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001"/>
  <workbookPr defaultThemeVersion="124226"/>
  <mc:AlternateContent xmlns:mc="http://schemas.openxmlformats.org/markup-compatibility/2006">
    <mc:Choice Requires="x15">
      <x15ac:absPath xmlns:x15ac="http://schemas.microsoft.com/office/spreadsheetml/2010/11/ac" url="Z:\Drinking Water Plant\Monthly Totals &amp; Avgs\"/>
    </mc:Choice>
  </mc:AlternateContent>
  <xr:revisionPtr revIDLastSave="0" documentId="13_ncr:1_{23668FAC-F4CF-461C-8BA7-29095744A869}" xr6:coauthVersionLast="45" xr6:coauthVersionMax="45" xr10:uidLastSave="{00000000-0000-0000-0000-000000000000}"/>
  <bookViews>
    <workbookView xWindow="-120" yWindow="-120" windowWidth="29040" windowHeight="15840" tabRatio="845" activeTab="14" xr2:uid="{00000000-000D-0000-FFFF-FFFF00000000}"/>
  </bookViews>
  <sheets>
    <sheet name="Jan" sheetId="49" r:id="rId1"/>
    <sheet name="JanTotals" sheetId="64" r:id="rId2"/>
    <sheet name="Feb" sheetId="44" r:id="rId3"/>
    <sheet name="FebTotals" sheetId="45" r:id="rId4"/>
    <sheet name="Mar" sheetId="50" r:id="rId5"/>
    <sheet name="MarTotals" sheetId="68" r:id="rId6"/>
    <sheet name="Apr" sheetId="43" r:id="rId7"/>
    <sheet name="AprTotals" sheetId="48" r:id="rId8"/>
    <sheet name="May" sheetId="51" r:id="rId9"/>
    <sheet name="MayTotals" sheetId="69" r:id="rId10"/>
    <sheet name="Jun" sheetId="56" r:id="rId11"/>
    <sheet name="JunTotals" sheetId="65" r:id="rId12"/>
    <sheet name="Jul" sheetId="52" r:id="rId13"/>
    <sheet name="JulTotals" sheetId="70" r:id="rId14"/>
    <sheet name="2020Totals" sheetId="33" r:id="rId15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W47" i="52" l="1"/>
  <c r="V94" i="52" l="1"/>
  <c r="V91" i="52"/>
  <c r="F94" i="52" l="1"/>
  <c r="F91" i="52"/>
  <c r="F88" i="52"/>
  <c r="C94" i="52"/>
  <c r="C91" i="52"/>
  <c r="C88" i="52"/>
  <c r="Q82" i="52"/>
  <c r="K88" i="52" l="1"/>
  <c r="W82" i="52" l="1"/>
  <c r="AB74" i="52" l="1"/>
  <c r="AB65" i="52" l="1"/>
  <c r="AB50" i="52" l="1"/>
  <c r="AB44" i="52" l="1"/>
  <c r="AC5" i="56" l="1"/>
  <c r="AC11" i="52"/>
  <c r="AC8" i="52"/>
  <c r="AC5" i="52"/>
  <c r="AD95" i="51" l="1"/>
  <c r="AD92" i="51"/>
  <c r="AD89" i="51"/>
  <c r="AD86" i="51"/>
  <c r="AD77" i="51"/>
  <c r="AD74" i="51"/>
  <c r="AD71" i="51"/>
  <c r="AD68" i="51"/>
  <c r="AD65" i="51"/>
  <c r="AD59" i="51"/>
  <c r="AD56" i="51"/>
  <c r="AD53" i="51"/>
  <c r="AD50" i="51"/>
  <c r="AD47" i="51"/>
  <c r="AD44" i="51"/>
  <c r="AD35" i="51"/>
  <c r="AD32" i="51"/>
  <c r="AD29" i="51"/>
  <c r="AD26" i="51"/>
  <c r="AD23" i="51"/>
  <c r="AD20" i="51"/>
  <c r="AD17" i="51"/>
  <c r="AD14" i="51"/>
  <c r="AD11" i="51"/>
  <c r="AD8" i="51"/>
  <c r="AC80" i="51"/>
  <c r="AC38" i="51"/>
  <c r="AE6" i="51"/>
  <c r="AE3" i="51"/>
  <c r="AD5" i="51"/>
  <c r="AC5" i="43"/>
  <c r="AD5" i="43"/>
  <c r="AB91" i="50" l="1"/>
  <c r="AB88" i="50"/>
  <c r="AB85" i="50"/>
  <c r="AE21" i="43" l="1"/>
  <c r="AE90" i="43"/>
  <c r="AE87" i="43"/>
  <c r="AE84" i="43"/>
  <c r="AE81" i="43"/>
  <c r="AE78" i="43"/>
  <c r="AE75" i="43"/>
  <c r="AE72" i="43"/>
  <c r="AE69" i="43"/>
  <c r="AE66" i="43"/>
  <c r="AE63" i="43"/>
  <c r="AE60" i="43"/>
  <c r="AE57" i="43"/>
  <c r="AE54" i="43"/>
  <c r="AE51" i="43"/>
  <c r="AE48" i="43"/>
  <c r="AE45" i="43"/>
  <c r="AE42" i="43"/>
  <c r="AE39" i="43"/>
  <c r="AE36" i="43"/>
  <c r="AE33" i="43"/>
  <c r="AE30" i="43"/>
  <c r="AE27" i="43"/>
  <c r="AE24" i="43"/>
  <c r="AE18" i="43"/>
  <c r="AE15" i="43"/>
  <c r="AE12" i="43"/>
  <c r="AE9" i="43"/>
  <c r="AE6" i="43"/>
  <c r="AE3" i="43"/>
  <c r="AD53" i="43"/>
  <c r="AD8" i="43"/>
  <c r="AD11" i="43"/>
  <c r="AD14" i="43"/>
  <c r="AD17" i="43"/>
  <c r="AD20" i="43"/>
  <c r="AD23" i="43"/>
  <c r="AD26" i="43"/>
  <c r="AD29" i="43"/>
  <c r="AD32" i="43"/>
  <c r="AD35" i="43"/>
  <c r="AD38" i="43"/>
  <c r="AD44" i="43"/>
  <c r="AD47" i="43"/>
  <c r="AD50" i="43"/>
  <c r="AD56" i="43"/>
  <c r="AD59" i="43"/>
  <c r="AD62" i="43"/>
  <c r="AD65" i="43"/>
  <c r="AD68" i="43"/>
  <c r="AD71" i="43"/>
  <c r="AD74" i="43"/>
  <c r="AD77" i="43"/>
  <c r="AD80" i="43"/>
  <c r="AC89" i="43"/>
  <c r="AC86" i="43"/>
  <c r="C82" i="50" l="1"/>
  <c r="P61" i="45" l="1"/>
  <c r="P59" i="45"/>
  <c r="O61" i="45"/>
  <c r="O59" i="45"/>
  <c r="N61" i="45"/>
  <c r="N59" i="45"/>
  <c r="M61" i="45"/>
  <c r="M59" i="45"/>
  <c r="J59" i="45"/>
  <c r="AE12" i="50" l="1"/>
  <c r="AE9" i="50"/>
  <c r="AE6" i="50"/>
  <c r="AE3" i="50"/>
  <c r="G59" i="45" l="1"/>
  <c r="Z85" i="44" l="1"/>
  <c r="W85" i="44"/>
  <c r="Y86" i="44" l="1"/>
  <c r="Y85" i="44"/>
  <c r="AA84" i="44" s="1"/>
  <c r="V85" i="44"/>
  <c r="V86" i="44" s="1"/>
  <c r="AE84" i="44"/>
  <c r="L59" i="45" s="1"/>
  <c r="AC86" i="44"/>
  <c r="X84" i="44" l="1"/>
  <c r="I59" i="45" s="1"/>
  <c r="AB85" i="44" l="1"/>
  <c r="K59" i="45" l="1"/>
  <c r="AE87" i="44"/>
  <c r="L61" i="45" s="1"/>
  <c r="AE81" i="44"/>
  <c r="AE78" i="44"/>
  <c r="AE75" i="44"/>
  <c r="AE72" i="44"/>
  <c r="L51" i="45" s="1"/>
  <c r="AE69" i="44"/>
  <c r="AE66" i="44"/>
  <c r="AE63" i="44"/>
  <c r="AE60" i="44"/>
  <c r="AE57" i="44"/>
  <c r="AE54" i="44"/>
  <c r="AE51" i="44"/>
  <c r="AE48" i="44"/>
  <c r="AE45" i="44"/>
  <c r="AE42" i="44"/>
  <c r="AE39" i="44"/>
  <c r="AE36" i="44"/>
  <c r="AE33" i="44"/>
  <c r="AE30" i="44"/>
  <c r="AE27" i="44"/>
  <c r="AE24" i="44"/>
  <c r="AE21" i="44"/>
  <c r="AE18" i="44"/>
  <c r="AE15" i="44"/>
  <c r="AE12" i="44"/>
  <c r="AE9" i="44"/>
  <c r="AE6" i="44"/>
  <c r="AE3" i="44"/>
  <c r="AE93" i="49"/>
  <c r="AE90" i="49"/>
  <c r="AE87" i="49"/>
  <c r="AE84" i="49"/>
  <c r="AE81" i="49"/>
  <c r="AE78" i="49"/>
  <c r="AE75" i="49"/>
  <c r="AE72" i="49"/>
  <c r="AE69" i="49"/>
  <c r="AE66" i="49"/>
  <c r="AE63" i="49"/>
  <c r="AE60" i="49"/>
  <c r="AE57" i="49"/>
  <c r="AE54" i="49"/>
  <c r="AE51" i="49"/>
  <c r="AE48" i="49"/>
  <c r="AE45" i="49"/>
  <c r="AE42" i="49"/>
  <c r="AE39" i="49"/>
  <c r="AE36" i="49"/>
  <c r="AE33" i="49"/>
  <c r="AE30" i="49"/>
  <c r="AE27" i="49"/>
  <c r="AE24" i="49"/>
  <c r="AE21" i="49"/>
  <c r="AE18" i="49"/>
  <c r="AE15" i="49"/>
  <c r="AE12" i="49"/>
  <c r="AE9" i="49"/>
  <c r="AE6" i="49"/>
  <c r="AE3" i="49"/>
  <c r="L5" i="64"/>
  <c r="Q88" i="44" l="1"/>
  <c r="P88" i="44"/>
  <c r="O88" i="44"/>
  <c r="N88" i="44"/>
  <c r="M88" i="44"/>
  <c r="L88" i="44"/>
  <c r="K88" i="44"/>
  <c r="J88" i="44"/>
  <c r="G88" i="44"/>
  <c r="F88" i="44"/>
  <c r="G85" i="44"/>
  <c r="F85" i="44"/>
  <c r="R92" i="44"/>
  <c r="S94" i="44"/>
  <c r="S93" i="44"/>
  <c r="Q85" i="44"/>
  <c r="D59" i="45" s="1"/>
  <c r="P85" i="44"/>
  <c r="O85" i="44"/>
  <c r="N85" i="44"/>
  <c r="M85" i="44"/>
  <c r="L85" i="44"/>
  <c r="K85" i="44"/>
  <c r="J85" i="44"/>
  <c r="F59" i="45" s="1"/>
  <c r="I88" i="44"/>
  <c r="I85" i="44"/>
  <c r="E59" i="45" s="1"/>
  <c r="D85" i="44"/>
  <c r="D88" i="44"/>
  <c r="AD89" i="44" s="1"/>
  <c r="C88" i="44"/>
  <c r="C85" i="44"/>
  <c r="E87" i="44" l="1"/>
  <c r="W86" i="44"/>
  <c r="AD86" i="44"/>
  <c r="L60" i="45" s="1"/>
  <c r="Z86" i="44"/>
  <c r="AB86" i="44"/>
  <c r="K60" i="45" s="1"/>
  <c r="H84" i="44"/>
  <c r="C59" i="45" s="1"/>
  <c r="H87" i="44"/>
  <c r="E84" i="44"/>
  <c r="B59" i="45" s="1"/>
  <c r="AD95" i="49"/>
  <c r="AD92" i="49"/>
  <c r="AD89" i="49"/>
  <c r="AD86" i="49"/>
  <c r="AD80" i="49"/>
  <c r="AD77" i="49"/>
  <c r="AD74" i="49"/>
  <c r="AD71" i="49"/>
  <c r="AD68" i="49"/>
  <c r="AD65" i="49"/>
  <c r="AD62" i="49"/>
  <c r="AD59" i="49"/>
  <c r="AD56" i="49"/>
  <c r="AD53" i="49"/>
  <c r="AD50" i="49"/>
  <c r="AD47" i="49"/>
  <c r="AD44" i="49"/>
  <c r="AD41" i="49"/>
  <c r="AD38" i="49"/>
  <c r="AD35" i="49"/>
  <c r="AD32" i="49"/>
  <c r="AD29" i="49"/>
  <c r="AD23" i="49"/>
  <c r="AD20" i="49"/>
  <c r="AD17" i="49"/>
  <c r="AD14" i="49"/>
  <c r="AD11" i="49"/>
  <c r="AD8" i="49"/>
  <c r="AC83" i="49"/>
  <c r="AC26" i="49"/>
  <c r="AD5" i="49"/>
  <c r="J60" i="45" l="1"/>
  <c r="I60" i="45"/>
  <c r="W94" i="52" l="1"/>
  <c r="W91" i="52"/>
  <c r="W88" i="52"/>
  <c r="W85" i="52"/>
  <c r="W86" i="52" s="1"/>
  <c r="W79" i="52"/>
  <c r="W76" i="52"/>
  <c r="W73" i="52"/>
  <c r="W70" i="52"/>
  <c r="W67" i="52"/>
  <c r="W64" i="52"/>
  <c r="W61" i="52"/>
  <c r="W58" i="52"/>
  <c r="W55" i="52"/>
  <c r="W52" i="52"/>
  <c r="W49" i="52"/>
  <c r="W46" i="52"/>
  <c r="W43" i="52"/>
  <c r="W40" i="52"/>
  <c r="W37" i="52"/>
  <c r="W34" i="52"/>
  <c r="W31" i="52"/>
  <c r="W28" i="52"/>
  <c r="W25" i="52"/>
  <c r="W22" i="52"/>
  <c r="W19" i="52"/>
  <c r="W16" i="52"/>
  <c r="W13" i="52"/>
  <c r="W10" i="52"/>
  <c r="W7" i="52"/>
  <c r="W4" i="52"/>
  <c r="V88" i="52"/>
  <c r="V85" i="52"/>
  <c r="V82" i="52"/>
  <c r="V79" i="52"/>
  <c r="V76" i="52"/>
  <c r="V73" i="52"/>
  <c r="V70" i="52"/>
  <c r="V67" i="52"/>
  <c r="V64" i="52"/>
  <c r="V61" i="52"/>
  <c r="V58" i="52"/>
  <c r="V55" i="52"/>
  <c r="V52" i="52"/>
  <c r="V49" i="52"/>
  <c r="V46" i="52"/>
  <c r="V43" i="52"/>
  <c r="V40" i="52"/>
  <c r="V37" i="52"/>
  <c r="V34" i="52"/>
  <c r="V31" i="52"/>
  <c r="V28" i="52"/>
  <c r="V25" i="52"/>
  <c r="V22" i="52"/>
  <c r="V19" i="52"/>
  <c r="V16" i="52"/>
  <c r="V13" i="52"/>
  <c r="V10" i="52"/>
  <c r="V7" i="52"/>
  <c r="V4" i="52"/>
  <c r="D82" i="52"/>
  <c r="D79" i="52"/>
  <c r="D76" i="52"/>
  <c r="D73" i="52"/>
  <c r="D70" i="52"/>
  <c r="D67" i="52"/>
  <c r="D64" i="52"/>
  <c r="D61" i="52"/>
  <c r="D58" i="52"/>
  <c r="D55" i="52"/>
  <c r="D52" i="52"/>
  <c r="D49" i="52"/>
  <c r="D46" i="52"/>
  <c r="D43" i="52"/>
  <c r="D40" i="52"/>
  <c r="D37" i="52"/>
  <c r="D34" i="52"/>
  <c r="D31" i="52"/>
  <c r="D28" i="52"/>
  <c r="D25" i="52"/>
  <c r="D22" i="52"/>
  <c r="D19" i="52"/>
  <c r="D16" i="52"/>
  <c r="D13" i="52"/>
  <c r="D10" i="52"/>
  <c r="D7" i="52"/>
  <c r="D5" i="52"/>
  <c r="C85" i="52"/>
  <c r="C82" i="52"/>
  <c r="C79" i="52"/>
  <c r="C76" i="52"/>
  <c r="C73" i="52"/>
  <c r="C70" i="52"/>
  <c r="C67" i="52"/>
  <c r="C64" i="52"/>
  <c r="C61" i="52"/>
  <c r="C58" i="52"/>
  <c r="C55" i="52"/>
  <c r="C52" i="52"/>
  <c r="C49" i="52"/>
  <c r="C46" i="52"/>
  <c r="C43" i="52"/>
  <c r="C40" i="52"/>
  <c r="C37" i="52"/>
  <c r="C34" i="52"/>
  <c r="C31" i="52"/>
  <c r="C28" i="52"/>
  <c r="C25" i="52"/>
  <c r="C22" i="52"/>
  <c r="C19" i="52"/>
  <c r="C16" i="52"/>
  <c r="C13" i="52"/>
  <c r="C10" i="52"/>
  <c r="C7" i="52"/>
  <c r="C5" i="52"/>
  <c r="W91" i="43"/>
  <c r="W88" i="43"/>
  <c r="W85" i="43"/>
  <c r="W82" i="43"/>
  <c r="W79" i="43"/>
  <c r="W76" i="43"/>
  <c r="W73" i="43"/>
  <c r="W70" i="43"/>
  <c r="W67" i="43"/>
  <c r="W64" i="43"/>
  <c r="W61" i="43"/>
  <c r="W58" i="43"/>
  <c r="W55" i="43"/>
  <c r="W52" i="43"/>
  <c r="W49" i="43"/>
  <c r="W46" i="43"/>
  <c r="W43" i="43"/>
  <c r="W40" i="43"/>
  <c r="W37" i="43"/>
  <c r="W34" i="43"/>
  <c r="W31" i="43"/>
  <c r="W28" i="43"/>
  <c r="W25" i="43"/>
  <c r="W22" i="43"/>
  <c r="W19" i="43"/>
  <c r="W16" i="43"/>
  <c r="W13" i="43"/>
  <c r="W10" i="43"/>
  <c r="W7" i="43"/>
  <c r="W4" i="43"/>
  <c r="V91" i="43"/>
  <c r="V88" i="43"/>
  <c r="V85" i="43"/>
  <c r="V82" i="43"/>
  <c r="V79" i="43"/>
  <c r="V76" i="43"/>
  <c r="V73" i="43"/>
  <c r="V70" i="43"/>
  <c r="V67" i="43"/>
  <c r="V64" i="43"/>
  <c r="V61" i="43"/>
  <c r="V58" i="43"/>
  <c r="V55" i="43"/>
  <c r="V52" i="43"/>
  <c r="V49" i="43"/>
  <c r="V46" i="43"/>
  <c r="V43" i="43"/>
  <c r="V40" i="43"/>
  <c r="V37" i="43"/>
  <c r="V34" i="43"/>
  <c r="V31" i="43"/>
  <c r="V28" i="43"/>
  <c r="V25" i="43"/>
  <c r="V22" i="43"/>
  <c r="V19" i="43"/>
  <c r="V16" i="43"/>
  <c r="V13" i="43"/>
  <c r="V10" i="43"/>
  <c r="V7" i="43"/>
  <c r="V4" i="43"/>
  <c r="V94" i="50"/>
  <c r="V91" i="50"/>
  <c r="V88" i="50"/>
  <c r="V85" i="50"/>
  <c r="V82" i="50"/>
  <c r="V79" i="50"/>
  <c r="V76" i="50"/>
  <c r="V73" i="50"/>
  <c r="V70" i="50"/>
  <c r="V67" i="50"/>
  <c r="V64" i="50"/>
  <c r="V61" i="50"/>
  <c r="V58" i="50"/>
  <c r="V55" i="50"/>
  <c r="V52" i="50"/>
  <c r="V49" i="50"/>
  <c r="V46" i="50"/>
  <c r="V43" i="50"/>
  <c r="V40" i="50"/>
  <c r="V37" i="50"/>
  <c r="V34" i="50"/>
  <c r="V31" i="50"/>
  <c r="V28" i="50"/>
  <c r="V25" i="50"/>
  <c r="V22" i="50"/>
  <c r="V19" i="50"/>
  <c r="V16" i="50"/>
  <c r="V13" i="50"/>
  <c r="V10" i="50"/>
  <c r="V7" i="50"/>
  <c r="V4" i="50"/>
  <c r="W94" i="50"/>
  <c r="W91" i="50"/>
  <c r="W88" i="50"/>
  <c r="W85" i="50"/>
  <c r="W82" i="50"/>
  <c r="W79" i="50"/>
  <c r="W76" i="50"/>
  <c r="W73" i="50"/>
  <c r="W70" i="50"/>
  <c r="W67" i="50"/>
  <c r="W64" i="50"/>
  <c r="W61" i="50"/>
  <c r="W58" i="50"/>
  <c r="W55" i="50"/>
  <c r="W52" i="50"/>
  <c r="W49" i="50"/>
  <c r="W46" i="50"/>
  <c r="W43" i="50"/>
  <c r="W40" i="50"/>
  <c r="W37" i="50"/>
  <c r="W34" i="50"/>
  <c r="W31" i="50"/>
  <c r="W28" i="50"/>
  <c r="W25" i="50"/>
  <c r="W22" i="50"/>
  <c r="W19" i="50"/>
  <c r="W16" i="50"/>
  <c r="W13" i="50"/>
  <c r="W10" i="50"/>
  <c r="W7" i="50"/>
  <c r="W4" i="50"/>
  <c r="W91" i="51" l="1"/>
  <c r="W88" i="51"/>
  <c r="W85" i="51"/>
  <c r="W82" i="51"/>
  <c r="W79" i="51"/>
  <c r="W76" i="51"/>
  <c r="W73" i="51"/>
  <c r="W70" i="51"/>
  <c r="W67" i="51"/>
  <c r="W64" i="51"/>
  <c r="W61" i="51"/>
  <c r="W58" i="51"/>
  <c r="W55" i="51"/>
  <c r="W52" i="51"/>
  <c r="W49" i="51"/>
  <c r="W46" i="51"/>
  <c r="W43" i="51"/>
  <c r="W40" i="51"/>
  <c r="W37" i="51"/>
  <c r="W34" i="51"/>
  <c r="W31" i="51"/>
  <c r="W28" i="51"/>
  <c r="W25" i="51"/>
  <c r="W22" i="51"/>
  <c r="W19" i="51"/>
  <c r="W16" i="51"/>
  <c r="W13" i="51"/>
  <c r="W10" i="51"/>
  <c r="W7" i="51"/>
  <c r="W4" i="51"/>
  <c r="W94" i="51"/>
  <c r="V94" i="51"/>
  <c r="V91" i="51"/>
  <c r="V88" i="51"/>
  <c r="V85" i="51"/>
  <c r="V82" i="51"/>
  <c r="V79" i="51"/>
  <c r="V76" i="51"/>
  <c r="V73" i="51"/>
  <c r="V70" i="51"/>
  <c r="V67" i="51"/>
  <c r="V64" i="51"/>
  <c r="V61" i="51"/>
  <c r="V58" i="51"/>
  <c r="V55" i="51"/>
  <c r="V52" i="51"/>
  <c r="V49" i="51"/>
  <c r="V46" i="51"/>
  <c r="V43" i="51"/>
  <c r="V40" i="51"/>
  <c r="V37" i="51"/>
  <c r="V34" i="51"/>
  <c r="V31" i="51"/>
  <c r="V28" i="51"/>
  <c r="V25" i="51"/>
  <c r="V22" i="51"/>
  <c r="V19" i="51"/>
  <c r="V16" i="51"/>
  <c r="V13" i="51"/>
  <c r="V10" i="51"/>
  <c r="V7" i="51"/>
  <c r="V4" i="51"/>
  <c r="V91" i="56"/>
  <c r="V88" i="56"/>
  <c r="V85" i="56"/>
  <c r="V82" i="56"/>
  <c r="V79" i="56"/>
  <c r="V76" i="56"/>
  <c r="V73" i="56"/>
  <c r="V70" i="56"/>
  <c r="V67" i="56"/>
  <c r="V64" i="56"/>
  <c r="V61" i="56"/>
  <c r="V58" i="56"/>
  <c r="V55" i="56"/>
  <c r="V52" i="56"/>
  <c r="V49" i="56"/>
  <c r="V46" i="56"/>
  <c r="V43" i="56"/>
  <c r="V40" i="56"/>
  <c r="V37" i="56"/>
  <c r="V34" i="56"/>
  <c r="V31" i="56"/>
  <c r="V28" i="56"/>
  <c r="V25" i="56"/>
  <c r="V22" i="56"/>
  <c r="V19" i="56"/>
  <c r="V16" i="56"/>
  <c r="V13" i="56"/>
  <c r="V10" i="56"/>
  <c r="V7" i="56"/>
  <c r="V4" i="56"/>
  <c r="W91" i="56"/>
  <c r="W88" i="56"/>
  <c r="W85" i="56"/>
  <c r="W82" i="56"/>
  <c r="W79" i="56"/>
  <c r="W76" i="56"/>
  <c r="W73" i="56"/>
  <c r="W70" i="56"/>
  <c r="W67" i="56"/>
  <c r="W64" i="56"/>
  <c r="W61" i="56"/>
  <c r="W58" i="56"/>
  <c r="W55" i="56"/>
  <c r="W52" i="56"/>
  <c r="W49" i="56"/>
  <c r="W46" i="56"/>
  <c r="W43" i="56"/>
  <c r="W40" i="56"/>
  <c r="W37" i="56"/>
  <c r="W34" i="56"/>
  <c r="W31" i="56"/>
  <c r="W28" i="56"/>
  <c r="W25" i="56"/>
  <c r="W22" i="56"/>
  <c r="W19" i="56"/>
  <c r="W16" i="56"/>
  <c r="W13" i="56"/>
  <c r="W10" i="56"/>
  <c r="W7" i="56"/>
  <c r="W4" i="56"/>
  <c r="D91" i="56"/>
  <c r="D88" i="56"/>
  <c r="D85" i="56"/>
  <c r="D82" i="56"/>
  <c r="D79" i="56"/>
  <c r="D76" i="56"/>
  <c r="D73" i="56"/>
  <c r="D70" i="56"/>
  <c r="D67" i="56"/>
  <c r="D64" i="56"/>
  <c r="D61" i="56"/>
  <c r="D58" i="56"/>
  <c r="D55" i="56"/>
  <c r="D52" i="56"/>
  <c r="D49" i="56"/>
  <c r="D46" i="56"/>
  <c r="D43" i="56"/>
  <c r="D40" i="56"/>
  <c r="D37" i="56"/>
  <c r="D34" i="56"/>
  <c r="D31" i="56"/>
  <c r="D28" i="56"/>
  <c r="D25" i="56"/>
  <c r="D22" i="56"/>
  <c r="D19" i="56"/>
  <c r="D16" i="56"/>
  <c r="D13" i="56"/>
  <c r="D10" i="56"/>
  <c r="D7" i="56"/>
  <c r="D5" i="56"/>
  <c r="C91" i="56"/>
  <c r="C88" i="56"/>
  <c r="C85" i="56"/>
  <c r="C82" i="56"/>
  <c r="C79" i="56"/>
  <c r="C76" i="56"/>
  <c r="C73" i="56"/>
  <c r="C70" i="56"/>
  <c r="C67" i="56"/>
  <c r="C64" i="56"/>
  <c r="C61" i="56"/>
  <c r="C58" i="56"/>
  <c r="C55" i="56"/>
  <c r="C52" i="56"/>
  <c r="C49" i="56"/>
  <c r="C46" i="56"/>
  <c r="C43" i="56"/>
  <c r="C40" i="56"/>
  <c r="C37" i="56"/>
  <c r="C34" i="56"/>
  <c r="C31" i="56"/>
  <c r="C28" i="56"/>
  <c r="C25" i="56"/>
  <c r="C22" i="56"/>
  <c r="C19" i="56"/>
  <c r="C16" i="56"/>
  <c r="C13" i="56"/>
  <c r="AC14" i="56" s="1"/>
  <c r="C10" i="56"/>
  <c r="AC11" i="56" s="1"/>
  <c r="C7" i="56"/>
  <c r="AC8" i="56" s="1"/>
  <c r="C5" i="56"/>
  <c r="W94" i="49"/>
  <c r="W91" i="49"/>
  <c r="W88" i="49"/>
  <c r="W85" i="49"/>
  <c r="W82" i="49"/>
  <c r="W79" i="49"/>
  <c r="W76" i="49"/>
  <c r="W73" i="49"/>
  <c r="W70" i="49"/>
  <c r="W67" i="49"/>
  <c r="W64" i="49"/>
  <c r="W61" i="49"/>
  <c r="W58" i="49"/>
  <c r="W55" i="49"/>
  <c r="W52" i="49"/>
  <c r="W49" i="49"/>
  <c r="W46" i="49"/>
  <c r="W43" i="49"/>
  <c r="W40" i="49"/>
  <c r="W37" i="49"/>
  <c r="W34" i="49"/>
  <c r="W31" i="49"/>
  <c r="W28" i="49"/>
  <c r="W25" i="49"/>
  <c r="W22" i="49"/>
  <c r="W19" i="49"/>
  <c r="W16" i="49"/>
  <c r="W13" i="49"/>
  <c r="W10" i="49"/>
  <c r="W7" i="49"/>
  <c r="V88" i="44"/>
  <c r="V82" i="44"/>
  <c r="V79" i="44"/>
  <c r="V76" i="44"/>
  <c r="V73" i="44"/>
  <c r="V70" i="44"/>
  <c r="V67" i="44"/>
  <c r="V64" i="44"/>
  <c r="V61" i="44"/>
  <c r="V58" i="44"/>
  <c r="V55" i="44"/>
  <c r="V52" i="44"/>
  <c r="V49" i="44"/>
  <c r="V46" i="44"/>
  <c r="V43" i="44"/>
  <c r="V40" i="44"/>
  <c r="V37" i="44"/>
  <c r="V34" i="44"/>
  <c r="V31" i="44"/>
  <c r="V28" i="44"/>
  <c r="V25" i="44"/>
  <c r="V22" i="44"/>
  <c r="V19" i="44"/>
  <c r="V16" i="44"/>
  <c r="V13" i="44"/>
  <c r="V10" i="44"/>
  <c r="V7" i="44"/>
  <c r="V4" i="44"/>
  <c r="W88" i="44"/>
  <c r="W89" i="44" s="1"/>
  <c r="W82" i="44"/>
  <c r="W79" i="44"/>
  <c r="W76" i="44"/>
  <c r="W73" i="44"/>
  <c r="W70" i="44"/>
  <c r="W67" i="44"/>
  <c r="W64" i="44"/>
  <c r="W61" i="44"/>
  <c r="W58" i="44"/>
  <c r="W55" i="44"/>
  <c r="W52" i="44"/>
  <c r="W49" i="44"/>
  <c r="W46" i="44"/>
  <c r="W43" i="44"/>
  <c r="W40" i="44"/>
  <c r="W37" i="44"/>
  <c r="W34" i="44"/>
  <c r="W31" i="44"/>
  <c r="W28" i="44"/>
  <c r="W25" i="44"/>
  <c r="W22" i="44"/>
  <c r="W19" i="44"/>
  <c r="W16" i="44"/>
  <c r="W13" i="44"/>
  <c r="W10" i="44"/>
  <c r="W7" i="44"/>
  <c r="W4" i="44"/>
  <c r="W4" i="49" l="1"/>
  <c r="V94" i="49" l="1"/>
  <c r="V91" i="49"/>
  <c r="V88" i="49"/>
  <c r="V85" i="49"/>
  <c r="V82" i="49"/>
  <c r="V79" i="49"/>
  <c r="V76" i="49"/>
  <c r="V73" i="49"/>
  <c r="V70" i="49"/>
  <c r="V67" i="49"/>
  <c r="V64" i="49"/>
  <c r="V61" i="49"/>
  <c r="V58" i="49"/>
  <c r="V55" i="49"/>
  <c r="V52" i="49"/>
  <c r="V49" i="49"/>
  <c r="V46" i="49"/>
  <c r="V43" i="49"/>
  <c r="V40" i="49"/>
  <c r="V37" i="49"/>
  <c r="V34" i="49"/>
  <c r="V31" i="49"/>
  <c r="V28" i="49"/>
  <c r="V25" i="49"/>
  <c r="V22" i="49"/>
  <c r="V19" i="49"/>
  <c r="V16" i="49"/>
  <c r="V13" i="49"/>
  <c r="V10" i="49"/>
  <c r="V7" i="49"/>
  <c r="V4" i="49"/>
  <c r="AI101" i="44" l="1"/>
  <c r="AI100" i="44"/>
  <c r="AI99" i="44"/>
  <c r="AI97" i="44"/>
  <c r="AI96" i="44"/>
  <c r="AI95" i="44"/>
  <c r="AI93" i="44"/>
  <c r="AI92" i="44"/>
  <c r="AI91" i="44"/>
  <c r="AH91" i="44"/>
  <c r="AH93" i="44"/>
  <c r="AH92" i="44"/>
  <c r="AH101" i="44"/>
  <c r="AH100" i="44"/>
  <c r="AH99" i="44"/>
  <c r="AH97" i="44"/>
  <c r="AH96" i="44"/>
  <c r="AH95" i="44"/>
  <c r="D94" i="51" l="1"/>
  <c r="D91" i="51"/>
  <c r="D88" i="51"/>
  <c r="D85" i="51"/>
  <c r="D82" i="51"/>
  <c r="AD83" i="51" s="1"/>
  <c r="D79" i="51"/>
  <c r="AD80" i="51" s="1"/>
  <c r="D76" i="51"/>
  <c r="D73" i="51"/>
  <c r="D70" i="51"/>
  <c r="D67" i="51"/>
  <c r="D64" i="51"/>
  <c r="D61" i="51"/>
  <c r="AD62" i="51" s="1"/>
  <c r="D58" i="51"/>
  <c r="D55" i="51"/>
  <c r="D52" i="51"/>
  <c r="D49" i="51"/>
  <c r="D46" i="51"/>
  <c r="D43" i="51"/>
  <c r="D40" i="51"/>
  <c r="AD41" i="51" s="1"/>
  <c r="D37" i="51"/>
  <c r="AD38" i="51" s="1"/>
  <c r="D34" i="51"/>
  <c r="D31" i="51"/>
  <c r="D28" i="51"/>
  <c r="D25" i="51"/>
  <c r="D22" i="51"/>
  <c r="D19" i="51"/>
  <c r="D16" i="51"/>
  <c r="D13" i="51"/>
  <c r="D10" i="51"/>
  <c r="D7" i="51"/>
  <c r="D5" i="51"/>
  <c r="C94" i="51"/>
  <c r="AC95" i="51" s="1"/>
  <c r="C91" i="51"/>
  <c r="AC92" i="51" s="1"/>
  <c r="C88" i="51"/>
  <c r="AC89" i="51" s="1"/>
  <c r="C85" i="51"/>
  <c r="AC86" i="51" s="1"/>
  <c r="C82" i="51"/>
  <c r="AC83" i="51" s="1"/>
  <c r="C79" i="51"/>
  <c r="C76" i="51"/>
  <c r="AC77" i="51" s="1"/>
  <c r="C73" i="51"/>
  <c r="AC74" i="51" s="1"/>
  <c r="C70" i="51"/>
  <c r="AC71" i="51" s="1"/>
  <c r="C67" i="51"/>
  <c r="AC68" i="51" s="1"/>
  <c r="C64" i="51"/>
  <c r="AC65" i="51" s="1"/>
  <c r="C61" i="51"/>
  <c r="AC62" i="51" s="1"/>
  <c r="C58" i="51"/>
  <c r="AC59" i="51" s="1"/>
  <c r="C55" i="51"/>
  <c r="AC56" i="51" s="1"/>
  <c r="C52" i="51"/>
  <c r="AC53" i="51" s="1"/>
  <c r="C49" i="51"/>
  <c r="AC50" i="51" s="1"/>
  <c r="C46" i="51"/>
  <c r="AC47" i="51" s="1"/>
  <c r="C43" i="51"/>
  <c r="AC44" i="51" s="1"/>
  <c r="C40" i="51"/>
  <c r="AC41" i="51" s="1"/>
  <c r="C37" i="51"/>
  <c r="C34" i="51"/>
  <c r="AC35" i="51" s="1"/>
  <c r="C31" i="51"/>
  <c r="AC32" i="51" s="1"/>
  <c r="C28" i="51"/>
  <c r="AC29" i="51" s="1"/>
  <c r="C25" i="51"/>
  <c r="AC26" i="51" s="1"/>
  <c r="C22" i="51"/>
  <c r="AC23" i="51" s="1"/>
  <c r="C19" i="51"/>
  <c r="AC20" i="51" s="1"/>
  <c r="C16" i="51"/>
  <c r="AC17" i="51" s="1"/>
  <c r="C13" i="51"/>
  <c r="AC14" i="51" s="1"/>
  <c r="C10" i="51"/>
  <c r="AC11" i="51" s="1"/>
  <c r="C7" i="51"/>
  <c r="AC8" i="51" s="1"/>
  <c r="C5" i="51"/>
  <c r="AC5" i="51" s="1"/>
  <c r="D91" i="43"/>
  <c r="AD92" i="43" s="1"/>
  <c r="D88" i="43"/>
  <c r="AD89" i="43" s="1"/>
  <c r="D85" i="43"/>
  <c r="AD86" i="43" s="1"/>
  <c r="D82" i="43"/>
  <c r="AD83" i="43" s="1"/>
  <c r="D79" i="43"/>
  <c r="D76" i="43"/>
  <c r="D73" i="43"/>
  <c r="D70" i="43"/>
  <c r="D67" i="43"/>
  <c r="D64" i="43"/>
  <c r="D61" i="43"/>
  <c r="D58" i="43"/>
  <c r="D55" i="43"/>
  <c r="D52" i="43"/>
  <c r="D49" i="43"/>
  <c r="D46" i="43"/>
  <c r="D43" i="43"/>
  <c r="D40" i="43"/>
  <c r="AD41" i="43" s="1"/>
  <c r="D37" i="43"/>
  <c r="D34" i="43"/>
  <c r="D31" i="43"/>
  <c r="D28" i="43"/>
  <c r="D25" i="43"/>
  <c r="D22" i="43"/>
  <c r="D19" i="43"/>
  <c r="D16" i="43"/>
  <c r="D13" i="43"/>
  <c r="D10" i="43"/>
  <c r="D7" i="43"/>
  <c r="D5" i="43"/>
  <c r="C91" i="43"/>
  <c r="AC92" i="43" s="1"/>
  <c r="C88" i="43"/>
  <c r="C85" i="43"/>
  <c r="C82" i="43"/>
  <c r="AC83" i="43" s="1"/>
  <c r="C79" i="43"/>
  <c r="AC80" i="43" s="1"/>
  <c r="C76" i="43"/>
  <c r="AC77" i="43" s="1"/>
  <c r="C73" i="43"/>
  <c r="AC74" i="43" s="1"/>
  <c r="C70" i="43"/>
  <c r="AC71" i="43" s="1"/>
  <c r="C67" i="43"/>
  <c r="AC68" i="43" s="1"/>
  <c r="C64" i="43"/>
  <c r="AC65" i="43" s="1"/>
  <c r="C61" i="43"/>
  <c r="AC62" i="43" s="1"/>
  <c r="C58" i="43"/>
  <c r="AC59" i="43" s="1"/>
  <c r="C55" i="43"/>
  <c r="AC56" i="43" s="1"/>
  <c r="C52" i="43"/>
  <c r="AC53" i="43" s="1"/>
  <c r="C49" i="43"/>
  <c r="AC50" i="43" s="1"/>
  <c r="C46" i="43"/>
  <c r="AC47" i="43" s="1"/>
  <c r="C43" i="43"/>
  <c r="AC44" i="43" s="1"/>
  <c r="C40" i="43"/>
  <c r="AC41" i="43" s="1"/>
  <c r="C37" i="43"/>
  <c r="AC38" i="43" s="1"/>
  <c r="C34" i="43"/>
  <c r="AC35" i="43" s="1"/>
  <c r="C31" i="43"/>
  <c r="AC32" i="43" s="1"/>
  <c r="C28" i="43"/>
  <c r="AC29" i="43" s="1"/>
  <c r="C25" i="43"/>
  <c r="AC26" i="43" s="1"/>
  <c r="C22" i="43"/>
  <c r="AC23" i="43" s="1"/>
  <c r="C19" i="43"/>
  <c r="AC20" i="43" s="1"/>
  <c r="C16" i="43"/>
  <c r="AC17" i="43" s="1"/>
  <c r="C13" i="43"/>
  <c r="AC14" i="43" s="1"/>
  <c r="C10" i="43"/>
  <c r="AC11" i="43" s="1"/>
  <c r="C7" i="43"/>
  <c r="AC8" i="43" s="1"/>
  <c r="C5" i="43"/>
  <c r="D94" i="50"/>
  <c r="D91" i="50"/>
  <c r="D88" i="50"/>
  <c r="AB89" i="50" s="1"/>
  <c r="D85" i="50"/>
  <c r="AB86" i="50" s="1"/>
  <c r="D82" i="50"/>
  <c r="D79" i="50"/>
  <c r="D76" i="50"/>
  <c r="D73" i="50"/>
  <c r="D70" i="50"/>
  <c r="D67" i="50"/>
  <c r="D64" i="50"/>
  <c r="D61" i="50"/>
  <c r="D58" i="50"/>
  <c r="D55" i="50"/>
  <c r="D52" i="50"/>
  <c r="D49" i="50"/>
  <c r="D46" i="50"/>
  <c r="D43" i="50"/>
  <c r="D40" i="50"/>
  <c r="D37" i="50"/>
  <c r="D34" i="50"/>
  <c r="D31" i="50"/>
  <c r="D28" i="50"/>
  <c r="D25" i="50"/>
  <c r="D22" i="50"/>
  <c r="D19" i="50"/>
  <c r="D16" i="50"/>
  <c r="D13" i="50"/>
  <c r="D10" i="50"/>
  <c r="D7" i="50"/>
  <c r="D5" i="50"/>
  <c r="C94" i="50"/>
  <c r="AD95" i="50" s="1"/>
  <c r="C91" i="50"/>
  <c r="AB92" i="50" s="1"/>
  <c r="C88" i="50"/>
  <c r="C85" i="50"/>
  <c r="C79" i="50"/>
  <c r="C76" i="50"/>
  <c r="C73" i="50"/>
  <c r="C70" i="50"/>
  <c r="C67" i="50"/>
  <c r="C64" i="50"/>
  <c r="C61" i="50"/>
  <c r="C58" i="50"/>
  <c r="C55" i="50"/>
  <c r="C52" i="50"/>
  <c r="C49" i="50"/>
  <c r="C46" i="50"/>
  <c r="C43" i="50"/>
  <c r="C40" i="50"/>
  <c r="C37" i="50"/>
  <c r="C34" i="50"/>
  <c r="C31" i="50"/>
  <c r="C28" i="50"/>
  <c r="C25" i="50"/>
  <c r="C22" i="50"/>
  <c r="C19" i="50"/>
  <c r="C16" i="50"/>
  <c r="C13" i="50"/>
  <c r="C10" i="50"/>
  <c r="C7" i="50"/>
  <c r="C5" i="50"/>
  <c r="M57" i="45"/>
  <c r="D82" i="44"/>
  <c r="D79" i="44"/>
  <c r="D76" i="44"/>
  <c r="D73" i="44"/>
  <c r="D70" i="44"/>
  <c r="D67" i="44"/>
  <c r="D64" i="44"/>
  <c r="D61" i="44"/>
  <c r="D58" i="44"/>
  <c r="D55" i="44"/>
  <c r="D52" i="44"/>
  <c r="D49" i="44"/>
  <c r="D46" i="44"/>
  <c r="D43" i="44"/>
  <c r="D40" i="44"/>
  <c r="D37" i="44"/>
  <c r="D34" i="44"/>
  <c r="D31" i="44"/>
  <c r="D28" i="44"/>
  <c r="D25" i="44"/>
  <c r="D22" i="44"/>
  <c r="D19" i="44"/>
  <c r="D16" i="44"/>
  <c r="D13" i="44"/>
  <c r="D10" i="44"/>
  <c r="D7" i="44"/>
  <c r="D5" i="44"/>
  <c r="C82" i="44"/>
  <c r="C79" i="44"/>
  <c r="C76" i="44"/>
  <c r="C73" i="44"/>
  <c r="E72" i="44" s="1"/>
  <c r="C70" i="44"/>
  <c r="C67" i="44"/>
  <c r="C64" i="44"/>
  <c r="C61" i="44"/>
  <c r="C58" i="44"/>
  <c r="C55" i="44"/>
  <c r="C52" i="44"/>
  <c r="C49" i="44"/>
  <c r="C46" i="44"/>
  <c r="C43" i="44"/>
  <c r="C40" i="44"/>
  <c r="C37" i="44"/>
  <c r="C34" i="44"/>
  <c r="C31" i="44"/>
  <c r="C28" i="44"/>
  <c r="C25" i="44"/>
  <c r="C22" i="44"/>
  <c r="C19" i="44"/>
  <c r="C16" i="44"/>
  <c r="C13" i="44"/>
  <c r="C10" i="44"/>
  <c r="AC11" i="44" s="1"/>
  <c r="C7" i="44"/>
  <c r="AC8" i="44" s="1"/>
  <c r="C5" i="44"/>
  <c r="AC5" i="44" s="1"/>
  <c r="D94" i="49"/>
  <c r="D91" i="49"/>
  <c r="D88" i="49"/>
  <c r="D85" i="49"/>
  <c r="D82" i="49"/>
  <c r="D79" i="49"/>
  <c r="D76" i="49"/>
  <c r="D73" i="49"/>
  <c r="D70" i="49"/>
  <c r="D67" i="49"/>
  <c r="D64" i="49"/>
  <c r="D61" i="49"/>
  <c r="D58" i="49"/>
  <c r="D55" i="49"/>
  <c r="D52" i="49"/>
  <c r="D49" i="49"/>
  <c r="D46" i="49"/>
  <c r="D43" i="49"/>
  <c r="D40" i="49"/>
  <c r="D37" i="49"/>
  <c r="D34" i="49"/>
  <c r="D31" i="49"/>
  <c r="D28" i="49"/>
  <c r="D25" i="49"/>
  <c r="AD26" i="49" s="1"/>
  <c r="D22" i="49"/>
  <c r="D19" i="49"/>
  <c r="D16" i="49"/>
  <c r="D13" i="49"/>
  <c r="D10" i="49"/>
  <c r="D7" i="49"/>
  <c r="D5" i="49"/>
  <c r="C94" i="49"/>
  <c r="AC95" i="49" s="1"/>
  <c r="C91" i="49"/>
  <c r="AC92" i="49" s="1"/>
  <c r="C88" i="49"/>
  <c r="AC89" i="49" s="1"/>
  <c r="C85" i="49"/>
  <c r="AC86" i="49" s="1"/>
  <c r="C82" i="49"/>
  <c r="C79" i="49"/>
  <c r="AC80" i="49" s="1"/>
  <c r="C76" i="49"/>
  <c r="AC77" i="49" s="1"/>
  <c r="C73" i="49"/>
  <c r="AC74" i="49" s="1"/>
  <c r="C70" i="49"/>
  <c r="AC71" i="49" s="1"/>
  <c r="C67" i="49"/>
  <c r="AC68" i="49" s="1"/>
  <c r="C64" i="49"/>
  <c r="AC65" i="49" s="1"/>
  <c r="C61" i="49"/>
  <c r="AC62" i="49" s="1"/>
  <c r="C58" i="49"/>
  <c r="AC59" i="49" s="1"/>
  <c r="C55" i="49"/>
  <c r="AC56" i="49" s="1"/>
  <c r="C52" i="49"/>
  <c r="AC53" i="49" s="1"/>
  <c r="C49" i="49"/>
  <c r="AC50" i="49" s="1"/>
  <c r="C46" i="49"/>
  <c r="AC47" i="49" s="1"/>
  <c r="C43" i="49"/>
  <c r="AC44" i="49" s="1"/>
  <c r="C40" i="49"/>
  <c r="AC41" i="49" s="1"/>
  <c r="C37" i="49"/>
  <c r="AC38" i="49" s="1"/>
  <c r="C34" i="49"/>
  <c r="AC35" i="49" s="1"/>
  <c r="C31" i="49"/>
  <c r="AC32" i="49" s="1"/>
  <c r="C28" i="49"/>
  <c r="AC29" i="49" s="1"/>
  <c r="C25" i="49"/>
  <c r="C22" i="49"/>
  <c r="AC23" i="49" s="1"/>
  <c r="C19" i="49"/>
  <c r="AC20" i="49" s="1"/>
  <c r="C16" i="49"/>
  <c r="AC17" i="49" s="1"/>
  <c r="C13" i="49"/>
  <c r="AC14" i="49" s="1"/>
  <c r="C10" i="49"/>
  <c r="AC11" i="49" s="1"/>
  <c r="C7" i="49"/>
  <c r="AC8" i="49" s="1"/>
  <c r="C5" i="49"/>
  <c r="AC5" i="49" s="1"/>
  <c r="AD5" i="50" l="1"/>
  <c r="AB83" i="49"/>
  <c r="AD83" i="49"/>
  <c r="C91" i="44"/>
  <c r="C92" i="44" s="1"/>
  <c r="E81" i="44"/>
  <c r="C93" i="44"/>
  <c r="C94" i="44"/>
  <c r="D91" i="44"/>
  <c r="D92" i="44" s="1"/>
  <c r="D94" i="44"/>
  <c r="D93" i="44"/>
  <c r="G61" i="45"/>
  <c r="C61" i="45"/>
  <c r="V89" i="44"/>
  <c r="I62" i="45" s="1"/>
  <c r="AB88" i="44"/>
  <c r="Z88" i="44"/>
  <c r="Y88" i="44"/>
  <c r="S91" i="44"/>
  <c r="S92" i="44" s="1"/>
  <c r="R94" i="44"/>
  <c r="R93" i="44"/>
  <c r="I19" i="49"/>
  <c r="AB89" i="44" l="1"/>
  <c r="K62" i="45" s="1"/>
  <c r="K61" i="45"/>
  <c r="AC89" i="44"/>
  <c r="L62" i="45" s="1"/>
  <c r="Y89" i="44"/>
  <c r="E61" i="45"/>
  <c r="D61" i="45"/>
  <c r="Z89" i="44"/>
  <c r="J62" i="45" s="1"/>
  <c r="F61" i="45"/>
  <c r="AA87" i="44"/>
  <c r="J61" i="45" s="1"/>
  <c r="B61" i="45"/>
  <c r="X87" i="44"/>
  <c r="I61" i="45" s="1"/>
  <c r="P65" i="70" l="1"/>
  <c r="P63" i="70"/>
  <c r="P61" i="70"/>
  <c r="P59" i="70"/>
  <c r="P57" i="70"/>
  <c r="P55" i="70"/>
  <c r="P53" i="70"/>
  <c r="P51" i="70"/>
  <c r="P49" i="70"/>
  <c r="P47" i="70"/>
  <c r="P45" i="70"/>
  <c r="P43" i="70"/>
  <c r="P41" i="70"/>
  <c r="P39" i="70"/>
  <c r="P37" i="70"/>
  <c r="P35" i="70"/>
  <c r="P33" i="70"/>
  <c r="P31" i="70"/>
  <c r="P29" i="70"/>
  <c r="P27" i="70"/>
  <c r="P25" i="70"/>
  <c r="P23" i="70"/>
  <c r="P21" i="70"/>
  <c r="P19" i="70"/>
  <c r="P17" i="70"/>
  <c r="P15" i="70"/>
  <c r="P13" i="70"/>
  <c r="P11" i="70"/>
  <c r="P9" i="70"/>
  <c r="P7" i="70"/>
  <c r="P5" i="70"/>
  <c r="O65" i="70"/>
  <c r="O63" i="70"/>
  <c r="O61" i="70"/>
  <c r="O59" i="70"/>
  <c r="O57" i="70"/>
  <c r="O55" i="70"/>
  <c r="O53" i="70"/>
  <c r="O51" i="70"/>
  <c r="O49" i="70"/>
  <c r="O47" i="70"/>
  <c r="O45" i="70"/>
  <c r="O43" i="70"/>
  <c r="O41" i="70"/>
  <c r="O39" i="70"/>
  <c r="O37" i="70"/>
  <c r="O35" i="70"/>
  <c r="O33" i="70"/>
  <c r="O31" i="70"/>
  <c r="O29" i="70"/>
  <c r="O27" i="70"/>
  <c r="O25" i="70"/>
  <c r="O23" i="70"/>
  <c r="O21" i="70"/>
  <c r="O19" i="70"/>
  <c r="O17" i="70"/>
  <c r="O15" i="70"/>
  <c r="O13" i="70"/>
  <c r="O11" i="70"/>
  <c r="O9" i="70"/>
  <c r="O7" i="70"/>
  <c r="O5" i="70"/>
  <c r="N65" i="70"/>
  <c r="N63" i="70"/>
  <c r="N61" i="70"/>
  <c r="N59" i="70"/>
  <c r="N57" i="70"/>
  <c r="N55" i="70"/>
  <c r="N53" i="70"/>
  <c r="N51" i="70"/>
  <c r="N49" i="70"/>
  <c r="N47" i="70"/>
  <c r="N45" i="70"/>
  <c r="N43" i="70"/>
  <c r="N41" i="70"/>
  <c r="N39" i="70"/>
  <c r="N37" i="70"/>
  <c r="N35" i="70"/>
  <c r="N33" i="70"/>
  <c r="N31" i="70"/>
  <c r="N29" i="70"/>
  <c r="N27" i="70"/>
  <c r="N25" i="70"/>
  <c r="N23" i="70"/>
  <c r="N21" i="70"/>
  <c r="N19" i="70"/>
  <c r="N17" i="70"/>
  <c r="N15" i="70"/>
  <c r="N13" i="70"/>
  <c r="N11" i="70"/>
  <c r="N9" i="70"/>
  <c r="N7" i="70"/>
  <c r="N5" i="70"/>
  <c r="M65" i="70"/>
  <c r="M63" i="70"/>
  <c r="M61" i="70"/>
  <c r="M59" i="70"/>
  <c r="M57" i="70"/>
  <c r="M55" i="70"/>
  <c r="M53" i="70"/>
  <c r="M51" i="70"/>
  <c r="M49" i="70"/>
  <c r="M47" i="70"/>
  <c r="M45" i="70"/>
  <c r="M43" i="70"/>
  <c r="M41" i="70"/>
  <c r="M39" i="70"/>
  <c r="M37" i="70"/>
  <c r="M35" i="70"/>
  <c r="M33" i="70"/>
  <c r="M31" i="70"/>
  <c r="M29" i="70"/>
  <c r="M27" i="70"/>
  <c r="M25" i="70"/>
  <c r="M23" i="70"/>
  <c r="M21" i="70"/>
  <c r="M19" i="70"/>
  <c r="M17" i="70"/>
  <c r="M15" i="70"/>
  <c r="M13" i="70"/>
  <c r="M11" i="70"/>
  <c r="M9" i="70"/>
  <c r="M7" i="70"/>
  <c r="M5" i="70"/>
  <c r="G65" i="70" l="1"/>
  <c r="G63" i="70"/>
  <c r="G61" i="70"/>
  <c r="G59" i="70"/>
  <c r="G57" i="70"/>
  <c r="G55" i="70"/>
  <c r="G53" i="70"/>
  <c r="G51" i="70"/>
  <c r="G49" i="70"/>
  <c r="G47" i="70"/>
  <c r="G45" i="70"/>
  <c r="G43" i="70"/>
  <c r="G41" i="70"/>
  <c r="G39" i="70"/>
  <c r="G37" i="70"/>
  <c r="G35" i="70"/>
  <c r="G33" i="70"/>
  <c r="G31" i="70"/>
  <c r="G29" i="70"/>
  <c r="G27" i="70"/>
  <c r="G25" i="70"/>
  <c r="G23" i="70"/>
  <c r="G21" i="70"/>
  <c r="G19" i="70"/>
  <c r="G17" i="70"/>
  <c r="G15" i="70"/>
  <c r="G13" i="70"/>
  <c r="G11" i="70"/>
  <c r="G9" i="70"/>
  <c r="G7" i="70"/>
  <c r="G5" i="70"/>
  <c r="P63" i="65" l="1"/>
  <c r="P61" i="65"/>
  <c r="P59" i="65"/>
  <c r="P57" i="65"/>
  <c r="P55" i="65"/>
  <c r="P53" i="65"/>
  <c r="P51" i="65"/>
  <c r="P49" i="65"/>
  <c r="P47" i="65"/>
  <c r="P45" i="65"/>
  <c r="P43" i="65"/>
  <c r="P41" i="65"/>
  <c r="P39" i="65"/>
  <c r="P37" i="65"/>
  <c r="P35" i="65"/>
  <c r="P33" i="65"/>
  <c r="P31" i="65"/>
  <c r="P29" i="65"/>
  <c r="P27" i="65"/>
  <c r="P25" i="65"/>
  <c r="P23" i="65"/>
  <c r="P21" i="65"/>
  <c r="P19" i="65"/>
  <c r="P17" i="65"/>
  <c r="P15" i="65"/>
  <c r="P13" i="65"/>
  <c r="P11" i="65"/>
  <c r="P9" i="65"/>
  <c r="P7" i="65"/>
  <c r="P5" i="65"/>
  <c r="O63" i="65"/>
  <c r="O61" i="65"/>
  <c r="O59" i="65"/>
  <c r="O57" i="65"/>
  <c r="O55" i="65"/>
  <c r="O53" i="65"/>
  <c r="O51" i="65"/>
  <c r="O49" i="65"/>
  <c r="O47" i="65"/>
  <c r="O45" i="65"/>
  <c r="O43" i="65"/>
  <c r="O41" i="65"/>
  <c r="O39" i="65"/>
  <c r="O37" i="65"/>
  <c r="O35" i="65"/>
  <c r="O33" i="65"/>
  <c r="O31" i="65"/>
  <c r="O29" i="65"/>
  <c r="O27" i="65"/>
  <c r="O25" i="65"/>
  <c r="O23" i="65"/>
  <c r="O21" i="65"/>
  <c r="O19" i="65"/>
  <c r="O17" i="65"/>
  <c r="O15" i="65"/>
  <c r="O13" i="65"/>
  <c r="O11" i="65"/>
  <c r="O9" i="65"/>
  <c r="O7" i="65"/>
  <c r="O5" i="65"/>
  <c r="N63" i="65"/>
  <c r="N61" i="65"/>
  <c r="N59" i="65"/>
  <c r="N57" i="65"/>
  <c r="N55" i="65"/>
  <c r="N53" i="65"/>
  <c r="N51" i="65"/>
  <c r="N49" i="65"/>
  <c r="N47" i="65"/>
  <c r="N45" i="65"/>
  <c r="N43" i="65"/>
  <c r="N41" i="65"/>
  <c r="N39" i="65"/>
  <c r="N37" i="65"/>
  <c r="N35" i="65"/>
  <c r="N33" i="65"/>
  <c r="N31" i="65"/>
  <c r="N29" i="65"/>
  <c r="N27" i="65"/>
  <c r="N25" i="65"/>
  <c r="N23" i="65"/>
  <c r="N21" i="65"/>
  <c r="N19" i="65"/>
  <c r="N17" i="65"/>
  <c r="N15" i="65"/>
  <c r="N13" i="65"/>
  <c r="N11" i="65"/>
  <c r="N9" i="65"/>
  <c r="N7" i="65"/>
  <c r="N5" i="65"/>
  <c r="M63" i="65"/>
  <c r="M61" i="65"/>
  <c r="M59" i="65"/>
  <c r="M57" i="65"/>
  <c r="M55" i="65"/>
  <c r="M53" i="65"/>
  <c r="M51" i="65"/>
  <c r="M49" i="65"/>
  <c r="M47" i="65"/>
  <c r="M45" i="65"/>
  <c r="M43" i="65"/>
  <c r="M41" i="65"/>
  <c r="M39" i="65"/>
  <c r="M37" i="65"/>
  <c r="M35" i="65"/>
  <c r="M33" i="65"/>
  <c r="M31" i="65"/>
  <c r="M29" i="65"/>
  <c r="M27" i="65"/>
  <c r="M25" i="65"/>
  <c r="M23" i="65"/>
  <c r="M21" i="65"/>
  <c r="M19" i="65"/>
  <c r="M17" i="65"/>
  <c r="M15" i="65"/>
  <c r="M13" i="65"/>
  <c r="M11" i="65"/>
  <c r="M9" i="65"/>
  <c r="M7" i="65"/>
  <c r="M5" i="65"/>
  <c r="Q94" i="52" l="1"/>
  <c r="D65" i="70" s="1"/>
  <c r="Q91" i="52"/>
  <c r="D63" i="70" s="1"/>
  <c r="P94" i="52"/>
  <c r="P91" i="52"/>
  <c r="O94" i="52"/>
  <c r="O91" i="52"/>
  <c r="N94" i="52"/>
  <c r="N91" i="52"/>
  <c r="M94" i="52"/>
  <c r="M91" i="52"/>
  <c r="L94" i="52"/>
  <c r="L91" i="52"/>
  <c r="K94" i="52"/>
  <c r="K91" i="52"/>
  <c r="J94" i="52"/>
  <c r="J91" i="52"/>
  <c r="I94" i="52"/>
  <c r="E65" i="70" s="1"/>
  <c r="I91" i="52"/>
  <c r="E63" i="70" s="1"/>
  <c r="Q94" i="51"/>
  <c r="Q91" i="51"/>
  <c r="P94" i="51"/>
  <c r="P91" i="51"/>
  <c r="O94" i="51"/>
  <c r="O91" i="51"/>
  <c r="N94" i="51"/>
  <c r="N91" i="51"/>
  <c r="M94" i="51"/>
  <c r="M91" i="51"/>
  <c r="L94" i="51"/>
  <c r="L91" i="51"/>
  <c r="K94" i="51"/>
  <c r="K91" i="51"/>
  <c r="J94" i="51"/>
  <c r="J91" i="51"/>
  <c r="I94" i="51"/>
  <c r="I91" i="51"/>
  <c r="G94" i="51"/>
  <c r="G91" i="51"/>
  <c r="F94" i="51"/>
  <c r="F91" i="51"/>
  <c r="Q94" i="50"/>
  <c r="Q91" i="50"/>
  <c r="P94" i="50"/>
  <c r="P91" i="50"/>
  <c r="O94" i="50"/>
  <c r="O91" i="50"/>
  <c r="N94" i="50"/>
  <c r="N91" i="50"/>
  <c r="M94" i="50"/>
  <c r="M91" i="50"/>
  <c r="L94" i="50"/>
  <c r="L91" i="50"/>
  <c r="K94" i="50"/>
  <c r="K91" i="50"/>
  <c r="J94" i="50"/>
  <c r="J91" i="50"/>
  <c r="I94" i="50"/>
  <c r="I91" i="50"/>
  <c r="G94" i="50"/>
  <c r="G91" i="50"/>
  <c r="F94" i="50"/>
  <c r="F91" i="50"/>
  <c r="F65" i="70" l="1"/>
  <c r="F63" i="70"/>
  <c r="F94" i="49"/>
  <c r="F91" i="49"/>
  <c r="M94" i="49"/>
  <c r="M91" i="49"/>
  <c r="N94" i="49"/>
  <c r="N91" i="49"/>
  <c r="L94" i="49"/>
  <c r="L91" i="49"/>
  <c r="K94" i="49"/>
  <c r="K91" i="49"/>
  <c r="Q94" i="49"/>
  <c r="Q91" i="49"/>
  <c r="P94" i="49"/>
  <c r="P91" i="49"/>
  <c r="O94" i="49"/>
  <c r="O91" i="49"/>
  <c r="J94" i="49"/>
  <c r="J91" i="49"/>
  <c r="I94" i="49"/>
  <c r="I91" i="49"/>
  <c r="G63" i="65" l="1"/>
  <c r="G61" i="65"/>
  <c r="G59" i="65"/>
  <c r="G57" i="65"/>
  <c r="G55" i="65"/>
  <c r="G53" i="65"/>
  <c r="G51" i="65"/>
  <c r="G49" i="65"/>
  <c r="G47" i="65"/>
  <c r="G45" i="65"/>
  <c r="G43" i="65"/>
  <c r="G41" i="65"/>
  <c r="G39" i="65"/>
  <c r="G37" i="65"/>
  <c r="G35" i="65"/>
  <c r="G33" i="65"/>
  <c r="G31" i="65"/>
  <c r="G29" i="65"/>
  <c r="G27" i="65"/>
  <c r="G25" i="65"/>
  <c r="G23" i="65"/>
  <c r="G21" i="65"/>
  <c r="G19" i="65"/>
  <c r="G17" i="65"/>
  <c r="G15" i="65"/>
  <c r="G13" i="65"/>
  <c r="G11" i="65"/>
  <c r="G9" i="65"/>
  <c r="G7" i="65"/>
  <c r="G5" i="65"/>
  <c r="P65" i="69"/>
  <c r="P63" i="69"/>
  <c r="P61" i="69"/>
  <c r="P59" i="69"/>
  <c r="P57" i="69"/>
  <c r="P55" i="69"/>
  <c r="P53" i="69"/>
  <c r="P51" i="69"/>
  <c r="P49" i="69"/>
  <c r="P47" i="69"/>
  <c r="P45" i="69"/>
  <c r="P43" i="69"/>
  <c r="P41" i="69"/>
  <c r="P39" i="69"/>
  <c r="P37" i="69"/>
  <c r="P35" i="69"/>
  <c r="P33" i="69"/>
  <c r="P31" i="69"/>
  <c r="P29" i="69"/>
  <c r="P27" i="69"/>
  <c r="P25" i="69"/>
  <c r="P23" i="69"/>
  <c r="P21" i="69"/>
  <c r="P19" i="69"/>
  <c r="P17" i="69"/>
  <c r="P15" i="69"/>
  <c r="P13" i="69"/>
  <c r="P11" i="69"/>
  <c r="P9" i="69"/>
  <c r="P7" i="69"/>
  <c r="P5" i="69"/>
  <c r="O65" i="69"/>
  <c r="O63" i="69"/>
  <c r="O61" i="69"/>
  <c r="O59" i="69"/>
  <c r="O57" i="69"/>
  <c r="O55" i="69"/>
  <c r="O53" i="69"/>
  <c r="O51" i="69"/>
  <c r="O49" i="69"/>
  <c r="O47" i="69"/>
  <c r="O45" i="69"/>
  <c r="O43" i="69"/>
  <c r="O41" i="69"/>
  <c r="O39" i="69"/>
  <c r="O37" i="69"/>
  <c r="O35" i="69"/>
  <c r="O33" i="69"/>
  <c r="O31" i="69"/>
  <c r="O29" i="69"/>
  <c r="O27" i="69"/>
  <c r="O25" i="69"/>
  <c r="O23" i="69"/>
  <c r="O21" i="69"/>
  <c r="O19" i="69"/>
  <c r="O17" i="69"/>
  <c r="O15" i="69"/>
  <c r="O13" i="69"/>
  <c r="O11" i="69"/>
  <c r="O9" i="69"/>
  <c r="O7" i="69"/>
  <c r="O5" i="69"/>
  <c r="N65" i="69"/>
  <c r="N63" i="69"/>
  <c r="N61" i="69"/>
  <c r="N59" i="69"/>
  <c r="N57" i="69"/>
  <c r="N55" i="69"/>
  <c r="N53" i="69"/>
  <c r="N51" i="69"/>
  <c r="N49" i="69"/>
  <c r="N47" i="69"/>
  <c r="N45" i="69"/>
  <c r="N43" i="69"/>
  <c r="N41" i="69"/>
  <c r="N39" i="69"/>
  <c r="N37" i="69"/>
  <c r="N35" i="69"/>
  <c r="N33" i="69"/>
  <c r="N31" i="69"/>
  <c r="N29" i="69"/>
  <c r="N27" i="69"/>
  <c r="N25" i="69"/>
  <c r="N23" i="69"/>
  <c r="N21" i="69"/>
  <c r="N19" i="69"/>
  <c r="N17" i="69"/>
  <c r="N15" i="69"/>
  <c r="N13" i="69"/>
  <c r="N11" i="69"/>
  <c r="N9" i="69"/>
  <c r="N7" i="69"/>
  <c r="N5" i="69"/>
  <c r="M65" i="69"/>
  <c r="M63" i="69"/>
  <c r="M61" i="69"/>
  <c r="M59" i="69"/>
  <c r="M57" i="69"/>
  <c r="M55" i="69"/>
  <c r="M53" i="69"/>
  <c r="M51" i="69"/>
  <c r="M49" i="69"/>
  <c r="M47" i="69"/>
  <c r="M45" i="69"/>
  <c r="M43" i="69"/>
  <c r="M41" i="69"/>
  <c r="M39" i="69"/>
  <c r="M37" i="69"/>
  <c r="M35" i="69"/>
  <c r="M33" i="69"/>
  <c r="M31" i="69"/>
  <c r="M29" i="69"/>
  <c r="M27" i="69"/>
  <c r="M25" i="69"/>
  <c r="M23" i="69"/>
  <c r="M21" i="69"/>
  <c r="M19" i="69"/>
  <c r="M17" i="69"/>
  <c r="M15" i="69"/>
  <c r="M13" i="69"/>
  <c r="M11" i="69"/>
  <c r="M9" i="69"/>
  <c r="M7" i="69"/>
  <c r="M5" i="69"/>
  <c r="G65" i="69" l="1"/>
  <c r="G63" i="69"/>
  <c r="G61" i="69"/>
  <c r="G59" i="69"/>
  <c r="G57" i="69"/>
  <c r="G55" i="69"/>
  <c r="G53" i="69"/>
  <c r="G51" i="69"/>
  <c r="G49" i="69"/>
  <c r="G47" i="69"/>
  <c r="G45" i="69"/>
  <c r="G43" i="69"/>
  <c r="G41" i="69"/>
  <c r="G39" i="69"/>
  <c r="G37" i="69"/>
  <c r="G35" i="69"/>
  <c r="G33" i="69"/>
  <c r="G31" i="69"/>
  <c r="G29" i="69"/>
  <c r="G27" i="69"/>
  <c r="G25" i="69"/>
  <c r="G23" i="69"/>
  <c r="G21" i="69"/>
  <c r="G19" i="69"/>
  <c r="G17" i="69"/>
  <c r="G15" i="69"/>
  <c r="G13" i="69"/>
  <c r="G11" i="69"/>
  <c r="G9" i="69"/>
  <c r="G7" i="69"/>
  <c r="G5" i="69"/>
  <c r="F65" i="69"/>
  <c r="F63" i="69"/>
  <c r="E65" i="69"/>
  <c r="E63" i="69"/>
  <c r="D65" i="69"/>
  <c r="D63" i="69"/>
  <c r="P65" i="68" l="1"/>
  <c r="P63" i="68"/>
  <c r="P61" i="68"/>
  <c r="P59" i="68"/>
  <c r="P57" i="68"/>
  <c r="P55" i="68"/>
  <c r="P53" i="68"/>
  <c r="P51" i="68"/>
  <c r="P49" i="68"/>
  <c r="P47" i="68"/>
  <c r="P45" i="68"/>
  <c r="P43" i="68"/>
  <c r="P41" i="68"/>
  <c r="P39" i="68"/>
  <c r="P37" i="68"/>
  <c r="P35" i="68"/>
  <c r="P33" i="68"/>
  <c r="P31" i="68"/>
  <c r="P29" i="68"/>
  <c r="P27" i="68"/>
  <c r="P25" i="68"/>
  <c r="P23" i="68"/>
  <c r="P21" i="68"/>
  <c r="P19" i="68"/>
  <c r="P17" i="68"/>
  <c r="P15" i="68"/>
  <c r="P13" i="68"/>
  <c r="P11" i="68"/>
  <c r="P9" i="68"/>
  <c r="P7" i="68"/>
  <c r="P5" i="68"/>
  <c r="O65" i="68"/>
  <c r="O63" i="68"/>
  <c r="O61" i="68"/>
  <c r="O59" i="68"/>
  <c r="O57" i="68"/>
  <c r="O55" i="68"/>
  <c r="O53" i="68"/>
  <c r="O51" i="68"/>
  <c r="O49" i="68"/>
  <c r="O47" i="68"/>
  <c r="O45" i="68"/>
  <c r="O43" i="68"/>
  <c r="O41" i="68"/>
  <c r="O39" i="68"/>
  <c r="O37" i="68"/>
  <c r="O35" i="68"/>
  <c r="O33" i="68"/>
  <c r="O31" i="68"/>
  <c r="O29" i="68"/>
  <c r="O27" i="68"/>
  <c r="O25" i="68"/>
  <c r="O23" i="68"/>
  <c r="O21" i="68"/>
  <c r="O19" i="68"/>
  <c r="O17" i="68"/>
  <c r="O15" i="68"/>
  <c r="O13" i="68"/>
  <c r="O11" i="68"/>
  <c r="O9" i="68"/>
  <c r="O7" i="68"/>
  <c r="O5" i="68"/>
  <c r="N65" i="68"/>
  <c r="N63" i="68"/>
  <c r="N61" i="68"/>
  <c r="N59" i="68"/>
  <c r="N57" i="68"/>
  <c r="N55" i="68"/>
  <c r="N53" i="68"/>
  <c r="N51" i="68"/>
  <c r="N49" i="68"/>
  <c r="N47" i="68"/>
  <c r="N45" i="68"/>
  <c r="N43" i="68"/>
  <c r="N41" i="68"/>
  <c r="N39" i="68"/>
  <c r="N37" i="68"/>
  <c r="N35" i="68"/>
  <c r="N33" i="68"/>
  <c r="N31" i="68"/>
  <c r="N29" i="68"/>
  <c r="N27" i="68"/>
  <c r="N25" i="68"/>
  <c r="N23" i="68"/>
  <c r="N21" i="68"/>
  <c r="N19" i="68"/>
  <c r="N17" i="68"/>
  <c r="N15" i="68"/>
  <c r="N13" i="68"/>
  <c r="N11" i="68"/>
  <c r="N9" i="68"/>
  <c r="N7" i="68"/>
  <c r="N5" i="68"/>
  <c r="M65" i="68"/>
  <c r="M63" i="68"/>
  <c r="M61" i="68"/>
  <c r="M59" i="68"/>
  <c r="M57" i="68"/>
  <c r="M55" i="68"/>
  <c r="M53" i="68"/>
  <c r="M51" i="68"/>
  <c r="M49" i="68"/>
  <c r="M47" i="68"/>
  <c r="M45" i="68"/>
  <c r="M43" i="68"/>
  <c r="M41" i="68"/>
  <c r="M39" i="68"/>
  <c r="M37" i="68"/>
  <c r="M35" i="68"/>
  <c r="M33" i="68"/>
  <c r="M31" i="68"/>
  <c r="M29" i="68"/>
  <c r="M27" i="68"/>
  <c r="M25" i="68"/>
  <c r="M23" i="68"/>
  <c r="M21" i="68"/>
  <c r="M19" i="68"/>
  <c r="M17" i="68"/>
  <c r="M15" i="68"/>
  <c r="M13" i="68"/>
  <c r="M11" i="68"/>
  <c r="M9" i="68"/>
  <c r="M7" i="68"/>
  <c r="M5" i="68"/>
  <c r="G65" i="68"/>
  <c r="G63" i="68"/>
  <c r="G61" i="68"/>
  <c r="G59" i="68"/>
  <c r="G57" i="68"/>
  <c r="G55" i="68"/>
  <c r="G53" i="68"/>
  <c r="G51" i="68"/>
  <c r="G49" i="68"/>
  <c r="G47" i="68"/>
  <c r="G45" i="68"/>
  <c r="G43" i="68"/>
  <c r="G41" i="68"/>
  <c r="G39" i="68"/>
  <c r="G37" i="68"/>
  <c r="G35" i="68"/>
  <c r="G33" i="68"/>
  <c r="G31" i="68"/>
  <c r="G29" i="68"/>
  <c r="G27" i="68"/>
  <c r="G25" i="68"/>
  <c r="G23" i="68"/>
  <c r="G21" i="68"/>
  <c r="G19" i="68"/>
  <c r="G17" i="68"/>
  <c r="G15" i="68"/>
  <c r="G13" i="68"/>
  <c r="G11" i="68"/>
  <c r="G9" i="68"/>
  <c r="G7" i="68"/>
  <c r="G5" i="68"/>
  <c r="F65" i="68"/>
  <c r="F63" i="68"/>
  <c r="E65" i="68"/>
  <c r="E63" i="68"/>
  <c r="D65" i="68"/>
  <c r="D63" i="68"/>
  <c r="O65" i="64" l="1"/>
  <c r="O63" i="64"/>
  <c r="O61" i="64"/>
  <c r="O59" i="64"/>
  <c r="O57" i="64"/>
  <c r="O55" i="64"/>
  <c r="O53" i="64"/>
  <c r="O51" i="64"/>
  <c r="O49" i="64"/>
  <c r="O47" i="64"/>
  <c r="O45" i="64"/>
  <c r="O43" i="64"/>
  <c r="O41" i="64"/>
  <c r="O39" i="64"/>
  <c r="O37" i="64"/>
  <c r="O35" i="64"/>
  <c r="O33" i="64"/>
  <c r="O31" i="64"/>
  <c r="O29" i="64"/>
  <c r="O27" i="64"/>
  <c r="O25" i="64"/>
  <c r="O23" i="64"/>
  <c r="O21" i="64"/>
  <c r="O19" i="64"/>
  <c r="O17" i="64"/>
  <c r="O15" i="64"/>
  <c r="O13" i="64"/>
  <c r="O11" i="64"/>
  <c r="O9" i="64"/>
  <c r="N65" i="64"/>
  <c r="N63" i="64"/>
  <c r="N61" i="64"/>
  <c r="N59" i="64"/>
  <c r="N57" i="64"/>
  <c r="N55" i="64"/>
  <c r="N53" i="64"/>
  <c r="N51" i="64"/>
  <c r="N49" i="64"/>
  <c r="N47" i="64"/>
  <c r="N45" i="64"/>
  <c r="N43" i="64"/>
  <c r="N41" i="64"/>
  <c r="N39" i="64"/>
  <c r="N37" i="64"/>
  <c r="N35" i="64"/>
  <c r="N33" i="64"/>
  <c r="N31" i="64"/>
  <c r="N29" i="64"/>
  <c r="N27" i="64"/>
  <c r="N25" i="64"/>
  <c r="N23" i="64"/>
  <c r="N21" i="64"/>
  <c r="N19" i="64"/>
  <c r="N17" i="64"/>
  <c r="N15" i="64"/>
  <c r="N13" i="64"/>
  <c r="N11" i="64"/>
  <c r="N9" i="64"/>
  <c r="M65" i="64"/>
  <c r="M63" i="64"/>
  <c r="M61" i="64"/>
  <c r="M59" i="64"/>
  <c r="M57" i="64"/>
  <c r="M55" i="64"/>
  <c r="M53" i="64"/>
  <c r="M51" i="64"/>
  <c r="M49" i="64"/>
  <c r="M47" i="64"/>
  <c r="M45" i="64"/>
  <c r="M43" i="64"/>
  <c r="M41" i="64"/>
  <c r="M39" i="64"/>
  <c r="M37" i="64"/>
  <c r="M35" i="64"/>
  <c r="M33" i="64"/>
  <c r="M31" i="64"/>
  <c r="M29" i="64"/>
  <c r="M27" i="64"/>
  <c r="M25" i="64"/>
  <c r="M23" i="64"/>
  <c r="M21" i="64"/>
  <c r="M19" i="64"/>
  <c r="M17" i="64"/>
  <c r="M15" i="64"/>
  <c r="M13" i="64"/>
  <c r="M11" i="64"/>
  <c r="G5" i="64" l="1"/>
  <c r="P57" i="45" l="1"/>
  <c r="P55" i="45"/>
  <c r="P53" i="45"/>
  <c r="P51" i="45"/>
  <c r="P49" i="45"/>
  <c r="P47" i="45"/>
  <c r="P45" i="45"/>
  <c r="P43" i="45"/>
  <c r="P41" i="45"/>
  <c r="P39" i="45"/>
  <c r="P37" i="45"/>
  <c r="P35" i="45"/>
  <c r="P33" i="45"/>
  <c r="P31" i="45"/>
  <c r="P29" i="45"/>
  <c r="P27" i="45"/>
  <c r="P25" i="45"/>
  <c r="P23" i="45"/>
  <c r="P21" i="45"/>
  <c r="P19" i="45"/>
  <c r="P17" i="45"/>
  <c r="P15" i="45"/>
  <c r="P13" i="45"/>
  <c r="P11" i="45"/>
  <c r="P9" i="45"/>
  <c r="P7" i="45"/>
  <c r="P5" i="45"/>
  <c r="P63" i="48"/>
  <c r="P61" i="48"/>
  <c r="P59" i="48"/>
  <c r="P57" i="48"/>
  <c r="P55" i="48"/>
  <c r="P53" i="48"/>
  <c r="P51" i="48"/>
  <c r="P49" i="48"/>
  <c r="P47" i="48"/>
  <c r="P45" i="48"/>
  <c r="P43" i="48"/>
  <c r="P41" i="48"/>
  <c r="P39" i="48"/>
  <c r="P37" i="48"/>
  <c r="P35" i="48"/>
  <c r="P33" i="48"/>
  <c r="P31" i="48"/>
  <c r="P29" i="48"/>
  <c r="P27" i="48"/>
  <c r="P25" i="48"/>
  <c r="P23" i="48"/>
  <c r="P21" i="48"/>
  <c r="P19" i="48"/>
  <c r="P17" i="48"/>
  <c r="P15" i="48"/>
  <c r="P13" i="48"/>
  <c r="P11" i="48"/>
  <c r="P9" i="48"/>
  <c r="P7" i="48"/>
  <c r="P5" i="48"/>
  <c r="M9" i="64"/>
  <c r="G65" i="64"/>
  <c r="G63" i="64"/>
  <c r="G61" i="64"/>
  <c r="G59" i="64"/>
  <c r="G57" i="64"/>
  <c r="G55" i="64"/>
  <c r="G53" i="64"/>
  <c r="G51" i="64"/>
  <c r="G49" i="64"/>
  <c r="G47" i="64"/>
  <c r="G45" i="64"/>
  <c r="G43" i="64"/>
  <c r="G41" i="64"/>
  <c r="G39" i="64"/>
  <c r="G37" i="64"/>
  <c r="G35" i="64"/>
  <c r="G33" i="64"/>
  <c r="G31" i="64"/>
  <c r="G29" i="64"/>
  <c r="G27" i="64"/>
  <c r="G25" i="64"/>
  <c r="G23" i="64"/>
  <c r="G21" i="64"/>
  <c r="G19" i="64"/>
  <c r="G17" i="64"/>
  <c r="G15" i="64"/>
  <c r="G13" i="64"/>
  <c r="G11" i="64"/>
  <c r="G9" i="64"/>
  <c r="P65" i="64"/>
  <c r="P63" i="64"/>
  <c r="P61" i="64"/>
  <c r="P59" i="64"/>
  <c r="P57" i="64"/>
  <c r="P55" i="64"/>
  <c r="P53" i="64"/>
  <c r="P51" i="64"/>
  <c r="P49" i="64"/>
  <c r="P47" i="64"/>
  <c r="P45" i="64"/>
  <c r="P43" i="64"/>
  <c r="P41" i="64"/>
  <c r="P39" i="64"/>
  <c r="P37" i="64"/>
  <c r="P35" i="64"/>
  <c r="P33" i="64"/>
  <c r="P31" i="64"/>
  <c r="P29" i="64"/>
  <c r="P27" i="64"/>
  <c r="P25" i="64"/>
  <c r="P23" i="64"/>
  <c r="P21" i="64"/>
  <c r="P19" i="64"/>
  <c r="P17" i="64"/>
  <c r="P15" i="64"/>
  <c r="P13" i="64"/>
  <c r="P11" i="64"/>
  <c r="P9" i="64"/>
  <c r="P7" i="64"/>
  <c r="P5" i="64"/>
  <c r="O7" i="64"/>
  <c r="O5" i="64"/>
  <c r="N7" i="64"/>
  <c r="N5" i="64"/>
  <c r="M7" i="64"/>
  <c r="M5" i="64"/>
  <c r="G7" i="64"/>
  <c r="P77" i="70"/>
  <c r="P77" i="69"/>
  <c r="O77" i="69"/>
  <c r="N77" i="69"/>
  <c r="M77" i="69"/>
  <c r="G77" i="69"/>
  <c r="O77" i="68"/>
  <c r="N77" i="68"/>
  <c r="M77" i="68"/>
  <c r="G77" i="68"/>
  <c r="P75" i="65"/>
  <c r="G75" i="65"/>
  <c r="O63" i="48"/>
  <c r="O61" i="48"/>
  <c r="O59" i="48"/>
  <c r="O57" i="48"/>
  <c r="O55" i="48"/>
  <c r="O53" i="48"/>
  <c r="O51" i="48"/>
  <c r="O49" i="48"/>
  <c r="O47" i="48"/>
  <c r="O45" i="48"/>
  <c r="O43" i="48"/>
  <c r="O41" i="48"/>
  <c r="O39" i="48"/>
  <c r="O37" i="48"/>
  <c r="O35" i="48"/>
  <c r="O33" i="48"/>
  <c r="O31" i="48"/>
  <c r="O29" i="48"/>
  <c r="O27" i="48"/>
  <c r="O25" i="48"/>
  <c r="O23" i="48"/>
  <c r="O21" i="48"/>
  <c r="O19" i="48"/>
  <c r="O17" i="48"/>
  <c r="O15" i="48"/>
  <c r="O13" i="48"/>
  <c r="O11" i="48"/>
  <c r="O9" i="48"/>
  <c r="O7" i="48"/>
  <c r="O5" i="48"/>
  <c r="N63" i="48"/>
  <c r="N61" i="48"/>
  <c r="N59" i="48"/>
  <c r="N57" i="48"/>
  <c r="N55" i="48"/>
  <c r="N53" i="48"/>
  <c r="N51" i="48"/>
  <c r="N49" i="48"/>
  <c r="N47" i="48"/>
  <c r="N45" i="48"/>
  <c r="N43" i="48"/>
  <c r="N41" i="48"/>
  <c r="N39" i="48"/>
  <c r="N37" i="48"/>
  <c r="N35" i="48"/>
  <c r="N33" i="48"/>
  <c r="N31" i="48"/>
  <c r="N29" i="48"/>
  <c r="N27" i="48"/>
  <c r="N25" i="48"/>
  <c r="N23" i="48"/>
  <c r="N21" i="48"/>
  <c r="N19" i="48"/>
  <c r="N17" i="48"/>
  <c r="N15" i="48"/>
  <c r="N13" i="48"/>
  <c r="N11" i="48"/>
  <c r="N9" i="48"/>
  <c r="N7" i="48"/>
  <c r="N5" i="48"/>
  <c r="M63" i="48"/>
  <c r="M61" i="48"/>
  <c r="M59" i="48"/>
  <c r="M57" i="48"/>
  <c r="M55" i="48"/>
  <c r="M53" i="48"/>
  <c r="M51" i="48"/>
  <c r="M49" i="48"/>
  <c r="M47" i="48"/>
  <c r="M45" i="48"/>
  <c r="M43" i="48"/>
  <c r="M41" i="48"/>
  <c r="M39" i="48"/>
  <c r="M37" i="48"/>
  <c r="M35" i="48"/>
  <c r="M33" i="48"/>
  <c r="M31" i="48"/>
  <c r="M29" i="48"/>
  <c r="M27" i="48"/>
  <c r="M25" i="48"/>
  <c r="M23" i="48"/>
  <c r="M21" i="48"/>
  <c r="M19" i="48"/>
  <c r="M17" i="48"/>
  <c r="M15" i="48"/>
  <c r="M13" i="48"/>
  <c r="M11" i="48"/>
  <c r="M9" i="48"/>
  <c r="M7" i="48"/>
  <c r="M5" i="48"/>
  <c r="G63" i="48"/>
  <c r="G61" i="48"/>
  <c r="G59" i="48"/>
  <c r="G57" i="48"/>
  <c r="G55" i="48"/>
  <c r="G53" i="48"/>
  <c r="G51" i="48"/>
  <c r="G49" i="48"/>
  <c r="G47" i="48"/>
  <c r="G45" i="48"/>
  <c r="G43" i="48"/>
  <c r="G41" i="48"/>
  <c r="G39" i="48"/>
  <c r="G37" i="48"/>
  <c r="G35" i="48"/>
  <c r="G33" i="48"/>
  <c r="G31" i="48"/>
  <c r="G29" i="48"/>
  <c r="G27" i="48"/>
  <c r="G25" i="48"/>
  <c r="G23" i="48"/>
  <c r="G21" i="48"/>
  <c r="G19" i="48"/>
  <c r="G17" i="48"/>
  <c r="G15" i="48"/>
  <c r="G13" i="48"/>
  <c r="G11" i="48"/>
  <c r="G9" i="48"/>
  <c r="G7" i="48"/>
  <c r="G5" i="48"/>
  <c r="AI104" i="56"/>
  <c r="AH104" i="56"/>
  <c r="AI103" i="56"/>
  <c r="AH103" i="56"/>
  <c r="AI102" i="56"/>
  <c r="AH102" i="56"/>
  <c r="AI100" i="56"/>
  <c r="AH100" i="56"/>
  <c r="AI99" i="56"/>
  <c r="AH99" i="56"/>
  <c r="AI98" i="56"/>
  <c r="AH98" i="56"/>
  <c r="S97" i="56"/>
  <c r="R97" i="56"/>
  <c r="AI96" i="56"/>
  <c r="AH96" i="56"/>
  <c r="S96" i="56"/>
  <c r="R96" i="56"/>
  <c r="AI95" i="56"/>
  <c r="AH95" i="56"/>
  <c r="R95" i="56"/>
  <c r="AI94" i="56"/>
  <c r="AH94" i="56"/>
  <c r="S94" i="56"/>
  <c r="S95" i="56" s="1"/>
  <c r="AD92" i="56"/>
  <c r="AB91" i="56"/>
  <c r="K63" i="65" s="1"/>
  <c r="Z91" i="56"/>
  <c r="Y91" i="56"/>
  <c r="Q91" i="56"/>
  <c r="D63" i="65" s="1"/>
  <c r="P91" i="56"/>
  <c r="O91" i="56"/>
  <c r="N91" i="56"/>
  <c r="M91" i="56"/>
  <c r="L91" i="56"/>
  <c r="K91" i="56"/>
  <c r="J91" i="56"/>
  <c r="I91" i="56"/>
  <c r="E63" i="65" s="1"/>
  <c r="G91" i="56"/>
  <c r="F91" i="56"/>
  <c r="AD89" i="56"/>
  <c r="AB88" i="56"/>
  <c r="Z88" i="56"/>
  <c r="Z89" i="56" s="1"/>
  <c r="Y88" i="56"/>
  <c r="Y89" i="56" s="1"/>
  <c r="W89" i="56"/>
  <c r="Q88" i="56"/>
  <c r="D61" i="65" s="1"/>
  <c r="P88" i="56"/>
  <c r="O88" i="56"/>
  <c r="N88" i="56"/>
  <c r="M88" i="56"/>
  <c r="L88" i="56"/>
  <c r="K88" i="56"/>
  <c r="J88" i="56"/>
  <c r="I88" i="56"/>
  <c r="E61" i="65" s="1"/>
  <c r="G88" i="56"/>
  <c r="F88" i="56"/>
  <c r="AD86" i="56"/>
  <c r="AB85" i="56"/>
  <c r="K59" i="65" s="1"/>
  <c r="Z85" i="56"/>
  <c r="Z86" i="56" s="1"/>
  <c r="Y85" i="56"/>
  <c r="Y86" i="56" s="1"/>
  <c r="W86" i="56"/>
  <c r="Q85" i="56"/>
  <c r="D59" i="65" s="1"/>
  <c r="P85" i="56"/>
  <c r="O85" i="56"/>
  <c r="N85" i="56"/>
  <c r="M85" i="56"/>
  <c r="L85" i="56"/>
  <c r="K85" i="56"/>
  <c r="J85" i="56"/>
  <c r="I85" i="56"/>
  <c r="E59" i="65" s="1"/>
  <c r="G85" i="56"/>
  <c r="F85" i="56"/>
  <c r="AD83" i="56"/>
  <c r="AB82" i="56"/>
  <c r="K57" i="65" s="1"/>
  <c r="Z82" i="56"/>
  <c r="Z83" i="56" s="1"/>
  <c r="Y82" i="56"/>
  <c r="Q82" i="56"/>
  <c r="D57" i="65" s="1"/>
  <c r="P82" i="56"/>
  <c r="O82" i="56"/>
  <c r="N82" i="56"/>
  <c r="M82" i="56"/>
  <c r="L82" i="56"/>
  <c r="K82" i="56"/>
  <c r="J82" i="56"/>
  <c r="I82" i="56"/>
  <c r="E57" i="65" s="1"/>
  <c r="G82" i="56"/>
  <c r="F82" i="56"/>
  <c r="AD80" i="56"/>
  <c r="AB79" i="56"/>
  <c r="K55" i="65" s="1"/>
  <c r="Z79" i="56"/>
  <c r="Z80" i="56" s="1"/>
  <c r="Y79" i="56"/>
  <c r="W80" i="56"/>
  <c r="Q79" i="56"/>
  <c r="D55" i="65" s="1"/>
  <c r="P79" i="56"/>
  <c r="O79" i="56"/>
  <c r="N79" i="56"/>
  <c r="M79" i="56"/>
  <c r="L79" i="56"/>
  <c r="K79" i="56"/>
  <c r="J79" i="56"/>
  <c r="I79" i="56"/>
  <c r="E55" i="65" s="1"/>
  <c r="G79" i="56"/>
  <c r="F79" i="56"/>
  <c r="AB76" i="56"/>
  <c r="K53" i="65" s="1"/>
  <c r="Z76" i="56"/>
  <c r="Y76" i="56"/>
  <c r="Q76" i="56"/>
  <c r="D53" i="65" s="1"/>
  <c r="P76" i="56"/>
  <c r="O76" i="56"/>
  <c r="N76" i="56"/>
  <c r="M76" i="56"/>
  <c r="L76" i="56"/>
  <c r="K76" i="56"/>
  <c r="J76" i="56"/>
  <c r="I76" i="56"/>
  <c r="E53" i="65" s="1"/>
  <c r="G76" i="56"/>
  <c r="F76" i="56"/>
  <c r="AD74" i="56"/>
  <c r="AB73" i="56"/>
  <c r="Z73" i="56"/>
  <c r="Z74" i="56" s="1"/>
  <c r="Y73" i="56"/>
  <c r="Y74" i="56" s="1"/>
  <c r="W74" i="56"/>
  <c r="Q73" i="56"/>
  <c r="D51" i="65" s="1"/>
  <c r="P73" i="56"/>
  <c r="O73" i="56"/>
  <c r="N73" i="56"/>
  <c r="M73" i="56"/>
  <c r="L73" i="56"/>
  <c r="K73" i="56"/>
  <c r="J73" i="56"/>
  <c r="I73" i="56"/>
  <c r="E51" i="65" s="1"/>
  <c r="G73" i="56"/>
  <c r="F73" i="56"/>
  <c r="AD71" i="56"/>
  <c r="AB70" i="56"/>
  <c r="Z70" i="56"/>
  <c r="Z71" i="56" s="1"/>
  <c r="Y70" i="56"/>
  <c r="Y71" i="56" s="1"/>
  <c r="W71" i="56"/>
  <c r="V71" i="56"/>
  <c r="Q70" i="56"/>
  <c r="D49" i="65" s="1"/>
  <c r="P70" i="56"/>
  <c r="O70" i="56"/>
  <c r="N70" i="56"/>
  <c r="M70" i="56"/>
  <c r="L70" i="56"/>
  <c r="K70" i="56"/>
  <c r="J70" i="56"/>
  <c r="I70" i="56"/>
  <c r="E49" i="65" s="1"/>
  <c r="G70" i="56"/>
  <c r="F70" i="56"/>
  <c r="AD68" i="56"/>
  <c r="AB67" i="56"/>
  <c r="Z67" i="56"/>
  <c r="Z68" i="56" s="1"/>
  <c r="Y67" i="56"/>
  <c r="Y68" i="56" s="1"/>
  <c r="Q67" i="56"/>
  <c r="D47" i="65" s="1"/>
  <c r="P67" i="56"/>
  <c r="O67" i="56"/>
  <c r="N67" i="56"/>
  <c r="M67" i="56"/>
  <c r="L67" i="56"/>
  <c r="K67" i="56"/>
  <c r="J67" i="56"/>
  <c r="I67" i="56"/>
  <c r="E47" i="65" s="1"/>
  <c r="G67" i="56"/>
  <c r="F67" i="56"/>
  <c r="V68" i="56"/>
  <c r="AD65" i="56"/>
  <c r="AB64" i="56"/>
  <c r="K45" i="65" s="1"/>
  <c r="Z64" i="56"/>
  <c r="Z65" i="56" s="1"/>
  <c r="Y64" i="56"/>
  <c r="Y65" i="56" s="1"/>
  <c r="Q64" i="56"/>
  <c r="D45" i="65" s="1"/>
  <c r="P64" i="56"/>
  <c r="O64" i="56"/>
  <c r="N64" i="56"/>
  <c r="M64" i="56"/>
  <c r="L64" i="56"/>
  <c r="K64" i="56"/>
  <c r="J64" i="56"/>
  <c r="I64" i="56"/>
  <c r="E45" i="65" s="1"/>
  <c r="G64" i="56"/>
  <c r="F64" i="56"/>
  <c r="AD62" i="56"/>
  <c r="AB61" i="56"/>
  <c r="K43" i="65" s="1"/>
  <c r="Z61" i="56"/>
  <c r="Z62" i="56" s="1"/>
  <c r="Y61" i="56"/>
  <c r="Q61" i="56"/>
  <c r="D43" i="65" s="1"/>
  <c r="P61" i="56"/>
  <c r="O61" i="56"/>
  <c r="N61" i="56"/>
  <c r="M61" i="56"/>
  <c r="L61" i="56"/>
  <c r="K61" i="56"/>
  <c r="J61" i="56"/>
  <c r="I61" i="56"/>
  <c r="E43" i="65" s="1"/>
  <c r="G61" i="56"/>
  <c r="F61" i="56"/>
  <c r="AD59" i="56"/>
  <c r="AB58" i="56"/>
  <c r="K41" i="65" s="1"/>
  <c r="Z58" i="56"/>
  <c r="Z59" i="56" s="1"/>
  <c r="Y58" i="56"/>
  <c r="Y59" i="56" s="1"/>
  <c r="Q58" i="56"/>
  <c r="D41" i="65" s="1"/>
  <c r="P58" i="56"/>
  <c r="O58" i="56"/>
  <c r="N58" i="56"/>
  <c r="M58" i="56"/>
  <c r="L58" i="56"/>
  <c r="K58" i="56"/>
  <c r="J58" i="56"/>
  <c r="I58" i="56"/>
  <c r="E41" i="65" s="1"/>
  <c r="G58" i="56"/>
  <c r="F58" i="56"/>
  <c r="AD56" i="56"/>
  <c r="AB55" i="56"/>
  <c r="Z55" i="56"/>
  <c r="Z56" i="56" s="1"/>
  <c r="Y55" i="56"/>
  <c r="Y56" i="56" s="1"/>
  <c r="V56" i="56"/>
  <c r="Q55" i="56"/>
  <c r="D39" i="65" s="1"/>
  <c r="P55" i="56"/>
  <c r="O55" i="56"/>
  <c r="N55" i="56"/>
  <c r="M55" i="56"/>
  <c r="L55" i="56"/>
  <c r="K55" i="56"/>
  <c r="J55" i="56"/>
  <c r="I55" i="56"/>
  <c r="E39" i="65" s="1"/>
  <c r="G55" i="56"/>
  <c r="F55" i="56"/>
  <c r="AD53" i="56"/>
  <c r="AB52" i="56"/>
  <c r="K37" i="65" s="1"/>
  <c r="Z52" i="56"/>
  <c r="Z53" i="56" s="1"/>
  <c r="Y52" i="56"/>
  <c r="Q52" i="56"/>
  <c r="D37" i="65" s="1"/>
  <c r="P52" i="56"/>
  <c r="O52" i="56"/>
  <c r="N52" i="56"/>
  <c r="M52" i="56"/>
  <c r="L52" i="56"/>
  <c r="K52" i="56"/>
  <c r="J52" i="56"/>
  <c r="I52" i="56"/>
  <c r="E37" i="65" s="1"/>
  <c r="G52" i="56"/>
  <c r="F52" i="56"/>
  <c r="E51" i="56"/>
  <c r="B37" i="65" s="1"/>
  <c r="AD50" i="56"/>
  <c r="AB49" i="56"/>
  <c r="K35" i="65" s="1"/>
  <c r="Z49" i="56"/>
  <c r="Z50" i="56" s="1"/>
  <c r="Y49" i="56"/>
  <c r="Y50" i="56" s="1"/>
  <c r="Q49" i="56"/>
  <c r="D35" i="65" s="1"/>
  <c r="P49" i="56"/>
  <c r="O49" i="56"/>
  <c r="N49" i="56"/>
  <c r="M49" i="56"/>
  <c r="L49" i="56"/>
  <c r="K49" i="56"/>
  <c r="J49" i="56"/>
  <c r="I49" i="56"/>
  <c r="E35" i="65" s="1"/>
  <c r="G49" i="56"/>
  <c r="F49" i="56"/>
  <c r="AD47" i="56"/>
  <c r="AB46" i="56"/>
  <c r="Z46" i="56"/>
  <c r="Z47" i="56" s="1"/>
  <c r="Y46" i="56"/>
  <c r="Y47" i="56" s="1"/>
  <c r="W47" i="56"/>
  <c r="Q46" i="56"/>
  <c r="D33" i="65" s="1"/>
  <c r="P46" i="56"/>
  <c r="O46" i="56"/>
  <c r="N46" i="56"/>
  <c r="M46" i="56"/>
  <c r="L46" i="56"/>
  <c r="K46" i="56"/>
  <c r="J46" i="56"/>
  <c r="I46" i="56"/>
  <c r="E33" i="65" s="1"/>
  <c r="G46" i="56"/>
  <c r="F46" i="56"/>
  <c r="AD44" i="56"/>
  <c r="AB43" i="56"/>
  <c r="Z43" i="56"/>
  <c r="Z44" i="56" s="1"/>
  <c r="Y43" i="56"/>
  <c r="Y44" i="56" s="1"/>
  <c r="W44" i="56"/>
  <c r="V44" i="56"/>
  <c r="Q43" i="56"/>
  <c r="D31" i="65" s="1"/>
  <c r="P43" i="56"/>
  <c r="O43" i="56"/>
  <c r="N43" i="56"/>
  <c r="M43" i="56"/>
  <c r="L43" i="56"/>
  <c r="K43" i="56"/>
  <c r="J43" i="56"/>
  <c r="I43" i="56"/>
  <c r="E31" i="65" s="1"/>
  <c r="G43" i="56"/>
  <c r="F43" i="56"/>
  <c r="E42" i="56"/>
  <c r="B31" i="65" s="1"/>
  <c r="AD41" i="56"/>
  <c r="AB40" i="56"/>
  <c r="K29" i="65" s="1"/>
  <c r="Z40" i="56"/>
  <c r="Z41" i="56" s="1"/>
  <c r="Y40" i="56"/>
  <c r="W41" i="56"/>
  <c r="Q40" i="56"/>
  <c r="D29" i="65" s="1"/>
  <c r="P40" i="56"/>
  <c r="O40" i="56"/>
  <c r="N40" i="56"/>
  <c r="M40" i="56"/>
  <c r="L40" i="56"/>
  <c r="K40" i="56"/>
  <c r="J40" i="56"/>
  <c r="I40" i="56"/>
  <c r="E29" i="65" s="1"/>
  <c r="G40" i="56"/>
  <c r="F40" i="56"/>
  <c r="E39" i="56"/>
  <c r="B29" i="65" s="1"/>
  <c r="AD38" i="56"/>
  <c r="AB37" i="56"/>
  <c r="K27" i="65" s="1"/>
  <c r="Z37" i="56"/>
  <c r="Z38" i="56" s="1"/>
  <c r="Y37" i="56"/>
  <c r="W38" i="56"/>
  <c r="Q37" i="56"/>
  <c r="D27" i="65" s="1"/>
  <c r="P37" i="56"/>
  <c r="O37" i="56"/>
  <c r="N37" i="56"/>
  <c r="M37" i="56"/>
  <c r="L37" i="56"/>
  <c r="K37" i="56"/>
  <c r="J37" i="56"/>
  <c r="I37" i="56"/>
  <c r="E27" i="65" s="1"/>
  <c r="G37" i="56"/>
  <c r="F37" i="56"/>
  <c r="AD35" i="56"/>
  <c r="AB34" i="56"/>
  <c r="Z34" i="56"/>
  <c r="Z35" i="56" s="1"/>
  <c r="Y34" i="56"/>
  <c r="Y35" i="56" s="1"/>
  <c r="W35" i="56"/>
  <c r="V35" i="56"/>
  <c r="Q34" i="56"/>
  <c r="D25" i="65" s="1"/>
  <c r="P34" i="56"/>
  <c r="O34" i="56"/>
  <c r="N34" i="56"/>
  <c r="M34" i="56"/>
  <c r="L34" i="56"/>
  <c r="K34" i="56"/>
  <c r="J34" i="56"/>
  <c r="I34" i="56"/>
  <c r="E25" i="65" s="1"/>
  <c r="G34" i="56"/>
  <c r="F34" i="56"/>
  <c r="AD32" i="56"/>
  <c r="AB31" i="56"/>
  <c r="Z31" i="56"/>
  <c r="Z32" i="56" s="1"/>
  <c r="Y31" i="56"/>
  <c r="Y32" i="56" s="1"/>
  <c r="W32" i="56"/>
  <c r="V32" i="56"/>
  <c r="Q31" i="56"/>
  <c r="D23" i="65" s="1"/>
  <c r="P31" i="56"/>
  <c r="O31" i="56"/>
  <c r="N31" i="56"/>
  <c r="M31" i="56"/>
  <c r="L31" i="56"/>
  <c r="K31" i="56"/>
  <c r="J31" i="56"/>
  <c r="I31" i="56"/>
  <c r="E23" i="65" s="1"/>
  <c r="G31" i="56"/>
  <c r="F31" i="56"/>
  <c r="AD29" i="56"/>
  <c r="AB28" i="56"/>
  <c r="K21" i="65" s="1"/>
  <c r="Z28" i="56"/>
  <c r="Z29" i="56" s="1"/>
  <c r="Y28" i="56"/>
  <c r="W29" i="56"/>
  <c r="Q28" i="56"/>
  <c r="D21" i="65" s="1"/>
  <c r="P28" i="56"/>
  <c r="O28" i="56"/>
  <c r="N28" i="56"/>
  <c r="M28" i="56"/>
  <c r="L28" i="56"/>
  <c r="K28" i="56"/>
  <c r="J28" i="56"/>
  <c r="I28" i="56"/>
  <c r="E21" i="65" s="1"/>
  <c r="G28" i="56"/>
  <c r="F28" i="56"/>
  <c r="AD26" i="56"/>
  <c r="AB25" i="56"/>
  <c r="Z25" i="56"/>
  <c r="Z26" i="56" s="1"/>
  <c r="Y25" i="56"/>
  <c r="Y26" i="56" s="1"/>
  <c r="W26" i="56"/>
  <c r="V26" i="56"/>
  <c r="Q25" i="56"/>
  <c r="D19" i="65" s="1"/>
  <c r="P25" i="56"/>
  <c r="O25" i="56"/>
  <c r="N25" i="56"/>
  <c r="M25" i="56"/>
  <c r="L25" i="56"/>
  <c r="K25" i="56"/>
  <c r="J25" i="56"/>
  <c r="I25" i="56"/>
  <c r="E19" i="65" s="1"/>
  <c r="G25" i="56"/>
  <c r="F25" i="56"/>
  <c r="X24" i="56"/>
  <c r="I19" i="65" s="1"/>
  <c r="AD23" i="56"/>
  <c r="AB22" i="56"/>
  <c r="K17" i="65" s="1"/>
  <c r="Z22" i="56"/>
  <c r="Z23" i="56" s="1"/>
  <c r="Y22" i="56"/>
  <c r="W23" i="56"/>
  <c r="Q22" i="56"/>
  <c r="D17" i="65" s="1"/>
  <c r="P22" i="56"/>
  <c r="O22" i="56"/>
  <c r="N22" i="56"/>
  <c r="M22" i="56"/>
  <c r="L22" i="56"/>
  <c r="K22" i="56"/>
  <c r="J22" i="56"/>
  <c r="I22" i="56"/>
  <c r="E17" i="65" s="1"/>
  <c r="G22" i="56"/>
  <c r="F22" i="56"/>
  <c r="AD20" i="56"/>
  <c r="AB19" i="56"/>
  <c r="Z19" i="56"/>
  <c r="Z20" i="56" s="1"/>
  <c r="Y19" i="56"/>
  <c r="Y20" i="56" s="1"/>
  <c r="W20" i="56"/>
  <c r="V20" i="56"/>
  <c r="Q19" i="56"/>
  <c r="D15" i="65" s="1"/>
  <c r="P19" i="56"/>
  <c r="O19" i="56"/>
  <c r="N19" i="56"/>
  <c r="M19" i="56"/>
  <c r="L19" i="56"/>
  <c r="K19" i="56"/>
  <c r="J19" i="56"/>
  <c r="I19" i="56"/>
  <c r="E15" i="65" s="1"/>
  <c r="G19" i="56"/>
  <c r="F19" i="56"/>
  <c r="AD17" i="56"/>
  <c r="AB16" i="56"/>
  <c r="K13" i="65" s="1"/>
  <c r="Z16" i="56"/>
  <c r="Z17" i="56" s="1"/>
  <c r="Y16" i="56"/>
  <c r="W17" i="56"/>
  <c r="X15" i="56"/>
  <c r="I13" i="65" s="1"/>
  <c r="Q16" i="56"/>
  <c r="D13" i="65" s="1"/>
  <c r="P16" i="56"/>
  <c r="O16" i="56"/>
  <c r="N16" i="56"/>
  <c r="M16" i="56"/>
  <c r="L16" i="56"/>
  <c r="K16" i="56"/>
  <c r="J16" i="56"/>
  <c r="I16" i="56"/>
  <c r="E13" i="65" s="1"/>
  <c r="G16" i="56"/>
  <c r="F16" i="56"/>
  <c r="E15" i="56" s="1"/>
  <c r="B13" i="65" s="1"/>
  <c r="AD14" i="56"/>
  <c r="AB13" i="56"/>
  <c r="K11" i="65" s="1"/>
  <c r="Z13" i="56"/>
  <c r="Z14" i="56" s="1"/>
  <c r="Y13" i="56"/>
  <c r="W14" i="56"/>
  <c r="Q13" i="56"/>
  <c r="D11" i="65" s="1"/>
  <c r="P13" i="56"/>
  <c r="O13" i="56"/>
  <c r="N13" i="56"/>
  <c r="M13" i="56"/>
  <c r="L13" i="56"/>
  <c r="K13" i="56"/>
  <c r="J13" i="56"/>
  <c r="I13" i="56"/>
  <c r="E11" i="65" s="1"/>
  <c r="G13" i="56"/>
  <c r="F13" i="56"/>
  <c r="X12" i="56"/>
  <c r="I11" i="65" s="1"/>
  <c r="AD11" i="56"/>
  <c r="AB10" i="56"/>
  <c r="Z10" i="56"/>
  <c r="Z11" i="56" s="1"/>
  <c r="Y10" i="56"/>
  <c r="Y11" i="56" s="1"/>
  <c r="W11" i="56"/>
  <c r="V11" i="56"/>
  <c r="Q10" i="56"/>
  <c r="D9" i="65" s="1"/>
  <c r="P10" i="56"/>
  <c r="O10" i="56"/>
  <c r="N10" i="56"/>
  <c r="M10" i="56"/>
  <c r="L10" i="56"/>
  <c r="K10" i="56"/>
  <c r="J10" i="56"/>
  <c r="I10" i="56"/>
  <c r="E9" i="65" s="1"/>
  <c r="G10" i="56"/>
  <c r="F10" i="56"/>
  <c r="AD8" i="56"/>
  <c r="AB7" i="56"/>
  <c r="K7" i="65" s="1"/>
  <c r="Z7" i="56"/>
  <c r="Z8" i="56" s="1"/>
  <c r="Y7" i="56"/>
  <c r="W8" i="56"/>
  <c r="Q7" i="56"/>
  <c r="D7" i="65" s="1"/>
  <c r="P7" i="56"/>
  <c r="O7" i="56"/>
  <c r="N7" i="56"/>
  <c r="M7" i="56"/>
  <c r="L7" i="56"/>
  <c r="K7" i="56"/>
  <c r="J7" i="56"/>
  <c r="I7" i="56"/>
  <c r="E7" i="65" s="1"/>
  <c r="G7" i="56"/>
  <c r="F7" i="56"/>
  <c r="Q5" i="56"/>
  <c r="P5" i="56"/>
  <c r="P97" i="56" s="1"/>
  <c r="O5" i="56"/>
  <c r="O97" i="56" s="1"/>
  <c r="N5" i="56"/>
  <c r="N97" i="56" s="1"/>
  <c r="M5" i="56"/>
  <c r="M97" i="56" s="1"/>
  <c r="L5" i="56"/>
  <c r="L97" i="56" s="1"/>
  <c r="K5" i="56"/>
  <c r="J5" i="56"/>
  <c r="J97" i="56" s="1"/>
  <c r="I5" i="56"/>
  <c r="E5" i="65" s="1"/>
  <c r="G5" i="56"/>
  <c r="G97" i="56" s="1"/>
  <c r="F5" i="56"/>
  <c r="AD5" i="56"/>
  <c r="AB4" i="56"/>
  <c r="Z4" i="56"/>
  <c r="Z5" i="56" s="1"/>
  <c r="Y4" i="56"/>
  <c r="Y5" i="56" s="1"/>
  <c r="W5" i="56"/>
  <c r="V5" i="56"/>
  <c r="AI107" i="52"/>
  <c r="AH107" i="52"/>
  <c r="AI106" i="52"/>
  <c r="AH106" i="52"/>
  <c r="AI105" i="52"/>
  <c r="AH105" i="52"/>
  <c r="AI103" i="52"/>
  <c r="AH103" i="52"/>
  <c r="AI102" i="52"/>
  <c r="AH102" i="52"/>
  <c r="AI101" i="52"/>
  <c r="AH101" i="52"/>
  <c r="S100" i="52"/>
  <c r="R100" i="52"/>
  <c r="AI99" i="52"/>
  <c r="AH99" i="52"/>
  <c r="S99" i="52"/>
  <c r="R99" i="52"/>
  <c r="AI98" i="52"/>
  <c r="AH98" i="52"/>
  <c r="R98" i="52"/>
  <c r="AI97" i="52"/>
  <c r="AH97" i="52"/>
  <c r="S97" i="52"/>
  <c r="S98" i="52" s="1"/>
  <c r="AC95" i="52"/>
  <c r="AB94" i="52"/>
  <c r="Z94" i="52"/>
  <c r="Z95" i="52" s="1"/>
  <c r="Y94" i="52"/>
  <c r="W95" i="52"/>
  <c r="E93" i="52"/>
  <c r="B65" i="70" s="1"/>
  <c r="AD92" i="52"/>
  <c r="AC92" i="52"/>
  <c r="AB91" i="52"/>
  <c r="AB92" i="52" s="1"/>
  <c r="Z91" i="52"/>
  <c r="Z92" i="52" s="1"/>
  <c r="Y91" i="52"/>
  <c r="W92" i="52"/>
  <c r="H90" i="52"/>
  <c r="C63" i="70" s="1"/>
  <c r="E90" i="52"/>
  <c r="B63" i="70" s="1"/>
  <c r="AD89" i="52"/>
  <c r="AC89" i="52"/>
  <c r="AB88" i="52"/>
  <c r="AB89" i="52" s="1"/>
  <c r="Z88" i="52"/>
  <c r="Z89" i="52" s="1"/>
  <c r="Y88" i="52"/>
  <c r="W89" i="52"/>
  <c r="Q88" i="52"/>
  <c r="D61" i="70" s="1"/>
  <c r="P88" i="52"/>
  <c r="O88" i="52"/>
  <c r="N88" i="52"/>
  <c r="M88" i="52"/>
  <c r="L88" i="52"/>
  <c r="J88" i="52"/>
  <c r="I88" i="52"/>
  <c r="E61" i="70" s="1"/>
  <c r="AD86" i="52"/>
  <c r="AC86" i="52"/>
  <c r="AB85" i="52"/>
  <c r="AB86" i="52" s="1"/>
  <c r="Z85" i="52"/>
  <c r="Z86" i="52" s="1"/>
  <c r="Y85" i="52"/>
  <c r="Q85" i="52"/>
  <c r="D59" i="70" s="1"/>
  <c r="P85" i="52"/>
  <c r="O85" i="52"/>
  <c r="N85" i="52"/>
  <c r="M85" i="52"/>
  <c r="L85" i="52"/>
  <c r="K85" i="52"/>
  <c r="J85" i="52"/>
  <c r="I85" i="52"/>
  <c r="E59" i="70" s="1"/>
  <c r="F85" i="52"/>
  <c r="AD83" i="52"/>
  <c r="AB82" i="52"/>
  <c r="AB83" i="52" s="1"/>
  <c r="Z82" i="52"/>
  <c r="Y82" i="52"/>
  <c r="Y83" i="52" s="1"/>
  <c r="V83" i="52"/>
  <c r="D57" i="70"/>
  <c r="P82" i="52"/>
  <c r="O82" i="52"/>
  <c r="N82" i="52"/>
  <c r="M82" i="52"/>
  <c r="L82" i="52"/>
  <c r="K82" i="52"/>
  <c r="J82" i="52"/>
  <c r="I82" i="52"/>
  <c r="E57" i="70" s="1"/>
  <c r="G82" i="52"/>
  <c r="F82" i="52"/>
  <c r="AD80" i="52"/>
  <c r="AB79" i="52"/>
  <c r="AB80" i="52" s="1"/>
  <c r="Z79" i="52"/>
  <c r="Z80" i="52" s="1"/>
  <c r="Y79" i="52"/>
  <c r="Y80" i="52" s="1"/>
  <c r="V80" i="52"/>
  <c r="Q79" i="52"/>
  <c r="D55" i="70" s="1"/>
  <c r="P79" i="52"/>
  <c r="O79" i="52"/>
  <c r="N79" i="52"/>
  <c r="M79" i="52"/>
  <c r="L79" i="52"/>
  <c r="K79" i="52"/>
  <c r="J79" i="52"/>
  <c r="I79" i="52"/>
  <c r="E55" i="70" s="1"/>
  <c r="G79" i="52"/>
  <c r="F79" i="52"/>
  <c r="AD77" i="52"/>
  <c r="AB76" i="52"/>
  <c r="AB77" i="52" s="1"/>
  <c r="Z76" i="52"/>
  <c r="Z77" i="52" s="1"/>
  <c r="Y76" i="52"/>
  <c r="Y77" i="52" s="1"/>
  <c r="V77" i="52"/>
  <c r="Q76" i="52"/>
  <c r="D53" i="70" s="1"/>
  <c r="P76" i="52"/>
  <c r="O76" i="52"/>
  <c r="N76" i="52"/>
  <c r="M76" i="52"/>
  <c r="L76" i="52"/>
  <c r="K76" i="52"/>
  <c r="J76" i="52"/>
  <c r="I76" i="52"/>
  <c r="E53" i="70" s="1"/>
  <c r="G76" i="52"/>
  <c r="F76" i="52"/>
  <c r="AD74" i="52"/>
  <c r="AB73" i="52"/>
  <c r="Z73" i="52"/>
  <c r="Z74" i="52" s="1"/>
  <c r="Y73" i="52"/>
  <c r="Y74" i="52" s="1"/>
  <c r="V74" i="52"/>
  <c r="Q73" i="52"/>
  <c r="D51" i="70" s="1"/>
  <c r="P73" i="52"/>
  <c r="O73" i="52"/>
  <c r="N73" i="52"/>
  <c r="M73" i="52"/>
  <c r="L73" i="52"/>
  <c r="K73" i="52"/>
  <c r="J73" i="52"/>
  <c r="I73" i="52"/>
  <c r="E51" i="70" s="1"/>
  <c r="G73" i="52"/>
  <c r="F73" i="52"/>
  <c r="AD71" i="52"/>
  <c r="AB70" i="52"/>
  <c r="AB71" i="52" s="1"/>
  <c r="Z70" i="52"/>
  <c r="Z71" i="52" s="1"/>
  <c r="Y70" i="52"/>
  <c r="Y71" i="52" s="1"/>
  <c r="V71" i="52"/>
  <c r="Q70" i="52"/>
  <c r="D49" i="70" s="1"/>
  <c r="P70" i="52"/>
  <c r="O70" i="52"/>
  <c r="N70" i="52"/>
  <c r="M70" i="52"/>
  <c r="L70" i="52"/>
  <c r="K70" i="52"/>
  <c r="J70" i="52"/>
  <c r="I70" i="52"/>
  <c r="E49" i="70" s="1"/>
  <c r="G70" i="52"/>
  <c r="F70" i="52"/>
  <c r="AD68" i="52"/>
  <c r="AB67" i="52"/>
  <c r="AB68" i="52" s="1"/>
  <c r="Z67" i="52"/>
  <c r="Z68" i="52" s="1"/>
  <c r="Y67" i="52"/>
  <c r="Y68" i="52" s="1"/>
  <c r="V68" i="52"/>
  <c r="Q67" i="52"/>
  <c r="D47" i="70" s="1"/>
  <c r="P67" i="52"/>
  <c r="O67" i="52"/>
  <c r="N67" i="52"/>
  <c r="M67" i="52"/>
  <c r="L67" i="52"/>
  <c r="K67" i="52"/>
  <c r="J67" i="52"/>
  <c r="I67" i="52"/>
  <c r="E47" i="70" s="1"/>
  <c r="G67" i="52"/>
  <c r="F67" i="52"/>
  <c r="AD65" i="52"/>
  <c r="AB64" i="52"/>
  <c r="Z64" i="52"/>
  <c r="Z65" i="52" s="1"/>
  <c r="Y64" i="52"/>
  <c r="Y65" i="52" s="1"/>
  <c r="V65" i="52"/>
  <c r="Q64" i="52"/>
  <c r="D45" i="70" s="1"/>
  <c r="P64" i="52"/>
  <c r="O64" i="52"/>
  <c r="N64" i="52"/>
  <c r="M64" i="52"/>
  <c r="L64" i="52"/>
  <c r="K64" i="52"/>
  <c r="J64" i="52"/>
  <c r="I64" i="52"/>
  <c r="E45" i="70" s="1"/>
  <c r="G64" i="52"/>
  <c r="F64" i="52"/>
  <c r="AD62" i="52"/>
  <c r="AB61" i="52"/>
  <c r="AB62" i="52" s="1"/>
  <c r="Z61" i="52"/>
  <c r="Z62" i="52" s="1"/>
  <c r="Y61" i="52"/>
  <c r="Y62" i="52" s="1"/>
  <c r="V62" i="52"/>
  <c r="Q61" i="52"/>
  <c r="D43" i="70" s="1"/>
  <c r="P61" i="52"/>
  <c r="O61" i="52"/>
  <c r="N61" i="52"/>
  <c r="M61" i="52"/>
  <c r="L61" i="52"/>
  <c r="K61" i="52"/>
  <c r="J61" i="52"/>
  <c r="I61" i="52"/>
  <c r="E43" i="70" s="1"/>
  <c r="G61" i="52"/>
  <c r="F61" i="52"/>
  <c r="AD59" i="52"/>
  <c r="AB58" i="52"/>
  <c r="AB59" i="52" s="1"/>
  <c r="Z58" i="52"/>
  <c r="Z59" i="52" s="1"/>
  <c r="Y58" i="52"/>
  <c r="Y59" i="52" s="1"/>
  <c r="V59" i="52"/>
  <c r="Q58" i="52"/>
  <c r="D41" i="70" s="1"/>
  <c r="P58" i="52"/>
  <c r="O58" i="52"/>
  <c r="N58" i="52"/>
  <c r="M58" i="52"/>
  <c r="L58" i="52"/>
  <c r="K58" i="52"/>
  <c r="J58" i="52"/>
  <c r="I58" i="52"/>
  <c r="E41" i="70" s="1"/>
  <c r="G58" i="52"/>
  <c r="F58" i="52"/>
  <c r="AD56" i="52"/>
  <c r="AB55" i="52"/>
  <c r="Z55" i="52"/>
  <c r="Z56" i="52" s="1"/>
  <c r="Y55" i="52"/>
  <c r="Y56" i="52" s="1"/>
  <c r="V56" i="52"/>
  <c r="Q55" i="52"/>
  <c r="D39" i="70" s="1"/>
  <c r="P55" i="52"/>
  <c r="O55" i="52"/>
  <c r="N55" i="52"/>
  <c r="M55" i="52"/>
  <c r="L55" i="52"/>
  <c r="K55" i="52"/>
  <c r="J55" i="52"/>
  <c r="I55" i="52"/>
  <c r="E39" i="70" s="1"/>
  <c r="G55" i="52"/>
  <c r="F55" i="52"/>
  <c r="AD53" i="52"/>
  <c r="AB52" i="52"/>
  <c r="Z52" i="52"/>
  <c r="Z53" i="52" s="1"/>
  <c r="Y52" i="52"/>
  <c r="Y53" i="52" s="1"/>
  <c r="V53" i="52"/>
  <c r="Q52" i="52"/>
  <c r="D37" i="70" s="1"/>
  <c r="P52" i="52"/>
  <c r="O52" i="52"/>
  <c r="N52" i="52"/>
  <c r="M52" i="52"/>
  <c r="L52" i="52"/>
  <c r="K52" i="52"/>
  <c r="J52" i="52"/>
  <c r="I52" i="52"/>
  <c r="E37" i="70" s="1"/>
  <c r="G52" i="52"/>
  <c r="F52" i="52"/>
  <c r="AD50" i="52"/>
  <c r="AB49" i="52"/>
  <c r="Z49" i="52"/>
  <c r="Z50" i="52" s="1"/>
  <c r="Y49" i="52"/>
  <c r="Y50" i="52" s="1"/>
  <c r="V50" i="52"/>
  <c r="Q49" i="52"/>
  <c r="D35" i="70" s="1"/>
  <c r="P49" i="52"/>
  <c r="O49" i="52"/>
  <c r="N49" i="52"/>
  <c r="M49" i="52"/>
  <c r="L49" i="52"/>
  <c r="K49" i="52"/>
  <c r="J49" i="52"/>
  <c r="I49" i="52"/>
  <c r="E35" i="70" s="1"/>
  <c r="G49" i="52"/>
  <c r="F49" i="52"/>
  <c r="AD47" i="52"/>
  <c r="AB46" i="52"/>
  <c r="AB47" i="52" s="1"/>
  <c r="Z46" i="52"/>
  <c r="Z47" i="52" s="1"/>
  <c r="Y46" i="52"/>
  <c r="Y47" i="52" s="1"/>
  <c r="V47" i="52"/>
  <c r="Q46" i="52"/>
  <c r="D33" i="70" s="1"/>
  <c r="P46" i="52"/>
  <c r="O46" i="52"/>
  <c r="N46" i="52"/>
  <c r="M46" i="52"/>
  <c r="L46" i="52"/>
  <c r="K46" i="52"/>
  <c r="J46" i="52"/>
  <c r="I46" i="52"/>
  <c r="E33" i="70" s="1"/>
  <c r="G46" i="52"/>
  <c r="F46" i="52"/>
  <c r="AD44" i="52"/>
  <c r="AB43" i="52"/>
  <c r="Z43" i="52"/>
  <c r="Z44" i="52" s="1"/>
  <c r="Y43" i="52"/>
  <c r="Y44" i="52" s="1"/>
  <c r="V44" i="52"/>
  <c r="Q43" i="52"/>
  <c r="D31" i="70" s="1"/>
  <c r="P43" i="52"/>
  <c r="O43" i="52"/>
  <c r="N43" i="52"/>
  <c r="M43" i="52"/>
  <c r="L43" i="52"/>
  <c r="K43" i="52"/>
  <c r="J43" i="52"/>
  <c r="I43" i="52"/>
  <c r="E31" i="70" s="1"/>
  <c r="G43" i="52"/>
  <c r="F43" i="52"/>
  <c r="AD41" i="52"/>
  <c r="AB40" i="52"/>
  <c r="K29" i="70" s="1"/>
  <c r="Z40" i="52"/>
  <c r="Z41" i="52" s="1"/>
  <c r="Y40" i="52"/>
  <c r="Y41" i="52" s="1"/>
  <c r="V41" i="52"/>
  <c r="Q40" i="52"/>
  <c r="D29" i="70" s="1"/>
  <c r="P40" i="52"/>
  <c r="O40" i="52"/>
  <c r="N40" i="52"/>
  <c r="M40" i="52"/>
  <c r="L40" i="52"/>
  <c r="K40" i="52"/>
  <c r="J40" i="52"/>
  <c r="I40" i="52"/>
  <c r="E29" i="70" s="1"/>
  <c r="G40" i="52"/>
  <c r="F40" i="52"/>
  <c r="AD38" i="52"/>
  <c r="AB37" i="52"/>
  <c r="Z37" i="52"/>
  <c r="Z38" i="52" s="1"/>
  <c r="Y37" i="52"/>
  <c r="Y38" i="52" s="1"/>
  <c r="V38" i="52"/>
  <c r="Q37" i="52"/>
  <c r="D27" i="70" s="1"/>
  <c r="P37" i="52"/>
  <c r="O37" i="52"/>
  <c r="N37" i="52"/>
  <c r="M37" i="52"/>
  <c r="L37" i="52"/>
  <c r="K37" i="52"/>
  <c r="J37" i="52"/>
  <c r="I37" i="52"/>
  <c r="E27" i="70" s="1"/>
  <c r="G37" i="52"/>
  <c r="F37" i="52"/>
  <c r="AD35" i="52"/>
  <c r="AB34" i="52"/>
  <c r="K25" i="70" s="1"/>
  <c r="Z34" i="52"/>
  <c r="Z35" i="52" s="1"/>
  <c r="Y34" i="52"/>
  <c r="Y35" i="52" s="1"/>
  <c r="V35" i="52"/>
  <c r="Q34" i="52"/>
  <c r="D25" i="70" s="1"/>
  <c r="P34" i="52"/>
  <c r="O34" i="52"/>
  <c r="N34" i="52"/>
  <c r="M34" i="52"/>
  <c r="L34" i="52"/>
  <c r="K34" i="52"/>
  <c r="J34" i="52"/>
  <c r="I34" i="52"/>
  <c r="E25" i="70" s="1"/>
  <c r="G34" i="52"/>
  <c r="F34" i="52"/>
  <c r="AD32" i="52"/>
  <c r="AB31" i="52"/>
  <c r="Z31" i="52"/>
  <c r="Z32" i="52" s="1"/>
  <c r="Y31" i="52"/>
  <c r="Y32" i="52" s="1"/>
  <c r="V32" i="52"/>
  <c r="Q31" i="52"/>
  <c r="D23" i="70" s="1"/>
  <c r="P31" i="52"/>
  <c r="O31" i="52"/>
  <c r="N31" i="52"/>
  <c r="M31" i="52"/>
  <c r="L31" i="52"/>
  <c r="K31" i="52"/>
  <c r="J31" i="52"/>
  <c r="I31" i="52"/>
  <c r="E23" i="70" s="1"/>
  <c r="G31" i="52"/>
  <c r="F31" i="52"/>
  <c r="AD29" i="52"/>
  <c r="AB28" i="52"/>
  <c r="Z28" i="52"/>
  <c r="Z29" i="52" s="1"/>
  <c r="Y28" i="52"/>
  <c r="Y29" i="52" s="1"/>
  <c r="V29" i="52"/>
  <c r="Q28" i="52"/>
  <c r="D21" i="70" s="1"/>
  <c r="P28" i="52"/>
  <c r="O28" i="52"/>
  <c r="N28" i="52"/>
  <c r="M28" i="52"/>
  <c r="L28" i="52"/>
  <c r="K28" i="52"/>
  <c r="J28" i="52"/>
  <c r="I28" i="52"/>
  <c r="E21" i="70" s="1"/>
  <c r="G28" i="52"/>
  <c r="F28" i="52"/>
  <c r="AD26" i="52"/>
  <c r="AB25" i="52"/>
  <c r="Z25" i="52"/>
  <c r="Z26" i="52" s="1"/>
  <c r="Y25" i="52"/>
  <c r="Y26" i="52" s="1"/>
  <c r="V26" i="52"/>
  <c r="Q25" i="52"/>
  <c r="D19" i="70" s="1"/>
  <c r="P25" i="52"/>
  <c r="O25" i="52"/>
  <c r="N25" i="52"/>
  <c r="M25" i="52"/>
  <c r="L25" i="52"/>
  <c r="K25" i="52"/>
  <c r="J25" i="52"/>
  <c r="I25" i="52"/>
  <c r="E19" i="70" s="1"/>
  <c r="G25" i="52"/>
  <c r="F25" i="52"/>
  <c r="AD23" i="52"/>
  <c r="AC23" i="52"/>
  <c r="AB22" i="52"/>
  <c r="Z22" i="52"/>
  <c r="Z23" i="52" s="1"/>
  <c r="Y22" i="52"/>
  <c r="Y23" i="52" s="1"/>
  <c r="W23" i="52"/>
  <c r="V23" i="52"/>
  <c r="Q22" i="52"/>
  <c r="D17" i="70" s="1"/>
  <c r="P22" i="52"/>
  <c r="O22" i="52"/>
  <c r="N22" i="52"/>
  <c r="M22" i="52"/>
  <c r="L22" i="52"/>
  <c r="K22" i="52"/>
  <c r="J22" i="52"/>
  <c r="I22" i="52"/>
  <c r="E17" i="70" s="1"/>
  <c r="G22" i="52"/>
  <c r="F22" i="52"/>
  <c r="AD20" i="52"/>
  <c r="AC20" i="52"/>
  <c r="AB19" i="52"/>
  <c r="Z19" i="52"/>
  <c r="Z20" i="52" s="1"/>
  <c r="Y19" i="52"/>
  <c r="Y20" i="52" s="1"/>
  <c r="W20" i="52"/>
  <c r="V20" i="52"/>
  <c r="Q19" i="52"/>
  <c r="D15" i="70" s="1"/>
  <c r="P19" i="52"/>
  <c r="O19" i="52"/>
  <c r="N19" i="52"/>
  <c r="M19" i="52"/>
  <c r="L19" i="52"/>
  <c r="K19" i="52"/>
  <c r="J19" i="52"/>
  <c r="I19" i="52"/>
  <c r="E15" i="70" s="1"/>
  <c r="G19" i="52"/>
  <c r="F19" i="52"/>
  <c r="AD17" i="52"/>
  <c r="AC17" i="52"/>
  <c r="AB16" i="52"/>
  <c r="Z16" i="52"/>
  <c r="Z17" i="52" s="1"/>
  <c r="Y16" i="52"/>
  <c r="Y17" i="52" s="1"/>
  <c r="W17" i="52"/>
  <c r="V17" i="52"/>
  <c r="Q16" i="52"/>
  <c r="D13" i="70" s="1"/>
  <c r="P16" i="52"/>
  <c r="O16" i="52"/>
  <c r="N16" i="52"/>
  <c r="M16" i="52"/>
  <c r="L16" i="52"/>
  <c r="K16" i="52"/>
  <c r="J16" i="52"/>
  <c r="I16" i="52"/>
  <c r="E13" i="70" s="1"/>
  <c r="G16" i="52"/>
  <c r="F16" i="52"/>
  <c r="AD14" i="52"/>
  <c r="AC14" i="52"/>
  <c r="AB13" i="52"/>
  <c r="Z13" i="52"/>
  <c r="Z14" i="52" s="1"/>
  <c r="Y13" i="52"/>
  <c r="Y14" i="52" s="1"/>
  <c r="W14" i="52"/>
  <c r="V14" i="52"/>
  <c r="Q13" i="52"/>
  <c r="D11" i="70" s="1"/>
  <c r="P13" i="52"/>
  <c r="O13" i="52"/>
  <c r="N13" i="52"/>
  <c r="M13" i="52"/>
  <c r="L13" i="52"/>
  <c r="K13" i="52"/>
  <c r="J13" i="52"/>
  <c r="I13" i="52"/>
  <c r="E11" i="70" s="1"/>
  <c r="G13" i="52"/>
  <c r="F13" i="52"/>
  <c r="AD11" i="52"/>
  <c r="AB10" i="52"/>
  <c r="Z10" i="52"/>
  <c r="Z11" i="52" s="1"/>
  <c r="Y10" i="52"/>
  <c r="Y11" i="52" s="1"/>
  <c r="W11" i="52"/>
  <c r="V11" i="52"/>
  <c r="Q10" i="52"/>
  <c r="D9" i="70" s="1"/>
  <c r="P10" i="52"/>
  <c r="O10" i="52"/>
  <c r="N10" i="52"/>
  <c r="M10" i="52"/>
  <c r="L10" i="52"/>
  <c r="K10" i="52"/>
  <c r="J10" i="52"/>
  <c r="I10" i="52"/>
  <c r="E9" i="70" s="1"/>
  <c r="G10" i="52"/>
  <c r="F10" i="52"/>
  <c r="AD8" i="52"/>
  <c r="AB7" i="52"/>
  <c r="K7" i="70" s="1"/>
  <c r="Z7" i="52"/>
  <c r="Z8" i="52" s="1"/>
  <c r="Y7" i="52"/>
  <c r="Y8" i="52" s="1"/>
  <c r="W8" i="52"/>
  <c r="V8" i="52"/>
  <c r="Q7" i="52"/>
  <c r="D7" i="70" s="1"/>
  <c r="P7" i="52"/>
  <c r="O7" i="52"/>
  <c r="N7" i="52"/>
  <c r="M7" i="52"/>
  <c r="L7" i="52"/>
  <c r="K7" i="52"/>
  <c r="J7" i="52"/>
  <c r="I7" i="52"/>
  <c r="E7" i="70" s="1"/>
  <c r="G7" i="52"/>
  <c r="F7" i="52"/>
  <c r="Q5" i="52"/>
  <c r="D5" i="70" s="1"/>
  <c r="P5" i="52"/>
  <c r="O5" i="52"/>
  <c r="N5" i="52"/>
  <c r="M5" i="52"/>
  <c r="L5" i="52"/>
  <c r="K5" i="52"/>
  <c r="J5" i="52"/>
  <c r="I5" i="52"/>
  <c r="E5" i="70" s="1"/>
  <c r="G5" i="52"/>
  <c r="F5" i="52"/>
  <c r="AB4" i="52"/>
  <c r="Z4" i="52"/>
  <c r="Z5" i="52" s="1"/>
  <c r="Y4" i="52"/>
  <c r="Y5" i="52" s="1"/>
  <c r="W5" i="52"/>
  <c r="AI107" i="51"/>
  <c r="AH107" i="51"/>
  <c r="AI106" i="51"/>
  <c r="AH106" i="51"/>
  <c r="AI105" i="51"/>
  <c r="AH105" i="51"/>
  <c r="AI103" i="51"/>
  <c r="AH103" i="51"/>
  <c r="AI102" i="51"/>
  <c r="AH102" i="51"/>
  <c r="AI101" i="51"/>
  <c r="AH101" i="51"/>
  <c r="S100" i="51"/>
  <c r="R100" i="51"/>
  <c r="AI99" i="51"/>
  <c r="AH99" i="51"/>
  <c r="S99" i="51"/>
  <c r="R99" i="51"/>
  <c r="AI98" i="51"/>
  <c r="AH98" i="51"/>
  <c r="R98" i="51"/>
  <c r="AI97" i="51"/>
  <c r="AH97" i="51"/>
  <c r="S97" i="51"/>
  <c r="S98" i="51" s="1"/>
  <c r="AB94" i="51"/>
  <c r="K65" i="69" s="1"/>
  <c r="Z94" i="51"/>
  <c r="Y94" i="51"/>
  <c r="Y95" i="51" s="1"/>
  <c r="J66" i="69" s="1"/>
  <c r="V95" i="51"/>
  <c r="H93" i="51"/>
  <c r="C65" i="69" s="1"/>
  <c r="AB91" i="51"/>
  <c r="K63" i="69" s="1"/>
  <c r="Z91" i="51"/>
  <c r="Z92" i="51" s="1"/>
  <c r="Y91" i="51"/>
  <c r="Y92" i="51" s="1"/>
  <c r="W92" i="51"/>
  <c r="V92" i="51"/>
  <c r="E90" i="51"/>
  <c r="B63" i="69" s="1"/>
  <c r="H90" i="51"/>
  <c r="C63" i="69" s="1"/>
  <c r="V89" i="51"/>
  <c r="AB88" i="51"/>
  <c r="K61" i="69" s="1"/>
  <c r="Z88" i="51"/>
  <c r="Z89" i="51" s="1"/>
  <c r="Y88" i="51"/>
  <c r="Y89" i="51" s="1"/>
  <c r="Q88" i="51"/>
  <c r="D61" i="69" s="1"/>
  <c r="P88" i="51"/>
  <c r="O88" i="51"/>
  <c r="N88" i="51"/>
  <c r="M88" i="51"/>
  <c r="L88" i="51"/>
  <c r="K88" i="51"/>
  <c r="J88" i="51"/>
  <c r="I88" i="51"/>
  <c r="E61" i="69" s="1"/>
  <c r="G88" i="51"/>
  <c r="F88" i="51"/>
  <c r="V86" i="51"/>
  <c r="AB85" i="51"/>
  <c r="K59" i="69" s="1"/>
  <c r="Z85" i="51"/>
  <c r="Z86" i="51" s="1"/>
  <c r="Y85" i="51"/>
  <c r="Y86" i="51" s="1"/>
  <c r="Q85" i="51"/>
  <c r="D59" i="69" s="1"/>
  <c r="P85" i="51"/>
  <c r="O85" i="51"/>
  <c r="N85" i="51"/>
  <c r="M85" i="51"/>
  <c r="L85" i="51"/>
  <c r="K85" i="51"/>
  <c r="J85" i="51"/>
  <c r="I85" i="51"/>
  <c r="E59" i="69" s="1"/>
  <c r="G85" i="51"/>
  <c r="F85" i="51"/>
  <c r="AB82" i="51"/>
  <c r="Z82" i="51"/>
  <c r="Z83" i="51" s="1"/>
  <c r="Y82" i="51"/>
  <c r="Y83" i="51" s="1"/>
  <c r="W83" i="51"/>
  <c r="V83" i="51"/>
  <c r="Q82" i="51"/>
  <c r="D57" i="69" s="1"/>
  <c r="P82" i="51"/>
  <c r="O82" i="51"/>
  <c r="N82" i="51"/>
  <c r="M82" i="51"/>
  <c r="L82" i="51"/>
  <c r="K82" i="51"/>
  <c r="J82" i="51"/>
  <c r="I82" i="51"/>
  <c r="E57" i="69" s="1"/>
  <c r="G82" i="51"/>
  <c r="F82" i="51"/>
  <c r="AB79" i="51"/>
  <c r="Z79" i="51"/>
  <c r="Z80" i="51" s="1"/>
  <c r="Y79" i="51"/>
  <c r="W80" i="51"/>
  <c r="Q79" i="51"/>
  <c r="D55" i="69" s="1"/>
  <c r="P79" i="51"/>
  <c r="O79" i="51"/>
  <c r="N79" i="51"/>
  <c r="M79" i="51"/>
  <c r="L79" i="51"/>
  <c r="K79" i="51"/>
  <c r="J79" i="51"/>
  <c r="I79" i="51"/>
  <c r="E55" i="69" s="1"/>
  <c r="G79" i="51"/>
  <c r="F79" i="51"/>
  <c r="AB76" i="51"/>
  <c r="Z76" i="51"/>
  <c r="Z77" i="51" s="1"/>
  <c r="Y76" i="51"/>
  <c r="Y77" i="51" s="1"/>
  <c r="W77" i="51"/>
  <c r="V77" i="51"/>
  <c r="Q76" i="51"/>
  <c r="D53" i="69" s="1"/>
  <c r="P76" i="51"/>
  <c r="O76" i="51"/>
  <c r="N76" i="51"/>
  <c r="M76" i="51"/>
  <c r="L76" i="51"/>
  <c r="K76" i="51"/>
  <c r="J76" i="51"/>
  <c r="I76" i="51"/>
  <c r="E53" i="69" s="1"/>
  <c r="G76" i="51"/>
  <c r="F76" i="51"/>
  <c r="E75" i="51"/>
  <c r="B53" i="69" s="1"/>
  <c r="AB73" i="51"/>
  <c r="Z73" i="51"/>
  <c r="Z74" i="51" s="1"/>
  <c r="Y73" i="51"/>
  <c r="Y74" i="51" s="1"/>
  <c r="W74" i="51"/>
  <c r="V74" i="51"/>
  <c r="Q73" i="51"/>
  <c r="D51" i="69" s="1"/>
  <c r="P73" i="51"/>
  <c r="O73" i="51"/>
  <c r="N73" i="51"/>
  <c r="M73" i="51"/>
  <c r="L73" i="51"/>
  <c r="K73" i="51"/>
  <c r="J73" i="51"/>
  <c r="I73" i="51"/>
  <c r="E51" i="69" s="1"/>
  <c r="G73" i="51"/>
  <c r="F73" i="51"/>
  <c r="E72" i="51"/>
  <c r="B51" i="69" s="1"/>
  <c r="AB70" i="51"/>
  <c r="Z70" i="51"/>
  <c r="Z71" i="51" s="1"/>
  <c r="Y70" i="51"/>
  <c r="Y71" i="51" s="1"/>
  <c r="W71" i="51"/>
  <c r="V71" i="51"/>
  <c r="Q70" i="51"/>
  <c r="D49" i="69" s="1"/>
  <c r="P70" i="51"/>
  <c r="O70" i="51"/>
  <c r="N70" i="51"/>
  <c r="M70" i="51"/>
  <c r="L70" i="51"/>
  <c r="K70" i="51"/>
  <c r="J70" i="51"/>
  <c r="I70" i="51"/>
  <c r="E49" i="69" s="1"/>
  <c r="G70" i="51"/>
  <c r="F70" i="51"/>
  <c r="E69" i="51"/>
  <c r="B49" i="69" s="1"/>
  <c r="AB67" i="51"/>
  <c r="Z67" i="51"/>
  <c r="Z68" i="51" s="1"/>
  <c r="Y67" i="51"/>
  <c r="Y68" i="51" s="1"/>
  <c r="W68" i="51"/>
  <c r="V68" i="51"/>
  <c r="Q67" i="51"/>
  <c r="D47" i="69" s="1"/>
  <c r="P67" i="51"/>
  <c r="O67" i="51"/>
  <c r="N67" i="51"/>
  <c r="M67" i="51"/>
  <c r="L67" i="51"/>
  <c r="K67" i="51"/>
  <c r="J67" i="51"/>
  <c r="I67" i="51"/>
  <c r="E47" i="69" s="1"/>
  <c r="G67" i="51"/>
  <c r="F67" i="51"/>
  <c r="E66" i="51"/>
  <c r="B47" i="69" s="1"/>
  <c r="AB64" i="51"/>
  <c r="Z64" i="51"/>
  <c r="Z65" i="51" s="1"/>
  <c r="Y64" i="51"/>
  <c r="Y65" i="51" s="1"/>
  <c r="W65" i="51"/>
  <c r="V65" i="51"/>
  <c r="Q64" i="51"/>
  <c r="D45" i="69" s="1"/>
  <c r="P64" i="51"/>
  <c r="O64" i="51"/>
  <c r="N64" i="51"/>
  <c r="M64" i="51"/>
  <c r="L64" i="51"/>
  <c r="K64" i="51"/>
  <c r="J64" i="51"/>
  <c r="I64" i="51"/>
  <c r="E45" i="69" s="1"/>
  <c r="G64" i="51"/>
  <c r="F64" i="51"/>
  <c r="E63" i="51"/>
  <c r="B45" i="69" s="1"/>
  <c r="AB61" i="51"/>
  <c r="Z61" i="51"/>
  <c r="Z62" i="51" s="1"/>
  <c r="Y61" i="51"/>
  <c r="Y62" i="51" s="1"/>
  <c r="W62" i="51"/>
  <c r="V62" i="51"/>
  <c r="Q61" i="51"/>
  <c r="D43" i="69" s="1"/>
  <c r="P61" i="51"/>
  <c r="O61" i="51"/>
  <c r="N61" i="51"/>
  <c r="M61" i="51"/>
  <c r="L61" i="51"/>
  <c r="K61" i="51"/>
  <c r="J61" i="51"/>
  <c r="I61" i="51"/>
  <c r="E43" i="69" s="1"/>
  <c r="G61" i="51"/>
  <c r="F61" i="51"/>
  <c r="E60" i="51"/>
  <c r="B43" i="69" s="1"/>
  <c r="AB58" i="51"/>
  <c r="Z58" i="51"/>
  <c r="Z59" i="51" s="1"/>
  <c r="Y58" i="51"/>
  <c r="Y59" i="51" s="1"/>
  <c r="W59" i="51"/>
  <c r="V59" i="51"/>
  <c r="Q58" i="51"/>
  <c r="D41" i="69" s="1"/>
  <c r="P58" i="51"/>
  <c r="O58" i="51"/>
  <c r="N58" i="51"/>
  <c r="M58" i="51"/>
  <c r="L58" i="51"/>
  <c r="K58" i="51"/>
  <c r="J58" i="51"/>
  <c r="I58" i="51"/>
  <c r="E41" i="69" s="1"/>
  <c r="G58" i="51"/>
  <c r="F58" i="51"/>
  <c r="AB55" i="51"/>
  <c r="Z55" i="51"/>
  <c r="Z56" i="51" s="1"/>
  <c r="Y55" i="51"/>
  <c r="Y56" i="51" s="1"/>
  <c r="W56" i="51"/>
  <c r="V56" i="51"/>
  <c r="Q55" i="51"/>
  <c r="D39" i="69" s="1"/>
  <c r="P55" i="51"/>
  <c r="O55" i="51"/>
  <c r="N55" i="51"/>
  <c r="M55" i="51"/>
  <c r="L55" i="51"/>
  <c r="K55" i="51"/>
  <c r="J55" i="51"/>
  <c r="I55" i="51"/>
  <c r="E39" i="69" s="1"/>
  <c r="G55" i="51"/>
  <c r="F55" i="51"/>
  <c r="E54" i="51"/>
  <c r="B39" i="69" s="1"/>
  <c r="AB52" i="51"/>
  <c r="Z52" i="51"/>
  <c r="Z53" i="51" s="1"/>
  <c r="Y52" i="51"/>
  <c r="Y53" i="51" s="1"/>
  <c r="W53" i="51"/>
  <c r="V53" i="51"/>
  <c r="Q52" i="51"/>
  <c r="D37" i="69" s="1"/>
  <c r="P52" i="51"/>
  <c r="O52" i="51"/>
  <c r="N52" i="51"/>
  <c r="M52" i="51"/>
  <c r="L52" i="51"/>
  <c r="K52" i="51"/>
  <c r="J52" i="51"/>
  <c r="I52" i="51"/>
  <c r="E37" i="69" s="1"/>
  <c r="G52" i="51"/>
  <c r="F52" i="51"/>
  <c r="E51" i="51"/>
  <c r="B37" i="69" s="1"/>
  <c r="X51" i="51"/>
  <c r="I37" i="69" s="1"/>
  <c r="AB49" i="51"/>
  <c r="Z49" i="51"/>
  <c r="Z50" i="51" s="1"/>
  <c r="Y49" i="51"/>
  <c r="Y50" i="51" s="1"/>
  <c r="W50" i="51"/>
  <c r="V50" i="51"/>
  <c r="Q49" i="51"/>
  <c r="D35" i="69" s="1"/>
  <c r="P49" i="51"/>
  <c r="O49" i="51"/>
  <c r="N49" i="51"/>
  <c r="M49" i="51"/>
  <c r="L49" i="51"/>
  <c r="K49" i="51"/>
  <c r="J49" i="51"/>
  <c r="I49" i="51"/>
  <c r="E35" i="69" s="1"/>
  <c r="G49" i="51"/>
  <c r="F49" i="51"/>
  <c r="E48" i="51"/>
  <c r="B35" i="69" s="1"/>
  <c r="X48" i="51"/>
  <c r="I35" i="69" s="1"/>
  <c r="AB46" i="51"/>
  <c r="Z46" i="51"/>
  <c r="Z47" i="51" s="1"/>
  <c r="Y46" i="51"/>
  <c r="Y47" i="51" s="1"/>
  <c r="W47" i="51"/>
  <c r="V47" i="51"/>
  <c r="Q46" i="51"/>
  <c r="D33" i="69" s="1"/>
  <c r="P46" i="51"/>
  <c r="O46" i="51"/>
  <c r="N46" i="51"/>
  <c r="M46" i="51"/>
  <c r="L46" i="51"/>
  <c r="K46" i="51"/>
  <c r="J46" i="51"/>
  <c r="I46" i="51"/>
  <c r="E33" i="69" s="1"/>
  <c r="G46" i="51"/>
  <c r="F46" i="51"/>
  <c r="AB43" i="51"/>
  <c r="Z43" i="51"/>
  <c r="Z44" i="51" s="1"/>
  <c r="Y43" i="51"/>
  <c r="Y44" i="51" s="1"/>
  <c r="W44" i="51"/>
  <c r="V44" i="51"/>
  <c r="Q43" i="51"/>
  <c r="D31" i="69" s="1"/>
  <c r="P43" i="51"/>
  <c r="O43" i="51"/>
  <c r="N43" i="51"/>
  <c r="M43" i="51"/>
  <c r="L43" i="51"/>
  <c r="K43" i="51"/>
  <c r="J43" i="51"/>
  <c r="I43" i="51"/>
  <c r="E31" i="69" s="1"/>
  <c r="G43" i="51"/>
  <c r="F43" i="51"/>
  <c r="E42" i="51"/>
  <c r="B31" i="69" s="1"/>
  <c r="AB40" i="51"/>
  <c r="AB41" i="51" s="1"/>
  <c r="Z40" i="51"/>
  <c r="Z41" i="51" s="1"/>
  <c r="Y40" i="51"/>
  <c r="W41" i="51"/>
  <c r="V41" i="51"/>
  <c r="Q40" i="51"/>
  <c r="D29" i="69" s="1"/>
  <c r="P40" i="51"/>
  <c r="O40" i="51"/>
  <c r="N40" i="51"/>
  <c r="M40" i="51"/>
  <c r="L40" i="51"/>
  <c r="K40" i="51"/>
  <c r="J40" i="51"/>
  <c r="I40" i="51"/>
  <c r="E29" i="69" s="1"/>
  <c r="G40" i="51"/>
  <c r="F40" i="51"/>
  <c r="E39" i="51"/>
  <c r="B29" i="69" s="1"/>
  <c r="AB37" i="51"/>
  <c r="AB38" i="51" s="1"/>
  <c r="Z37" i="51"/>
  <c r="Z38" i="51" s="1"/>
  <c r="Y37" i="51"/>
  <c r="W38" i="51"/>
  <c r="V38" i="51"/>
  <c r="Q37" i="51"/>
  <c r="D27" i="69" s="1"/>
  <c r="P37" i="51"/>
  <c r="O37" i="51"/>
  <c r="N37" i="51"/>
  <c r="M37" i="51"/>
  <c r="L37" i="51"/>
  <c r="K37" i="51"/>
  <c r="J37" i="51"/>
  <c r="I37" i="51"/>
  <c r="E27" i="69" s="1"/>
  <c r="G37" i="51"/>
  <c r="F37" i="51"/>
  <c r="AB34" i="51"/>
  <c r="Z34" i="51"/>
  <c r="Z35" i="51" s="1"/>
  <c r="Y34" i="51"/>
  <c r="W35" i="51"/>
  <c r="V35" i="51"/>
  <c r="Q34" i="51"/>
  <c r="D25" i="69" s="1"/>
  <c r="P34" i="51"/>
  <c r="O34" i="51"/>
  <c r="N34" i="51"/>
  <c r="M34" i="51"/>
  <c r="L34" i="51"/>
  <c r="K34" i="51"/>
  <c r="J34" i="51"/>
  <c r="I34" i="51"/>
  <c r="E25" i="69" s="1"/>
  <c r="G34" i="51"/>
  <c r="F34" i="51"/>
  <c r="E33" i="51"/>
  <c r="B25" i="69" s="1"/>
  <c r="AB31" i="51"/>
  <c r="Z31" i="51"/>
  <c r="Z32" i="51" s="1"/>
  <c r="Y31" i="51"/>
  <c r="W32" i="51"/>
  <c r="V32" i="51"/>
  <c r="Q31" i="51"/>
  <c r="D23" i="69" s="1"/>
  <c r="P31" i="51"/>
  <c r="O31" i="51"/>
  <c r="N31" i="51"/>
  <c r="M31" i="51"/>
  <c r="L31" i="51"/>
  <c r="K31" i="51"/>
  <c r="J31" i="51"/>
  <c r="I31" i="51"/>
  <c r="E23" i="69" s="1"/>
  <c r="G31" i="51"/>
  <c r="F31" i="51"/>
  <c r="AB28" i="51"/>
  <c r="Z28" i="51"/>
  <c r="Z29" i="51" s="1"/>
  <c r="Y28" i="51"/>
  <c r="W29" i="51"/>
  <c r="V29" i="51"/>
  <c r="Q28" i="51"/>
  <c r="D21" i="69" s="1"/>
  <c r="P28" i="51"/>
  <c r="O28" i="51"/>
  <c r="N28" i="51"/>
  <c r="M28" i="51"/>
  <c r="L28" i="51"/>
  <c r="K28" i="51"/>
  <c r="J28" i="51"/>
  <c r="I28" i="51"/>
  <c r="E21" i="69" s="1"/>
  <c r="G28" i="51"/>
  <c r="F28" i="51"/>
  <c r="AB25" i="51"/>
  <c r="Z25" i="51"/>
  <c r="Z26" i="51" s="1"/>
  <c r="Y25" i="51"/>
  <c r="W26" i="51"/>
  <c r="V26" i="51"/>
  <c r="Q25" i="51"/>
  <c r="D19" i="69" s="1"/>
  <c r="P25" i="51"/>
  <c r="O25" i="51"/>
  <c r="N25" i="51"/>
  <c r="M25" i="51"/>
  <c r="L25" i="51"/>
  <c r="K25" i="51"/>
  <c r="J25" i="51"/>
  <c r="I25" i="51"/>
  <c r="E19" i="69" s="1"/>
  <c r="G25" i="51"/>
  <c r="F25" i="51"/>
  <c r="E24" i="51"/>
  <c r="B19" i="69" s="1"/>
  <c r="AB22" i="51"/>
  <c r="Z22" i="51"/>
  <c r="Z23" i="51" s="1"/>
  <c r="Y22" i="51"/>
  <c r="W23" i="51"/>
  <c r="V23" i="51"/>
  <c r="Q22" i="51"/>
  <c r="D17" i="69" s="1"/>
  <c r="P22" i="51"/>
  <c r="O22" i="51"/>
  <c r="N22" i="51"/>
  <c r="M22" i="51"/>
  <c r="L22" i="51"/>
  <c r="K22" i="51"/>
  <c r="J22" i="51"/>
  <c r="I22" i="51"/>
  <c r="E17" i="69" s="1"/>
  <c r="G22" i="51"/>
  <c r="F22" i="51"/>
  <c r="AB19" i="51"/>
  <c r="Z19" i="51"/>
  <c r="Z20" i="51" s="1"/>
  <c r="Y19" i="51"/>
  <c r="W20" i="51"/>
  <c r="V20" i="51"/>
  <c r="Q19" i="51"/>
  <c r="D15" i="69" s="1"/>
  <c r="P19" i="51"/>
  <c r="O19" i="51"/>
  <c r="N19" i="51"/>
  <c r="M19" i="51"/>
  <c r="L19" i="51"/>
  <c r="K19" i="51"/>
  <c r="J19" i="51"/>
  <c r="I19" i="51"/>
  <c r="E15" i="69" s="1"/>
  <c r="G19" i="51"/>
  <c r="F19" i="51"/>
  <c r="AB16" i="51"/>
  <c r="Z16" i="51"/>
  <c r="Z17" i="51" s="1"/>
  <c r="Y16" i="51"/>
  <c r="W17" i="51"/>
  <c r="V17" i="51"/>
  <c r="Q16" i="51"/>
  <c r="D13" i="69" s="1"/>
  <c r="P16" i="51"/>
  <c r="O16" i="51"/>
  <c r="N16" i="51"/>
  <c r="M16" i="51"/>
  <c r="L16" i="51"/>
  <c r="K16" i="51"/>
  <c r="J16" i="51"/>
  <c r="I16" i="51"/>
  <c r="E13" i="69" s="1"/>
  <c r="G16" i="51"/>
  <c r="F16" i="51"/>
  <c r="AB13" i="51"/>
  <c r="Z13" i="51"/>
  <c r="Z14" i="51" s="1"/>
  <c r="Y13" i="51"/>
  <c r="W14" i="51"/>
  <c r="V14" i="51"/>
  <c r="Q13" i="51"/>
  <c r="D11" i="69" s="1"/>
  <c r="P13" i="51"/>
  <c r="O13" i="51"/>
  <c r="N13" i="51"/>
  <c r="M13" i="51"/>
  <c r="L13" i="51"/>
  <c r="K13" i="51"/>
  <c r="J13" i="51"/>
  <c r="I13" i="51"/>
  <c r="E11" i="69" s="1"/>
  <c r="G13" i="51"/>
  <c r="F13" i="51"/>
  <c r="E12" i="51"/>
  <c r="B11" i="69" s="1"/>
  <c r="AB10" i="51"/>
  <c r="Z10" i="51"/>
  <c r="Z11" i="51" s="1"/>
  <c r="Y10" i="51"/>
  <c r="W11" i="51"/>
  <c r="V11" i="51"/>
  <c r="Q10" i="51"/>
  <c r="D9" i="69" s="1"/>
  <c r="P10" i="51"/>
  <c r="O10" i="51"/>
  <c r="N10" i="51"/>
  <c r="M10" i="51"/>
  <c r="L10" i="51"/>
  <c r="K10" i="51"/>
  <c r="J10" i="51"/>
  <c r="I10" i="51"/>
  <c r="E9" i="69" s="1"/>
  <c r="G10" i="51"/>
  <c r="F10" i="51"/>
  <c r="E9" i="51"/>
  <c r="B9" i="69" s="1"/>
  <c r="AB7" i="51"/>
  <c r="Z7" i="51"/>
  <c r="Z8" i="51" s="1"/>
  <c r="Y7" i="51"/>
  <c r="Y8" i="51" s="1"/>
  <c r="W8" i="51"/>
  <c r="V8" i="51"/>
  <c r="Q7" i="51"/>
  <c r="D7" i="69" s="1"/>
  <c r="P7" i="51"/>
  <c r="O7" i="51"/>
  <c r="N7" i="51"/>
  <c r="M7" i="51"/>
  <c r="L7" i="51"/>
  <c r="K7" i="51"/>
  <c r="J7" i="51"/>
  <c r="I7" i="51"/>
  <c r="E7" i="69" s="1"/>
  <c r="G7" i="51"/>
  <c r="F7" i="51"/>
  <c r="Q5" i="51"/>
  <c r="D5" i="69" s="1"/>
  <c r="P5" i="51"/>
  <c r="O5" i="51"/>
  <c r="N5" i="51"/>
  <c r="M5" i="51"/>
  <c r="L5" i="51"/>
  <c r="K5" i="51"/>
  <c r="J5" i="51"/>
  <c r="I5" i="51"/>
  <c r="E5" i="69" s="1"/>
  <c r="G5" i="51"/>
  <c r="F5" i="51"/>
  <c r="AB4" i="51"/>
  <c r="Z4" i="51"/>
  <c r="Y4" i="51"/>
  <c r="Y5" i="51" s="1"/>
  <c r="W5" i="51"/>
  <c r="V5" i="51"/>
  <c r="AI107" i="50"/>
  <c r="AH107" i="50"/>
  <c r="AI106" i="50"/>
  <c r="AH106" i="50"/>
  <c r="AI105" i="50"/>
  <c r="AH105" i="50"/>
  <c r="AI103" i="50"/>
  <c r="AH103" i="50"/>
  <c r="AI102" i="50"/>
  <c r="AH102" i="50"/>
  <c r="AI101" i="50"/>
  <c r="AH101" i="50"/>
  <c r="S100" i="50"/>
  <c r="R100" i="50"/>
  <c r="AI99" i="50"/>
  <c r="AH99" i="50"/>
  <c r="S99" i="50"/>
  <c r="R99" i="50"/>
  <c r="AI98" i="50"/>
  <c r="AH98" i="50"/>
  <c r="R98" i="50"/>
  <c r="AI97" i="50"/>
  <c r="AH97" i="50"/>
  <c r="S97" i="50"/>
  <c r="S98" i="50" s="1"/>
  <c r="AB94" i="50"/>
  <c r="Z94" i="50"/>
  <c r="Y94" i="50"/>
  <c r="Y95" i="50" s="1"/>
  <c r="J66" i="68" s="1"/>
  <c r="V95" i="50"/>
  <c r="H93" i="50"/>
  <c r="C65" i="68" s="1"/>
  <c r="AD92" i="50"/>
  <c r="Z91" i="50"/>
  <c r="Z92" i="50" s="1"/>
  <c r="Y91" i="50"/>
  <c r="Y92" i="50" s="1"/>
  <c r="V92" i="50"/>
  <c r="E90" i="50"/>
  <c r="B63" i="68" s="1"/>
  <c r="H90" i="50"/>
  <c r="C63" i="68" s="1"/>
  <c r="AD89" i="50"/>
  <c r="Z88" i="50"/>
  <c r="Z89" i="50" s="1"/>
  <c r="Y88" i="50"/>
  <c r="Y89" i="50" s="1"/>
  <c r="V89" i="50"/>
  <c r="Q88" i="50"/>
  <c r="D61" i="68" s="1"/>
  <c r="P88" i="50"/>
  <c r="O88" i="50"/>
  <c r="N88" i="50"/>
  <c r="M88" i="50"/>
  <c r="L88" i="50"/>
  <c r="K88" i="50"/>
  <c r="J88" i="50"/>
  <c r="I88" i="50"/>
  <c r="E61" i="68" s="1"/>
  <c r="G88" i="50"/>
  <c r="F88" i="50"/>
  <c r="AD86" i="50"/>
  <c r="Z85" i="50"/>
  <c r="Z86" i="50" s="1"/>
  <c r="Y85" i="50"/>
  <c r="Y86" i="50" s="1"/>
  <c r="V86" i="50"/>
  <c r="Q85" i="50"/>
  <c r="D59" i="68" s="1"/>
  <c r="P85" i="50"/>
  <c r="O85" i="50"/>
  <c r="N85" i="50"/>
  <c r="M85" i="50"/>
  <c r="L85" i="50"/>
  <c r="K85" i="50"/>
  <c r="J85" i="50"/>
  <c r="I85" i="50"/>
  <c r="E59" i="68" s="1"/>
  <c r="G85" i="50"/>
  <c r="F85" i="50"/>
  <c r="AD83" i="50"/>
  <c r="AC83" i="50"/>
  <c r="AB82" i="50"/>
  <c r="AB83" i="50" s="1"/>
  <c r="Z82" i="50"/>
  <c r="Z83" i="50" s="1"/>
  <c r="Y82" i="50"/>
  <c r="Y83" i="50" s="1"/>
  <c r="W83" i="50"/>
  <c r="V83" i="50"/>
  <c r="Q82" i="50"/>
  <c r="D57" i="68" s="1"/>
  <c r="P82" i="50"/>
  <c r="O82" i="50"/>
  <c r="N82" i="50"/>
  <c r="M82" i="50"/>
  <c r="L82" i="50"/>
  <c r="K82" i="50"/>
  <c r="J82" i="50"/>
  <c r="I82" i="50"/>
  <c r="E57" i="68" s="1"/>
  <c r="G82" i="50"/>
  <c r="F82" i="50"/>
  <c r="AD80" i="50"/>
  <c r="AB79" i="50"/>
  <c r="AB80" i="50" s="1"/>
  <c r="Z79" i="50"/>
  <c r="Z80" i="50" s="1"/>
  <c r="Y79" i="50"/>
  <c r="Y80" i="50" s="1"/>
  <c r="W80" i="50"/>
  <c r="V80" i="50"/>
  <c r="Q79" i="50"/>
  <c r="D55" i="68" s="1"/>
  <c r="P79" i="50"/>
  <c r="O79" i="50"/>
  <c r="N79" i="50"/>
  <c r="M79" i="50"/>
  <c r="L79" i="50"/>
  <c r="K79" i="50"/>
  <c r="J79" i="50"/>
  <c r="I79" i="50"/>
  <c r="E55" i="68" s="1"/>
  <c r="G79" i="50"/>
  <c r="F79" i="50"/>
  <c r="X78" i="50"/>
  <c r="I55" i="68" s="1"/>
  <c r="AD77" i="50"/>
  <c r="AC77" i="50"/>
  <c r="AB76" i="50"/>
  <c r="AB77" i="50" s="1"/>
  <c r="Z76" i="50"/>
  <c r="Z77" i="50" s="1"/>
  <c r="Y76" i="50"/>
  <c r="Y77" i="50" s="1"/>
  <c r="W77" i="50"/>
  <c r="V77" i="50"/>
  <c r="Q76" i="50"/>
  <c r="D53" i="68" s="1"/>
  <c r="P76" i="50"/>
  <c r="O76" i="50"/>
  <c r="N76" i="50"/>
  <c r="M76" i="50"/>
  <c r="L76" i="50"/>
  <c r="K76" i="50"/>
  <c r="J76" i="50"/>
  <c r="I76" i="50"/>
  <c r="E53" i="68" s="1"/>
  <c r="G76" i="50"/>
  <c r="F76" i="50"/>
  <c r="AD74" i="50"/>
  <c r="AC74" i="50"/>
  <c r="AB73" i="50"/>
  <c r="Z73" i="50"/>
  <c r="Z74" i="50" s="1"/>
  <c r="Y73" i="50"/>
  <c r="Y74" i="50" s="1"/>
  <c r="W74" i="50"/>
  <c r="V74" i="50"/>
  <c r="Q73" i="50"/>
  <c r="D51" i="68" s="1"/>
  <c r="P73" i="50"/>
  <c r="O73" i="50"/>
  <c r="N73" i="50"/>
  <c r="M73" i="50"/>
  <c r="L73" i="50"/>
  <c r="K73" i="50"/>
  <c r="J73" i="50"/>
  <c r="I73" i="50"/>
  <c r="E51" i="68" s="1"/>
  <c r="G73" i="50"/>
  <c r="F73" i="50"/>
  <c r="AD71" i="50"/>
  <c r="AC71" i="50"/>
  <c r="AB70" i="50"/>
  <c r="Z70" i="50"/>
  <c r="Z71" i="50" s="1"/>
  <c r="Y70" i="50"/>
  <c r="Y71" i="50" s="1"/>
  <c r="W71" i="50"/>
  <c r="V71" i="50"/>
  <c r="Q70" i="50"/>
  <c r="D49" i="68" s="1"/>
  <c r="P70" i="50"/>
  <c r="O70" i="50"/>
  <c r="N70" i="50"/>
  <c r="M70" i="50"/>
  <c r="L70" i="50"/>
  <c r="K70" i="50"/>
  <c r="J70" i="50"/>
  <c r="I70" i="50"/>
  <c r="E49" i="68" s="1"/>
  <c r="G70" i="50"/>
  <c r="F70" i="50"/>
  <c r="E69" i="50"/>
  <c r="B49" i="68" s="1"/>
  <c r="AD68" i="50"/>
  <c r="AC68" i="50"/>
  <c r="AB67" i="50"/>
  <c r="Z67" i="50"/>
  <c r="Z68" i="50" s="1"/>
  <c r="Y67" i="50"/>
  <c r="Y68" i="50" s="1"/>
  <c r="W68" i="50"/>
  <c r="V68" i="50"/>
  <c r="Q67" i="50"/>
  <c r="D47" i="68" s="1"/>
  <c r="P67" i="50"/>
  <c r="O67" i="50"/>
  <c r="N67" i="50"/>
  <c r="M67" i="50"/>
  <c r="L67" i="50"/>
  <c r="K67" i="50"/>
  <c r="J67" i="50"/>
  <c r="I67" i="50"/>
  <c r="E47" i="68" s="1"/>
  <c r="G67" i="50"/>
  <c r="F67" i="50"/>
  <c r="E66" i="50"/>
  <c r="B47" i="68" s="1"/>
  <c r="AD65" i="50"/>
  <c r="AC65" i="50"/>
  <c r="AB64" i="50"/>
  <c r="Z64" i="50"/>
  <c r="Z65" i="50" s="1"/>
  <c r="Y64" i="50"/>
  <c r="Y65" i="50" s="1"/>
  <c r="W65" i="50"/>
  <c r="V65" i="50"/>
  <c r="Q64" i="50"/>
  <c r="D45" i="68" s="1"/>
  <c r="P64" i="50"/>
  <c r="O64" i="50"/>
  <c r="N64" i="50"/>
  <c r="M64" i="50"/>
  <c r="L64" i="50"/>
  <c r="K64" i="50"/>
  <c r="J64" i="50"/>
  <c r="I64" i="50"/>
  <c r="E45" i="68" s="1"/>
  <c r="G64" i="50"/>
  <c r="F64" i="50"/>
  <c r="AD62" i="50"/>
  <c r="AC62" i="50"/>
  <c r="AB61" i="50"/>
  <c r="Z61" i="50"/>
  <c r="Z62" i="50" s="1"/>
  <c r="Y61" i="50"/>
  <c r="Y62" i="50" s="1"/>
  <c r="W62" i="50"/>
  <c r="V62" i="50"/>
  <c r="Q61" i="50"/>
  <c r="D43" i="68" s="1"/>
  <c r="P61" i="50"/>
  <c r="O61" i="50"/>
  <c r="N61" i="50"/>
  <c r="M61" i="50"/>
  <c r="L61" i="50"/>
  <c r="K61" i="50"/>
  <c r="J61" i="50"/>
  <c r="I61" i="50"/>
  <c r="E43" i="68" s="1"/>
  <c r="G61" i="50"/>
  <c r="F61" i="50"/>
  <c r="E60" i="50"/>
  <c r="B43" i="68" s="1"/>
  <c r="AD59" i="50"/>
  <c r="AC59" i="50"/>
  <c r="AB58" i="50"/>
  <c r="Z58" i="50"/>
  <c r="Z59" i="50" s="1"/>
  <c r="Y58" i="50"/>
  <c r="Y59" i="50" s="1"/>
  <c r="W59" i="50"/>
  <c r="V59" i="50"/>
  <c r="Q58" i="50"/>
  <c r="D41" i="68" s="1"/>
  <c r="P58" i="50"/>
  <c r="O58" i="50"/>
  <c r="N58" i="50"/>
  <c r="M58" i="50"/>
  <c r="L58" i="50"/>
  <c r="K58" i="50"/>
  <c r="J58" i="50"/>
  <c r="I58" i="50"/>
  <c r="E41" i="68" s="1"/>
  <c r="G58" i="50"/>
  <c r="F58" i="50"/>
  <c r="AD56" i="50"/>
  <c r="AC56" i="50"/>
  <c r="AB55" i="50"/>
  <c r="Z55" i="50"/>
  <c r="Z56" i="50" s="1"/>
  <c r="Y55" i="50"/>
  <c r="Y56" i="50" s="1"/>
  <c r="W56" i="50"/>
  <c r="V56" i="50"/>
  <c r="Q55" i="50"/>
  <c r="D39" i="68" s="1"/>
  <c r="P55" i="50"/>
  <c r="O55" i="50"/>
  <c r="N55" i="50"/>
  <c r="M55" i="50"/>
  <c r="L55" i="50"/>
  <c r="K55" i="50"/>
  <c r="J55" i="50"/>
  <c r="I55" i="50"/>
  <c r="E39" i="68" s="1"/>
  <c r="G55" i="50"/>
  <c r="F55" i="50"/>
  <c r="AD53" i="50"/>
  <c r="AC53" i="50"/>
  <c r="AB52" i="50"/>
  <c r="Z52" i="50"/>
  <c r="Z53" i="50" s="1"/>
  <c r="Y52" i="50"/>
  <c r="Y53" i="50" s="1"/>
  <c r="W53" i="50"/>
  <c r="V53" i="50"/>
  <c r="Q52" i="50"/>
  <c r="D37" i="68" s="1"/>
  <c r="P52" i="50"/>
  <c r="O52" i="50"/>
  <c r="N52" i="50"/>
  <c r="M52" i="50"/>
  <c r="L52" i="50"/>
  <c r="K52" i="50"/>
  <c r="J52" i="50"/>
  <c r="I52" i="50"/>
  <c r="E37" i="68" s="1"/>
  <c r="G52" i="50"/>
  <c r="F52" i="50"/>
  <c r="AD50" i="50"/>
  <c r="AC50" i="50"/>
  <c r="AB49" i="50"/>
  <c r="Z49" i="50"/>
  <c r="Z50" i="50" s="1"/>
  <c r="Y49" i="50"/>
  <c r="Y50" i="50" s="1"/>
  <c r="W50" i="50"/>
  <c r="V50" i="50"/>
  <c r="Q49" i="50"/>
  <c r="D35" i="68" s="1"/>
  <c r="P49" i="50"/>
  <c r="O49" i="50"/>
  <c r="N49" i="50"/>
  <c r="M49" i="50"/>
  <c r="L49" i="50"/>
  <c r="K49" i="50"/>
  <c r="J49" i="50"/>
  <c r="I49" i="50"/>
  <c r="E35" i="68" s="1"/>
  <c r="G49" i="50"/>
  <c r="F49" i="50"/>
  <c r="AD47" i="50"/>
  <c r="AB46" i="50"/>
  <c r="Z46" i="50"/>
  <c r="Z47" i="50" s="1"/>
  <c r="Y46" i="50"/>
  <c r="Y47" i="50" s="1"/>
  <c r="W47" i="50"/>
  <c r="V47" i="50"/>
  <c r="Q46" i="50"/>
  <c r="D33" i="68" s="1"/>
  <c r="P46" i="50"/>
  <c r="O46" i="50"/>
  <c r="N46" i="50"/>
  <c r="M46" i="50"/>
  <c r="L46" i="50"/>
  <c r="K46" i="50"/>
  <c r="J46" i="50"/>
  <c r="I46" i="50"/>
  <c r="E33" i="68" s="1"/>
  <c r="G46" i="50"/>
  <c r="F46" i="50"/>
  <c r="E45" i="50"/>
  <c r="B33" i="68" s="1"/>
  <c r="AD44" i="50"/>
  <c r="AC44" i="50"/>
  <c r="AB43" i="50"/>
  <c r="Z43" i="50"/>
  <c r="Z44" i="50" s="1"/>
  <c r="Y43" i="50"/>
  <c r="Y44" i="50" s="1"/>
  <c r="W44" i="50"/>
  <c r="V44" i="50"/>
  <c r="Q43" i="50"/>
  <c r="D31" i="68" s="1"/>
  <c r="P43" i="50"/>
  <c r="O43" i="50"/>
  <c r="N43" i="50"/>
  <c r="M43" i="50"/>
  <c r="L43" i="50"/>
  <c r="K43" i="50"/>
  <c r="J43" i="50"/>
  <c r="I43" i="50"/>
  <c r="E31" i="68" s="1"/>
  <c r="G43" i="50"/>
  <c r="F43" i="50"/>
  <c r="AD41" i="50"/>
  <c r="AC41" i="50"/>
  <c r="AB40" i="50"/>
  <c r="Z40" i="50"/>
  <c r="Z41" i="50" s="1"/>
  <c r="Y40" i="50"/>
  <c r="Y41" i="50" s="1"/>
  <c r="W41" i="50"/>
  <c r="V41" i="50"/>
  <c r="Q40" i="50"/>
  <c r="D29" i="68" s="1"/>
  <c r="P40" i="50"/>
  <c r="O40" i="50"/>
  <c r="N40" i="50"/>
  <c r="M40" i="50"/>
  <c r="L40" i="50"/>
  <c r="K40" i="50"/>
  <c r="J40" i="50"/>
  <c r="I40" i="50"/>
  <c r="E29" i="68" s="1"/>
  <c r="G40" i="50"/>
  <c r="F40" i="50"/>
  <c r="AC38" i="50"/>
  <c r="AB37" i="50"/>
  <c r="Z37" i="50"/>
  <c r="Z38" i="50" s="1"/>
  <c r="Y37" i="50"/>
  <c r="Y38" i="50" s="1"/>
  <c r="W38" i="50"/>
  <c r="V38" i="50"/>
  <c r="Q37" i="50"/>
  <c r="D27" i="68" s="1"/>
  <c r="P37" i="50"/>
  <c r="O37" i="50"/>
  <c r="N37" i="50"/>
  <c r="M37" i="50"/>
  <c r="L37" i="50"/>
  <c r="K37" i="50"/>
  <c r="J37" i="50"/>
  <c r="I37" i="50"/>
  <c r="E27" i="68" s="1"/>
  <c r="G37" i="50"/>
  <c r="F37" i="50"/>
  <c r="AD35" i="50"/>
  <c r="AC35" i="50"/>
  <c r="AB34" i="50"/>
  <c r="Z34" i="50"/>
  <c r="Z35" i="50" s="1"/>
  <c r="Y34" i="50"/>
  <c r="Y35" i="50" s="1"/>
  <c r="W35" i="50"/>
  <c r="V35" i="50"/>
  <c r="Q34" i="50"/>
  <c r="D25" i="68" s="1"/>
  <c r="P34" i="50"/>
  <c r="O34" i="50"/>
  <c r="N34" i="50"/>
  <c r="M34" i="50"/>
  <c r="L34" i="50"/>
  <c r="K34" i="50"/>
  <c r="J34" i="50"/>
  <c r="I34" i="50"/>
  <c r="E25" i="68" s="1"/>
  <c r="G34" i="50"/>
  <c r="F34" i="50"/>
  <c r="AD32" i="50"/>
  <c r="AC32" i="50"/>
  <c r="AB31" i="50"/>
  <c r="Z31" i="50"/>
  <c r="Z32" i="50" s="1"/>
  <c r="Y31" i="50"/>
  <c r="Y32" i="50" s="1"/>
  <c r="W32" i="50"/>
  <c r="V32" i="50"/>
  <c r="Q31" i="50"/>
  <c r="D23" i="68" s="1"/>
  <c r="P31" i="50"/>
  <c r="O31" i="50"/>
  <c r="N31" i="50"/>
  <c r="M31" i="50"/>
  <c r="L31" i="50"/>
  <c r="K31" i="50"/>
  <c r="J31" i="50"/>
  <c r="I31" i="50"/>
  <c r="E23" i="68" s="1"/>
  <c r="G31" i="50"/>
  <c r="F31" i="50"/>
  <c r="AD29" i="50"/>
  <c r="AC29" i="50"/>
  <c r="AB28" i="50"/>
  <c r="Z28" i="50"/>
  <c r="Z29" i="50" s="1"/>
  <c r="Y28" i="50"/>
  <c r="Y29" i="50" s="1"/>
  <c r="W29" i="50"/>
  <c r="V29" i="50"/>
  <c r="Q28" i="50"/>
  <c r="D21" i="68" s="1"/>
  <c r="P28" i="50"/>
  <c r="O28" i="50"/>
  <c r="N28" i="50"/>
  <c r="M28" i="50"/>
  <c r="L28" i="50"/>
  <c r="K28" i="50"/>
  <c r="J28" i="50"/>
  <c r="I28" i="50"/>
  <c r="E21" i="68" s="1"/>
  <c r="G28" i="50"/>
  <c r="F28" i="50"/>
  <c r="X27" i="50"/>
  <c r="I21" i="68" s="1"/>
  <c r="AD26" i="50"/>
  <c r="AC26" i="50"/>
  <c r="AB25" i="50"/>
  <c r="Z25" i="50"/>
  <c r="Z26" i="50" s="1"/>
  <c r="Y25" i="50"/>
  <c r="Y26" i="50" s="1"/>
  <c r="W26" i="50"/>
  <c r="V26" i="50"/>
  <c r="Q25" i="50"/>
  <c r="D19" i="68" s="1"/>
  <c r="P25" i="50"/>
  <c r="O25" i="50"/>
  <c r="N25" i="50"/>
  <c r="M25" i="50"/>
  <c r="L25" i="50"/>
  <c r="K25" i="50"/>
  <c r="J25" i="50"/>
  <c r="I25" i="50"/>
  <c r="E19" i="68" s="1"/>
  <c r="G25" i="50"/>
  <c r="F25" i="50"/>
  <c r="AD23" i="50"/>
  <c r="AC23" i="50"/>
  <c r="AB22" i="50"/>
  <c r="Z22" i="50"/>
  <c r="Z23" i="50" s="1"/>
  <c r="Y22" i="50"/>
  <c r="W23" i="50"/>
  <c r="V23" i="50"/>
  <c r="Q22" i="50"/>
  <c r="D17" i="68" s="1"/>
  <c r="P22" i="50"/>
  <c r="O22" i="50"/>
  <c r="N22" i="50"/>
  <c r="M22" i="50"/>
  <c r="L22" i="50"/>
  <c r="K22" i="50"/>
  <c r="J22" i="50"/>
  <c r="I22" i="50"/>
  <c r="E17" i="68" s="1"/>
  <c r="G22" i="50"/>
  <c r="F22" i="50"/>
  <c r="AD20" i="50"/>
  <c r="AB19" i="50"/>
  <c r="Z19" i="50"/>
  <c r="Z20" i="50" s="1"/>
  <c r="Y19" i="50"/>
  <c r="W20" i="50"/>
  <c r="V20" i="50"/>
  <c r="Q19" i="50"/>
  <c r="D15" i="68" s="1"/>
  <c r="P19" i="50"/>
  <c r="O19" i="50"/>
  <c r="N19" i="50"/>
  <c r="M19" i="50"/>
  <c r="L19" i="50"/>
  <c r="K19" i="50"/>
  <c r="J19" i="50"/>
  <c r="I19" i="50"/>
  <c r="E15" i="68" s="1"/>
  <c r="G19" i="50"/>
  <c r="F19" i="50"/>
  <c r="AD17" i="50"/>
  <c r="AC17" i="50"/>
  <c r="AB16" i="50"/>
  <c r="Z16" i="50"/>
  <c r="Z17" i="50" s="1"/>
  <c r="Y16" i="50"/>
  <c r="W17" i="50"/>
  <c r="V17" i="50"/>
  <c r="Q16" i="50"/>
  <c r="D13" i="68" s="1"/>
  <c r="P16" i="50"/>
  <c r="O16" i="50"/>
  <c r="N16" i="50"/>
  <c r="M16" i="50"/>
  <c r="L16" i="50"/>
  <c r="K16" i="50"/>
  <c r="J16" i="50"/>
  <c r="I16" i="50"/>
  <c r="E13" i="68" s="1"/>
  <c r="G16" i="50"/>
  <c r="F16" i="50"/>
  <c r="AD14" i="50"/>
  <c r="AC14" i="50"/>
  <c r="AB13" i="50"/>
  <c r="Z13" i="50"/>
  <c r="Z14" i="50" s="1"/>
  <c r="Y13" i="50"/>
  <c r="W14" i="50"/>
  <c r="V14" i="50"/>
  <c r="Q13" i="50"/>
  <c r="D11" i="68" s="1"/>
  <c r="P13" i="50"/>
  <c r="O13" i="50"/>
  <c r="N13" i="50"/>
  <c r="M13" i="50"/>
  <c r="L13" i="50"/>
  <c r="K13" i="50"/>
  <c r="J13" i="50"/>
  <c r="I13" i="50"/>
  <c r="E11" i="68" s="1"/>
  <c r="G13" i="50"/>
  <c r="F13" i="50"/>
  <c r="AD11" i="50"/>
  <c r="AC11" i="50"/>
  <c r="AB10" i="50"/>
  <c r="Z10" i="50"/>
  <c r="Z11" i="50" s="1"/>
  <c r="Y10" i="50"/>
  <c r="W11" i="50"/>
  <c r="V11" i="50"/>
  <c r="Q10" i="50"/>
  <c r="D9" i="68" s="1"/>
  <c r="P10" i="50"/>
  <c r="O10" i="50"/>
  <c r="N10" i="50"/>
  <c r="M10" i="50"/>
  <c r="L10" i="50"/>
  <c r="K10" i="50"/>
  <c r="J10" i="50"/>
  <c r="I10" i="50"/>
  <c r="E9" i="68" s="1"/>
  <c r="G10" i="50"/>
  <c r="F10" i="50"/>
  <c r="AD8" i="50"/>
  <c r="AC8" i="50"/>
  <c r="AB7" i="50"/>
  <c r="Z7" i="50"/>
  <c r="Z8" i="50" s="1"/>
  <c r="Y7" i="50"/>
  <c r="Y8" i="50" s="1"/>
  <c r="W8" i="50"/>
  <c r="V8" i="50"/>
  <c r="Q7" i="50"/>
  <c r="D7" i="68" s="1"/>
  <c r="P7" i="50"/>
  <c r="O7" i="50"/>
  <c r="N7" i="50"/>
  <c r="M7" i="50"/>
  <c r="L7" i="50"/>
  <c r="K7" i="50"/>
  <c r="J7" i="50"/>
  <c r="I7" i="50"/>
  <c r="E7" i="68" s="1"/>
  <c r="G7" i="50"/>
  <c r="F7" i="50"/>
  <c r="Q5" i="50"/>
  <c r="D5" i="68" s="1"/>
  <c r="P5" i="50"/>
  <c r="O5" i="50"/>
  <c r="N5" i="50"/>
  <c r="M5" i="50"/>
  <c r="L5" i="50"/>
  <c r="K5" i="50"/>
  <c r="J5" i="50"/>
  <c r="I5" i="50"/>
  <c r="E5" i="68" s="1"/>
  <c r="G5" i="50"/>
  <c r="F5" i="50"/>
  <c r="AC5" i="50"/>
  <c r="AB4" i="50"/>
  <c r="AB5" i="50" s="1"/>
  <c r="Z4" i="50"/>
  <c r="Z5" i="50" s="1"/>
  <c r="Y4" i="50"/>
  <c r="Y5" i="50" s="1"/>
  <c r="W5" i="50"/>
  <c r="V5" i="50"/>
  <c r="AI107" i="49"/>
  <c r="AI106" i="49"/>
  <c r="AI105" i="49"/>
  <c r="AH107" i="49"/>
  <c r="AH106" i="49"/>
  <c r="AH105" i="49"/>
  <c r="AH103" i="49"/>
  <c r="AH102" i="49"/>
  <c r="AH101" i="49"/>
  <c r="AI103" i="49"/>
  <c r="AI102" i="49"/>
  <c r="AI101" i="49"/>
  <c r="AI98" i="49"/>
  <c r="AI97" i="49"/>
  <c r="AI99" i="49"/>
  <c r="AH99" i="49"/>
  <c r="AH98" i="49"/>
  <c r="AH97" i="49"/>
  <c r="R98" i="49"/>
  <c r="AB91" i="49"/>
  <c r="K63" i="64" s="1"/>
  <c r="Z91" i="49"/>
  <c r="Z92" i="49" s="1"/>
  <c r="Y91" i="49"/>
  <c r="Y92" i="49" s="1"/>
  <c r="W92" i="49"/>
  <c r="V92" i="49"/>
  <c r="D63" i="64"/>
  <c r="E63" i="64"/>
  <c r="G91" i="49"/>
  <c r="H90" i="49" s="1"/>
  <c r="C63" i="64" s="1"/>
  <c r="S100" i="49"/>
  <c r="R100" i="49"/>
  <c r="S99" i="49"/>
  <c r="R99" i="49"/>
  <c r="S97" i="49"/>
  <c r="S98" i="49" s="1"/>
  <c r="AB94" i="49"/>
  <c r="K65" i="64" s="1"/>
  <c r="Z94" i="49"/>
  <c r="Y94" i="49"/>
  <c r="Y95" i="49" s="1"/>
  <c r="J66" i="64" s="1"/>
  <c r="V95" i="49"/>
  <c r="D65" i="64"/>
  <c r="F65" i="64"/>
  <c r="E65" i="64"/>
  <c r="G94" i="49"/>
  <c r="AB88" i="49"/>
  <c r="K61" i="64" s="1"/>
  <c r="Z88" i="49"/>
  <c r="Z89" i="49" s="1"/>
  <c r="Y88" i="49"/>
  <c r="W89" i="49"/>
  <c r="V89" i="49"/>
  <c r="Q88" i="49"/>
  <c r="D61" i="64" s="1"/>
  <c r="P88" i="49"/>
  <c r="O88" i="49"/>
  <c r="N88" i="49"/>
  <c r="M88" i="49"/>
  <c r="L88" i="49"/>
  <c r="K88" i="49"/>
  <c r="J88" i="49"/>
  <c r="I88" i="49"/>
  <c r="E61" i="64" s="1"/>
  <c r="G88" i="49"/>
  <c r="F88" i="49"/>
  <c r="V86" i="49"/>
  <c r="AB85" i="49"/>
  <c r="K59" i="64" s="1"/>
  <c r="Z85" i="49"/>
  <c r="Z86" i="49" s="1"/>
  <c r="Y85" i="49"/>
  <c r="Q85" i="49"/>
  <c r="D59" i="64" s="1"/>
  <c r="P85" i="49"/>
  <c r="O85" i="49"/>
  <c r="N85" i="49"/>
  <c r="M85" i="49"/>
  <c r="L85" i="49"/>
  <c r="K85" i="49"/>
  <c r="J85" i="49"/>
  <c r="I85" i="49"/>
  <c r="E59" i="64" s="1"/>
  <c r="G85" i="49"/>
  <c r="F85" i="49"/>
  <c r="AB82" i="49"/>
  <c r="K57" i="64" s="1"/>
  <c r="Z82" i="49"/>
  <c r="Z83" i="49" s="1"/>
  <c r="Y82" i="49"/>
  <c r="V83" i="49"/>
  <c r="Q82" i="49"/>
  <c r="D57" i="64" s="1"/>
  <c r="P82" i="49"/>
  <c r="O82" i="49"/>
  <c r="N82" i="49"/>
  <c r="M82" i="49"/>
  <c r="L82" i="49"/>
  <c r="K82" i="49"/>
  <c r="J82" i="49"/>
  <c r="I82" i="49"/>
  <c r="E57" i="64" s="1"/>
  <c r="G82" i="49"/>
  <c r="F82" i="49"/>
  <c r="AB79" i="49"/>
  <c r="Z79" i="49"/>
  <c r="Z80" i="49" s="1"/>
  <c r="Y79" i="49"/>
  <c r="W80" i="49"/>
  <c r="V80" i="49"/>
  <c r="Q79" i="49"/>
  <c r="D55" i="64" s="1"/>
  <c r="P79" i="49"/>
  <c r="O79" i="49"/>
  <c r="N79" i="49"/>
  <c r="M79" i="49"/>
  <c r="L79" i="49"/>
  <c r="K79" i="49"/>
  <c r="J79" i="49"/>
  <c r="I79" i="49"/>
  <c r="E55" i="64" s="1"/>
  <c r="G79" i="49"/>
  <c r="F79" i="49"/>
  <c r="AB76" i="49"/>
  <c r="Z76" i="49"/>
  <c r="Z77" i="49" s="1"/>
  <c r="Y76" i="49"/>
  <c r="W77" i="49"/>
  <c r="Q76" i="49"/>
  <c r="D53" i="64" s="1"/>
  <c r="P76" i="49"/>
  <c r="O76" i="49"/>
  <c r="N76" i="49"/>
  <c r="M76" i="49"/>
  <c r="L76" i="49"/>
  <c r="K76" i="49"/>
  <c r="J76" i="49"/>
  <c r="I76" i="49"/>
  <c r="E53" i="64" s="1"/>
  <c r="G76" i="49"/>
  <c r="F76" i="49"/>
  <c r="AB73" i="49"/>
  <c r="Z73" i="49"/>
  <c r="Z74" i="49" s="1"/>
  <c r="Y73" i="49"/>
  <c r="Y74" i="49" s="1"/>
  <c r="W74" i="49"/>
  <c r="V74" i="49"/>
  <c r="Q73" i="49"/>
  <c r="D51" i="64" s="1"/>
  <c r="P73" i="49"/>
  <c r="O73" i="49"/>
  <c r="N73" i="49"/>
  <c r="M73" i="49"/>
  <c r="L73" i="49"/>
  <c r="K73" i="49"/>
  <c r="J73" i="49"/>
  <c r="I73" i="49"/>
  <c r="E51" i="64" s="1"/>
  <c r="G73" i="49"/>
  <c r="F73" i="49"/>
  <c r="E72" i="49"/>
  <c r="B51" i="64" s="1"/>
  <c r="AB70" i="49"/>
  <c r="Z70" i="49"/>
  <c r="Z71" i="49" s="1"/>
  <c r="Y70" i="49"/>
  <c r="W71" i="49"/>
  <c r="V71" i="49"/>
  <c r="Q70" i="49"/>
  <c r="D49" i="64" s="1"/>
  <c r="P70" i="49"/>
  <c r="O70" i="49"/>
  <c r="N70" i="49"/>
  <c r="M70" i="49"/>
  <c r="L70" i="49"/>
  <c r="K70" i="49"/>
  <c r="J70" i="49"/>
  <c r="I70" i="49"/>
  <c r="E49" i="64" s="1"/>
  <c r="G70" i="49"/>
  <c r="F70" i="49"/>
  <c r="AB67" i="49"/>
  <c r="Z67" i="49"/>
  <c r="Z68" i="49" s="1"/>
  <c r="Y67" i="49"/>
  <c r="W68" i="49"/>
  <c r="V68" i="49"/>
  <c r="Q67" i="49"/>
  <c r="D47" i="64" s="1"/>
  <c r="P67" i="49"/>
  <c r="O67" i="49"/>
  <c r="N67" i="49"/>
  <c r="M67" i="49"/>
  <c r="L67" i="49"/>
  <c r="K67" i="49"/>
  <c r="J67" i="49"/>
  <c r="I67" i="49"/>
  <c r="E47" i="64" s="1"/>
  <c r="G67" i="49"/>
  <c r="F67" i="49"/>
  <c r="E66" i="49"/>
  <c r="B47" i="64" s="1"/>
  <c r="AB64" i="49"/>
  <c r="Z64" i="49"/>
  <c r="Z65" i="49" s="1"/>
  <c r="Y64" i="49"/>
  <c r="Y65" i="49" s="1"/>
  <c r="W65" i="49"/>
  <c r="V65" i="49"/>
  <c r="Q64" i="49"/>
  <c r="D45" i="64" s="1"/>
  <c r="P64" i="49"/>
  <c r="O64" i="49"/>
  <c r="N64" i="49"/>
  <c r="M64" i="49"/>
  <c r="L64" i="49"/>
  <c r="K64" i="49"/>
  <c r="J64" i="49"/>
  <c r="I64" i="49"/>
  <c r="E45" i="64" s="1"/>
  <c r="G64" i="49"/>
  <c r="F64" i="49"/>
  <c r="E63" i="49"/>
  <c r="B45" i="64" s="1"/>
  <c r="X63" i="49"/>
  <c r="I45" i="64" s="1"/>
  <c r="AB61" i="49"/>
  <c r="Z61" i="49"/>
  <c r="Z62" i="49" s="1"/>
  <c r="Y61" i="49"/>
  <c r="Y62" i="49" s="1"/>
  <c r="W62" i="49"/>
  <c r="V62" i="49"/>
  <c r="Q61" i="49"/>
  <c r="D43" i="64" s="1"/>
  <c r="P61" i="49"/>
  <c r="O61" i="49"/>
  <c r="N61" i="49"/>
  <c r="M61" i="49"/>
  <c r="L61" i="49"/>
  <c r="K61" i="49"/>
  <c r="J61" i="49"/>
  <c r="I61" i="49"/>
  <c r="E43" i="64" s="1"/>
  <c r="G61" i="49"/>
  <c r="F61" i="49"/>
  <c r="E60" i="49"/>
  <c r="B43" i="64" s="1"/>
  <c r="X60" i="49"/>
  <c r="I43" i="64" s="1"/>
  <c r="AB58" i="49"/>
  <c r="Z58" i="49"/>
  <c r="Z59" i="49" s="1"/>
  <c r="Y58" i="49"/>
  <c r="W59" i="49"/>
  <c r="V59" i="49"/>
  <c r="Q58" i="49"/>
  <c r="D41" i="64" s="1"/>
  <c r="P58" i="49"/>
  <c r="O58" i="49"/>
  <c r="N58" i="49"/>
  <c r="M58" i="49"/>
  <c r="L58" i="49"/>
  <c r="K58" i="49"/>
  <c r="J58" i="49"/>
  <c r="I58" i="49"/>
  <c r="E41" i="64" s="1"/>
  <c r="G58" i="49"/>
  <c r="F58" i="49"/>
  <c r="AB55" i="49"/>
  <c r="Z55" i="49"/>
  <c r="Z56" i="49" s="1"/>
  <c r="Y55" i="49"/>
  <c r="W56" i="49"/>
  <c r="V56" i="49"/>
  <c r="Q55" i="49"/>
  <c r="D39" i="64" s="1"/>
  <c r="P55" i="49"/>
  <c r="O55" i="49"/>
  <c r="N55" i="49"/>
  <c r="M55" i="49"/>
  <c r="L55" i="49"/>
  <c r="K55" i="49"/>
  <c r="J55" i="49"/>
  <c r="I55" i="49"/>
  <c r="E39" i="64" s="1"/>
  <c r="G55" i="49"/>
  <c r="F55" i="49"/>
  <c r="AB52" i="49"/>
  <c r="Z52" i="49"/>
  <c r="Z53" i="49" s="1"/>
  <c r="Y52" i="49"/>
  <c r="W53" i="49"/>
  <c r="V53" i="49"/>
  <c r="Q52" i="49"/>
  <c r="D37" i="64" s="1"/>
  <c r="P52" i="49"/>
  <c r="O52" i="49"/>
  <c r="N52" i="49"/>
  <c r="M52" i="49"/>
  <c r="L52" i="49"/>
  <c r="K52" i="49"/>
  <c r="J52" i="49"/>
  <c r="I52" i="49"/>
  <c r="E37" i="64" s="1"/>
  <c r="G52" i="49"/>
  <c r="F52" i="49"/>
  <c r="AB49" i="49"/>
  <c r="Z49" i="49"/>
  <c r="Z50" i="49" s="1"/>
  <c r="Y49" i="49"/>
  <c r="Y50" i="49" s="1"/>
  <c r="W50" i="49"/>
  <c r="V50" i="49"/>
  <c r="Q49" i="49"/>
  <c r="D35" i="64" s="1"/>
  <c r="P49" i="49"/>
  <c r="O49" i="49"/>
  <c r="N49" i="49"/>
  <c r="M49" i="49"/>
  <c r="L49" i="49"/>
  <c r="K49" i="49"/>
  <c r="J49" i="49"/>
  <c r="I49" i="49"/>
  <c r="E35" i="64" s="1"/>
  <c r="G49" i="49"/>
  <c r="F49" i="49"/>
  <c r="AB46" i="49"/>
  <c r="Z46" i="49"/>
  <c r="Z47" i="49" s="1"/>
  <c r="Y46" i="49"/>
  <c r="Y47" i="49" s="1"/>
  <c r="W47" i="49"/>
  <c r="V47" i="49"/>
  <c r="Q46" i="49"/>
  <c r="D33" i="64" s="1"/>
  <c r="P46" i="49"/>
  <c r="O46" i="49"/>
  <c r="N46" i="49"/>
  <c r="M46" i="49"/>
  <c r="L46" i="49"/>
  <c r="K46" i="49"/>
  <c r="J46" i="49"/>
  <c r="I46" i="49"/>
  <c r="E33" i="64" s="1"/>
  <c r="G46" i="49"/>
  <c r="F46" i="49"/>
  <c r="E45" i="49"/>
  <c r="B33" i="64" s="1"/>
  <c r="AB43" i="49"/>
  <c r="Z43" i="49"/>
  <c r="Z44" i="49" s="1"/>
  <c r="Y43" i="49"/>
  <c r="W44" i="49"/>
  <c r="V44" i="49"/>
  <c r="Q43" i="49"/>
  <c r="D31" i="64" s="1"/>
  <c r="P43" i="49"/>
  <c r="O43" i="49"/>
  <c r="N43" i="49"/>
  <c r="M43" i="49"/>
  <c r="L43" i="49"/>
  <c r="K43" i="49"/>
  <c r="J43" i="49"/>
  <c r="I43" i="49"/>
  <c r="E31" i="64" s="1"/>
  <c r="G43" i="49"/>
  <c r="F43" i="49"/>
  <c r="AB40" i="49"/>
  <c r="Z40" i="49"/>
  <c r="Z41" i="49" s="1"/>
  <c r="Y40" i="49"/>
  <c r="Y41" i="49" s="1"/>
  <c r="V41" i="49"/>
  <c r="Q40" i="49"/>
  <c r="D29" i="64" s="1"/>
  <c r="P40" i="49"/>
  <c r="O40" i="49"/>
  <c r="N40" i="49"/>
  <c r="M40" i="49"/>
  <c r="L40" i="49"/>
  <c r="K40" i="49"/>
  <c r="J40" i="49"/>
  <c r="I40" i="49"/>
  <c r="E29" i="64" s="1"/>
  <c r="G40" i="49"/>
  <c r="F40" i="49"/>
  <c r="AB37" i="49"/>
  <c r="Z37" i="49"/>
  <c r="Z38" i="49" s="1"/>
  <c r="Y37" i="49"/>
  <c r="Y38" i="49" s="1"/>
  <c r="W38" i="49"/>
  <c r="V38" i="49"/>
  <c r="Q37" i="49"/>
  <c r="D27" i="64" s="1"/>
  <c r="P37" i="49"/>
  <c r="O37" i="49"/>
  <c r="N37" i="49"/>
  <c r="M37" i="49"/>
  <c r="L37" i="49"/>
  <c r="K37" i="49"/>
  <c r="J37" i="49"/>
  <c r="I37" i="49"/>
  <c r="E27" i="64" s="1"/>
  <c r="G37" i="49"/>
  <c r="F37" i="49"/>
  <c r="AB34" i="49"/>
  <c r="Z34" i="49"/>
  <c r="Z35" i="49" s="1"/>
  <c r="Y34" i="49"/>
  <c r="Y35" i="49" s="1"/>
  <c r="W35" i="49"/>
  <c r="V35" i="49"/>
  <c r="Q34" i="49"/>
  <c r="D25" i="64" s="1"/>
  <c r="P34" i="49"/>
  <c r="O34" i="49"/>
  <c r="N34" i="49"/>
  <c r="M34" i="49"/>
  <c r="L34" i="49"/>
  <c r="K34" i="49"/>
  <c r="J34" i="49"/>
  <c r="I34" i="49"/>
  <c r="E25" i="64" s="1"/>
  <c r="G34" i="49"/>
  <c r="F34" i="49"/>
  <c r="X33" i="49"/>
  <c r="I25" i="64" s="1"/>
  <c r="AB31" i="49"/>
  <c r="Z31" i="49"/>
  <c r="Z32" i="49" s="1"/>
  <c r="Y31" i="49"/>
  <c r="Y32" i="49" s="1"/>
  <c r="W32" i="49"/>
  <c r="V32" i="49"/>
  <c r="Q31" i="49"/>
  <c r="D23" i="64" s="1"/>
  <c r="P31" i="49"/>
  <c r="O31" i="49"/>
  <c r="N31" i="49"/>
  <c r="M31" i="49"/>
  <c r="L31" i="49"/>
  <c r="K31" i="49"/>
  <c r="J31" i="49"/>
  <c r="I31" i="49"/>
  <c r="E23" i="64" s="1"/>
  <c r="G31" i="49"/>
  <c r="F31" i="49"/>
  <c r="AB28" i="49"/>
  <c r="Z28" i="49"/>
  <c r="Z29" i="49" s="1"/>
  <c r="Y28" i="49"/>
  <c r="W29" i="49"/>
  <c r="V29" i="49"/>
  <c r="Q28" i="49"/>
  <c r="D21" i="64" s="1"/>
  <c r="P28" i="49"/>
  <c r="O28" i="49"/>
  <c r="N28" i="49"/>
  <c r="M28" i="49"/>
  <c r="L28" i="49"/>
  <c r="K28" i="49"/>
  <c r="J28" i="49"/>
  <c r="I28" i="49"/>
  <c r="E21" i="64" s="1"/>
  <c r="G28" i="49"/>
  <c r="F28" i="49"/>
  <c r="AB25" i="49"/>
  <c r="AB26" i="49" s="1"/>
  <c r="Z25" i="49"/>
  <c r="Z26" i="49" s="1"/>
  <c r="Y25" i="49"/>
  <c r="W26" i="49"/>
  <c r="V26" i="49"/>
  <c r="Q25" i="49"/>
  <c r="D19" i="64" s="1"/>
  <c r="P25" i="49"/>
  <c r="O25" i="49"/>
  <c r="N25" i="49"/>
  <c r="M25" i="49"/>
  <c r="L25" i="49"/>
  <c r="K25" i="49"/>
  <c r="J25" i="49"/>
  <c r="I25" i="49"/>
  <c r="E19" i="64" s="1"/>
  <c r="G25" i="49"/>
  <c r="F25" i="49"/>
  <c r="AB22" i="49"/>
  <c r="Z22" i="49"/>
  <c r="Z23" i="49" s="1"/>
  <c r="Y22" i="49"/>
  <c r="W23" i="49"/>
  <c r="V23" i="49"/>
  <c r="Q22" i="49"/>
  <c r="D17" i="64" s="1"/>
  <c r="P22" i="49"/>
  <c r="O22" i="49"/>
  <c r="N22" i="49"/>
  <c r="M22" i="49"/>
  <c r="L22" i="49"/>
  <c r="K22" i="49"/>
  <c r="J22" i="49"/>
  <c r="I22" i="49"/>
  <c r="E17" i="64" s="1"/>
  <c r="G22" i="49"/>
  <c r="F22" i="49"/>
  <c r="AB19" i="49"/>
  <c r="K15" i="64" s="1"/>
  <c r="Z19" i="49"/>
  <c r="Y19" i="49"/>
  <c r="W20" i="49"/>
  <c r="V20" i="49"/>
  <c r="Q19" i="49"/>
  <c r="D15" i="64" s="1"/>
  <c r="P19" i="49"/>
  <c r="O19" i="49"/>
  <c r="N19" i="49"/>
  <c r="M19" i="49"/>
  <c r="L19" i="49"/>
  <c r="K19" i="49"/>
  <c r="J19" i="49"/>
  <c r="E15" i="64"/>
  <c r="G19" i="49"/>
  <c r="F19" i="49"/>
  <c r="AB16" i="49"/>
  <c r="K13" i="64" s="1"/>
  <c r="Z16" i="49"/>
  <c r="Y16" i="49"/>
  <c r="W17" i="49"/>
  <c r="V17" i="49"/>
  <c r="Q16" i="49"/>
  <c r="D13" i="64" s="1"/>
  <c r="P16" i="49"/>
  <c r="O16" i="49"/>
  <c r="N16" i="49"/>
  <c r="M16" i="49"/>
  <c r="L16" i="49"/>
  <c r="K16" i="49"/>
  <c r="J16" i="49"/>
  <c r="I16" i="49"/>
  <c r="E13" i="64" s="1"/>
  <c r="G16" i="49"/>
  <c r="F16" i="49"/>
  <c r="AB13" i="49"/>
  <c r="Z13" i="49"/>
  <c r="Z14" i="49" s="1"/>
  <c r="Y13" i="49"/>
  <c r="W14" i="49"/>
  <c r="V14" i="49"/>
  <c r="Q13" i="49"/>
  <c r="D11" i="64" s="1"/>
  <c r="P13" i="49"/>
  <c r="O13" i="49"/>
  <c r="N13" i="49"/>
  <c r="M13" i="49"/>
  <c r="L13" i="49"/>
  <c r="K13" i="49"/>
  <c r="J13" i="49"/>
  <c r="I13" i="49"/>
  <c r="E11" i="64" s="1"/>
  <c r="G13" i="49"/>
  <c r="F13" i="49"/>
  <c r="AB10" i="49"/>
  <c r="Z10" i="49"/>
  <c r="Z11" i="49" s="1"/>
  <c r="Y10" i="49"/>
  <c r="W11" i="49"/>
  <c r="V11" i="49"/>
  <c r="Q10" i="49"/>
  <c r="D9" i="64" s="1"/>
  <c r="P10" i="49"/>
  <c r="O10" i="49"/>
  <c r="N10" i="49"/>
  <c r="M10" i="49"/>
  <c r="L10" i="49"/>
  <c r="K10" i="49"/>
  <c r="J10" i="49"/>
  <c r="I10" i="49"/>
  <c r="E9" i="64" s="1"/>
  <c r="G10" i="49"/>
  <c r="F10" i="49"/>
  <c r="AB7" i="49"/>
  <c r="K7" i="64" s="1"/>
  <c r="Z7" i="49"/>
  <c r="Z8" i="49" s="1"/>
  <c r="Y7" i="49"/>
  <c r="W8" i="49"/>
  <c r="V8" i="49"/>
  <c r="Q7" i="49"/>
  <c r="D7" i="64" s="1"/>
  <c r="P7" i="49"/>
  <c r="O7" i="49"/>
  <c r="N7" i="49"/>
  <c r="M7" i="49"/>
  <c r="L7" i="49"/>
  <c r="K7" i="49"/>
  <c r="J7" i="49"/>
  <c r="I7" i="49"/>
  <c r="E7" i="64" s="1"/>
  <c r="G7" i="49"/>
  <c r="F7" i="49"/>
  <c r="Q5" i="49"/>
  <c r="D5" i="64" s="1"/>
  <c r="P5" i="49"/>
  <c r="O5" i="49"/>
  <c r="N5" i="49"/>
  <c r="M5" i="49"/>
  <c r="L5" i="49"/>
  <c r="K5" i="49"/>
  <c r="J5" i="49"/>
  <c r="I5" i="49"/>
  <c r="E5" i="64" s="1"/>
  <c r="G5" i="49"/>
  <c r="F5" i="49"/>
  <c r="E3" i="49"/>
  <c r="B5" i="64" s="1"/>
  <c r="AB4" i="49"/>
  <c r="K5" i="64" s="1"/>
  <c r="Z4" i="49"/>
  <c r="Y4" i="49"/>
  <c r="W5" i="49"/>
  <c r="V5" i="49"/>
  <c r="K65" i="70" l="1"/>
  <c r="AB95" i="52"/>
  <c r="K39" i="70"/>
  <c r="AB56" i="52"/>
  <c r="K37" i="70"/>
  <c r="AB53" i="52"/>
  <c r="K65" i="68"/>
  <c r="AB95" i="50"/>
  <c r="K63" i="68"/>
  <c r="K61" i="68"/>
  <c r="K59" i="68"/>
  <c r="P73" i="45"/>
  <c r="AA90" i="49"/>
  <c r="J63" i="64" s="1"/>
  <c r="O77" i="64"/>
  <c r="J30" i="70"/>
  <c r="J24" i="70"/>
  <c r="J48" i="70"/>
  <c r="H48" i="49"/>
  <c r="C35" i="64" s="1"/>
  <c r="AE3" i="52"/>
  <c r="L5" i="70" s="1"/>
  <c r="L31" i="64"/>
  <c r="L21" i="64"/>
  <c r="H54" i="52"/>
  <c r="C39" i="70" s="1"/>
  <c r="AA75" i="56"/>
  <c r="J53" i="65" s="1"/>
  <c r="I32" i="64"/>
  <c r="L39" i="64"/>
  <c r="J44" i="70"/>
  <c r="AE93" i="52"/>
  <c r="L65" i="70" s="1"/>
  <c r="AE6" i="56"/>
  <c r="L7" i="65" s="1"/>
  <c r="AE39" i="56"/>
  <c r="L29" i="65" s="1"/>
  <c r="J56" i="70"/>
  <c r="H78" i="52"/>
  <c r="C55" i="70" s="1"/>
  <c r="H75" i="52"/>
  <c r="C53" i="70" s="1"/>
  <c r="J50" i="70"/>
  <c r="J40" i="70"/>
  <c r="F37" i="70"/>
  <c r="H48" i="52"/>
  <c r="C35" i="70" s="1"/>
  <c r="AB41" i="52"/>
  <c r="K30" i="70" s="1"/>
  <c r="F27" i="70"/>
  <c r="J26" i="70"/>
  <c r="H30" i="52"/>
  <c r="C23" i="70" s="1"/>
  <c r="J22" i="70"/>
  <c r="F19" i="70"/>
  <c r="H27" i="52"/>
  <c r="C21" i="70" s="1"/>
  <c r="AA21" i="52"/>
  <c r="J17" i="70" s="1"/>
  <c r="J18" i="70"/>
  <c r="L14" i="70"/>
  <c r="J12" i="70"/>
  <c r="H15" i="52"/>
  <c r="C13" i="70" s="1"/>
  <c r="H12" i="52"/>
  <c r="C11" i="70" s="1"/>
  <c r="H9" i="52"/>
  <c r="C9" i="70" s="1"/>
  <c r="H6" i="52"/>
  <c r="F7" i="70"/>
  <c r="H81" i="56"/>
  <c r="C57" i="65" s="1"/>
  <c r="H75" i="56"/>
  <c r="C53" i="65" s="1"/>
  <c r="H63" i="56"/>
  <c r="C45" i="65" s="1"/>
  <c r="H60" i="56"/>
  <c r="C43" i="65" s="1"/>
  <c r="F41" i="65"/>
  <c r="H51" i="56"/>
  <c r="C37" i="65" s="1"/>
  <c r="H42" i="56"/>
  <c r="C31" i="65" s="1"/>
  <c r="AE36" i="56"/>
  <c r="L27" i="65" s="1"/>
  <c r="AE33" i="56"/>
  <c r="L25" i="65" s="1"/>
  <c r="AE21" i="56"/>
  <c r="L17" i="65" s="1"/>
  <c r="AE18" i="56"/>
  <c r="L15" i="65" s="1"/>
  <c r="F13" i="65"/>
  <c r="H81" i="51"/>
  <c r="C57" i="69" s="1"/>
  <c r="H63" i="51"/>
  <c r="C45" i="69" s="1"/>
  <c r="F25" i="69"/>
  <c r="F61" i="68"/>
  <c r="H66" i="50"/>
  <c r="C47" i="68" s="1"/>
  <c r="AE48" i="50"/>
  <c r="L35" i="68" s="1"/>
  <c r="AE30" i="50"/>
  <c r="L23" i="68" s="1"/>
  <c r="H87" i="49"/>
  <c r="C61" i="64" s="1"/>
  <c r="H81" i="49"/>
  <c r="C57" i="64" s="1"/>
  <c r="H63" i="49"/>
  <c r="C45" i="64" s="1"/>
  <c r="H60" i="49"/>
  <c r="C43" i="64" s="1"/>
  <c r="L37" i="64"/>
  <c r="L27" i="64"/>
  <c r="H39" i="49"/>
  <c r="C29" i="64" s="1"/>
  <c r="L13" i="64"/>
  <c r="I12" i="70"/>
  <c r="J46" i="70"/>
  <c r="J42" i="70"/>
  <c r="L10" i="70"/>
  <c r="L8" i="70"/>
  <c r="M77" i="64"/>
  <c r="N77" i="64"/>
  <c r="X69" i="49"/>
  <c r="I49" i="64" s="1"/>
  <c r="X33" i="50"/>
  <c r="I25" i="68" s="1"/>
  <c r="AE72" i="50"/>
  <c r="L51" i="68" s="1"/>
  <c r="K64" i="68"/>
  <c r="F15" i="70"/>
  <c r="E27" i="52"/>
  <c r="B21" i="70" s="1"/>
  <c r="AB35" i="52"/>
  <c r="K26" i="70" s="1"/>
  <c r="H45" i="52"/>
  <c r="C33" i="70" s="1"/>
  <c r="H72" i="52"/>
  <c r="C51" i="70" s="1"/>
  <c r="E87" i="52"/>
  <c r="B61" i="70" s="1"/>
  <c r="F61" i="70"/>
  <c r="F97" i="56"/>
  <c r="I18" i="70"/>
  <c r="E39" i="52"/>
  <c r="B29" i="70" s="1"/>
  <c r="L6" i="65"/>
  <c r="AE3" i="56"/>
  <c r="L5" i="65" s="1"/>
  <c r="H87" i="56"/>
  <c r="C61" i="65" s="1"/>
  <c r="X39" i="50"/>
  <c r="I29" i="68" s="1"/>
  <c r="H21" i="49"/>
  <c r="C17" i="64" s="1"/>
  <c r="H45" i="49"/>
  <c r="C33" i="64" s="1"/>
  <c r="H72" i="49"/>
  <c r="C51" i="64" s="1"/>
  <c r="AE18" i="50"/>
  <c r="L15" i="68" s="1"/>
  <c r="X60" i="50"/>
  <c r="I43" i="68" s="1"/>
  <c r="AE78" i="50"/>
  <c r="L55" i="68" s="1"/>
  <c r="K62" i="68"/>
  <c r="AA93" i="50"/>
  <c r="J65" i="68" s="1"/>
  <c r="L7" i="69"/>
  <c r="AE24" i="51"/>
  <c r="L19" i="69" s="1"/>
  <c r="H39" i="51"/>
  <c r="C29" i="69" s="1"/>
  <c r="AE45" i="51"/>
  <c r="L33" i="69" s="1"/>
  <c r="F39" i="69"/>
  <c r="AA84" i="51"/>
  <c r="J59" i="69" s="1"/>
  <c r="AA87" i="51"/>
  <c r="J61" i="69" s="1"/>
  <c r="F9" i="70"/>
  <c r="H18" i="52"/>
  <c r="C15" i="70" s="1"/>
  <c r="L16" i="70"/>
  <c r="J34" i="70"/>
  <c r="J52" i="70"/>
  <c r="AE87" i="52"/>
  <c r="L61" i="70" s="1"/>
  <c r="H87" i="52"/>
  <c r="C61" i="70" s="1"/>
  <c r="L62" i="70"/>
  <c r="I16" i="64"/>
  <c r="X45" i="49"/>
  <c r="I33" i="64" s="1"/>
  <c r="L35" i="64"/>
  <c r="X72" i="49"/>
  <c r="I51" i="64" s="1"/>
  <c r="H84" i="49"/>
  <c r="C59" i="64" s="1"/>
  <c r="AA3" i="50"/>
  <c r="J5" i="68" s="1"/>
  <c r="X24" i="50"/>
  <c r="I19" i="68" s="1"/>
  <c r="H39" i="50"/>
  <c r="C29" i="68" s="1"/>
  <c r="AE60" i="50"/>
  <c r="L43" i="68" s="1"/>
  <c r="X63" i="50"/>
  <c r="I45" i="68" s="1"/>
  <c r="X3" i="51"/>
  <c r="I5" i="69" s="1"/>
  <c r="H9" i="51"/>
  <c r="C9" i="69" s="1"/>
  <c r="AE15" i="51"/>
  <c r="L13" i="69" s="1"/>
  <c r="AE33" i="51"/>
  <c r="L25" i="69" s="1"/>
  <c r="X60" i="51"/>
  <c r="I43" i="69" s="1"/>
  <c r="AE81" i="51"/>
  <c r="L57" i="69" s="1"/>
  <c r="X3" i="52"/>
  <c r="I5" i="70" s="1"/>
  <c r="F5" i="70"/>
  <c r="AA6" i="52"/>
  <c r="J7" i="70" s="1"/>
  <c r="F13" i="70"/>
  <c r="H39" i="52"/>
  <c r="C29" i="70" s="1"/>
  <c r="F31" i="70"/>
  <c r="J36" i="70"/>
  <c r="H57" i="52"/>
  <c r="C41" i="70" s="1"/>
  <c r="H60" i="52"/>
  <c r="C43" i="70" s="1"/>
  <c r="H63" i="52"/>
  <c r="C45" i="70" s="1"/>
  <c r="H69" i="52"/>
  <c r="C49" i="70" s="1"/>
  <c r="J54" i="70"/>
  <c r="H81" i="52"/>
  <c r="C57" i="70" s="1"/>
  <c r="L64" i="70"/>
  <c r="E12" i="56"/>
  <c r="B11" i="65" s="1"/>
  <c r="AE30" i="56"/>
  <c r="L23" i="65" s="1"/>
  <c r="H69" i="56"/>
  <c r="C49" i="65" s="1"/>
  <c r="E75" i="56"/>
  <c r="B53" i="65" s="1"/>
  <c r="AA87" i="56"/>
  <c r="J61" i="65" s="1"/>
  <c r="E21" i="56"/>
  <c r="B17" i="65" s="1"/>
  <c r="V47" i="56"/>
  <c r="I34" i="65" s="1"/>
  <c r="F51" i="65"/>
  <c r="X6" i="56"/>
  <c r="I7" i="65" s="1"/>
  <c r="AA72" i="56"/>
  <c r="J51" i="65" s="1"/>
  <c r="H72" i="56"/>
  <c r="C51" i="65" s="1"/>
  <c r="J52" i="65"/>
  <c r="F11" i="64"/>
  <c r="V83" i="56"/>
  <c r="AA84" i="56"/>
  <c r="J59" i="65" s="1"/>
  <c r="V89" i="56"/>
  <c r="I62" i="65" s="1"/>
  <c r="V92" i="56"/>
  <c r="AB89" i="56"/>
  <c r="K62" i="65" s="1"/>
  <c r="K61" i="65"/>
  <c r="AB5" i="56"/>
  <c r="K6" i="65" s="1"/>
  <c r="K5" i="65"/>
  <c r="X9" i="56"/>
  <c r="I9" i="65" s="1"/>
  <c r="AB11" i="56"/>
  <c r="K10" i="65" s="1"/>
  <c r="K9" i="65"/>
  <c r="AB20" i="56"/>
  <c r="K16" i="65" s="1"/>
  <c r="K15" i="65"/>
  <c r="X27" i="56"/>
  <c r="I21" i="65" s="1"/>
  <c r="X33" i="56"/>
  <c r="I25" i="65" s="1"/>
  <c r="X42" i="56"/>
  <c r="I31" i="65" s="1"/>
  <c r="AB44" i="56"/>
  <c r="K32" i="65" s="1"/>
  <c r="K31" i="65"/>
  <c r="AB47" i="56"/>
  <c r="K34" i="65" s="1"/>
  <c r="K33" i="65"/>
  <c r="AB71" i="56"/>
  <c r="K50" i="65" s="1"/>
  <c r="K49" i="65"/>
  <c r="V74" i="56"/>
  <c r="I52" i="65" s="1"/>
  <c r="AB26" i="56"/>
  <c r="K20" i="65" s="1"/>
  <c r="K19" i="65"/>
  <c r="AB32" i="56"/>
  <c r="K24" i="65" s="1"/>
  <c r="K23" i="65"/>
  <c r="AB35" i="56"/>
  <c r="K26" i="65" s="1"/>
  <c r="K25" i="65"/>
  <c r="AB56" i="56"/>
  <c r="K40" i="65" s="1"/>
  <c r="K39" i="65"/>
  <c r="AB68" i="56"/>
  <c r="K48" i="65" s="1"/>
  <c r="K47" i="65"/>
  <c r="AB74" i="56"/>
  <c r="K52" i="65" s="1"/>
  <c r="K51" i="65"/>
  <c r="V80" i="56"/>
  <c r="I56" i="65" s="1"/>
  <c r="Y80" i="56"/>
  <c r="J56" i="65" s="1"/>
  <c r="AB80" i="56"/>
  <c r="K56" i="65" s="1"/>
  <c r="Y83" i="56"/>
  <c r="J58" i="65" s="1"/>
  <c r="AB83" i="56"/>
  <c r="K58" i="65" s="1"/>
  <c r="V86" i="56"/>
  <c r="I60" i="65" s="1"/>
  <c r="AB86" i="56"/>
  <c r="K60" i="65" s="1"/>
  <c r="F61" i="65"/>
  <c r="AC89" i="56"/>
  <c r="L62" i="65" s="1"/>
  <c r="H90" i="56"/>
  <c r="C63" i="65" s="1"/>
  <c r="Y92" i="56"/>
  <c r="AB92" i="56"/>
  <c r="K64" i="65" s="1"/>
  <c r="AC80" i="56"/>
  <c r="L56" i="65" s="1"/>
  <c r="AC86" i="56"/>
  <c r="L60" i="65" s="1"/>
  <c r="J32" i="65"/>
  <c r="AC44" i="56"/>
  <c r="L32" i="65" s="1"/>
  <c r="J34" i="65"/>
  <c r="F35" i="65"/>
  <c r="V50" i="56"/>
  <c r="AB50" i="56"/>
  <c r="K36" i="65" s="1"/>
  <c r="Y53" i="56"/>
  <c r="J38" i="65" s="1"/>
  <c r="AB53" i="56"/>
  <c r="K38" i="65" s="1"/>
  <c r="H54" i="56"/>
  <c r="C39" i="65" s="1"/>
  <c r="J40" i="65"/>
  <c r="V62" i="56"/>
  <c r="Y62" i="56"/>
  <c r="J44" i="65" s="1"/>
  <c r="AB62" i="56"/>
  <c r="K44" i="65" s="1"/>
  <c r="V65" i="56"/>
  <c r="AB65" i="56"/>
  <c r="K46" i="65" s="1"/>
  <c r="H66" i="56"/>
  <c r="C47" i="65" s="1"/>
  <c r="F47" i="65"/>
  <c r="J48" i="65"/>
  <c r="J50" i="65"/>
  <c r="AC71" i="56"/>
  <c r="L50" i="65" s="1"/>
  <c r="AC74" i="56"/>
  <c r="L52" i="65" s="1"/>
  <c r="V77" i="56"/>
  <c r="Y77" i="56"/>
  <c r="AB77" i="56"/>
  <c r="K54" i="65" s="1"/>
  <c r="AD77" i="56"/>
  <c r="AD99" i="56" s="1"/>
  <c r="J36" i="65"/>
  <c r="V53" i="56"/>
  <c r="J42" i="65"/>
  <c r="J46" i="65"/>
  <c r="W77" i="56"/>
  <c r="Z77" i="56"/>
  <c r="AC77" i="56"/>
  <c r="L8" i="65"/>
  <c r="L12" i="65"/>
  <c r="AC17" i="56"/>
  <c r="L14" i="65" s="1"/>
  <c r="AC29" i="56"/>
  <c r="L22" i="65" s="1"/>
  <c r="AC38" i="56"/>
  <c r="L28" i="65" s="1"/>
  <c r="AC41" i="56"/>
  <c r="L30" i="65" s="1"/>
  <c r="J6" i="65"/>
  <c r="V8" i="56"/>
  <c r="I8" i="65" s="1"/>
  <c r="Y8" i="56"/>
  <c r="J8" i="65" s="1"/>
  <c r="AB8" i="56"/>
  <c r="K8" i="65" s="1"/>
  <c r="E9" i="56"/>
  <c r="B9" i="65" s="1"/>
  <c r="J10" i="65"/>
  <c r="L10" i="65"/>
  <c r="V14" i="56"/>
  <c r="I12" i="65" s="1"/>
  <c r="Y14" i="56"/>
  <c r="J12" i="65" s="1"/>
  <c r="AB14" i="56"/>
  <c r="K12" i="65" s="1"/>
  <c r="V17" i="56"/>
  <c r="I14" i="65" s="1"/>
  <c r="Y17" i="56"/>
  <c r="J14" i="65" s="1"/>
  <c r="AB17" i="56"/>
  <c r="K14" i="65" s="1"/>
  <c r="E18" i="56"/>
  <c r="B15" i="65" s="1"/>
  <c r="J16" i="65"/>
  <c r="V23" i="56"/>
  <c r="Y23" i="56"/>
  <c r="J18" i="65" s="1"/>
  <c r="AB23" i="56"/>
  <c r="K18" i="65" s="1"/>
  <c r="AC23" i="56"/>
  <c r="L18" i="65" s="1"/>
  <c r="J20" i="65"/>
  <c r="AC26" i="56"/>
  <c r="L20" i="65" s="1"/>
  <c r="F21" i="65"/>
  <c r="V29" i="56"/>
  <c r="I22" i="65" s="1"/>
  <c r="Y29" i="56"/>
  <c r="J22" i="65" s="1"/>
  <c r="AB29" i="56"/>
  <c r="K22" i="65" s="1"/>
  <c r="J24" i="65"/>
  <c r="AC32" i="56"/>
  <c r="L24" i="65" s="1"/>
  <c r="E33" i="56"/>
  <c r="B25" i="65" s="1"/>
  <c r="J26" i="65"/>
  <c r="AC35" i="56"/>
  <c r="L26" i="65" s="1"/>
  <c r="F27" i="65"/>
  <c r="V38" i="56"/>
  <c r="I28" i="65" s="1"/>
  <c r="Y38" i="56"/>
  <c r="J28" i="65" s="1"/>
  <c r="AB38" i="56"/>
  <c r="K28" i="65" s="1"/>
  <c r="H39" i="56"/>
  <c r="C29" i="65" s="1"/>
  <c r="F29" i="65"/>
  <c r="V41" i="56"/>
  <c r="I30" i="65" s="1"/>
  <c r="Y41" i="56"/>
  <c r="J30" i="65" s="1"/>
  <c r="AB41" i="56"/>
  <c r="K30" i="65" s="1"/>
  <c r="AB5" i="52"/>
  <c r="K6" i="70" s="1"/>
  <c r="K5" i="70"/>
  <c r="AB11" i="52"/>
  <c r="K10" i="70" s="1"/>
  <c r="K9" i="70"/>
  <c r="L12" i="70"/>
  <c r="AB17" i="52"/>
  <c r="K14" i="70" s="1"/>
  <c r="K13" i="70"/>
  <c r="AB20" i="52"/>
  <c r="K16" i="70" s="1"/>
  <c r="K15" i="70"/>
  <c r="AB26" i="52"/>
  <c r="K20" i="70" s="1"/>
  <c r="K19" i="70"/>
  <c r="AB38" i="52"/>
  <c r="K28" i="70" s="1"/>
  <c r="K27" i="70"/>
  <c r="K32" i="70"/>
  <c r="K31" i="70"/>
  <c r="K62" i="70"/>
  <c r="K61" i="70"/>
  <c r="K64" i="70"/>
  <c r="K63" i="70"/>
  <c r="J6" i="70"/>
  <c r="I8" i="70"/>
  <c r="J8" i="70"/>
  <c r="AB8" i="52"/>
  <c r="K8" i="70" s="1"/>
  <c r="I10" i="70"/>
  <c r="J10" i="70"/>
  <c r="F11" i="70"/>
  <c r="AB14" i="52"/>
  <c r="K12" i="70" s="1"/>
  <c r="K11" i="70"/>
  <c r="I14" i="70"/>
  <c r="J14" i="70"/>
  <c r="I16" i="70"/>
  <c r="J16" i="70"/>
  <c r="F17" i="70"/>
  <c r="AB23" i="52"/>
  <c r="K18" i="70" s="1"/>
  <c r="K17" i="70"/>
  <c r="L18" i="70"/>
  <c r="J20" i="70"/>
  <c r="F21" i="70"/>
  <c r="AB29" i="52"/>
  <c r="K22" i="70" s="1"/>
  <c r="K21" i="70"/>
  <c r="F23" i="70"/>
  <c r="AB32" i="52"/>
  <c r="K24" i="70" s="1"/>
  <c r="K23" i="70"/>
  <c r="F25" i="70"/>
  <c r="H36" i="52"/>
  <c r="C27" i="70" s="1"/>
  <c r="J28" i="70"/>
  <c r="F29" i="70"/>
  <c r="H42" i="52"/>
  <c r="C31" i="70" s="1"/>
  <c r="J32" i="70"/>
  <c r="F33" i="70"/>
  <c r="K34" i="70"/>
  <c r="K33" i="70"/>
  <c r="F35" i="70"/>
  <c r="K36" i="70"/>
  <c r="K35" i="70"/>
  <c r="H51" i="52"/>
  <c r="C37" i="70" s="1"/>
  <c r="J38" i="70"/>
  <c r="K38" i="70"/>
  <c r="F39" i="70"/>
  <c r="K40" i="70"/>
  <c r="F41" i="70"/>
  <c r="K42" i="70"/>
  <c r="K41" i="70"/>
  <c r="F43" i="70"/>
  <c r="K44" i="70"/>
  <c r="K43" i="70"/>
  <c r="F45" i="70"/>
  <c r="K46" i="70"/>
  <c r="K45" i="70"/>
  <c r="F47" i="70"/>
  <c r="K48" i="70"/>
  <c r="K47" i="70"/>
  <c r="F49" i="70"/>
  <c r="K50" i="70"/>
  <c r="K49" i="70"/>
  <c r="F51" i="70"/>
  <c r="K52" i="70"/>
  <c r="K51" i="70"/>
  <c r="F53" i="70"/>
  <c r="K54" i="70"/>
  <c r="K53" i="70"/>
  <c r="F55" i="70"/>
  <c r="K56" i="70"/>
  <c r="K55" i="70"/>
  <c r="F57" i="70"/>
  <c r="K58" i="70"/>
  <c r="K57" i="70"/>
  <c r="AE84" i="52"/>
  <c r="L59" i="70" s="1"/>
  <c r="E84" i="52"/>
  <c r="B59" i="70" s="1"/>
  <c r="H84" i="52"/>
  <c r="C59" i="70" s="1"/>
  <c r="F59" i="70"/>
  <c r="K60" i="70"/>
  <c r="K59" i="70"/>
  <c r="L60" i="70"/>
  <c r="AE90" i="52"/>
  <c r="L63" i="70" s="1"/>
  <c r="L11" i="64"/>
  <c r="L9" i="64"/>
  <c r="F13" i="64"/>
  <c r="F9" i="64"/>
  <c r="L6" i="64"/>
  <c r="AE72" i="51"/>
  <c r="L51" i="69" s="1"/>
  <c r="AE69" i="51"/>
  <c r="L49" i="69" s="1"/>
  <c r="AE66" i="51"/>
  <c r="L47" i="69" s="1"/>
  <c r="AE63" i="51"/>
  <c r="L45" i="69" s="1"/>
  <c r="AE54" i="51"/>
  <c r="L39" i="69" s="1"/>
  <c r="AE51" i="51"/>
  <c r="L37" i="69" s="1"/>
  <c r="AE48" i="51"/>
  <c r="L35" i="69" s="1"/>
  <c r="AE9" i="51"/>
  <c r="L9" i="69" s="1"/>
  <c r="AE75" i="51"/>
  <c r="L53" i="69" s="1"/>
  <c r="AE39" i="51"/>
  <c r="L29" i="69" s="1"/>
  <c r="AE36" i="51"/>
  <c r="L27" i="69" s="1"/>
  <c r="AE21" i="51"/>
  <c r="L17" i="69" s="1"/>
  <c r="AA90" i="51"/>
  <c r="J63" i="69" s="1"/>
  <c r="AA93" i="51"/>
  <c r="J65" i="69" s="1"/>
  <c r="AA3" i="51"/>
  <c r="J5" i="69" s="1"/>
  <c r="X75" i="51"/>
  <c r="I53" i="69" s="1"/>
  <c r="X54" i="51"/>
  <c r="I39" i="69" s="1"/>
  <c r="F19" i="69"/>
  <c r="F7" i="69"/>
  <c r="F57" i="69"/>
  <c r="F49" i="69"/>
  <c r="H3" i="51"/>
  <c r="C5" i="69" s="1"/>
  <c r="H87" i="51"/>
  <c r="C61" i="69" s="1"/>
  <c r="H84" i="51"/>
  <c r="C59" i="69" s="1"/>
  <c r="H66" i="51"/>
  <c r="C47" i="69" s="1"/>
  <c r="H60" i="51"/>
  <c r="C43" i="69" s="1"/>
  <c r="H33" i="51"/>
  <c r="C25" i="69" s="1"/>
  <c r="H24" i="51"/>
  <c r="C19" i="69" s="1"/>
  <c r="H12" i="51"/>
  <c r="C11" i="69" s="1"/>
  <c r="AE66" i="50"/>
  <c r="L47" i="68" s="1"/>
  <c r="AE51" i="50"/>
  <c r="L37" i="68" s="1"/>
  <c r="AE45" i="50"/>
  <c r="L33" i="68" s="1"/>
  <c r="AE27" i="50"/>
  <c r="L21" i="68" s="1"/>
  <c r="L48" i="68"/>
  <c r="AE63" i="50"/>
  <c r="L45" i="68" s="1"/>
  <c r="AE57" i="50"/>
  <c r="L41" i="68" s="1"/>
  <c r="AE54" i="50"/>
  <c r="L39" i="68" s="1"/>
  <c r="AE42" i="50"/>
  <c r="L31" i="68" s="1"/>
  <c r="AE36" i="50"/>
  <c r="L27" i="68" s="1"/>
  <c r="AE21" i="50"/>
  <c r="L17" i="68" s="1"/>
  <c r="L9" i="68"/>
  <c r="AA87" i="50"/>
  <c r="J61" i="68" s="1"/>
  <c r="AA6" i="50"/>
  <c r="J7" i="68" s="1"/>
  <c r="X66" i="50"/>
  <c r="I47" i="68" s="1"/>
  <c r="X57" i="50"/>
  <c r="I41" i="68" s="1"/>
  <c r="X54" i="50"/>
  <c r="I39" i="68" s="1"/>
  <c r="X30" i="50"/>
  <c r="I23" i="68" s="1"/>
  <c r="F53" i="68"/>
  <c r="F35" i="68"/>
  <c r="F31" i="68"/>
  <c r="F27" i="68"/>
  <c r="F9" i="68"/>
  <c r="F7" i="68"/>
  <c r="F45" i="68"/>
  <c r="F39" i="68"/>
  <c r="F25" i="68"/>
  <c r="H3" i="50"/>
  <c r="C5" i="68" s="1"/>
  <c r="H84" i="50"/>
  <c r="C59" i="68" s="1"/>
  <c r="H81" i="50"/>
  <c r="C57" i="68" s="1"/>
  <c r="H48" i="50"/>
  <c r="C35" i="68" s="1"/>
  <c r="H30" i="50"/>
  <c r="C23" i="68" s="1"/>
  <c r="H24" i="50"/>
  <c r="C19" i="68" s="1"/>
  <c r="H6" i="50"/>
  <c r="C7" i="68" s="1"/>
  <c r="F7" i="64"/>
  <c r="F5" i="64"/>
  <c r="I14" i="64"/>
  <c r="I10" i="64"/>
  <c r="I8" i="64"/>
  <c r="I6" i="64"/>
  <c r="L53" i="64"/>
  <c r="AA81" i="49"/>
  <c r="J57" i="64" s="1"/>
  <c r="L33" i="64"/>
  <c r="AB11" i="49"/>
  <c r="K10" i="64" s="1"/>
  <c r="K9" i="64"/>
  <c r="AA3" i="49"/>
  <c r="J5" i="64" s="1"/>
  <c r="AB14" i="49"/>
  <c r="K12" i="64" s="1"/>
  <c r="K11" i="64"/>
  <c r="L15" i="64"/>
  <c r="L17" i="64"/>
  <c r="L18" i="64"/>
  <c r="Y80" i="49"/>
  <c r="J56" i="64" s="1"/>
  <c r="Y83" i="49"/>
  <c r="J58" i="64" s="1"/>
  <c r="Y86" i="49"/>
  <c r="F61" i="64"/>
  <c r="L56" i="64"/>
  <c r="L40" i="64"/>
  <c r="L42" i="64"/>
  <c r="L54" i="64"/>
  <c r="E48" i="49"/>
  <c r="B35" i="64" s="1"/>
  <c r="Y53" i="49"/>
  <c r="J38" i="64" s="1"/>
  <c r="X39" i="49"/>
  <c r="I29" i="64" s="1"/>
  <c r="X42" i="49"/>
  <c r="I31" i="64" s="1"/>
  <c r="Y44" i="49"/>
  <c r="J32" i="64" s="1"/>
  <c r="L38" i="64"/>
  <c r="Y56" i="49"/>
  <c r="J40" i="64" s="1"/>
  <c r="F41" i="64"/>
  <c r="Y59" i="49"/>
  <c r="J42" i="64" s="1"/>
  <c r="L44" i="64"/>
  <c r="H66" i="49"/>
  <c r="C47" i="64" s="1"/>
  <c r="Y68" i="49"/>
  <c r="J48" i="64" s="1"/>
  <c r="Y71" i="49"/>
  <c r="L52" i="64"/>
  <c r="V77" i="49"/>
  <c r="I54" i="64" s="1"/>
  <c r="Y77" i="49"/>
  <c r="J54" i="64" s="1"/>
  <c r="Y5" i="49"/>
  <c r="AB5" i="49"/>
  <c r="K6" i="64" s="1"/>
  <c r="E9" i="49"/>
  <c r="B9" i="64" s="1"/>
  <c r="H9" i="49"/>
  <c r="C9" i="64" s="1"/>
  <c r="I12" i="64"/>
  <c r="L12" i="64"/>
  <c r="AB17" i="49"/>
  <c r="K14" i="64" s="1"/>
  <c r="F15" i="64"/>
  <c r="AB20" i="49"/>
  <c r="K16" i="64" s="1"/>
  <c r="L20" i="64"/>
  <c r="Y29" i="49"/>
  <c r="J22" i="64" s="1"/>
  <c r="E30" i="49"/>
  <c r="B23" i="64" s="1"/>
  <c r="L24" i="64"/>
  <c r="F25" i="64"/>
  <c r="L26" i="64"/>
  <c r="E39" i="49"/>
  <c r="B29" i="64" s="1"/>
  <c r="F29" i="64"/>
  <c r="L30" i="64"/>
  <c r="L10" i="64"/>
  <c r="L14" i="64"/>
  <c r="L22" i="64"/>
  <c r="P77" i="64"/>
  <c r="E75" i="52"/>
  <c r="B53" i="70" s="1"/>
  <c r="E78" i="52"/>
  <c r="B55" i="70" s="1"/>
  <c r="E72" i="52"/>
  <c r="B51" i="70" s="1"/>
  <c r="E66" i="52"/>
  <c r="B47" i="70" s="1"/>
  <c r="H66" i="52"/>
  <c r="C47" i="70" s="1"/>
  <c r="E69" i="52"/>
  <c r="B49" i="70" s="1"/>
  <c r="E63" i="52"/>
  <c r="B45" i="70" s="1"/>
  <c r="E60" i="52"/>
  <c r="B43" i="70" s="1"/>
  <c r="E57" i="52"/>
  <c r="B41" i="70" s="1"/>
  <c r="E54" i="52"/>
  <c r="B39" i="70" s="1"/>
  <c r="E51" i="52"/>
  <c r="B37" i="70" s="1"/>
  <c r="E48" i="52"/>
  <c r="B35" i="70" s="1"/>
  <c r="E42" i="52"/>
  <c r="B31" i="70" s="1"/>
  <c r="E45" i="52"/>
  <c r="B33" i="70" s="1"/>
  <c r="H33" i="52"/>
  <c r="C25" i="70" s="1"/>
  <c r="E33" i="52"/>
  <c r="B25" i="70" s="1"/>
  <c r="E36" i="52"/>
  <c r="B27" i="70" s="1"/>
  <c r="E30" i="52"/>
  <c r="B23" i="70" s="1"/>
  <c r="H24" i="52"/>
  <c r="C19" i="70" s="1"/>
  <c r="E24" i="52"/>
  <c r="B19" i="70" s="1"/>
  <c r="AA9" i="52"/>
  <c r="J9" i="70" s="1"/>
  <c r="AA15" i="52"/>
  <c r="J13" i="70" s="1"/>
  <c r="AA18" i="52"/>
  <c r="J15" i="70" s="1"/>
  <c r="H3" i="52"/>
  <c r="C5" i="70" s="1"/>
  <c r="E15" i="52"/>
  <c r="B13" i="70" s="1"/>
  <c r="E18" i="52"/>
  <c r="B15" i="70" s="1"/>
  <c r="E21" i="52"/>
  <c r="B17" i="70" s="1"/>
  <c r="E9" i="52"/>
  <c r="B9" i="70" s="1"/>
  <c r="E12" i="52"/>
  <c r="B11" i="70" s="1"/>
  <c r="E6" i="52"/>
  <c r="B7" i="70" s="1"/>
  <c r="H21" i="52"/>
  <c r="C17" i="70" s="1"/>
  <c r="AA12" i="52"/>
  <c r="J11" i="70" s="1"/>
  <c r="AA3" i="52"/>
  <c r="J5" i="70" s="1"/>
  <c r="J99" i="52"/>
  <c r="E3" i="52"/>
  <c r="B5" i="70" s="1"/>
  <c r="F99" i="52"/>
  <c r="AA90" i="56"/>
  <c r="J63" i="65" s="1"/>
  <c r="F63" i="65"/>
  <c r="J62" i="65"/>
  <c r="F59" i="65"/>
  <c r="J60" i="65"/>
  <c r="H84" i="56"/>
  <c r="C59" i="65" s="1"/>
  <c r="F57" i="65"/>
  <c r="H78" i="56"/>
  <c r="C55" i="65" s="1"/>
  <c r="E87" i="56"/>
  <c r="B61" i="65" s="1"/>
  <c r="E84" i="56"/>
  <c r="B59" i="65" s="1"/>
  <c r="AA78" i="56"/>
  <c r="J55" i="65" s="1"/>
  <c r="E78" i="56"/>
  <c r="B55" i="65" s="1"/>
  <c r="E81" i="56"/>
  <c r="B57" i="65" s="1"/>
  <c r="F55" i="65"/>
  <c r="F53" i="65"/>
  <c r="I50" i="65"/>
  <c r="AA69" i="56"/>
  <c r="J49" i="65" s="1"/>
  <c r="E69" i="56"/>
  <c r="B49" i="65" s="1"/>
  <c r="E72" i="56"/>
  <c r="B51" i="65" s="1"/>
  <c r="F49" i="65"/>
  <c r="F45" i="65"/>
  <c r="F43" i="65"/>
  <c r="V59" i="56"/>
  <c r="AB59" i="56"/>
  <c r="K42" i="65" s="1"/>
  <c r="E66" i="56"/>
  <c r="B47" i="65" s="1"/>
  <c r="E63" i="56"/>
  <c r="B45" i="65" s="1"/>
  <c r="E57" i="56"/>
  <c r="B41" i="65" s="1"/>
  <c r="H57" i="56"/>
  <c r="C41" i="65" s="1"/>
  <c r="E60" i="56"/>
  <c r="B43" i="65" s="1"/>
  <c r="F39" i="65"/>
  <c r="E54" i="56"/>
  <c r="B39" i="65" s="1"/>
  <c r="F37" i="65"/>
  <c r="H48" i="56"/>
  <c r="C35" i="65" s="1"/>
  <c r="X45" i="56"/>
  <c r="I33" i="65" s="1"/>
  <c r="E48" i="56"/>
  <c r="B35" i="65" s="1"/>
  <c r="E45" i="56"/>
  <c r="B33" i="65" s="1"/>
  <c r="AE42" i="56"/>
  <c r="L31" i="65" s="1"/>
  <c r="F31" i="65"/>
  <c r="F33" i="65"/>
  <c r="I32" i="65"/>
  <c r="H45" i="56"/>
  <c r="C33" i="65" s="1"/>
  <c r="X39" i="56"/>
  <c r="I29" i="65" s="1"/>
  <c r="X36" i="56"/>
  <c r="I27" i="65" s="1"/>
  <c r="F25" i="65"/>
  <c r="E36" i="56"/>
  <c r="B27" i="65" s="1"/>
  <c r="H33" i="56"/>
  <c r="C25" i="65" s="1"/>
  <c r="H36" i="56"/>
  <c r="C27" i="65" s="1"/>
  <c r="X30" i="56"/>
  <c r="I23" i="65" s="1"/>
  <c r="E30" i="56"/>
  <c r="B23" i="65" s="1"/>
  <c r="I26" i="65"/>
  <c r="AE27" i="56"/>
  <c r="L21" i="65" s="1"/>
  <c r="F23" i="65"/>
  <c r="I24" i="65"/>
  <c r="H30" i="56"/>
  <c r="C23" i="65" s="1"/>
  <c r="AE24" i="56"/>
  <c r="L19" i="65" s="1"/>
  <c r="E27" i="56"/>
  <c r="B21" i="65" s="1"/>
  <c r="H27" i="56"/>
  <c r="C21" i="65" s="1"/>
  <c r="E24" i="56"/>
  <c r="B19" i="65" s="1"/>
  <c r="X21" i="56"/>
  <c r="I17" i="65" s="1"/>
  <c r="F17" i="65"/>
  <c r="F19" i="65"/>
  <c r="H24" i="56"/>
  <c r="C19" i="65" s="1"/>
  <c r="I20" i="65"/>
  <c r="AC20" i="56"/>
  <c r="L16" i="65" s="1"/>
  <c r="X18" i="56"/>
  <c r="I15" i="65" s="1"/>
  <c r="F15" i="65"/>
  <c r="I16" i="65"/>
  <c r="H21" i="56"/>
  <c r="C17" i="65" s="1"/>
  <c r="I18" i="65"/>
  <c r="AE15" i="56"/>
  <c r="L13" i="65" s="1"/>
  <c r="H18" i="56"/>
  <c r="C15" i="65" s="1"/>
  <c r="AE12" i="56"/>
  <c r="L11" i="65" s="1"/>
  <c r="H12" i="56"/>
  <c r="C11" i="65" s="1"/>
  <c r="H15" i="56"/>
  <c r="C13" i="65" s="1"/>
  <c r="AE9" i="56"/>
  <c r="L9" i="65" s="1"/>
  <c r="F11" i="65"/>
  <c r="F9" i="65"/>
  <c r="E75" i="65"/>
  <c r="E6" i="56"/>
  <c r="B7" i="65" s="1"/>
  <c r="H6" i="56"/>
  <c r="C7" i="65" s="1"/>
  <c r="H9" i="56"/>
  <c r="C9" i="65" s="1"/>
  <c r="I10" i="65"/>
  <c r="Q97" i="56"/>
  <c r="D5" i="65"/>
  <c r="D75" i="65" s="1"/>
  <c r="F7" i="65"/>
  <c r="E3" i="56"/>
  <c r="B5" i="65" s="1"/>
  <c r="I6" i="65"/>
  <c r="X3" i="56"/>
  <c r="I5" i="65" s="1"/>
  <c r="K97" i="56"/>
  <c r="F5" i="65"/>
  <c r="AB95" i="51"/>
  <c r="K66" i="69" s="1"/>
  <c r="AB92" i="51"/>
  <c r="K64" i="69" s="1"/>
  <c r="AB89" i="51"/>
  <c r="K62" i="69" s="1"/>
  <c r="J62" i="69"/>
  <c r="AB86" i="51"/>
  <c r="K60" i="69" s="1"/>
  <c r="E87" i="51"/>
  <c r="B61" i="69" s="1"/>
  <c r="E84" i="51"/>
  <c r="B59" i="69" s="1"/>
  <c r="F61" i="69"/>
  <c r="AB83" i="51"/>
  <c r="K58" i="69" s="1"/>
  <c r="K57" i="69"/>
  <c r="X81" i="51"/>
  <c r="I57" i="69" s="1"/>
  <c r="F59" i="69"/>
  <c r="J60" i="69"/>
  <c r="J58" i="69"/>
  <c r="I58" i="69"/>
  <c r="H78" i="51"/>
  <c r="C55" i="69" s="1"/>
  <c r="V80" i="51"/>
  <c r="I56" i="69" s="1"/>
  <c r="Y80" i="51"/>
  <c r="J56" i="69" s="1"/>
  <c r="AE78" i="51"/>
  <c r="L55" i="69" s="1"/>
  <c r="AB80" i="51"/>
  <c r="K56" i="69" s="1"/>
  <c r="K55" i="69"/>
  <c r="X78" i="51"/>
  <c r="I55" i="69" s="1"/>
  <c r="E78" i="51"/>
  <c r="B55" i="69" s="1"/>
  <c r="E81" i="51"/>
  <c r="B57" i="69" s="1"/>
  <c r="L58" i="69"/>
  <c r="L56" i="69"/>
  <c r="AB77" i="51"/>
  <c r="K54" i="69" s="1"/>
  <c r="K53" i="69"/>
  <c r="F53" i="69"/>
  <c r="F55" i="69"/>
  <c r="AB74" i="51"/>
  <c r="K52" i="69" s="1"/>
  <c r="K51" i="69"/>
  <c r="X72" i="51"/>
  <c r="I51" i="69" s="1"/>
  <c r="H75" i="51"/>
  <c r="C53" i="69" s="1"/>
  <c r="L54" i="69"/>
  <c r="I52" i="69"/>
  <c r="J52" i="69"/>
  <c r="I54" i="69"/>
  <c r="J54" i="69"/>
  <c r="AB71" i="51"/>
  <c r="K50" i="69" s="1"/>
  <c r="K49" i="69"/>
  <c r="X69" i="51"/>
  <c r="I49" i="69" s="1"/>
  <c r="F51" i="69"/>
  <c r="I50" i="69"/>
  <c r="J50" i="69"/>
  <c r="H72" i="51"/>
  <c r="C51" i="69" s="1"/>
  <c r="L52" i="69"/>
  <c r="L48" i="69"/>
  <c r="AB68" i="51"/>
  <c r="K48" i="69" s="1"/>
  <c r="K47" i="69"/>
  <c r="X66" i="51"/>
  <c r="I47" i="69" s="1"/>
  <c r="F47" i="69"/>
  <c r="H69" i="51"/>
  <c r="C49" i="69" s="1"/>
  <c r="L50" i="69"/>
  <c r="L46" i="69"/>
  <c r="AB65" i="51"/>
  <c r="K46" i="69" s="1"/>
  <c r="K45" i="69"/>
  <c r="X63" i="51"/>
  <c r="I45" i="69" s="1"/>
  <c r="J48" i="69"/>
  <c r="I48" i="69"/>
  <c r="AE60" i="51"/>
  <c r="L43" i="69" s="1"/>
  <c r="AB62" i="51"/>
  <c r="K44" i="69" s="1"/>
  <c r="K43" i="69"/>
  <c r="F45" i="69"/>
  <c r="I46" i="69"/>
  <c r="J46" i="69"/>
  <c r="J44" i="69"/>
  <c r="AE57" i="51"/>
  <c r="L41" i="69" s="1"/>
  <c r="AB59" i="51"/>
  <c r="K42" i="69" s="1"/>
  <c r="K41" i="69"/>
  <c r="X57" i="51"/>
  <c r="I41" i="69" s="1"/>
  <c r="F43" i="69"/>
  <c r="I44" i="69"/>
  <c r="E57" i="51"/>
  <c r="B41" i="69" s="1"/>
  <c r="L44" i="69"/>
  <c r="L40" i="69"/>
  <c r="L38" i="69"/>
  <c r="L36" i="69"/>
  <c r="AB56" i="51"/>
  <c r="K40" i="69" s="1"/>
  <c r="K39" i="69"/>
  <c r="AB53" i="51"/>
  <c r="K38" i="69" s="1"/>
  <c r="K37" i="69"/>
  <c r="AB50" i="51"/>
  <c r="K36" i="69" s="1"/>
  <c r="K35" i="69"/>
  <c r="F41" i="69"/>
  <c r="F37" i="69"/>
  <c r="H57" i="51"/>
  <c r="C41" i="69" s="1"/>
  <c r="L42" i="69"/>
  <c r="H51" i="51"/>
  <c r="C37" i="69" s="1"/>
  <c r="H54" i="51"/>
  <c r="C39" i="69" s="1"/>
  <c r="H48" i="51"/>
  <c r="C35" i="69" s="1"/>
  <c r="J42" i="69"/>
  <c r="I42" i="69"/>
  <c r="I38" i="69"/>
  <c r="I40" i="69"/>
  <c r="J40" i="69"/>
  <c r="J38" i="69"/>
  <c r="AB47" i="51"/>
  <c r="K34" i="69" s="1"/>
  <c r="K33" i="69"/>
  <c r="X45" i="51"/>
  <c r="I33" i="69" s="1"/>
  <c r="F33" i="69"/>
  <c r="F35" i="69"/>
  <c r="J36" i="69"/>
  <c r="I36" i="69"/>
  <c r="E45" i="51"/>
  <c r="B33" i="69" s="1"/>
  <c r="I34" i="69"/>
  <c r="AE42" i="51"/>
  <c r="L31" i="69" s="1"/>
  <c r="L32" i="69"/>
  <c r="AB44" i="51"/>
  <c r="K32" i="69" s="1"/>
  <c r="K31" i="69"/>
  <c r="X42" i="51"/>
  <c r="I31" i="69" s="1"/>
  <c r="H42" i="51"/>
  <c r="C31" i="69" s="1"/>
  <c r="H45" i="51"/>
  <c r="C33" i="69" s="1"/>
  <c r="L34" i="69"/>
  <c r="J34" i="69"/>
  <c r="L30" i="69"/>
  <c r="K30" i="69"/>
  <c r="K29" i="69"/>
  <c r="F29" i="69"/>
  <c r="F31" i="69"/>
  <c r="J32" i="69"/>
  <c r="I32" i="69"/>
  <c r="K28" i="69"/>
  <c r="K27" i="69"/>
  <c r="F27" i="69"/>
  <c r="H36" i="51"/>
  <c r="C27" i="69" s="1"/>
  <c r="E36" i="51"/>
  <c r="B27" i="69" s="1"/>
  <c r="L28" i="69"/>
  <c r="I30" i="69"/>
  <c r="AE30" i="51"/>
  <c r="L23" i="69" s="1"/>
  <c r="AE27" i="51"/>
  <c r="L21" i="69" s="1"/>
  <c r="AB35" i="51"/>
  <c r="K26" i="69" s="1"/>
  <c r="K25" i="69"/>
  <c r="AB32" i="51"/>
  <c r="K24" i="69" s="1"/>
  <c r="K23" i="69"/>
  <c r="AB29" i="51"/>
  <c r="K22" i="69" s="1"/>
  <c r="K21" i="69"/>
  <c r="F23" i="69"/>
  <c r="E27" i="51"/>
  <c r="B21" i="69" s="1"/>
  <c r="E30" i="51"/>
  <c r="B23" i="69" s="1"/>
  <c r="H30" i="51"/>
  <c r="C23" i="69" s="1"/>
  <c r="L24" i="69"/>
  <c r="I26" i="69"/>
  <c r="I28" i="69"/>
  <c r="L26" i="69"/>
  <c r="I24" i="69"/>
  <c r="L22" i="69"/>
  <c r="AB26" i="51"/>
  <c r="K20" i="69" s="1"/>
  <c r="K19" i="69"/>
  <c r="I20" i="69"/>
  <c r="F21" i="69"/>
  <c r="H27" i="51"/>
  <c r="C21" i="69" s="1"/>
  <c r="I22" i="69"/>
  <c r="AB23" i="51"/>
  <c r="K18" i="69" s="1"/>
  <c r="K17" i="69"/>
  <c r="L20" i="69"/>
  <c r="AE18" i="51"/>
  <c r="L15" i="69" s="1"/>
  <c r="AB20" i="51"/>
  <c r="K16" i="69" s="1"/>
  <c r="K15" i="69"/>
  <c r="F17" i="69"/>
  <c r="E18" i="51"/>
  <c r="B15" i="69" s="1"/>
  <c r="H21" i="51"/>
  <c r="C17" i="69" s="1"/>
  <c r="L18" i="69"/>
  <c r="I18" i="69"/>
  <c r="AB17" i="51"/>
  <c r="K14" i="69" s="1"/>
  <c r="K13" i="69"/>
  <c r="F15" i="69"/>
  <c r="H18" i="51"/>
  <c r="C15" i="69" s="1"/>
  <c r="L16" i="69"/>
  <c r="I16" i="69"/>
  <c r="F13" i="69"/>
  <c r="AE12" i="51"/>
  <c r="L11" i="69" s="1"/>
  <c r="L12" i="69"/>
  <c r="AB14" i="51"/>
  <c r="K12" i="69" s="1"/>
  <c r="K11" i="69"/>
  <c r="AB11" i="51"/>
  <c r="K10" i="69" s="1"/>
  <c r="K9" i="69"/>
  <c r="AB8" i="51"/>
  <c r="K8" i="69" s="1"/>
  <c r="K7" i="69"/>
  <c r="X6" i="51"/>
  <c r="I7" i="69" s="1"/>
  <c r="F11" i="69"/>
  <c r="F9" i="69"/>
  <c r="E77" i="69"/>
  <c r="I14" i="69"/>
  <c r="E15" i="51"/>
  <c r="B13" i="69" s="1"/>
  <c r="H15" i="51"/>
  <c r="C13" i="69" s="1"/>
  <c r="H6" i="51"/>
  <c r="C7" i="69" s="1"/>
  <c r="I8" i="69"/>
  <c r="L14" i="69"/>
  <c r="L10" i="69"/>
  <c r="I12" i="69"/>
  <c r="I10" i="69"/>
  <c r="AB5" i="51"/>
  <c r="K6" i="69" s="1"/>
  <c r="K5" i="69"/>
  <c r="J8" i="69"/>
  <c r="D77" i="69"/>
  <c r="F5" i="69"/>
  <c r="E6" i="51"/>
  <c r="B7" i="69" s="1"/>
  <c r="L8" i="69"/>
  <c r="L5" i="69"/>
  <c r="I6" i="69"/>
  <c r="E3" i="51"/>
  <c r="B5" i="69" s="1"/>
  <c r="L6" i="69"/>
  <c r="O75" i="65"/>
  <c r="N75" i="65"/>
  <c r="M75" i="65"/>
  <c r="M77" i="70"/>
  <c r="G77" i="70"/>
  <c r="K66" i="68"/>
  <c r="K60" i="68"/>
  <c r="H87" i="50"/>
  <c r="C61" i="68" s="1"/>
  <c r="J62" i="68"/>
  <c r="AA84" i="50"/>
  <c r="J59" i="68" s="1"/>
  <c r="AA90" i="50"/>
  <c r="J63" i="68" s="1"/>
  <c r="E87" i="50"/>
  <c r="B61" i="68" s="1"/>
  <c r="AE81" i="50"/>
  <c r="L57" i="68" s="1"/>
  <c r="K58" i="68"/>
  <c r="K57" i="68"/>
  <c r="J58" i="68"/>
  <c r="X81" i="50"/>
  <c r="I57" i="68" s="1"/>
  <c r="F57" i="68"/>
  <c r="F59" i="68"/>
  <c r="E84" i="50"/>
  <c r="B59" i="68" s="1"/>
  <c r="J60" i="68"/>
  <c r="AC80" i="50"/>
  <c r="L56" i="68" s="1"/>
  <c r="K56" i="68"/>
  <c r="K55" i="68"/>
  <c r="J56" i="68"/>
  <c r="F55" i="68"/>
  <c r="E78" i="50"/>
  <c r="B55" i="68" s="1"/>
  <c r="I58" i="68"/>
  <c r="H78" i="50"/>
  <c r="C55" i="68" s="1"/>
  <c r="E81" i="50"/>
  <c r="B57" i="68" s="1"/>
  <c r="L58" i="68"/>
  <c r="AE75" i="50"/>
  <c r="L53" i="68" s="1"/>
  <c r="K54" i="68"/>
  <c r="K53" i="68"/>
  <c r="X75" i="50"/>
  <c r="I53" i="68" s="1"/>
  <c r="J54" i="68"/>
  <c r="I56" i="68"/>
  <c r="E75" i="50"/>
  <c r="B53" i="68" s="1"/>
  <c r="L54" i="68"/>
  <c r="AB74" i="50"/>
  <c r="K52" i="68" s="1"/>
  <c r="K51" i="68"/>
  <c r="X72" i="50"/>
  <c r="I51" i="68" s="1"/>
  <c r="E72" i="50"/>
  <c r="B51" i="68" s="1"/>
  <c r="H72" i="50"/>
  <c r="C51" i="68" s="1"/>
  <c r="H75" i="50"/>
  <c r="C53" i="68" s="1"/>
  <c r="I54" i="68"/>
  <c r="AE69" i="50"/>
  <c r="L49" i="68" s="1"/>
  <c r="L50" i="68"/>
  <c r="AB71" i="50"/>
  <c r="K50" i="68" s="1"/>
  <c r="K49" i="68"/>
  <c r="AB68" i="50"/>
  <c r="K48" i="68" s="1"/>
  <c r="K47" i="68"/>
  <c r="AB65" i="50"/>
  <c r="K46" i="68" s="1"/>
  <c r="K45" i="68"/>
  <c r="X69" i="50"/>
  <c r="I49" i="68" s="1"/>
  <c r="F49" i="68"/>
  <c r="F51" i="68"/>
  <c r="F47" i="68"/>
  <c r="I52" i="68"/>
  <c r="H69" i="50"/>
  <c r="C49" i="68" s="1"/>
  <c r="H63" i="50"/>
  <c r="C45" i="68" s="1"/>
  <c r="I48" i="68"/>
  <c r="J48" i="68"/>
  <c r="L52" i="68"/>
  <c r="J52" i="68"/>
  <c r="I50" i="68"/>
  <c r="J50" i="68"/>
  <c r="E63" i="50"/>
  <c r="B45" i="68" s="1"/>
  <c r="L46" i="68"/>
  <c r="AB62" i="50"/>
  <c r="K44" i="68" s="1"/>
  <c r="K43" i="68"/>
  <c r="F43" i="68"/>
  <c r="H60" i="50"/>
  <c r="C43" i="68" s="1"/>
  <c r="L44" i="68"/>
  <c r="I46" i="68"/>
  <c r="J46" i="68"/>
  <c r="AB59" i="50"/>
  <c r="K42" i="68" s="1"/>
  <c r="K41" i="68"/>
  <c r="I44" i="68"/>
  <c r="J44" i="68"/>
  <c r="J42" i="68"/>
  <c r="E57" i="50"/>
  <c r="B41" i="68" s="1"/>
  <c r="L42" i="68"/>
  <c r="AB56" i="50"/>
  <c r="K40" i="68" s="1"/>
  <c r="K39" i="68"/>
  <c r="F41" i="68"/>
  <c r="H57" i="50"/>
  <c r="C41" i="68" s="1"/>
  <c r="E54" i="50"/>
  <c r="B39" i="68" s="1"/>
  <c r="I42" i="68"/>
  <c r="AB53" i="50"/>
  <c r="K38" i="68" s="1"/>
  <c r="K37" i="68"/>
  <c r="X51" i="50"/>
  <c r="I37" i="68" s="1"/>
  <c r="H54" i="50"/>
  <c r="C39" i="68" s="1"/>
  <c r="L40" i="68"/>
  <c r="J40" i="68"/>
  <c r="I40" i="68"/>
  <c r="E51" i="50"/>
  <c r="B37" i="68" s="1"/>
  <c r="L38" i="68"/>
  <c r="J38" i="68"/>
  <c r="AC47" i="50"/>
  <c r="L34" i="68" s="1"/>
  <c r="AB50" i="50"/>
  <c r="K36" i="68" s="1"/>
  <c r="K35" i="68"/>
  <c r="AB47" i="50"/>
  <c r="K34" i="68" s="1"/>
  <c r="K33" i="68"/>
  <c r="AB44" i="50"/>
  <c r="K32" i="68" s="1"/>
  <c r="K31" i="68"/>
  <c r="X48" i="50"/>
  <c r="I35" i="68" s="1"/>
  <c r="X45" i="50"/>
  <c r="I33" i="68" s="1"/>
  <c r="X42" i="50"/>
  <c r="I31" i="68" s="1"/>
  <c r="J32" i="68"/>
  <c r="J34" i="68"/>
  <c r="J36" i="68"/>
  <c r="I36" i="68"/>
  <c r="F37" i="68"/>
  <c r="F33" i="68"/>
  <c r="E42" i="50"/>
  <c r="B31" i="68" s="1"/>
  <c r="H51" i="50"/>
  <c r="C37" i="68" s="1"/>
  <c r="H45" i="50"/>
  <c r="C33" i="68" s="1"/>
  <c r="H42" i="50"/>
  <c r="C31" i="68" s="1"/>
  <c r="I38" i="68"/>
  <c r="E48" i="50"/>
  <c r="B35" i="68" s="1"/>
  <c r="L36" i="68"/>
  <c r="I34" i="68"/>
  <c r="AE39" i="50"/>
  <c r="L29" i="68" s="1"/>
  <c r="AB41" i="50"/>
  <c r="K30" i="68" s="1"/>
  <c r="K29" i="68"/>
  <c r="J30" i="68"/>
  <c r="E39" i="50"/>
  <c r="B29" i="68" s="1"/>
  <c r="L30" i="68"/>
  <c r="L32" i="68"/>
  <c r="I32" i="68"/>
  <c r="AD38" i="50"/>
  <c r="L28" i="68" s="1"/>
  <c r="AB38" i="50"/>
  <c r="K28" i="68" s="1"/>
  <c r="K27" i="68"/>
  <c r="J28" i="68"/>
  <c r="I28" i="68"/>
  <c r="X36" i="50"/>
  <c r="I27" i="68" s="1"/>
  <c r="F29" i="68"/>
  <c r="H36" i="50"/>
  <c r="C27" i="68" s="1"/>
  <c r="I30" i="68"/>
  <c r="AE33" i="50"/>
  <c r="L25" i="68" s="1"/>
  <c r="AB35" i="50"/>
  <c r="K26" i="68" s="1"/>
  <c r="K25" i="68"/>
  <c r="E36" i="50"/>
  <c r="B27" i="68" s="1"/>
  <c r="AB32" i="50"/>
  <c r="K24" i="68" s="1"/>
  <c r="K23" i="68"/>
  <c r="F23" i="68"/>
  <c r="E33" i="50"/>
  <c r="B25" i="68" s="1"/>
  <c r="H33" i="50"/>
  <c r="C25" i="68" s="1"/>
  <c r="L26" i="68"/>
  <c r="E30" i="50"/>
  <c r="B23" i="68" s="1"/>
  <c r="L24" i="68"/>
  <c r="I26" i="68"/>
  <c r="J26" i="68"/>
  <c r="AB29" i="50"/>
  <c r="K22" i="68" s="1"/>
  <c r="K21" i="68"/>
  <c r="AB26" i="50"/>
  <c r="K20" i="68" s="1"/>
  <c r="K19" i="68"/>
  <c r="AB23" i="50"/>
  <c r="K18" i="68" s="1"/>
  <c r="K17" i="68"/>
  <c r="F21" i="68"/>
  <c r="F19" i="68"/>
  <c r="E27" i="50"/>
  <c r="B21" i="68" s="1"/>
  <c r="H27" i="50"/>
  <c r="C21" i="68" s="1"/>
  <c r="L22" i="68"/>
  <c r="I20" i="68"/>
  <c r="J20" i="68"/>
  <c r="I24" i="68"/>
  <c r="J24" i="68"/>
  <c r="I22" i="68"/>
  <c r="J22" i="68"/>
  <c r="E24" i="50"/>
  <c r="B19" i="68" s="1"/>
  <c r="L20" i="68"/>
  <c r="AC20" i="50"/>
  <c r="E21" i="50"/>
  <c r="B17" i="68" s="1"/>
  <c r="H21" i="50"/>
  <c r="C17" i="68" s="1"/>
  <c r="F17" i="68"/>
  <c r="AE24" i="50"/>
  <c r="L19" i="68" s="1"/>
  <c r="AB20" i="50"/>
  <c r="K16" i="68" s="1"/>
  <c r="K15" i="68"/>
  <c r="I18" i="68"/>
  <c r="L16" i="68"/>
  <c r="L18" i="68"/>
  <c r="AE15" i="50"/>
  <c r="L13" i="68" s="1"/>
  <c r="AB17" i="50"/>
  <c r="K14" i="68" s="1"/>
  <c r="K13" i="68"/>
  <c r="F15" i="68"/>
  <c r="H18" i="50"/>
  <c r="C15" i="68" s="1"/>
  <c r="E15" i="50"/>
  <c r="B13" i="68" s="1"/>
  <c r="I16" i="68"/>
  <c r="L11" i="68"/>
  <c r="AB14" i="50"/>
  <c r="K12" i="68" s="1"/>
  <c r="K11" i="68"/>
  <c r="F13" i="68"/>
  <c r="H15" i="50"/>
  <c r="C13" i="68" s="1"/>
  <c r="L14" i="68"/>
  <c r="E12" i="50"/>
  <c r="B11" i="68" s="1"/>
  <c r="I14" i="68"/>
  <c r="L12" i="68"/>
  <c r="AB11" i="50"/>
  <c r="K10" i="68" s="1"/>
  <c r="K9" i="68"/>
  <c r="I10" i="68"/>
  <c r="F11" i="68"/>
  <c r="E77" i="68"/>
  <c r="H12" i="50"/>
  <c r="C11" i="68" s="1"/>
  <c r="I12" i="68"/>
  <c r="AB8" i="50"/>
  <c r="K8" i="68" s="1"/>
  <c r="K7" i="68"/>
  <c r="E6" i="50"/>
  <c r="B7" i="68" s="1"/>
  <c r="L8" i="68"/>
  <c r="E9" i="50"/>
  <c r="B9" i="68" s="1"/>
  <c r="H9" i="50"/>
  <c r="C9" i="68" s="1"/>
  <c r="L10" i="68"/>
  <c r="K6" i="68"/>
  <c r="K5" i="68"/>
  <c r="D77" i="68"/>
  <c r="F5" i="68"/>
  <c r="I8" i="68"/>
  <c r="L6" i="68"/>
  <c r="J8" i="68"/>
  <c r="I6" i="68"/>
  <c r="J6" i="68"/>
  <c r="E3" i="50"/>
  <c r="B5" i="68" s="1"/>
  <c r="L64" i="69"/>
  <c r="J64" i="69"/>
  <c r="I64" i="69"/>
  <c r="J64" i="68"/>
  <c r="AB95" i="49"/>
  <c r="K66" i="64" s="1"/>
  <c r="AA93" i="49"/>
  <c r="J65" i="64" s="1"/>
  <c r="AB92" i="49"/>
  <c r="K64" i="64" s="1"/>
  <c r="F63" i="64"/>
  <c r="Y89" i="49"/>
  <c r="J62" i="64" s="1"/>
  <c r="H93" i="49"/>
  <c r="C65" i="64" s="1"/>
  <c r="AA87" i="49"/>
  <c r="J61" i="64" s="1"/>
  <c r="AB86" i="49"/>
  <c r="K60" i="64" s="1"/>
  <c r="AA84" i="49"/>
  <c r="J59" i="64" s="1"/>
  <c r="E90" i="49"/>
  <c r="B63" i="64" s="1"/>
  <c r="L64" i="64"/>
  <c r="I64" i="64"/>
  <c r="I62" i="64"/>
  <c r="J64" i="64"/>
  <c r="K58" i="64"/>
  <c r="F59" i="64"/>
  <c r="J60" i="64"/>
  <c r="E81" i="49"/>
  <c r="B57" i="64" s="1"/>
  <c r="E84" i="49"/>
  <c r="B59" i="64" s="1"/>
  <c r="AB80" i="49"/>
  <c r="K56" i="64" s="1"/>
  <c r="K55" i="64"/>
  <c r="AB77" i="49"/>
  <c r="K54" i="64" s="1"/>
  <c r="K53" i="64"/>
  <c r="AB74" i="49"/>
  <c r="K52" i="64" s="1"/>
  <c r="K51" i="64"/>
  <c r="X78" i="49"/>
  <c r="I55" i="64" s="1"/>
  <c r="X75" i="49"/>
  <c r="I53" i="64" s="1"/>
  <c r="J52" i="64"/>
  <c r="L55" i="64"/>
  <c r="L51" i="64"/>
  <c r="F57" i="64"/>
  <c r="F53" i="64"/>
  <c r="F55" i="64"/>
  <c r="E78" i="49"/>
  <c r="B55" i="64" s="1"/>
  <c r="H78" i="49"/>
  <c r="C55" i="64" s="1"/>
  <c r="E75" i="49"/>
  <c r="B53" i="64" s="1"/>
  <c r="H75" i="49"/>
  <c r="C53" i="64" s="1"/>
  <c r="I56" i="64"/>
  <c r="L49" i="64"/>
  <c r="AB71" i="49"/>
  <c r="K50" i="64" s="1"/>
  <c r="K49" i="64"/>
  <c r="J50" i="64"/>
  <c r="F51" i="64"/>
  <c r="I50" i="64"/>
  <c r="I52" i="64"/>
  <c r="L47" i="64"/>
  <c r="AB68" i="49"/>
  <c r="K48" i="64" s="1"/>
  <c r="K47" i="64"/>
  <c r="X66" i="49"/>
  <c r="I47" i="64" s="1"/>
  <c r="F49" i="64"/>
  <c r="E69" i="49"/>
  <c r="B49" i="64" s="1"/>
  <c r="H69" i="49"/>
  <c r="C49" i="64" s="1"/>
  <c r="AB65" i="49"/>
  <c r="K46" i="64" s="1"/>
  <c r="K45" i="64"/>
  <c r="F47" i="64"/>
  <c r="I48" i="64"/>
  <c r="L45" i="64"/>
  <c r="J46" i="64"/>
  <c r="L46" i="64"/>
  <c r="L43" i="64"/>
  <c r="AB62" i="49"/>
  <c r="K44" i="64" s="1"/>
  <c r="K43" i="64"/>
  <c r="J44" i="64"/>
  <c r="F45" i="64"/>
  <c r="I46" i="64"/>
  <c r="L41" i="64"/>
  <c r="AB59" i="49"/>
  <c r="K42" i="64" s="1"/>
  <c r="K41" i="64"/>
  <c r="X57" i="49"/>
  <c r="I41" i="64" s="1"/>
  <c r="F43" i="64"/>
  <c r="I44" i="64"/>
  <c r="E57" i="49"/>
  <c r="B41" i="64" s="1"/>
  <c r="AB56" i="49"/>
  <c r="K40" i="64" s="1"/>
  <c r="K39" i="64"/>
  <c r="X54" i="49"/>
  <c r="I39" i="64" s="1"/>
  <c r="F39" i="64"/>
  <c r="I42" i="64"/>
  <c r="E54" i="49"/>
  <c r="B39" i="64" s="1"/>
  <c r="H54" i="49"/>
  <c r="C39" i="64" s="1"/>
  <c r="H57" i="49"/>
  <c r="C41" i="64" s="1"/>
  <c r="AB53" i="49"/>
  <c r="K38" i="64" s="1"/>
  <c r="K37" i="64"/>
  <c r="X51" i="49"/>
  <c r="I37" i="64" s="1"/>
  <c r="F37" i="64"/>
  <c r="I40" i="64"/>
  <c r="I38" i="64"/>
  <c r="L36" i="64"/>
  <c r="AB50" i="49"/>
  <c r="K36" i="64" s="1"/>
  <c r="K35" i="64"/>
  <c r="J36" i="64"/>
  <c r="X48" i="49"/>
  <c r="I35" i="64" s="1"/>
  <c r="H51" i="49"/>
  <c r="C37" i="64" s="1"/>
  <c r="E51" i="49"/>
  <c r="B37" i="64" s="1"/>
  <c r="L34" i="64"/>
  <c r="AB47" i="49"/>
  <c r="K34" i="64" s="1"/>
  <c r="K33" i="64"/>
  <c r="F35" i="64"/>
  <c r="I36" i="64"/>
  <c r="L32" i="64"/>
  <c r="AB44" i="49"/>
  <c r="K32" i="64" s="1"/>
  <c r="K31" i="64"/>
  <c r="F33" i="64"/>
  <c r="J34" i="64"/>
  <c r="I34" i="64"/>
  <c r="E42" i="49"/>
  <c r="B31" i="64" s="1"/>
  <c r="AB41" i="49"/>
  <c r="K30" i="64" s="1"/>
  <c r="K29" i="64"/>
  <c r="F31" i="64"/>
  <c r="H42" i="49"/>
  <c r="C31" i="64" s="1"/>
  <c r="W41" i="49"/>
  <c r="I30" i="64" s="1"/>
  <c r="L29" i="64"/>
  <c r="L28" i="64"/>
  <c r="AB38" i="49"/>
  <c r="K28" i="64" s="1"/>
  <c r="K27" i="64"/>
  <c r="AB35" i="49"/>
  <c r="K26" i="64" s="1"/>
  <c r="K25" i="64"/>
  <c r="AB32" i="49"/>
  <c r="K24" i="64" s="1"/>
  <c r="K23" i="64"/>
  <c r="X30" i="49"/>
  <c r="I23" i="64" s="1"/>
  <c r="F27" i="64"/>
  <c r="H36" i="49"/>
  <c r="C27" i="64" s="1"/>
  <c r="H33" i="49"/>
  <c r="C25" i="64" s="1"/>
  <c r="E36" i="49"/>
  <c r="B27" i="64" s="1"/>
  <c r="J30" i="64"/>
  <c r="I26" i="64"/>
  <c r="J26" i="64"/>
  <c r="I28" i="64"/>
  <c r="J28" i="64"/>
  <c r="E33" i="49"/>
  <c r="B25" i="64" s="1"/>
  <c r="AB29" i="49"/>
  <c r="K22" i="64" s="1"/>
  <c r="K21" i="64"/>
  <c r="X27" i="49"/>
  <c r="I21" i="64" s="1"/>
  <c r="F23" i="64"/>
  <c r="H27" i="49"/>
  <c r="C21" i="64" s="1"/>
  <c r="H30" i="49"/>
  <c r="C23" i="64" s="1"/>
  <c r="I24" i="64"/>
  <c r="J24" i="64"/>
  <c r="N99" i="49"/>
  <c r="X36" i="49"/>
  <c r="I27" i="64" s="1"/>
  <c r="L25" i="64"/>
  <c r="L23" i="64"/>
  <c r="F21" i="64"/>
  <c r="E27" i="49"/>
  <c r="B21" i="64" s="1"/>
  <c r="L19" i="64"/>
  <c r="K20" i="64"/>
  <c r="K19" i="64"/>
  <c r="L99" i="49"/>
  <c r="I22" i="64"/>
  <c r="AB23" i="49"/>
  <c r="K18" i="64" s="1"/>
  <c r="K17" i="64"/>
  <c r="F19" i="64"/>
  <c r="I18" i="64"/>
  <c r="E24" i="49"/>
  <c r="B19" i="64" s="1"/>
  <c r="H24" i="49"/>
  <c r="C19" i="64" s="1"/>
  <c r="E21" i="49"/>
  <c r="B17" i="64" s="1"/>
  <c r="I20" i="64"/>
  <c r="F17" i="64"/>
  <c r="L16" i="64"/>
  <c r="H18" i="49"/>
  <c r="C15" i="64" s="1"/>
  <c r="P77" i="68"/>
  <c r="G77" i="64"/>
  <c r="D77" i="64"/>
  <c r="M71" i="70"/>
  <c r="M17" i="33" s="1"/>
  <c r="M74" i="70"/>
  <c r="G68" i="70"/>
  <c r="G17" i="33" s="1"/>
  <c r="G71" i="70"/>
  <c r="P71" i="70"/>
  <c r="P17" i="33" s="1"/>
  <c r="G74" i="70"/>
  <c r="P74" i="70"/>
  <c r="D68" i="69"/>
  <c r="D13" i="33" s="1"/>
  <c r="D71" i="69"/>
  <c r="M71" i="69"/>
  <c r="M13" i="33" s="1"/>
  <c r="O71" i="69"/>
  <c r="O13" i="33" s="1"/>
  <c r="D74" i="69"/>
  <c r="M74" i="69"/>
  <c r="O74" i="69"/>
  <c r="E68" i="69"/>
  <c r="E13" i="33" s="1"/>
  <c r="G68" i="69"/>
  <c r="G13" i="33" s="1"/>
  <c r="E71" i="69"/>
  <c r="G71" i="69"/>
  <c r="N71" i="69"/>
  <c r="N13" i="33" s="1"/>
  <c r="P71" i="69"/>
  <c r="P13" i="33" s="1"/>
  <c r="E74" i="69"/>
  <c r="G74" i="69"/>
  <c r="N74" i="69"/>
  <c r="P74" i="69"/>
  <c r="D68" i="68"/>
  <c r="D9" i="33" s="1"/>
  <c r="D71" i="68"/>
  <c r="M71" i="68"/>
  <c r="M9" i="33" s="1"/>
  <c r="O71" i="68"/>
  <c r="O9" i="33" s="1"/>
  <c r="D74" i="68"/>
  <c r="M74" i="68"/>
  <c r="O74" i="68"/>
  <c r="E68" i="68"/>
  <c r="E9" i="33" s="1"/>
  <c r="G68" i="68"/>
  <c r="G9" i="33" s="1"/>
  <c r="E71" i="68"/>
  <c r="G71" i="68"/>
  <c r="N71" i="68"/>
  <c r="N9" i="33" s="1"/>
  <c r="P71" i="68"/>
  <c r="P9" i="33" s="1"/>
  <c r="E74" i="68"/>
  <c r="G74" i="68"/>
  <c r="N74" i="68"/>
  <c r="P74" i="68"/>
  <c r="M69" i="65"/>
  <c r="M15" i="33" s="1"/>
  <c r="O69" i="65"/>
  <c r="O15" i="33" s="1"/>
  <c r="M72" i="65"/>
  <c r="O72" i="65"/>
  <c r="E66" i="65"/>
  <c r="E15" i="33" s="1"/>
  <c r="G66" i="65"/>
  <c r="G15" i="33" s="1"/>
  <c r="E69" i="65"/>
  <c r="G69" i="65"/>
  <c r="N69" i="65"/>
  <c r="N15" i="33" s="1"/>
  <c r="P69" i="65"/>
  <c r="P15" i="33" s="1"/>
  <c r="E72" i="65"/>
  <c r="G72" i="65"/>
  <c r="N72" i="65"/>
  <c r="P72" i="65"/>
  <c r="D68" i="64"/>
  <c r="D5" i="33" s="1"/>
  <c r="D71" i="64"/>
  <c r="M71" i="64"/>
  <c r="M5" i="33" s="1"/>
  <c r="O71" i="64"/>
  <c r="O5" i="33" s="1"/>
  <c r="D74" i="64"/>
  <c r="M74" i="64"/>
  <c r="O74" i="64"/>
  <c r="G68" i="64"/>
  <c r="G5" i="33" s="1"/>
  <c r="G71" i="64"/>
  <c r="N71" i="64"/>
  <c r="N5" i="33" s="1"/>
  <c r="P71" i="64"/>
  <c r="P5" i="33" s="1"/>
  <c r="G74" i="64"/>
  <c r="N74" i="64"/>
  <c r="P74" i="64"/>
  <c r="H3" i="56"/>
  <c r="C5" i="65" s="1"/>
  <c r="AA3" i="56"/>
  <c r="J5" i="65" s="1"/>
  <c r="D97" i="56"/>
  <c r="D96" i="56"/>
  <c r="AA6" i="56"/>
  <c r="J7" i="65" s="1"/>
  <c r="AA9" i="56"/>
  <c r="J9" i="65" s="1"/>
  <c r="AA12" i="56"/>
  <c r="J11" i="65" s="1"/>
  <c r="AA15" i="56"/>
  <c r="J13" i="65" s="1"/>
  <c r="AA18" i="56"/>
  <c r="J15" i="65" s="1"/>
  <c r="AA21" i="56"/>
  <c r="J17" i="65" s="1"/>
  <c r="AA24" i="56"/>
  <c r="J19" i="65" s="1"/>
  <c r="AA27" i="56"/>
  <c r="J21" i="65" s="1"/>
  <c r="AA30" i="56"/>
  <c r="J23" i="65" s="1"/>
  <c r="AA33" i="56"/>
  <c r="J25" i="65" s="1"/>
  <c r="AA36" i="56"/>
  <c r="J27" i="65" s="1"/>
  <c r="AA39" i="56"/>
  <c r="J29" i="65" s="1"/>
  <c r="AA42" i="56"/>
  <c r="J31" i="65" s="1"/>
  <c r="AA45" i="56"/>
  <c r="J33" i="65" s="1"/>
  <c r="AA48" i="56"/>
  <c r="J35" i="65" s="1"/>
  <c r="AA51" i="56"/>
  <c r="J37" i="65" s="1"/>
  <c r="AA54" i="56"/>
  <c r="J39" i="65" s="1"/>
  <c r="AA57" i="56"/>
  <c r="J41" i="65" s="1"/>
  <c r="AA60" i="56"/>
  <c r="J43" i="65" s="1"/>
  <c r="AA63" i="56"/>
  <c r="J45" i="65" s="1"/>
  <c r="AA66" i="56"/>
  <c r="J47" i="65" s="1"/>
  <c r="AC47" i="56"/>
  <c r="L34" i="65" s="1"/>
  <c r="AE45" i="56"/>
  <c r="L33" i="65" s="1"/>
  <c r="W50" i="56"/>
  <c r="X48" i="56"/>
  <c r="I35" i="65" s="1"/>
  <c r="AC50" i="56"/>
  <c r="L36" i="65" s="1"/>
  <c r="AE48" i="56"/>
  <c r="L35" i="65" s="1"/>
  <c r="W53" i="56"/>
  <c r="I38" i="65" s="1"/>
  <c r="X51" i="56"/>
  <c r="I37" i="65" s="1"/>
  <c r="AC53" i="56"/>
  <c r="L38" i="65" s="1"/>
  <c r="AE51" i="56"/>
  <c r="L37" i="65" s="1"/>
  <c r="W56" i="56"/>
  <c r="I40" i="65" s="1"/>
  <c r="X54" i="56"/>
  <c r="I39" i="65" s="1"/>
  <c r="AC56" i="56"/>
  <c r="L40" i="65" s="1"/>
  <c r="AE54" i="56"/>
  <c r="L39" i="65" s="1"/>
  <c r="W59" i="56"/>
  <c r="X57" i="56"/>
  <c r="I41" i="65" s="1"/>
  <c r="AC59" i="56"/>
  <c r="L42" i="65" s="1"/>
  <c r="AE57" i="56"/>
  <c r="L41" i="65" s="1"/>
  <c r="W62" i="56"/>
  <c r="X60" i="56"/>
  <c r="I43" i="65" s="1"/>
  <c r="AC62" i="56"/>
  <c r="L44" i="65" s="1"/>
  <c r="AE60" i="56"/>
  <c r="L43" i="65" s="1"/>
  <c r="W65" i="56"/>
  <c r="X63" i="56"/>
  <c r="I45" i="65" s="1"/>
  <c r="AC65" i="56"/>
  <c r="L46" i="65" s="1"/>
  <c r="AE63" i="56"/>
  <c r="L45" i="65" s="1"/>
  <c r="W68" i="56"/>
  <c r="I48" i="65" s="1"/>
  <c r="X66" i="56"/>
  <c r="I47" i="65" s="1"/>
  <c r="AC68" i="56"/>
  <c r="L48" i="65" s="1"/>
  <c r="AE66" i="56"/>
  <c r="L47" i="65" s="1"/>
  <c r="W83" i="56"/>
  <c r="I58" i="65" s="1"/>
  <c r="X81" i="56"/>
  <c r="I57" i="65" s="1"/>
  <c r="AC83" i="56"/>
  <c r="L58" i="65" s="1"/>
  <c r="AE81" i="56"/>
  <c r="L57" i="65" s="1"/>
  <c r="C96" i="56"/>
  <c r="F94" i="56"/>
  <c r="F95" i="56" s="1"/>
  <c r="I96" i="56"/>
  <c r="K96" i="56"/>
  <c r="M96" i="56"/>
  <c r="O96" i="56"/>
  <c r="Q96" i="56"/>
  <c r="W96" i="56"/>
  <c r="Z97" i="56"/>
  <c r="AC96" i="56"/>
  <c r="X69" i="56"/>
  <c r="I49" i="65" s="1"/>
  <c r="AE69" i="56"/>
  <c r="L49" i="65" s="1"/>
  <c r="X72" i="56"/>
  <c r="I51" i="65" s="1"/>
  <c r="AE72" i="56"/>
  <c r="L51" i="65" s="1"/>
  <c r="X75" i="56"/>
  <c r="I53" i="65" s="1"/>
  <c r="AE75" i="56"/>
  <c r="L53" i="65" s="1"/>
  <c r="X78" i="56"/>
  <c r="I55" i="65" s="1"/>
  <c r="AE78" i="56"/>
  <c r="L55" i="65" s="1"/>
  <c r="AA81" i="56"/>
  <c r="J57" i="65" s="1"/>
  <c r="D94" i="56"/>
  <c r="D95" i="56" s="1"/>
  <c r="G96" i="56"/>
  <c r="J94" i="56"/>
  <c r="J95" i="56" s="1"/>
  <c r="L94" i="56"/>
  <c r="L95" i="56" s="1"/>
  <c r="N94" i="56"/>
  <c r="N95" i="56" s="1"/>
  <c r="P94" i="56"/>
  <c r="P95" i="56" s="1"/>
  <c r="V97" i="56"/>
  <c r="Y96" i="56"/>
  <c r="AB97" i="56"/>
  <c r="AD97" i="56"/>
  <c r="X84" i="56"/>
  <c r="I59" i="65" s="1"/>
  <c r="AE84" i="56"/>
  <c r="L59" i="65" s="1"/>
  <c r="X87" i="56"/>
  <c r="I61" i="65" s="1"/>
  <c r="AE87" i="56"/>
  <c r="L61" i="65" s="1"/>
  <c r="E90" i="56"/>
  <c r="B63" i="65" s="1"/>
  <c r="X90" i="56"/>
  <c r="I63" i="65" s="1"/>
  <c r="AE90" i="56"/>
  <c r="L63" i="65" s="1"/>
  <c r="W92" i="56"/>
  <c r="I64" i="65" s="1"/>
  <c r="Z92" i="56"/>
  <c r="AC92" i="56"/>
  <c r="L64" i="65" s="1"/>
  <c r="C94" i="56"/>
  <c r="C95" i="56" s="1"/>
  <c r="G94" i="56"/>
  <c r="G95" i="56" s="1"/>
  <c r="I94" i="56"/>
  <c r="I95" i="56" s="1"/>
  <c r="K94" i="56"/>
  <c r="K95" i="56" s="1"/>
  <c r="M94" i="56"/>
  <c r="M95" i="56" s="1"/>
  <c r="O94" i="56"/>
  <c r="O95" i="56" s="1"/>
  <c r="Q94" i="56"/>
  <c r="Q95" i="56" s="1"/>
  <c r="V94" i="56"/>
  <c r="V95" i="56" s="1"/>
  <c r="Z94" i="56"/>
  <c r="Z95" i="56" s="1"/>
  <c r="AB94" i="56"/>
  <c r="AB95" i="56" s="1"/>
  <c r="AD94" i="56"/>
  <c r="AD95" i="56" s="1"/>
  <c r="F96" i="56"/>
  <c r="J96" i="56"/>
  <c r="L96" i="56"/>
  <c r="N96" i="56"/>
  <c r="P96" i="56"/>
  <c r="V96" i="56"/>
  <c r="Z96" i="56"/>
  <c r="AB96" i="56"/>
  <c r="AD96" i="56"/>
  <c r="C97" i="56"/>
  <c r="I97" i="56"/>
  <c r="W97" i="56"/>
  <c r="Y97" i="56"/>
  <c r="AC97" i="56"/>
  <c r="W94" i="56"/>
  <c r="W95" i="56" s="1"/>
  <c r="Y94" i="56"/>
  <c r="Y95" i="56" s="1"/>
  <c r="AC94" i="56"/>
  <c r="AC95" i="56" s="1"/>
  <c r="V5" i="52"/>
  <c r="I6" i="70" s="1"/>
  <c r="AD5" i="52"/>
  <c r="L6" i="70" s="1"/>
  <c r="W29" i="52"/>
  <c r="I22" i="70" s="1"/>
  <c r="X27" i="52"/>
  <c r="I21" i="70" s="1"/>
  <c r="AC29" i="52"/>
  <c r="L22" i="70" s="1"/>
  <c r="AE27" i="52"/>
  <c r="L21" i="70" s="1"/>
  <c r="W32" i="52"/>
  <c r="I24" i="70" s="1"/>
  <c r="X30" i="52"/>
  <c r="I23" i="70" s="1"/>
  <c r="AC32" i="52"/>
  <c r="L24" i="70" s="1"/>
  <c r="AE30" i="52"/>
  <c r="L23" i="70" s="1"/>
  <c r="W35" i="52"/>
  <c r="I26" i="70" s="1"/>
  <c r="X33" i="52"/>
  <c r="I25" i="70" s="1"/>
  <c r="AC35" i="52"/>
  <c r="L26" i="70" s="1"/>
  <c r="AE33" i="52"/>
  <c r="L25" i="70" s="1"/>
  <c r="I34" i="70"/>
  <c r="X45" i="52"/>
  <c r="I33" i="70" s="1"/>
  <c r="AC47" i="52"/>
  <c r="L34" i="70" s="1"/>
  <c r="AE45" i="52"/>
  <c r="L33" i="70" s="1"/>
  <c r="W53" i="52"/>
  <c r="I38" i="70" s="1"/>
  <c r="X51" i="52"/>
  <c r="I37" i="70" s="1"/>
  <c r="AC53" i="52"/>
  <c r="L38" i="70" s="1"/>
  <c r="AE51" i="52"/>
  <c r="L37" i="70" s="1"/>
  <c r="W56" i="52"/>
  <c r="I40" i="70" s="1"/>
  <c r="X54" i="52"/>
  <c r="I39" i="70" s="1"/>
  <c r="AC56" i="52"/>
  <c r="L40" i="70" s="1"/>
  <c r="AE54" i="52"/>
  <c r="L39" i="70" s="1"/>
  <c r="W59" i="52"/>
  <c r="I42" i="70" s="1"/>
  <c r="X57" i="52"/>
  <c r="I41" i="70" s="1"/>
  <c r="AC59" i="52"/>
  <c r="L42" i="70" s="1"/>
  <c r="AE57" i="52"/>
  <c r="L41" i="70" s="1"/>
  <c r="W62" i="52"/>
  <c r="I44" i="70" s="1"/>
  <c r="X60" i="52"/>
  <c r="I43" i="70" s="1"/>
  <c r="AC62" i="52"/>
  <c r="L44" i="70" s="1"/>
  <c r="AE60" i="52"/>
  <c r="L43" i="70" s="1"/>
  <c r="W65" i="52"/>
  <c r="I46" i="70" s="1"/>
  <c r="X63" i="52"/>
  <c r="I45" i="70" s="1"/>
  <c r="AC65" i="52"/>
  <c r="L46" i="70" s="1"/>
  <c r="AE63" i="52"/>
  <c r="L45" i="70" s="1"/>
  <c r="W68" i="52"/>
  <c r="I48" i="70" s="1"/>
  <c r="X66" i="52"/>
  <c r="I47" i="70" s="1"/>
  <c r="AC68" i="52"/>
  <c r="L48" i="70" s="1"/>
  <c r="AE66" i="52"/>
  <c r="L47" i="70" s="1"/>
  <c r="W71" i="52"/>
  <c r="I50" i="70" s="1"/>
  <c r="X69" i="52"/>
  <c r="I49" i="70" s="1"/>
  <c r="AC71" i="52"/>
  <c r="L50" i="70" s="1"/>
  <c r="AE69" i="52"/>
  <c r="L49" i="70" s="1"/>
  <c r="W74" i="52"/>
  <c r="I52" i="70" s="1"/>
  <c r="X72" i="52"/>
  <c r="I51" i="70" s="1"/>
  <c r="AC74" i="52"/>
  <c r="L52" i="70" s="1"/>
  <c r="AE72" i="52"/>
  <c r="L51" i="70" s="1"/>
  <c r="W77" i="52"/>
  <c r="I54" i="70" s="1"/>
  <c r="X75" i="52"/>
  <c r="I53" i="70" s="1"/>
  <c r="AC77" i="52"/>
  <c r="L54" i="70" s="1"/>
  <c r="AE75" i="52"/>
  <c r="L53" i="70" s="1"/>
  <c r="W80" i="52"/>
  <c r="I56" i="70" s="1"/>
  <c r="X78" i="52"/>
  <c r="I55" i="70" s="1"/>
  <c r="AC80" i="52"/>
  <c r="L56" i="70" s="1"/>
  <c r="AE78" i="52"/>
  <c r="L55" i="70" s="1"/>
  <c r="C100" i="52"/>
  <c r="E81" i="52"/>
  <c r="B57" i="70" s="1"/>
  <c r="I97" i="52"/>
  <c r="I98" i="52" s="1"/>
  <c r="K100" i="52"/>
  <c r="M97" i="52"/>
  <c r="M98" i="52" s="1"/>
  <c r="O100" i="52"/>
  <c r="Q97" i="52"/>
  <c r="Q98" i="52" s="1"/>
  <c r="W100" i="52"/>
  <c r="W83" i="52"/>
  <c r="I58" i="70" s="1"/>
  <c r="X81" i="52"/>
  <c r="I57" i="70" s="1"/>
  <c r="Z97" i="52"/>
  <c r="Z98" i="52" s="1"/>
  <c r="Z83" i="52"/>
  <c r="AC83" i="52"/>
  <c r="L58" i="70" s="1"/>
  <c r="AE81" i="52"/>
  <c r="L57" i="70" s="1"/>
  <c r="V86" i="52"/>
  <c r="I60" i="70" s="1"/>
  <c r="X84" i="52"/>
  <c r="I59" i="70" s="1"/>
  <c r="Y86" i="52"/>
  <c r="J60" i="70" s="1"/>
  <c r="AA84" i="52"/>
  <c r="J59" i="70" s="1"/>
  <c r="V92" i="52"/>
  <c r="I64" i="70" s="1"/>
  <c r="X90" i="52"/>
  <c r="I63" i="70" s="1"/>
  <c r="Y92" i="52"/>
  <c r="J64" i="70" s="1"/>
  <c r="AA90" i="52"/>
  <c r="J63" i="70" s="1"/>
  <c r="G97" i="52"/>
  <c r="G98" i="52" s="1"/>
  <c r="O97" i="52"/>
  <c r="O98" i="52" s="1"/>
  <c r="V99" i="52"/>
  <c r="AD99" i="52"/>
  <c r="I100" i="52"/>
  <c r="Q100" i="52"/>
  <c r="AC100" i="52"/>
  <c r="W26" i="52"/>
  <c r="I20" i="70" s="1"/>
  <c r="X24" i="52"/>
  <c r="I19" i="70" s="1"/>
  <c r="AC26" i="52"/>
  <c r="L20" i="70" s="1"/>
  <c r="AE24" i="52"/>
  <c r="L19" i="70" s="1"/>
  <c r="W38" i="52"/>
  <c r="I28" i="70" s="1"/>
  <c r="X36" i="52"/>
  <c r="I27" i="70" s="1"/>
  <c r="AC38" i="52"/>
  <c r="L28" i="70" s="1"/>
  <c r="AE36" i="52"/>
  <c r="L27" i="70" s="1"/>
  <c r="W41" i="52"/>
  <c r="I30" i="70" s="1"/>
  <c r="X39" i="52"/>
  <c r="I29" i="70" s="1"/>
  <c r="AC41" i="52"/>
  <c r="L30" i="70" s="1"/>
  <c r="AE39" i="52"/>
  <c r="L29" i="70" s="1"/>
  <c r="W44" i="52"/>
  <c r="I32" i="70" s="1"/>
  <c r="X42" i="52"/>
  <c r="I31" i="70" s="1"/>
  <c r="AC44" i="52"/>
  <c r="L32" i="70" s="1"/>
  <c r="AE42" i="52"/>
  <c r="L31" i="70" s="1"/>
  <c r="W50" i="52"/>
  <c r="I36" i="70" s="1"/>
  <c r="X48" i="52"/>
  <c r="I35" i="70" s="1"/>
  <c r="AC50" i="52"/>
  <c r="L36" i="70" s="1"/>
  <c r="AE48" i="52"/>
  <c r="L35" i="70" s="1"/>
  <c r="X6" i="52"/>
  <c r="I7" i="70" s="1"/>
  <c r="AE6" i="52"/>
  <c r="L7" i="70" s="1"/>
  <c r="X9" i="52"/>
  <c r="I9" i="70" s="1"/>
  <c r="AE9" i="52"/>
  <c r="L9" i="70" s="1"/>
  <c r="X12" i="52"/>
  <c r="I11" i="70" s="1"/>
  <c r="AE12" i="52"/>
  <c r="L11" i="70" s="1"/>
  <c r="X15" i="52"/>
  <c r="I13" i="70" s="1"/>
  <c r="AE15" i="52"/>
  <c r="L13" i="70" s="1"/>
  <c r="X18" i="52"/>
  <c r="I15" i="70" s="1"/>
  <c r="AE18" i="52"/>
  <c r="L15" i="70" s="1"/>
  <c r="X21" i="52"/>
  <c r="I17" i="70" s="1"/>
  <c r="AE21" i="52"/>
  <c r="L17" i="70" s="1"/>
  <c r="AA24" i="52"/>
  <c r="J19" i="70" s="1"/>
  <c r="AA27" i="52"/>
  <c r="J21" i="70" s="1"/>
  <c r="AA30" i="52"/>
  <c r="J23" i="70" s="1"/>
  <c r="AA33" i="52"/>
  <c r="J25" i="70" s="1"/>
  <c r="AA36" i="52"/>
  <c r="J27" i="70" s="1"/>
  <c r="AA39" i="52"/>
  <c r="J29" i="70" s="1"/>
  <c r="AA42" i="52"/>
  <c r="J31" i="70" s="1"/>
  <c r="AA45" i="52"/>
  <c r="J33" i="70" s="1"/>
  <c r="AA48" i="52"/>
  <c r="J35" i="70" s="1"/>
  <c r="AA51" i="52"/>
  <c r="J37" i="70" s="1"/>
  <c r="AA54" i="52"/>
  <c r="J39" i="70" s="1"/>
  <c r="AA57" i="52"/>
  <c r="J41" i="70" s="1"/>
  <c r="AA60" i="52"/>
  <c r="J43" i="70" s="1"/>
  <c r="AA63" i="52"/>
  <c r="J45" i="70" s="1"/>
  <c r="AA66" i="52"/>
  <c r="J47" i="70" s="1"/>
  <c r="AA69" i="52"/>
  <c r="J49" i="70" s="1"/>
  <c r="AA72" i="52"/>
  <c r="J51" i="70" s="1"/>
  <c r="AA75" i="52"/>
  <c r="J53" i="70" s="1"/>
  <c r="AA78" i="52"/>
  <c r="J55" i="70" s="1"/>
  <c r="AA81" i="52"/>
  <c r="J57" i="70" s="1"/>
  <c r="V89" i="52"/>
  <c r="I62" i="70" s="1"/>
  <c r="X87" i="52"/>
  <c r="I61" i="70" s="1"/>
  <c r="Y89" i="52"/>
  <c r="J62" i="70" s="1"/>
  <c r="AA87" i="52"/>
  <c r="J61" i="70" s="1"/>
  <c r="D100" i="52"/>
  <c r="D97" i="52"/>
  <c r="D98" i="52" s="1"/>
  <c r="D99" i="52"/>
  <c r="G99" i="52"/>
  <c r="H93" i="52"/>
  <c r="C65" i="70" s="1"/>
  <c r="G100" i="52"/>
  <c r="J100" i="52"/>
  <c r="J97" i="52"/>
  <c r="J98" i="52" s="1"/>
  <c r="L100" i="52"/>
  <c r="L97" i="52"/>
  <c r="L98" i="52" s="1"/>
  <c r="L99" i="52"/>
  <c r="N100" i="52"/>
  <c r="N97" i="52"/>
  <c r="N98" i="52" s="1"/>
  <c r="P100" i="52"/>
  <c r="P97" i="52"/>
  <c r="P98" i="52" s="1"/>
  <c r="P99" i="52"/>
  <c r="V100" i="52"/>
  <c r="V95" i="52"/>
  <c r="I66" i="70" s="1"/>
  <c r="V97" i="52"/>
  <c r="V98" i="52" s="1"/>
  <c r="X93" i="52"/>
  <c r="I65" i="70" s="1"/>
  <c r="Y99" i="52"/>
  <c r="Y97" i="52"/>
  <c r="Y98" i="52" s="1"/>
  <c r="Y95" i="52"/>
  <c r="J66" i="70" s="1"/>
  <c r="AA93" i="52"/>
  <c r="J65" i="70" s="1"/>
  <c r="AB100" i="52"/>
  <c r="K66" i="70"/>
  <c r="AB99" i="52"/>
  <c r="AD100" i="52"/>
  <c r="AD95" i="52"/>
  <c r="L66" i="70" s="1"/>
  <c r="AD97" i="52"/>
  <c r="AD98" i="52" s="1"/>
  <c r="Z102" i="52"/>
  <c r="C97" i="52"/>
  <c r="C98" i="52" s="1"/>
  <c r="K97" i="52"/>
  <c r="K98" i="52" s="1"/>
  <c r="AB97" i="52"/>
  <c r="AB98" i="52" s="1"/>
  <c r="N99" i="52"/>
  <c r="Z99" i="52"/>
  <c r="M100" i="52"/>
  <c r="Y100" i="52"/>
  <c r="C99" i="52"/>
  <c r="F100" i="52"/>
  <c r="I99" i="52"/>
  <c r="K99" i="52"/>
  <c r="M99" i="52"/>
  <c r="O99" i="52"/>
  <c r="Q99" i="52"/>
  <c r="W99" i="52"/>
  <c r="Z100" i="52"/>
  <c r="AC99" i="52"/>
  <c r="F97" i="52"/>
  <c r="F98" i="52" s="1"/>
  <c r="W97" i="52"/>
  <c r="W98" i="52" s="1"/>
  <c r="AC97" i="52"/>
  <c r="AC98" i="52" s="1"/>
  <c r="Z5" i="51"/>
  <c r="J6" i="69" s="1"/>
  <c r="Y11" i="51"/>
  <c r="J10" i="69" s="1"/>
  <c r="AA9" i="51"/>
  <c r="J9" i="69" s="1"/>
  <c r="Y20" i="51"/>
  <c r="J16" i="69" s="1"/>
  <c r="AA18" i="51"/>
  <c r="J15" i="69" s="1"/>
  <c r="E21" i="51"/>
  <c r="B17" i="69" s="1"/>
  <c r="Y29" i="51"/>
  <c r="J22" i="69" s="1"/>
  <c r="AA27" i="51"/>
  <c r="J21" i="69" s="1"/>
  <c r="AA6" i="51"/>
  <c r="J7" i="69" s="1"/>
  <c r="X9" i="51"/>
  <c r="I9" i="69" s="1"/>
  <c r="X12" i="51"/>
  <c r="I11" i="69" s="1"/>
  <c r="X15" i="51"/>
  <c r="I13" i="69" s="1"/>
  <c r="X18" i="51"/>
  <c r="I15" i="69" s="1"/>
  <c r="X21" i="51"/>
  <c r="I17" i="69" s="1"/>
  <c r="X24" i="51"/>
  <c r="I19" i="69" s="1"/>
  <c r="X27" i="51"/>
  <c r="I21" i="69" s="1"/>
  <c r="X30" i="51"/>
  <c r="I23" i="69" s="1"/>
  <c r="X33" i="51"/>
  <c r="I25" i="69" s="1"/>
  <c r="X36" i="51"/>
  <c r="I27" i="69" s="1"/>
  <c r="X39" i="51"/>
  <c r="I29" i="69" s="1"/>
  <c r="Y14" i="51"/>
  <c r="J12" i="69" s="1"/>
  <c r="AA12" i="51"/>
  <c r="J11" i="69" s="1"/>
  <c r="Y17" i="51"/>
  <c r="J14" i="69" s="1"/>
  <c r="AA15" i="51"/>
  <c r="J13" i="69" s="1"/>
  <c r="Y23" i="51"/>
  <c r="J18" i="69" s="1"/>
  <c r="AA21" i="51"/>
  <c r="J17" i="69" s="1"/>
  <c r="Y26" i="51"/>
  <c r="J20" i="69" s="1"/>
  <c r="AA24" i="51"/>
  <c r="J19" i="69" s="1"/>
  <c r="Y32" i="51"/>
  <c r="J24" i="69" s="1"/>
  <c r="AA30" i="51"/>
  <c r="J23" i="69" s="1"/>
  <c r="Y35" i="51"/>
  <c r="J26" i="69" s="1"/>
  <c r="AA33" i="51"/>
  <c r="J25" i="69" s="1"/>
  <c r="Y38" i="51"/>
  <c r="J28" i="69" s="1"/>
  <c r="AA36" i="51"/>
  <c r="J27" i="69" s="1"/>
  <c r="Y41" i="51"/>
  <c r="J30" i="69" s="1"/>
  <c r="AA39" i="51"/>
  <c r="J29" i="69" s="1"/>
  <c r="AA42" i="51"/>
  <c r="J31" i="69" s="1"/>
  <c r="AA45" i="51"/>
  <c r="J33" i="69" s="1"/>
  <c r="AA48" i="51"/>
  <c r="J35" i="69" s="1"/>
  <c r="AA51" i="51"/>
  <c r="J37" i="69" s="1"/>
  <c r="AA54" i="51"/>
  <c r="J39" i="69" s="1"/>
  <c r="AA57" i="51"/>
  <c r="J41" i="69" s="1"/>
  <c r="AA60" i="51"/>
  <c r="J43" i="69" s="1"/>
  <c r="AA63" i="51"/>
  <c r="J45" i="69" s="1"/>
  <c r="AA66" i="51"/>
  <c r="J47" i="69" s="1"/>
  <c r="AA69" i="51"/>
  <c r="J49" i="69" s="1"/>
  <c r="AA72" i="51"/>
  <c r="J51" i="69" s="1"/>
  <c r="AA75" i="51"/>
  <c r="J53" i="69" s="1"/>
  <c r="AA78" i="51"/>
  <c r="J55" i="69" s="1"/>
  <c r="AA81" i="51"/>
  <c r="J57" i="69" s="1"/>
  <c r="W86" i="51"/>
  <c r="I60" i="69" s="1"/>
  <c r="X84" i="51"/>
  <c r="I59" i="69" s="1"/>
  <c r="L60" i="69"/>
  <c r="AE84" i="51"/>
  <c r="L59" i="69" s="1"/>
  <c r="W89" i="51"/>
  <c r="I62" i="69" s="1"/>
  <c r="X87" i="51"/>
  <c r="I61" i="69" s="1"/>
  <c r="L62" i="69"/>
  <c r="AE87" i="51"/>
  <c r="L61" i="69" s="1"/>
  <c r="C99" i="51"/>
  <c r="F100" i="51"/>
  <c r="I99" i="51"/>
  <c r="K99" i="51"/>
  <c r="M99" i="51"/>
  <c r="O99" i="51"/>
  <c r="Q99" i="51"/>
  <c r="W99" i="51"/>
  <c r="Z100" i="51"/>
  <c r="AC99" i="51"/>
  <c r="V103" i="51"/>
  <c r="D97" i="51"/>
  <c r="D98" i="51" s="1"/>
  <c r="J97" i="51"/>
  <c r="J98" i="51" s="1"/>
  <c r="D100" i="51"/>
  <c r="G99" i="51"/>
  <c r="J100" i="51"/>
  <c r="L100" i="51"/>
  <c r="N100" i="51"/>
  <c r="P100" i="51"/>
  <c r="V100" i="51"/>
  <c r="Y99" i="51"/>
  <c r="AB100" i="51"/>
  <c r="AD100" i="51"/>
  <c r="AD103" i="51"/>
  <c r="X90" i="51"/>
  <c r="I63" i="69" s="1"/>
  <c r="AE90" i="51"/>
  <c r="L63" i="69" s="1"/>
  <c r="E93" i="51"/>
  <c r="X93" i="51"/>
  <c r="I65" i="69" s="1"/>
  <c r="AE93" i="51"/>
  <c r="L65" i="69" s="1"/>
  <c r="W95" i="51"/>
  <c r="I66" i="69" s="1"/>
  <c r="Z95" i="51"/>
  <c r="L66" i="69"/>
  <c r="C97" i="51"/>
  <c r="C98" i="51" s="1"/>
  <c r="G97" i="51"/>
  <c r="G98" i="51" s="1"/>
  <c r="I97" i="51"/>
  <c r="I98" i="51" s="1"/>
  <c r="K97" i="51"/>
  <c r="K98" i="51" s="1"/>
  <c r="M97" i="51"/>
  <c r="M98" i="51" s="1"/>
  <c r="O97" i="51"/>
  <c r="O98" i="51" s="1"/>
  <c r="Q97" i="51"/>
  <c r="Q98" i="51" s="1"/>
  <c r="V97" i="51"/>
  <c r="V98" i="51" s="1"/>
  <c r="Z97" i="51"/>
  <c r="Z98" i="51" s="1"/>
  <c r="AB97" i="51"/>
  <c r="AB98" i="51" s="1"/>
  <c r="AD97" i="51"/>
  <c r="AD98" i="51" s="1"/>
  <c r="D99" i="51"/>
  <c r="F99" i="51"/>
  <c r="J99" i="51"/>
  <c r="L99" i="51"/>
  <c r="N99" i="51"/>
  <c r="P99" i="51"/>
  <c r="V99" i="51"/>
  <c r="Z99" i="51"/>
  <c r="AB99" i="51"/>
  <c r="AD99" i="51"/>
  <c r="C100" i="51"/>
  <c r="G100" i="51"/>
  <c r="I100" i="51"/>
  <c r="K100" i="51"/>
  <c r="M100" i="51"/>
  <c r="O100" i="51"/>
  <c r="Q100" i="51"/>
  <c r="W100" i="51"/>
  <c r="Y100" i="51"/>
  <c r="AC100" i="51"/>
  <c r="AD102" i="51"/>
  <c r="F97" i="51"/>
  <c r="F98" i="51" s="1"/>
  <c r="L97" i="51"/>
  <c r="L98" i="51" s="1"/>
  <c r="N97" i="51"/>
  <c r="N98" i="51" s="1"/>
  <c r="P97" i="51"/>
  <c r="P98" i="51" s="1"/>
  <c r="W97" i="51"/>
  <c r="W98" i="51" s="1"/>
  <c r="Y97" i="51"/>
  <c r="Y98" i="51" s="1"/>
  <c r="AC98" i="51"/>
  <c r="V101" i="51"/>
  <c r="AD101" i="51"/>
  <c r="AB99" i="49"/>
  <c r="AC99" i="49"/>
  <c r="AC97" i="49"/>
  <c r="AC98" i="49" s="1"/>
  <c r="AC100" i="49"/>
  <c r="AB97" i="49"/>
  <c r="AB98" i="49" s="1"/>
  <c r="AB100" i="49"/>
  <c r="Y100" i="49"/>
  <c r="Y97" i="49"/>
  <c r="Y98" i="49" s="1"/>
  <c r="Y99" i="49"/>
  <c r="V97" i="49"/>
  <c r="V98" i="49" s="1"/>
  <c r="V100" i="49"/>
  <c r="V99" i="49"/>
  <c r="Q99" i="49"/>
  <c r="O99" i="49"/>
  <c r="M99" i="49"/>
  <c r="J99" i="49"/>
  <c r="I99" i="49"/>
  <c r="F99" i="49"/>
  <c r="H15" i="49"/>
  <c r="C13" i="64" s="1"/>
  <c r="F100" i="49"/>
  <c r="H12" i="49"/>
  <c r="C11" i="64" s="1"/>
  <c r="AB8" i="49"/>
  <c r="K8" i="64" s="1"/>
  <c r="H6" i="49"/>
  <c r="C7" i="64" s="1"/>
  <c r="C100" i="49"/>
  <c r="E15" i="49"/>
  <c r="B13" i="64" s="1"/>
  <c r="L7" i="64"/>
  <c r="AD99" i="49"/>
  <c r="AD97" i="49"/>
  <c r="AD98" i="49" s="1"/>
  <c r="AD100" i="49"/>
  <c r="Z99" i="49"/>
  <c r="Z100" i="49"/>
  <c r="Z17" i="49"/>
  <c r="Z20" i="49"/>
  <c r="Z97" i="49"/>
  <c r="Z98" i="49" s="1"/>
  <c r="W99" i="49"/>
  <c r="W97" i="49"/>
  <c r="W98" i="49" s="1"/>
  <c r="W100" i="49"/>
  <c r="P99" i="49"/>
  <c r="K100" i="49"/>
  <c r="E12" i="49"/>
  <c r="B11" i="64" s="1"/>
  <c r="G99" i="49"/>
  <c r="Q97" i="49"/>
  <c r="Q98" i="49" s="1"/>
  <c r="Q100" i="49"/>
  <c r="P97" i="49"/>
  <c r="P98" i="49" s="1"/>
  <c r="P100" i="49"/>
  <c r="O97" i="49"/>
  <c r="O98" i="49" s="1"/>
  <c r="O100" i="49"/>
  <c r="N97" i="49"/>
  <c r="N98" i="49" s="1"/>
  <c r="N100" i="49"/>
  <c r="M100" i="49"/>
  <c r="M97" i="49"/>
  <c r="M98" i="49" s="1"/>
  <c r="L97" i="49"/>
  <c r="L98" i="49" s="1"/>
  <c r="L100" i="49"/>
  <c r="K97" i="49"/>
  <c r="K98" i="49" s="1"/>
  <c r="K99" i="49"/>
  <c r="J100" i="49"/>
  <c r="J97" i="49"/>
  <c r="J98" i="49" s="1"/>
  <c r="I100" i="49"/>
  <c r="I97" i="49"/>
  <c r="I98" i="49" s="1"/>
  <c r="G100" i="49"/>
  <c r="G97" i="49"/>
  <c r="G98" i="49" s="1"/>
  <c r="F97" i="49"/>
  <c r="F98" i="49" s="1"/>
  <c r="C97" i="49"/>
  <c r="C98" i="49" s="1"/>
  <c r="C99" i="49"/>
  <c r="Y14" i="50"/>
  <c r="J12" i="68" s="1"/>
  <c r="AA12" i="50"/>
  <c r="J11" i="68" s="1"/>
  <c r="Y17" i="50"/>
  <c r="J14" i="68" s="1"/>
  <c r="AA15" i="50"/>
  <c r="J13" i="68" s="1"/>
  <c r="E18" i="50"/>
  <c r="B15" i="68" s="1"/>
  <c r="Y20" i="50"/>
  <c r="J16" i="68" s="1"/>
  <c r="AA18" i="50"/>
  <c r="J15" i="68" s="1"/>
  <c r="X3" i="50"/>
  <c r="I5" i="68" s="1"/>
  <c r="L5" i="68"/>
  <c r="X6" i="50"/>
  <c r="I7" i="68" s="1"/>
  <c r="L7" i="68"/>
  <c r="X9" i="50"/>
  <c r="I9" i="68" s="1"/>
  <c r="X12" i="50"/>
  <c r="I11" i="68" s="1"/>
  <c r="X15" i="50"/>
  <c r="I13" i="68" s="1"/>
  <c r="X18" i="50"/>
  <c r="I15" i="68" s="1"/>
  <c r="X21" i="50"/>
  <c r="I17" i="68" s="1"/>
  <c r="Y11" i="50"/>
  <c r="J10" i="68" s="1"/>
  <c r="AA9" i="50"/>
  <c r="J9" i="68" s="1"/>
  <c r="Y23" i="50"/>
  <c r="J18" i="68" s="1"/>
  <c r="AA21" i="50"/>
  <c r="J17" i="68" s="1"/>
  <c r="AA24" i="50"/>
  <c r="J19" i="68" s="1"/>
  <c r="AA27" i="50"/>
  <c r="J21" i="68" s="1"/>
  <c r="AA30" i="50"/>
  <c r="J23" i="68" s="1"/>
  <c r="AA33" i="50"/>
  <c r="J25" i="68" s="1"/>
  <c r="AA36" i="50"/>
  <c r="J27" i="68" s="1"/>
  <c r="AA39" i="50"/>
  <c r="J29" i="68" s="1"/>
  <c r="AA42" i="50"/>
  <c r="J31" i="68" s="1"/>
  <c r="AA45" i="50"/>
  <c r="J33" i="68" s="1"/>
  <c r="AA48" i="50"/>
  <c r="J35" i="68" s="1"/>
  <c r="AA51" i="50"/>
  <c r="J37" i="68" s="1"/>
  <c r="AA54" i="50"/>
  <c r="J39" i="68" s="1"/>
  <c r="AA57" i="50"/>
  <c r="J41" i="68" s="1"/>
  <c r="AA60" i="50"/>
  <c r="J43" i="68" s="1"/>
  <c r="AA63" i="50"/>
  <c r="J45" i="68" s="1"/>
  <c r="AA66" i="50"/>
  <c r="J47" i="68" s="1"/>
  <c r="AA69" i="50"/>
  <c r="J49" i="68" s="1"/>
  <c r="AA72" i="50"/>
  <c r="J51" i="68" s="1"/>
  <c r="AA75" i="50"/>
  <c r="J53" i="68" s="1"/>
  <c r="AA78" i="50"/>
  <c r="J55" i="68" s="1"/>
  <c r="AA81" i="50"/>
  <c r="J57" i="68" s="1"/>
  <c r="W86" i="50"/>
  <c r="I60" i="68" s="1"/>
  <c r="X84" i="50"/>
  <c r="I59" i="68" s="1"/>
  <c r="AC86" i="50"/>
  <c r="L60" i="68" s="1"/>
  <c r="AE84" i="50"/>
  <c r="L59" i="68" s="1"/>
  <c r="W89" i="50"/>
  <c r="I62" i="68" s="1"/>
  <c r="X87" i="50"/>
  <c r="I61" i="68" s="1"/>
  <c r="AC89" i="50"/>
  <c r="L62" i="68" s="1"/>
  <c r="AE87" i="50"/>
  <c r="L61" i="68" s="1"/>
  <c r="W92" i="50"/>
  <c r="I64" i="68" s="1"/>
  <c r="X90" i="50"/>
  <c r="I63" i="68" s="1"/>
  <c r="AC92" i="50"/>
  <c r="L64" i="68" s="1"/>
  <c r="AE90" i="50"/>
  <c r="L63" i="68" s="1"/>
  <c r="C99" i="50"/>
  <c r="F100" i="50"/>
  <c r="I99" i="50"/>
  <c r="K99" i="50"/>
  <c r="M99" i="50"/>
  <c r="O99" i="50"/>
  <c r="Q99" i="50"/>
  <c r="W99" i="50"/>
  <c r="Z100" i="50"/>
  <c r="AC99" i="50"/>
  <c r="V103" i="50"/>
  <c r="D97" i="50"/>
  <c r="D98" i="50" s="1"/>
  <c r="J97" i="50"/>
  <c r="J98" i="50" s="1"/>
  <c r="L97" i="50"/>
  <c r="L98" i="50" s="1"/>
  <c r="N97" i="50"/>
  <c r="N98" i="50" s="1"/>
  <c r="D100" i="50"/>
  <c r="G99" i="50"/>
  <c r="J100" i="50"/>
  <c r="L100" i="50"/>
  <c r="N100" i="50"/>
  <c r="P100" i="50"/>
  <c r="V100" i="50"/>
  <c r="Y99" i="50"/>
  <c r="AB100" i="50"/>
  <c r="AD100" i="50"/>
  <c r="E93" i="50"/>
  <c r="X93" i="50"/>
  <c r="I65" i="68" s="1"/>
  <c r="AE93" i="50"/>
  <c r="L65" i="68" s="1"/>
  <c r="W95" i="50"/>
  <c r="I66" i="68" s="1"/>
  <c r="Z95" i="50"/>
  <c r="AC95" i="50"/>
  <c r="L66" i="68" s="1"/>
  <c r="C97" i="50"/>
  <c r="C98" i="50" s="1"/>
  <c r="G97" i="50"/>
  <c r="G98" i="50" s="1"/>
  <c r="I97" i="50"/>
  <c r="I98" i="50" s="1"/>
  <c r="K97" i="50"/>
  <c r="K98" i="50" s="1"/>
  <c r="M97" i="50"/>
  <c r="M98" i="50" s="1"/>
  <c r="O97" i="50"/>
  <c r="O98" i="50" s="1"/>
  <c r="Q97" i="50"/>
  <c r="Q98" i="50" s="1"/>
  <c r="V97" i="50"/>
  <c r="V98" i="50" s="1"/>
  <c r="Z97" i="50"/>
  <c r="Z98" i="50" s="1"/>
  <c r="AB97" i="50"/>
  <c r="AB98" i="50" s="1"/>
  <c r="AD97" i="50"/>
  <c r="AD98" i="50" s="1"/>
  <c r="D99" i="50"/>
  <c r="F99" i="50"/>
  <c r="J99" i="50"/>
  <c r="L99" i="50"/>
  <c r="N99" i="50"/>
  <c r="P99" i="50"/>
  <c r="V99" i="50"/>
  <c r="Z99" i="50"/>
  <c r="AB99" i="50"/>
  <c r="AD99" i="50"/>
  <c r="C100" i="50"/>
  <c r="G100" i="50"/>
  <c r="I100" i="50"/>
  <c r="K100" i="50"/>
  <c r="M100" i="50"/>
  <c r="O100" i="50"/>
  <c r="Q100" i="50"/>
  <c r="W100" i="50"/>
  <c r="Y100" i="50"/>
  <c r="AC100" i="50"/>
  <c r="V102" i="50"/>
  <c r="F97" i="50"/>
  <c r="F98" i="50" s="1"/>
  <c r="P97" i="50"/>
  <c r="P98" i="50" s="1"/>
  <c r="W97" i="50"/>
  <c r="W98" i="50" s="1"/>
  <c r="Y97" i="50"/>
  <c r="Y98" i="50" s="1"/>
  <c r="AC97" i="50"/>
  <c r="AC98" i="50" s="1"/>
  <c r="V101" i="50"/>
  <c r="X90" i="49"/>
  <c r="I63" i="64" s="1"/>
  <c r="L63" i="64"/>
  <c r="H3" i="49"/>
  <c r="C5" i="64" s="1"/>
  <c r="Z5" i="49"/>
  <c r="E6" i="49"/>
  <c r="B7" i="64" s="1"/>
  <c r="Y8" i="49"/>
  <c r="J8" i="64" s="1"/>
  <c r="AA6" i="49"/>
  <c r="J7" i="64" s="1"/>
  <c r="Y14" i="49"/>
  <c r="J12" i="64" s="1"/>
  <c r="AA12" i="49"/>
  <c r="J11" i="64" s="1"/>
  <c r="Y17" i="49"/>
  <c r="AA15" i="49"/>
  <c r="J13" i="64" s="1"/>
  <c r="E18" i="49"/>
  <c r="B15" i="64" s="1"/>
  <c r="Y23" i="49"/>
  <c r="J18" i="64" s="1"/>
  <c r="AA21" i="49"/>
  <c r="J17" i="64" s="1"/>
  <c r="Y26" i="49"/>
  <c r="J20" i="64" s="1"/>
  <c r="AA24" i="49"/>
  <c r="J19" i="64" s="1"/>
  <c r="X3" i="49"/>
  <c r="I5" i="64" s="1"/>
  <c r="X6" i="49"/>
  <c r="I7" i="64" s="1"/>
  <c r="X9" i="49"/>
  <c r="I9" i="64" s="1"/>
  <c r="X12" i="49"/>
  <c r="I11" i="64" s="1"/>
  <c r="X15" i="49"/>
  <c r="I13" i="64" s="1"/>
  <c r="X18" i="49"/>
  <c r="I15" i="64" s="1"/>
  <c r="X21" i="49"/>
  <c r="I17" i="64" s="1"/>
  <c r="X24" i="49"/>
  <c r="I19" i="64" s="1"/>
  <c r="Y11" i="49"/>
  <c r="J10" i="64" s="1"/>
  <c r="AA9" i="49"/>
  <c r="J9" i="64" s="1"/>
  <c r="Y20" i="49"/>
  <c r="AA18" i="49"/>
  <c r="J15" i="64" s="1"/>
  <c r="AA27" i="49"/>
  <c r="J21" i="64" s="1"/>
  <c r="AA30" i="49"/>
  <c r="J23" i="64" s="1"/>
  <c r="AA33" i="49"/>
  <c r="J25" i="64" s="1"/>
  <c r="AA36" i="49"/>
  <c r="J27" i="64" s="1"/>
  <c r="AA39" i="49"/>
  <c r="J29" i="64" s="1"/>
  <c r="AA42" i="49"/>
  <c r="J31" i="64" s="1"/>
  <c r="AA45" i="49"/>
  <c r="J33" i="64" s="1"/>
  <c r="AA48" i="49"/>
  <c r="J35" i="64" s="1"/>
  <c r="AA51" i="49"/>
  <c r="J37" i="64" s="1"/>
  <c r="AA54" i="49"/>
  <c r="J39" i="64" s="1"/>
  <c r="AA57" i="49"/>
  <c r="J41" i="64" s="1"/>
  <c r="AA60" i="49"/>
  <c r="J43" i="64" s="1"/>
  <c r="AA63" i="49"/>
  <c r="J45" i="64" s="1"/>
  <c r="AA66" i="49"/>
  <c r="J47" i="64" s="1"/>
  <c r="AA69" i="49"/>
  <c r="J49" i="64" s="1"/>
  <c r="AA72" i="49"/>
  <c r="J51" i="64" s="1"/>
  <c r="AA75" i="49"/>
  <c r="J53" i="64" s="1"/>
  <c r="AA78" i="49"/>
  <c r="J55" i="64" s="1"/>
  <c r="W83" i="49"/>
  <c r="X81" i="49"/>
  <c r="I57" i="64" s="1"/>
  <c r="L58" i="64"/>
  <c r="L57" i="64"/>
  <c r="W86" i="49"/>
  <c r="I60" i="64" s="1"/>
  <c r="X84" i="49"/>
  <c r="I59" i="64" s="1"/>
  <c r="L59" i="64"/>
  <c r="X87" i="49"/>
  <c r="I61" i="64" s="1"/>
  <c r="L61" i="64"/>
  <c r="E93" i="49"/>
  <c r="B65" i="64" s="1"/>
  <c r="X93" i="49"/>
  <c r="I65" i="64" s="1"/>
  <c r="L65" i="64"/>
  <c r="W95" i="49"/>
  <c r="I66" i="64" s="1"/>
  <c r="Z95" i="49"/>
  <c r="L66" i="64"/>
  <c r="O75" i="48"/>
  <c r="M75" i="48"/>
  <c r="Z82" i="44"/>
  <c r="I10" i="44"/>
  <c r="V102" i="51" l="1"/>
  <c r="J64" i="65"/>
  <c r="L50" i="64"/>
  <c r="AD103" i="50"/>
  <c r="I46" i="65"/>
  <c r="D66" i="65"/>
  <c r="D15" i="33" s="1"/>
  <c r="D72" i="65"/>
  <c r="V101" i="49"/>
  <c r="AD100" i="56"/>
  <c r="V103" i="49"/>
  <c r="V102" i="49"/>
  <c r="AD103" i="49"/>
  <c r="J54" i="65"/>
  <c r="I54" i="65"/>
  <c r="I44" i="65"/>
  <c r="Y98" i="56"/>
  <c r="Y99" i="56"/>
  <c r="Y100" i="56"/>
  <c r="H97" i="51"/>
  <c r="H98" i="51" s="1"/>
  <c r="AD102" i="50"/>
  <c r="AD101" i="50"/>
  <c r="AB102" i="50"/>
  <c r="AB103" i="50"/>
  <c r="H97" i="50"/>
  <c r="H98" i="50" s="1"/>
  <c r="H99" i="50"/>
  <c r="L48" i="64"/>
  <c r="AD98" i="56"/>
  <c r="I36" i="65"/>
  <c r="V100" i="56"/>
  <c r="V98" i="56"/>
  <c r="V99" i="56"/>
  <c r="AB99" i="56"/>
  <c r="AB98" i="56"/>
  <c r="AB100" i="56"/>
  <c r="AD102" i="49"/>
  <c r="I42" i="65"/>
  <c r="L54" i="65"/>
  <c r="D69" i="65"/>
  <c r="F75" i="65"/>
  <c r="Z101" i="52"/>
  <c r="J58" i="70"/>
  <c r="J6" i="64"/>
  <c r="K68" i="69"/>
  <c r="H99" i="51"/>
  <c r="K68" i="68"/>
  <c r="K9" i="33" s="1"/>
  <c r="H100" i="50"/>
  <c r="C71" i="68"/>
  <c r="AB101" i="50"/>
  <c r="K72" i="68"/>
  <c r="K10" i="33" s="1"/>
  <c r="J16" i="64"/>
  <c r="L60" i="64"/>
  <c r="AD101" i="49"/>
  <c r="F68" i="64"/>
  <c r="F5" i="33" s="1"/>
  <c r="E87" i="49"/>
  <c r="B61" i="64" s="1"/>
  <c r="B74" i="64" s="1"/>
  <c r="AB89" i="49"/>
  <c r="L62" i="64"/>
  <c r="J14" i="64"/>
  <c r="F74" i="64"/>
  <c r="F71" i="64"/>
  <c r="C77" i="64"/>
  <c r="L8" i="64"/>
  <c r="F77" i="64"/>
  <c r="Z103" i="52"/>
  <c r="AC103" i="52"/>
  <c r="AC102" i="52"/>
  <c r="E100" i="52"/>
  <c r="E99" i="52"/>
  <c r="W102" i="52"/>
  <c r="AC101" i="52"/>
  <c r="W103" i="52"/>
  <c r="W101" i="52"/>
  <c r="E97" i="52"/>
  <c r="E98" i="52" s="1"/>
  <c r="AE98" i="52"/>
  <c r="AE97" i="52"/>
  <c r="B66" i="65"/>
  <c r="B15" i="33" s="1"/>
  <c r="I66" i="65"/>
  <c r="B75" i="65"/>
  <c r="B69" i="65"/>
  <c r="B72" i="65"/>
  <c r="AA94" i="56"/>
  <c r="AA95" i="56" s="1"/>
  <c r="H94" i="56"/>
  <c r="H95" i="56" s="1"/>
  <c r="AA96" i="56"/>
  <c r="C75" i="65"/>
  <c r="F72" i="65"/>
  <c r="F69" i="65"/>
  <c r="F66" i="65"/>
  <c r="F15" i="33" s="1"/>
  <c r="H96" i="56"/>
  <c r="H97" i="56"/>
  <c r="C72" i="65"/>
  <c r="AA97" i="56"/>
  <c r="I72" i="65"/>
  <c r="I75" i="65"/>
  <c r="C69" i="65"/>
  <c r="C66" i="65"/>
  <c r="C15" i="33" s="1"/>
  <c r="AB101" i="51"/>
  <c r="F68" i="69"/>
  <c r="F13" i="33" s="1"/>
  <c r="C74" i="69"/>
  <c r="C68" i="69"/>
  <c r="C13" i="33" s="1"/>
  <c r="H100" i="51"/>
  <c r="C77" i="69"/>
  <c r="F74" i="69"/>
  <c r="F71" i="69"/>
  <c r="K72" i="69"/>
  <c r="K14" i="33" s="1"/>
  <c r="K78" i="69"/>
  <c r="L68" i="69"/>
  <c r="C71" i="69"/>
  <c r="K75" i="69"/>
  <c r="AB102" i="51"/>
  <c r="AB103" i="51"/>
  <c r="AA100" i="51"/>
  <c r="F77" i="69"/>
  <c r="Y103" i="51"/>
  <c r="Y101" i="51"/>
  <c r="Y102" i="51"/>
  <c r="K74" i="69"/>
  <c r="K77" i="69"/>
  <c r="I77" i="69"/>
  <c r="I68" i="69"/>
  <c r="I74" i="69"/>
  <c r="AA97" i="51"/>
  <c r="AA98" i="51" s="1"/>
  <c r="AA99" i="51"/>
  <c r="J77" i="69"/>
  <c r="J68" i="69"/>
  <c r="J74" i="69"/>
  <c r="L72" i="69"/>
  <c r="L14" i="33" s="1"/>
  <c r="L77" i="69"/>
  <c r="L74" i="69"/>
  <c r="J75" i="69"/>
  <c r="J72" i="69"/>
  <c r="J14" i="33" s="1"/>
  <c r="J78" i="69"/>
  <c r="F74" i="68"/>
  <c r="C68" i="68"/>
  <c r="C9" i="33" s="1"/>
  <c r="K75" i="68"/>
  <c r="AA100" i="50"/>
  <c r="K78" i="68"/>
  <c r="F77" i="68"/>
  <c r="C77" i="68"/>
  <c r="Y102" i="50"/>
  <c r="J68" i="68"/>
  <c r="J71" i="68" s="1"/>
  <c r="AA97" i="50"/>
  <c r="AA98" i="50" s="1"/>
  <c r="C74" i="68"/>
  <c r="Y101" i="50"/>
  <c r="AA99" i="50"/>
  <c r="J74" i="68"/>
  <c r="J77" i="68"/>
  <c r="Y103" i="50"/>
  <c r="L77" i="68"/>
  <c r="L74" i="68"/>
  <c r="L68" i="68"/>
  <c r="K77" i="68"/>
  <c r="K74" i="68"/>
  <c r="I77" i="68"/>
  <c r="I74" i="68"/>
  <c r="I68" i="68"/>
  <c r="F71" i="68"/>
  <c r="F68" i="68"/>
  <c r="F9" i="33" s="1"/>
  <c r="J78" i="68"/>
  <c r="J72" i="68"/>
  <c r="J10" i="33" s="1"/>
  <c r="J75" i="68"/>
  <c r="I75" i="69"/>
  <c r="I72" i="69"/>
  <c r="I14" i="33" s="1"/>
  <c r="I78" i="69"/>
  <c r="L75" i="69"/>
  <c r="L78" i="69"/>
  <c r="E99" i="51"/>
  <c r="B65" i="69"/>
  <c r="I78" i="68"/>
  <c r="I72" i="68"/>
  <c r="I10" i="33" s="1"/>
  <c r="I75" i="68"/>
  <c r="E99" i="50"/>
  <c r="B65" i="68"/>
  <c r="L72" i="68"/>
  <c r="L10" i="33" s="1"/>
  <c r="L78" i="68"/>
  <c r="L75" i="68"/>
  <c r="AE99" i="49"/>
  <c r="W103" i="49"/>
  <c r="W101" i="49"/>
  <c r="W102" i="49"/>
  <c r="I58" i="64"/>
  <c r="I78" i="64" s="1"/>
  <c r="B77" i="64"/>
  <c r="C68" i="64"/>
  <c r="C5" i="33" s="1"/>
  <c r="C74" i="64"/>
  <c r="C71" i="64"/>
  <c r="AE100" i="49"/>
  <c r="L77" i="64"/>
  <c r="L68" i="64"/>
  <c r="L74" i="64"/>
  <c r="K77" i="64"/>
  <c r="K68" i="64"/>
  <c r="K74" i="64"/>
  <c r="I77" i="64"/>
  <c r="I74" i="64"/>
  <c r="I68" i="64"/>
  <c r="J77" i="64"/>
  <c r="J74" i="64"/>
  <c r="J68" i="64"/>
  <c r="AC99" i="56"/>
  <c r="AC100" i="56"/>
  <c r="AC98" i="56"/>
  <c r="W99" i="56"/>
  <c r="W100" i="56"/>
  <c r="W98" i="56"/>
  <c r="X97" i="56"/>
  <c r="X96" i="56"/>
  <c r="X94" i="56"/>
  <c r="X95" i="56" s="1"/>
  <c r="Z99" i="56"/>
  <c r="Z100" i="56"/>
  <c r="Z98" i="56"/>
  <c r="AE96" i="56"/>
  <c r="AE94" i="56"/>
  <c r="AE97" i="56"/>
  <c r="AE95" i="56"/>
  <c r="E96" i="56"/>
  <c r="E97" i="56"/>
  <c r="E94" i="56"/>
  <c r="E95" i="56" s="1"/>
  <c r="AB103" i="52"/>
  <c r="AB101" i="52"/>
  <c r="AB102" i="52"/>
  <c r="AA99" i="52"/>
  <c r="AA97" i="52"/>
  <c r="AA98" i="52" s="1"/>
  <c r="AA100" i="52"/>
  <c r="X100" i="52"/>
  <c r="X99" i="52"/>
  <c r="X97" i="52"/>
  <c r="X98" i="52" s="1"/>
  <c r="V103" i="52"/>
  <c r="V101" i="52"/>
  <c r="V102" i="52"/>
  <c r="AE100" i="52"/>
  <c r="AE99" i="52"/>
  <c r="AD103" i="52"/>
  <c r="AD101" i="52"/>
  <c r="AD102" i="52"/>
  <c r="Y103" i="52"/>
  <c r="Y101" i="52"/>
  <c r="Y102" i="52"/>
  <c r="H100" i="52"/>
  <c r="H97" i="52"/>
  <c r="H98" i="52" s="1"/>
  <c r="H99" i="52"/>
  <c r="AC102" i="51"/>
  <c r="AC103" i="51"/>
  <c r="AC101" i="51"/>
  <c r="W102" i="51"/>
  <c r="W103" i="51"/>
  <c r="W101" i="51"/>
  <c r="X100" i="51"/>
  <c r="X99" i="51"/>
  <c r="X97" i="51"/>
  <c r="X98" i="51" s="1"/>
  <c r="Z102" i="51"/>
  <c r="Z103" i="51"/>
  <c r="Z101" i="51"/>
  <c r="AE99" i="51"/>
  <c r="AE97" i="51"/>
  <c r="AE100" i="51"/>
  <c r="AE98" i="51"/>
  <c r="E100" i="51"/>
  <c r="E97" i="51"/>
  <c r="E98" i="51" s="1"/>
  <c r="AE97" i="49"/>
  <c r="AE98" i="49"/>
  <c r="Y103" i="49"/>
  <c r="Y101" i="49"/>
  <c r="AA99" i="49"/>
  <c r="AA100" i="49"/>
  <c r="AA97" i="49"/>
  <c r="AA98" i="49" s="1"/>
  <c r="X99" i="49"/>
  <c r="X100" i="49"/>
  <c r="X97" i="49"/>
  <c r="X98" i="49" s="1"/>
  <c r="D97" i="49"/>
  <c r="D98" i="49" s="1"/>
  <c r="D99" i="49"/>
  <c r="D100" i="49"/>
  <c r="Y102" i="49"/>
  <c r="E97" i="49"/>
  <c r="E98" i="49" s="1"/>
  <c r="H100" i="49"/>
  <c r="H97" i="49"/>
  <c r="H98" i="49" s="1"/>
  <c r="H99" i="49"/>
  <c r="Z103" i="49"/>
  <c r="Z101" i="49"/>
  <c r="Z102" i="49"/>
  <c r="AC102" i="50"/>
  <c r="AC103" i="50"/>
  <c r="AC101" i="50"/>
  <c r="W102" i="50"/>
  <c r="W103" i="50"/>
  <c r="W101" i="50"/>
  <c r="X100" i="50"/>
  <c r="X99" i="50"/>
  <c r="X97" i="50"/>
  <c r="X98" i="50" s="1"/>
  <c r="Z102" i="50"/>
  <c r="Z103" i="50"/>
  <c r="Z101" i="50"/>
  <c r="AE99" i="50"/>
  <c r="AE97" i="50"/>
  <c r="AE100" i="50"/>
  <c r="AE98" i="50"/>
  <c r="E100" i="50"/>
  <c r="E97" i="50"/>
  <c r="E98" i="50" s="1"/>
  <c r="G75" i="48"/>
  <c r="N75" i="48"/>
  <c r="P75" i="48"/>
  <c r="M69" i="48"/>
  <c r="M11" i="33" s="1"/>
  <c r="O69" i="48"/>
  <c r="O11" i="33" s="1"/>
  <c r="M72" i="48"/>
  <c r="O72" i="48"/>
  <c r="G66" i="48"/>
  <c r="G11" i="33" s="1"/>
  <c r="G69" i="48"/>
  <c r="N69" i="48"/>
  <c r="N11" i="33" s="1"/>
  <c r="P69" i="48"/>
  <c r="P11" i="33" s="1"/>
  <c r="G72" i="48"/>
  <c r="N72" i="48"/>
  <c r="P72" i="48"/>
  <c r="M7" i="43"/>
  <c r="M10" i="43"/>
  <c r="M13" i="43"/>
  <c r="E100" i="49" l="1"/>
  <c r="B71" i="64"/>
  <c r="E99" i="49"/>
  <c r="B68" i="64"/>
  <c r="B5" i="33" s="1"/>
  <c r="I73" i="65"/>
  <c r="K71" i="68"/>
  <c r="L78" i="64"/>
  <c r="J72" i="64"/>
  <c r="J6" i="33" s="1"/>
  <c r="I70" i="65"/>
  <c r="I16" i="33" s="1"/>
  <c r="I76" i="65"/>
  <c r="L72" i="64"/>
  <c r="L6" i="33" s="1"/>
  <c r="L75" i="64"/>
  <c r="J75" i="64"/>
  <c r="AC102" i="49"/>
  <c r="I69" i="65"/>
  <c r="I15" i="33"/>
  <c r="J78" i="64"/>
  <c r="L71" i="69"/>
  <c r="L13" i="33"/>
  <c r="K71" i="69"/>
  <c r="K13" i="33"/>
  <c r="J71" i="69"/>
  <c r="J13" i="33"/>
  <c r="I71" i="69"/>
  <c r="I13" i="33"/>
  <c r="I72" i="64"/>
  <c r="I6" i="33" s="1"/>
  <c r="AC103" i="49"/>
  <c r="AC101" i="49"/>
  <c r="K62" i="64"/>
  <c r="AB103" i="49"/>
  <c r="AB102" i="49"/>
  <c r="AB101" i="49"/>
  <c r="I75" i="64"/>
  <c r="J9" i="33"/>
  <c r="L71" i="68"/>
  <c r="L9" i="33"/>
  <c r="I71" i="68"/>
  <c r="I9" i="33"/>
  <c r="B77" i="69"/>
  <c r="B68" i="69"/>
  <c r="B13" i="33" s="1"/>
  <c r="B74" i="69"/>
  <c r="B71" i="69"/>
  <c r="B77" i="68"/>
  <c r="B71" i="68"/>
  <c r="B68" i="68"/>
  <c r="B9" i="33" s="1"/>
  <c r="B74" i="68"/>
  <c r="L71" i="64"/>
  <c r="L5" i="33"/>
  <c r="K71" i="64"/>
  <c r="K5" i="33"/>
  <c r="I71" i="64"/>
  <c r="I5" i="33"/>
  <c r="J71" i="64"/>
  <c r="J5" i="33"/>
  <c r="AI94" i="43"/>
  <c r="F10" i="43"/>
  <c r="K72" i="64" l="1"/>
  <c r="K6" i="33" s="1"/>
  <c r="K78" i="64"/>
  <c r="K75" i="64"/>
  <c r="O77" i="70" l="1"/>
  <c r="O71" i="70"/>
  <c r="O17" i="33" s="1"/>
  <c r="O74" i="70"/>
  <c r="R96" i="43"/>
  <c r="R97" i="43"/>
  <c r="S97" i="43"/>
  <c r="S96" i="43"/>
  <c r="S94" i="43"/>
  <c r="R95" i="43"/>
  <c r="O57" i="45" l="1"/>
  <c r="O55" i="45"/>
  <c r="O53" i="45"/>
  <c r="O51" i="45"/>
  <c r="O49" i="45"/>
  <c r="O47" i="45"/>
  <c r="O45" i="45"/>
  <c r="O43" i="45"/>
  <c r="O41" i="45"/>
  <c r="O39" i="45"/>
  <c r="O37" i="45"/>
  <c r="O35" i="45"/>
  <c r="O33" i="45"/>
  <c r="O31" i="45"/>
  <c r="O29" i="45"/>
  <c r="O27" i="45"/>
  <c r="O25" i="45"/>
  <c r="O23" i="45"/>
  <c r="O21" i="45"/>
  <c r="O19" i="45"/>
  <c r="O17" i="45"/>
  <c r="O15" i="45"/>
  <c r="O13" i="45"/>
  <c r="O11" i="45"/>
  <c r="O9" i="45"/>
  <c r="O7" i="45"/>
  <c r="O5" i="45"/>
  <c r="N57" i="45"/>
  <c r="N55" i="45"/>
  <c r="N53" i="45"/>
  <c r="N51" i="45"/>
  <c r="N49" i="45"/>
  <c r="N47" i="45"/>
  <c r="N45" i="45"/>
  <c r="N43" i="45"/>
  <c r="N41" i="45"/>
  <c r="N39" i="45"/>
  <c r="N37" i="45"/>
  <c r="N35" i="45"/>
  <c r="N33" i="45"/>
  <c r="N31" i="45"/>
  <c r="N29" i="45"/>
  <c r="N27" i="45"/>
  <c r="N25" i="45"/>
  <c r="N23" i="45"/>
  <c r="N21" i="45"/>
  <c r="N19" i="45"/>
  <c r="N17" i="45"/>
  <c r="N15" i="45"/>
  <c r="N13" i="45"/>
  <c r="N11" i="45"/>
  <c r="N9" i="45"/>
  <c r="N7" i="45"/>
  <c r="N5" i="45"/>
  <c r="M55" i="45"/>
  <c r="M53" i="45"/>
  <c r="M51" i="45"/>
  <c r="M49" i="45"/>
  <c r="M47" i="45"/>
  <c r="M45" i="45"/>
  <c r="M43" i="45"/>
  <c r="M41" i="45"/>
  <c r="M39" i="45"/>
  <c r="M37" i="45"/>
  <c r="M35" i="45"/>
  <c r="M33" i="45"/>
  <c r="M31" i="45"/>
  <c r="M29" i="45"/>
  <c r="M27" i="45"/>
  <c r="M25" i="45"/>
  <c r="M23" i="45"/>
  <c r="M21" i="45"/>
  <c r="M19" i="45"/>
  <c r="M17" i="45"/>
  <c r="M15" i="45"/>
  <c r="M13" i="45"/>
  <c r="M11" i="45"/>
  <c r="M9" i="45"/>
  <c r="M7" i="45"/>
  <c r="M5" i="45"/>
  <c r="M73" i="45" l="1"/>
  <c r="M67" i="45"/>
  <c r="M7" i="33" s="1"/>
  <c r="P70" i="45"/>
  <c r="P67" i="45"/>
  <c r="P7" i="33" s="1"/>
  <c r="P23" i="33" s="1"/>
  <c r="O73" i="45"/>
  <c r="O67" i="45"/>
  <c r="O7" i="33" s="1"/>
  <c r="N67" i="45"/>
  <c r="N7" i="33" s="1"/>
  <c r="N73" i="45"/>
  <c r="O29" i="33" l="1"/>
  <c r="O23" i="33"/>
  <c r="O26" i="33"/>
  <c r="M29" i="33"/>
  <c r="M26" i="33"/>
  <c r="M23" i="33"/>
  <c r="P29" i="33"/>
  <c r="P26" i="33"/>
  <c r="G57" i="45"/>
  <c r="G55" i="45"/>
  <c r="G53" i="45"/>
  <c r="G51" i="45"/>
  <c r="G49" i="45"/>
  <c r="G47" i="45"/>
  <c r="G45" i="45"/>
  <c r="G43" i="45"/>
  <c r="G41" i="45"/>
  <c r="G39" i="45"/>
  <c r="G37" i="45"/>
  <c r="G35" i="45"/>
  <c r="G33" i="45"/>
  <c r="G31" i="45"/>
  <c r="G29" i="45"/>
  <c r="G27" i="45"/>
  <c r="G25" i="45"/>
  <c r="G23" i="45"/>
  <c r="G21" i="45"/>
  <c r="G19" i="45"/>
  <c r="G17" i="45"/>
  <c r="G15" i="45"/>
  <c r="G13" i="45"/>
  <c r="G11" i="45"/>
  <c r="G9" i="45"/>
  <c r="G7" i="45"/>
  <c r="G5" i="45"/>
  <c r="K34" i="44"/>
  <c r="J7" i="44"/>
  <c r="G70" i="45" l="1"/>
  <c r="G73" i="45"/>
  <c r="G67" i="45"/>
  <c r="G64" i="45"/>
  <c r="G7" i="33" s="1"/>
  <c r="G23" i="33" l="1"/>
  <c r="G20" i="33"/>
  <c r="G29" i="33"/>
  <c r="G26" i="33"/>
  <c r="N70" i="45"/>
  <c r="AB82" i="44"/>
  <c r="AB83" i="44" s="1"/>
  <c r="Y82" i="44"/>
  <c r="Q82" i="44"/>
  <c r="D57" i="45" s="1"/>
  <c r="P82" i="44"/>
  <c r="O82" i="44"/>
  <c r="N82" i="44"/>
  <c r="M82" i="44"/>
  <c r="L82" i="44"/>
  <c r="K82" i="44"/>
  <c r="J82" i="44"/>
  <c r="I82" i="44"/>
  <c r="G82" i="44"/>
  <c r="F82" i="44"/>
  <c r="AD80" i="44"/>
  <c r="AB79" i="44"/>
  <c r="AB80" i="44" s="1"/>
  <c r="Z79" i="44"/>
  <c r="Y79" i="44"/>
  <c r="W80" i="44"/>
  <c r="Q79" i="44"/>
  <c r="D55" i="45" s="1"/>
  <c r="P79" i="44"/>
  <c r="O79" i="44"/>
  <c r="N79" i="44"/>
  <c r="M79" i="44"/>
  <c r="L79" i="44"/>
  <c r="K79" i="44"/>
  <c r="J79" i="44"/>
  <c r="I79" i="44"/>
  <c r="E55" i="45" s="1"/>
  <c r="G79" i="44"/>
  <c r="F79" i="44"/>
  <c r="AD77" i="44"/>
  <c r="AB76" i="44"/>
  <c r="AB77" i="44" s="1"/>
  <c r="Z76" i="44"/>
  <c r="Z77" i="44" s="1"/>
  <c r="Y76" i="44"/>
  <c r="W77" i="44"/>
  <c r="Q76" i="44"/>
  <c r="D53" i="45" s="1"/>
  <c r="P76" i="44"/>
  <c r="O76" i="44"/>
  <c r="N76" i="44"/>
  <c r="M76" i="44"/>
  <c r="L76" i="44"/>
  <c r="K76" i="44"/>
  <c r="J76" i="44"/>
  <c r="I76" i="44"/>
  <c r="E53" i="45" s="1"/>
  <c r="G76" i="44"/>
  <c r="F76" i="44"/>
  <c r="AD74" i="44"/>
  <c r="AB73" i="44"/>
  <c r="AB74" i="44" s="1"/>
  <c r="Z73" i="44"/>
  <c r="Z74" i="44" s="1"/>
  <c r="Y73" i="44"/>
  <c r="W74" i="44"/>
  <c r="Q73" i="44"/>
  <c r="D51" i="45" s="1"/>
  <c r="P73" i="44"/>
  <c r="O73" i="44"/>
  <c r="N73" i="44"/>
  <c r="M73" i="44"/>
  <c r="L73" i="44"/>
  <c r="K73" i="44"/>
  <c r="J73" i="44"/>
  <c r="I73" i="44"/>
  <c r="E51" i="45" s="1"/>
  <c r="G73" i="44"/>
  <c r="F73" i="44"/>
  <c r="AD71" i="44"/>
  <c r="AB70" i="44"/>
  <c r="AB71" i="44" s="1"/>
  <c r="Z70" i="44"/>
  <c r="Z71" i="44" s="1"/>
  <c r="Y70" i="44"/>
  <c r="W71" i="44"/>
  <c r="Q70" i="44"/>
  <c r="D49" i="45" s="1"/>
  <c r="P70" i="44"/>
  <c r="O70" i="44"/>
  <c r="N70" i="44"/>
  <c r="M70" i="44"/>
  <c r="L70" i="44"/>
  <c r="K70" i="44"/>
  <c r="J70" i="44"/>
  <c r="I70" i="44"/>
  <c r="E49" i="45" s="1"/>
  <c r="G70" i="44"/>
  <c r="F70" i="44"/>
  <c r="AD68" i="44"/>
  <c r="AB67" i="44"/>
  <c r="AB68" i="44" s="1"/>
  <c r="Z67" i="44"/>
  <c r="Z68" i="44" s="1"/>
  <c r="Y67" i="44"/>
  <c r="W68" i="44"/>
  <c r="Q67" i="44"/>
  <c r="D47" i="45" s="1"/>
  <c r="P67" i="44"/>
  <c r="O67" i="44"/>
  <c r="N67" i="44"/>
  <c r="M67" i="44"/>
  <c r="L67" i="44"/>
  <c r="K67" i="44"/>
  <c r="J67" i="44"/>
  <c r="I67" i="44"/>
  <c r="E47" i="45" s="1"/>
  <c r="G67" i="44"/>
  <c r="F67" i="44"/>
  <c r="AD65" i="44"/>
  <c r="AB64" i="44"/>
  <c r="AB65" i="44" s="1"/>
  <c r="Z64" i="44"/>
  <c r="Z65" i="44" s="1"/>
  <c r="Y64" i="44"/>
  <c r="W65" i="44"/>
  <c r="Q64" i="44"/>
  <c r="D45" i="45" s="1"/>
  <c r="P64" i="44"/>
  <c r="O64" i="44"/>
  <c r="N64" i="44"/>
  <c r="M64" i="44"/>
  <c r="L64" i="44"/>
  <c r="K64" i="44"/>
  <c r="J64" i="44"/>
  <c r="I64" i="44"/>
  <c r="E45" i="45" s="1"/>
  <c r="G64" i="44"/>
  <c r="F64" i="44"/>
  <c r="AD62" i="44"/>
  <c r="AB61" i="44"/>
  <c r="AB62" i="44" s="1"/>
  <c r="Z61" i="44"/>
  <c r="Z62" i="44" s="1"/>
  <c r="Y61" i="44"/>
  <c r="W62" i="44"/>
  <c r="Q61" i="44"/>
  <c r="D43" i="45" s="1"/>
  <c r="P61" i="44"/>
  <c r="O61" i="44"/>
  <c r="N61" i="44"/>
  <c r="M61" i="44"/>
  <c r="L61" i="44"/>
  <c r="K61" i="44"/>
  <c r="J61" i="44"/>
  <c r="I61" i="44"/>
  <c r="E43" i="45" s="1"/>
  <c r="G61" i="44"/>
  <c r="F61" i="44"/>
  <c r="AD59" i="44"/>
  <c r="AB58" i="44"/>
  <c r="AB59" i="44" s="1"/>
  <c r="Z58" i="44"/>
  <c r="Z59" i="44" s="1"/>
  <c r="Y58" i="44"/>
  <c r="W59" i="44"/>
  <c r="Q58" i="44"/>
  <c r="D41" i="45" s="1"/>
  <c r="P58" i="44"/>
  <c r="O58" i="44"/>
  <c r="N58" i="44"/>
  <c r="M58" i="44"/>
  <c r="L58" i="44"/>
  <c r="K58" i="44"/>
  <c r="J58" i="44"/>
  <c r="I58" i="44"/>
  <c r="E41" i="45" s="1"/>
  <c r="G58" i="44"/>
  <c r="F58" i="44"/>
  <c r="AD56" i="44"/>
  <c r="AB55" i="44"/>
  <c r="AB56" i="44" s="1"/>
  <c r="Z55" i="44"/>
  <c r="Z56" i="44" s="1"/>
  <c r="Y55" i="44"/>
  <c r="W56" i="44"/>
  <c r="Q55" i="44"/>
  <c r="D39" i="45" s="1"/>
  <c r="P55" i="44"/>
  <c r="O55" i="44"/>
  <c r="N55" i="44"/>
  <c r="M55" i="44"/>
  <c r="L55" i="44"/>
  <c r="K55" i="44"/>
  <c r="J55" i="44"/>
  <c r="I55" i="44"/>
  <c r="E39" i="45" s="1"/>
  <c r="G55" i="44"/>
  <c r="F55" i="44"/>
  <c r="AD53" i="44"/>
  <c r="AB52" i="44"/>
  <c r="Z52" i="44"/>
  <c r="Z53" i="44" s="1"/>
  <c r="Y52" i="44"/>
  <c r="W53" i="44"/>
  <c r="Q52" i="44"/>
  <c r="D37" i="45" s="1"/>
  <c r="P52" i="44"/>
  <c r="O52" i="44"/>
  <c r="N52" i="44"/>
  <c r="M52" i="44"/>
  <c r="L52" i="44"/>
  <c r="K52" i="44"/>
  <c r="J52" i="44"/>
  <c r="I52" i="44"/>
  <c r="E37" i="45" s="1"/>
  <c r="G52" i="44"/>
  <c r="F52" i="44"/>
  <c r="AD50" i="44"/>
  <c r="AB49" i="44"/>
  <c r="Z49" i="44"/>
  <c r="Z50" i="44" s="1"/>
  <c r="Y49" i="44"/>
  <c r="W50" i="44"/>
  <c r="Q49" i="44"/>
  <c r="D35" i="45" s="1"/>
  <c r="P49" i="44"/>
  <c r="O49" i="44"/>
  <c r="N49" i="44"/>
  <c r="M49" i="44"/>
  <c r="L49" i="44"/>
  <c r="K49" i="44"/>
  <c r="J49" i="44"/>
  <c r="I49" i="44"/>
  <c r="E35" i="45" s="1"/>
  <c r="G49" i="44"/>
  <c r="F49" i="44"/>
  <c r="AD47" i="44"/>
  <c r="AB46" i="44"/>
  <c r="Z46" i="44"/>
  <c r="Z47" i="44" s="1"/>
  <c r="Y46" i="44"/>
  <c r="W47" i="44"/>
  <c r="Q46" i="44"/>
  <c r="D33" i="45" s="1"/>
  <c r="P46" i="44"/>
  <c r="O46" i="44"/>
  <c r="N46" i="44"/>
  <c r="M46" i="44"/>
  <c r="L46" i="44"/>
  <c r="K46" i="44"/>
  <c r="J46" i="44"/>
  <c r="I46" i="44"/>
  <c r="E33" i="45" s="1"/>
  <c r="G46" i="44"/>
  <c r="F46" i="44"/>
  <c r="AD44" i="44"/>
  <c r="AB43" i="44"/>
  <c r="Z43" i="44"/>
  <c r="Z44" i="44" s="1"/>
  <c r="Y43" i="44"/>
  <c r="W44" i="44"/>
  <c r="Q43" i="44"/>
  <c r="D31" i="45" s="1"/>
  <c r="P43" i="44"/>
  <c r="O43" i="44"/>
  <c r="N43" i="44"/>
  <c r="M43" i="44"/>
  <c r="L43" i="44"/>
  <c r="K43" i="44"/>
  <c r="J43" i="44"/>
  <c r="I43" i="44"/>
  <c r="E31" i="45" s="1"/>
  <c r="G43" i="44"/>
  <c r="F43" i="44"/>
  <c r="AD41" i="44"/>
  <c r="AB40" i="44"/>
  <c r="Z40" i="44"/>
  <c r="Z41" i="44" s="1"/>
  <c r="Y40" i="44"/>
  <c r="W41" i="44"/>
  <c r="Q40" i="44"/>
  <c r="D29" i="45" s="1"/>
  <c r="P40" i="44"/>
  <c r="O40" i="44"/>
  <c r="N40" i="44"/>
  <c r="M40" i="44"/>
  <c r="L40" i="44"/>
  <c r="K40" i="44"/>
  <c r="J40" i="44"/>
  <c r="I40" i="44"/>
  <c r="E29" i="45" s="1"/>
  <c r="G40" i="44"/>
  <c r="F40" i="44"/>
  <c r="AD38" i="44"/>
  <c r="AB37" i="44"/>
  <c r="Z37" i="44"/>
  <c r="Z38" i="44" s="1"/>
  <c r="Y37" i="44"/>
  <c r="W38" i="44"/>
  <c r="Q37" i="44"/>
  <c r="D27" i="45" s="1"/>
  <c r="P37" i="44"/>
  <c r="O37" i="44"/>
  <c r="N37" i="44"/>
  <c r="M37" i="44"/>
  <c r="L37" i="44"/>
  <c r="K37" i="44"/>
  <c r="J37" i="44"/>
  <c r="I37" i="44"/>
  <c r="E27" i="45" s="1"/>
  <c r="G37" i="44"/>
  <c r="F37" i="44"/>
  <c r="AB34" i="44"/>
  <c r="Z34" i="44"/>
  <c r="Y34" i="44"/>
  <c r="W35" i="44"/>
  <c r="Q34" i="44"/>
  <c r="D25" i="45" s="1"/>
  <c r="P34" i="44"/>
  <c r="O34" i="44"/>
  <c r="N34" i="44"/>
  <c r="M34" i="44"/>
  <c r="L34" i="44"/>
  <c r="J34" i="44"/>
  <c r="F25" i="45" s="1"/>
  <c r="I34" i="44"/>
  <c r="E25" i="45" s="1"/>
  <c r="G34" i="44"/>
  <c r="F34" i="44"/>
  <c r="AD32" i="44"/>
  <c r="AB31" i="44"/>
  <c r="K23" i="45" s="1"/>
  <c r="Z31" i="44"/>
  <c r="Z32" i="44" s="1"/>
  <c r="Y31" i="44"/>
  <c r="W32" i="44"/>
  <c r="Q31" i="44"/>
  <c r="D23" i="45" s="1"/>
  <c r="P31" i="44"/>
  <c r="O31" i="44"/>
  <c r="N31" i="44"/>
  <c r="M31" i="44"/>
  <c r="L31" i="44"/>
  <c r="K31" i="44"/>
  <c r="J31" i="44"/>
  <c r="I31" i="44"/>
  <c r="E23" i="45" s="1"/>
  <c r="G31" i="44"/>
  <c r="F31" i="44"/>
  <c r="AD29" i="44"/>
  <c r="AB28" i="44"/>
  <c r="K21" i="45" s="1"/>
  <c r="Z28" i="44"/>
  <c r="Z29" i="44" s="1"/>
  <c r="Y28" i="44"/>
  <c r="W29" i="44"/>
  <c r="Q28" i="44"/>
  <c r="D21" i="45" s="1"/>
  <c r="P28" i="44"/>
  <c r="O28" i="44"/>
  <c r="N28" i="44"/>
  <c r="M28" i="44"/>
  <c r="L28" i="44"/>
  <c r="K28" i="44"/>
  <c r="J28" i="44"/>
  <c r="I28" i="44"/>
  <c r="E21" i="45" s="1"/>
  <c r="G28" i="44"/>
  <c r="F28" i="44"/>
  <c r="AD26" i="44"/>
  <c r="AB25" i="44"/>
  <c r="K19" i="45" s="1"/>
  <c r="Z25" i="44"/>
  <c r="Z26" i="44" s="1"/>
  <c r="Y25" i="44"/>
  <c r="W26" i="44"/>
  <c r="Q25" i="44"/>
  <c r="D19" i="45" s="1"/>
  <c r="P25" i="44"/>
  <c r="O25" i="44"/>
  <c r="N25" i="44"/>
  <c r="M25" i="44"/>
  <c r="L25" i="44"/>
  <c r="K25" i="44"/>
  <c r="J25" i="44"/>
  <c r="I25" i="44"/>
  <c r="E19" i="45" s="1"/>
  <c r="G25" i="44"/>
  <c r="F25" i="44"/>
  <c r="AD23" i="44"/>
  <c r="AB22" i="44"/>
  <c r="K17" i="45" s="1"/>
  <c r="Z22" i="44"/>
  <c r="Z23" i="44" s="1"/>
  <c r="Y22" i="44"/>
  <c r="W23" i="44"/>
  <c r="Q22" i="44"/>
  <c r="D17" i="45" s="1"/>
  <c r="P22" i="44"/>
  <c r="O22" i="44"/>
  <c r="N22" i="44"/>
  <c r="M22" i="44"/>
  <c r="L22" i="44"/>
  <c r="K22" i="44"/>
  <c r="J22" i="44"/>
  <c r="I22" i="44"/>
  <c r="E17" i="45" s="1"/>
  <c r="G22" i="44"/>
  <c r="F22" i="44"/>
  <c r="AD20" i="44"/>
  <c r="AB19" i="44"/>
  <c r="K15" i="45" s="1"/>
  <c r="Z19" i="44"/>
  <c r="Z20" i="44" s="1"/>
  <c r="Y19" i="44"/>
  <c r="W20" i="44"/>
  <c r="Q19" i="44"/>
  <c r="D15" i="45" s="1"/>
  <c r="P19" i="44"/>
  <c r="O19" i="44"/>
  <c r="N19" i="44"/>
  <c r="M19" i="44"/>
  <c r="L19" i="44"/>
  <c r="K19" i="44"/>
  <c r="J19" i="44"/>
  <c r="I19" i="44"/>
  <c r="E15" i="45" s="1"/>
  <c r="G19" i="44"/>
  <c r="F19" i="44"/>
  <c r="AB16" i="44"/>
  <c r="Z16" i="44"/>
  <c r="Y16" i="44"/>
  <c r="Q16" i="44"/>
  <c r="D13" i="45" s="1"/>
  <c r="P16" i="44"/>
  <c r="O16" i="44"/>
  <c r="N16" i="44"/>
  <c r="M16" i="44"/>
  <c r="L16" i="44"/>
  <c r="K16" i="44"/>
  <c r="J16" i="44"/>
  <c r="I16" i="44"/>
  <c r="E13" i="45" s="1"/>
  <c r="G16" i="44"/>
  <c r="F16" i="44"/>
  <c r="AD14" i="44"/>
  <c r="AB13" i="44"/>
  <c r="Z13" i="44"/>
  <c r="Z14" i="44" s="1"/>
  <c r="Y13" i="44"/>
  <c r="W14" i="44"/>
  <c r="Q13" i="44"/>
  <c r="D11" i="45" s="1"/>
  <c r="P13" i="44"/>
  <c r="O13" i="44"/>
  <c r="N13" i="44"/>
  <c r="M13" i="44"/>
  <c r="L13" i="44"/>
  <c r="K13" i="44"/>
  <c r="J13" i="44"/>
  <c r="I13" i="44"/>
  <c r="E11" i="45" s="1"/>
  <c r="G13" i="44"/>
  <c r="F13" i="44"/>
  <c r="AD11" i="44"/>
  <c r="AB10" i="44"/>
  <c r="Z10" i="44"/>
  <c r="Z11" i="44" s="1"/>
  <c r="Y10" i="44"/>
  <c r="W11" i="44"/>
  <c r="Q10" i="44"/>
  <c r="P10" i="44"/>
  <c r="O10" i="44"/>
  <c r="N10" i="44"/>
  <c r="M10" i="44"/>
  <c r="L10" i="44"/>
  <c r="K10" i="44"/>
  <c r="J10" i="44"/>
  <c r="E9" i="45"/>
  <c r="G10" i="44"/>
  <c r="F10" i="44"/>
  <c r="AD8" i="44"/>
  <c r="AB7" i="44"/>
  <c r="Z7" i="44"/>
  <c r="Z8" i="44" s="1"/>
  <c r="Y7" i="44"/>
  <c r="W8" i="44"/>
  <c r="Q7" i="44"/>
  <c r="D7" i="45" s="1"/>
  <c r="P7" i="44"/>
  <c r="O7" i="44"/>
  <c r="N7" i="44"/>
  <c r="M7" i="44"/>
  <c r="L7" i="44"/>
  <c r="K7" i="44"/>
  <c r="F7" i="45" s="1"/>
  <c r="I7" i="44"/>
  <c r="G7" i="44"/>
  <c r="F7" i="44"/>
  <c r="Q5" i="44"/>
  <c r="P5" i="44"/>
  <c r="O5" i="44"/>
  <c r="N5" i="44"/>
  <c r="M5" i="44"/>
  <c r="L5" i="44"/>
  <c r="K5" i="44"/>
  <c r="J5" i="44"/>
  <c r="I5" i="44"/>
  <c r="G5" i="44"/>
  <c r="F5" i="44"/>
  <c r="AB4" i="44"/>
  <c r="Z4" i="44"/>
  <c r="Z5" i="44" s="1"/>
  <c r="Y4" i="44"/>
  <c r="Y5" i="44" s="1"/>
  <c r="AI104" i="43"/>
  <c r="AH104" i="43"/>
  <c r="AI103" i="43"/>
  <c r="AH103" i="43"/>
  <c r="AI102" i="43"/>
  <c r="AI100" i="43"/>
  <c r="AH100" i="43"/>
  <c r="AI99" i="43"/>
  <c r="AH99" i="43"/>
  <c r="AI98" i="43"/>
  <c r="AI96" i="43"/>
  <c r="AH96" i="43"/>
  <c r="AI95" i="43"/>
  <c r="AH95" i="43"/>
  <c r="S95" i="43"/>
  <c r="AB91" i="43"/>
  <c r="Z91" i="43"/>
  <c r="Y91" i="43"/>
  <c r="Q91" i="43"/>
  <c r="P91" i="43"/>
  <c r="O91" i="43"/>
  <c r="N91" i="43"/>
  <c r="M91" i="43"/>
  <c r="L91" i="43"/>
  <c r="K91" i="43"/>
  <c r="J91" i="43"/>
  <c r="I91" i="43"/>
  <c r="G91" i="43"/>
  <c r="F91" i="43"/>
  <c r="AB88" i="43"/>
  <c r="AB89" i="43" s="1"/>
  <c r="Z88" i="43"/>
  <c r="Y88" i="43"/>
  <c r="Q88" i="43"/>
  <c r="P88" i="43"/>
  <c r="O88" i="43"/>
  <c r="N88" i="43"/>
  <c r="M88" i="43"/>
  <c r="L88" i="43"/>
  <c r="K88" i="43"/>
  <c r="J88" i="43"/>
  <c r="I88" i="43"/>
  <c r="G88" i="43"/>
  <c r="F88" i="43"/>
  <c r="AB85" i="43"/>
  <c r="Z85" i="43"/>
  <c r="Y85" i="43"/>
  <c r="Q85" i="43"/>
  <c r="P85" i="43"/>
  <c r="O85" i="43"/>
  <c r="N85" i="43"/>
  <c r="M85" i="43"/>
  <c r="L85" i="43"/>
  <c r="K85" i="43"/>
  <c r="J85" i="43"/>
  <c r="I85" i="43"/>
  <c r="G85" i="43"/>
  <c r="F85" i="43"/>
  <c r="AB82" i="43"/>
  <c r="Z82" i="43"/>
  <c r="Y82" i="43"/>
  <c r="Q82" i="43"/>
  <c r="P82" i="43"/>
  <c r="O82" i="43"/>
  <c r="N82" i="43"/>
  <c r="M82" i="43"/>
  <c r="L82" i="43"/>
  <c r="K82" i="43"/>
  <c r="J82" i="43"/>
  <c r="I82" i="43"/>
  <c r="G82" i="43"/>
  <c r="F82" i="43"/>
  <c r="AB79" i="43"/>
  <c r="Z79" i="43"/>
  <c r="Y79" i="43"/>
  <c r="Q79" i="43"/>
  <c r="P79" i="43"/>
  <c r="O79" i="43"/>
  <c r="N79" i="43"/>
  <c r="M79" i="43"/>
  <c r="L79" i="43"/>
  <c r="K79" i="43"/>
  <c r="J79" i="43"/>
  <c r="I79" i="43"/>
  <c r="G79" i="43"/>
  <c r="F79" i="43"/>
  <c r="AB76" i="43"/>
  <c r="Z76" i="43"/>
  <c r="Y76" i="43"/>
  <c r="Q76" i="43"/>
  <c r="P76" i="43"/>
  <c r="O76" i="43"/>
  <c r="N76" i="43"/>
  <c r="M76" i="43"/>
  <c r="L76" i="43"/>
  <c r="K76" i="43"/>
  <c r="J76" i="43"/>
  <c r="I76" i="43"/>
  <c r="G76" i="43"/>
  <c r="F76" i="43"/>
  <c r="AB73" i="43"/>
  <c r="Z73" i="43"/>
  <c r="Y73" i="43"/>
  <c r="Q73" i="43"/>
  <c r="P73" i="43"/>
  <c r="O73" i="43"/>
  <c r="N73" i="43"/>
  <c r="M73" i="43"/>
  <c r="L73" i="43"/>
  <c r="K73" i="43"/>
  <c r="J73" i="43"/>
  <c r="I73" i="43"/>
  <c r="G73" i="43"/>
  <c r="F73" i="43"/>
  <c r="AB70" i="43"/>
  <c r="Z70" i="43"/>
  <c r="Y70" i="43"/>
  <c r="Q70" i="43"/>
  <c r="P70" i="43"/>
  <c r="O70" i="43"/>
  <c r="N70" i="43"/>
  <c r="M70" i="43"/>
  <c r="L70" i="43"/>
  <c r="K70" i="43"/>
  <c r="J70" i="43"/>
  <c r="I70" i="43"/>
  <c r="G70" i="43"/>
  <c r="F70" i="43"/>
  <c r="AB67" i="43"/>
  <c r="Z67" i="43"/>
  <c r="Y67" i="43"/>
  <c r="Q67" i="43"/>
  <c r="P67" i="43"/>
  <c r="O67" i="43"/>
  <c r="N67" i="43"/>
  <c r="M67" i="43"/>
  <c r="L67" i="43"/>
  <c r="K67" i="43"/>
  <c r="J67" i="43"/>
  <c r="I67" i="43"/>
  <c r="G67" i="43"/>
  <c r="F67" i="43"/>
  <c r="AB64" i="43"/>
  <c r="Z64" i="43"/>
  <c r="Y64" i="43"/>
  <c r="Q64" i="43"/>
  <c r="P64" i="43"/>
  <c r="O64" i="43"/>
  <c r="N64" i="43"/>
  <c r="M64" i="43"/>
  <c r="L64" i="43"/>
  <c r="K64" i="43"/>
  <c r="J64" i="43"/>
  <c r="I64" i="43"/>
  <c r="G64" i="43"/>
  <c r="F64" i="43"/>
  <c r="AB61" i="43"/>
  <c r="Z61" i="43"/>
  <c r="Y61" i="43"/>
  <c r="Q61" i="43"/>
  <c r="P61" i="43"/>
  <c r="O61" i="43"/>
  <c r="N61" i="43"/>
  <c r="M61" i="43"/>
  <c r="L61" i="43"/>
  <c r="K61" i="43"/>
  <c r="J61" i="43"/>
  <c r="I61" i="43"/>
  <c r="G61" i="43"/>
  <c r="F61" i="43"/>
  <c r="AB58" i="43"/>
  <c r="Z58" i="43"/>
  <c r="Y58" i="43"/>
  <c r="Q58" i="43"/>
  <c r="P58" i="43"/>
  <c r="O58" i="43"/>
  <c r="N58" i="43"/>
  <c r="M58" i="43"/>
  <c r="L58" i="43"/>
  <c r="K58" i="43"/>
  <c r="J58" i="43"/>
  <c r="I58" i="43"/>
  <c r="G58" i="43"/>
  <c r="F58" i="43"/>
  <c r="AB55" i="43"/>
  <c r="Z55" i="43"/>
  <c r="Y55" i="43"/>
  <c r="Q55" i="43"/>
  <c r="P55" i="43"/>
  <c r="O55" i="43"/>
  <c r="N55" i="43"/>
  <c r="M55" i="43"/>
  <c r="L55" i="43"/>
  <c r="K55" i="43"/>
  <c r="J55" i="43"/>
  <c r="I55" i="43"/>
  <c r="G55" i="43"/>
  <c r="F55" i="43"/>
  <c r="AB52" i="43"/>
  <c r="Z52" i="43"/>
  <c r="Y52" i="43"/>
  <c r="Q52" i="43"/>
  <c r="P52" i="43"/>
  <c r="O52" i="43"/>
  <c r="N52" i="43"/>
  <c r="M52" i="43"/>
  <c r="L52" i="43"/>
  <c r="K52" i="43"/>
  <c r="J52" i="43"/>
  <c r="I52" i="43"/>
  <c r="G52" i="43"/>
  <c r="F52" i="43"/>
  <c r="AB49" i="43"/>
  <c r="Z49" i="43"/>
  <c r="Y49" i="43"/>
  <c r="Q49" i="43"/>
  <c r="P49" i="43"/>
  <c r="O49" i="43"/>
  <c r="N49" i="43"/>
  <c r="M49" i="43"/>
  <c r="L49" i="43"/>
  <c r="K49" i="43"/>
  <c r="J49" i="43"/>
  <c r="I49" i="43"/>
  <c r="G49" i="43"/>
  <c r="F49" i="43"/>
  <c r="AB46" i="43"/>
  <c r="Z46" i="43"/>
  <c r="Y46" i="43"/>
  <c r="Q46" i="43"/>
  <c r="P46" i="43"/>
  <c r="O46" i="43"/>
  <c r="N46" i="43"/>
  <c r="M46" i="43"/>
  <c r="L46" i="43"/>
  <c r="K46" i="43"/>
  <c r="J46" i="43"/>
  <c r="I46" i="43"/>
  <c r="G46" i="43"/>
  <c r="F46" i="43"/>
  <c r="AB43" i="43"/>
  <c r="Z43" i="43"/>
  <c r="Y43" i="43"/>
  <c r="Q43" i="43"/>
  <c r="P43" i="43"/>
  <c r="O43" i="43"/>
  <c r="N43" i="43"/>
  <c r="M43" i="43"/>
  <c r="L43" i="43"/>
  <c r="K43" i="43"/>
  <c r="J43" i="43"/>
  <c r="I43" i="43"/>
  <c r="G43" i="43"/>
  <c r="F43" i="43"/>
  <c r="AB40" i="43"/>
  <c r="Z40" i="43"/>
  <c r="Y40" i="43"/>
  <c r="Q40" i="43"/>
  <c r="P40" i="43"/>
  <c r="O40" i="43"/>
  <c r="N40" i="43"/>
  <c r="M40" i="43"/>
  <c r="L40" i="43"/>
  <c r="K40" i="43"/>
  <c r="J40" i="43"/>
  <c r="I40" i="43"/>
  <c r="G40" i="43"/>
  <c r="F40" i="43"/>
  <c r="AB37" i="43"/>
  <c r="Z37" i="43"/>
  <c r="Y37" i="43"/>
  <c r="Q37" i="43"/>
  <c r="P37" i="43"/>
  <c r="O37" i="43"/>
  <c r="N37" i="43"/>
  <c r="M37" i="43"/>
  <c r="L37" i="43"/>
  <c r="K37" i="43"/>
  <c r="J37" i="43"/>
  <c r="I37" i="43"/>
  <c r="G37" i="43"/>
  <c r="F37" i="43"/>
  <c r="AB34" i="43"/>
  <c r="Z34" i="43"/>
  <c r="Y34" i="43"/>
  <c r="Q34" i="43"/>
  <c r="P34" i="43"/>
  <c r="O34" i="43"/>
  <c r="N34" i="43"/>
  <c r="M34" i="43"/>
  <c r="L34" i="43"/>
  <c r="K34" i="43"/>
  <c r="J34" i="43"/>
  <c r="I34" i="43"/>
  <c r="G34" i="43"/>
  <c r="F34" i="43"/>
  <c r="AB31" i="43"/>
  <c r="Z31" i="43"/>
  <c r="Y31" i="43"/>
  <c r="Q31" i="43"/>
  <c r="P31" i="43"/>
  <c r="O31" i="43"/>
  <c r="N31" i="43"/>
  <c r="M31" i="43"/>
  <c r="L31" i="43"/>
  <c r="K31" i="43"/>
  <c r="J31" i="43"/>
  <c r="I31" i="43"/>
  <c r="G31" i="43"/>
  <c r="F31" i="43"/>
  <c r="AB28" i="43"/>
  <c r="Z28" i="43"/>
  <c r="Y28" i="43"/>
  <c r="Q28" i="43"/>
  <c r="P28" i="43"/>
  <c r="O28" i="43"/>
  <c r="N28" i="43"/>
  <c r="M28" i="43"/>
  <c r="L28" i="43"/>
  <c r="K28" i="43"/>
  <c r="J28" i="43"/>
  <c r="I28" i="43"/>
  <c r="G28" i="43"/>
  <c r="F28" i="43"/>
  <c r="AB25" i="43"/>
  <c r="Z25" i="43"/>
  <c r="Y25" i="43"/>
  <c r="Q25" i="43"/>
  <c r="P25" i="43"/>
  <c r="O25" i="43"/>
  <c r="N25" i="43"/>
  <c r="M25" i="43"/>
  <c r="L25" i="43"/>
  <c r="K25" i="43"/>
  <c r="J25" i="43"/>
  <c r="I25" i="43"/>
  <c r="G25" i="43"/>
  <c r="F25" i="43"/>
  <c r="AB22" i="43"/>
  <c r="Z22" i="43"/>
  <c r="Y22" i="43"/>
  <c r="Q22" i="43"/>
  <c r="P22" i="43"/>
  <c r="O22" i="43"/>
  <c r="N22" i="43"/>
  <c r="M22" i="43"/>
  <c r="L22" i="43"/>
  <c r="K22" i="43"/>
  <c r="J22" i="43"/>
  <c r="I22" i="43"/>
  <c r="G22" i="43"/>
  <c r="F22" i="43"/>
  <c r="AB19" i="43"/>
  <c r="Z19" i="43"/>
  <c r="Y19" i="43"/>
  <c r="Q19" i="43"/>
  <c r="P19" i="43"/>
  <c r="O19" i="43"/>
  <c r="N19" i="43"/>
  <c r="M19" i="43"/>
  <c r="L19" i="43"/>
  <c r="K19" i="43"/>
  <c r="J19" i="43"/>
  <c r="I19" i="43"/>
  <c r="G19" i="43"/>
  <c r="F19" i="43"/>
  <c r="AB16" i="43"/>
  <c r="Z16" i="43"/>
  <c r="Y16" i="43"/>
  <c r="Q16" i="43"/>
  <c r="P16" i="43"/>
  <c r="O16" i="43"/>
  <c r="N16" i="43"/>
  <c r="M16" i="43"/>
  <c r="L16" i="43"/>
  <c r="K16" i="43"/>
  <c r="J16" i="43"/>
  <c r="I16" i="43"/>
  <c r="G16" i="43"/>
  <c r="F16" i="43"/>
  <c r="AB13" i="43"/>
  <c r="Z13" i="43"/>
  <c r="Y13" i="43"/>
  <c r="Q13" i="43"/>
  <c r="P13" i="43"/>
  <c r="O13" i="43"/>
  <c r="N13" i="43"/>
  <c r="L13" i="43"/>
  <c r="K13" i="43"/>
  <c r="J13" i="43"/>
  <c r="I13" i="43"/>
  <c r="G13" i="43"/>
  <c r="F13" i="43"/>
  <c r="AB10" i="43"/>
  <c r="Z10" i="43"/>
  <c r="Y10" i="43"/>
  <c r="Y11" i="43" s="1"/>
  <c r="V11" i="43"/>
  <c r="Q10" i="43"/>
  <c r="P10" i="43"/>
  <c r="O10" i="43"/>
  <c r="N10" i="43"/>
  <c r="L10" i="43"/>
  <c r="K10" i="43"/>
  <c r="J10" i="43"/>
  <c r="I10" i="43"/>
  <c r="G10" i="43"/>
  <c r="AB7" i="43"/>
  <c r="Z7" i="43"/>
  <c r="Y7" i="43"/>
  <c r="Q7" i="43"/>
  <c r="P7" i="43"/>
  <c r="O7" i="43"/>
  <c r="N7" i="43"/>
  <c r="L7" i="43"/>
  <c r="K7" i="43"/>
  <c r="J7" i="43"/>
  <c r="I7" i="43"/>
  <c r="G7" i="43"/>
  <c r="F7" i="43"/>
  <c r="Q5" i="43"/>
  <c r="P5" i="43"/>
  <c r="O5" i="43"/>
  <c r="N5" i="43"/>
  <c r="M5" i="43"/>
  <c r="L5" i="43"/>
  <c r="K5" i="43"/>
  <c r="J5" i="43"/>
  <c r="I5" i="43"/>
  <c r="G5" i="43"/>
  <c r="F5" i="43"/>
  <c r="AB4" i="43"/>
  <c r="Z4" i="43"/>
  <c r="Y4" i="43"/>
  <c r="L40" i="45" l="1"/>
  <c r="L56" i="45"/>
  <c r="K11" i="45"/>
  <c r="AB14" i="44"/>
  <c r="K27" i="45"/>
  <c r="AB38" i="44"/>
  <c r="K37" i="45"/>
  <c r="AB53" i="44"/>
  <c r="K35" i="45"/>
  <c r="AB50" i="44"/>
  <c r="K33" i="45"/>
  <c r="AB47" i="44"/>
  <c r="K31" i="45"/>
  <c r="AB44" i="44"/>
  <c r="K29" i="45"/>
  <c r="AB41" i="44"/>
  <c r="N91" i="44"/>
  <c r="N92" i="44" s="1"/>
  <c r="L91" i="44"/>
  <c r="L92" i="44" s="1"/>
  <c r="K93" i="44"/>
  <c r="K94" i="44"/>
  <c r="M91" i="44"/>
  <c r="M92" i="44" s="1"/>
  <c r="H72" i="44"/>
  <c r="L93" i="44"/>
  <c r="L94" i="44"/>
  <c r="F91" i="44"/>
  <c r="F92" i="44" s="1"/>
  <c r="O91" i="44"/>
  <c r="O92" i="44" s="1"/>
  <c r="N93" i="44"/>
  <c r="N94" i="44"/>
  <c r="G91" i="44"/>
  <c r="G92" i="44" s="1"/>
  <c r="P91" i="44"/>
  <c r="P92" i="44" s="1"/>
  <c r="H81" i="44"/>
  <c r="C57" i="45" s="1"/>
  <c r="F93" i="44"/>
  <c r="F94" i="44"/>
  <c r="O94" i="44"/>
  <c r="O93" i="44"/>
  <c r="M93" i="44"/>
  <c r="M94" i="44"/>
  <c r="I91" i="44"/>
  <c r="I92" i="44" s="1"/>
  <c r="Q91" i="44"/>
  <c r="Q92" i="44" s="1"/>
  <c r="G93" i="44"/>
  <c r="G94" i="44"/>
  <c r="P93" i="44"/>
  <c r="P94" i="44"/>
  <c r="J91" i="44"/>
  <c r="J92" i="44" s="1"/>
  <c r="I93" i="44"/>
  <c r="I94" i="44"/>
  <c r="Q93" i="44"/>
  <c r="Q94" i="44"/>
  <c r="K91" i="44"/>
  <c r="K92" i="44" s="1"/>
  <c r="J93" i="44"/>
  <c r="J94" i="44"/>
  <c r="V91" i="44"/>
  <c r="V92" i="44" s="1"/>
  <c r="V93" i="44"/>
  <c r="V94" i="44"/>
  <c r="AC91" i="44"/>
  <c r="AC92" i="44" s="1"/>
  <c r="AC94" i="44"/>
  <c r="AC93" i="44"/>
  <c r="Z80" i="44"/>
  <c r="Z93" i="44"/>
  <c r="Z94" i="44"/>
  <c r="Z91" i="44"/>
  <c r="Z92" i="44" s="1"/>
  <c r="W91" i="44"/>
  <c r="W92" i="44" s="1"/>
  <c r="W93" i="44"/>
  <c r="W94" i="44"/>
  <c r="AD91" i="44"/>
  <c r="AD92" i="44" s="1"/>
  <c r="AD93" i="44"/>
  <c r="AD94" i="44"/>
  <c r="Y91" i="44"/>
  <c r="Y92" i="44" s="1"/>
  <c r="Y93" i="44"/>
  <c r="Y94" i="44"/>
  <c r="E57" i="45"/>
  <c r="K57" i="45"/>
  <c r="AB93" i="44"/>
  <c r="AB94" i="44"/>
  <c r="AB91" i="44"/>
  <c r="AD35" i="44"/>
  <c r="K25" i="45"/>
  <c r="Z35" i="44"/>
  <c r="AC80" i="44"/>
  <c r="V80" i="44"/>
  <c r="I56" i="45" s="1"/>
  <c r="Y80" i="44"/>
  <c r="AC77" i="44"/>
  <c r="L54" i="45" s="1"/>
  <c r="V77" i="44"/>
  <c r="Y77" i="44"/>
  <c r="J54" i="45" s="1"/>
  <c r="AC74" i="44"/>
  <c r="L52" i="45" s="1"/>
  <c r="V74" i="44"/>
  <c r="I52" i="45" s="1"/>
  <c r="Y74" i="44"/>
  <c r="J52" i="45" s="1"/>
  <c r="AC71" i="44"/>
  <c r="L50" i="45" s="1"/>
  <c r="V71" i="44"/>
  <c r="I50" i="45" s="1"/>
  <c r="Y71" i="44"/>
  <c r="J50" i="45" s="1"/>
  <c r="AC68" i="44"/>
  <c r="L48" i="45" s="1"/>
  <c r="V68" i="44"/>
  <c r="Y68" i="44"/>
  <c r="J48" i="45" s="1"/>
  <c r="AC65" i="44"/>
  <c r="L46" i="45" s="1"/>
  <c r="V65" i="44"/>
  <c r="I46" i="45" s="1"/>
  <c r="Y65" i="44"/>
  <c r="J46" i="45" s="1"/>
  <c r="AC62" i="44"/>
  <c r="L44" i="45" s="1"/>
  <c r="V62" i="44"/>
  <c r="I44" i="45" s="1"/>
  <c r="Y62" i="44"/>
  <c r="J44" i="45" s="1"/>
  <c r="AC59" i="44"/>
  <c r="L42" i="45" s="1"/>
  <c r="V59" i="44"/>
  <c r="I42" i="45" s="1"/>
  <c r="Y59" i="44"/>
  <c r="J42" i="45" s="1"/>
  <c r="AC56" i="44"/>
  <c r="V56" i="44"/>
  <c r="I40" i="45" s="1"/>
  <c r="Y56" i="44"/>
  <c r="AC53" i="44"/>
  <c r="L38" i="45" s="1"/>
  <c r="V53" i="44"/>
  <c r="I38" i="45" s="1"/>
  <c r="Y53" i="44"/>
  <c r="J38" i="45" s="1"/>
  <c r="AC50" i="44"/>
  <c r="L36" i="45" s="1"/>
  <c r="V50" i="44"/>
  <c r="I36" i="45" s="1"/>
  <c r="Y50" i="44"/>
  <c r="J36" i="45" s="1"/>
  <c r="AC47" i="44"/>
  <c r="L34" i="45" s="1"/>
  <c r="V47" i="44"/>
  <c r="I34" i="45" s="1"/>
  <c r="Y47" i="44"/>
  <c r="J34" i="45" s="1"/>
  <c r="AC44" i="44"/>
  <c r="L32" i="45" s="1"/>
  <c r="V44" i="44"/>
  <c r="I32" i="45" s="1"/>
  <c r="Y44" i="44"/>
  <c r="J32" i="45" s="1"/>
  <c r="AC41" i="44"/>
  <c r="L30" i="45" s="1"/>
  <c r="V41" i="44"/>
  <c r="I30" i="45" s="1"/>
  <c r="Y41" i="44"/>
  <c r="J30" i="45" s="1"/>
  <c r="AC38" i="44"/>
  <c r="L28" i="45" s="1"/>
  <c r="V38" i="44"/>
  <c r="I28" i="45" s="1"/>
  <c r="Y38" i="44"/>
  <c r="J28" i="45" s="1"/>
  <c r="AC35" i="44"/>
  <c r="V35" i="44"/>
  <c r="I26" i="45" s="1"/>
  <c r="Y35" i="44"/>
  <c r="V32" i="44"/>
  <c r="I24" i="45" s="1"/>
  <c r="Y32" i="44"/>
  <c r="J24" i="45" s="1"/>
  <c r="AC32" i="44"/>
  <c r="L24" i="45" s="1"/>
  <c r="V29" i="44"/>
  <c r="I22" i="45" s="1"/>
  <c r="Y29" i="44"/>
  <c r="AC29" i="44"/>
  <c r="L22" i="45" s="1"/>
  <c r="V14" i="44"/>
  <c r="I12" i="45" s="1"/>
  <c r="V17" i="44"/>
  <c r="Y17" i="44"/>
  <c r="AD17" i="44"/>
  <c r="W17" i="44"/>
  <c r="Z17" i="44"/>
  <c r="V20" i="44"/>
  <c r="Y20" i="44"/>
  <c r="J16" i="45" s="1"/>
  <c r="V23" i="44"/>
  <c r="I18" i="45" s="1"/>
  <c r="Y23" i="44"/>
  <c r="J18" i="45" s="1"/>
  <c r="V26" i="44"/>
  <c r="I20" i="45" s="1"/>
  <c r="Y26" i="44"/>
  <c r="J20" i="45" s="1"/>
  <c r="AC23" i="44"/>
  <c r="L18" i="45" s="1"/>
  <c r="AC26" i="44"/>
  <c r="L20" i="45" s="1"/>
  <c r="E7" i="45"/>
  <c r="D9" i="45"/>
  <c r="AB11" i="44"/>
  <c r="K10" i="45" s="1"/>
  <c r="Y14" i="44"/>
  <c r="J12" i="45" s="1"/>
  <c r="V11" i="44"/>
  <c r="I10" i="45" s="1"/>
  <c r="V5" i="44"/>
  <c r="W5" i="44"/>
  <c r="V8" i="44"/>
  <c r="I8" i="45" s="1"/>
  <c r="Y8" i="44"/>
  <c r="K63" i="48"/>
  <c r="K61" i="48"/>
  <c r="D63" i="48"/>
  <c r="E63" i="48"/>
  <c r="F63" i="48"/>
  <c r="K59" i="48"/>
  <c r="D61" i="48"/>
  <c r="F61" i="48"/>
  <c r="E61" i="48"/>
  <c r="K57" i="48"/>
  <c r="D59" i="48"/>
  <c r="F59" i="48"/>
  <c r="E59" i="48"/>
  <c r="K55" i="48"/>
  <c r="D57" i="48"/>
  <c r="F57" i="48"/>
  <c r="E57" i="48"/>
  <c r="K53" i="48"/>
  <c r="D55" i="48"/>
  <c r="F55" i="48"/>
  <c r="E55" i="48"/>
  <c r="K51" i="48"/>
  <c r="D53" i="48"/>
  <c r="F53" i="48"/>
  <c r="E53" i="48"/>
  <c r="K49" i="48"/>
  <c r="D51" i="48"/>
  <c r="F51" i="48"/>
  <c r="E51" i="48"/>
  <c r="K47" i="48"/>
  <c r="D49" i="48"/>
  <c r="F49" i="48"/>
  <c r="E49" i="48"/>
  <c r="K45" i="48"/>
  <c r="D47" i="48"/>
  <c r="E47" i="48"/>
  <c r="F47" i="48"/>
  <c r="K43" i="48"/>
  <c r="D45" i="48"/>
  <c r="E45" i="48"/>
  <c r="F45" i="48"/>
  <c r="K41" i="48"/>
  <c r="D43" i="48"/>
  <c r="F43" i="48"/>
  <c r="E43" i="48"/>
  <c r="K39" i="48"/>
  <c r="D41" i="48"/>
  <c r="F41" i="48"/>
  <c r="E41" i="48"/>
  <c r="K37" i="48"/>
  <c r="D39" i="48"/>
  <c r="F39" i="48"/>
  <c r="E39" i="48"/>
  <c r="K35" i="48"/>
  <c r="D37" i="48"/>
  <c r="F37" i="48"/>
  <c r="E37" i="48"/>
  <c r="K33" i="48"/>
  <c r="D35" i="48"/>
  <c r="F35" i="48"/>
  <c r="E35" i="48"/>
  <c r="K31" i="48"/>
  <c r="D33" i="48"/>
  <c r="E33" i="48"/>
  <c r="F33" i="48"/>
  <c r="K29" i="48"/>
  <c r="D31" i="48"/>
  <c r="E31" i="48"/>
  <c r="K27" i="48"/>
  <c r="AA36" i="43"/>
  <c r="J27" i="48" s="1"/>
  <c r="D29" i="48"/>
  <c r="E29" i="48"/>
  <c r="K25" i="48"/>
  <c r="D27" i="48"/>
  <c r="E27" i="48"/>
  <c r="K23" i="48"/>
  <c r="D25" i="48"/>
  <c r="E25" i="48"/>
  <c r="K21" i="48"/>
  <c r="D23" i="48"/>
  <c r="E23" i="48"/>
  <c r="F27" i="48"/>
  <c r="F29" i="48"/>
  <c r="F31" i="48"/>
  <c r="F25" i="48"/>
  <c r="F23" i="48"/>
  <c r="K19" i="48"/>
  <c r="E21" i="48"/>
  <c r="F21" i="48"/>
  <c r="D21" i="48"/>
  <c r="K17" i="48"/>
  <c r="D19" i="48"/>
  <c r="F19" i="48"/>
  <c r="E19" i="48"/>
  <c r="K15" i="48"/>
  <c r="K13" i="48"/>
  <c r="K11" i="48"/>
  <c r="D17" i="48"/>
  <c r="D15" i="48"/>
  <c r="D13" i="48"/>
  <c r="F17" i="48"/>
  <c r="F15" i="48"/>
  <c r="F13" i="48"/>
  <c r="E17" i="48"/>
  <c r="E15" i="48"/>
  <c r="E13" i="48"/>
  <c r="K9" i="48"/>
  <c r="D11" i="48"/>
  <c r="F11" i="48"/>
  <c r="E11" i="48"/>
  <c r="K7" i="48"/>
  <c r="D9" i="48"/>
  <c r="F9" i="48"/>
  <c r="E9" i="48"/>
  <c r="K5" i="48"/>
  <c r="D7" i="48"/>
  <c r="E7" i="48"/>
  <c r="F7" i="48"/>
  <c r="D5" i="48"/>
  <c r="F5" i="48"/>
  <c r="E5" i="48"/>
  <c r="AA75" i="44"/>
  <c r="J53" i="45" s="1"/>
  <c r="AA81" i="43"/>
  <c r="AA30" i="43"/>
  <c r="AA24" i="43"/>
  <c r="X51" i="43"/>
  <c r="W5" i="43"/>
  <c r="Z5" i="43"/>
  <c r="AA21" i="43"/>
  <c r="AA84" i="43"/>
  <c r="AA39" i="43"/>
  <c r="AA33" i="43"/>
  <c r="AA27" i="43"/>
  <c r="AA18" i="43"/>
  <c r="X3" i="43"/>
  <c r="X75" i="43"/>
  <c r="X45" i="43"/>
  <c r="AB29" i="44"/>
  <c r="K22" i="45" s="1"/>
  <c r="K34" i="45"/>
  <c r="K7" i="45"/>
  <c r="AB8" i="44"/>
  <c r="K8" i="45" s="1"/>
  <c r="Y11" i="44"/>
  <c r="J10" i="45" s="1"/>
  <c r="AD83" i="44"/>
  <c r="W83" i="44"/>
  <c r="Z83" i="44"/>
  <c r="Y83" i="44"/>
  <c r="F53" i="45"/>
  <c r="F49" i="45"/>
  <c r="F45" i="45"/>
  <c r="F41" i="45"/>
  <c r="F37" i="45"/>
  <c r="F35" i="45"/>
  <c r="F33" i="45"/>
  <c r="F31" i="45"/>
  <c r="F29" i="45"/>
  <c r="D5" i="45"/>
  <c r="E5" i="45"/>
  <c r="J40" i="45"/>
  <c r="J22" i="45"/>
  <c r="J8" i="45"/>
  <c r="J6" i="45"/>
  <c r="I48" i="45"/>
  <c r="I54" i="45"/>
  <c r="K56" i="45"/>
  <c r="K55" i="45"/>
  <c r="K54" i="45"/>
  <c r="K53" i="45"/>
  <c r="K52" i="45"/>
  <c r="K51" i="45"/>
  <c r="K50" i="45"/>
  <c r="K49" i="45"/>
  <c r="K48" i="45"/>
  <c r="K47" i="45"/>
  <c r="K46" i="45"/>
  <c r="K45" i="45"/>
  <c r="K44" i="45"/>
  <c r="K43" i="45"/>
  <c r="K42" i="45"/>
  <c r="K41" i="45"/>
  <c r="K40" i="45"/>
  <c r="K39" i="45"/>
  <c r="K38" i="45"/>
  <c r="K36" i="45"/>
  <c r="K32" i="45"/>
  <c r="K30" i="45"/>
  <c r="K28" i="45"/>
  <c r="AB35" i="44"/>
  <c r="K26" i="45" s="1"/>
  <c r="AB32" i="44"/>
  <c r="K24" i="45" s="1"/>
  <c r="AB26" i="44"/>
  <c r="K20" i="45" s="1"/>
  <c r="AB23" i="44"/>
  <c r="K18" i="45" s="1"/>
  <c r="AB20" i="44"/>
  <c r="K16" i="45" s="1"/>
  <c r="AB17" i="44"/>
  <c r="K14" i="45" s="1"/>
  <c r="K13" i="45"/>
  <c r="K9" i="45"/>
  <c r="AB5" i="44"/>
  <c r="K6" i="45" s="1"/>
  <c r="K5" i="45"/>
  <c r="AA54" i="44"/>
  <c r="J39" i="45" s="1"/>
  <c r="AA57" i="44"/>
  <c r="J41" i="45" s="1"/>
  <c r="AA60" i="44"/>
  <c r="J43" i="45" s="1"/>
  <c r="AA63" i="44"/>
  <c r="J45" i="45" s="1"/>
  <c r="AA66" i="44"/>
  <c r="J47" i="45" s="1"/>
  <c r="AA69" i="44"/>
  <c r="J49" i="45" s="1"/>
  <c r="AA72" i="44"/>
  <c r="J51" i="45" s="1"/>
  <c r="AA78" i="44"/>
  <c r="J55" i="45" s="1"/>
  <c r="V83" i="44"/>
  <c r="H78" i="44"/>
  <c r="C55" i="45" s="1"/>
  <c r="C51" i="45"/>
  <c r="H66" i="44"/>
  <c r="C47" i="45" s="1"/>
  <c r="H60" i="44"/>
  <c r="C43" i="45" s="1"/>
  <c r="H54" i="44"/>
  <c r="C39" i="45" s="1"/>
  <c r="AB11" i="43"/>
  <c r="I97" i="43"/>
  <c r="W92" i="43"/>
  <c r="Z92" i="43"/>
  <c r="W89" i="43"/>
  <c r="Z89" i="43"/>
  <c r="Z86" i="43"/>
  <c r="W86" i="43"/>
  <c r="Z83" i="43"/>
  <c r="W83" i="43"/>
  <c r="W80" i="43"/>
  <c r="Z80" i="43"/>
  <c r="W77" i="43"/>
  <c r="Z77" i="43"/>
  <c r="Z74" i="43"/>
  <c r="W74" i="43"/>
  <c r="W71" i="43"/>
  <c r="Z71" i="43"/>
  <c r="Z68" i="43"/>
  <c r="W68" i="43"/>
  <c r="W65" i="43"/>
  <c r="Z65" i="43"/>
  <c r="Z62" i="43"/>
  <c r="W62" i="43"/>
  <c r="W59" i="43"/>
  <c r="Z59" i="43"/>
  <c r="W56" i="43"/>
  <c r="Z56" i="43"/>
  <c r="W53" i="43"/>
  <c r="Z53" i="43"/>
  <c r="Z50" i="43"/>
  <c r="W50" i="43"/>
  <c r="W47" i="43"/>
  <c r="Z47" i="43"/>
  <c r="W44" i="43"/>
  <c r="Z44" i="43"/>
  <c r="W41" i="43"/>
  <c r="Z41" i="43"/>
  <c r="W38" i="43"/>
  <c r="Z38" i="43"/>
  <c r="W35" i="43"/>
  <c r="Z35" i="43"/>
  <c r="Z32" i="43"/>
  <c r="W32" i="43"/>
  <c r="W29" i="43"/>
  <c r="Z29" i="43"/>
  <c r="Z26" i="43"/>
  <c r="W26" i="43"/>
  <c r="W23" i="43"/>
  <c r="Z23" i="43"/>
  <c r="W20" i="43"/>
  <c r="Z20" i="43"/>
  <c r="W17" i="43"/>
  <c r="Z17" i="43"/>
  <c r="W14" i="43"/>
  <c r="Z14" i="43"/>
  <c r="E9" i="43"/>
  <c r="H9" i="43"/>
  <c r="G94" i="43"/>
  <c r="G95" i="43" s="1"/>
  <c r="G96" i="43"/>
  <c r="H90" i="43"/>
  <c r="V92" i="43"/>
  <c r="H87" i="43"/>
  <c r="E87" i="43"/>
  <c r="H84" i="43"/>
  <c r="H81" i="43"/>
  <c r="H78" i="43"/>
  <c r="V80" i="43"/>
  <c r="H75" i="43"/>
  <c r="E75" i="43"/>
  <c r="H72" i="43"/>
  <c r="E72" i="43"/>
  <c r="H69" i="43"/>
  <c r="E69" i="43"/>
  <c r="H66" i="43"/>
  <c r="V68" i="43"/>
  <c r="H63" i="43"/>
  <c r="E63" i="43"/>
  <c r="H60" i="43"/>
  <c r="V62" i="43"/>
  <c r="H57" i="43"/>
  <c r="E57" i="43"/>
  <c r="H54" i="43"/>
  <c r="E54" i="43"/>
  <c r="H51" i="43"/>
  <c r="E51" i="43"/>
  <c r="H48" i="43"/>
  <c r="V50" i="43"/>
  <c r="H45" i="43"/>
  <c r="V47" i="43"/>
  <c r="H42" i="43"/>
  <c r="V44" i="43"/>
  <c r="H39" i="43"/>
  <c r="V41" i="43"/>
  <c r="Y41" i="43"/>
  <c r="H36" i="43"/>
  <c r="V38" i="43"/>
  <c r="H33" i="43"/>
  <c r="H30" i="43"/>
  <c r="V32" i="43"/>
  <c r="Y32" i="43"/>
  <c r="H27" i="43"/>
  <c r="H24" i="43"/>
  <c r="V26" i="43"/>
  <c r="H21" i="43"/>
  <c r="V23" i="43"/>
  <c r="H18" i="43"/>
  <c r="E18" i="43"/>
  <c r="H15" i="43"/>
  <c r="E15" i="43"/>
  <c r="H12" i="43"/>
  <c r="V14" i="43"/>
  <c r="F94" i="43"/>
  <c r="F95" i="43" s="1"/>
  <c r="F96" i="43"/>
  <c r="H6" i="43"/>
  <c r="Y8" i="43"/>
  <c r="AA90" i="43"/>
  <c r="AA87" i="43"/>
  <c r="Q94" i="43"/>
  <c r="Q96" i="43"/>
  <c r="P96" i="43"/>
  <c r="P94" i="43"/>
  <c r="P95" i="43" s="1"/>
  <c r="O96" i="43"/>
  <c r="O94" i="43"/>
  <c r="O95" i="43" s="1"/>
  <c r="N96" i="43"/>
  <c r="N94" i="43"/>
  <c r="N95" i="43" s="1"/>
  <c r="M94" i="43"/>
  <c r="M95" i="43" s="1"/>
  <c r="M96" i="43"/>
  <c r="L96" i="43"/>
  <c r="L94" i="43"/>
  <c r="L95" i="43" s="1"/>
  <c r="K94" i="43"/>
  <c r="K95" i="43" s="1"/>
  <c r="K96" i="43"/>
  <c r="J96" i="43"/>
  <c r="J94" i="43"/>
  <c r="I96" i="43"/>
  <c r="I94" i="43"/>
  <c r="X63" i="43"/>
  <c r="X57" i="43"/>
  <c r="V89" i="43"/>
  <c r="V86" i="43"/>
  <c r="Y86" i="43"/>
  <c r="V83" i="43"/>
  <c r="Y83" i="43"/>
  <c r="V59" i="43"/>
  <c r="V35" i="43"/>
  <c r="Y35" i="43"/>
  <c r="Y5" i="43"/>
  <c r="H3" i="43"/>
  <c r="E81" i="43"/>
  <c r="E24" i="43"/>
  <c r="AB5" i="43"/>
  <c r="AB23" i="43"/>
  <c r="AB26" i="43"/>
  <c r="AB32" i="43"/>
  <c r="AB35" i="43"/>
  <c r="AB38" i="43"/>
  <c r="AB44" i="43"/>
  <c r="AB47" i="43"/>
  <c r="AB53" i="43"/>
  <c r="AB56" i="43"/>
  <c r="AB62" i="43"/>
  <c r="AB71" i="43"/>
  <c r="AB74" i="43"/>
  <c r="AB83" i="43"/>
  <c r="AB86" i="43"/>
  <c r="AB92" i="43"/>
  <c r="X69" i="43"/>
  <c r="I49" i="48" s="1"/>
  <c r="E60" i="43"/>
  <c r="E48" i="43"/>
  <c r="E42" i="43"/>
  <c r="E33" i="43"/>
  <c r="E39" i="43"/>
  <c r="E84" i="43"/>
  <c r="AA3" i="43"/>
  <c r="AA6" i="43"/>
  <c r="AA9" i="43"/>
  <c r="AA12" i="43"/>
  <c r="AA15" i="43"/>
  <c r="M70" i="45"/>
  <c r="O70" i="45"/>
  <c r="F9" i="45"/>
  <c r="F11" i="45"/>
  <c r="F13" i="45"/>
  <c r="F15" i="45"/>
  <c r="F17" i="45"/>
  <c r="F19" i="45"/>
  <c r="F21" i="45"/>
  <c r="F23" i="45"/>
  <c r="F27" i="45"/>
  <c r="F39" i="45"/>
  <c r="F43" i="45"/>
  <c r="F47" i="45"/>
  <c r="F51" i="45"/>
  <c r="F55" i="45"/>
  <c r="F57" i="45"/>
  <c r="F5" i="45"/>
  <c r="H3" i="44"/>
  <c r="H9" i="44"/>
  <c r="C9" i="45" s="1"/>
  <c r="H12" i="44"/>
  <c r="C11" i="45" s="1"/>
  <c r="H15" i="44"/>
  <c r="C13" i="45" s="1"/>
  <c r="H18" i="44"/>
  <c r="C15" i="45" s="1"/>
  <c r="H21" i="44"/>
  <c r="C17" i="45" s="1"/>
  <c r="H24" i="44"/>
  <c r="C19" i="45" s="1"/>
  <c r="H27" i="44"/>
  <c r="C21" i="45" s="1"/>
  <c r="H30" i="44"/>
  <c r="C23" i="45" s="1"/>
  <c r="H33" i="44"/>
  <c r="C25" i="45" s="1"/>
  <c r="H36" i="44"/>
  <c r="C27" i="45" s="1"/>
  <c r="H39" i="44"/>
  <c r="C29" i="45" s="1"/>
  <c r="H42" i="44"/>
  <c r="C31" i="45" s="1"/>
  <c r="H45" i="44"/>
  <c r="C33" i="45" s="1"/>
  <c r="H48" i="44"/>
  <c r="C35" i="45" s="1"/>
  <c r="H51" i="44"/>
  <c r="C37" i="45" s="1"/>
  <c r="H57" i="44"/>
  <c r="C41" i="45" s="1"/>
  <c r="H63" i="44"/>
  <c r="C45" i="45" s="1"/>
  <c r="H69" i="44"/>
  <c r="C49" i="45" s="1"/>
  <c r="H75" i="44"/>
  <c r="C53" i="45" s="1"/>
  <c r="H6" i="44"/>
  <c r="C7" i="45" s="1"/>
  <c r="E6" i="44"/>
  <c r="B7" i="45" s="1"/>
  <c r="E12" i="44"/>
  <c r="B11" i="45" s="1"/>
  <c r="E18" i="44"/>
  <c r="B15" i="45" s="1"/>
  <c r="E21" i="44"/>
  <c r="B17" i="45" s="1"/>
  <c r="E24" i="44"/>
  <c r="B19" i="45" s="1"/>
  <c r="E27" i="44"/>
  <c r="B21" i="45" s="1"/>
  <c r="E30" i="44"/>
  <c r="B23" i="45" s="1"/>
  <c r="E33" i="44"/>
  <c r="B25" i="45" s="1"/>
  <c r="E36" i="44"/>
  <c r="B27" i="45" s="1"/>
  <c r="E39" i="44"/>
  <c r="B29" i="45" s="1"/>
  <c r="E42" i="44"/>
  <c r="B31" i="45" s="1"/>
  <c r="E45" i="44"/>
  <c r="B33" i="45" s="1"/>
  <c r="E48" i="44"/>
  <c r="B35" i="45" s="1"/>
  <c r="E51" i="44"/>
  <c r="B37" i="45" s="1"/>
  <c r="E54" i="44"/>
  <c r="B39" i="45" s="1"/>
  <c r="E57" i="44"/>
  <c r="B41" i="45" s="1"/>
  <c r="B57" i="45"/>
  <c r="E60" i="44"/>
  <c r="B43" i="45" s="1"/>
  <c r="E63" i="44"/>
  <c r="B45" i="45" s="1"/>
  <c r="E66" i="44"/>
  <c r="B47" i="45" s="1"/>
  <c r="E69" i="44"/>
  <c r="B49" i="45" s="1"/>
  <c r="B51" i="45"/>
  <c r="E75" i="44"/>
  <c r="B53" i="45" s="1"/>
  <c r="E78" i="44"/>
  <c r="B55" i="45" s="1"/>
  <c r="X3" i="44"/>
  <c r="L5" i="45"/>
  <c r="E15" i="44"/>
  <c r="B13" i="45" s="1"/>
  <c r="AA21" i="44"/>
  <c r="J17" i="45" s="1"/>
  <c r="AA24" i="44"/>
  <c r="J19" i="45" s="1"/>
  <c r="AA27" i="44"/>
  <c r="J21" i="45" s="1"/>
  <c r="AA30" i="44"/>
  <c r="J23" i="45" s="1"/>
  <c r="AA33" i="44"/>
  <c r="J25" i="45" s="1"/>
  <c r="AA36" i="44"/>
  <c r="J27" i="45" s="1"/>
  <c r="AA39" i="44"/>
  <c r="J29" i="45" s="1"/>
  <c r="AA42" i="44"/>
  <c r="J31" i="45" s="1"/>
  <c r="AA45" i="44"/>
  <c r="J33" i="45" s="1"/>
  <c r="AA48" i="44"/>
  <c r="J35" i="45" s="1"/>
  <c r="AA51" i="44"/>
  <c r="J37" i="45" s="1"/>
  <c r="X6" i="44"/>
  <c r="I7" i="45" s="1"/>
  <c r="L8" i="45"/>
  <c r="L7" i="45"/>
  <c r="X9" i="44"/>
  <c r="I9" i="45" s="1"/>
  <c r="L9" i="45"/>
  <c r="X12" i="44"/>
  <c r="I11" i="45" s="1"/>
  <c r="AC14" i="44"/>
  <c r="L12" i="45" s="1"/>
  <c r="L11" i="45"/>
  <c r="X15" i="44"/>
  <c r="I13" i="45" s="1"/>
  <c r="AC17" i="44"/>
  <c r="L13" i="45"/>
  <c r="I16" i="45"/>
  <c r="X18" i="44"/>
  <c r="I15" i="45" s="1"/>
  <c r="AC20" i="44"/>
  <c r="L16" i="45" s="1"/>
  <c r="L15" i="45"/>
  <c r="E3" i="44"/>
  <c r="AA3" i="44"/>
  <c r="J5" i="45" s="1"/>
  <c r="AD5" i="44"/>
  <c r="L6" i="45" s="1"/>
  <c r="AA6" i="44"/>
  <c r="J7" i="45" s="1"/>
  <c r="AA9" i="44"/>
  <c r="J9" i="45" s="1"/>
  <c r="AA12" i="44"/>
  <c r="J11" i="45" s="1"/>
  <c r="AA15" i="44"/>
  <c r="J13" i="45" s="1"/>
  <c r="AA18" i="44"/>
  <c r="J15" i="45" s="1"/>
  <c r="X21" i="44"/>
  <c r="I17" i="45" s="1"/>
  <c r="L17" i="45"/>
  <c r="X24" i="44"/>
  <c r="I19" i="45" s="1"/>
  <c r="L19" i="45"/>
  <c r="X27" i="44"/>
  <c r="I21" i="45" s="1"/>
  <c r="L21" i="45"/>
  <c r="X30" i="44"/>
  <c r="I23" i="45" s="1"/>
  <c r="L23" i="45"/>
  <c r="X33" i="44"/>
  <c r="I25" i="45" s="1"/>
  <c r="L25" i="45"/>
  <c r="X36" i="44"/>
  <c r="I27" i="45" s="1"/>
  <c r="L27" i="45"/>
  <c r="X39" i="44"/>
  <c r="I29" i="45" s="1"/>
  <c r="L29" i="45"/>
  <c r="X42" i="44"/>
  <c r="I31" i="45" s="1"/>
  <c r="L31" i="45"/>
  <c r="X45" i="44"/>
  <c r="I33" i="45" s="1"/>
  <c r="L33" i="45"/>
  <c r="X48" i="44"/>
  <c r="I35" i="45" s="1"/>
  <c r="L35" i="45"/>
  <c r="X51" i="44"/>
  <c r="I37" i="45" s="1"/>
  <c r="L37" i="45"/>
  <c r="X54" i="44"/>
  <c r="I39" i="45" s="1"/>
  <c r="L39" i="45"/>
  <c r="X57" i="44"/>
  <c r="I41" i="45" s="1"/>
  <c r="L41" i="45"/>
  <c r="X60" i="44"/>
  <c r="I43" i="45" s="1"/>
  <c r="L43" i="45"/>
  <c r="X63" i="44"/>
  <c r="I45" i="45" s="1"/>
  <c r="L45" i="45"/>
  <c r="X66" i="44"/>
  <c r="I47" i="45" s="1"/>
  <c r="L47" i="45"/>
  <c r="X69" i="44"/>
  <c r="I49" i="45" s="1"/>
  <c r="L49" i="45"/>
  <c r="X72" i="44"/>
  <c r="I51" i="45" s="1"/>
  <c r="X75" i="44"/>
  <c r="I53" i="45" s="1"/>
  <c r="L53" i="45"/>
  <c r="X78" i="44"/>
  <c r="I55" i="45" s="1"/>
  <c r="L55" i="45"/>
  <c r="AA81" i="44"/>
  <c r="J57" i="45" s="1"/>
  <c r="X81" i="44"/>
  <c r="I57" i="45" s="1"/>
  <c r="AC83" i="44"/>
  <c r="D97" i="43"/>
  <c r="D96" i="43"/>
  <c r="J97" i="43"/>
  <c r="N97" i="43"/>
  <c r="V5" i="43"/>
  <c r="Y44" i="43"/>
  <c r="AA42" i="43"/>
  <c r="AA48" i="43"/>
  <c r="AA54" i="43"/>
  <c r="Y62" i="43"/>
  <c r="AA60" i="43"/>
  <c r="Y68" i="43"/>
  <c r="AA66" i="43"/>
  <c r="Y74" i="43"/>
  <c r="AA72" i="43"/>
  <c r="D94" i="43"/>
  <c r="D95" i="43" s="1"/>
  <c r="AA78" i="43"/>
  <c r="Y96" i="43"/>
  <c r="V97" i="43"/>
  <c r="Y97" i="43"/>
  <c r="AB97" i="43"/>
  <c r="AD97" i="43"/>
  <c r="AC94" i="43"/>
  <c r="AC95" i="43" s="1"/>
  <c r="G97" i="43"/>
  <c r="L97" i="43"/>
  <c r="P97" i="43"/>
  <c r="E3" i="43"/>
  <c r="F97" i="43"/>
  <c r="K97" i="43"/>
  <c r="M97" i="43"/>
  <c r="O97" i="43"/>
  <c r="Q97" i="43"/>
  <c r="X6" i="43"/>
  <c r="X9" i="43"/>
  <c r="X12" i="43"/>
  <c r="X15" i="43"/>
  <c r="X18" i="43"/>
  <c r="X21" i="43"/>
  <c r="X24" i="43"/>
  <c r="X27" i="43"/>
  <c r="X30" i="43"/>
  <c r="X33" i="43"/>
  <c r="X36" i="43"/>
  <c r="X39" i="43"/>
  <c r="X42" i="43"/>
  <c r="AA45" i="43"/>
  <c r="X48" i="43"/>
  <c r="AA51" i="43"/>
  <c r="X54" i="43"/>
  <c r="Y59" i="43"/>
  <c r="AA57" i="43"/>
  <c r="X60" i="43"/>
  <c r="AA63" i="43"/>
  <c r="X66" i="43"/>
  <c r="Y71" i="43"/>
  <c r="AA69" i="43"/>
  <c r="X72" i="43"/>
  <c r="AA75" i="43"/>
  <c r="X78" i="43"/>
  <c r="Y94" i="43"/>
  <c r="Y95" i="43" s="1"/>
  <c r="X81" i="43"/>
  <c r="X84" i="43"/>
  <c r="X87" i="43"/>
  <c r="E90" i="43"/>
  <c r="W96" i="43"/>
  <c r="W97" i="43"/>
  <c r="X90" i="43"/>
  <c r="Z97" i="43"/>
  <c r="Z96" i="43"/>
  <c r="Z94" i="43"/>
  <c r="Z95" i="43" s="1"/>
  <c r="AC96" i="43"/>
  <c r="AC97" i="43"/>
  <c r="W94" i="43"/>
  <c r="W95" i="43" s="1"/>
  <c r="V94" i="43"/>
  <c r="V95" i="43" s="1"/>
  <c r="AB94" i="43"/>
  <c r="AD94" i="43"/>
  <c r="AD95" i="43" s="1"/>
  <c r="V96" i="43"/>
  <c r="AB96" i="43"/>
  <c r="AD96" i="43"/>
  <c r="K64" i="45" l="1"/>
  <c r="L26" i="45"/>
  <c r="L58" i="45"/>
  <c r="AB92" i="44"/>
  <c r="K73" i="45"/>
  <c r="H93" i="44"/>
  <c r="H91" i="44"/>
  <c r="H92" i="44" s="1"/>
  <c r="H94" i="44"/>
  <c r="J56" i="45"/>
  <c r="J73" i="45"/>
  <c r="J64" i="45"/>
  <c r="J67" i="45" s="1"/>
  <c r="J70" i="45"/>
  <c r="K67" i="45"/>
  <c r="K70" i="45"/>
  <c r="J26" i="45"/>
  <c r="D70" i="45"/>
  <c r="J14" i="45"/>
  <c r="I14" i="45"/>
  <c r="W96" i="44"/>
  <c r="W95" i="44"/>
  <c r="W97" i="44"/>
  <c r="AD97" i="44"/>
  <c r="AD96" i="44"/>
  <c r="AD95" i="44"/>
  <c r="Z96" i="44"/>
  <c r="Z95" i="44"/>
  <c r="Z97" i="44"/>
  <c r="V97" i="44"/>
  <c r="V96" i="44"/>
  <c r="V95" i="44"/>
  <c r="Y95" i="44"/>
  <c r="Y97" i="44"/>
  <c r="Y96" i="44"/>
  <c r="K58" i="45"/>
  <c r="AB97" i="44"/>
  <c r="AB96" i="44"/>
  <c r="AB95" i="44"/>
  <c r="J58" i="45"/>
  <c r="E72" i="48"/>
  <c r="AB20" i="43"/>
  <c r="K16" i="48" s="1"/>
  <c r="AB8" i="43"/>
  <c r="K8" i="48" s="1"/>
  <c r="L14" i="45"/>
  <c r="E70" i="45"/>
  <c r="I6" i="45"/>
  <c r="E9" i="44"/>
  <c r="B9" i="45" s="1"/>
  <c r="L10" i="45"/>
  <c r="K12" i="45"/>
  <c r="K71" i="45" s="1"/>
  <c r="L63" i="48"/>
  <c r="J63" i="48"/>
  <c r="I63" i="48"/>
  <c r="K64" i="48"/>
  <c r="L61" i="48"/>
  <c r="J61" i="48"/>
  <c r="I61" i="48"/>
  <c r="C63" i="48"/>
  <c r="L64" i="48"/>
  <c r="B63" i="48"/>
  <c r="I64" i="48"/>
  <c r="L59" i="48"/>
  <c r="J59" i="48"/>
  <c r="I59" i="48"/>
  <c r="C61" i="48"/>
  <c r="K62" i="48"/>
  <c r="B61" i="48"/>
  <c r="L62" i="48"/>
  <c r="I62" i="48"/>
  <c r="L57" i="48"/>
  <c r="J57" i="48"/>
  <c r="I57" i="48"/>
  <c r="C59" i="48"/>
  <c r="L60" i="48"/>
  <c r="K60" i="48"/>
  <c r="J60" i="48"/>
  <c r="B59" i="48"/>
  <c r="I60" i="48"/>
  <c r="L55" i="48"/>
  <c r="J55" i="48"/>
  <c r="I55" i="48"/>
  <c r="C57" i="48"/>
  <c r="K58" i="48"/>
  <c r="B57" i="48"/>
  <c r="I58" i="48"/>
  <c r="L58" i="48"/>
  <c r="J58" i="48"/>
  <c r="L53" i="48"/>
  <c r="J53" i="48"/>
  <c r="I53" i="48"/>
  <c r="C55" i="48"/>
  <c r="I56" i="48"/>
  <c r="L56" i="48"/>
  <c r="L51" i="48"/>
  <c r="J51" i="48"/>
  <c r="I51" i="48"/>
  <c r="C53" i="48"/>
  <c r="B53" i="48"/>
  <c r="L49" i="48"/>
  <c r="J49" i="48"/>
  <c r="D66" i="48"/>
  <c r="D11" i="33" s="1"/>
  <c r="C51" i="48"/>
  <c r="J52" i="48"/>
  <c r="K52" i="48"/>
  <c r="L52" i="48"/>
  <c r="B51" i="48"/>
  <c r="L47" i="48"/>
  <c r="J47" i="48"/>
  <c r="I47" i="48"/>
  <c r="C49" i="48"/>
  <c r="J50" i="48"/>
  <c r="K50" i="48"/>
  <c r="L50" i="48"/>
  <c r="B49" i="48"/>
  <c r="D75" i="48"/>
  <c r="D72" i="48"/>
  <c r="L45" i="48"/>
  <c r="J45" i="48"/>
  <c r="I45" i="48"/>
  <c r="C47" i="48"/>
  <c r="I48" i="48"/>
  <c r="J48" i="48"/>
  <c r="C45" i="48"/>
  <c r="B45" i="48"/>
  <c r="L46" i="48"/>
  <c r="I43" i="48"/>
  <c r="J43" i="48"/>
  <c r="L43" i="48"/>
  <c r="L41" i="48"/>
  <c r="J41" i="48"/>
  <c r="I41" i="48"/>
  <c r="C43" i="48"/>
  <c r="I44" i="48"/>
  <c r="J44" i="48"/>
  <c r="B43" i="48"/>
  <c r="K44" i="48"/>
  <c r="L44" i="48"/>
  <c r="L39" i="48"/>
  <c r="J39" i="48"/>
  <c r="I39" i="48"/>
  <c r="E77" i="64"/>
  <c r="E68" i="64"/>
  <c r="E5" i="33" s="1"/>
  <c r="E71" i="64"/>
  <c r="E74" i="64"/>
  <c r="C41" i="48"/>
  <c r="J42" i="48"/>
  <c r="I42" i="48"/>
  <c r="B41" i="48"/>
  <c r="L37" i="48"/>
  <c r="J37" i="48"/>
  <c r="I37" i="48"/>
  <c r="C39" i="48"/>
  <c r="K40" i="48"/>
  <c r="B39" i="48"/>
  <c r="L35" i="48"/>
  <c r="J35" i="48"/>
  <c r="C37" i="48"/>
  <c r="K38" i="48"/>
  <c r="L38" i="48"/>
  <c r="B37" i="48"/>
  <c r="I35" i="48"/>
  <c r="L33" i="48"/>
  <c r="J33" i="48"/>
  <c r="I33" i="48"/>
  <c r="C35" i="48"/>
  <c r="B35" i="48"/>
  <c r="I36" i="48"/>
  <c r="K34" i="48"/>
  <c r="E45" i="43"/>
  <c r="B33" i="48" s="1"/>
  <c r="C33" i="48"/>
  <c r="L34" i="48"/>
  <c r="I34" i="48"/>
  <c r="I31" i="48"/>
  <c r="J31" i="48"/>
  <c r="L31" i="48"/>
  <c r="K32" i="48"/>
  <c r="K28" i="48"/>
  <c r="K26" i="48"/>
  <c r="K24" i="48"/>
  <c r="I25" i="48"/>
  <c r="I27" i="48"/>
  <c r="J25" i="48"/>
  <c r="L25" i="48"/>
  <c r="L27" i="48"/>
  <c r="L29" i="48"/>
  <c r="J29" i="48"/>
  <c r="I29" i="48"/>
  <c r="C31" i="48"/>
  <c r="C29" i="48"/>
  <c r="C27" i="48"/>
  <c r="L28" i="48"/>
  <c r="I28" i="48"/>
  <c r="J30" i="48"/>
  <c r="L32" i="48"/>
  <c r="I32" i="48"/>
  <c r="B29" i="48"/>
  <c r="B31" i="48"/>
  <c r="I30" i="48"/>
  <c r="J32" i="48"/>
  <c r="J26" i="48"/>
  <c r="B25" i="48"/>
  <c r="C25" i="48"/>
  <c r="L26" i="48"/>
  <c r="I26" i="48"/>
  <c r="I23" i="48"/>
  <c r="J23" i="48"/>
  <c r="L23" i="48"/>
  <c r="C23" i="48"/>
  <c r="L24" i="48"/>
  <c r="J24" i="48"/>
  <c r="I24" i="48"/>
  <c r="L19" i="48"/>
  <c r="J19" i="48"/>
  <c r="I19" i="48"/>
  <c r="C21" i="48"/>
  <c r="I21" i="48"/>
  <c r="J21" i="48"/>
  <c r="L21" i="48"/>
  <c r="L22" i="48"/>
  <c r="L17" i="48"/>
  <c r="J17" i="48"/>
  <c r="I17" i="48"/>
  <c r="C19" i="48"/>
  <c r="K20" i="48"/>
  <c r="L20" i="48"/>
  <c r="B19" i="48"/>
  <c r="I20" i="48"/>
  <c r="I15" i="48"/>
  <c r="I13" i="48"/>
  <c r="I11" i="48"/>
  <c r="J11" i="48"/>
  <c r="J13" i="48"/>
  <c r="J15" i="48"/>
  <c r="L15" i="48"/>
  <c r="L13" i="48"/>
  <c r="L11" i="48"/>
  <c r="E75" i="48"/>
  <c r="E66" i="48"/>
  <c r="E11" i="33" s="1"/>
  <c r="C17" i="48"/>
  <c r="C15" i="48"/>
  <c r="C13" i="48"/>
  <c r="K18" i="48"/>
  <c r="I18" i="48"/>
  <c r="B15" i="48"/>
  <c r="B13" i="48"/>
  <c r="L9" i="48"/>
  <c r="J9" i="48"/>
  <c r="I9" i="48"/>
  <c r="C11" i="48"/>
  <c r="I12" i="48"/>
  <c r="L7" i="48"/>
  <c r="J7" i="48"/>
  <c r="I7" i="48"/>
  <c r="C9" i="48"/>
  <c r="B9" i="48"/>
  <c r="K10" i="48"/>
  <c r="AB95" i="43"/>
  <c r="K77" i="70"/>
  <c r="K74" i="70"/>
  <c r="K75" i="48"/>
  <c r="K72" i="48"/>
  <c r="K66" i="48"/>
  <c r="K72" i="65"/>
  <c r="K75" i="65"/>
  <c r="K66" i="65"/>
  <c r="D69" i="48"/>
  <c r="E69" i="48"/>
  <c r="C7" i="48"/>
  <c r="N77" i="70"/>
  <c r="N74" i="70"/>
  <c r="N71" i="70"/>
  <c r="N17" i="33" s="1"/>
  <c r="L5" i="48"/>
  <c r="J5" i="48"/>
  <c r="I5" i="48"/>
  <c r="Q95" i="43"/>
  <c r="D77" i="70"/>
  <c r="J95" i="43"/>
  <c r="F77" i="70"/>
  <c r="F75" i="48"/>
  <c r="F69" i="48"/>
  <c r="F72" i="48"/>
  <c r="F66" i="48"/>
  <c r="F11" i="33" s="1"/>
  <c r="I95" i="43"/>
  <c r="E77" i="70"/>
  <c r="C5" i="48"/>
  <c r="K6" i="48"/>
  <c r="L6" i="48"/>
  <c r="B5" i="48"/>
  <c r="I6" i="48"/>
  <c r="J6" i="48"/>
  <c r="AB14" i="43"/>
  <c r="E6" i="43"/>
  <c r="Y23" i="43"/>
  <c r="Y89" i="43"/>
  <c r="V74" i="43"/>
  <c r="V77" i="43"/>
  <c r="AB68" i="43"/>
  <c r="Y65" i="43"/>
  <c r="AB65" i="43"/>
  <c r="V65" i="43"/>
  <c r="Y56" i="43"/>
  <c r="AB59" i="43"/>
  <c r="V56" i="43"/>
  <c r="Y47" i="43"/>
  <c r="Y50" i="43"/>
  <c r="AB50" i="43"/>
  <c r="AB41" i="43"/>
  <c r="E27" i="43"/>
  <c r="AB29" i="43"/>
  <c r="AB17" i="43"/>
  <c r="V8" i="43"/>
  <c r="Y14" i="43"/>
  <c r="V29" i="43"/>
  <c r="E12" i="43"/>
  <c r="E66" i="43"/>
  <c r="E36" i="43"/>
  <c r="C97" i="43"/>
  <c r="E21" i="43"/>
  <c r="D67" i="45"/>
  <c r="D64" i="45"/>
  <c r="D7" i="33" s="1"/>
  <c r="D73" i="45"/>
  <c r="F67" i="45"/>
  <c r="F73" i="45"/>
  <c r="F64" i="45"/>
  <c r="F7" i="33" s="1"/>
  <c r="E64" i="45"/>
  <c r="E7" i="33" s="1"/>
  <c r="E67" i="45"/>
  <c r="E73" i="45"/>
  <c r="I58" i="45"/>
  <c r="AE94" i="44"/>
  <c r="AE93" i="44"/>
  <c r="AE91" i="44"/>
  <c r="AE92" i="44" s="1"/>
  <c r="L57" i="45"/>
  <c r="L73" i="45" s="1"/>
  <c r="AA94" i="44"/>
  <c r="AA93" i="44"/>
  <c r="AA91" i="44"/>
  <c r="AA92" i="44" s="1"/>
  <c r="X94" i="44"/>
  <c r="X93" i="44"/>
  <c r="X91" i="44"/>
  <c r="X92" i="44" s="1"/>
  <c r="I5" i="45"/>
  <c r="I73" i="45" s="1"/>
  <c r="C5" i="45"/>
  <c r="C70" i="45" s="1"/>
  <c r="B5" i="45"/>
  <c r="B64" i="45" s="1"/>
  <c r="W11" i="43"/>
  <c r="Z11" i="43"/>
  <c r="W8" i="43"/>
  <c r="Z8" i="43"/>
  <c r="Y92" i="43"/>
  <c r="E78" i="43"/>
  <c r="Y77" i="43"/>
  <c r="Y80" i="43"/>
  <c r="AB80" i="43"/>
  <c r="AB77" i="43"/>
  <c r="V71" i="43"/>
  <c r="H96" i="43"/>
  <c r="Y53" i="43"/>
  <c r="V53" i="43"/>
  <c r="H94" i="43"/>
  <c r="H95" i="43" s="1"/>
  <c r="H97" i="43"/>
  <c r="Y38" i="43"/>
  <c r="C96" i="43"/>
  <c r="C94" i="43"/>
  <c r="C95" i="43" s="1"/>
  <c r="E30" i="43"/>
  <c r="Y29" i="43"/>
  <c r="Y26" i="43"/>
  <c r="Y20" i="43"/>
  <c r="V17" i="43"/>
  <c r="V20" i="43"/>
  <c r="Y17" i="43"/>
  <c r="AA96" i="43"/>
  <c r="F70" i="45"/>
  <c r="AA97" i="43"/>
  <c r="AE96" i="43"/>
  <c r="AE97" i="43"/>
  <c r="AE95" i="43"/>
  <c r="AE94" i="43"/>
  <c r="X97" i="43"/>
  <c r="X96" i="43"/>
  <c r="X94" i="43"/>
  <c r="X95" i="43" s="1"/>
  <c r="AA94" i="43"/>
  <c r="AA95" i="43" s="1"/>
  <c r="L74" i="45" l="1"/>
  <c r="L64" i="45"/>
  <c r="L71" i="45"/>
  <c r="L70" i="45"/>
  <c r="J71" i="45"/>
  <c r="E91" i="44"/>
  <c r="E92" i="44" s="1"/>
  <c r="J74" i="45"/>
  <c r="J68" i="45"/>
  <c r="I70" i="45"/>
  <c r="I64" i="45"/>
  <c r="I67" i="45" s="1"/>
  <c r="L68" i="45"/>
  <c r="L8" i="33" s="1"/>
  <c r="I71" i="45"/>
  <c r="I68" i="45"/>
  <c r="I8" i="33" s="1"/>
  <c r="I74" i="45"/>
  <c r="K68" i="45"/>
  <c r="K8" i="33" s="1"/>
  <c r="K74" i="45"/>
  <c r="L67" i="45"/>
  <c r="AC97" i="44"/>
  <c r="AC95" i="44"/>
  <c r="AC96" i="44"/>
  <c r="K69" i="65"/>
  <c r="K15" i="33"/>
  <c r="N23" i="33"/>
  <c r="N29" i="33"/>
  <c r="N26" i="33"/>
  <c r="AD98" i="43"/>
  <c r="D71" i="70"/>
  <c r="J64" i="48"/>
  <c r="J62" i="48"/>
  <c r="K56" i="48"/>
  <c r="J56" i="48"/>
  <c r="B55" i="48"/>
  <c r="I54" i="48"/>
  <c r="K54" i="48"/>
  <c r="L54" i="48"/>
  <c r="J54" i="48"/>
  <c r="I52" i="48"/>
  <c r="D68" i="70"/>
  <c r="D17" i="33" s="1"/>
  <c r="D23" i="33" s="1"/>
  <c r="I50" i="48"/>
  <c r="K48" i="48"/>
  <c r="L48" i="48"/>
  <c r="B47" i="48"/>
  <c r="K46" i="48"/>
  <c r="I46" i="48"/>
  <c r="J46" i="48"/>
  <c r="L42" i="48"/>
  <c r="K42" i="48"/>
  <c r="I40" i="48"/>
  <c r="L40" i="48"/>
  <c r="J40" i="48"/>
  <c r="J38" i="48"/>
  <c r="I38" i="48"/>
  <c r="L36" i="48"/>
  <c r="J36" i="48"/>
  <c r="K36" i="48"/>
  <c r="J34" i="48"/>
  <c r="K30" i="48"/>
  <c r="L30" i="48"/>
  <c r="J28" i="48"/>
  <c r="B27" i="48"/>
  <c r="I22" i="48"/>
  <c r="K22" i="48"/>
  <c r="J22" i="48"/>
  <c r="B21" i="48"/>
  <c r="C66" i="48"/>
  <c r="C11" i="33" s="1"/>
  <c r="C75" i="48"/>
  <c r="J20" i="48"/>
  <c r="K68" i="70"/>
  <c r="F74" i="70"/>
  <c r="F68" i="70"/>
  <c r="F17" i="33" s="1"/>
  <c r="F71" i="70"/>
  <c r="C72" i="48"/>
  <c r="C69" i="48"/>
  <c r="B17" i="48"/>
  <c r="J18" i="48"/>
  <c r="L18" i="48"/>
  <c r="L16" i="48"/>
  <c r="I16" i="48"/>
  <c r="J16" i="48"/>
  <c r="L14" i="48"/>
  <c r="K14" i="48"/>
  <c r="J14" i="48"/>
  <c r="I14" i="48"/>
  <c r="K12" i="48"/>
  <c r="B11" i="48"/>
  <c r="B77" i="70"/>
  <c r="J12" i="48"/>
  <c r="L12" i="48"/>
  <c r="L10" i="48"/>
  <c r="I10" i="48"/>
  <c r="J10" i="48"/>
  <c r="K11" i="33"/>
  <c r="K69" i="48"/>
  <c r="D74" i="70"/>
  <c r="I8" i="48"/>
  <c r="J8" i="48"/>
  <c r="B7" i="48"/>
  <c r="B71" i="70"/>
  <c r="W98" i="43"/>
  <c r="Z98" i="43"/>
  <c r="Z100" i="43"/>
  <c r="L8" i="48"/>
  <c r="W99" i="43"/>
  <c r="W100" i="43"/>
  <c r="Z99" i="43"/>
  <c r="AD99" i="43"/>
  <c r="AD100" i="43"/>
  <c r="L75" i="48"/>
  <c r="L72" i="48"/>
  <c r="L66" i="48"/>
  <c r="L74" i="70"/>
  <c r="L77" i="70"/>
  <c r="L68" i="70"/>
  <c r="L72" i="65"/>
  <c r="L66" i="65"/>
  <c r="L75" i="65"/>
  <c r="J72" i="48"/>
  <c r="J66" i="48"/>
  <c r="J75" i="48"/>
  <c r="J72" i="65"/>
  <c r="J75" i="65"/>
  <c r="J66" i="65"/>
  <c r="J74" i="70"/>
  <c r="J77" i="70"/>
  <c r="J68" i="70"/>
  <c r="I74" i="70"/>
  <c r="I77" i="70"/>
  <c r="I68" i="70"/>
  <c r="I75" i="48"/>
  <c r="I72" i="48"/>
  <c r="I66" i="48"/>
  <c r="E74" i="70"/>
  <c r="E68" i="70"/>
  <c r="E17" i="33" s="1"/>
  <c r="E71" i="70"/>
  <c r="C77" i="70"/>
  <c r="C71" i="70"/>
  <c r="C68" i="70"/>
  <c r="C17" i="33" s="1"/>
  <c r="C74" i="70"/>
  <c r="K70" i="65"/>
  <c r="K16" i="33" s="1"/>
  <c r="V100" i="43"/>
  <c r="AB98" i="43"/>
  <c r="AC100" i="43"/>
  <c r="Y99" i="43"/>
  <c r="E97" i="43"/>
  <c r="B23" i="48"/>
  <c r="E94" i="43"/>
  <c r="E95" i="43" s="1"/>
  <c r="E96" i="43"/>
  <c r="B70" i="45"/>
  <c r="E93" i="44"/>
  <c r="E94" i="44"/>
  <c r="C64" i="45"/>
  <c r="C7" i="33" s="1"/>
  <c r="C73" i="45"/>
  <c r="C67" i="45"/>
  <c r="B67" i="45"/>
  <c r="B7" i="33"/>
  <c r="B73" i="45"/>
  <c r="Y98" i="43"/>
  <c r="AB100" i="43"/>
  <c r="AC98" i="43"/>
  <c r="AC99" i="43"/>
  <c r="AB99" i="43"/>
  <c r="V99" i="43"/>
  <c r="V98" i="43"/>
  <c r="Y100" i="43"/>
  <c r="E29" i="33" l="1"/>
  <c r="F29" i="33"/>
  <c r="D29" i="33"/>
  <c r="D20" i="33"/>
  <c r="D26" i="33"/>
  <c r="E26" i="33"/>
  <c r="L69" i="65"/>
  <c r="L15" i="33"/>
  <c r="J69" i="65"/>
  <c r="J15" i="33"/>
  <c r="I71" i="70"/>
  <c r="I17" i="33"/>
  <c r="J71" i="70"/>
  <c r="J17" i="33"/>
  <c r="L71" i="70"/>
  <c r="L17" i="33"/>
  <c r="E23" i="33"/>
  <c r="K71" i="70"/>
  <c r="K17" i="33"/>
  <c r="F20" i="33"/>
  <c r="E20" i="33"/>
  <c r="F26" i="33"/>
  <c r="F23" i="33"/>
  <c r="K73" i="65"/>
  <c r="K75" i="70"/>
  <c r="I76" i="48"/>
  <c r="J70" i="65"/>
  <c r="J16" i="33" s="1"/>
  <c r="L73" i="48"/>
  <c r="K70" i="48"/>
  <c r="K12" i="33" s="1"/>
  <c r="B72" i="48"/>
  <c r="J73" i="48"/>
  <c r="K72" i="70"/>
  <c r="K18" i="33" s="1"/>
  <c r="K76" i="48"/>
  <c r="K78" i="70"/>
  <c r="I73" i="48"/>
  <c r="J72" i="70"/>
  <c r="J18" i="33" s="1"/>
  <c r="L73" i="65"/>
  <c r="B68" i="70"/>
  <c r="B17" i="33" s="1"/>
  <c r="J75" i="70"/>
  <c r="J73" i="65"/>
  <c r="L78" i="70"/>
  <c r="L70" i="65"/>
  <c r="L16" i="33" s="1"/>
  <c r="L75" i="70"/>
  <c r="I72" i="70"/>
  <c r="I18" i="33" s="1"/>
  <c r="J76" i="65"/>
  <c r="K76" i="65"/>
  <c r="J76" i="48"/>
  <c r="J78" i="70"/>
  <c r="L76" i="48"/>
  <c r="L72" i="70"/>
  <c r="L18" i="33" s="1"/>
  <c r="L76" i="65"/>
  <c r="B75" i="48"/>
  <c r="L70" i="48"/>
  <c r="L12" i="33" s="1"/>
  <c r="J70" i="48"/>
  <c r="J12" i="33" s="1"/>
  <c r="K73" i="48"/>
  <c r="I75" i="70"/>
  <c r="I78" i="70"/>
  <c r="B74" i="70"/>
  <c r="I70" i="48"/>
  <c r="I12" i="33" s="1"/>
  <c r="L11" i="33"/>
  <c r="L69" i="48"/>
  <c r="J11" i="33"/>
  <c r="J69" i="48"/>
  <c r="I11" i="33"/>
  <c r="I69" i="48"/>
  <c r="L7" i="33"/>
  <c r="J7" i="33"/>
  <c r="I7" i="33"/>
  <c r="C29" i="33"/>
  <c r="C20" i="33"/>
  <c r="C26" i="33"/>
  <c r="C23" i="33"/>
  <c r="B69" i="48"/>
  <c r="B66" i="48"/>
  <c r="B11" i="33" s="1"/>
  <c r="J8" i="33"/>
  <c r="B20" i="33" l="1"/>
  <c r="J27" i="33"/>
  <c r="J24" i="33"/>
  <c r="J30" i="33"/>
  <c r="I23" i="33"/>
  <c r="I20" i="33"/>
  <c r="I29" i="33"/>
  <c r="I26" i="33"/>
  <c r="J26" i="33"/>
  <c r="J23" i="33"/>
  <c r="J20" i="33"/>
  <c r="J29" i="33"/>
  <c r="I24" i="33"/>
  <c r="I30" i="33"/>
  <c r="I27" i="33"/>
  <c r="L30" i="33"/>
  <c r="L27" i="33"/>
  <c r="L24" i="33"/>
  <c r="K30" i="33"/>
  <c r="K27" i="33"/>
  <c r="K24" i="33"/>
  <c r="L29" i="33"/>
  <c r="L26" i="33"/>
  <c r="L23" i="33"/>
  <c r="L20" i="33"/>
  <c r="B29" i="33"/>
  <c r="B23" i="33"/>
  <c r="B26" i="33"/>
  <c r="K7" i="33"/>
  <c r="K23" i="33" s="1"/>
  <c r="K20" i="33" l="1"/>
  <c r="K26" i="33"/>
  <c r="K29" i="33"/>
  <c r="AH98" i="43"/>
  <c r="AH94" i="43"/>
  <c r="AH102" i="43"/>
</calcChain>
</file>

<file path=xl/sharedStrings.xml><?xml version="1.0" encoding="utf-8"?>
<sst xmlns="http://schemas.openxmlformats.org/spreadsheetml/2006/main" count="2878" uniqueCount="104">
  <si>
    <t>Day</t>
  </si>
  <si>
    <t>Influent</t>
  </si>
  <si>
    <t>Backwash</t>
  </si>
  <si>
    <t>Totalizer</t>
  </si>
  <si>
    <t>EP-1</t>
  </si>
  <si>
    <t>SWP-1</t>
  </si>
  <si>
    <t>BL-1</t>
  </si>
  <si>
    <t>Present</t>
  </si>
  <si>
    <t>Previous</t>
  </si>
  <si>
    <t>Total</t>
  </si>
  <si>
    <t>Average</t>
  </si>
  <si>
    <t>ACH</t>
  </si>
  <si>
    <t>Polymer</t>
  </si>
  <si>
    <t>Chlorine</t>
  </si>
  <si>
    <t>inches</t>
  </si>
  <si>
    <t>mg/L</t>
  </si>
  <si>
    <t>Lbs.</t>
  </si>
  <si>
    <t>Avg mg/L</t>
  </si>
  <si>
    <t>Total Lbs.</t>
  </si>
  <si>
    <t>Avg Lbs.</t>
  </si>
  <si>
    <t>Value</t>
  </si>
  <si>
    <t>Turbidity</t>
  </si>
  <si>
    <t>pH</t>
  </si>
  <si>
    <t>Temp.</t>
  </si>
  <si>
    <t>Raw</t>
  </si>
  <si>
    <t>Finished</t>
  </si>
  <si>
    <t>Avg Turb.</t>
  </si>
  <si>
    <t>Avg. Temp.</t>
  </si>
  <si>
    <t>Avg pH</t>
  </si>
  <si>
    <t>Rain</t>
  </si>
  <si>
    <t>Residual</t>
  </si>
  <si>
    <t>N/A</t>
  </si>
  <si>
    <t>High Turb.</t>
  </si>
  <si>
    <t>High Temp.</t>
  </si>
  <si>
    <t>High pH</t>
  </si>
  <si>
    <t>High Lbs.</t>
  </si>
  <si>
    <t>Low Lbs.</t>
  </si>
  <si>
    <t>High mg/L</t>
  </si>
  <si>
    <t>Low mg/L</t>
  </si>
  <si>
    <t>Low Turb.</t>
  </si>
  <si>
    <t>Low Temp.</t>
  </si>
  <si>
    <t>Low pH</t>
  </si>
  <si>
    <t>Influent 2</t>
  </si>
  <si>
    <t>Backwash 2</t>
  </si>
  <si>
    <t>SWP-2</t>
  </si>
  <si>
    <t>FE-1</t>
  </si>
  <si>
    <t>FE-2</t>
  </si>
  <si>
    <t>ACH-2</t>
  </si>
  <si>
    <t>SA-2</t>
  </si>
  <si>
    <t>High</t>
  </si>
  <si>
    <t>Low</t>
  </si>
  <si>
    <t>SA</t>
  </si>
  <si>
    <t>Combined Inf</t>
  </si>
  <si>
    <t>Comb. BW</t>
  </si>
  <si>
    <t>BWP-2</t>
  </si>
  <si>
    <t>BWP-1</t>
  </si>
  <si>
    <t>Comb Lbs.</t>
  </si>
  <si>
    <t>Combined Plant Daily Totals</t>
  </si>
  <si>
    <t>Gallons</t>
  </si>
  <si>
    <t>Plant Hours</t>
  </si>
  <si>
    <t>Residual Chlorine</t>
  </si>
  <si>
    <t>Rain Inches</t>
  </si>
  <si>
    <t>Chemical Usage</t>
  </si>
  <si>
    <t>SodaAsh</t>
  </si>
  <si>
    <t>NaOCl</t>
  </si>
  <si>
    <t xml:space="preserve">Temp </t>
  </si>
  <si>
    <t>Monthly Totals</t>
  </si>
  <si>
    <t>Daily Averages</t>
  </si>
  <si>
    <t>Flush</t>
  </si>
  <si>
    <t>Maximum Daily Totals</t>
  </si>
  <si>
    <t>Finished Water</t>
  </si>
  <si>
    <t>Minimum Daily Totals</t>
  </si>
  <si>
    <t>*Averages, Highs and Lows represent only days the plant was in operation</t>
  </si>
  <si>
    <t>Month</t>
  </si>
  <si>
    <t>Jan</t>
  </si>
  <si>
    <t>Feb</t>
  </si>
  <si>
    <t>Mar</t>
  </si>
  <si>
    <t>Apr</t>
  </si>
  <si>
    <t>May</t>
  </si>
  <si>
    <t>Jun</t>
  </si>
  <si>
    <t>Jul</t>
  </si>
  <si>
    <t>Finished Water Averages</t>
  </si>
  <si>
    <t>Monthly Averages</t>
  </si>
  <si>
    <t>Chlorine2</t>
  </si>
  <si>
    <t>Comb. Cl2</t>
  </si>
  <si>
    <t>Combined Plant Monthly Totals &amp; Averages</t>
  </si>
  <si>
    <t>Maximum Monthly Totals</t>
  </si>
  <si>
    <t>Minimum Monthly Totals</t>
  </si>
  <si>
    <t xml:space="preserve">     February, 2020</t>
  </si>
  <si>
    <t>February, 2020</t>
  </si>
  <si>
    <t xml:space="preserve">     January, 2020</t>
  </si>
  <si>
    <t xml:space="preserve">     March, 2020</t>
  </si>
  <si>
    <t>January, 2020</t>
  </si>
  <si>
    <t>April, 2020</t>
  </si>
  <si>
    <t>March, 2020</t>
  </si>
  <si>
    <t xml:space="preserve">     April, 2020</t>
  </si>
  <si>
    <t xml:space="preserve">     May, 2020</t>
  </si>
  <si>
    <t xml:space="preserve">     June, 2020</t>
  </si>
  <si>
    <t>June, 2020</t>
  </si>
  <si>
    <t>May, 2020</t>
  </si>
  <si>
    <t xml:space="preserve">     July, 2020</t>
  </si>
  <si>
    <t>July, 2020</t>
  </si>
  <si>
    <t>2020 Totals</t>
  </si>
  <si>
    <t>Jan - Jul,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</si>
</sst>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(* #,##0.00_);_(* \(#,##0.00\);_(* &quot;-&quot;??_);_(@_)"/>
    <numFmt numFmtId="164" formatCode="_(* #,##0.0_);_(* \(#,##0.0\);_(* &quot;-&quot;??_);_(@_)"/>
    <numFmt numFmtId="165" formatCode="_(* #,##0_);_(* \(#,##0\);_(* &quot;-&quot;??_);_(@_)"/>
    <numFmt numFmtId="166" formatCode="_(* #,##0.000_);_(* \(#,##0.000\);_(* &quot;-&quot;??_);_(@_)"/>
    <numFmt numFmtId="167" formatCode="0.000"/>
    <numFmt numFmtId="168" formatCode="0.0"/>
  </numFmts>
  <fonts count="1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Times New Roman"/>
      <family val="1"/>
    </font>
    <font>
      <sz val="20"/>
      <color theme="1"/>
      <name val="Times New Roman"/>
      <family val="1"/>
    </font>
    <font>
      <sz val="11"/>
      <color theme="1"/>
      <name val="Times New Roman"/>
      <family val="1"/>
    </font>
    <font>
      <sz val="12"/>
      <name val="Times New Roman"/>
      <family val="1"/>
    </font>
    <font>
      <sz val="20"/>
      <name val="Times New Roman"/>
      <family val="1"/>
    </font>
    <font>
      <sz val="14"/>
      <color theme="1"/>
      <name val="Times New Roman"/>
      <family val="1"/>
    </font>
    <font>
      <b/>
      <sz val="12"/>
      <color theme="1"/>
      <name val="Times New Roman"/>
      <family val="1"/>
    </font>
    <font>
      <b/>
      <sz val="12"/>
      <name val="Times New Roman"/>
      <family val="1"/>
    </font>
  </fonts>
  <fills count="7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39997558519241921"/>
        <bgColor indexed="64"/>
      </patternFill>
    </fill>
  </fills>
  <borders count="2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419">
    <xf numFmtId="0" fontId="0" fillId="0" borderId="0" xfId="0"/>
    <xf numFmtId="43" fontId="0" fillId="0" borderId="0" xfId="0" applyNumberFormat="1"/>
    <xf numFmtId="165" fontId="2" fillId="0" borderId="3" xfId="1" applyNumberFormat="1" applyFont="1" applyBorder="1" applyProtection="1">
      <protection locked="0"/>
    </xf>
    <xf numFmtId="164" fontId="2" fillId="0" borderId="3" xfId="1" applyNumberFormat="1" applyFont="1" applyBorder="1" applyProtection="1">
      <protection locked="0"/>
    </xf>
    <xf numFmtId="164" fontId="2" fillId="0" borderId="7" xfId="1" applyNumberFormat="1" applyFont="1" applyBorder="1" applyProtection="1">
      <protection locked="0"/>
    </xf>
    <xf numFmtId="164" fontId="2" fillId="0" borderId="1" xfId="1" applyNumberFormat="1" applyFont="1" applyBorder="1" applyProtection="1">
      <protection locked="0"/>
    </xf>
    <xf numFmtId="43" fontId="2" fillId="0" borderId="2" xfId="1" applyNumberFormat="1" applyFont="1" applyBorder="1" applyProtection="1">
      <protection locked="0"/>
    </xf>
    <xf numFmtId="43" fontId="2" fillId="0" borderId="3" xfId="1" applyNumberFormat="1" applyFont="1" applyBorder="1" applyProtection="1">
      <protection locked="0"/>
    </xf>
    <xf numFmtId="166" fontId="2" fillId="0" borderId="3" xfId="1" applyNumberFormat="1" applyFont="1" applyBorder="1" applyProtection="1">
      <protection locked="0"/>
    </xf>
    <xf numFmtId="43" fontId="2" fillId="0" borderId="1" xfId="1" applyNumberFormat="1" applyFont="1" applyBorder="1" applyProtection="1">
      <protection locked="0"/>
    </xf>
    <xf numFmtId="2" fontId="0" fillId="0" borderId="0" xfId="0" applyNumberFormat="1"/>
    <xf numFmtId="43" fontId="2" fillId="4" borderId="0" xfId="1" applyNumberFormat="1" applyFont="1" applyFill="1" applyBorder="1" applyAlignment="1" applyProtection="1">
      <alignment horizontal="center"/>
    </xf>
    <xf numFmtId="0" fontId="2" fillId="0" borderId="0" xfId="0" applyFont="1"/>
    <xf numFmtId="2" fontId="2" fillId="0" borderId="0" xfId="0" applyNumberFormat="1" applyFont="1"/>
    <xf numFmtId="0" fontId="2" fillId="0" borderId="0" xfId="0" applyFont="1" applyBorder="1"/>
    <xf numFmtId="0" fontId="2" fillId="4" borderId="0" xfId="0" applyFont="1" applyFill="1" applyBorder="1" applyAlignment="1">
      <alignment vertical="center"/>
    </xf>
    <xf numFmtId="43" fontId="2" fillId="4" borderId="0" xfId="1" applyFont="1" applyFill="1" applyBorder="1" applyAlignment="1"/>
    <xf numFmtId="43" fontId="2" fillId="3" borderId="1" xfId="1" applyFont="1" applyFill="1" applyBorder="1" applyAlignment="1" applyProtection="1">
      <alignment horizontal="center"/>
    </xf>
    <xf numFmtId="43" fontId="2" fillId="3" borderId="2" xfId="1" applyFont="1" applyFill="1" applyBorder="1" applyAlignment="1" applyProtection="1">
      <alignment horizontal="center"/>
    </xf>
    <xf numFmtId="43" fontId="2" fillId="3" borderId="3" xfId="1" applyFont="1" applyFill="1" applyBorder="1" applyAlignment="1" applyProtection="1">
      <alignment horizontal="center"/>
    </xf>
    <xf numFmtId="0" fontId="2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2" fontId="2" fillId="0" borderId="0" xfId="0" applyNumberFormat="1" applyFont="1" applyAlignment="1">
      <alignment horizontal="center" vertical="center"/>
    </xf>
    <xf numFmtId="2" fontId="0" fillId="0" borderId="0" xfId="0" applyNumberFormat="1" applyAlignment="1">
      <alignment horizontal="center" vertical="center"/>
    </xf>
    <xf numFmtId="167" fontId="2" fillId="0" borderId="0" xfId="0" applyNumberFormat="1" applyFont="1" applyAlignment="1">
      <alignment horizontal="center" vertical="center"/>
    </xf>
    <xf numFmtId="167" fontId="0" fillId="0" borderId="0" xfId="0" applyNumberFormat="1" applyAlignment="1">
      <alignment horizontal="center" vertical="center"/>
    </xf>
    <xf numFmtId="168" fontId="2" fillId="0" borderId="0" xfId="0" applyNumberFormat="1" applyFont="1"/>
    <xf numFmtId="168" fontId="0" fillId="0" borderId="0" xfId="0" applyNumberFormat="1"/>
    <xf numFmtId="165" fontId="2" fillId="6" borderId="1" xfId="1" applyNumberFormat="1" applyFont="1" applyFill="1" applyBorder="1" applyAlignment="1">
      <alignment horizontal="center" vertical="center"/>
    </xf>
    <xf numFmtId="165" fontId="2" fillId="0" borderId="0" xfId="1" applyNumberFormat="1" applyFont="1" applyAlignment="1">
      <alignment horizontal="center" vertical="center"/>
    </xf>
    <xf numFmtId="165" fontId="0" fillId="0" borderId="0" xfId="1" applyNumberFormat="1" applyFont="1" applyAlignment="1">
      <alignment horizontal="center" vertical="center"/>
    </xf>
    <xf numFmtId="43" fontId="2" fillId="0" borderId="0" xfId="0" applyNumberFormat="1" applyFont="1"/>
    <xf numFmtId="2" fontId="2" fillId="0" borderId="5" xfId="0" applyNumberFormat="1" applyFont="1" applyBorder="1" applyAlignment="1">
      <alignment horizontal="center" vertical="center"/>
    </xf>
    <xf numFmtId="0" fontId="2" fillId="6" borderId="6" xfId="0" applyFont="1" applyFill="1" applyBorder="1" applyAlignment="1">
      <alignment horizontal="center" vertical="center"/>
    </xf>
    <xf numFmtId="165" fontId="2" fillId="0" borderId="1" xfId="1" applyNumberFormat="1" applyFont="1" applyBorder="1" applyProtection="1">
      <protection locked="0"/>
    </xf>
    <xf numFmtId="165" fontId="2" fillId="4" borderId="1" xfId="1" applyNumberFormat="1" applyFont="1" applyFill="1" applyBorder="1" applyProtection="1">
      <protection locked="0"/>
    </xf>
    <xf numFmtId="164" fontId="2" fillId="0" borderId="5" xfId="1" applyNumberFormat="1" applyFont="1" applyBorder="1" applyProtection="1">
      <protection locked="0"/>
    </xf>
    <xf numFmtId="166" fontId="2" fillId="0" borderId="1" xfId="1" applyNumberFormat="1" applyFont="1" applyBorder="1" applyProtection="1">
      <protection locked="0"/>
    </xf>
    <xf numFmtId="0" fontId="2" fillId="3" borderId="3" xfId="0" applyFont="1" applyFill="1" applyBorder="1" applyAlignment="1" applyProtection="1">
      <alignment horizontal="center"/>
    </xf>
    <xf numFmtId="164" fontId="2" fillId="4" borderId="0" xfId="1" applyNumberFormat="1" applyFont="1" applyFill="1" applyBorder="1" applyProtection="1"/>
    <xf numFmtId="164" fontId="2" fillId="3" borderId="3" xfId="1" applyNumberFormat="1" applyFont="1" applyFill="1" applyBorder="1" applyAlignment="1" applyProtection="1">
      <alignment horizontal="center"/>
    </xf>
    <xf numFmtId="0" fontId="2" fillId="3" borderId="1" xfId="0" applyFont="1" applyFill="1" applyBorder="1" applyAlignment="1" applyProtection="1">
      <alignment horizontal="center"/>
    </xf>
    <xf numFmtId="164" fontId="2" fillId="3" borderId="1" xfId="1" applyNumberFormat="1" applyFont="1" applyFill="1" applyBorder="1" applyAlignment="1" applyProtection="1">
      <alignment horizontal="center"/>
    </xf>
    <xf numFmtId="0" fontId="0" fillId="0" borderId="14" xfId="0" applyBorder="1" applyAlignment="1" applyProtection="1">
      <alignment horizontal="center"/>
    </xf>
    <xf numFmtId="165" fontId="0" fillId="0" borderId="0" xfId="0" applyNumberFormat="1" applyProtection="1"/>
    <xf numFmtId="165" fontId="0" fillId="0" borderId="0" xfId="1" applyNumberFormat="1" applyFont="1" applyProtection="1"/>
    <xf numFmtId="164" fontId="0" fillId="0" borderId="0" xfId="1" applyNumberFormat="1" applyFont="1" applyProtection="1"/>
    <xf numFmtId="164" fontId="0" fillId="0" borderId="0" xfId="1" applyNumberFormat="1" applyFont="1" applyBorder="1" applyProtection="1"/>
    <xf numFmtId="2" fontId="0" fillId="0" borderId="13" xfId="1" applyNumberFormat="1" applyFont="1" applyBorder="1" applyProtection="1"/>
    <xf numFmtId="164" fontId="0" fillId="4" borderId="0" xfId="1" applyNumberFormat="1" applyFont="1" applyFill="1" applyBorder="1" applyProtection="1"/>
    <xf numFmtId="164" fontId="0" fillId="4" borderId="7" xfId="1" applyNumberFormat="1" applyFont="1" applyFill="1" applyBorder="1" applyAlignment="1" applyProtection="1">
      <alignment horizontal="center"/>
    </xf>
    <xf numFmtId="43" fontId="4" fillId="0" borderId="13" xfId="1" applyNumberFormat="1" applyFont="1" applyBorder="1" applyAlignment="1" applyProtection="1">
      <alignment horizontal="center"/>
    </xf>
    <xf numFmtId="165" fontId="5" fillId="5" borderId="1" xfId="1" applyNumberFormat="1" applyFont="1" applyFill="1" applyBorder="1" applyAlignment="1" applyProtection="1">
      <alignment horizontal="center"/>
    </xf>
    <xf numFmtId="164" fontId="5" fillId="5" borderId="1" xfId="1" applyNumberFormat="1" applyFont="1" applyFill="1" applyBorder="1" applyAlignment="1" applyProtection="1">
      <alignment horizontal="center"/>
    </xf>
    <xf numFmtId="2" fontId="5" fillId="5" borderId="1" xfId="1" applyNumberFormat="1" applyFont="1" applyFill="1" applyBorder="1" applyAlignment="1" applyProtection="1">
      <alignment horizontal="center"/>
    </xf>
    <xf numFmtId="164" fontId="5" fillId="4" borderId="0" xfId="1" applyNumberFormat="1" applyFont="1" applyFill="1" applyBorder="1" applyProtection="1"/>
    <xf numFmtId="43" fontId="2" fillId="5" borderId="1" xfId="1" applyNumberFormat="1" applyFont="1" applyFill="1" applyBorder="1" applyAlignment="1" applyProtection="1">
      <alignment horizontal="center"/>
    </xf>
    <xf numFmtId="0" fontId="2" fillId="3" borderId="8" xfId="0" applyFont="1" applyFill="1" applyBorder="1" applyAlignment="1" applyProtection="1">
      <alignment horizontal="center"/>
    </xf>
    <xf numFmtId="165" fontId="2" fillId="5" borderId="8" xfId="1" applyNumberFormat="1" applyFont="1" applyFill="1" applyBorder="1" applyAlignment="1" applyProtection="1">
      <alignment horizontal="center"/>
    </xf>
    <xf numFmtId="165" fontId="5" fillId="5" borderId="8" xfId="1" applyNumberFormat="1" applyFont="1" applyFill="1" applyBorder="1" applyAlignment="1" applyProtection="1">
      <alignment horizontal="center"/>
    </xf>
    <xf numFmtId="165" fontId="5" fillId="5" borderId="8" xfId="1" applyNumberFormat="1" applyFont="1" applyFill="1" applyBorder="1" applyAlignment="1" applyProtection="1">
      <alignment horizontal="center" vertical="center"/>
    </xf>
    <xf numFmtId="164" fontId="5" fillId="5" borderId="8" xfId="1" applyNumberFormat="1" applyFont="1" applyFill="1" applyBorder="1" applyAlignment="1" applyProtection="1">
      <alignment horizontal="center"/>
    </xf>
    <xf numFmtId="2" fontId="5" fillId="5" borderId="8" xfId="1" applyNumberFormat="1" applyFont="1" applyFill="1" applyBorder="1" applyAlignment="1" applyProtection="1">
      <alignment horizontal="center"/>
    </xf>
    <xf numFmtId="165" fontId="2" fillId="5" borderId="1" xfId="1" applyNumberFormat="1" applyFont="1" applyFill="1" applyBorder="1" applyAlignment="1" applyProtection="1">
      <alignment horizontal="center"/>
    </xf>
    <xf numFmtId="164" fontId="2" fillId="5" borderId="1" xfId="1" applyNumberFormat="1" applyFont="1" applyFill="1" applyBorder="1" applyAlignment="1" applyProtection="1">
      <alignment horizontal="center"/>
    </xf>
    <xf numFmtId="2" fontId="2" fillId="5" borderId="1" xfId="1" applyNumberFormat="1" applyFont="1" applyFill="1" applyBorder="1" applyAlignment="1" applyProtection="1">
      <alignment horizontal="center" vertical="center"/>
    </xf>
    <xf numFmtId="2" fontId="2" fillId="5" borderId="1" xfId="0" applyNumberFormat="1" applyFont="1" applyFill="1" applyBorder="1" applyAlignment="1" applyProtection="1">
      <alignment horizontal="center"/>
    </xf>
    <xf numFmtId="0" fontId="2" fillId="0" borderId="0" xfId="0" applyFont="1" applyProtection="1"/>
    <xf numFmtId="43" fontId="2" fillId="5" borderId="1" xfId="0" applyNumberFormat="1" applyFont="1" applyFill="1" applyBorder="1" applyProtection="1"/>
    <xf numFmtId="165" fontId="2" fillId="4" borderId="0" xfId="1" applyNumberFormat="1" applyFont="1" applyFill="1" applyBorder="1" applyAlignment="1" applyProtection="1">
      <alignment horizontal="center"/>
    </xf>
    <xf numFmtId="164" fontId="2" fillId="4" borderId="0" xfId="1" applyNumberFormat="1" applyFont="1" applyFill="1" applyBorder="1" applyAlignment="1" applyProtection="1">
      <alignment horizontal="center"/>
    </xf>
    <xf numFmtId="164" fontId="2" fillId="4" borderId="0" xfId="1" applyNumberFormat="1" applyFont="1" applyFill="1" applyBorder="1" applyAlignment="1" applyProtection="1"/>
    <xf numFmtId="2" fontId="2" fillId="4" borderId="0" xfId="1" applyNumberFormat="1" applyFont="1" applyFill="1" applyBorder="1" applyAlignment="1" applyProtection="1">
      <alignment horizontal="center" vertical="center"/>
    </xf>
    <xf numFmtId="2" fontId="2" fillId="4" borderId="0" xfId="1" applyNumberFormat="1" applyFont="1" applyFill="1" applyBorder="1" applyAlignment="1" applyProtection="1">
      <alignment horizontal="center"/>
    </xf>
    <xf numFmtId="0" fontId="2" fillId="4" borderId="0" xfId="1" applyNumberFormat="1" applyFont="1" applyFill="1" applyBorder="1" applyAlignment="1" applyProtection="1">
      <alignment horizontal="center" vertical="center"/>
    </xf>
    <xf numFmtId="165" fontId="5" fillId="4" borderId="0" xfId="1" applyNumberFormat="1" applyFont="1" applyFill="1" applyBorder="1" applyAlignment="1" applyProtection="1">
      <alignment horizontal="center"/>
    </xf>
    <xf numFmtId="43" fontId="4" fillId="4" borderId="0" xfId="1" applyNumberFormat="1" applyFont="1" applyFill="1" applyBorder="1" applyAlignment="1" applyProtection="1">
      <alignment horizontal="center"/>
    </xf>
    <xf numFmtId="0" fontId="2" fillId="0" borderId="7" xfId="0" applyFont="1" applyBorder="1" applyAlignment="1" applyProtection="1">
      <alignment horizontal="center"/>
    </xf>
    <xf numFmtId="43" fontId="2" fillId="0" borderId="0" xfId="1" applyNumberFormat="1" applyFont="1" applyProtection="1"/>
    <xf numFmtId="166" fontId="2" fillId="0" borderId="15" xfId="1" applyNumberFormat="1" applyFont="1" applyBorder="1" applyProtection="1"/>
    <xf numFmtId="43" fontId="2" fillId="5" borderId="1" xfId="1" applyNumberFormat="1" applyFont="1" applyFill="1" applyBorder="1" applyProtection="1"/>
    <xf numFmtId="166" fontId="2" fillId="5" borderId="1" xfId="1" applyNumberFormat="1" applyFont="1" applyFill="1" applyBorder="1" applyProtection="1"/>
    <xf numFmtId="164" fontId="2" fillId="5" borderId="1" xfId="1" applyNumberFormat="1" applyFont="1" applyFill="1" applyBorder="1" applyProtection="1"/>
    <xf numFmtId="0" fontId="2" fillId="0" borderId="0" xfId="0" applyFont="1" applyAlignment="1" applyProtection="1">
      <alignment horizontal="center"/>
    </xf>
    <xf numFmtId="166" fontId="2" fillId="0" borderId="0" xfId="1" applyNumberFormat="1" applyFont="1" applyProtection="1"/>
    <xf numFmtId="43" fontId="2" fillId="0" borderId="0" xfId="1" applyNumberFormat="1" applyFont="1" applyAlignment="1" applyProtection="1">
      <alignment horizontal="center"/>
    </xf>
    <xf numFmtId="0" fontId="2" fillId="2" borderId="1" xfId="0" applyFont="1" applyFill="1" applyBorder="1" applyAlignment="1" applyProtection="1">
      <alignment horizontal="center"/>
    </xf>
    <xf numFmtId="165" fontId="2" fillId="2" borderId="1" xfId="1" applyNumberFormat="1" applyFont="1" applyFill="1" applyBorder="1" applyAlignment="1" applyProtection="1">
      <alignment horizontal="center"/>
    </xf>
    <xf numFmtId="164" fontId="2" fillId="2" borderId="1" xfId="1" applyNumberFormat="1" applyFont="1" applyFill="1" applyBorder="1" applyAlignment="1" applyProtection="1">
      <alignment horizontal="center"/>
    </xf>
    <xf numFmtId="164" fontId="2" fillId="2" borderId="5" xfId="1" applyNumberFormat="1" applyFont="1" applyFill="1" applyBorder="1" applyAlignment="1" applyProtection="1">
      <alignment horizontal="center"/>
    </xf>
    <xf numFmtId="2" fontId="2" fillId="2" borderId="1" xfId="1" applyNumberFormat="1" applyFont="1" applyFill="1" applyBorder="1" applyAlignment="1" applyProtection="1">
      <alignment horizontal="center"/>
    </xf>
    <xf numFmtId="43" fontId="2" fillId="2" borderId="1" xfId="1" applyNumberFormat="1" applyFont="1" applyFill="1" applyBorder="1" applyAlignment="1" applyProtection="1">
      <alignment horizontal="center"/>
    </xf>
    <xf numFmtId="166" fontId="2" fillId="2" borderId="1" xfId="1" applyNumberFormat="1" applyFont="1" applyFill="1" applyBorder="1" applyAlignment="1" applyProtection="1">
      <alignment horizontal="center"/>
    </xf>
    <xf numFmtId="0" fontId="0" fillId="0" borderId="0" xfId="0" applyProtection="1"/>
    <xf numFmtId="0" fontId="2" fillId="0" borderId="0" xfId="0" applyFont="1" applyBorder="1" applyProtection="1"/>
    <xf numFmtId="164" fontId="2" fillId="0" borderId="0" xfId="1" applyNumberFormat="1" applyFont="1" applyAlignment="1" applyProtection="1">
      <alignment horizontal="center"/>
    </xf>
    <xf numFmtId="165" fontId="5" fillId="4" borderId="0" xfId="1" applyNumberFormat="1" applyFont="1" applyFill="1" applyBorder="1" applyAlignment="1" applyProtection="1"/>
    <xf numFmtId="165" fontId="5" fillId="4" borderId="0" xfId="1" applyNumberFormat="1" applyFont="1" applyFill="1" applyBorder="1" applyAlignment="1" applyProtection="1">
      <alignment vertical="center"/>
    </xf>
    <xf numFmtId="43" fontId="2" fillId="4" borderId="0" xfId="1" applyFont="1" applyFill="1" applyBorder="1" applyAlignment="1" applyProtection="1"/>
    <xf numFmtId="164" fontId="2" fillId="0" borderId="0" xfId="1" applyNumberFormat="1" applyFont="1" applyBorder="1" applyProtection="1"/>
    <xf numFmtId="164" fontId="2" fillId="0" borderId="0" xfId="1" applyNumberFormat="1" applyFont="1" applyProtection="1"/>
    <xf numFmtId="0" fontId="2" fillId="0" borderId="0" xfId="1" applyNumberFormat="1" applyFont="1" applyAlignment="1" applyProtection="1">
      <alignment horizontal="center" vertical="center"/>
    </xf>
    <xf numFmtId="2" fontId="2" fillId="0" borderId="0" xfId="1" applyNumberFormat="1" applyFont="1" applyProtection="1"/>
    <xf numFmtId="0" fontId="2" fillId="4" borderId="0" xfId="0" applyFont="1" applyFill="1" applyBorder="1" applyAlignment="1">
      <alignment horizontal="center" vertical="center"/>
    </xf>
    <xf numFmtId="0" fontId="2" fillId="0" borderId="0" xfId="0" applyNumberFormat="1" applyFont="1" applyAlignment="1">
      <alignment horizontal="center" vertical="center"/>
    </xf>
    <xf numFmtId="0" fontId="0" fillId="0" borderId="0" xfId="0" applyNumberFormat="1" applyAlignment="1">
      <alignment horizontal="center" vertical="center"/>
    </xf>
    <xf numFmtId="0" fontId="0" fillId="4" borderId="0" xfId="0" applyFill="1" applyBorder="1"/>
    <xf numFmtId="165" fontId="2" fillId="6" borderId="1" xfId="1" applyNumberFormat="1" applyFont="1" applyFill="1" applyBorder="1" applyAlignment="1" applyProtection="1">
      <alignment horizontal="center" vertical="center"/>
    </xf>
    <xf numFmtId="0" fontId="2" fillId="6" borderId="1" xfId="0" applyFont="1" applyFill="1" applyBorder="1" applyAlignment="1" applyProtection="1">
      <alignment horizontal="center" vertical="center"/>
    </xf>
    <xf numFmtId="2" fontId="2" fillId="6" borderId="1" xfId="0" applyNumberFormat="1" applyFont="1" applyFill="1" applyBorder="1" applyAlignment="1" applyProtection="1">
      <alignment horizontal="center" vertical="center"/>
    </xf>
    <xf numFmtId="2" fontId="2" fillId="0" borderId="1" xfId="0" applyNumberFormat="1" applyFont="1" applyBorder="1" applyAlignment="1" applyProtection="1">
      <alignment horizontal="center" vertical="center"/>
    </xf>
    <xf numFmtId="0" fontId="2" fillId="0" borderId="0" xfId="0" applyFont="1" applyAlignment="1" applyProtection="1">
      <alignment horizontal="center" vertical="center"/>
    </xf>
    <xf numFmtId="0" fontId="2" fillId="6" borderId="1" xfId="0" applyFont="1" applyFill="1" applyBorder="1" applyAlignment="1">
      <alignment horizontal="center" vertical="center"/>
    </xf>
    <xf numFmtId="2" fontId="2" fillId="0" borderId="1" xfId="0" applyNumberFormat="1" applyFont="1" applyBorder="1" applyAlignment="1" applyProtection="1">
      <alignment horizontal="center" vertical="center"/>
    </xf>
    <xf numFmtId="167" fontId="2" fillId="6" borderId="3" xfId="0" applyNumberFormat="1" applyFont="1" applyFill="1" applyBorder="1" applyAlignment="1" applyProtection="1">
      <alignment horizontal="center" vertical="center"/>
    </xf>
    <xf numFmtId="2" fontId="2" fillId="6" borderId="3" xfId="0" applyNumberFormat="1" applyFont="1" applyFill="1" applyBorder="1" applyAlignment="1" applyProtection="1">
      <alignment horizontal="center" vertical="center"/>
    </xf>
    <xf numFmtId="0" fontId="2" fillId="6" borderId="3" xfId="0" applyNumberFormat="1" applyFont="1" applyFill="1" applyBorder="1" applyAlignment="1" applyProtection="1">
      <alignment horizontal="center" vertical="center"/>
    </xf>
    <xf numFmtId="0" fontId="2" fillId="6" borderId="1" xfId="0" applyFont="1" applyFill="1" applyBorder="1" applyAlignment="1" applyProtection="1">
      <alignment horizontal="center" vertical="center"/>
    </xf>
    <xf numFmtId="43" fontId="2" fillId="0" borderId="0" xfId="1" applyFont="1" applyAlignment="1">
      <alignment vertical="center"/>
    </xf>
    <xf numFmtId="43" fontId="0" fillId="0" borderId="0" xfId="1" applyFont="1" applyAlignment="1">
      <alignment vertical="center"/>
    </xf>
    <xf numFmtId="43" fontId="2" fillId="2" borderId="6" xfId="1" applyFont="1" applyFill="1" applyBorder="1" applyAlignment="1" applyProtection="1">
      <alignment vertical="center"/>
    </xf>
    <xf numFmtId="43" fontId="2" fillId="2" borderId="1" xfId="1" applyFont="1" applyFill="1" applyBorder="1" applyAlignment="1" applyProtection="1">
      <alignment vertical="center"/>
    </xf>
    <xf numFmtId="165" fontId="2" fillId="3" borderId="3" xfId="0" applyNumberFormat="1" applyFont="1" applyFill="1" applyBorder="1" applyAlignment="1" applyProtection="1">
      <alignment horizontal="center"/>
    </xf>
    <xf numFmtId="43" fontId="4" fillId="0" borderId="0" xfId="1" applyFont="1" applyAlignment="1" applyProtection="1">
      <alignment vertical="center"/>
    </xf>
    <xf numFmtId="43" fontId="2" fillId="5" borderId="6" xfId="1" applyFont="1" applyFill="1" applyBorder="1" applyAlignment="1" applyProtection="1">
      <alignment vertical="center"/>
    </xf>
    <xf numFmtId="43" fontId="2" fillId="5" borderId="1" xfId="1" applyFont="1" applyFill="1" applyBorder="1" applyAlignment="1" applyProtection="1">
      <alignment vertical="center"/>
    </xf>
    <xf numFmtId="43" fontId="2" fillId="5" borderId="18" xfId="1" applyFont="1" applyFill="1" applyBorder="1" applyAlignment="1" applyProtection="1">
      <alignment vertical="center"/>
    </xf>
    <xf numFmtId="43" fontId="2" fillId="5" borderId="8" xfId="1" applyFont="1" applyFill="1" applyBorder="1" applyAlignment="1" applyProtection="1">
      <alignment vertical="center"/>
    </xf>
    <xf numFmtId="43" fontId="2" fillId="4" borderId="0" xfId="1" applyFont="1" applyFill="1" applyBorder="1" applyAlignment="1" applyProtection="1">
      <alignment vertical="center"/>
    </xf>
    <xf numFmtId="43" fontId="2" fillId="0" borderId="0" xfId="1" applyFont="1" applyAlignment="1" applyProtection="1">
      <alignment vertical="center"/>
    </xf>
    <xf numFmtId="2" fontId="2" fillId="4" borderId="1" xfId="0" applyNumberFormat="1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/>
    </xf>
    <xf numFmtId="165" fontId="2" fillId="0" borderId="1" xfId="1" applyNumberFormat="1" applyFont="1" applyBorder="1" applyAlignment="1" applyProtection="1">
      <alignment horizontal="center" vertical="center"/>
      <protection locked="0"/>
    </xf>
    <xf numFmtId="165" fontId="2" fillId="4" borderId="1" xfId="1" applyNumberFormat="1" applyFont="1" applyFill="1" applyBorder="1" applyAlignment="1" applyProtection="1">
      <alignment horizontal="center" vertical="center"/>
      <protection locked="0"/>
    </xf>
    <xf numFmtId="165" fontId="2" fillId="0" borderId="3" xfId="1" applyNumberFormat="1" applyFont="1" applyBorder="1" applyAlignment="1" applyProtection="1">
      <alignment horizontal="center" vertical="center"/>
      <protection locked="0"/>
    </xf>
    <xf numFmtId="0" fontId="2" fillId="3" borderId="1" xfId="0" applyFont="1" applyFill="1" applyBorder="1" applyAlignment="1" applyProtection="1">
      <alignment horizontal="center" vertical="center"/>
    </xf>
    <xf numFmtId="0" fontId="2" fillId="3" borderId="8" xfId="0" applyFont="1" applyFill="1" applyBorder="1" applyAlignment="1" applyProtection="1">
      <alignment horizontal="center" vertical="center"/>
    </xf>
    <xf numFmtId="0" fontId="2" fillId="6" borderId="1" xfId="0" applyFont="1" applyFill="1" applyBorder="1" applyAlignment="1">
      <alignment horizontal="center" vertical="center"/>
    </xf>
    <xf numFmtId="2" fontId="2" fillId="0" borderId="1" xfId="0" applyNumberFormat="1" applyFont="1" applyBorder="1" applyAlignment="1">
      <alignment horizontal="center" vertical="center"/>
    </xf>
    <xf numFmtId="165" fontId="5" fillId="4" borderId="0" xfId="1" applyNumberFormat="1" applyFont="1" applyFill="1" applyBorder="1" applyAlignment="1" applyProtection="1">
      <alignment horizontal="left" vertical="center"/>
    </xf>
    <xf numFmtId="0" fontId="2" fillId="4" borderId="0" xfId="0" applyFont="1" applyFill="1" applyBorder="1" applyAlignment="1">
      <alignment horizontal="left" vertical="center"/>
    </xf>
    <xf numFmtId="0" fontId="2" fillId="4" borderId="0" xfId="0" applyFont="1" applyFill="1" applyBorder="1" applyAlignment="1" applyProtection="1">
      <alignment horizontal="center"/>
    </xf>
    <xf numFmtId="165" fontId="5" fillId="4" borderId="0" xfId="1" applyNumberFormat="1" applyFont="1" applyFill="1" applyBorder="1" applyAlignment="1" applyProtection="1">
      <alignment horizontal="center" vertical="center"/>
    </xf>
    <xf numFmtId="167" fontId="2" fillId="6" borderId="1" xfId="0" applyNumberFormat="1" applyFont="1" applyFill="1" applyBorder="1" applyAlignment="1">
      <alignment horizontal="center" vertical="center"/>
    </xf>
    <xf numFmtId="2" fontId="2" fillId="6" borderId="1" xfId="0" applyNumberFormat="1" applyFont="1" applyFill="1" applyBorder="1" applyAlignment="1">
      <alignment horizontal="center" vertical="center"/>
    </xf>
    <xf numFmtId="165" fontId="9" fillId="3" borderId="2" xfId="1" applyNumberFormat="1" applyFont="1" applyFill="1" applyBorder="1" applyAlignment="1" applyProtection="1">
      <alignment horizontal="center" vertical="center"/>
    </xf>
    <xf numFmtId="165" fontId="9" fillId="3" borderId="2" xfId="1" applyNumberFormat="1" applyFont="1" applyFill="1" applyBorder="1" applyProtection="1"/>
    <xf numFmtId="164" fontId="9" fillId="3" borderId="2" xfId="1" applyNumberFormat="1" applyFont="1" applyFill="1" applyBorder="1" applyProtection="1"/>
    <xf numFmtId="164" fontId="9" fillId="3" borderId="11" xfId="1" applyNumberFormat="1" applyFont="1" applyFill="1" applyBorder="1" applyProtection="1"/>
    <xf numFmtId="164" fontId="8" fillId="3" borderId="1" xfId="1" applyNumberFormat="1" applyFont="1" applyFill="1" applyBorder="1" applyAlignment="1" applyProtection="1">
      <alignment horizontal="center"/>
    </xf>
    <xf numFmtId="164" fontId="8" fillId="3" borderId="2" xfId="1" applyNumberFormat="1" applyFont="1" applyFill="1" applyBorder="1" applyAlignment="1" applyProtection="1">
      <alignment horizontal="center"/>
    </xf>
    <xf numFmtId="164" fontId="8" fillId="3" borderId="3" xfId="1" applyNumberFormat="1" applyFont="1" applyFill="1" applyBorder="1" applyAlignment="1" applyProtection="1">
      <alignment horizontal="center"/>
    </xf>
    <xf numFmtId="0" fontId="8" fillId="3" borderId="8" xfId="0" applyFont="1" applyFill="1" applyBorder="1" applyAlignment="1" applyProtection="1">
      <alignment horizontal="center" vertical="center"/>
    </xf>
    <xf numFmtId="0" fontId="2" fillId="3" borderId="4" xfId="0" applyFont="1" applyFill="1" applyBorder="1" applyAlignment="1" applyProtection="1">
      <alignment horizontal="center"/>
    </xf>
    <xf numFmtId="2" fontId="2" fillId="0" borderId="1" xfId="0" applyNumberFormat="1" applyFont="1" applyBorder="1" applyAlignment="1">
      <alignment horizontal="center" vertical="center"/>
    </xf>
    <xf numFmtId="2" fontId="2" fillId="0" borderId="8" xfId="0" applyNumberFormat="1" applyFont="1" applyBorder="1" applyAlignment="1">
      <alignment horizontal="center" vertical="center"/>
    </xf>
    <xf numFmtId="2" fontId="2" fillId="0" borderId="3" xfId="0" applyNumberFormat="1" applyFont="1" applyBorder="1" applyAlignment="1">
      <alignment horizontal="center" vertical="center"/>
    </xf>
    <xf numFmtId="0" fontId="2" fillId="6" borderId="8" xfId="0" applyFont="1" applyFill="1" applyBorder="1" applyAlignment="1">
      <alignment horizontal="center" vertical="center"/>
    </xf>
    <xf numFmtId="0" fontId="2" fillId="6" borderId="3" xfId="0" applyFont="1" applyFill="1" applyBorder="1" applyAlignment="1">
      <alignment horizontal="center" vertical="center"/>
    </xf>
    <xf numFmtId="2" fontId="2" fillId="6" borderId="8" xfId="0" applyNumberFormat="1" applyFont="1" applyFill="1" applyBorder="1" applyAlignment="1">
      <alignment horizontal="center" vertical="center"/>
    </xf>
    <xf numFmtId="43" fontId="2" fillId="2" borderId="6" xfId="1" applyNumberFormat="1" applyFont="1" applyFill="1" applyBorder="1" applyAlignment="1" applyProtection="1">
      <alignment horizontal="center" vertical="center"/>
    </xf>
    <xf numFmtId="12" fontId="2" fillId="0" borderId="6" xfId="1" applyNumberFormat="1" applyFont="1" applyBorder="1" applyAlignment="1" applyProtection="1">
      <alignment horizontal="center" vertical="center"/>
      <protection locked="0"/>
    </xf>
    <xf numFmtId="43" fontId="8" fillId="3" borderId="6" xfId="1" applyNumberFormat="1" applyFont="1" applyFill="1" applyBorder="1" applyAlignment="1" applyProtection="1">
      <alignment horizontal="center" vertical="center"/>
    </xf>
    <xf numFmtId="43" fontId="8" fillId="3" borderId="12" xfId="1" applyNumberFormat="1" applyFont="1" applyFill="1" applyBorder="1" applyAlignment="1" applyProtection="1">
      <alignment horizontal="center" vertical="center"/>
    </xf>
    <xf numFmtId="12" fontId="2" fillId="0" borderId="13" xfId="1" applyNumberFormat="1" applyFont="1" applyBorder="1" applyAlignment="1" applyProtection="1">
      <alignment horizontal="center" vertical="center"/>
      <protection locked="0"/>
    </xf>
    <xf numFmtId="43" fontId="4" fillId="0" borderId="0" xfId="1" applyNumberFormat="1" applyFont="1" applyAlignment="1" applyProtection="1">
      <alignment horizontal="center" vertical="center"/>
    </xf>
    <xf numFmtId="43" fontId="2" fillId="5" borderId="6" xfId="1" applyNumberFormat="1" applyFont="1" applyFill="1" applyBorder="1" applyAlignment="1" applyProtection="1">
      <alignment horizontal="center" vertical="center"/>
    </xf>
    <xf numFmtId="43" fontId="2" fillId="5" borderId="18" xfId="1" applyNumberFormat="1" applyFont="1" applyFill="1" applyBorder="1" applyAlignment="1" applyProtection="1">
      <alignment horizontal="center" vertical="center"/>
    </xf>
    <xf numFmtId="43" fontId="2" fillId="5" borderId="1" xfId="1" applyNumberFormat="1" applyFont="1" applyFill="1" applyBorder="1" applyAlignment="1" applyProtection="1">
      <alignment horizontal="center" vertical="center"/>
    </xf>
    <xf numFmtId="43" fontId="2" fillId="5" borderId="5" xfId="0" applyNumberFormat="1" applyFont="1" applyFill="1" applyBorder="1" applyAlignment="1" applyProtection="1">
      <alignment horizontal="center" vertical="center"/>
    </xf>
    <xf numFmtId="43" fontId="2" fillId="5" borderId="5" xfId="1" applyNumberFormat="1" applyFont="1" applyFill="1" applyBorder="1" applyAlignment="1" applyProtection="1">
      <alignment horizontal="center" vertical="center"/>
    </xf>
    <xf numFmtId="43" fontId="2" fillId="4" borderId="0" xfId="1" applyNumberFormat="1" applyFont="1" applyFill="1" applyBorder="1" applyAlignment="1" applyProtection="1">
      <alignment horizontal="center" vertical="center"/>
    </xf>
    <xf numFmtId="43" fontId="2" fillId="0" borderId="0" xfId="1" applyNumberFormat="1" applyFont="1" applyAlignment="1" applyProtection="1">
      <alignment horizontal="center" vertical="center"/>
    </xf>
    <xf numFmtId="43" fontId="2" fillId="0" borderId="0" xfId="0" applyNumberFormat="1" applyFont="1" applyAlignment="1">
      <alignment horizontal="center" vertical="center"/>
    </xf>
    <xf numFmtId="43" fontId="0" fillId="0" borderId="0" xfId="0" applyNumberFormat="1" applyAlignment="1">
      <alignment horizontal="center" vertical="center"/>
    </xf>
    <xf numFmtId="43" fontId="2" fillId="2" borderId="1" xfId="1" applyNumberFormat="1" applyFont="1" applyFill="1" applyBorder="1" applyAlignment="1" applyProtection="1">
      <alignment horizontal="center" vertical="center"/>
    </xf>
    <xf numFmtId="12" fontId="2" fillId="0" borderId="1" xfId="1" applyNumberFormat="1" applyFont="1" applyBorder="1" applyAlignment="1" applyProtection="1">
      <alignment horizontal="center" vertical="center"/>
      <protection locked="0"/>
    </xf>
    <xf numFmtId="43" fontId="8" fillId="3" borderId="1" xfId="1" applyNumberFormat="1" applyFont="1" applyFill="1" applyBorder="1" applyAlignment="1" applyProtection="1">
      <alignment horizontal="center" vertical="center"/>
    </xf>
    <xf numFmtId="43" fontId="8" fillId="3" borderId="2" xfId="1" applyNumberFormat="1" applyFont="1" applyFill="1" applyBorder="1" applyAlignment="1" applyProtection="1">
      <alignment horizontal="center" vertical="center"/>
    </xf>
    <xf numFmtId="12" fontId="2" fillId="0" borderId="3" xfId="1" applyNumberFormat="1" applyFont="1" applyBorder="1" applyAlignment="1" applyProtection="1">
      <alignment horizontal="center" vertical="center"/>
      <protection locked="0"/>
    </xf>
    <xf numFmtId="43" fontId="2" fillId="5" borderId="8" xfId="1" applyNumberFormat="1" applyFont="1" applyFill="1" applyBorder="1" applyAlignment="1" applyProtection="1">
      <alignment horizontal="center" vertical="center"/>
    </xf>
    <xf numFmtId="43" fontId="2" fillId="5" borderId="6" xfId="0" applyNumberFormat="1" applyFont="1" applyFill="1" applyBorder="1" applyAlignment="1" applyProtection="1">
      <alignment horizontal="center" vertical="center"/>
    </xf>
    <xf numFmtId="43" fontId="2" fillId="5" borderId="3" xfId="1" applyNumberFormat="1" applyFont="1" applyFill="1" applyBorder="1" applyAlignment="1" applyProtection="1">
      <alignment horizontal="center" vertical="center"/>
    </xf>
    <xf numFmtId="43" fontId="4" fillId="0" borderId="0" xfId="1" applyNumberFormat="1" applyFont="1" applyBorder="1" applyAlignment="1" applyProtection="1">
      <alignment horizontal="center" vertical="center"/>
    </xf>
    <xf numFmtId="43" fontId="2" fillId="5" borderId="1" xfId="0" applyNumberFormat="1" applyFont="1" applyFill="1" applyBorder="1" applyAlignment="1" applyProtection="1">
      <alignment horizontal="center" vertical="center"/>
    </xf>
    <xf numFmtId="0" fontId="2" fillId="6" borderId="13" xfId="0" applyFont="1" applyFill="1" applyBorder="1" applyAlignment="1">
      <alignment horizontal="center" vertical="center"/>
    </xf>
    <xf numFmtId="2" fontId="2" fillId="0" borderId="7" xfId="0" applyNumberFormat="1" applyFont="1" applyBorder="1" applyAlignment="1">
      <alignment horizontal="center" vertical="center"/>
    </xf>
    <xf numFmtId="2" fontId="2" fillId="0" borderId="1" xfId="0" applyNumberFormat="1" applyFont="1" applyBorder="1" applyAlignment="1">
      <alignment horizontal="center" vertical="center"/>
    </xf>
    <xf numFmtId="0" fontId="2" fillId="6" borderId="1" xfId="0" applyFont="1" applyFill="1" applyBorder="1" applyAlignment="1">
      <alignment horizontal="center" vertical="center"/>
    </xf>
    <xf numFmtId="2" fontId="2" fillId="0" borderId="3" xfId="0" applyNumberFormat="1" applyFont="1" applyBorder="1" applyAlignment="1">
      <alignment horizontal="center" vertical="center"/>
    </xf>
    <xf numFmtId="2" fontId="2" fillId="0" borderId="8" xfId="0" applyNumberFormat="1" applyFont="1" applyBorder="1" applyAlignment="1">
      <alignment horizontal="center" vertical="center"/>
    </xf>
    <xf numFmtId="0" fontId="2" fillId="6" borderId="8" xfId="0" applyFont="1" applyFill="1" applyBorder="1" applyAlignment="1">
      <alignment horizontal="center" vertical="center"/>
    </xf>
    <xf numFmtId="0" fontId="2" fillId="6" borderId="3" xfId="0" applyFont="1" applyFill="1" applyBorder="1" applyAlignment="1">
      <alignment horizontal="center" vertical="center"/>
    </xf>
    <xf numFmtId="0" fontId="2" fillId="4" borderId="0" xfId="0" applyFont="1" applyFill="1" applyBorder="1" applyAlignment="1" applyProtection="1">
      <alignment horizontal="center"/>
    </xf>
    <xf numFmtId="165" fontId="5" fillId="4" borderId="0" xfId="1" applyNumberFormat="1" applyFont="1" applyFill="1" applyBorder="1" applyAlignment="1" applyProtection="1">
      <alignment horizontal="left" vertical="center"/>
    </xf>
    <xf numFmtId="0" fontId="2" fillId="4" borderId="0" xfId="0" applyFont="1" applyFill="1" applyBorder="1" applyAlignment="1">
      <alignment horizontal="left" vertical="center"/>
    </xf>
    <xf numFmtId="0" fontId="8" fillId="3" borderId="8" xfId="0" applyFont="1" applyFill="1" applyBorder="1" applyAlignment="1" applyProtection="1">
      <alignment horizontal="center" vertical="center"/>
    </xf>
    <xf numFmtId="2" fontId="2" fillId="0" borderId="1" xfId="0" applyNumberFormat="1" applyFont="1" applyBorder="1" applyAlignment="1">
      <alignment horizontal="center" vertical="center"/>
    </xf>
    <xf numFmtId="0" fontId="2" fillId="6" borderId="1" xfId="0" applyFont="1" applyFill="1" applyBorder="1" applyAlignment="1">
      <alignment horizontal="center" vertical="center"/>
    </xf>
    <xf numFmtId="2" fontId="2" fillId="0" borderId="3" xfId="0" applyNumberFormat="1" applyFont="1" applyBorder="1" applyAlignment="1">
      <alignment horizontal="center" vertical="center"/>
    </xf>
    <xf numFmtId="2" fontId="2" fillId="0" borderId="8" xfId="0" applyNumberFormat="1" applyFont="1" applyBorder="1" applyAlignment="1">
      <alignment horizontal="center" vertical="center"/>
    </xf>
    <xf numFmtId="0" fontId="2" fillId="6" borderId="8" xfId="0" applyFont="1" applyFill="1" applyBorder="1" applyAlignment="1">
      <alignment horizontal="center" vertical="center"/>
    </xf>
    <xf numFmtId="0" fontId="2" fillId="6" borderId="3" xfId="0" applyFont="1" applyFill="1" applyBorder="1" applyAlignment="1">
      <alignment horizontal="center" vertical="center"/>
    </xf>
    <xf numFmtId="165" fontId="2" fillId="0" borderId="0" xfId="0" applyNumberFormat="1" applyFont="1"/>
    <xf numFmtId="165" fontId="0" fillId="0" borderId="0" xfId="0" applyNumberFormat="1"/>
    <xf numFmtId="2" fontId="2" fillId="0" borderId="1" xfId="0" applyNumberFormat="1" applyFont="1" applyBorder="1" applyAlignment="1" applyProtection="1">
      <alignment horizontal="center" vertical="center"/>
    </xf>
    <xf numFmtId="2" fontId="2" fillId="0" borderId="1" xfId="0" applyNumberFormat="1" applyFont="1" applyBorder="1" applyAlignment="1" applyProtection="1">
      <alignment horizontal="center" vertical="center"/>
    </xf>
    <xf numFmtId="2" fontId="2" fillId="0" borderId="1" xfId="0" applyNumberFormat="1" applyFont="1" applyBorder="1" applyAlignment="1">
      <alignment horizontal="center" vertical="center"/>
    </xf>
    <xf numFmtId="0" fontId="2" fillId="6" borderId="1" xfId="0" applyFont="1" applyFill="1" applyBorder="1" applyAlignment="1">
      <alignment horizontal="center" vertical="center"/>
    </xf>
    <xf numFmtId="2" fontId="2" fillId="0" borderId="1" xfId="0" applyNumberFormat="1" applyFont="1" applyBorder="1" applyAlignment="1">
      <alignment horizontal="center" vertical="center"/>
    </xf>
    <xf numFmtId="165" fontId="2" fillId="0" borderId="4" xfId="1" applyNumberFormat="1" applyFont="1" applyBorder="1" applyAlignment="1" applyProtection="1">
      <alignment horizontal="center" vertical="center"/>
      <protection locked="0"/>
    </xf>
    <xf numFmtId="165" fontId="2" fillId="0" borderId="4" xfId="1" applyNumberFormat="1" applyFont="1" applyBorder="1" applyProtection="1">
      <protection locked="0"/>
    </xf>
    <xf numFmtId="164" fontId="2" fillId="0" borderId="4" xfId="1" applyNumberFormat="1" applyFont="1" applyBorder="1" applyProtection="1">
      <protection locked="0"/>
    </xf>
    <xf numFmtId="164" fontId="2" fillId="0" borderId="14" xfId="1" applyNumberFormat="1" applyFont="1" applyBorder="1" applyProtection="1">
      <protection locked="0"/>
    </xf>
    <xf numFmtId="43" fontId="2" fillId="0" borderId="13" xfId="1" applyNumberFormat="1" applyFont="1" applyBorder="1" applyProtection="1">
      <protection locked="0"/>
    </xf>
    <xf numFmtId="43" fontId="2" fillId="0" borderId="20" xfId="1" applyNumberFormat="1" applyFont="1" applyBorder="1" applyProtection="1">
      <protection locked="0"/>
    </xf>
    <xf numFmtId="43" fontId="2" fillId="0" borderId="24" xfId="1" applyNumberFormat="1" applyFont="1" applyBorder="1" applyProtection="1">
      <protection locked="0"/>
    </xf>
    <xf numFmtId="164" fontId="8" fillId="3" borderId="1" xfId="1" applyNumberFormat="1" applyFont="1" applyFill="1" applyBorder="1" applyAlignment="1" applyProtection="1">
      <alignment horizontal="center" vertical="center"/>
    </xf>
    <xf numFmtId="164" fontId="8" fillId="3" borderId="2" xfId="1" applyNumberFormat="1" applyFont="1" applyFill="1" applyBorder="1" applyAlignment="1" applyProtection="1">
      <alignment horizontal="center" vertical="center"/>
    </xf>
    <xf numFmtId="164" fontId="2" fillId="2" borderId="1" xfId="1" applyNumberFormat="1" applyFont="1" applyFill="1" applyBorder="1" applyAlignment="1" applyProtection="1">
      <alignment horizontal="center" vertical="center"/>
    </xf>
    <xf numFmtId="164" fontId="2" fillId="3" borderId="1" xfId="1" applyNumberFormat="1" applyFont="1" applyFill="1" applyBorder="1" applyAlignment="1" applyProtection="1">
      <alignment horizontal="center" vertical="center"/>
    </xf>
    <xf numFmtId="164" fontId="2" fillId="3" borderId="3" xfId="1" applyNumberFormat="1" applyFont="1" applyFill="1" applyBorder="1" applyAlignment="1" applyProtection="1">
      <alignment horizontal="center" vertical="center"/>
    </xf>
    <xf numFmtId="164" fontId="8" fillId="3" borderId="3" xfId="1" applyNumberFormat="1" applyFont="1" applyFill="1" applyBorder="1" applyAlignment="1" applyProtection="1">
      <alignment horizontal="center" vertical="center"/>
    </xf>
    <xf numFmtId="164" fontId="0" fillId="4" borderId="7" xfId="1" applyNumberFormat="1" applyFont="1" applyFill="1" applyBorder="1" applyAlignment="1" applyProtection="1">
      <alignment horizontal="center" vertical="center"/>
    </xf>
    <xf numFmtId="164" fontId="2" fillId="4" borderId="0" xfId="1" applyNumberFormat="1" applyFont="1" applyFill="1" applyBorder="1" applyAlignment="1" applyProtection="1">
      <alignment horizontal="center" vertical="center"/>
    </xf>
    <xf numFmtId="164" fontId="2" fillId="0" borderId="0" xfId="1" applyNumberFormat="1" applyFont="1" applyAlignment="1" applyProtection="1">
      <alignment horizontal="center" vertical="center"/>
    </xf>
    <xf numFmtId="43" fontId="2" fillId="2" borderId="6" xfId="1" applyFont="1" applyFill="1" applyBorder="1" applyAlignment="1" applyProtection="1">
      <alignment horizontal="center" vertical="center"/>
    </xf>
    <xf numFmtId="43" fontId="2" fillId="2" borderId="1" xfId="1" applyFont="1" applyFill="1" applyBorder="1" applyAlignment="1" applyProtection="1">
      <alignment horizontal="center" vertical="center"/>
    </xf>
    <xf numFmtId="43" fontId="4" fillId="0" borderId="0" xfId="1" applyFont="1" applyAlignment="1" applyProtection="1">
      <alignment horizontal="center" vertical="center"/>
    </xf>
    <xf numFmtId="43" fontId="2" fillId="5" borderId="6" xfId="1" applyFont="1" applyFill="1" applyBorder="1" applyAlignment="1" applyProtection="1">
      <alignment horizontal="center" vertical="center"/>
    </xf>
    <xf numFmtId="43" fontId="2" fillId="5" borderId="1" xfId="1" applyFont="1" applyFill="1" applyBorder="1" applyAlignment="1" applyProtection="1">
      <alignment horizontal="center" vertical="center"/>
    </xf>
    <xf numFmtId="43" fontId="2" fillId="5" borderId="18" xfId="1" applyFont="1" applyFill="1" applyBorder="1" applyAlignment="1" applyProtection="1">
      <alignment horizontal="center" vertical="center"/>
    </xf>
    <xf numFmtId="43" fontId="2" fillId="5" borderId="8" xfId="1" applyFont="1" applyFill="1" applyBorder="1" applyAlignment="1" applyProtection="1">
      <alignment horizontal="center" vertical="center"/>
    </xf>
    <xf numFmtId="43" fontId="2" fillId="4" borderId="0" xfId="1" applyFont="1" applyFill="1" applyBorder="1" applyAlignment="1" applyProtection="1">
      <alignment horizontal="center" vertical="center"/>
    </xf>
    <xf numFmtId="43" fontId="2" fillId="0" borderId="0" xfId="1" applyFont="1" applyAlignment="1" applyProtection="1">
      <alignment horizontal="center" vertical="center"/>
    </xf>
    <xf numFmtId="43" fontId="2" fillId="0" borderId="0" xfId="1" applyFont="1" applyAlignment="1">
      <alignment horizontal="center" vertical="center"/>
    </xf>
    <xf numFmtId="43" fontId="0" fillId="0" borderId="0" xfId="1" applyFont="1" applyAlignment="1">
      <alignment horizontal="center" vertical="center"/>
    </xf>
    <xf numFmtId="164" fontId="2" fillId="0" borderId="6" xfId="1" applyNumberFormat="1" applyFont="1" applyBorder="1" applyProtection="1">
      <protection locked="0"/>
    </xf>
    <xf numFmtId="0" fontId="2" fillId="6" borderId="1" xfId="0" applyFont="1" applyFill="1" applyBorder="1" applyAlignment="1">
      <alignment horizontal="center" vertical="center"/>
    </xf>
    <xf numFmtId="2" fontId="2" fillId="0" borderId="8" xfId="0" applyNumberFormat="1" applyFont="1" applyBorder="1" applyAlignment="1">
      <alignment horizontal="center" vertical="center"/>
    </xf>
    <xf numFmtId="2" fontId="2" fillId="0" borderId="3" xfId="0" applyNumberFormat="1" applyFont="1" applyBorder="1" applyAlignment="1">
      <alignment horizontal="center" vertical="center"/>
    </xf>
    <xf numFmtId="2" fontId="2" fillId="0" borderId="1" xfId="0" applyNumberFormat="1" applyFont="1" applyBorder="1" applyAlignment="1">
      <alignment horizontal="center" vertical="center"/>
    </xf>
    <xf numFmtId="164" fontId="8" fillId="3" borderId="1" xfId="1" applyNumberFormat="1" applyFont="1" applyFill="1" applyBorder="1" applyAlignment="1" applyProtection="1">
      <alignment horizontal="center" vertical="center"/>
    </xf>
    <xf numFmtId="164" fontId="8" fillId="3" borderId="2" xfId="1" applyNumberFormat="1" applyFont="1" applyFill="1" applyBorder="1" applyAlignment="1" applyProtection="1">
      <alignment horizontal="center" vertical="center"/>
    </xf>
    <xf numFmtId="13" fontId="2" fillId="4" borderId="3" xfId="1" applyNumberFormat="1" applyFont="1" applyFill="1" applyBorder="1" applyAlignment="1" applyProtection="1">
      <alignment horizontal="center" vertical="center"/>
      <protection locked="0"/>
    </xf>
    <xf numFmtId="165" fontId="2" fillId="4" borderId="3" xfId="1" applyNumberFormat="1" applyFont="1" applyFill="1" applyBorder="1" applyAlignment="1" applyProtection="1">
      <alignment horizontal="center" vertical="center"/>
      <protection locked="0"/>
    </xf>
    <xf numFmtId="165" fontId="2" fillId="4" borderId="7" xfId="1" applyNumberFormat="1" applyFont="1" applyFill="1" applyBorder="1" applyAlignment="1" applyProtection="1">
      <alignment horizontal="center" vertical="center"/>
      <protection locked="0"/>
    </xf>
    <xf numFmtId="164" fontId="2" fillId="4" borderId="3" xfId="1" applyNumberFormat="1" applyFont="1" applyFill="1" applyBorder="1" applyAlignment="1" applyProtection="1">
      <alignment horizontal="center" vertical="center"/>
      <protection locked="0"/>
    </xf>
    <xf numFmtId="43" fontId="8" fillId="3" borderId="18" xfId="1" applyNumberFormat="1" applyFont="1" applyFill="1" applyBorder="1" applyAlignment="1" applyProtection="1">
      <alignment horizontal="center" vertical="center"/>
    </xf>
    <xf numFmtId="43" fontId="8" fillId="3" borderId="8" xfId="1" applyNumberFormat="1" applyFont="1" applyFill="1" applyBorder="1" applyAlignment="1" applyProtection="1">
      <alignment horizontal="center" vertical="center"/>
    </xf>
    <xf numFmtId="0" fontId="2" fillId="3" borderId="3" xfId="0" applyFont="1" applyFill="1" applyBorder="1" applyAlignment="1" applyProtection="1">
      <alignment horizontal="center" vertical="center"/>
    </xf>
    <xf numFmtId="164" fontId="2" fillId="4" borderId="1" xfId="1" applyNumberFormat="1" applyFont="1" applyFill="1" applyBorder="1" applyProtection="1"/>
    <xf numFmtId="43" fontId="2" fillId="4" borderId="1" xfId="1" applyNumberFormat="1" applyFont="1" applyFill="1" applyBorder="1" applyAlignment="1" applyProtection="1">
      <alignment horizontal="center"/>
    </xf>
    <xf numFmtId="12" fontId="2" fillId="0" borderId="15" xfId="1" applyNumberFormat="1" applyFont="1" applyBorder="1" applyAlignment="1" applyProtection="1">
      <alignment horizontal="center" vertical="center"/>
      <protection locked="0"/>
    </xf>
    <xf numFmtId="12" fontId="2" fillId="0" borderId="4" xfId="1" applyNumberFormat="1" applyFont="1" applyBorder="1" applyAlignment="1" applyProtection="1">
      <alignment horizontal="center" vertical="center"/>
      <protection locked="0"/>
    </xf>
    <xf numFmtId="43" fontId="8" fillId="3" borderId="11" xfId="1" applyNumberFormat="1" applyFont="1" applyFill="1" applyBorder="1" applyAlignment="1" applyProtection="1">
      <alignment horizontal="center" vertical="center"/>
    </xf>
    <xf numFmtId="12" fontId="2" fillId="4" borderId="3" xfId="1" applyNumberFormat="1" applyFont="1" applyFill="1" applyBorder="1" applyAlignment="1" applyProtection="1">
      <alignment horizontal="center" vertical="center"/>
      <protection locked="0"/>
    </xf>
    <xf numFmtId="2" fontId="2" fillId="0" borderId="1" xfId="0" applyNumberFormat="1" applyFont="1" applyBorder="1" applyAlignment="1">
      <alignment horizontal="center" vertical="center"/>
    </xf>
    <xf numFmtId="2" fontId="2" fillId="0" borderId="1" xfId="0" applyNumberFormat="1" applyFont="1" applyBorder="1" applyAlignment="1">
      <alignment horizontal="center" vertical="center"/>
    </xf>
    <xf numFmtId="2" fontId="2" fillId="0" borderId="3" xfId="0" applyNumberFormat="1" applyFont="1" applyBorder="1" applyAlignment="1">
      <alignment horizontal="center" vertical="center"/>
    </xf>
    <xf numFmtId="0" fontId="2" fillId="0" borderId="17" xfId="1" applyNumberFormat="1" applyFont="1" applyBorder="1" applyAlignment="1" applyProtection="1">
      <alignment horizontal="center" vertical="center"/>
      <protection locked="0"/>
    </xf>
    <xf numFmtId="0" fontId="2" fillId="0" borderId="3" xfId="1" applyNumberFormat="1" applyFont="1" applyBorder="1" applyAlignment="1" applyProtection="1">
      <alignment horizontal="center" vertical="center"/>
      <protection locked="0"/>
    </xf>
    <xf numFmtId="49" fontId="3" fillId="4" borderId="10" xfId="0" applyNumberFormat="1" applyFont="1" applyFill="1" applyBorder="1" applyAlignment="1" applyProtection="1">
      <alignment horizontal="left"/>
    </xf>
    <xf numFmtId="49" fontId="3" fillId="4" borderId="0" xfId="0" applyNumberFormat="1" applyFont="1" applyFill="1" applyBorder="1" applyAlignment="1" applyProtection="1">
      <alignment horizontal="left"/>
    </xf>
    <xf numFmtId="0" fontId="2" fillId="2" borderId="1" xfId="0" applyFont="1" applyFill="1" applyBorder="1" applyAlignment="1" applyProtection="1">
      <alignment horizontal="center" vertical="center"/>
    </xf>
    <xf numFmtId="0" fontId="2" fillId="2" borderId="2" xfId="0" applyFont="1" applyFill="1" applyBorder="1" applyAlignment="1" applyProtection="1">
      <alignment horizontal="center" vertical="center"/>
    </xf>
    <xf numFmtId="165" fontId="8" fillId="3" borderId="8" xfId="1" applyNumberFormat="1" applyFont="1" applyFill="1" applyBorder="1" applyAlignment="1" applyProtection="1">
      <alignment horizontal="center" vertical="center"/>
    </xf>
    <xf numFmtId="165" fontId="8" fillId="3" borderId="9" xfId="1" applyNumberFormat="1" applyFont="1" applyFill="1" applyBorder="1" applyAlignment="1" applyProtection="1">
      <alignment horizontal="center" vertical="center"/>
    </xf>
    <xf numFmtId="165" fontId="8" fillId="3" borderId="16" xfId="1" applyNumberFormat="1" applyFont="1" applyFill="1" applyBorder="1" applyAlignment="1" applyProtection="1">
      <alignment horizontal="center" vertical="center"/>
    </xf>
    <xf numFmtId="2" fontId="2" fillId="0" borderId="8" xfId="1" applyNumberFormat="1" applyFont="1" applyBorder="1" applyAlignment="1" applyProtection="1">
      <alignment horizontal="center" vertical="center"/>
      <protection locked="0"/>
    </xf>
    <xf numFmtId="2" fontId="2" fillId="0" borderId="9" xfId="1" applyNumberFormat="1" applyFont="1" applyBorder="1" applyAlignment="1" applyProtection="1">
      <alignment horizontal="center" vertical="center"/>
      <protection locked="0"/>
    </xf>
    <xf numFmtId="2" fontId="2" fillId="0" borderId="16" xfId="1" applyNumberFormat="1" applyFont="1" applyBorder="1" applyAlignment="1" applyProtection="1">
      <alignment horizontal="center" vertical="center"/>
      <protection locked="0"/>
    </xf>
    <xf numFmtId="2" fontId="2" fillId="0" borderId="1" xfId="1" applyNumberFormat="1" applyFont="1" applyBorder="1" applyAlignment="1" applyProtection="1">
      <alignment horizontal="center" vertical="center"/>
      <protection locked="0"/>
    </xf>
    <xf numFmtId="2" fontId="2" fillId="0" borderId="2" xfId="1" applyNumberFormat="1" applyFont="1" applyBorder="1" applyAlignment="1" applyProtection="1">
      <alignment horizontal="center" vertical="center"/>
      <protection locked="0"/>
    </xf>
    <xf numFmtId="43" fontId="8" fillId="3" borderId="8" xfId="1" applyFont="1" applyFill="1" applyBorder="1" applyAlignment="1" applyProtection="1">
      <alignment vertical="center"/>
    </xf>
    <xf numFmtId="43" fontId="8" fillId="3" borderId="9" xfId="1" applyFont="1" applyFill="1" applyBorder="1" applyAlignment="1" applyProtection="1">
      <alignment vertical="center"/>
    </xf>
    <xf numFmtId="43" fontId="8" fillId="3" borderId="16" xfId="1" applyFont="1" applyFill="1" applyBorder="1" applyAlignment="1" applyProtection="1">
      <alignment vertical="center"/>
    </xf>
    <xf numFmtId="2" fontId="8" fillId="3" borderId="8" xfId="1" applyNumberFormat="1" applyFont="1" applyFill="1" applyBorder="1" applyAlignment="1" applyProtection="1">
      <alignment horizontal="center" vertical="center"/>
    </xf>
    <xf numFmtId="2" fontId="8" fillId="3" borderId="9" xfId="1" applyNumberFormat="1" applyFont="1" applyFill="1" applyBorder="1" applyAlignment="1" applyProtection="1">
      <alignment horizontal="center" vertical="center"/>
    </xf>
    <xf numFmtId="2" fontId="8" fillId="3" borderId="16" xfId="1" applyNumberFormat="1" applyFont="1" applyFill="1" applyBorder="1" applyAlignment="1" applyProtection="1">
      <alignment horizontal="center" vertical="center"/>
    </xf>
    <xf numFmtId="0" fontId="2" fillId="0" borderId="8" xfId="1" applyNumberFormat="1" applyFont="1" applyBorder="1" applyAlignment="1" applyProtection="1">
      <alignment horizontal="center" vertical="center"/>
      <protection locked="0"/>
    </xf>
    <xf numFmtId="0" fontId="2" fillId="2" borderId="4" xfId="0" applyFont="1" applyFill="1" applyBorder="1" applyAlignment="1" applyProtection="1">
      <alignment horizontal="center" vertical="center"/>
    </xf>
    <xf numFmtId="43" fontId="8" fillId="3" borderId="17" xfId="1" applyFont="1" applyFill="1" applyBorder="1" applyAlignment="1" applyProtection="1">
      <alignment vertical="center"/>
    </xf>
    <xf numFmtId="0" fontId="8" fillId="3" borderId="8" xfId="0" applyFont="1" applyFill="1" applyBorder="1" applyAlignment="1" applyProtection="1">
      <alignment horizontal="center" vertical="center"/>
    </xf>
    <xf numFmtId="0" fontId="8" fillId="3" borderId="16" xfId="0" applyFont="1" applyFill="1" applyBorder="1" applyAlignment="1" applyProtection="1">
      <alignment horizontal="center" vertical="center"/>
    </xf>
    <xf numFmtId="164" fontId="8" fillId="3" borderId="8" xfId="1" applyNumberFormat="1" applyFont="1" applyFill="1" applyBorder="1" applyAlignment="1" applyProtection="1">
      <alignment horizontal="center" vertical="center"/>
    </xf>
    <xf numFmtId="164" fontId="8" fillId="3" borderId="16" xfId="1" applyNumberFormat="1" applyFont="1" applyFill="1" applyBorder="1" applyAlignment="1" applyProtection="1">
      <alignment horizontal="center" vertical="center"/>
    </xf>
    <xf numFmtId="165" fontId="8" fillId="3" borderId="17" xfId="1" applyNumberFormat="1" applyFont="1" applyFill="1" applyBorder="1" applyAlignment="1" applyProtection="1">
      <alignment horizontal="center" vertical="center"/>
    </xf>
    <xf numFmtId="0" fontId="2" fillId="2" borderId="3" xfId="0" applyFont="1" applyFill="1" applyBorder="1" applyAlignment="1" applyProtection="1">
      <alignment horizontal="center" vertical="center"/>
    </xf>
    <xf numFmtId="165" fontId="8" fillId="3" borderId="8" xfId="0" applyNumberFormat="1" applyFont="1" applyFill="1" applyBorder="1" applyAlignment="1" applyProtection="1">
      <alignment horizontal="center" vertical="center"/>
    </xf>
    <xf numFmtId="165" fontId="8" fillId="3" borderId="16" xfId="0" applyNumberFormat="1" applyFont="1" applyFill="1" applyBorder="1" applyAlignment="1" applyProtection="1">
      <alignment horizontal="center" vertical="center"/>
    </xf>
    <xf numFmtId="164" fontId="2" fillId="4" borderId="0" xfId="1" applyNumberFormat="1" applyFont="1" applyFill="1" applyBorder="1" applyAlignment="1" applyProtection="1">
      <alignment horizontal="left"/>
    </xf>
    <xf numFmtId="0" fontId="2" fillId="4" borderId="0" xfId="0" applyFont="1" applyFill="1" applyBorder="1" applyAlignment="1" applyProtection="1">
      <alignment horizontal="center"/>
    </xf>
    <xf numFmtId="0" fontId="2" fillId="4" borderId="0" xfId="0" applyFont="1" applyFill="1" applyBorder="1" applyAlignment="1" applyProtection="1">
      <alignment horizontal="center" vertical="center"/>
    </xf>
    <xf numFmtId="165" fontId="5" fillId="4" borderId="0" xfId="1" applyNumberFormat="1" applyFont="1" applyFill="1" applyBorder="1" applyAlignment="1" applyProtection="1">
      <alignment horizontal="left" vertical="center"/>
    </xf>
    <xf numFmtId="0" fontId="2" fillId="4" borderId="0" xfId="0" applyFont="1" applyFill="1" applyBorder="1" applyAlignment="1">
      <alignment horizontal="left" vertical="center"/>
    </xf>
    <xf numFmtId="165" fontId="5" fillId="4" borderId="0" xfId="1" applyNumberFormat="1" applyFont="1" applyFill="1" applyBorder="1" applyAlignment="1">
      <alignment horizontal="center" vertical="center"/>
    </xf>
    <xf numFmtId="0" fontId="2" fillId="4" borderId="0" xfId="0" applyFont="1" applyFill="1" applyBorder="1" applyAlignment="1" applyProtection="1">
      <alignment horizontal="left"/>
    </xf>
    <xf numFmtId="164" fontId="2" fillId="4" borderId="0" xfId="1" applyNumberFormat="1" applyFont="1" applyFill="1" applyBorder="1" applyAlignment="1">
      <alignment horizontal="left"/>
    </xf>
    <xf numFmtId="0" fontId="5" fillId="4" borderId="0" xfId="0" applyFont="1" applyFill="1" applyBorder="1" applyAlignment="1" applyProtection="1">
      <alignment horizontal="center"/>
    </xf>
    <xf numFmtId="49" fontId="6" fillId="4" borderId="19" xfId="0" applyNumberFormat="1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/>
    </xf>
    <xf numFmtId="0" fontId="7" fillId="2" borderId="8" xfId="0" applyFont="1" applyFill="1" applyBorder="1" applyAlignment="1">
      <alignment horizontal="center"/>
    </xf>
    <xf numFmtId="0" fontId="2" fillId="6" borderId="3" xfId="0" applyFont="1" applyFill="1" applyBorder="1" applyAlignment="1">
      <alignment horizontal="center" vertical="center"/>
    </xf>
    <xf numFmtId="0" fontId="2" fillId="6" borderId="1" xfId="0" applyFont="1" applyFill="1" applyBorder="1" applyAlignment="1">
      <alignment horizontal="center" vertical="center"/>
    </xf>
    <xf numFmtId="165" fontId="2" fillId="6" borderId="3" xfId="1" applyNumberFormat="1" applyFont="1" applyFill="1" applyBorder="1" applyAlignment="1">
      <alignment horizontal="center"/>
    </xf>
    <xf numFmtId="168" fontId="2" fillId="6" borderId="3" xfId="0" applyNumberFormat="1" applyFont="1" applyFill="1" applyBorder="1" applyAlignment="1">
      <alignment horizontal="center" vertical="center" wrapText="1"/>
    </xf>
    <xf numFmtId="168" fontId="2" fillId="6" borderId="1" xfId="0" applyNumberFormat="1" applyFont="1" applyFill="1" applyBorder="1" applyAlignment="1">
      <alignment horizontal="center" vertical="center" wrapText="1"/>
    </xf>
    <xf numFmtId="2" fontId="2" fillId="6" borderId="3" xfId="0" applyNumberFormat="1" applyFont="1" applyFill="1" applyBorder="1" applyAlignment="1">
      <alignment horizontal="center" vertical="center" wrapText="1"/>
    </xf>
    <xf numFmtId="2" fontId="2" fillId="6" borderId="1" xfId="0" applyNumberFormat="1" applyFont="1" applyFill="1" applyBorder="1" applyAlignment="1">
      <alignment horizontal="center" vertical="center" wrapText="1"/>
    </xf>
    <xf numFmtId="0" fontId="2" fillId="6" borderId="3" xfId="0" applyFont="1" applyFill="1" applyBorder="1" applyAlignment="1">
      <alignment horizontal="center"/>
    </xf>
    <xf numFmtId="0" fontId="2" fillId="6" borderId="1" xfId="0" applyFont="1" applyFill="1" applyBorder="1" applyAlignment="1">
      <alignment horizontal="center" vertical="center" wrapText="1"/>
    </xf>
    <xf numFmtId="165" fontId="2" fillId="0" borderId="8" xfId="1" applyNumberFormat="1" applyFont="1" applyBorder="1" applyAlignment="1">
      <alignment horizontal="center" vertical="center"/>
    </xf>
    <xf numFmtId="165" fontId="2" fillId="0" borderId="3" xfId="1" applyNumberFormat="1" applyFont="1" applyBorder="1" applyAlignment="1">
      <alignment horizontal="center" vertical="center"/>
    </xf>
    <xf numFmtId="0" fontId="2" fillId="0" borderId="8" xfId="1" applyNumberFormat="1" applyFont="1" applyBorder="1" applyAlignment="1">
      <alignment horizontal="center" vertical="center"/>
    </xf>
    <xf numFmtId="0" fontId="2" fillId="0" borderId="3" xfId="1" applyNumberFormat="1" applyFont="1" applyBorder="1" applyAlignment="1">
      <alignment horizontal="center" vertical="center"/>
    </xf>
    <xf numFmtId="168" fontId="2" fillId="0" borderId="8" xfId="0" applyNumberFormat="1" applyFont="1" applyBorder="1" applyAlignment="1">
      <alignment horizontal="center" vertical="center"/>
    </xf>
    <xf numFmtId="168" fontId="2" fillId="0" borderId="3" xfId="0" applyNumberFormat="1" applyFont="1" applyBorder="1" applyAlignment="1">
      <alignment horizontal="center" vertical="center"/>
    </xf>
    <xf numFmtId="2" fontId="2" fillId="0" borderId="8" xfId="0" applyNumberFormat="1" applyFont="1" applyBorder="1" applyAlignment="1">
      <alignment horizontal="center" vertical="center"/>
    </xf>
    <xf numFmtId="2" fontId="2" fillId="0" borderId="3" xfId="0" applyNumberFormat="1" applyFont="1" applyBorder="1" applyAlignment="1">
      <alignment horizontal="center" vertical="center"/>
    </xf>
    <xf numFmtId="167" fontId="2" fillId="0" borderId="8" xfId="0" applyNumberFormat="1" applyFont="1" applyBorder="1" applyAlignment="1">
      <alignment horizontal="center" vertical="center"/>
    </xf>
    <xf numFmtId="167" fontId="2" fillId="0" borderId="3" xfId="0" applyNumberFormat="1" applyFont="1" applyBorder="1" applyAlignment="1">
      <alignment horizontal="center" vertical="center"/>
    </xf>
    <xf numFmtId="2" fontId="2" fillId="0" borderId="1" xfId="0" applyNumberFormat="1" applyFont="1" applyBorder="1" applyAlignment="1">
      <alignment horizontal="center" vertical="center"/>
    </xf>
    <xf numFmtId="0" fontId="2" fillId="6" borderId="8" xfId="0" applyFont="1" applyFill="1" applyBorder="1" applyAlignment="1">
      <alignment horizontal="center" vertical="center"/>
    </xf>
    <xf numFmtId="165" fontId="2" fillId="0" borderId="9" xfId="1" applyNumberFormat="1" applyFont="1" applyBorder="1" applyAlignment="1">
      <alignment horizontal="center" vertical="center"/>
    </xf>
    <xf numFmtId="0" fontId="2" fillId="0" borderId="9" xfId="1" applyNumberFormat="1" applyFont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/>
    </xf>
    <xf numFmtId="0" fontId="7" fillId="2" borderId="9" xfId="0" applyFont="1" applyFill="1" applyBorder="1" applyAlignment="1">
      <alignment horizontal="center" vertical="center"/>
    </xf>
    <xf numFmtId="168" fontId="2" fillId="0" borderId="9" xfId="0" applyNumberFormat="1" applyFont="1" applyBorder="1" applyAlignment="1">
      <alignment horizontal="center" vertical="center"/>
    </xf>
    <xf numFmtId="2" fontId="2" fillId="0" borderId="9" xfId="0" applyNumberFormat="1" applyFont="1" applyBorder="1" applyAlignment="1">
      <alignment horizontal="center" vertical="center"/>
    </xf>
    <xf numFmtId="167" fontId="2" fillId="0" borderId="9" xfId="0" applyNumberFormat="1" applyFont="1" applyBorder="1" applyAlignment="1">
      <alignment horizontal="center" vertical="center"/>
    </xf>
    <xf numFmtId="0" fontId="7" fillId="2" borderId="9" xfId="0" applyFont="1" applyFill="1" applyBorder="1" applyAlignment="1">
      <alignment horizontal="center"/>
    </xf>
    <xf numFmtId="168" fontId="2" fillId="0" borderId="9" xfId="1" applyNumberFormat="1" applyFont="1" applyBorder="1" applyAlignment="1">
      <alignment horizontal="center" vertical="center"/>
    </xf>
    <xf numFmtId="2" fontId="2" fillId="0" borderId="9" xfId="1" applyNumberFormat="1" applyFont="1" applyBorder="1" applyAlignment="1">
      <alignment horizontal="center" vertical="center"/>
    </xf>
    <xf numFmtId="167" fontId="2" fillId="6" borderId="9" xfId="0" applyNumberFormat="1" applyFont="1" applyFill="1" applyBorder="1" applyAlignment="1">
      <alignment horizontal="center" vertical="center"/>
    </xf>
    <xf numFmtId="2" fontId="2" fillId="6" borderId="9" xfId="0" applyNumberFormat="1" applyFont="1" applyFill="1" applyBorder="1" applyAlignment="1">
      <alignment horizontal="center" vertical="center"/>
    </xf>
    <xf numFmtId="0" fontId="2" fillId="6" borderId="9" xfId="0" applyFont="1" applyFill="1" applyBorder="1" applyAlignment="1">
      <alignment horizontal="center" vertical="center"/>
    </xf>
    <xf numFmtId="0" fontId="2" fillId="0" borderId="9" xfId="0" applyFont="1" applyBorder="1" applyAlignment="1">
      <alignment horizontal="center" vertical="center"/>
    </xf>
    <xf numFmtId="167" fontId="2" fillId="0" borderId="1" xfId="0" applyNumberFormat="1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165" fontId="7" fillId="2" borderId="1" xfId="1" applyNumberFormat="1" applyFont="1" applyFill="1" applyBorder="1" applyAlignment="1">
      <alignment horizontal="center" vertical="center"/>
    </xf>
    <xf numFmtId="165" fontId="7" fillId="2" borderId="9" xfId="1" applyNumberFormat="1" applyFont="1" applyFill="1" applyBorder="1" applyAlignment="1">
      <alignment horizontal="center" vertical="center"/>
    </xf>
    <xf numFmtId="165" fontId="2" fillId="0" borderId="1" xfId="1" applyNumberFormat="1" applyFont="1" applyBorder="1" applyAlignment="1">
      <alignment horizontal="center" vertical="center"/>
    </xf>
    <xf numFmtId="0" fontId="2" fillId="0" borderId="1" xfId="1" applyNumberFormat="1" applyFont="1" applyBorder="1" applyAlignment="1">
      <alignment horizontal="center" vertical="center"/>
    </xf>
    <xf numFmtId="168" fontId="2" fillId="0" borderId="3" xfId="1" applyNumberFormat="1" applyFont="1" applyBorder="1" applyAlignment="1">
      <alignment horizontal="center" vertical="center"/>
    </xf>
    <xf numFmtId="168" fontId="2" fillId="0" borderId="1" xfId="1" applyNumberFormat="1" applyFont="1" applyBorder="1" applyAlignment="1">
      <alignment horizontal="center" vertical="center"/>
    </xf>
    <xf numFmtId="2" fontId="2" fillId="0" borderId="3" xfId="1" applyNumberFormat="1" applyFont="1" applyBorder="1" applyAlignment="1">
      <alignment horizontal="center" vertical="center"/>
    </xf>
    <xf numFmtId="2" fontId="2" fillId="0" borderId="1" xfId="1" applyNumberFormat="1" applyFont="1" applyBorder="1" applyAlignment="1">
      <alignment horizontal="center" vertical="center"/>
    </xf>
    <xf numFmtId="2" fontId="2" fillId="0" borderId="4" xfId="1" applyNumberFormat="1" applyFont="1" applyBorder="1" applyAlignment="1" applyProtection="1">
      <alignment horizontal="center" vertical="center"/>
      <protection locked="0"/>
    </xf>
    <xf numFmtId="49" fontId="3" fillId="4" borderId="10" xfId="0" applyNumberFormat="1" applyFont="1" applyFill="1" applyBorder="1" applyAlignment="1" applyProtection="1">
      <alignment horizontal="left" vertical="center"/>
    </xf>
    <xf numFmtId="49" fontId="3" fillId="4" borderId="0" xfId="0" applyNumberFormat="1" applyFont="1" applyFill="1" applyBorder="1" applyAlignment="1" applyProtection="1">
      <alignment horizontal="left" vertical="center"/>
    </xf>
    <xf numFmtId="49" fontId="3" fillId="4" borderId="20" xfId="0" applyNumberFormat="1" applyFont="1" applyFill="1" applyBorder="1" applyAlignment="1" applyProtection="1">
      <alignment horizontal="left" vertical="center"/>
    </xf>
    <xf numFmtId="43" fontId="8" fillId="3" borderId="8" xfId="1" applyFont="1" applyFill="1" applyBorder="1" applyAlignment="1" applyProtection="1">
      <alignment horizontal="center" vertical="center"/>
    </xf>
    <xf numFmtId="43" fontId="8" fillId="3" borderId="9" xfId="1" applyFont="1" applyFill="1" applyBorder="1" applyAlignment="1" applyProtection="1">
      <alignment horizontal="center" vertical="center"/>
    </xf>
    <xf numFmtId="43" fontId="8" fillId="3" borderId="16" xfId="1" applyFont="1" applyFill="1" applyBorder="1" applyAlignment="1" applyProtection="1">
      <alignment horizontal="center" vertical="center"/>
    </xf>
    <xf numFmtId="43" fontId="8" fillId="3" borderId="17" xfId="1" applyFont="1" applyFill="1" applyBorder="1" applyAlignment="1" applyProtection="1">
      <alignment horizontal="center" vertical="center"/>
    </xf>
    <xf numFmtId="0" fontId="2" fillId="4" borderId="17" xfId="1" applyNumberFormat="1" applyFont="1" applyFill="1" applyBorder="1" applyAlignment="1" applyProtection="1">
      <alignment horizontal="center" vertical="center"/>
      <protection locked="0"/>
    </xf>
    <xf numFmtId="0" fontId="2" fillId="4" borderId="3" xfId="1" applyNumberFormat="1" applyFont="1" applyFill="1" applyBorder="1" applyAlignment="1" applyProtection="1">
      <alignment horizontal="center" vertical="center"/>
      <protection locked="0"/>
    </xf>
    <xf numFmtId="164" fontId="8" fillId="3" borderId="9" xfId="1" applyNumberFormat="1" applyFont="1" applyFill="1" applyBorder="1" applyAlignment="1" applyProtection="1">
      <alignment horizontal="center" vertical="center"/>
    </xf>
    <xf numFmtId="0" fontId="2" fillId="2" borderId="8" xfId="0" applyFont="1" applyFill="1" applyBorder="1" applyAlignment="1" applyProtection="1">
      <alignment horizontal="center" vertical="center"/>
    </xf>
    <xf numFmtId="0" fontId="8" fillId="3" borderId="9" xfId="0" applyFont="1" applyFill="1" applyBorder="1" applyAlignment="1" applyProtection="1">
      <alignment horizontal="center" vertical="center"/>
    </xf>
    <xf numFmtId="2" fontId="2" fillId="0" borderId="17" xfId="1" applyNumberFormat="1" applyFont="1" applyBorder="1" applyAlignment="1" applyProtection="1">
      <alignment horizontal="center" vertical="center"/>
      <protection locked="0"/>
    </xf>
    <xf numFmtId="0" fontId="2" fillId="2" borderId="21" xfId="0" applyFont="1" applyFill="1" applyBorder="1" applyAlignment="1" applyProtection="1">
      <alignment horizontal="center" vertical="center"/>
    </xf>
    <xf numFmtId="0" fontId="2" fillId="2" borderId="22" xfId="0" applyFont="1" applyFill="1" applyBorder="1" applyAlignment="1" applyProtection="1">
      <alignment horizontal="center" vertical="center"/>
    </xf>
    <xf numFmtId="0" fontId="2" fillId="2" borderId="23" xfId="0" applyFont="1" applyFill="1" applyBorder="1" applyAlignment="1" applyProtection="1">
      <alignment horizontal="center" vertical="center"/>
    </xf>
    <xf numFmtId="164" fontId="8" fillId="3" borderId="1" xfId="1" applyNumberFormat="1" applyFont="1" applyFill="1" applyBorder="1" applyAlignment="1" applyProtection="1">
      <alignment horizontal="center" vertical="center"/>
    </xf>
    <xf numFmtId="164" fontId="8" fillId="3" borderId="2" xfId="1" applyNumberFormat="1" applyFont="1" applyFill="1" applyBorder="1" applyAlignment="1" applyProtection="1">
      <alignment horizontal="center" vertical="center"/>
    </xf>
    <xf numFmtId="2" fontId="2" fillId="0" borderId="3" xfId="1" applyNumberFormat="1" applyFont="1" applyBorder="1" applyAlignment="1" applyProtection="1">
      <alignment horizontal="center" vertical="center"/>
      <protection locked="0"/>
    </xf>
    <xf numFmtId="2" fontId="2" fillId="0" borderId="26" xfId="1" applyNumberFormat="1" applyFont="1" applyBorder="1" applyAlignment="1" applyProtection="1">
      <alignment horizontal="center" vertical="center"/>
      <protection locked="0"/>
    </xf>
    <xf numFmtId="2" fontId="2" fillId="0" borderId="10" xfId="1" applyNumberFormat="1" applyFont="1" applyBorder="1" applyAlignment="1" applyProtection="1">
      <alignment horizontal="center" vertical="center"/>
      <protection locked="0"/>
    </xf>
    <xf numFmtId="2" fontId="2" fillId="0" borderId="25" xfId="1" applyNumberFormat="1" applyFont="1" applyBorder="1" applyAlignment="1" applyProtection="1">
      <alignment horizontal="center" vertical="center"/>
      <protection locked="0"/>
    </xf>
    <xf numFmtId="164" fontId="2" fillId="4" borderId="0" xfId="1" applyNumberFormat="1" applyFont="1" applyFill="1" applyBorder="1" applyAlignment="1" applyProtection="1">
      <alignment horizontal="center" vertical="center"/>
    </xf>
    <xf numFmtId="0" fontId="2" fillId="2" borderId="27" xfId="0" applyFont="1" applyFill="1" applyBorder="1" applyAlignment="1" applyProtection="1">
      <alignment horizontal="center" vertical="center"/>
    </xf>
    <xf numFmtId="0" fontId="8" fillId="3" borderId="1" xfId="0" applyFont="1" applyFill="1" applyBorder="1" applyAlignment="1" applyProtection="1">
      <alignment horizontal="center" vertical="center"/>
    </xf>
    <xf numFmtId="0" fontId="8" fillId="3" borderId="2" xfId="0" applyFont="1" applyFill="1" applyBorder="1" applyAlignment="1" applyProtection="1">
      <alignment horizontal="center" vertical="center"/>
    </xf>
    <xf numFmtId="168" fontId="2" fillId="0" borderId="1" xfId="0" applyNumberFormat="1" applyFont="1" applyBorder="1" applyAlignment="1">
      <alignment horizontal="center" vertical="center"/>
    </xf>
    <xf numFmtId="0" fontId="2" fillId="4" borderId="8" xfId="1" applyNumberFormat="1" applyFont="1" applyFill="1" applyBorder="1" applyAlignment="1" applyProtection="1">
      <alignment horizontal="center" vertical="center"/>
    </xf>
    <xf numFmtId="0" fontId="2" fillId="4" borderId="3" xfId="1" applyNumberFormat="1" applyFont="1" applyFill="1" applyBorder="1" applyAlignment="1" applyProtection="1">
      <alignment horizontal="center" vertical="center"/>
    </xf>
    <xf numFmtId="0" fontId="2" fillId="4" borderId="17" xfId="1" applyNumberFormat="1" applyFont="1" applyFill="1" applyBorder="1" applyAlignment="1" applyProtection="1">
      <alignment horizontal="center" vertical="center"/>
    </xf>
    <xf numFmtId="12" fontId="2" fillId="0" borderId="8" xfId="1" applyNumberFormat="1" applyFont="1" applyBorder="1" applyAlignment="1" applyProtection="1">
      <alignment horizontal="center" vertical="center"/>
      <protection locked="0"/>
    </xf>
    <xf numFmtId="12" fontId="2" fillId="0" borderId="3" xfId="1" applyNumberFormat="1" applyFont="1" applyBorder="1" applyAlignment="1" applyProtection="1">
      <alignment horizontal="center" vertical="center"/>
      <protection locked="0"/>
    </xf>
    <xf numFmtId="12" fontId="2" fillId="0" borderId="17" xfId="1" applyNumberFormat="1" applyFont="1" applyBorder="1" applyAlignment="1" applyProtection="1">
      <alignment horizontal="center" vertical="center"/>
      <protection locked="0"/>
    </xf>
    <xf numFmtId="0" fontId="2" fillId="4" borderId="8" xfId="1" applyNumberFormat="1" applyFont="1" applyFill="1" applyBorder="1" applyAlignment="1" applyProtection="1">
      <alignment horizontal="center" vertical="center"/>
      <protection locked="0"/>
    </xf>
    <xf numFmtId="43" fontId="8" fillId="4" borderId="8" xfId="1" applyNumberFormat="1" applyFont="1" applyFill="1" applyBorder="1" applyAlignment="1" applyProtection="1">
      <alignment horizontal="center" vertical="center"/>
      <protection locked="0"/>
    </xf>
    <xf numFmtId="43" fontId="8" fillId="4" borderId="3" xfId="1" applyNumberFormat="1" applyFont="1" applyFill="1" applyBorder="1" applyAlignment="1" applyProtection="1">
      <alignment horizontal="center" vertical="center"/>
      <protection locked="0"/>
    </xf>
    <xf numFmtId="43" fontId="8" fillId="4" borderId="17" xfId="1" applyNumberFormat="1" applyFont="1" applyFill="1" applyBorder="1" applyAlignment="1" applyProtection="1">
      <alignment horizontal="center" vertical="center"/>
      <protection locked="0"/>
    </xf>
    <xf numFmtId="0" fontId="2" fillId="6" borderId="3" xfId="0" applyFont="1" applyFill="1" applyBorder="1" applyAlignment="1" applyProtection="1">
      <alignment horizontal="center" vertical="center"/>
    </xf>
    <xf numFmtId="0" fontId="2" fillId="6" borderId="1" xfId="0" applyFont="1" applyFill="1" applyBorder="1" applyAlignment="1" applyProtection="1">
      <alignment horizontal="center" vertical="center"/>
    </xf>
    <xf numFmtId="165" fontId="2" fillId="6" borderId="3" xfId="1" applyNumberFormat="1" applyFont="1" applyFill="1" applyBorder="1" applyAlignment="1" applyProtection="1">
      <alignment horizontal="center"/>
    </xf>
    <xf numFmtId="168" fontId="2" fillId="6" borderId="3" xfId="0" applyNumberFormat="1" applyFont="1" applyFill="1" applyBorder="1" applyAlignment="1" applyProtection="1">
      <alignment horizontal="center" vertical="center" wrapText="1"/>
    </xf>
    <xf numFmtId="168" fontId="2" fillId="6" borderId="1" xfId="0" applyNumberFormat="1" applyFont="1" applyFill="1" applyBorder="1" applyAlignment="1" applyProtection="1">
      <alignment horizontal="center" vertical="center" wrapText="1"/>
    </xf>
    <xf numFmtId="2" fontId="2" fillId="6" borderId="3" xfId="0" applyNumberFormat="1" applyFont="1" applyFill="1" applyBorder="1" applyAlignment="1" applyProtection="1">
      <alignment horizontal="center" vertical="center" wrapText="1"/>
    </xf>
    <xf numFmtId="2" fontId="2" fillId="6" borderId="1" xfId="0" applyNumberFormat="1" applyFont="1" applyFill="1" applyBorder="1" applyAlignment="1" applyProtection="1">
      <alignment horizontal="center" vertical="center" wrapText="1"/>
    </xf>
    <xf numFmtId="0" fontId="2" fillId="6" borderId="3" xfId="0" applyFont="1" applyFill="1" applyBorder="1" applyAlignment="1" applyProtection="1">
      <alignment horizontal="center"/>
    </xf>
    <xf numFmtId="49" fontId="6" fillId="4" borderId="19" xfId="0" applyNumberFormat="1" applyFont="1" applyFill="1" applyBorder="1" applyAlignment="1" applyProtection="1">
      <alignment horizontal="center" vertical="center"/>
    </xf>
    <xf numFmtId="165" fontId="2" fillId="0" borderId="8" xfId="1" applyNumberFormat="1" applyFont="1" applyBorder="1" applyAlignment="1" applyProtection="1">
      <alignment horizontal="center" vertical="center"/>
    </xf>
    <xf numFmtId="165" fontId="2" fillId="0" borderId="3" xfId="1" applyNumberFormat="1" applyFont="1" applyBorder="1" applyAlignment="1" applyProtection="1">
      <alignment horizontal="center" vertical="center"/>
    </xf>
    <xf numFmtId="168" fontId="2" fillId="0" borderId="8" xfId="0" applyNumberFormat="1" applyFont="1" applyBorder="1" applyAlignment="1" applyProtection="1">
      <alignment horizontal="center" vertical="center"/>
    </xf>
    <xf numFmtId="168" fontId="2" fillId="0" borderId="3" xfId="0" applyNumberFormat="1" applyFont="1" applyBorder="1" applyAlignment="1" applyProtection="1">
      <alignment horizontal="center" vertical="center"/>
    </xf>
    <xf numFmtId="2" fontId="2" fillId="0" borderId="8" xfId="0" applyNumberFormat="1" applyFont="1" applyBorder="1" applyAlignment="1" applyProtection="1">
      <alignment horizontal="center" vertical="center"/>
    </xf>
    <xf numFmtId="2" fontId="2" fillId="0" borderId="3" xfId="0" applyNumberFormat="1" applyFont="1" applyBorder="1" applyAlignment="1" applyProtection="1">
      <alignment horizontal="center" vertical="center"/>
    </xf>
    <xf numFmtId="167" fontId="2" fillId="0" borderId="8" xfId="0" applyNumberFormat="1" applyFont="1" applyBorder="1" applyAlignment="1" applyProtection="1">
      <alignment horizontal="center" vertical="center"/>
    </xf>
    <xf numFmtId="167" fontId="2" fillId="0" borderId="3" xfId="0" applyNumberFormat="1" applyFont="1" applyBorder="1" applyAlignment="1" applyProtection="1">
      <alignment horizontal="center" vertical="center"/>
    </xf>
    <xf numFmtId="165" fontId="2" fillId="0" borderId="1" xfId="1" applyNumberFormat="1" applyFont="1" applyBorder="1" applyAlignment="1" applyProtection="1">
      <alignment horizontal="center" vertical="center"/>
    </xf>
    <xf numFmtId="168" fontId="2" fillId="0" borderId="1" xfId="0" applyNumberFormat="1" applyFont="1" applyBorder="1" applyAlignment="1" applyProtection="1">
      <alignment horizontal="center" vertical="center"/>
    </xf>
    <xf numFmtId="0" fontId="7" fillId="2" borderId="1" xfId="0" applyFont="1" applyFill="1" applyBorder="1" applyAlignment="1" applyProtection="1">
      <alignment horizontal="center" vertical="center"/>
    </xf>
    <xf numFmtId="2" fontId="2" fillId="0" borderId="1" xfId="0" applyNumberFormat="1" applyFont="1" applyBorder="1" applyAlignment="1" applyProtection="1">
      <alignment horizontal="center" vertical="center"/>
    </xf>
    <xf numFmtId="167" fontId="2" fillId="0" borderId="1" xfId="0" applyNumberFormat="1" applyFont="1" applyBorder="1" applyAlignment="1" applyProtection="1">
      <alignment horizontal="center" vertical="center"/>
    </xf>
    <xf numFmtId="167" fontId="2" fillId="6" borderId="1" xfId="0" applyNumberFormat="1" applyFont="1" applyFill="1" applyBorder="1" applyAlignment="1" applyProtection="1">
      <alignment horizontal="center" vertical="center"/>
    </xf>
    <xf numFmtId="2" fontId="2" fillId="6" borderId="1" xfId="0" applyNumberFormat="1" applyFont="1" applyFill="1" applyBorder="1" applyAlignment="1" applyProtection="1">
      <alignment horizontal="center" vertical="center"/>
    </xf>
    <xf numFmtId="0" fontId="2" fillId="6" borderId="1" xfId="0" applyNumberFormat="1" applyFont="1" applyFill="1" applyBorder="1" applyAlignment="1" applyProtection="1">
      <alignment horizontal="center" vertical="center"/>
    </xf>
    <xf numFmtId="43" fontId="2" fillId="0" borderId="1" xfId="1" applyNumberFormat="1" applyFont="1" applyBorder="1" applyAlignment="1" applyProtection="1">
      <alignment horizontal="center" vertical="center"/>
    </xf>
    <xf numFmtId="165" fontId="2" fillId="4" borderId="1" xfId="1" applyNumberFormat="1" applyFont="1" applyFill="1" applyBorder="1" applyAlignment="1">
      <alignment horizontal="center" vertical="center"/>
    </xf>
    <xf numFmtId="168" fontId="2" fillId="4" borderId="1" xfId="0" applyNumberFormat="1" applyFont="1" applyFill="1" applyBorder="1" applyAlignment="1">
      <alignment horizontal="center" vertical="center"/>
    </xf>
    <xf numFmtId="2" fontId="2" fillId="4" borderId="1" xfId="0" applyNumberFormat="1" applyFont="1" applyFill="1" applyBorder="1" applyAlignment="1">
      <alignment horizontal="center" vertical="center"/>
    </xf>
    <xf numFmtId="2" fontId="2" fillId="4" borderId="8" xfId="0" applyNumberFormat="1" applyFont="1" applyFill="1" applyBorder="1" applyAlignment="1">
      <alignment horizontal="center" vertical="center"/>
    </xf>
    <xf numFmtId="2" fontId="2" fillId="4" borderId="3" xfId="0" applyNumberFormat="1" applyFont="1" applyFill="1" applyBorder="1" applyAlignment="1">
      <alignment horizontal="center" vertical="center"/>
    </xf>
    <xf numFmtId="167" fontId="2" fillId="4" borderId="1" xfId="0" applyNumberFormat="1" applyFont="1" applyFill="1" applyBorder="1" applyAlignment="1">
      <alignment horizontal="center" vertic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colors>
    <mruColors>
      <color rgb="FFFFCC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I123"/>
  <sheetViews>
    <sheetView zoomScaleNormal="100" workbookViewId="0">
      <pane xSplit="1" ySplit="2" topLeftCell="B3" activePane="bottomRight" state="frozen"/>
      <selection activeCell="N5" sqref="N5:N6"/>
      <selection pane="topRight" activeCell="N5" sqref="N5:N6"/>
      <selection pane="bottomLeft" activeCell="N5" sqref="N5:N6"/>
      <selection pane="bottomRight" sqref="A1:AI1"/>
    </sheetView>
  </sheetViews>
  <sheetFormatPr defaultRowHeight="15" x14ac:dyDescent="0.25"/>
  <cols>
    <col min="1" max="1" width="4.5703125" bestFit="1" customWidth="1"/>
    <col min="2" max="2" width="8.42578125" bestFit="1" customWidth="1"/>
    <col min="3" max="3" width="14.7109375" bestFit="1" customWidth="1"/>
    <col min="4" max="4" width="14.7109375" customWidth="1"/>
    <col min="5" max="5" width="14.7109375" bestFit="1" customWidth="1"/>
    <col min="6" max="6" width="15.7109375" bestFit="1" customWidth="1"/>
    <col min="7" max="7" width="14.7109375" customWidth="1"/>
    <col min="8" max="9" width="14.7109375" bestFit="1" customWidth="1"/>
    <col min="10" max="10" width="13.42578125" bestFit="1" customWidth="1"/>
    <col min="11" max="12" width="11.140625" customWidth="1"/>
    <col min="13" max="13" width="9.28515625" bestFit="1" customWidth="1"/>
    <col min="14" max="14" width="9.28515625" customWidth="1"/>
    <col min="17" max="17" width="9.28515625" bestFit="1" customWidth="1"/>
    <col min="18" max="18" width="9.7109375" bestFit="1" customWidth="1"/>
    <col min="19" max="19" width="7.5703125" style="10" bestFit="1" customWidth="1"/>
    <col min="20" max="20" width="0.42578125" customWidth="1"/>
    <col min="21" max="21" width="13.140625" bestFit="1" customWidth="1"/>
    <col min="22" max="22" width="10.42578125" style="174" bestFit="1" customWidth="1"/>
    <col min="23" max="23" width="9.140625" style="174" customWidth="1"/>
    <col min="24" max="24" width="11.28515625" style="119" customWidth="1"/>
    <col min="25" max="25" width="9.140625" style="174" customWidth="1"/>
    <col min="26" max="26" width="9.140625" style="174"/>
    <col min="27" max="27" width="11.28515625" style="119" customWidth="1"/>
    <col min="28" max="28" width="9.5703125" style="174" bestFit="1" customWidth="1"/>
    <col min="29" max="29" width="9.7109375" style="174" bestFit="1" customWidth="1"/>
    <col min="30" max="30" width="9.7109375" style="174" customWidth="1"/>
    <col min="31" max="31" width="12.140625" style="1" bestFit="1" customWidth="1"/>
    <col min="32" max="32" width="0.42578125" customWidth="1"/>
    <col min="33" max="33" width="11.28515625" bestFit="1" customWidth="1"/>
    <col min="34" max="34" width="7.5703125" bestFit="1" customWidth="1"/>
    <col min="35" max="35" width="9.5703125" bestFit="1" customWidth="1"/>
  </cols>
  <sheetData>
    <row r="1" spans="1:35" ht="26.25" x14ac:dyDescent="0.4">
      <c r="A1" s="262" t="s">
        <v>90</v>
      </c>
      <c r="B1" s="263"/>
      <c r="C1" s="263"/>
      <c r="D1" s="263"/>
      <c r="E1" s="263"/>
      <c r="F1" s="263"/>
      <c r="G1" s="263"/>
      <c r="H1" s="263"/>
      <c r="I1" s="263"/>
      <c r="J1" s="263"/>
      <c r="K1" s="263"/>
      <c r="L1" s="263"/>
      <c r="M1" s="263"/>
      <c r="N1" s="263"/>
      <c r="O1" s="263"/>
      <c r="P1" s="263"/>
      <c r="Q1" s="263"/>
      <c r="R1" s="263"/>
      <c r="S1" s="263"/>
      <c r="T1" s="263"/>
      <c r="U1" s="263"/>
      <c r="V1" s="263"/>
      <c r="W1" s="263"/>
      <c r="X1" s="263"/>
      <c r="Y1" s="263"/>
      <c r="Z1" s="263"/>
      <c r="AA1" s="263"/>
      <c r="AB1" s="263"/>
      <c r="AC1" s="263"/>
      <c r="AD1" s="263"/>
      <c r="AE1" s="263"/>
      <c r="AF1" s="263"/>
      <c r="AG1" s="263"/>
      <c r="AH1" s="263"/>
      <c r="AI1" s="263"/>
    </row>
    <row r="2" spans="1:35" ht="15.75" x14ac:dyDescent="0.25">
      <c r="A2" s="86" t="s">
        <v>0</v>
      </c>
      <c r="B2" s="86" t="s">
        <v>20</v>
      </c>
      <c r="C2" s="86" t="s">
        <v>1</v>
      </c>
      <c r="D2" s="86" t="s">
        <v>42</v>
      </c>
      <c r="E2" s="86" t="s">
        <v>52</v>
      </c>
      <c r="F2" s="86" t="s">
        <v>2</v>
      </c>
      <c r="G2" s="86" t="s">
        <v>43</v>
      </c>
      <c r="H2" s="86" t="s">
        <v>53</v>
      </c>
      <c r="I2" s="87" t="s">
        <v>3</v>
      </c>
      <c r="J2" s="88" t="s">
        <v>4</v>
      </c>
      <c r="K2" s="88" t="s">
        <v>45</v>
      </c>
      <c r="L2" s="88" t="s">
        <v>46</v>
      </c>
      <c r="M2" s="88" t="s">
        <v>55</v>
      </c>
      <c r="N2" s="89" t="s">
        <v>54</v>
      </c>
      <c r="O2" s="89" t="s">
        <v>5</v>
      </c>
      <c r="P2" s="89" t="s">
        <v>44</v>
      </c>
      <c r="Q2" s="88" t="s">
        <v>6</v>
      </c>
      <c r="R2" s="88" t="s">
        <v>30</v>
      </c>
      <c r="S2" s="90" t="s">
        <v>29</v>
      </c>
      <c r="T2" s="70"/>
      <c r="U2" s="88" t="s">
        <v>20</v>
      </c>
      <c r="V2" s="160" t="s">
        <v>11</v>
      </c>
      <c r="W2" s="160" t="s">
        <v>47</v>
      </c>
      <c r="X2" s="120" t="s">
        <v>56</v>
      </c>
      <c r="Y2" s="175" t="s">
        <v>51</v>
      </c>
      <c r="Z2" s="175" t="s">
        <v>48</v>
      </c>
      <c r="AA2" s="121" t="s">
        <v>56</v>
      </c>
      <c r="AB2" s="175" t="s">
        <v>12</v>
      </c>
      <c r="AC2" s="175" t="s">
        <v>13</v>
      </c>
      <c r="AD2" s="175" t="s">
        <v>83</v>
      </c>
      <c r="AE2" s="91" t="s">
        <v>84</v>
      </c>
      <c r="AF2" s="11"/>
      <c r="AG2" s="86" t="s">
        <v>20</v>
      </c>
      <c r="AH2" s="91" t="s">
        <v>24</v>
      </c>
      <c r="AI2" s="92" t="s">
        <v>25</v>
      </c>
    </row>
    <row r="3" spans="1:35" ht="15.75" x14ac:dyDescent="0.25">
      <c r="A3" s="264">
        <v>1</v>
      </c>
      <c r="B3" s="135" t="s">
        <v>7</v>
      </c>
      <c r="C3" s="132">
        <v>111009</v>
      </c>
      <c r="D3" s="34">
        <v>388877</v>
      </c>
      <c r="E3" s="266">
        <f>(C5+D5)</f>
        <v>953000</v>
      </c>
      <c r="F3" s="34">
        <v>154873</v>
      </c>
      <c r="G3" s="34">
        <v>123676</v>
      </c>
      <c r="H3" s="266">
        <f>(F5+G5)</f>
        <v>35000</v>
      </c>
      <c r="I3" s="34">
        <v>525726400</v>
      </c>
      <c r="J3" s="5">
        <v>4185.7</v>
      </c>
      <c r="K3" s="5">
        <v>42478.9</v>
      </c>
      <c r="L3" s="5">
        <v>37192.199999999997</v>
      </c>
      <c r="M3" s="5">
        <v>385.8</v>
      </c>
      <c r="N3" s="36">
        <v>931.5</v>
      </c>
      <c r="O3" s="36">
        <v>330.3</v>
      </c>
      <c r="P3" s="36">
        <v>691</v>
      </c>
      <c r="Q3" s="5">
        <v>222.7</v>
      </c>
      <c r="R3" s="269">
        <v>0.99</v>
      </c>
      <c r="S3" s="272">
        <v>0.14000000000000001</v>
      </c>
      <c r="T3" s="39"/>
      <c r="U3" s="42" t="s">
        <v>14</v>
      </c>
      <c r="V3" s="161">
        <v>1</v>
      </c>
      <c r="W3" s="161">
        <v>0</v>
      </c>
      <c r="X3" s="274">
        <f>(V4+W4)</f>
        <v>35.195</v>
      </c>
      <c r="Y3" s="176">
        <v>7.625</v>
      </c>
      <c r="Z3" s="176">
        <v>0</v>
      </c>
      <c r="AA3" s="274">
        <f>(Y4+Z4)</f>
        <v>16.775000000000002</v>
      </c>
      <c r="AB3" s="176">
        <v>2</v>
      </c>
      <c r="AC3" s="280">
        <v>9</v>
      </c>
      <c r="AD3" s="280">
        <v>0</v>
      </c>
      <c r="AE3" s="277">
        <f>AC3+AD3</f>
        <v>9</v>
      </c>
      <c r="AF3" s="11"/>
      <c r="AG3" s="17" t="s">
        <v>21</v>
      </c>
      <c r="AH3" s="9">
        <v>1.56</v>
      </c>
      <c r="AI3" s="37">
        <v>3.5999999999999997E-2</v>
      </c>
    </row>
    <row r="4" spans="1:35" ht="15.75" x14ac:dyDescent="0.25">
      <c r="A4" s="264"/>
      <c r="B4" s="136" t="s">
        <v>8</v>
      </c>
      <c r="C4" s="134">
        <v>110056</v>
      </c>
      <c r="D4" s="2">
        <v>388877</v>
      </c>
      <c r="E4" s="267"/>
      <c r="F4" s="2">
        <v>154838</v>
      </c>
      <c r="G4" s="2">
        <v>123676</v>
      </c>
      <c r="H4" s="267"/>
      <c r="I4" s="2">
        <v>524834600</v>
      </c>
      <c r="J4" s="3">
        <v>4174.1000000000004</v>
      </c>
      <c r="K4" s="3">
        <v>42478.9</v>
      </c>
      <c r="L4" s="3">
        <v>37192.199999999997</v>
      </c>
      <c r="M4" s="3">
        <v>385.7</v>
      </c>
      <c r="N4" s="4">
        <v>931.5</v>
      </c>
      <c r="O4" s="4">
        <v>330.3</v>
      </c>
      <c r="P4" s="4">
        <v>691</v>
      </c>
      <c r="Q4" s="3">
        <v>222.7</v>
      </c>
      <c r="R4" s="270"/>
      <c r="S4" s="272"/>
      <c r="T4" s="39"/>
      <c r="U4" s="149" t="s">
        <v>16</v>
      </c>
      <c r="V4" s="162">
        <f>(V3*35.195)</f>
        <v>35.195</v>
      </c>
      <c r="W4" s="162">
        <f>(W3*4.04)</f>
        <v>0</v>
      </c>
      <c r="X4" s="275"/>
      <c r="Y4" s="177">
        <f>(Y3*2.2)</f>
        <v>16.775000000000002</v>
      </c>
      <c r="Z4" s="177">
        <f>(Z3*2.2)</f>
        <v>0</v>
      </c>
      <c r="AA4" s="275"/>
      <c r="AB4" s="177">
        <f>(AB3*0.25)</f>
        <v>0.5</v>
      </c>
      <c r="AC4" s="261"/>
      <c r="AD4" s="261"/>
      <c r="AE4" s="278"/>
      <c r="AF4" s="11"/>
      <c r="AG4" s="17" t="s">
        <v>23</v>
      </c>
      <c r="AH4" s="5">
        <v>10.4</v>
      </c>
      <c r="AI4" s="5">
        <v>8.3000000000000007</v>
      </c>
    </row>
    <row r="5" spans="1:35" ht="16.5" thickBot="1" x14ac:dyDescent="0.3">
      <c r="A5" s="265"/>
      <c r="B5" s="196" t="s">
        <v>9</v>
      </c>
      <c r="C5" s="145">
        <f>((C3-C4)*1000)</f>
        <v>953000</v>
      </c>
      <c r="D5" s="146">
        <f>((D3-D4)*1000)</f>
        <v>0</v>
      </c>
      <c r="E5" s="268"/>
      <c r="F5" s="146">
        <f>(F3-F4)*1000</f>
        <v>35000</v>
      </c>
      <c r="G5" s="146">
        <f>(G3-G4)*1000</f>
        <v>0</v>
      </c>
      <c r="H5" s="268"/>
      <c r="I5" s="146">
        <f t="shared" ref="I5:Q5" si="0">(I3-I4)</f>
        <v>891800</v>
      </c>
      <c r="J5" s="147">
        <f t="shared" si="0"/>
        <v>11.599999999999454</v>
      </c>
      <c r="K5" s="147">
        <f t="shared" si="0"/>
        <v>0</v>
      </c>
      <c r="L5" s="147">
        <f t="shared" si="0"/>
        <v>0</v>
      </c>
      <c r="M5" s="147">
        <f t="shared" si="0"/>
        <v>0.10000000000002274</v>
      </c>
      <c r="N5" s="148">
        <f t="shared" si="0"/>
        <v>0</v>
      </c>
      <c r="O5" s="148">
        <f t="shared" si="0"/>
        <v>0</v>
      </c>
      <c r="P5" s="148">
        <f t="shared" si="0"/>
        <v>0</v>
      </c>
      <c r="Q5" s="147">
        <f t="shared" si="0"/>
        <v>0</v>
      </c>
      <c r="R5" s="271"/>
      <c r="S5" s="273"/>
      <c r="T5" s="39"/>
      <c r="U5" s="150" t="s">
        <v>15</v>
      </c>
      <c r="V5" s="163">
        <f>IF(V4=0,0,(V4)/((C5/1000000)*8.34))</f>
        <v>4.4281468843812677</v>
      </c>
      <c r="W5" s="163">
        <f>IF(W4=0,0,(W4)/((D5/1000000)*8.34))</f>
        <v>0</v>
      </c>
      <c r="X5" s="276"/>
      <c r="Y5" s="178">
        <f>IF(Y4=0,0,(Y4)/((C5/1000000)*8.34))</f>
        <v>2.1105885490977632</v>
      </c>
      <c r="Z5" s="178">
        <f>IF(Z4=0,0,(Z4)/((D5/1000000)*8.34))</f>
        <v>0</v>
      </c>
      <c r="AA5" s="276"/>
      <c r="AB5" s="178">
        <f>IF(AB4=0,0,(AB4)/((C5/1000000)*8.34))</f>
        <v>6.2908749600529446E-2</v>
      </c>
      <c r="AC5" s="178">
        <f>IF(AC3=0,0,(AC3)/((C5/1000000)*8.34))</f>
        <v>1.1323574928095299</v>
      </c>
      <c r="AD5" s="178">
        <f>IF(AD3=0,0,(AD3)/((D5/1000000)*8.34))</f>
        <v>0</v>
      </c>
      <c r="AE5" s="279"/>
      <c r="AF5" s="11"/>
      <c r="AG5" s="18" t="s">
        <v>22</v>
      </c>
      <c r="AH5" s="6">
        <v>7.38</v>
      </c>
      <c r="AI5" s="6">
        <v>7.55</v>
      </c>
    </row>
    <row r="6" spans="1:35" ht="15.75" x14ac:dyDescent="0.25">
      <c r="A6" s="281">
        <v>2</v>
      </c>
      <c r="B6" s="153" t="s">
        <v>7</v>
      </c>
      <c r="C6" s="134">
        <v>112080</v>
      </c>
      <c r="D6" s="2">
        <v>388877</v>
      </c>
      <c r="E6" s="287">
        <f>(C7+D7)</f>
        <v>1071000</v>
      </c>
      <c r="F6" s="2">
        <v>154908</v>
      </c>
      <c r="G6" s="2">
        <v>123676</v>
      </c>
      <c r="H6" s="287">
        <f>F7+G7</f>
        <v>35000</v>
      </c>
      <c r="I6" s="2">
        <v>526702900</v>
      </c>
      <c r="J6" s="3">
        <v>4198.8999999999996</v>
      </c>
      <c r="K6" s="3">
        <v>42478.9</v>
      </c>
      <c r="L6" s="3">
        <v>37192.199999999997</v>
      </c>
      <c r="M6" s="3">
        <v>385.9</v>
      </c>
      <c r="N6" s="4">
        <v>931.5</v>
      </c>
      <c r="O6" s="4">
        <v>330.4</v>
      </c>
      <c r="P6" s="4">
        <v>691</v>
      </c>
      <c r="Q6" s="3">
        <v>222.7</v>
      </c>
      <c r="R6" s="270">
        <v>1.01</v>
      </c>
      <c r="S6" s="270">
        <v>0</v>
      </c>
      <c r="T6" s="39"/>
      <c r="U6" s="40" t="s">
        <v>14</v>
      </c>
      <c r="V6" s="164">
        <v>1</v>
      </c>
      <c r="W6" s="164">
        <v>0</v>
      </c>
      <c r="X6" s="282">
        <f>(V7+W7)</f>
        <v>35.195</v>
      </c>
      <c r="Y6" s="179">
        <v>9.25</v>
      </c>
      <c r="Z6" s="179">
        <v>0</v>
      </c>
      <c r="AA6" s="282">
        <f>(Y7+Z7)</f>
        <v>20.350000000000001</v>
      </c>
      <c r="AB6" s="179">
        <v>2.5</v>
      </c>
      <c r="AC6" s="260">
        <v>11</v>
      </c>
      <c r="AD6" s="260">
        <v>0</v>
      </c>
      <c r="AE6" s="277">
        <f t="shared" ref="AE6" si="1">AC6+AD6</f>
        <v>11</v>
      </c>
      <c r="AF6" s="11"/>
      <c r="AG6" s="19" t="s">
        <v>21</v>
      </c>
      <c r="AH6" s="7">
        <v>2.06</v>
      </c>
      <c r="AI6" s="8">
        <v>3.5000000000000003E-2</v>
      </c>
    </row>
    <row r="7" spans="1:35" ht="15.75" x14ac:dyDescent="0.25">
      <c r="A7" s="264"/>
      <c r="B7" s="283" t="s">
        <v>9</v>
      </c>
      <c r="C7" s="266">
        <f>((C6-C3)*1000)</f>
        <v>1071000</v>
      </c>
      <c r="D7" s="266">
        <f>((D6-D3)*1000)</f>
        <v>0</v>
      </c>
      <c r="E7" s="267"/>
      <c r="F7" s="266">
        <f>((F6-F3)*1000)</f>
        <v>35000</v>
      </c>
      <c r="G7" s="266">
        <f>((G6-G3)*1000)</f>
        <v>0</v>
      </c>
      <c r="H7" s="267"/>
      <c r="I7" s="266">
        <f>(I6-I3)</f>
        <v>976500</v>
      </c>
      <c r="J7" s="285">
        <f t="shared" ref="J7:Q7" si="2">(J6-J3)</f>
        <v>13.199999999999818</v>
      </c>
      <c r="K7" s="285">
        <f t="shared" si="2"/>
        <v>0</v>
      </c>
      <c r="L7" s="285">
        <f t="shared" si="2"/>
        <v>0</v>
      </c>
      <c r="M7" s="285">
        <f t="shared" si="2"/>
        <v>9.9999999999965894E-2</v>
      </c>
      <c r="N7" s="285">
        <f t="shared" si="2"/>
        <v>0</v>
      </c>
      <c r="O7" s="285">
        <f t="shared" si="2"/>
        <v>9.9999999999965894E-2</v>
      </c>
      <c r="P7" s="285">
        <f t="shared" si="2"/>
        <v>0</v>
      </c>
      <c r="Q7" s="285">
        <f t="shared" si="2"/>
        <v>0</v>
      </c>
      <c r="R7" s="270"/>
      <c r="S7" s="270"/>
      <c r="T7" s="39"/>
      <c r="U7" s="149" t="s">
        <v>16</v>
      </c>
      <c r="V7" s="162">
        <f>(V6*35.195)</f>
        <v>35.195</v>
      </c>
      <c r="W7" s="162">
        <f>(W6*5.25)</f>
        <v>0</v>
      </c>
      <c r="X7" s="275"/>
      <c r="Y7" s="177">
        <f>(Y6*2.2)</f>
        <v>20.350000000000001</v>
      </c>
      <c r="Z7" s="177">
        <f>(Z6*2.2)</f>
        <v>0</v>
      </c>
      <c r="AA7" s="275"/>
      <c r="AB7" s="177">
        <f>(AB6*0.25)</f>
        <v>0.625</v>
      </c>
      <c r="AC7" s="261"/>
      <c r="AD7" s="261"/>
      <c r="AE7" s="278"/>
      <c r="AF7" s="11"/>
      <c r="AG7" s="17" t="s">
        <v>23</v>
      </c>
      <c r="AH7" s="5">
        <v>10.5</v>
      </c>
      <c r="AI7" s="5">
        <v>8.5</v>
      </c>
    </row>
    <row r="8" spans="1:35" ht="16.5" thickBot="1" x14ac:dyDescent="0.3">
      <c r="A8" s="265"/>
      <c r="B8" s="284"/>
      <c r="C8" s="268"/>
      <c r="D8" s="268"/>
      <c r="E8" s="268"/>
      <c r="F8" s="268"/>
      <c r="G8" s="268"/>
      <c r="H8" s="268"/>
      <c r="I8" s="268"/>
      <c r="J8" s="286"/>
      <c r="K8" s="286"/>
      <c r="L8" s="286"/>
      <c r="M8" s="286"/>
      <c r="N8" s="286"/>
      <c r="O8" s="286"/>
      <c r="P8" s="286"/>
      <c r="Q8" s="286"/>
      <c r="R8" s="271"/>
      <c r="S8" s="271"/>
      <c r="T8" s="39"/>
      <c r="U8" s="150" t="s">
        <v>15</v>
      </c>
      <c r="V8" s="163">
        <f>IF(V7=0,0,(V7)/((C7/1000000)*8.34))</f>
        <v>3.9402651548229208</v>
      </c>
      <c r="W8" s="163">
        <f>IF(W7=0,0,(W7)/((D7/1000000)*8.34))</f>
        <v>0</v>
      </c>
      <c r="X8" s="276"/>
      <c r="Y8" s="178">
        <f>IF(Y7=0,0,(Y7)/((C7/1000000)*8.34))</f>
        <v>2.2782894132872977</v>
      </c>
      <c r="Z8" s="178">
        <f>IF(Z7=0,0,(Z7)/((D7/1000000)*8.34))</f>
        <v>0</v>
      </c>
      <c r="AA8" s="276"/>
      <c r="AB8" s="178">
        <f>IF(AB7=0,0,(AB7)/((C7/1000000)*8.34))</f>
        <v>6.9972033577619705E-2</v>
      </c>
      <c r="AC8" s="178">
        <f>IF(AC6=0,0,(AC6)/((C7/1000000)*8.34))</f>
        <v>1.231507790966107</v>
      </c>
      <c r="AD8" s="178">
        <f>IF(AD6=0,0,(AD6)/((D8/1000000)*8.34))</f>
        <v>0</v>
      </c>
      <c r="AE8" s="279"/>
      <c r="AF8" s="11"/>
      <c r="AG8" s="18" t="s">
        <v>22</v>
      </c>
      <c r="AH8" s="6">
        <v>7.28</v>
      </c>
      <c r="AI8" s="6">
        <v>7.49</v>
      </c>
    </row>
    <row r="9" spans="1:35" ht="15.75" x14ac:dyDescent="0.25">
      <c r="A9" s="288">
        <v>3</v>
      </c>
      <c r="B9" s="38" t="s">
        <v>7</v>
      </c>
      <c r="C9" s="134">
        <v>112882</v>
      </c>
      <c r="D9" s="2">
        <v>388877</v>
      </c>
      <c r="E9" s="287">
        <f t="shared" ref="E9" si="3">(C10+D10)</f>
        <v>802000</v>
      </c>
      <c r="F9" s="2">
        <v>154908</v>
      </c>
      <c r="G9" s="2">
        <v>123676</v>
      </c>
      <c r="H9" s="287">
        <f>F10+G10</f>
        <v>0</v>
      </c>
      <c r="I9" s="2">
        <v>527699100</v>
      </c>
      <c r="J9" s="3">
        <v>4208.6000000000004</v>
      </c>
      <c r="K9" s="3">
        <v>42478.9</v>
      </c>
      <c r="L9" s="3">
        <v>37192.199999999997</v>
      </c>
      <c r="M9" s="3">
        <v>385.9</v>
      </c>
      <c r="N9" s="4">
        <v>931.5</v>
      </c>
      <c r="O9" s="4">
        <v>330.4</v>
      </c>
      <c r="P9" s="4">
        <v>691</v>
      </c>
      <c r="Q9" s="3">
        <v>222.8</v>
      </c>
      <c r="R9" s="270">
        <v>0.97</v>
      </c>
      <c r="S9" s="270">
        <v>0.53</v>
      </c>
      <c r="T9" s="39"/>
      <c r="U9" s="40" t="s">
        <v>14</v>
      </c>
      <c r="V9" s="164">
        <v>0.4375</v>
      </c>
      <c r="W9" s="164">
        <v>0</v>
      </c>
      <c r="X9" s="282">
        <f>(V10+W10)</f>
        <v>15.397812500000001</v>
      </c>
      <c r="Y9" s="179">
        <v>6.625</v>
      </c>
      <c r="Z9" s="179">
        <v>0</v>
      </c>
      <c r="AA9" s="282">
        <f>(Y10+Z10)</f>
        <v>14.575000000000001</v>
      </c>
      <c r="AB9" s="179">
        <v>2.375</v>
      </c>
      <c r="AC9" s="260">
        <v>8</v>
      </c>
      <c r="AD9" s="260">
        <v>0</v>
      </c>
      <c r="AE9" s="277">
        <f t="shared" ref="AE9" si="4">AC9+AD9</f>
        <v>8</v>
      </c>
      <c r="AF9" s="11"/>
      <c r="AG9" s="19" t="s">
        <v>21</v>
      </c>
      <c r="AH9" s="7">
        <v>1.59</v>
      </c>
      <c r="AI9" s="8">
        <v>3.2000000000000001E-2</v>
      </c>
    </row>
    <row r="10" spans="1:35" ht="15.75" x14ac:dyDescent="0.25">
      <c r="A10" s="264"/>
      <c r="B10" s="283" t="s">
        <v>9</v>
      </c>
      <c r="C10" s="266">
        <f>((C9-C6)*1000)</f>
        <v>802000</v>
      </c>
      <c r="D10" s="266">
        <f>((D9-D6)*1000)</f>
        <v>0</v>
      </c>
      <c r="E10" s="267"/>
      <c r="F10" s="266">
        <f>((F9-F6)*1000)</f>
        <v>0</v>
      </c>
      <c r="G10" s="266">
        <f>((G9-G6)*1000)</f>
        <v>0</v>
      </c>
      <c r="H10" s="267"/>
      <c r="I10" s="266">
        <f>(I9-I6)</f>
        <v>996200</v>
      </c>
      <c r="J10" s="285">
        <f t="shared" ref="J10:Q10" si="5">(J9-J6)</f>
        <v>9.7000000000007276</v>
      </c>
      <c r="K10" s="285">
        <f t="shared" si="5"/>
        <v>0</v>
      </c>
      <c r="L10" s="285">
        <f t="shared" si="5"/>
        <v>0</v>
      </c>
      <c r="M10" s="285">
        <f t="shared" si="5"/>
        <v>0</v>
      </c>
      <c r="N10" s="285">
        <f t="shared" si="5"/>
        <v>0</v>
      </c>
      <c r="O10" s="285">
        <f t="shared" si="5"/>
        <v>0</v>
      </c>
      <c r="P10" s="285">
        <f t="shared" si="5"/>
        <v>0</v>
      </c>
      <c r="Q10" s="285">
        <f t="shared" si="5"/>
        <v>0.10000000000002274</v>
      </c>
      <c r="R10" s="270"/>
      <c r="S10" s="270"/>
      <c r="T10" s="39"/>
      <c r="U10" s="149" t="s">
        <v>16</v>
      </c>
      <c r="V10" s="162">
        <f>(V9*35.195)</f>
        <v>15.397812500000001</v>
      </c>
      <c r="W10" s="162">
        <f>(W9*5.25)</f>
        <v>0</v>
      </c>
      <c r="X10" s="275"/>
      <c r="Y10" s="177">
        <f>(Y9*2.2)</f>
        <v>14.575000000000001</v>
      </c>
      <c r="Z10" s="177">
        <f>(Z9*2.2)</f>
        <v>0</v>
      </c>
      <c r="AA10" s="275"/>
      <c r="AB10" s="177">
        <f>(AB9*0.25)</f>
        <v>0.59375</v>
      </c>
      <c r="AC10" s="261"/>
      <c r="AD10" s="261"/>
      <c r="AE10" s="278"/>
      <c r="AF10" s="11"/>
      <c r="AG10" s="17" t="s">
        <v>23</v>
      </c>
      <c r="AH10" s="5">
        <v>10.5</v>
      </c>
      <c r="AI10" s="5">
        <v>11.1</v>
      </c>
    </row>
    <row r="11" spans="1:35" ht="16.5" thickBot="1" x14ac:dyDescent="0.3">
      <c r="A11" s="265"/>
      <c r="B11" s="284"/>
      <c r="C11" s="268"/>
      <c r="D11" s="268"/>
      <c r="E11" s="268"/>
      <c r="F11" s="268"/>
      <c r="G11" s="268"/>
      <c r="H11" s="268"/>
      <c r="I11" s="268"/>
      <c r="J11" s="286"/>
      <c r="K11" s="286"/>
      <c r="L11" s="286"/>
      <c r="M11" s="286"/>
      <c r="N11" s="286"/>
      <c r="O11" s="286"/>
      <c r="P11" s="286"/>
      <c r="Q11" s="286"/>
      <c r="R11" s="271"/>
      <c r="S11" s="271"/>
      <c r="T11" s="39"/>
      <c r="U11" s="150" t="s">
        <v>15</v>
      </c>
      <c r="V11" s="163">
        <f>IF(V10=0,0,(V10)/((C10/1000000)*8.34))</f>
        <v>2.302070438412362</v>
      </c>
      <c r="W11" s="163">
        <f>IF(W10=0,0,(W10)/((D10/1000000)*8.34))</f>
        <v>0</v>
      </c>
      <c r="X11" s="276"/>
      <c r="Y11" s="178">
        <f>IF(Y10=0,0,(Y10)/((C10/1000000)*8.34))</f>
        <v>2.1790547611785884</v>
      </c>
      <c r="Z11" s="178">
        <f>IF(Z10=0,0,(Z10)/((D10/1000000)*8.34))</f>
        <v>0</v>
      </c>
      <c r="AA11" s="276"/>
      <c r="AB11" s="178">
        <f>IF(AB10=0,0,(AB10)/((C10/1000000)*8.34))</f>
        <v>8.8769383495697199E-2</v>
      </c>
      <c r="AC11" s="178">
        <f>IF(AC9=0,0,(AC9)/((C10/1000000)*8.34))</f>
        <v>1.1960506407841307</v>
      </c>
      <c r="AD11" s="178">
        <f>IF(AD9=0,0,(AD9)/((D11/1000000)*8.34))</f>
        <v>0</v>
      </c>
      <c r="AE11" s="279"/>
      <c r="AF11" s="11"/>
      <c r="AG11" s="18" t="s">
        <v>22</v>
      </c>
      <c r="AH11" s="6">
        <v>7.46</v>
      </c>
      <c r="AI11" s="6">
        <v>7.51</v>
      </c>
    </row>
    <row r="12" spans="1:35" ht="15.75" x14ac:dyDescent="0.25">
      <c r="A12" s="288">
        <v>4</v>
      </c>
      <c r="B12" s="38" t="s">
        <v>7</v>
      </c>
      <c r="C12" s="134">
        <v>114100</v>
      </c>
      <c r="D12" s="2">
        <v>388877</v>
      </c>
      <c r="E12" s="287">
        <f t="shared" ref="E12" si="6">(C13+D13)</f>
        <v>1218000</v>
      </c>
      <c r="F12" s="2">
        <v>154944</v>
      </c>
      <c r="G12" s="2">
        <v>123676</v>
      </c>
      <c r="H12" s="287">
        <f>F13+G13</f>
        <v>36000</v>
      </c>
      <c r="I12" s="2">
        <v>528627600</v>
      </c>
      <c r="J12" s="3">
        <v>4223.7</v>
      </c>
      <c r="K12" s="3">
        <v>42478.9</v>
      </c>
      <c r="L12" s="3">
        <v>37192.199999999997</v>
      </c>
      <c r="M12" s="3">
        <v>386.1</v>
      </c>
      <c r="N12" s="4">
        <v>931.5</v>
      </c>
      <c r="O12" s="4">
        <v>330.4</v>
      </c>
      <c r="P12" s="4">
        <v>691</v>
      </c>
      <c r="Q12" s="3">
        <v>222.8</v>
      </c>
      <c r="R12" s="270">
        <v>0.98</v>
      </c>
      <c r="S12" s="270">
        <v>0.21</v>
      </c>
      <c r="T12" s="39"/>
      <c r="U12" s="40" t="s">
        <v>14</v>
      </c>
      <c r="V12" s="164">
        <v>0.875</v>
      </c>
      <c r="W12" s="164">
        <v>0</v>
      </c>
      <c r="X12" s="282">
        <f>(V13+W13)</f>
        <v>30.795625000000001</v>
      </c>
      <c r="Y12" s="179">
        <v>10.5</v>
      </c>
      <c r="Z12" s="179">
        <v>0</v>
      </c>
      <c r="AA12" s="282">
        <f>(Y13+Z13)</f>
        <v>23.1</v>
      </c>
      <c r="AB12" s="179">
        <v>2.5</v>
      </c>
      <c r="AC12" s="260">
        <v>13</v>
      </c>
      <c r="AD12" s="260">
        <v>0</v>
      </c>
      <c r="AE12" s="277">
        <f t="shared" ref="AE12" si="7">AC12+AD12</f>
        <v>13</v>
      </c>
      <c r="AF12" s="11"/>
      <c r="AG12" s="19" t="s">
        <v>21</v>
      </c>
      <c r="AH12" s="7">
        <v>1.44</v>
      </c>
      <c r="AI12" s="8">
        <v>3.3000000000000002E-2</v>
      </c>
    </row>
    <row r="13" spans="1:35" ht="15.75" x14ac:dyDescent="0.25">
      <c r="A13" s="264"/>
      <c r="B13" s="283" t="s">
        <v>9</v>
      </c>
      <c r="C13" s="266">
        <f>((C12-C9)*1000)</f>
        <v>1218000</v>
      </c>
      <c r="D13" s="266">
        <f>((D12-D9)*1000)</f>
        <v>0</v>
      </c>
      <c r="E13" s="267"/>
      <c r="F13" s="266">
        <f>((F12-F9)*1000)</f>
        <v>36000</v>
      </c>
      <c r="G13" s="266">
        <f>((G12-G9)*1000)</f>
        <v>0</v>
      </c>
      <c r="H13" s="267"/>
      <c r="I13" s="266">
        <f>(I12-I9)</f>
        <v>928500</v>
      </c>
      <c r="J13" s="285">
        <f t="shared" ref="J13:Q13" si="8">(J12-J9)</f>
        <v>15.099999999999454</v>
      </c>
      <c r="K13" s="285">
        <f t="shared" si="8"/>
        <v>0</v>
      </c>
      <c r="L13" s="285">
        <f t="shared" si="8"/>
        <v>0</v>
      </c>
      <c r="M13" s="285">
        <f t="shared" si="8"/>
        <v>0.20000000000004547</v>
      </c>
      <c r="N13" s="285">
        <f t="shared" si="8"/>
        <v>0</v>
      </c>
      <c r="O13" s="285">
        <f t="shared" si="8"/>
        <v>0</v>
      </c>
      <c r="P13" s="285">
        <f t="shared" si="8"/>
        <v>0</v>
      </c>
      <c r="Q13" s="285">
        <f t="shared" si="8"/>
        <v>0</v>
      </c>
      <c r="R13" s="270"/>
      <c r="S13" s="270"/>
      <c r="T13" s="39"/>
      <c r="U13" s="149" t="s">
        <v>16</v>
      </c>
      <c r="V13" s="162">
        <f>(V12*35.195)</f>
        <v>30.795625000000001</v>
      </c>
      <c r="W13" s="162">
        <f>(W12*5.25)</f>
        <v>0</v>
      </c>
      <c r="X13" s="275"/>
      <c r="Y13" s="177">
        <f>(Y12*2.2)</f>
        <v>23.1</v>
      </c>
      <c r="Z13" s="177">
        <f>(Z12*2.2)</f>
        <v>0</v>
      </c>
      <c r="AA13" s="275"/>
      <c r="AB13" s="177">
        <f>(AB12*0.25)</f>
        <v>0.625</v>
      </c>
      <c r="AC13" s="261"/>
      <c r="AD13" s="261"/>
      <c r="AE13" s="278"/>
      <c r="AF13" s="11"/>
      <c r="AG13" s="17" t="s">
        <v>23</v>
      </c>
      <c r="AH13" s="5">
        <v>9.9</v>
      </c>
      <c r="AI13" s="5">
        <v>10.5</v>
      </c>
    </row>
    <row r="14" spans="1:35" ht="16.5" thickBot="1" x14ac:dyDescent="0.3">
      <c r="A14" s="265"/>
      <c r="B14" s="284"/>
      <c r="C14" s="268"/>
      <c r="D14" s="268"/>
      <c r="E14" s="268"/>
      <c r="F14" s="268"/>
      <c r="G14" s="268"/>
      <c r="H14" s="268"/>
      <c r="I14" s="268"/>
      <c r="J14" s="286"/>
      <c r="K14" s="286"/>
      <c r="L14" s="286"/>
      <c r="M14" s="286"/>
      <c r="N14" s="286"/>
      <c r="O14" s="286"/>
      <c r="P14" s="286"/>
      <c r="Q14" s="286"/>
      <c r="R14" s="271"/>
      <c r="S14" s="271"/>
      <c r="T14" s="39"/>
      <c r="U14" s="150" t="s">
        <v>15</v>
      </c>
      <c r="V14" s="163">
        <f>IF(V13=0,0,(V13)/((C13/1000000)*8.34))</f>
        <v>3.0316264229995316</v>
      </c>
      <c r="W14" s="163">
        <f>IF(W13=0,0,(W13)/((D13/1000000)*8.34))</f>
        <v>0</v>
      </c>
      <c r="X14" s="276"/>
      <c r="Y14" s="178">
        <f>IF(Y13=0,0,(Y13)/((C13/1000000)*8.34))</f>
        <v>2.274042834697759</v>
      </c>
      <c r="Z14" s="178">
        <f>IF(Z13=0,0,(Z13)/((D13/1000000)*8.34))</f>
        <v>0</v>
      </c>
      <c r="AA14" s="276"/>
      <c r="AB14" s="178">
        <f>IF(AB13=0,0,(AB13)/((C13/1000000)*8.34))</f>
        <v>6.1527132973424215E-2</v>
      </c>
      <c r="AC14" s="178">
        <f>IF(AC12=0,0,(AC12)/((C13/1000000)*8.34))</f>
        <v>1.2797643658472238</v>
      </c>
      <c r="AD14" s="178">
        <f>IF(AD12=0,0,(AD12)/((D14/1000000)*8.34))</f>
        <v>0</v>
      </c>
      <c r="AE14" s="279"/>
      <c r="AF14" s="11"/>
      <c r="AG14" s="18" t="s">
        <v>22</v>
      </c>
      <c r="AH14" s="6">
        <v>7.39</v>
      </c>
      <c r="AI14" s="6">
        <v>7.55</v>
      </c>
    </row>
    <row r="15" spans="1:35" ht="15.75" x14ac:dyDescent="0.25">
      <c r="A15" s="288">
        <v>5</v>
      </c>
      <c r="B15" s="38" t="s">
        <v>7</v>
      </c>
      <c r="C15" s="134">
        <v>114972</v>
      </c>
      <c r="D15" s="2">
        <v>388877</v>
      </c>
      <c r="E15" s="287">
        <f t="shared" ref="E15" si="9">(C16+D16)</f>
        <v>872000</v>
      </c>
      <c r="F15" s="2">
        <v>154944</v>
      </c>
      <c r="G15" s="2">
        <v>123676</v>
      </c>
      <c r="H15" s="287">
        <f>F16+G16</f>
        <v>0</v>
      </c>
      <c r="I15" s="2">
        <v>529600500</v>
      </c>
      <c r="J15" s="3">
        <v>4234.3999999999996</v>
      </c>
      <c r="K15" s="3">
        <v>42478.9</v>
      </c>
      <c r="L15" s="3">
        <v>37192.199999999997</v>
      </c>
      <c r="M15" s="3">
        <v>386.1</v>
      </c>
      <c r="N15" s="4">
        <v>931.5</v>
      </c>
      <c r="O15" s="4">
        <v>330.4</v>
      </c>
      <c r="P15" s="4">
        <v>691</v>
      </c>
      <c r="Q15" s="3">
        <v>222.9</v>
      </c>
      <c r="R15" s="270">
        <v>1.02</v>
      </c>
      <c r="S15" s="270">
        <v>0.27</v>
      </c>
      <c r="T15" s="39"/>
      <c r="U15" s="40" t="s">
        <v>14</v>
      </c>
      <c r="V15" s="164">
        <v>0.625</v>
      </c>
      <c r="W15" s="164">
        <v>0</v>
      </c>
      <c r="X15" s="282">
        <f>(V16+W16)</f>
        <v>21.996874999999999</v>
      </c>
      <c r="Y15" s="179">
        <v>6.75</v>
      </c>
      <c r="Z15" s="179">
        <v>0</v>
      </c>
      <c r="AA15" s="282">
        <f>(Y16+Z16)</f>
        <v>14.850000000000001</v>
      </c>
      <c r="AB15" s="179">
        <v>1.625</v>
      </c>
      <c r="AC15" s="260">
        <v>9</v>
      </c>
      <c r="AD15" s="260">
        <v>0</v>
      </c>
      <c r="AE15" s="277">
        <f t="shared" ref="AE15" si="10">AC15+AD15</f>
        <v>9</v>
      </c>
      <c r="AF15" s="11"/>
      <c r="AG15" s="19" t="s">
        <v>21</v>
      </c>
      <c r="AH15" s="7">
        <v>2.1800000000000002</v>
      </c>
      <c r="AI15" s="8">
        <v>3.6999999999999998E-2</v>
      </c>
    </row>
    <row r="16" spans="1:35" ht="15.75" x14ac:dyDescent="0.25">
      <c r="A16" s="264"/>
      <c r="B16" s="283" t="s">
        <v>9</v>
      </c>
      <c r="C16" s="266">
        <f>((C15-C12)*1000)</f>
        <v>872000</v>
      </c>
      <c r="D16" s="266">
        <f>((D15-D12)*1000)</f>
        <v>0</v>
      </c>
      <c r="E16" s="267"/>
      <c r="F16" s="266">
        <f>((F15-F12)*1000)</f>
        <v>0</v>
      </c>
      <c r="G16" s="266">
        <f>((G15-G12)*1000)</f>
        <v>0</v>
      </c>
      <c r="H16" s="267"/>
      <c r="I16" s="266">
        <f>(I15-I12)</f>
        <v>972900</v>
      </c>
      <c r="J16" s="285">
        <f t="shared" ref="J16:Q16" si="11">(J15-J12)</f>
        <v>10.699999999999818</v>
      </c>
      <c r="K16" s="285">
        <f t="shared" si="11"/>
        <v>0</v>
      </c>
      <c r="L16" s="285">
        <f t="shared" si="11"/>
        <v>0</v>
      </c>
      <c r="M16" s="285">
        <f t="shared" si="11"/>
        <v>0</v>
      </c>
      <c r="N16" s="285">
        <f t="shared" si="11"/>
        <v>0</v>
      </c>
      <c r="O16" s="285">
        <f t="shared" si="11"/>
        <v>0</v>
      </c>
      <c r="P16" s="285">
        <f t="shared" si="11"/>
        <v>0</v>
      </c>
      <c r="Q16" s="285">
        <f t="shared" si="11"/>
        <v>9.9999999999994316E-2</v>
      </c>
      <c r="R16" s="270"/>
      <c r="S16" s="270"/>
      <c r="T16" s="39"/>
      <c r="U16" s="149" t="s">
        <v>16</v>
      </c>
      <c r="V16" s="162">
        <f>(V15*35.195)</f>
        <v>21.996874999999999</v>
      </c>
      <c r="W16" s="162">
        <f>(W15*5.25)</f>
        <v>0</v>
      </c>
      <c r="X16" s="275"/>
      <c r="Y16" s="177">
        <f>(Y15*2.2)</f>
        <v>14.850000000000001</v>
      </c>
      <c r="Z16" s="177">
        <f>(Z15*2.2)</f>
        <v>0</v>
      </c>
      <c r="AA16" s="275"/>
      <c r="AB16" s="177">
        <f>(AB15*0.25)</f>
        <v>0.40625</v>
      </c>
      <c r="AC16" s="261"/>
      <c r="AD16" s="261"/>
      <c r="AE16" s="278"/>
      <c r="AF16" s="11"/>
      <c r="AG16" s="17" t="s">
        <v>23</v>
      </c>
      <c r="AH16" s="5">
        <v>8</v>
      </c>
      <c r="AI16" s="5">
        <v>10.199999999999999</v>
      </c>
    </row>
    <row r="17" spans="1:35" ht="16.5" thickBot="1" x14ac:dyDescent="0.3">
      <c r="A17" s="265"/>
      <c r="B17" s="284"/>
      <c r="C17" s="268"/>
      <c r="D17" s="268"/>
      <c r="E17" s="268"/>
      <c r="F17" s="268"/>
      <c r="G17" s="268"/>
      <c r="H17" s="268"/>
      <c r="I17" s="268"/>
      <c r="J17" s="286"/>
      <c r="K17" s="286"/>
      <c r="L17" s="286"/>
      <c r="M17" s="286"/>
      <c r="N17" s="286"/>
      <c r="O17" s="286"/>
      <c r="P17" s="286"/>
      <c r="Q17" s="286"/>
      <c r="R17" s="271"/>
      <c r="S17" s="271"/>
      <c r="T17" s="39"/>
      <c r="U17" s="150" t="s">
        <v>15</v>
      </c>
      <c r="V17" s="163">
        <f>IF(V16=0,0,(V16)/((C16/1000000)*8.34))</f>
        <v>3.0246731513871472</v>
      </c>
      <c r="W17" s="163">
        <f>IF(W16=0,0,(W16)/((D16/1000000)*8.34))</f>
        <v>0</v>
      </c>
      <c r="X17" s="276"/>
      <c r="Y17" s="178">
        <f>IF(Y16=0,0,(Y16)/((C16/1000000)*8.34))</f>
        <v>2.0419444261104882</v>
      </c>
      <c r="Z17" s="178">
        <f>IF(Z16=0,0,(Z16)/((D16/1000000)*8.34))</f>
        <v>0</v>
      </c>
      <c r="AA17" s="276"/>
      <c r="AB17" s="178">
        <f>IF(AB16=0,0,(AB16)/((C16/1000000)*8.34))</f>
        <v>5.5861274283325636E-2</v>
      </c>
      <c r="AC17" s="178">
        <f>IF(AC15=0,0,(AC15)/((C16/1000000)*8.34))</f>
        <v>1.2375420764305987</v>
      </c>
      <c r="AD17" s="178">
        <f>IF(AD15=0,0,(AD15)/((D17/1000000)*8.34))</f>
        <v>0</v>
      </c>
      <c r="AE17" s="279"/>
      <c r="AF17" s="11"/>
      <c r="AG17" s="18" t="s">
        <v>22</v>
      </c>
      <c r="AH17" s="6">
        <v>7.44</v>
      </c>
      <c r="AI17" s="6">
        <v>7.7</v>
      </c>
    </row>
    <row r="18" spans="1:35" ht="15.75" x14ac:dyDescent="0.25">
      <c r="A18" s="288">
        <v>6</v>
      </c>
      <c r="B18" s="38" t="s">
        <v>7</v>
      </c>
      <c r="C18" s="134">
        <v>116050</v>
      </c>
      <c r="D18" s="2">
        <v>388877</v>
      </c>
      <c r="E18" s="287">
        <f t="shared" ref="E18" si="12">(C19+D19)</f>
        <v>1078000</v>
      </c>
      <c r="F18" s="2">
        <v>154979</v>
      </c>
      <c r="G18" s="2">
        <v>123676</v>
      </c>
      <c r="H18" s="287">
        <f>F19+G19</f>
        <v>35000</v>
      </c>
      <c r="I18" s="2">
        <v>530596900</v>
      </c>
      <c r="J18" s="3">
        <v>4247.5</v>
      </c>
      <c r="K18" s="3">
        <v>42478.9</v>
      </c>
      <c r="L18" s="3">
        <v>37192.199999999997</v>
      </c>
      <c r="M18" s="3">
        <v>386.3</v>
      </c>
      <c r="N18" s="4">
        <v>931.5</v>
      </c>
      <c r="O18" s="4">
        <v>330.5</v>
      </c>
      <c r="P18" s="4">
        <v>691</v>
      </c>
      <c r="Q18" s="3">
        <v>222.9</v>
      </c>
      <c r="R18" s="270">
        <v>1.02</v>
      </c>
      <c r="S18" s="270">
        <v>0.03</v>
      </c>
      <c r="T18" s="39"/>
      <c r="U18" s="40" t="s">
        <v>14</v>
      </c>
      <c r="V18" s="164">
        <v>0.875</v>
      </c>
      <c r="W18" s="164">
        <v>0</v>
      </c>
      <c r="X18" s="282">
        <f>(V19+W19)</f>
        <v>30.795625000000001</v>
      </c>
      <c r="Y18" s="179">
        <v>9.25</v>
      </c>
      <c r="Z18" s="179">
        <v>0</v>
      </c>
      <c r="AA18" s="282">
        <f>(Y19+Z19)</f>
        <v>20.350000000000001</v>
      </c>
      <c r="AB18" s="179">
        <v>2.375</v>
      </c>
      <c r="AC18" s="260">
        <v>12</v>
      </c>
      <c r="AD18" s="260">
        <v>0</v>
      </c>
      <c r="AE18" s="277">
        <f t="shared" ref="AE18" si="13">AC18+AD18</f>
        <v>12</v>
      </c>
      <c r="AF18" s="11"/>
      <c r="AG18" s="19" t="s">
        <v>21</v>
      </c>
      <c r="AH18" s="7">
        <v>2.16</v>
      </c>
      <c r="AI18" s="8">
        <v>3.6999999999999998E-2</v>
      </c>
    </row>
    <row r="19" spans="1:35" ht="15.75" x14ac:dyDescent="0.25">
      <c r="A19" s="264"/>
      <c r="B19" s="283" t="s">
        <v>9</v>
      </c>
      <c r="C19" s="266">
        <f>((C18-C15)*1000)</f>
        <v>1078000</v>
      </c>
      <c r="D19" s="266">
        <f>((D18-D15)*1000)</f>
        <v>0</v>
      </c>
      <c r="E19" s="267"/>
      <c r="F19" s="266">
        <f>((F18-F15)*1000)</f>
        <v>35000</v>
      </c>
      <c r="G19" s="266">
        <f>((G18-G15)*1000)</f>
        <v>0</v>
      </c>
      <c r="H19" s="267"/>
      <c r="I19" s="266">
        <f>(I18-I15)</f>
        <v>996400</v>
      </c>
      <c r="J19" s="285">
        <f t="shared" ref="J19:Q19" si="14">(J18-J15)</f>
        <v>13.100000000000364</v>
      </c>
      <c r="K19" s="285">
        <f t="shared" si="14"/>
        <v>0</v>
      </c>
      <c r="L19" s="285">
        <f t="shared" si="14"/>
        <v>0</v>
      </c>
      <c r="M19" s="285">
        <f t="shared" si="14"/>
        <v>0.19999999999998863</v>
      </c>
      <c r="N19" s="285">
        <f t="shared" si="14"/>
        <v>0</v>
      </c>
      <c r="O19" s="285">
        <f t="shared" si="14"/>
        <v>0.10000000000002274</v>
      </c>
      <c r="P19" s="285">
        <f t="shared" si="14"/>
        <v>0</v>
      </c>
      <c r="Q19" s="285">
        <f t="shared" si="14"/>
        <v>0</v>
      </c>
      <c r="R19" s="270"/>
      <c r="S19" s="270"/>
      <c r="T19" s="39"/>
      <c r="U19" s="149" t="s">
        <v>16</v>
      </c>
      <c r="V19" s="162">
        <f>(V18*35.195)</f>
        <v>30.795625000000001</v>
      </c>
      <c r="W19" s="162">
        <f>(W18*5.25)</f>
        <v>0</v>
      </c>
      <c r="X19" s="275"/>
      <c r="Y19" s="177">
        <f>(Y18*2.2)</f>
        <v>20.350000000000001</v>
      </c>
      <c r="Z19" s="177">
        <f>(Z18*2.2)</f>
        <v>0</v>
      </c>
      <c r="AA19" s="275"/>
      <c r="AB19" s="177">
        <f>(AB18*0.25)</f>
        <v>0.59375</v>
      </c>
      <c r="AC19" s="261"/>
      <c r="AD19" s="261"/>
      <c r="AE19" s="278"/>
      <c r="AF19" s="11"/>
      <c r="AG19" s="17" t="s">
        <v>23</v>
      </c>
      <c r="AH19" s="5">
        <v>9.6999999999999993</v>
      </c>
      <c r="AI19" s="5">
        <v>8.3000000000000007</v>
      </c>
    </row>
    <row r="20" spans="1:35" ht="16.5" thickBot="1" x14ac:dyDescent="0.3">
      <c r="A20" s="265"/>
      <c r="B20" s="284"/>
      <c r="C20" s="268"/>
      <c r="D20" s="268"/>
      <c r="E20" s="268"/>
      <c r="F20" s="268"/>
      <c r="G20" s="268"/>
      <c r="H20" s="268"/>
      <c r="I20" s="268"/>
      <c r="J20" s="286"/>
      <c r="K20" s="286"/>
      <c r="L20" s="286"/>
      <c r="M20" s="286"/>
      <c r="N20" s="286"/>
      <c r="O20" s="286"/>
      <c r="P20" s="286"/>
      <c r="Q20" s="286"/>
      <c r="R20" s="271"/>
      <c r="S20" s="271"/>
      <c r="T20" s="39"/>
      <c r="U20" s="150" t="s">
        <v>15</v>
      </c>
      <c r="V20" s="163">
        <f>IF(V19=0,0,(V19)/((C19/1000000)*8.34))</f>
        <v>3.4253441402721978</v>
      </c>
      <c r="W20" s="163">
        <f>IF(W19=0,0,(W19)/((D19/1000000)*8.34))</f>
        <v>0</v>
      </c>
      <c r="X20" s="276"/>
      <c r="Y20" s="178">
        <f>IF(Y19=0,0,(Y19)/((C19/1000000)*8.34))</f>
        <v>2.2634953261880293</v>
      </c>
      <c r="Z20" s="178">
        <f>IF(Z19=0,0,(Z19)/((D19/1000000)*8.34))</f>
        <v>0</v>
      </c>
      <c r="AA20" s="276"/>
      <c r="AB20" s="178">
        <f>IF(AB19=0,0,(AB19)/((C19/1000000)*8.34))</f>
        <v>6.6041786237058586E-2</v>
      </c>
      <c r="AC20" s="178">
        <f>IF(AC18=0,0,(AC18)/((C19/1000000)*8.34))</f>
        <v>1.3347392586858158</v>
      </c>
      <c r="AD20" s="178">
        <f>IF(AD18=0,0,(AD18)/((D20/1000000)*8.34))</f>
        <v>0</v>
      </c>
      <c r="AE20" s="279"/>
      <c r="AF20" s="11"/>
      <c r="AG20" s="18" t="s">
        <v>22</v>
      </c>
      <c r="AH20" s="6">
        <v>7.32</v>
      </c>
      <c r="AI20" s="6">
        <v>7.68</v>
      </c>
    </row>
    <row r="21" spans="1:35" ht="15.75" x14ac:dyDescent="0.25">
      <c r="A21" s="288">
        <v>7</v>
      </c>
      <c r="B21" s="38" t="s">
        <v>7</v>
      </c>
      <c r="C21" s="134">
        <v>116869</v>
      </c>
      <c r="D21" s="2">
        <v>388877</v>
      </c>
      <c r="E21" s="287">
        <f t="shared" ref="E21" si="15">(C22+D22)</f>
        <v>819000</v>
      </c>
      <c r="F21" s="2">
        <v>154979</v>
      </c>
      <c r="G21" s="2">
        <v>123676</v>
      </c>
      <c r="H21" s="287">
        <f>F22+G22</f>
        <v>0</v>
      </c>
      <c r="I21" s="2">
        <v>531568900</v>
      </c>
      <c r="J21" s="3">
        <v>4257.6000000000004</v>
      </c>
      <c r="K21" s="3">
        <v>42478.9</v>
      </c>
      <c r="L21" s="3">
        <v>37192.199999999997</v>
      </c>
      <c r="M21" s="3">
        <v>386.3</v>
      </c>
      <c r="N21" s="4">
        <v>931.5</v>
      </c>
      <c r="O21" s="4">
        <v>330.5</v>
      </c>
      <c r="P21" s="4">
        <v>691</v>
      </c>
      <c r="Q21" s="3">
        <v>222.9</v>
      </c>
      <c r="R21" s="270">
        <v>0.93</v>
      </c>
      <c r="S21" s="270">
        <v>0.32</v>
      </c>
      <c r="T21" s="39"/>
      <c r="U21" s="40" t="s">
        <v>14</v>
      </c>
      <c r="V21" s="164">
        <v>0.625</v>
      </c>
      <c r="W21" s="164">
        <v>0</v>
      </c>
      <c r="X21" s="282">
        <f>(V22+W22)</f>
        <v>21.996874999999999</v>
      </c>
      <c r="Y21" s="179">
        <v>7</v>
      </c>
      <c r="Z21" s="179">
        <v>0</v>
      </c>
      <c r="AA21" s="282">
        <f>(Y22+Z22)</f>
        <v>15.400000000000002</v>
      </c>
      <c r="AB21" s="179">
        <v>1.875</v>
      </c>
      <c r="AC21" s="260">
        <v>9</v>
      </c>
      <c r="AD21" s="260">
        <v>0</v>
      </c>
      <c r="AE21" s="277">
        <f t="shared" ref="AE21" si="16">AC21+AD21</f>
        <v>9</v>
      </c>
      <c r="AF21" s="11"/>
      <c r="AG21" s="19" t="s">
        <v>21</v>
      </c>
      <c r="AH21" s="7">
        <v>2.78</v>
      </c>
      <c r="AI21" s="8">
        <v>3.4000000000000002E-2</v>
      </c>
    </row>
    <row r="22" spans="1:35" ht="15.75" x14ac:dyDescent="0.25">
      <c r="A22" s="264"/>
      <c r="B22" s="283" t="s">
        <v>9</v>
      </c>
      <c r="C22" s="266">
        <f>((C21-C18)*1000)</f>
        <v>819000</v>
      </c>
      <c r="D22" s="266">
        <f>((D21-D18)*1000)</f>
        <v>0</v>
      </c>
      <c r="E22" s="267"/>
      <c r="F22" s="266">
        <f>((F21-F18)*1000)</f>
        <v>0</v>
      </c>
      <c r="G22" s="266">
        <f>((G21-G18)*1000)</f>
        <v>0</v>
      </c>
      <c r="H22" s="267"/>
      <c r="I22" s="266">
        <f t="shared" ref="I22:Q22" si="17">(I21-I18)</f>
        <v>972000</v>
      </c>
      <c r="J22" s="285">
        <f t="shared" si="17"/>
        <v>10.100000000000364</v>
      </c>
      <c r="K22" s="285">
        <f t="shared" si="17"/>
        <v>0</v>
      </c>
      <c r="L22" s="285">
        <f t="shared" si="17"/>
        <v>0</v>
      </c>
      <c r="M22" s="285">
        <f t="shared" si="17"/>
        <v>0</v>
      </c>
      <c r="N22" s="285">
        <f t="shared" si="17"/>
        <v>0</v>
      </c>
      <c r="O22" s="285">
        <f t="shared" si="17"/>
        <v>0</v>
      </c>
      <c r="P22" s="285">
        <f t="shared" si="17"/>
        <v>0</v>
      </c>
      <c r="Q22" s="285">
        <f t="shared" si="17"/>
        <v>0</v>
      </c>
      <c r="R22" s="270"/>
      <c r="S22" s="270"/>
      <c r="T22" s="39"/>
      <c r="U22" s="149" t="s">
        <v>16</v>
      </c>
      <c r="V22" s="162">
        <f>(V21*35.195)</f>
        <v>21.996874999999999</v>
      </c>
      <c r="W22" s="162">
        <f>(W21*5.25)</f>
        <v>0</v>
      </c>
      <c r="X22" s="275"/>
      <c r="Y22" s="177">
        <f>(Y21*2.2)</f>
        <v>15.400000000000002</v>
      </c>
      <c r="Z22" s="177">
        <f>(Z21*2.2)</f>
        <v>0</v>
      </c>
      <c r="AA22" s="275"/>
      <c r="AB22" s="177">
        <f>(AB21*0.25)</f>
        <v>0.46875</v>
      </c>
      <c r="AC22" s="261"/>
      <c r="AD22" s="261"/>
      <c r="AE22" s="278"/>
      <c r="AF22" s="11"/>
      <c r="AG22" s="17" t="s">
        <v>23</v>
      </c>
      <c r="AH22" s="5">
        <v>10.1</v>
      </c>
      <c r="AI22" s="5">
        <v>9.6999999999999993</v>
      </c>
    </row>
    <row r="23" spans="1:35" ht="16.5" thickBot="1" x14ac:dyDescent="0.3">
      <c r="A23" s="265"/>
      <c r="B23" s="284"/>
      <c r="C23" s="268"/>
      <c r="D23" s="268"/>
      <c r="E23" s="268"/>
      <c r="F23" s="268"/>
      <c r="G23" s="268"/>
      <c r="H23" s="268"/>
      <c r="I23" s="268"/>
      <c r="J23" s="286"/>
      <c r="K23" s="286"/>
      <c r="L23" s="286"/>
      <c r="M23" s="286"/>
      <c r="N23" s="286"/>
      <c r="O23" s="286"/>
      <c r="P23" s="286"/>
      <c r="Q23" s="286"/>
      <c r="R23" s="271"/>
      <c r="S23" s="271"/>
      <c r="T23" s="39"/>
      <c r="U23" s="150" t="s">
        <v>15</v>
      </c>
      <c r="V23" s="163">
        <f>IF(V22=0,0,(V22)/((C22/1000000)*8.34))</f>
        <v>3.220409020768733</v>
      </c>
      <c r="W23" s="163">
        <f>IF(W22=0,0,(W22)/((D22/1000000)*8.34))</f>
        <v>0</v>
      </c>
      <c r="X23" s="276"/>
      <c r="Y23" s="178">
        <f>IF(Y22=0,0,(Y22)/((C22/1000000)*8.34))</f>
        <v>2.2546065711533343</v>
      </c>
      <c r="Z23" s="178">
        <f>IF(Z22=0,0,(Z22)/((D22/1000000)*8.34))</f>
        <v>0</v>
      </c>
      <c r="AA23" s="276"/>
      <c r="AB23" s="178">
        <f>IF(AB22=0,0,(AB22)/((C22/1000000)*8.34))</f>
        <v>6.8626417547280855E-2</v>
      </c>
      <c r="AC23" s="178">
        <f>IF(AC21=0,0,(AC21)/((C22/1000000)*8.34))</f>
        <v>1.3176272169077925</v>
      </c>
      <c r="AD23" s="178">
        <f>IF(AD21=0,0,(AD21)/((D23/1000000)*8.34))</f>
        <v>0</v>
      </c>
      <c r="AE23" s="279"/>
      <c r="AF23" s="11"/>
      <c r="AG23" s="18" t="s">
        <v>22</v>
      </c>
      <c r="AH23" s="6">
        <v>7.37</v>
      </c>
      <c r="AI23" s="6">
        <v>7.55</v>
      </c>
    </row>
    <row r="24" spans="1:35" ht="15.75" x14ac:dyDescent="0.25">
      <c r="A24" s="288">
        <v>8</v>
      </c>
      <c r="B24" s="38" t="s">
        <v>7</v>
      </c>
      <c r="C24" s="134">
        <v>116869</v>
      </c>
      <c r="D24" s="2">
        <v>389841</v>
      </c>
      <c r="E24" s="287">
        <f t="shared" ref="E24" si="18">(C25+D25)</f>
        <v>964000</v>
      </c>
      <c r="F24" s="2">
        <v>154979</v>
      </c>
      <c r="G24" s="2">
        <v>123711</v>
      </c>
      <c r="H24" s="287">
        <f>F25+G25</f>
        <v>35000</v>
      </c>
      <c r="I24" s="2">
        <v>532537100</v>
      </c>
      <c r="J24" s="3">
        <v>4257.6000000000004</v>
      </c>
      <c r="K24" s="3">
        <v>42490.9</v>
      </c>
      <c r="L24" s="3">
        <v>37204.199999999997</v>
      </c>
      <c r="M24" s="3">
        <v>386.3</v>
      </c>
      <c r="N24" s="4">
        <v>931.8</v>
      </c>
      <c r="O24" s="4">
        <v>330.5</v>
      </c>
      <c r="P24" s="4">
        <v>691.3</v>
      </c>
      <c r="Q24" s="3">
        <v>222.9</v>
      </c>
      <c r="R24" s="270">
        <v>0.99</v>
      </c>
      <c r="S24" s="270">
        <v>0.28999999999999998</v>
      </c>
      <c r="T24" s="39"/>
      <c r="U24" s="40" t="s">
        <v>14</v>
      </c>
      <c r="V24" s="164">
        <v>0</v>
      </c>
      <c r="W24" s="164">
        <v>6.875</v>
      </c>
      <c r="X24" s="282">
        <f>(V25+W25)</f>
        <v>36.09375</v>
      </c>
      <c r="Y24" s="179">
        <v>0</v>
      </c>
      <c r="Z24" s="179">
        <v>4</v>
      </c>
      <c r="AA24" s="282">
        <f>(Y25+Z25)</f>
        <v>8.8000000000000007</v>
      </c>
      <c r="AB24" s="179">
        <v>0.875</v>
      </c>
      <c r="AC24" s="260">
        <v>0</v>
      </c>
      <c r="AD24" s="260">
        <v>15</v>
      </c>
      <c r="AE24" s="277">
        <f t="shared" ref="AE24" si="19">AC24+AD24</f>
        <v>15</v>
      </c>
      <c r="AF24" s="11"/>
      <c r="AG24" s="19" t="s">
        <v>21</v>
      </c>
      <c r="AH24" s="7">
        <v>5.32</v>
      </c>
      <c r="AI24" s="8">
        <v>0.05</v>
      </c>
    </row>
    <row r="25" spans="1:35" ht="15.75" x14ac:dyDescent="0.25">
      <c r="A25" s="264"/>
      <c r="B25" s="283" t="s">
        <v>9</v>
      </c>
      <c r="C25" s="266">
        <f>((C24-C21)*1000)</f>
        <v>0</v>
      </c>
      <c r="D25" s="266">
        <f>((D24-D21)*1000)</f>
        <v>964000</v>
      </c>
      <c r="E25" s="267"/>
      <c r="F25" s="266">
        <f t="shared" ref="F25:G25" si="20">((F24-F21)*1000)</f>
        <v>0</v>
      </c>
      <c r="G25" s="266">
        <f t="shared" si="20"/>
        <v>35000</v>
      </c>
      <c r="H25" s="267"/>
      <c r="I25" s="266">
        <f t="shared" ref="I25:Q25" si="21">(I24-I21)</f>
        <v>968200</v>
      </c>
      <c r="J25" s="285">
        <f t="shared" si="21"/>
        <v>0</v>
      </c>
      <c r="K25" s="285">
        <f t="shared" si="21"/>
        <v>12</v>
      </c>
      <c r="L25" s="285">
        <f t="shared" si="21"/>
        <v>12</v>
      </c>
      <c r="M25" s="285">
        <f t="shared" si="21"/>
        <v>0</v>
      </c>
      <c r="N25" s="285">
        <f t="shared" si="21"/>
        <v>0.29999999999995453</v>
      </c>
      <c r="O25" s="285">
        <f t="shared" si="21"/>
        <v>0</v>
      </c>
      <c r="P25" s="285">
        <f t="shared" si="21"/>
        <v>0.29999999999995453</v>
      </c>
      <c r="Q25" s="285">
        <f t="shared" si="21"/>
        <v>0</v>
      </c>
      <c r="R25" s="270"/>
      <c r="S25" s="270"/>
      <c r="T25" s="39"/>
      <c r="U25" s="149" t="s">
        <v>16</v>
      </c>
      <c r="V25" s="162">
        <f>(V24*35.195)</f>
        <v>0</v>
      </c>
      <c r="W25" s="162">
        <f>(W24*5.25)</f>
        <v>36.09375</v>
      </c>
      <c r="X25" s="275"/>
      <c r="Y25" s="177">
        <f>(Y24*2.2)</f>
        <v>0</v>
      </c>
      <c r="Z25" s="177">
        <f>(Z24*2.2)</f>
        <v>8.8000000000000007</v>
      </c>
      <c r="AA25" s="275"/>
      <c r="AB25" s="177">
        <f>(AB24*0.25)</f>
        <v>0.21875</v>
      </c>
      <c r="AC25" s="261"/>
      <c r="AD25" s="261"/>
      <c r="AE25" s="278"/>
      <c r="AF25" s="11"/>
      <c r="AG25" s="17" t="s">
        <v>23</v>
      </c>
      <c r="AH25" s="5">
        <v>11.1</v>
      </c>
      <c r="AI25" s="5">
        <v>9.4</v>
      </c>
    </row>
    <row r="26" spans="1:35" ht="16.5" thickBot="1" x14ac:dyDescent="0.3">
      <c r="A26" s="265"/>
      <c r="B26" s="284"/>
      <c r="C26" s="268"/>
      <c r="D26" s="268"/>
      <c r="E26" s="268"/>
      <c r="F26" s="268"/>
      <c r="G26" s="268"/>
      <c r="H26" s="268"/>
      <c r="I26" s="268"/>
      <c r="J26" s="286"/>
      <c r="K26" s="286"/>
      <c r="L26" s="286"/>
      <c r="M26" s="286"/>
      <c r="N26" s="286"/>
      <c r="O26" s="286"/>
      <c r="P26" s="286"/>
      <c r="Q26" s="286"/>
      <c r="R26" s="271"/>
      <c r="S26" s="271"/>
      <c r="T26" s="39"/>
      <c r="U26" s="150" t="s">
        <v>15</v>
      </c>
      <c r="V26" s="163">
        <f>IF(V25=0,0,(V25)/((C25/1000000)*8.34))</f>
        <v>0</v>
      </c>
      <c r="W26" s="163">
        <f>IF(W25=0,0,(W25)/((D25/1000000)*8.34))</f>
        <v>4.4894064001910507</v>
      </c>
      <c r="X26" s="276"/>
      <c r="Y26" s="178">
        <f>IF(Y25=0,0,(Y25)/((C25/1000000)*8.34))</f>
        <v>0</v>
      </c>
      <c r="Z26" s="178">
        <f>IF(Z25=0,0,(Z25)/((D25/1000000)*8.34))</f>
        <v>1.0945600366180086</v>
      </c>
      <c r="AA26" s="276"/>
      <c r="AB26" s="178">
        <f>IF(AB25=0,0,(AB25)/((D25/1000000)*8.34))</f>
        <v>2.720852363752152E-2</v>
      </c>
      <c r="AC26" s="178">
        <f>IF(AC24=0,0,(AC24)/((C25/1000000)*8.34))</f>
        <v>0</v>
      </c>
      <c r="AD26" s="178">
        <f>IF(AD24=0,0,(AD24)/((D25/1000000)*8.34))</f>
        <v>1.8657273351443329</v>
      </c>
      <c r="AE26" s="279"/>
      <c r="AF26" s="11"/>
      <c r="AG26" s="18" t="s">
        <v>22</v>
      </c>
      <c r="AH26" s="6">
        <v>7.35</v>
      </c>
      <c r="AI26" s="6">
        <v>7.56</v>
      </c>
    </row>
    <row r="27" spans="1:35" ht="15.75" x14ac:dyDescent="0.25">
      <c r="A27" s="288">
        <v>9</v>
      </c>
      <c r="B27" s="38" t="s">
        <v>7</v>
      </c>
      <c r="C27" s="134">
        <v>117976</v>
      </c>
      <c r="D27" s="2">
        <v>389841</v>
      </c>
      <c r="E27" s="287">
        <f t="shared" ref="E27" si="22">(C28+D28)</f>
        <v>1107000</v>
      </c>
      <c r="F27" s="2">
        <v>155014</v>
      </c>
      <c r="G27" s="2">
        <v>123711</v>
      </c>
      <c r="H27" s="287">
        <f>F28+G28</f>
        <v>35000</v>
      </c>
      <c r="I27" s="2">
        <v>533543900</v>
      </c>
      <c r="J27" s="3">
        <v>4271.1000000000004</v>
      </c>
      <c r="K27" s="3">
        <v>42490.9</v>
      </c>
      <c r="L27" s="3">
        <v>37204.199999999997</v>
      </c>
      <c r="M27" s="3">
        <v>386.4</v>
      </c>
      <c r="N27" s="4">
        <v>931.8</v>
      </c>
      <c r="O27" s="4">
        <v>330.6</v>
      </c>
      <c r="P27" s="4">
        <v>691.3</v>
      </c>
      <c r="Q27" s="3">
        <v>223</v>
      </c>
      <c r="R27" s="270">
        <v>1.03</v>
      </c>
      <c r="S27" s="270">
        <v>0</v>
      </c>
      <c r="T27" s="39"/>
      <c r="U27" s="40" t="s">
        <v>14</v>
      </c>
      <c r="V27" s="164">
        <v>0.875</v>
      </c>
      <c r="W27" s="164">
        <v>0</v>
      </c>
      <c r="X27" s="282">
        <f>(V28+W28)</f>
        <v>30.795625000000001</v>
      </c>
      <c r="Y27" s="179">
        <v>9.25</v>
      </c>
      <c r="Z27" s="179">
        <v>0</v>
      </c>
      <c r="AA27" s="282">
        <f>(Y28+Z28)</f>
        <v>20.350000000000001</v>
      </c>
      <c r="AB27" s="179">
        <v>2.375</v>
      </c>
      <c r="AC27" s="260">
        <v>11</v>
      </c>
      <c r="AD27" s="260">
        <v>0</v>
      </c>
      <c r="AE27" s="277">
        <f t="shared" ref="AE27" si="23">AC27+AD27</f>
        <v>11</v>
      </c>
      <c r="AF27" s="11"/>
      <c r="AG27" s="19" t="s">
        <v>21</v>
      </c>
      <c r="AH27" s="7">
        <v>6.03</v>
      </c>
      <c r="AI27" s="8">
        <v>3.7999999999999999E-2</v>
      </c>
    </row>
    <row r="28" spans="1:35" ht="15.75" x14ac:dyDescent="0.25">
      <c r="A28" s="264"/>
      <c r="B28" s="283" t="s">
        <v>9</v>
      </c>
      <c r="C28" s="266">
        <f>((C27-C24)*1000)</f>
        <v>1107000</v>
      </c>
      <c r="D28" s="266">
        <f>((D27-D24)*1000)</f>
        <v>0</v>
      </c>
      <c r="E28" s="267"/>
      <c r="F28" s="266">
        <f>((F27-F24)*1000)</f>
        <v>35000</v>
      </c>
      <c r="G28" s="266">
        <f>((G27-G24)*1000)</f>
        <v>0</v>
      </c>
      <c r="H28" s="267"/>
      <c r="I28" s="266">
        <f t="shared" ref="I28:Q28" si="24">(I27-I24)</f>
        <v>1006800</v>
      </c>
      <c r="J28" s="285">
        <f t="shared" si="24"/>
        <v>13.5</v>
      </c>
      <c r="K28" s="285">
        <f t="shared" si="24"/>
        <v>0</v>
      </c>
      <c r="L28" s="285">
        <f t="shared" si="24"/>
        <v>0</v>
      </c>
      <c r="M28" s="285">
        <f t="shared" si="24"/>
        <v>9.9999999999965894E-2</v>
      </c>
      <c r="N28" s="285">
        <f t="shared" si="24"/>
        <v>0</v>
      </c>
      <c r="O28" s="285">
        <f t="shared" si="24"/>
        <v>0.10000000000002274</v>
      </c>
      <c r="P28" s="285">
        <f t="shared" si="24"/>
        <v>0</v>
      </c>
      <c r="Q28" s="285">
        <f t="shared" si="24"/>
        <v>9.9999999999994316E-2</v>
      </c>
      <c r="R28" s="270"/>
      <c r="S28" s="270"/>
      <c r="T28" s="39"/>
      <c r="U28" s="149" t="s">
        <v>16</v>
      </c>
      <c r="V28" s="162">
        <f>(V27*35.195)</f>
        <v>30.795625000000001</v>
      </c>
      <c r="W28" s="162">
        <f>(W27*5.25)</f>
        <v>0</v>
      </c>
      <c r="X28" s="275"/>
      <c r="Y28" s="177">
        <f>(Y27*2.2)</f>
        <v>20.350000000000001</v>
      </c>
      <c r="Z28" s="177">
        <f>(Z27*2.2)</f>
        <v>0</v>
      </c>
      <c r="AA28" s="275"/>
      <c r="AB28" s="177">
        <f>(AB27*0.25)</f>
        <v>0.59375</v>
      </c>
      <c r="AC28" s="261"/>
      <c r="AD28" s="261"/>
      <c r="AE28" s="278"/>
      <c r="AF28" s="11"/>
      <c r="AG28" s="17" t="s">
        <v>23</v>
      </c>
      <c r="AH28" s="5">
        <v>9.5</v>
      </c>
      <c r="AI28" s="5">
        <v>9.6999999999999993</v>
      </c>
    </row>
    <row r="29" spans="1:35" ht="16.5" thickBot="1" x14ac:dyDescent="0.3">
      <c r="A29" s="265"/>
      <c r="B29" s="284"/>
      <c r="C29" s="268"/>
      <c r="D29" s="268"/>
      <c r="E29" s="268"/>
      <c r="F29" s="268"/>
      <c r="G29" s="268"/>
      <c r="H29" s="268"/>
      <c r="I29" s="268"/>
      <c r="J29" s="286"/>
      <c r="K29" s="286"/>
      <c r="L29" s="286"/>
      <c r="M29" s="286"/>
      <c r="N29" s="286"/>
      <c r="O29" s="286"/>
      <c r="P29" s="286"/>
      <c r="Q29" s="286"/>
      <c r="R29" s="271"/>
      <c r="S29" s="271"/>
      <c r="T29" s="39"/>
      <c r="U29" s="150" t="s">
        <v>15</v>
      </c>
      <c r="V29" s="163">
        <f>IF(V28=0,0,(V28)/((C28/1000000)*8.34))</f>
        <v>3.3356106442759077</v>
      </c>
      <c r="W29" s="163">
        <f>IF(W28=0,0,(W28)/((D28/1000000)*8.34))</f>
        <v>0</v>
      </c>
      <c r="X29" s="276"/>
      <c r="Y29" s="178">
        <f>IF(Y28=0,0,(Y28)/((C28/1000000)*8.34))</f>
        <v>2.2041987006600685</v>
      </c>
      <c r="Z29" s="178">
        <f>IF(Z28=0,0,(Z28)/((D28/1000000)*8.34))</f>
        <v>0</v>
      </c>
      <c r="AA29" s="276"/>
      <c r="AB29" s="178">
        <f>IF(AB28=0,0,(AB28)/((C28/1000000)*8.34))</f>
        <v>6.4311694276015505E-2</v>
      </c>
      <c r="AC29" s="178">
        <f>IF(AC27=0,0,(AC27)/((C28/1000000)*8.34))</f>
        <v>1.1914587571135504</v>
      </c>
      <c r="AD29" s="178">
        <f>IF(AD27=0,0,(AD27)/((D29/1000000)*8.34))</f>
        <v>0</v>
      </c>
      <c r="AE29" s="279"/>
      <c r="AF29" s="11"/>
      <c r="AG29" s="18" t="s">
        <v>22</v>
      </c>
      <c r="AH29" s="6">
        <v>7.04</v>
      </c>
      <c r="AI29" s="6">
        <v>7.34</v>
      </c>
    </row>
    <row r="30" spans="1:35" ht="15.75" x14ac:dyDescent="0.25">
      <c r="A30" s="288">
        <v>10</v>
      </c>
      <c r="B30" s="38" t="s">
        <v>7</v>
      </c>
      <c r="C30" s="134">
        <v>118746</v>
      </c>
      <c r="D30" s="2">
        <v>389841</v>
      </c>
      <c r="E30" s="287">
        <f t="shared" ref="E30" si="25">(C31+D31)</f>
        <v>770000</v>
      </c>
      <c r="F30" s="2">
        <v>155049</v>
      </c>
      <c r="G30" s="2">
        <v>123711</v>
      </c>
      <c r="H30" s="287">
        <f>F31+G31</f>
        <v>35000</v>
      </c>
      <c r="I30" s="2">
        <v>534340100</v>
      </c>
      <c r="J30" s="3">
        <v>4280.5</v>
      </c>
      <c r="K30" s="3">
        <v>42490.9</v>
      </c>
      <c r="L30" s="3">
        <v>37204.199999999997</v>
      </c>
      <c r="M30" s="3">
        <v>386.7</v>
      </c>
      <c r="N30" s="4">
        <v>931.8</v>
      </c>
      <c r="O30" s="4">
        <v>330.7</v>
      </c>
      <c r="P30" s="4">
        <v>691.3</v>
      </c>
      <c r="Q30" s="3">
        <v>223</v>
      </c>
      <c r="R30" s="270">
        <v>1.02</v>
      </c>
      <c r="S30" s="270">
        <v>0.6</v>
      </c>
      <c r="T30" s="39"/>
      <c r="U30" s="40" t="s">
        <v>14</v>
      </c>
      <c r="V30" s="164">
        <v>0.5</v>
      </c>
      <c r="W30" s="164">
        <v>0</v>
      </c>
      <c r="X30" s="282">
        <f>(V31+W31)</f>
        <v>17.5975</v>
      </c>
      <c r="Y30" s="179">
        <v>6.25</v>
      </c>
      <c r="Z30" s="179">
        <v>0</v>
      </c>
      <c r="AA30" s="282">
        <f>(Y31+Z31)</f>
        <v>13.750000000000002</v>
      </c>
      <c r="AB30" s="179">
        <v>1.75</v>
      </c>
      <c r="AC30" s="260">
        <v>8</v>
      </c>
      <c r="AD30" s="260">
        <v>0</v>
      </c>
      <c r="AE30" s="277">
        <f t="shared" ref="AE30" si="26">AC30+AD30</f>
        <v>8</v>
      </c>
      <c r="AF30" s="11"/>
      <c r="AG30" s="19" t="s">
        <v>21</v>
      </c>
      <c r="AH30" s="7">
        <v>2.34</v>
      </c>
      <c r="AI30" s="8">
        <v>3.6999999999999998E-2</v>
      </c>
    </row>
    <row r="31" spans="1:35" ht="15.75" x14ac:dyDescent="0.25">
      <c r="A31" s="264"/>
      <c r="B31" s="283" t="s">
        <v>9</v>
      </c>
      <c r="C31" s="266">
        <f>((C30-C27)*1000)</f>
        <v>770000</v>
      </c>
      <c r="D31" s="266">
        <f>((D30-D27)*1000)</f>
        <v>0</v>
      </c>
      <c r="E31" s="267"/>
      <c r="F31" s="266">
        <f>((F30-F27)*1000)</f>
        <v>35000</v>
      </c>
      <c r="G31" s="266">
        <f>((G30-G27)*1000)</f>
        <v>0</v>
      </c>
      <c r="H31" s="267"/>
      <c r="I31" s="266">
        <f t="shared" ref="I31:Q31" si="27">(I30-I27)</f>
        <v>796200</v>
      </c>
      <c r="J31" s="285">
        <f t="shared" si="27"/>
        <v>9.3999999999996362</v>
      </c>
      <c r="K31" s="285">
        <f t="shared" si="27"/>
        <v>0</v>
      </c>
      <c r="L31" s="285">
        <f t="shared" si="27"/>
        <v>0</v>
      </c>
      <c r="M31" s="285">
        <f t="shared" si="27"/>
        <v>0.30000000000001137</v>
      </c>
      <c r="N31" s="285">
        <f t="shared" si="27"/>
        <v>0</v>
      </c>
      <c r="O31" s="285">
        <f t="shared" si="27"/>
        <v>9.9999999999965894E-2</v>
      </c>
      <c r="P31" s="285">
        <f t="shared" si="27"/>
        <v>0</v>
      </c>
      <c r="Q31" s="285">
        <f t="shared" si="27"/>
        <v>0</v>
      </c>
      <c r="R31" s="270"/>
      <c r="S31" s="270"/>
      <c r="T31" s="39"/>
      <c r="U31" s="149" t="s">
        <v>16</v>
      </c>
      <c r="V31" s="162">
        <f>(V30*35.195)</f>
        <v>17.5975</v>
      </c>
      <c r="W31" s="162">
        <f>(W30*5.25)</f>
        <v>0</v>
      </c>
      <c r="X31" s="275"/>
      <c r="Y31" s="177">
        <f>(Y30*2.2)</f>
        <v>13.750000000000002</v>
      </c>
      <c r="Z31" s="177">
        <f>(Z30*2.2)</f>
        <v>0</v>
      </c>
      <c r="AA31" s="275"/>
      <c r="AB31" s="177">
        <f>(AB30*0.25)</f>
        <v>0.4375</v>
      </c>
      <c r="AC31" s="261"/>
      <c r="AD31" s="261"/>
      <c r="AE31" s="278"/>
      <c r="AF31" s="11"/>
      <c r="AG31" s="17" t="s">
        <v>23</v>
      </c>
      <c r="AH31" s="5">
        <v>8.5</v>
      </c>
      <c r="AI31" s="5">
        <v>10.5</v>
      </c>
    </row>
    <row r="32" spans="1:35" ht="16.5" thickBot="1" x14ac:dyDescent="0.3">
      <c r="A32" s="265"/>
      <c r="B32" s="284"/>
      <c r="C32" s="268"/>
      <c r="D32" s="268"/>
      <c r="E32" s="268"/>
      <c r="F32" s="268"/>
      <c r="G32" s="268"/>
      <c r="H32" s="268"/>
      <c r="I32" s="268"/>
      <c r="J32" s="286"/>
      <c r="K32" s="286"/>
      <c r="L32" s="286"/>
      <c r="M32" s="286"/>
      <c r="N32" s="286"/>
      <c r="O32" s="286"/>
      <c r="P32" s="286"/>
      <c r="Q32" s="286"/>
      <c r="R32" s="271"/>
      <c r="S32" s="271"/>
      <c r="T32" s="39"/>
      <c r="U32" s="150" t="s">
        <v>15</v>
      </c>
      <c r="V32" s="163">
        <f>IF(V31=0,0,(V31)/((C31/1000000)*8.34))</f>
        <v>2.7402753122177583</v>
      </c>
      <c r="W32" s="163">
        <f>IF(W31=0,0,(W31)/((D31/1000000)*8.34))</f>
        <v>0</v>
      </c>
      <c r="X32" s="276"/>
      <c r="Y32" s="178">
        <f>IF(Y31=0,0,(Y31)/((C31/1000000)*8.34))</f>
        <v>2.1411442274751629</v>
      </c>
      <c r="Z32" s="178">
        <f>IF(Z31=0,0,(Z31)/((D31/1000000)*8.34))</f>
        <v>0</v>
      </c>
      <c r="AA32" s="276"/>
      <c r="AB32" s="178">
        <f>IF(AB31=0,0,(AB31)/((C31/1000000)*8.34))</f>
        <v>6.8127316328755169E-2</v>
      </c>
      <c r="AC32" s="178">
        <f>IF(AC30=0,0,(AC30)/((C31/1000000)*8.34))</f>
        <v>1.2457566414400947</v>
      </c>
      <c r="AD32" s="178">
        <f>IF(AD30=0,0,(AD30)/((D32/1000000)*8.34))</f>
        <v>0</v>
      </c>
      <c r="AE32" s="279"/>
      <c r="AF32" s="11"/>
      <c r="AG32" s="18" t="s">
        <v>22</v>
      </c>
      <c r="AH32" s="6">
        <v>7.39</v>
      </c>
      <c r="AI32" s="6">
        <v>7.42</v>
      </c>
    </row>
    <row r="33" spans="1:35" ht="15.75" x14ac:dyDescent="0.25">
      <c r="A33" s="288">
        <v>11</v>
      </c>
      <c r="B33" s="38" t="s">
        <v>7</v>
      </c>
      <c r="C33" s="134">
        <v>120008</v>
      </c>
      <c r="D33" s="2">
        <v>389841</v>
      </c>
      <c r="E33" s="287">
        <f t="shared" ref="E33" si="28">(C34+D34)</f>
        <v>1262000</v>
      </c>
      <c r="F33" s="2">
        <v>155084</v>
      </c>
      <c r="G33" s="2">
        <v>123711</v>
      </c>
      <c r="H33" s="287">
        <f>F34+G34</f>
        <v>35000</v>
      </c>
      <c r="I33" s="2">
        <v>535575100</v>
      </c>
      <c r="J33" s="3">
        <v>4295.7</v>
      </c>
      <c r="K33" s="3">
        <v>42490.9</v>
      </c>
      <c r="L33" s="3">
        <v>37204.199999999997</v>
      </c>
      <c r="M33" s="3">
        <v>386.8</v>
      </c>
      <c r="N33" s="4">
        <v>931.8</v>
      </c>
      <c r="O33" s="4">
        <v>330.8</v>
      </c>
      <c r="P33" s="4">
        <v>691.3</v>
      </c>
      <c r="Q33" s="3">
        <v>223.2</v>
      </c>
      <c r="R33" s="270">
        <v>0.96</v>
      </c>
      <c r="S33" s="270">
        <v>0.22</v>
      </c>
      <c r="T33" s="39"/>
      <c r="U33" s="40" t="s">
        <v>14</v>
      </c>
      <c r="V33" s="164">
        <v>1.5</v>
      </c>
      <c r="W33" s="164">
        <v>0</v>
      </c>
      <c r="X33" s="282">
        <f>(V34+W34)</f>
        <v>52.792500000000004</v>
      </c>
      <c r="Y33" s="179">
        <v>10.375</v>
      </c>
      <c r="Z33" s="179">
        <v>0</v>
      </c>
      <c r="AA33" s="282">
        <f>(Y34+Z34)</f>
        <v>22.825000000000003</v>
      </c>
      <c r="AB33" s="179">
        <v>2.625</v>
      </c>
      <c r="AC33" s="260">
        <v>13</v>
      </c>
      <c r="AD33" s="260">
        <v>0</v>
      </c>
      <c r="AE33" s="277">
        <f t="shared" ref="AE33" si="29">AC33+AD33</f>
        <v>13</v>
      </c>
      <c r="AF33" s="11"/>
      <c r="AG33" s="19" t="s">
        <v>21</v>
      </c>
      <c r="AH33" s="7">
        <v>7.48</v>
      </c>
      <c r="AI33" s="8">
        <v>3.6999999999999998E-2</v>
      </c>
    </row>
    <row r="34" spans="1:35" ht="15.75" x14ac:dyDescent="0.25">
      <c r="A34" s="264"/>
      <c r="B34" s="283" t="s">
        <v>9</v>
      </c>
      <c r="C34" s="266">
        <f>((C33-C30)*1000)</f>
        <v>1262000</v>
      </c>
      <c r="D34" s="266">
        <f>((D33-D30)*1000)</f>
        <v>0</v>
      </c>
      <c r="E34" s="267"/>
      <c r="F34" s="266">
        <f>((F33-F30)*1000)</f>
        <v>35000</v>
      </c>
      <c r="G34" s="266">
        <f>((G33-G30)*1000)</f>
        <v>0</v>
      </c>
      <c r="H34" s="267"/>
      <c r="I34" s="266">
        <f t="shared" ref="I34:Q34" si="30">(I33-I30)</f>
        <v>1235000</v>
      </c>
      <c r="J34" s="285">
        <f t="shared" si="30"/>
        <v>15.199999999999818</v>
      </c>
      <c r="K34" s="285">
        <f t="shared" si="30"/>
        <v>0</v>
      </c>
      <c r="L34" s="285">
        <f t="shared" si="30"/>
        <v>0</v>
      </c>
      <c r="M34" s="285">
        <f t="shared" si="30"/>
        <v>0.10000000000002274</v>
      </c>
      <c r="N34" s="285">
        <f t="shared" si="30"/>
        <v>0</v>
      </c>
      <c r="O34" s="285">
        <f t="shared" si="30"/>
        <v>0.10000000000002274</v>
      </c>
      <c r="P34" s="285">
        <f t="shared" si="30"/>
        <v>0</v>
      </c>
      <c r="Q34" s="285">
        <f t="shared" si="30"/>
        <v>0.19999999999998863</v>
      </c>
      <c r="R34" s="270"/>
      <c r="S34" s="270"/>
      <c r="T34" s="39"/>
      <c r="U34" s="149" t="s">
        <v>16</v>
      </c>
      <c r="V34" s="162">
        <f>(V33*35.195)</f>
        <v>52.792500000000004</v>
      </c>
      <c r="W34" s="162">
        <f>(W33*5.25)</f>
        <v>0</v>
      </c>
      <c r="X34" s="275"/>
      <c r="Y34" s="177">
        <f>(Y33*2.2)</f>
        <v>22.825000000000003</v>
      </c>
      <c r="Z34" s="177">
        <f>(Z33*2.2)</f>
        <v>0</v>
      </c>
      <c r="AA34" s="275"/>
      <c r="AB34" s="177">
        <f>(AB33*0.25)</f>
        <v>0.65625</v>
      </c>
      <c r="AC34" s="261"/>
      <c r="AD34" s="261"/>
      <c r="AE34" s="278"/>
      <c r="AF34" s="11"/>
      <c r="AG34" s="17" t="s">
        <v>23</v>
      </c>
      <c r="AH34" s="5">
        <v>9.5</v>
      </c>
      <c r="AI34" s="5">
        <v>8.6999999999999993</v>
      </c>
    </row>
    <row r="35" spans="1:35" ht="16.5" thickBot="1" x14ac:dyDescent="0.3">
      <c r="A35" s="265"/>
      <c r="B35" s="284"/>
      <c r="C35" s="268"/>
      <c r="D35" s="268"/>
      <c r="E35" s="268"/>
      <c r="F35" s="268"/>
      <c r="G35" s="268"/>
      <c r="H35" s="268"/>
      <c r="I35" s="268"/>
      <c r="J35" s="286"/>
      <c r="K35" s="286"/>
      <c r="L35" s="286"/>
      <c r="M35" s="286"/>
      <c r="N35" s="286"/>
      <c r="O35" s="286"/>
      <c r="P35" s="286"/>
      <c r="Q35" s="286"/>
      <c r="R35" s="271"/>
      <c r="S35" s="271"/>
      <c r="T35" s="39"/>
      <c r="U35" s="150" t="s">
        <v>15</v>
      </c>
      <c r="V35" s="163">
        <f>IF(V34=0,0,(V34)/((C34/1000000)*8.34))</f>
        <v>5.0158763638851207</v>
      </c>
      <c r="W35" s="163">
        <f>IF(W34=0,0,(W34)/((D34/1000000)*8.34))</f>
        <v>0</v>
      </c>
      <c r="X35" s="276"/>
      <c r="Y35" s="178">
        <f>IF(Y34=0,0,(Y34)/((C34/1000000)*8.34))</f>
        <v>2.1686295971147018</v>
      </c>
      <c r="Z35" s="178">
        <f>IF(Z34=0,0,(Z34)/((D34/1000000)*8.34))</f>
        <v>0</v>
      </c>
      <c r="AA35" s="276"/>
      <c r="AB35" s="178">
        <f>IF(AB34=0,0,(AB34)/((C34/1000000)*8.34))</f>
        <v>6.235107001561984E-2</v>
      </c>
      <c r="AC35" s="178">
        <f>IF(AC33=0,0,(AC33)/((C34/1000000)*8.34))</f>
        <v>1.2351450060237072</v>
      </c>
      <c r="AD35" s="178">
        <f>IF(AD33=0,0,(AD33)/((D35/1000000)*8.34))</f>
        <v>0</v>
      </c>
      <c r="AE35" s="279"/>
      <c r="AF35" s="11"/>
      <c r="AG35" s="18" t="s">
        <v>22</v>
      </c>
      <c r="AH35" s="6">
        <v>7.18</v>
      </c>
      <c r="AI35" s="6">
        <v>7.39</v>
      </c>
    </row>
    <row r="36" spans="1:35" ht="15.75" x14ac:dyDescent="0.25">
      <c r="A36" s="288">
        <v>12</v>
      </c>
      <c r="B36" s="38" t="s">
        <v>7</v>
      </c>
      <c r="C36" s="134">
        <v>120910</v>
      </c>
      <c r="D36" s="2">
        <v>389841</v>
      </c>
      <c r="E36" s="287">
        <f t="shared" ref="E36" si="31">(C37+D37)</f>
        <v>902000</v>
      </c>
      <c r="F36" s="2">
        <v>155084</v>
      </c>
      <c r="G36" s="2">
        <v>123711</v>
      </c>
      <c r="H36" s="287">
        <f>F37+G37</f>
        <v>0</v>
      </c>
      <c r="I36" s="2">
        <v>536453600</v>
      </c>
      <c r="J36" s="3">
        <v>4306.8</v>
      </c>
      <c r="K36" s="3">
        <v>42490.9</v>
      </c>
      <c r="L36" s="3">
        <v>37204.199999999997</v>
      </c>
      <c r="M36" s="3">
        <v>386.8</v>
      </c>
      <c r="N36" s="4">
        <v>931.8</v>
      </c>
      <c r="O36" s="4">
        <v>330.8</v>
      </c>
      <c r="P36" s="4">
        <v>691.3</v>
      </c>
      <c r="Q36" s="3">
        <v>223.3</v>
      </c>
      <c r="R36" s="270">
        <v>0.91</v>
      </c>
      <c r="S36" s="270">
        <v>0.25</v>
      </c>
      <c r="T36" s="39"/>
      <c r="U36" s="40" t="s">
        <v>14</v>
      </c>
      <c r="V36" s="164">
        <v>1.75</v>
      </c>
      <c r="W36" s="164">
        <v>0</v>
      </c>
      <c r="X36" s="282">
        <f>(V37+W37)</f>
        <v>61.591250000000002</v>
      </c>
      <c r="Y36" s="179">
        <v>7.5</v>
      </c>
      <c r="Z36" s="179">
        <v>0</v>
      </c>
      <c r="AA36" s="282">
        <f>(Y37+Z37)</f>
        <v>16.5</v>
      </c>
      <c r="AB36" s="179">
        <v>1.875</v>
      </c>
      <c r="AC36" s="260">
        <v>10</v>
      </c>
      <c r="AD36" s="260">
        <v>0</v>
      </c>
      <c r="AE36" s="277">
        <f t="shared" ref="AE36" si="32">AC36+AD36</f>
        <v>10</v>
      </c>
      <c r="AF36" s="11"/>
      <c r="AG36" s="19" t="s">
        <v>21</v>
      </c>
      <c r="AH36" s="7">
        <v>4.82</v>
      </c>
      <c r="AI36" s="8">
        <v>3.5000000000000003E-2</v>
      </c>
    </row>
    <row r="37" spans="1:35" ht="15.75" x14ac:dyDescent="0.25">
      <c r="A37" s="264"/>
      <c r="B37" s="289" t="s">
        <v>9</v>
      </c>
      <c r="C37" s="266">
        <f>((C36-C33)*1000)</f>
        <v>902000</v>
      </c>
      <c r="D37" s="266">
        <f>((D36-D33)*1000)</f>
        <v>0</v>
      </c>
      <c r="E37" s="267"/>
      <c r="F37" s="266">
        <f>((F36-F33)*1000)</f>
        <v>0</v>
      </c>
      <c r="G37" s="266">
        <f>((G36-G33)*1000)</f>
        <v>0</v>
      </c>
      <c r="H37" s="267"/>
      <c r="I37" s="266">
        <f t="shared" ref="I37:Q37" si="33">(I36-I33)</f>
        <v>878500</v>
      </c>
      <c r="J37" s="285">
        <f t="shared" si="33"/>
        <v>11.100000000000364</v>
      </c>
      <c r="K37" s="285">
        <f t="shared" si="33"/>
        <v>0</v>
      </c>
      <c r="L37" s="285">
        <f t="shared" si="33"/>
        <v>0</v>
      </c>
      <c r="M37" s="285">
        <f t="shared" si="33"/>
        <v>0</v>
      </c>
      <c r="N37" s="285">
        <f t="shared" si="33"/>
        <v>0</v>
      </c>
      <c r="O37" s="285">
        <f t="shared" si="33"/>
        <v>0</v>
      </c>
      <c r="P37" s="285">
        <f t="shared" si="33"/>
        <v>0</v>
      </c>
      <c r="Q37" s="285">
        <f t="shared" si="33"/>
        <v>0.10000000000002274</v>
      </c>
      <c r="R37" s="270"/>
      <c r="S37" s="270"/>
      <c r="T37" s="39"/>
      <c r="U37" s="149" t="s">
        <v>16</v>
      </c>
      <c r="V37" s="162">
        <f>(V36*35.195)</f>
        <v>61.591250000000002</v>
      </c>
      <c r="W37" s="162">
        <f>(W36*5.25)</f>
        <v>0</v>
      </c>
      <c r="X37" s="275"/>
      <c r="Y37" s="177">
        <f>(Y36*2.2)</f>
        <v>16.5</v>
      </c>
      <c r="Z37" s="177">
        <f>(Z36*2.2)</f>
        <v>0</v>
      </c>
      <c r="AA37" s="275"/>
      <c r="AB37" s="177">
        <f>(AB36*0.25)</f>
        <v>0.46875</v>
      </c>
      <c r="AC37" s="261"/>
      <c r="AD37" s="261"/>
      <c r="AE37" s="278"/>
      <c r="AF37" s="11"/>
      <c r="AG37" s="17" t="s">
        <v>23</v>
      </c>
      <c r="AH37" s="5">
        <v>9.4</v>
      </c>
      <c r="AI37" s="5">
        <v>8.1</v>
      </c>
    </row>
    <row r="38" spans="1:35" ht="16.5" thickBot="1" x14ac:dyDescent="0.3">
      <c r="A38" s="265"/>
      <c r="B38" s="290"/>
      <c r="C38" s="268"/>
      <c r="D38" s="268"/>
      <c r="E38" s="268"/>
      <c r="F38" s="268"/>
      <c r="G38" s="268"/>
      <c r="H38" s="268"/>
      <c r="I38" s="268"/>
      <c r="J38" s="286"/>
      <c r="K38" s="286"/>
      <c r="L38" s="286"/>
      <c r="M38" s="286"/>
      <c r="N38" s="286"/>
      <c r="O38" s="286"/>
      <c r="P38" s="286"/>
      <c r="Q38" s="286"/>
      <c r="R38" s="271"/>
      <c r="S38" s="271"/>
      <c r="T38" s="39"/>
      <c r="U38" s="150" t="s">
        <v>15</v>
      </c>
      <c r="V38" s="163">
        <f>IF(V37=0,0,(V37)/((C37/1000000)*8.34))</f>
        <v>8.1874079450408637</v>
      </c>
      <c r="W38" s="163">
        <f>IF(W37=0,0,(W37)/((D37/1000000)*8.34))</f>
        <v>0</v>
      </c>
      <c r="X38" s="276"/>
      <c r="Y38" s="178">
        <f>IF(Y37=0,0,(Y37)/((C37/1000000)*8.34))</f>
        <v>2.1933672574135814</v>
      </c>
      <c r="Z38" s="178">
        <f>IF(Z37=0,0,(Z37)/((D37/1000000)*8.34))</f>
        <v>0</v>
      </c>
      <c r="AA38" s="276"/>
      <c r="AB38" s="178">
        <f>IF(AB37=0,0,(AB37)/((C37/1000000)*8.34))</f>
        <v>6.2311569812885832E-2</v>
      </c>
      <c r="AC38" s="178">
        <f>IF(AC36=0,0,(AC36)/((C37/1000000)*8.34))</f>
        <v>1.3293134893415643</v>
      </c>
      <c r="AD38" s="178">
        <f>IF(AD36=0,0,(AD36)/((D38/1000000)*8.34))</f>
        <v>0</v>
      </c>
      <c r="AE38" s="279"/>
      <c r="AF38" s="11"/>
      <c r="AG38" s="18" t="s">
        <v>22</v>
      </c>
      <c r="AH38" s="6">
        <v>7.12</v>
      </c>
      <c r="AI38" s="6">
        <v>7.32</v>
      </c>
    </row>
    <row r="39" spans="1:35" ht="15.75" x14ac:dyDescent="0.25">
      <c r="A39" s="288">
        <v>13</v>
      </c>
      <c r="B39" s="122" t="s">
        <v>7</v>
      </c>
      <c r="C39" s="134">
        <v>122018</v>
      </c>
      <c r="D39" s="2">
        <v>389841</v>
      </c>
      <c r="E39" s="287">
        <f t="shared" ref="E39" si="34">(C40+D40)</f>
        <v>1108000</v>
      </c>
      <c r="F39" s="2">
        <v>155120</v>
      </c>
      <c r="G39" s="2">
        <v>123711</v>
      </c>
      <c r="H39" s="287">
        <f>F40+G40</f>
        <v>36000</v>
      </c>
      <c r="I39" s="2">
        <v>537428000</v>
      </c>
      <c r="J39" s="3">
        <v>4320.2</v>
      </c>
      <c r="K39" s="3">
        <v>42490.9</v>
      </c>
      <c r="L39" s="3">
        <v>37204.199999999997</v>
      </c>
      <c r="M39" s="3">
        <v>386.9</v>
      </c>
      <c r="N39" s="4">
        <v>931.8</v>
      </c>
      <c r="O39" s="4">
        <v>330.8</v>
      </c>
      <c r="P39" s="4">
        <v>691.3</v>
      </c>
      <c r="Q39" s="3">
        <v>223.3</v>
      </c>
      <c r="R39" s="270">
        <v>0.92</v>
      </c>
      <c r="S39" s="270">
        <v>0.22</v>
      </c>
      <c r="T39" s="39"/>
      <c r="U39" s="40" t="s">
        <v>14</v>
      </c>
      <c r="V39" s="164">
        <v>0.875</v>
      </c>
      <c r="W39" s="164">
        <v>0</v>
      </c>
      <c r="X39" s="282">
        <f>(V40+W40)</f>
        <v>30.795625000000001</v>
      </c>
      <c r="Y39" s="179">
        <v>9.125</v>
      </c>
      <c r="Z39" s="179">
        <v>0</v>
      </c>
      <c r="AA39" s="282">
        <f>(Y40+Z40)</f>
        <v>20.075000000000003</v>
      </c>
      <c r="AB39" s="179">
        <v>2.375</v>
      </c>
      <c r="AC39" s="260">
        <v>13</v>
      </c>
      <c r="AD39" s="260">
        <v>0</v>
      </c>
      <c r="AE39" s="277">
        <f t="shared" ref="AE39" si="35">AC39+AD39</f>
        <v>13</v>
      </c>
      <c r="AF39" s="11"/>
      <c r="AG39" s="19" t="s">
        <v>21</v>
      </c>
      <c r="AH39" s="7">
        <v>4.7300000000000004</v>
      </c>
      <c r="AI39" s="8">
        <v>3.2000000000000001E-2</v>
      </c>
    </row>
    <row r="40" spans="1:35" ht="15.75" x14ac:dyDescent="0.25">
      <c r="A40" s="264"/>
      <c r="B40" s="283" t="s">
        <v>9</v>
      </c>
      <c r="C40" s="266">
        <f>((C39-C36)*1000)</f>
        <v>1108000</v>
      </c>
      <c r="D40" s="266">
        <f>((D39-D36)*1000)</f>
        <v>0</v>
      </c>
      <c r="E40" s="267"/>
      <c r="F40" s="266">
        <f>((F39-F36)*1000)</f>
        <v>36000</v>
      </c>
      <c r="G40" s="266">
        <f>((G39-G36)*1000)</f>
        <v>0</v>
      </c>
      <c r="H40" s="267"/>
      <c r="I40" s="266">
        <f t="shared" ref="I40:Q40" si="36">(I39-I36)</f>
        <v>974400</v>
      </c>
      <c r="J40" s="285">
        <f t="shared" si="36"/>
        <v>13.399999999999636</v>
      </c>
      <c r="K40" s="285">
        <f t="shared" si="36"/>
        <v>0</v>
      </c>
      <c r="L40" s="285">
        <f t="shared" si="36"/>
        <v>0</v>
      </c>
      <c r="M40" s="285">
        <f t="shared" si="36"/>
        <v>9.9999999999965894E-2</v>
      </c>
      <c r="N40" s="285">
        <f t="shared" si="36"/>
        <v>0</v>
      </c>
      <c r="O40" s="285">
        <f t="shared" si="36"/>
        <v>0</v>
      </c>
      <c r="P40" s="285">
        <f t="shared" si="36"/>
        <v>0</v>
      </c>
      <c r="Q40" s="285">
        <f t="shared" si="36"/>
        <v>0</v>
      </c>
      <c r="R40" s="270"/>
      <c r="S40" s="270"/>
      <c r="T40" s="39"/>
      <c r="U40" s="149" t="s">
        <v>16</v>
      </c>
      <c r="V40" s="162">
        <f>(V39*35.195)</f>
        <v>30.795625000000001</v>
      </c>
      <c r="W40" s="162">
        <f>(W39*5.25)</f>
        <v>0</v>
      </c>
      <c r="X40" s="275"/>
      <c r="Y40" s="177">
        <f>(Y39*2.2)</f>
        <v>20.075000000000003</v>
      </c>
      <c r="Z40" s="177">
        <f>(Z39*2.2)</f>
        <v>0</v>
      </c>
      <c r="AA40" s="275"/>
      <c r="AB40" s="177">
        <f>(AB39*0.25)</f>
        <v>0.59375</v>
      </c>
      <c r="AC40" s="261"/>
      <c r="AD40" s="261"/>
      <c r="AE40" s="278"/>
      <c r="AF40" s="11"/>
      <c r="AG40" s="17" t="s">
        <v>23</v>
      </c>
      <c r="AH40" s="5">
        <v>9.6</v>
      </c>
      <c r="AI40" s="5">
        <v>8.3000000000000007</v>
      </c>
    </row>
    <row r="41" spans="1:35" ht="16.5" thickBot="1" x14ac:dyDescent="0.3">
      <c r="A41" s="265"/>
      <c r="B41" s="284"/>
      <c r="C41" s="268"/>
      <c r="D41" s="268"/>
      <c r="E41" s="268"/>
      <c r="F41" s="268"/>
      <c r="G41" s="268"/>
      <c r="H41" s="268"/>
      <c r="I41" s="268"/>
      <c r="J41" s="286"/>
      <c r="K41" s="286"/>
      <c r="L41" s="286"/>
      <c r="M41" s="286"/>
      <c r="N41" s="286"/>
      <c r="O41" s="286"/>
      <c r="P41" s="286"/>
      <c r="Q41" s="286"/>
      <c r="R41" s="271"/>
      <c r="S41" s="271"/>
      <c r="T41" s="39"/>
      <c r="U41" s="150" t="s">
        <v>15</v>
      </c>
      <c r="V41" s="163">
        <f>IF(V40=0,0,(V40)/((C40/1000000)*8.34))</f>
        <v>3.3326001653550801</v>
      </c>
      <c r="W41" s="163">
        <f>IF(W40=0,0,(W40)/((D40/1000000)*8.34))</f>
        <v>0</v>
      </c>
      <c r="X41" s="276"/>
      <c r="Y41" s="178">
        <f>IF(Y40=0,0,(Y40)/((C40/1000000)*8.34))</f>
        <v>2.1724497658191138</v>
      </c>
      <c r="Z41" s="178">
        <f>IF(Z40=0,0,(Z40)/((D40/1000000)*8.34))</f>
        <v>0</v>
      </c>
      <c r="AA41" s="276"/>
      <c r="AB41" s="178">
        <f>IF(AB40=0,0,(AB40)/((C40/1000000)*8.34))</f>
        <v>6.425365123064003E-2</v>
      </c>
      <c r="AC41" s="178">
        <f>IF(AC39=0,0,(AC39)/((C40/1000000)*8.34))</f>
        <v>1.4068167848392763</v>
      </c>
      <c r="AD41" s="178">
        <f>IF(AD39=0,0,(AD39)/((D41/1000000)*8.34))</f>
        <v>0</v>
      </c>
      <c r="AE41" s="279"/>
      <c r="AF41" s="11"/>
      <c r="AG41" s="18" t="s">
        <v>22</v>
      </c>
      <c r="AH41" s="6">
        <v>7.21</v>
      </c>
      <c r="AI41" s="6">
        <v>7.4</v>
      </c>
    </row>
    <row r="42" spans="1:35" ht="15.75" x14ac:dyDescent="0.25">
      <c r="A42" s="288">
        <v>14</v>
      </c>
      <c r="B42" s="38" t="s">
        <v>7</v>
      </c>
      <c r="C42" s="134">
        <v>122917</v>
      </c>
      <c r="D42" s="2">
        <v>389841</v>
      </c>
      <c r="E42" s="287">
        <f t="shared" ref="E42" si="37">(C43+D43)</f>
        <v>899000</v>
      </c>
      <c r="F42" s="2">
        <v>155155</v>
      </c>
      <c r="G42" s="2">
        <v>123711</v>
      </c>
      <c r="H42" s="287">
        <f>F43+G43</f>
        <v>35000</v>
      </c>
      <c r="I42" s="2">
        <v>538419500</v>
      </c>
      <c r="J42" s="3">
        <v>4331.1000000000004</v>
      </c>
      <c r="K42" s="3">
        <v>42490.9</v>
      </c>
      <c r="L42" s="3">
        <v>37204.199999999997</v>
      </c>
      <c r="M42" s="3">
        <v>387.1</v>
      </c>
      <c r="N42" s="4">
        <v>931.8</v>
      </c>
      <c r="O42" s="4">
        <v>330.9</v>
      </c>
      <c r="P42" s="4">
        <v>691.3</v>
      </c>
      <c r="Q42" s="3">
        <v>223.4</v>
      </c>
      <c r="R42" s="270">
        <v>0.95</v>
      </c>
      <c r="S42" s="270">
        <v>0.01</v>
      </c>
      <c r="T42" s="39"/>
      <c r="U42" s="40" t="s">
        <v>14</v>
      </c>
      <c r="V42" s="164">
        <v>0.625</v>
      </c>
      <c r="W42" s="164">
        <v>0</v>
      </c>
      <c r="X42" s="282">
        <f>(V43+W43)</f>
        <v>21.996874999999999</v>
      </c>
      <c r="Y42" s="179">
        <v>7.375</v>
      </c>
      <c r="Z42" s="179">
        <v>0</v>
      </c>
      <c r="AA42" s="282">
        <f>(Y43+Z43)</f>
        <v>16.225000000000001</v>
      </c>
      <c r="AB42" s="179">
        <v>2</v>
      </c>
      <c r="AC42" s="260">
        <v>11</v>
      </c>
      <c r="AD42" s="260">
        <v>0</v>
      </c>
      <c r="AE42" s="277">
        <f t="shared" ref="AE42" si="38">AC42+AD42</f>
        <v>11</v>
      </c>
      <c r="AF42" s="11"/>
      <c r="AG42" s="19" t="s">
        <v>21</v>
      </c>
      <c r="AH42" s="7">
        <v>3.62</v>
      </c>
      <c r="AI42" s="8">
        <v>3.3000000000000002E-2</v>
      </c>
    </row>
    <row r="43" spans="1:35" ht="15.75" x14ac:dyDescent="0.25">
      <c r="A43" s="264"/>
      <c r="B43" s="289" t="s">
        <v>9</v>
      </c>
      <c r="C43" s="266">
        <f>((C42-C39)*1000)</f>
        <v>899000</v>
      </c>
      <c r="D43" s="266">
        <f>((D42-D39)*1000)</f>
        <v>0</v>
      </c>
      <c r="E43" s="267"/>
      <c r="F43" s="266">
        <f>((F42-F39)*1000)</f>
        <v>35000</v>
      </c>
      <c r="G43" s="266">
        <f>((G42-G39)*1000)</f>
        <v>0</v>
      </c>
      <c r="H43" s="267"/>
      <c r="I43" s="266">
        <f t="shared" ref="I43:P43" si="39">(I42-I39)</f>
        <v>991500</v>
      </c>
      <c r="J43" s="285">
        <f t="shared" si="39"/>
        <v>10.900000000000546</v>
      </c>
      <c r="K43" s="285">
        <f t="shared" si="39"/>
        <v>0</v>
      </c>
      <c r="L43" s="285">
        <f t="shared" si="39"/>
        <v>0</v>
      </c>
      <c r="M43" s="285">
        <f t="shared" si="39"/>
        <v>0.20000000000004547</v>
      </c>
      <c r="N43" s="285">
        <f t="shared" si="39"/>
        <v>0</v>
      </c>
      <c r="O43" s="285">
        <f t="shared" si="39"/>
        <v>9.9999999999965894E-2</v>
      </c>
      <c r="P43" s="285">
        <f t="shared" si="39"/>
        <v>0</v>
      </c>
      <c r="Q43" s="285">
        <f>(Q42-Q39)</f>
        <v>9.9999999999994316E-2</v>
      </c>
      <c r="R43" s="270"/>
      <c r="S43" s="270"/>
      <c r="T43" s="39"/>
      <c r="U43" s="149" t="s">
        <v>16</v>
      </c>
      <c r="V43" s="162">
        <f>(V42*35.195)</f>
        <v>21.996874999999999</v>
      </c>
      <c r="W43" s="162">
        <f>(W42*5.25)</f>
        <v>0</v>
      </c>
      <c r="X43" s="275"/>
      <c r="Y43" s="177">
        <f>(Y42*2.2)</f>
        <v>16.225000000000001</v>
      </c>
      <c r="Z43" s="177">
        <f>(Z42*2.2)</f>
        <v>0</v>
      </c>
      <c r="AA43" s="275"/>
      <c r="AB43" s="177">
        <f>(AB42*0.25)</f>
        <v>0.5</v>
      </c>
      <c r="AC43" s="261"/>
      <c r="AD43" s="261"/>
      <c r="AE43" s="278"/>
      <c r="AF43" s="11"/>
      <c r="AG43" s="17" t="s">
        <v>23</v>
      </c>
      <c r="AH43" s="5">
        <v>9.1</v>
      </c>
      <c r="AI43" s="5">
        <v>8.6</v>
      </c>
    </row>
    <row r="44" spans="1:35" ht="16.5" thickBot="1" x14ac:dyDescent="0.3">
      <c r="A44" s="265"/>
      <c r="B44" s="290"/>
      <c r="C44" s="268"/>
      <c r="D44" s="268"/>
      <c r="E44" s="268"/>
      <c r="F44" s="268"/>
      <c r="G44" s="268"/>
      <c r="H44" s="268"/>
      <c r="I44" s="268"/>
      <c r="J44" s="286"/>
      <c r="K44" s="286"/>
      <c r="L44" s="286"/>
      <c r="M44" s="286"/>
      <c r="N44" s="286"/>
      <c r="O44" s="286"/>
      <c r="P44" s="286"/>
      <c r="Q44" s="286"/>
      <c r="R44" s="271"/>
      <c r="S44" s="271"/>
      <c r="T44" s="39"/>
      <c r="U44" s="150" t="s">
        <v>15</v>
      </c>
      <c r="V44" s="163">
        <f>IF(V43=0,0,(V43)/((C43/1000000)*8.34))</f>
        <v>2.9338320222576111</v>
      </c>
      <c r="W44" s="163">
        <f>IF(W43=0,0,(W43)/((D43/1000000)*8.34))</f>
        <v>0</v>
      </c>
      <c r="X44" s="276"/>
      <c r="Y44" s="178">
        <f>IF(Y43=0,0,(Y43)/((C43/1000000)*8.34))</f>
        <v>2.1640085039865773</v>
      </c>
      <c r="Z44" s="178">
        <f>IF(Z43=0,0,(Z43)/((D43/1000000)*8.34))</f>
        <v>0</v>
      </c>
      <c r="AA44" s="276"/>
      <c r="AB44" s="178">
        <f>IF(AB43=0,0,(AB43)/((C43/1000000)*8.34))</f>
        <v>6.6687473158292057E-2</v>
      </c>
      <c r="AC44" s="178">
        <f>IF(AC42=0,0,(AC42)/((C43/1000000)*8.34))</f>
        <v>1.4671244094824252</v>
      </c>
      <c r="AD44" s="178">
        <f>IF(AD42=0,0,(AD42)/((D44/1000000)*8.34))</f>
        <v>0</v>
      </c>
      <c r="AE44" s="279"/>
      <c r="AF44" s="11"/>
      <c r="AG44" s="18" t="s">
        <v>22</v>
      </c>
      <c r="AH44" s="6">
        <v>7.33</v>
      </c>
      <c r="AI44" s="6">
        <v>7.6</v>
      </c>
    </row>
    <row r="45" spans="1:35" ht="15.75" x14ac:dyDescent="0.25">
      <c r="A45" s="288">
        <v>15</v>
      </c>
      <c r="B45" s="122" t="s">
        <v>7</v>
      </c>
      <c r="C45" s="134">
        <v>123893</v>
      </c>
      <c r="D45" s="2">
        <v>389841</v>
      </c>
      <c r="E45" s="287">
        <f t="shared" ref="E45" si="40">(C46+D46)</f>
        <v>976000</v>
      </c>
      <c r="F45" s="2">
        <v>155155</v>
      </c>
      <c r="G45" s="2">
        <v>123711</v>
      </c>
      <c r="H45" s="287">
        <f>F46+G46</f>
        <v>0</v>
      </c>
      <c r="I45" s="2">
        <v>539378400</v>
      </c>
      <c r="J45" s="3">
        <v>4343.3</v>
      </c>
      <c r="K45" s="3">
        <v>42490.9</v>
      </c>
      <c r="L45" s="3">
        <v>37204.199999999997</v>
      </c>
      <c r="M45" s="3">
        <v>387.1</v>
      </c>
      <c r="N45" s="4">
        <v>931.8</v>
      </c>
      <c r="O45" s="4">
        <v>330.9</v>
      </c>
      <c r="P45" s="4">
        <v>691.3</v>
      </c>
      <c r="Q45" s="3">
        <v>223.4</v>
      </c>
      <c r="R45" s="270">
        <v>0.99</v>
      </c>
      <c r="S45" s="270">
        <v>0.41</v>
      </c>
      <c r="T45" s="39"/>
      <c r="U45" s="40" t="s">
        <v>14</v>
      </c>
      <c r="V45" s="164">
        <v>0.625</v>
      </c>
      <c r="W45" s="164">
        <v>0</v>
      </c>
      <c r="X45" s="282">
        <f>(V46+W46)</f>
        <v>21.996874999999999</v>
      </c>
      <c r="Y45" s="179">
        <v>8.25</v>
      </c>
      <c r="Z45" s="179">
        <v>0</v>
      </c>
      <c r="AA45" s="282">
        <f>(Y46+Z46)</f>
        <v>18.150000000000002</v>
      </c>
      <c r="AB45" s="179">
        <v>2.125</v>
      </c>
      <c r="AC45" s="260">
        <v>12</v>
      </c>
      <c r="AD45" s="260">
        <v>0</v>
      </c>
      <c r="AE45" s="277">
        <f t="shared" ref="AE45" si="41">AC45+AD45</f>
        <v>12</v>
      </c>
      <c r="AF45" s="11"/>
      <c r="AG45" s="19" t="s">
        <v>21</v>
      </c>
      <c r="AH45" s="7">
        <v>2.99</v>
      </c>
      <c r="AI45" s="8">
        <v>4.9000000000000002E-2</v>
      </c>
    </row>
    <row r="46" spans="1:35" ht="15.75" x14ac:dyDescent="0.25">
      <c r="A46" s="264"/>
      <c r="B46" s="283" t="s">
        <v>9</v>
      </c>
      <c r="C46" s="266">
        <f>((C45-C42)*1000)</f>
        <v>976000</v>
      </c>
      <c r="D46" s="266">
        <f>((D45-D42)*1000)</f>
        <v>0</v>
      </c>
      <c r="E46" s="267"/>
      <c r="F46" s="266">
        <f>((F45-F42)*1000)</f>
        <v>0</v>
      </c>
      <c r="G46" s="266">
        <f>((G45-G42)*1000)</f>
        <v>0</v>
      </c>
      <c r="H46" s="267"/>
      <c r="I46" s="266">
        <f t="shared" ref="I46:Q46" si="42">(I45-I42)</f>
        <v>958900</v>
      </c>
      <c r="J46" s="285">
        <f t="shared" si="42"/>
        <v>12.199999999999818</v>
      </c>
      <c r="K46" s="285">
        <f t="shared" si="42"/>
        <v>0</v>
      </c>
      <c r="L46" s="285">
        <f t="shared" si="42"/>
        <v>0</v>
      </c>
      <c r="M46" s="285">
        <f t="shared" si="42"/>
        <v>0</v>
      </c>
      <c r="N46" s="285">
        <f t="shared" si="42"/>
        <v>0</v>
      </c>
      <c r="O46" s="285">
        <f t="shared" si="42"/>
        <v>0</v>
      </c>
      <c r="P46" s="285">
        <f t="shared" si="42"/>
        <v>0</v>
      </c>
      <c r="Q46" s="285">
        <f t="shared" si="42"/>
        <v>0</v>
      </c>
      <c r="R46" s="270"/>
      <c r="S46" s="270"/>
      <c r="T46" s="39"/>
      <c r="U46" s="149" t="s">
        <v>16</v>
      </c>
      <c r="V46" s="162">
        <f>(V45*35.195)</f>
        <v>21.996874999999999</v>
      </c>
      <c r="W46" s="162">
        <f>(W45*5.25)</f>
        <v>0</v>
      </c>
      <c r="X46" s="275"/>
      <c r="Y46" s="177">
        <f>(Y45*2.2)</f>
        <v>18.150000000000002</v>
      </c>
      <c r="Z46" s="177">
        <f>(Z45*2.2)</f>
        <v>0</v>
      </c>
      <c r="AA46" s="275"/>
      <c r="AB46" s="177">
        <f>(AB45*0.25)</f>
        <v>0.53125</v>
      </c>
      <c r="AC46" s="261"/>
      <c r="AD46" s="261"/>
      <c r="AE46" s="278"/>
      <c r="AF46" s="11"/>
      <c r="AG46" s="17" t="s">
        <v>23</v>
      </c>
      <c r="AH46" s="5">
        <v>8.8000000000000007</v>
      </c>
      <c r="AI46" s="5">
        <v>8</v>
      </c>
    </row>
    <row r="47" spans="1:35" ht="16.5" thickBot="1" x14ac:dyDescent="0.3">
      <c r="A47" s="265"/>
      <c r="B47" s="284"/>
      <c r="C47" s="268"/>
      <c r="D47" s="268"/>
      <c r="E47" s="268"/>
      <c r="F47" s="268"/>
      <c r="G47" s="268"/>
      <c r="H47" s="268"/>
      <c r="I47" s="268"/>
      <c r="J47" s="286"/>
      <c r="K47" s="286"/>
      <c r="L47" s="286"/>
      <c r="M47" s="286"/>
      <c r="N47" s="286"/>
      <c r="O47" s="286"/>
      <c r="P47" s="286"/>
      <c r="Q47" s="286"/>
      <c r="R47" s="271"/>
      <c r="S47" s="271"/>
      <c r="T47" s="39"/>
      <c r="U47" s="150" t="s">
        <v>15</v>
      </c>
      <c r="V47" s="163">
        <f>IF(V46=0,0,(V46)/((C46/1000000)*8.34))</f>
        <v>2.7023719139442544</v>
      </c>
      <c r="W47" s="163">
        <f>IF(W46=0,0,(W46)/((D46/1000000)*8.34))</f>
        <v>0</v>
      </c>
      <c r="X47" s="276"/>
      <c r="Y47" s="178">
        <f>IF(Y46=0,0,(Y46)/((C46/1000000)*8.34))</f>
        <v>2.2297735582026186</v>
      </c>
      <c r="Z47" s="178">
        <f>IF(Z46=0,0,(Z46)/((D46/1000000)*8.34))</f>
        <v>0</v>
      </c>
      <c r="AA47" s="276"/>
      <c r="AB47" s="178">
        <f>IF(AB46=0,0,(AB46)/((C46/1000000)*8.34))</f>
        <v>6.5265410622321815E-2</v>
      </c>
      <c r="AC47" s="178">
        <f>IF(AC45=0,0,(AC45)/((C46/1000000)*8.34))</f>
        <v>1.4742304517042104</v>
      </c>
      <c r="AD47" s="178">
        <f>IF(AD45=0,0,(AD45)/((D47/1000000)*8.34))</f>
        <v>0</v>
      </c>
      <c r="AE47" s="279"/>
      <c r="AF47" s="11"/>
      <c r="AG47" s="18" t="s">
        <v>22</v>
      </c>
      <c r="AH47" s="6">
        <v>7.38</v>
      </c>
      <c r="AI47" s="6">
        <v>7.69</v>
      </c>
    </row>
    <row r="48" spans="1:35" ht="15.75" x14ac:dyDescent="0.25">
      <c r="A48" s="288">
        <v>16</v>
      </c>
      <c r="B48" s="38" t="s">
        <v>7</v>
      </c>
      <c r="C48" s="134">
        <v>125022</v>
      </c>
      <c r="D48" s="2">
        <v>389841</v>
      </c>
      <c r="E48" s="287">
        <f t="shared" ref="E48" si="43">(C49+D49)</f>
        <v>1129000</v>
      </c>
      <c r="F48" s="2">
        <v>155190</v>
      </c>
      <c r="G48" s="2">
        <v>123711</v>
      </c>
      <c r="H48" s="287">
        <f>F49+G49</f>
        <v>35000</v>
      </c>
      <c r="I48" s="2">
        <v>540412000</v>
      </c>
      <c r="J48" s="3">
        <v>4357</v>
      </c>
      <c r="K48" s="3">
        <v>42490.9</v>
      </c>
      <c r="L48" s="3">
        <v>37204.199999999997</v>
      </c>
      <c r="M48" s="3">
        <v>387.3</v>
      </c>
      <c r="N48" s="4">
        <v>931.8</v>
      </c>
      <c r="O48" s="4">
        <v>331</v>
      </c>
      <c r="P48" s="4">
        <v>691.3</v>
      </c>
      <c r="Q48" s="3">
        <v>223.5</v>
      </c>
      <c r="R48" s="270">
        <v>1.08</v>
      </c>
      <c r="S48" s="270">
        <v>0.03</v>
      </c>
      <c r="T48" s="39"/>
      <c r="U48" s="40" t="s">
        <v>14</v>
      </c>
      <c r="V48" s="164">
        <v>0.875</v>
      </c>
      <c r="W48" s="164">
        <v>0</v>
      </c>
      <c r="X48" s="282">
        <f>(V49+W49)</f>
        <v>30.795625000000001</v>
      </c>
      <c r="Y48" s="179">
        <v>9.375</v>
      </c>
      <c r="Z48" s="179">
        <v>0</v>
      </c>
      <c r="AA48" s="282">
        <f>(Y49+Z49)</f>
        <v>20.625</v>
      </c>
      <c r="AB48" s="179">
        <v>2.5</v>
      </c>
      <c r="AC48" s="260">
        <v>13</v>
      </c>
      <c r="AD48" s="260">
        <v>0</v>
      </c>
      <c r="AE48" s="277">
        <f t="shared" ref="AE48" si="44">AC48+AD48</f>
        <v>13</v>
      </c>
      <c r="AF48" s="11"/>
      <c r="AG48" s="19" t="s">
        <v>21</v>
      </c>
      <c r="AH48" s="7">
        <v>2.67</v>
      </c>
      <c r="AI48" s="8">
        <v>3.4000000000000002E-2</v>
      </c>
    </row>
    <row r="49" spans="1:35" ht="15.75" x14ac:dyDescent="0.25">
      <c r="A49" s="264"/>
      <c r="B49" s="289" t="s">
        <v>9</v>
      </c>
      <c r="C49" s="266">
        <f>((C48-C45)*1000)</f>
        <v>1129000</v>
      </c>
      <c r="D49" s="266">
        <f>((D48-D45)*1000)</f>
        <v>0</v>
      </c>
      <c r="E49" s="267"/>
      <c r="F49" s="266">
        <f>((F48-F45)*1000)</f>
        <v>35000</v>
      </c>
      <c r="G49" s="266">
        <f>((G48-G45)*1000)</f>
        <v>0</v>
      </c>
      <c r="H49" s="267"/>
      <c r="I49" s="266">
        <f t="shared" ref="I49:Q49" si="45">(I48-I45)</f>
        <v>1033600</v>
      </c>
      <c r="J49" s="285">
        <f t="shared" si="45"/>
        <v>13.699999999999818</v>
      </c>
      <c r="K49" s="285">
        <f t="shared" si="45"/>
        <v>0</v>
      </c>
      <c r="L49" s="285">
        <f t="shared" si="45"/>
        <v>0</v>
      </c>
      <c r="M49" s="285">
        <f t="shared" si="45"/>
        <v>0.19999999999998863</v>
      </c>
      <c r="N49" s="285">
        <f t="shared" si="45"/>
        <v>0</v>
      </c>
      <c r="O49" s="285">
        <f t="shared" si="45"/>
        <v>0.10000000000002274</v>
      </c>
      <c r="P49" s="285">
        <f t="shared" si="45"/>
        <v>0</v>
      </c>
      <c r="Q49" s="285">
        <f t="shared" si="45"/>
        <v>9.9999999999994316E-2</v>
      </c>
      <c r="R49" s="270"/>
      <c r="S49" s="270"/>
      <c r="T49" s="39"/>
      <c r="U49" s="149" t="s">
        <v>16</v>
      </c>
      <c r="V49" s="162">
        <f>(V48*35.195)</f>
        <v>30.795625000000001</v>
      </c>
      <c r="W49" s="162">
        <f>(W48*5.25)</f>
        <v>0</v>
      </c>
      <c r="X49" s="275"/>
      <c r="Y49" s="177">
        <f>(Y48*2.2)</f>
        <v>20.625</v>
      </c>
      <c r="Z49" s="177">
        <f>(Z48*2.2)</f>
        <v>0</v>
      </c>
      <c r="AA49" s="275"/>
      <c r="AB49" s="177">
        <f>(AB48*0.25)</f>
        <v>0.625</v>
      </c>
      <c r="AC49" s="261"/>
      <c r="AD49" s="261"/>
      <c r="AE49" s="278"/>
      <c r="AF49" s="11"/>
      <c r="AG49" s="17" t="s">
        <v>23</v>
      </c>
      <c r="AH49" s="5">
        <v>9.5</v>
      </c>
      <c r="AI49" s="5">
        <v>8.1999999999999993</v>
      </c>
    </row>
    <row r="50" spans="1:35" ht="16.5" thickBot="1" x14ac:dyDescent="0.3">
      <c r="A50" s="265"/>
      <c r="B50" s="290"/>
      <c r="C50" s="268"/>
      <c r="D50" s="268"/>
      <c r="E50" s="268"/>
      <c r="F50" s="268"/>
      <c r="G50" s="268"/>
      <c r="H50" s="268"/>
      <c r="I50" s="268"/>
      <c r="J50" s="286"/>
      <c r="K50" s="286"/>
      <c r="L50" s="286"/>
      <c r="M50" s="286"/>
      <c r="N50" s="286"/>
      <c r="O50" s="286"/>
      <c r="P50" s="286"/>
      <c r="Q50" s="286"/>
      <c r="R50" s="271"/>
      <c r="S50" s="271"/>
      <c r="T50" s="39"/>
      <c r="U50" s="150" t="s">
        <v>15</v>
      </c>
      <c r="V50" s="163">
        <f>IF(V49=0,0,(V49)/((C49/1000000)*8.34))</f>
        <v>3.2706120311899283</v>
      </c>
      <c r="W50" s="163">
        <f>IF(W49=0,0,(W49)/((D49/1000000)*8.34))</f>
        <v>0</v>
      </c>
      <c r="X50" s="276"/>
      <c r="Y50" s="178">
        <f>IF(Y49=0,0,(Y49)/((C49/1000000)*8.34))</f>
        <v>2.1904531290822082</v>
      </c>
      <c r="Z50" s="178">
        <f>IF(Z49=0,0,(Z49)/((D49/1000000)*8.34))</f>
        <v>0</v>
      </c>
      <c r="AA50" s="276"/>
      <c r="AB50" s="178">
        <f>IF(AB49=0,0,(AB49)/((C49/1000000)*8.34))</f>
        <v>6.6377367547945695E-2</v>
      </c>
      <c r="AC50" s="178">
        <f>IF(AC48=0,0,(AC48)/((C49/1000000)*8.34))</f>
        <v>1.3806492449972705</v>
      </c>
      <c r="AD50" s="178">
        <f>IF(AD48=0,0,(AD48)/((D50/1000000)*8.34))</f>
        <v>0</v>
      </c>
      <c r="AE50" s="279"/>
      <c r="AF50" s="11"/>
      <c r="AG50" s="18" t="s">
        <v>22</v>
      </c>
      <c r="AH50" s="6">
        <v>7.26</v>
      </c>
      <c r="AI50" s="6">
        <v>7.69</v>
      </c>
    </row>
    <row r="51" spans="1:35" ht="15.75" x14ac:dyDescent="0.25">
      <c r="A51" s="288">
        <v>17</v>
      </c>
      <c r="B51" s="122" t="s">
        <v>7</v>
      </c>
      <c r="C51" s="134">
        <v>125858</v>
      </c>
      <c r="D51" s="2">
        <v>389841</v>
      </c>
      <c r="E51" s="287">
        <f t="shared" ref="E51" si="46">(C52+D52)</f>
        <v>836000</v>
      </c>
      <c r="F51" s="2">
        <v>155190</v>
      </c>
      <c r="G51" s="2">
        <v>123711</v>
      </c>
      <c r="H51" s="287">
        <f>F52+G52</f>
        <v>0</v>
      </c>
      <c r="I51" s="2">
        <v>541279400</v>
      </c>
      <c r="J51" s="3">
        <v>4367.3999999999996</v>
      </c>
      <c r="K51" s="3">
        <v>42490.9</v>
      </c>
      <c r="L51" s="3">
        <v>37204.199999999997</v>
      </c>
      <c r="M51" s="3">
        <v>387.3</v>
      </c>
      <c r="N51" s="4">
        <v>931.8</v>
      </c>
      <c r="O51" s="4">
        <v>331</v>
      </c>
      <c r="P51" s="4">
        <v>691.3</v>
      </c>
      <c r="Q51" s="3">
        <v>223.5</v>
      </c>
      <c r="R51" s="270">
        <v>1.07</v>
      </c>
      <c r="S51" s="270">
        <v>0.09</v>
      </c>
      <c r="T51" s="39"/>
      <c r="U51" s="40" t="s">
        <v>14</v>
      </c>
      <c r="V51" s="164">
        <v>0.625</v>
      </c>
      <c r="W51" s="164">
        <v>0</v>
      </c>
      <c r="X51" s="282">
        <f>(V52+W52)</f>
        <v>21.996874999999999</v>
      </c>
      <c r="Y51" s="179">
        <v>7.125</v>
      </c>
      <c r="Z51" s="179">
        <v>0</v>
      </c>
      <c r="AA51" s="282">
        <f>(Y52+Z52)</f>
        <v>15.675000000000001</v>
      </c>
      <c r="AB51" s="179">
        <v>2.125</v>
      </c>
      <c r="AC51" s="260">
        <v>10</v>
      </c>
      <c r="AD51" s="260">
        <v>0</v>
      </c>
      <c r="AE51" s="277">
        <f t="shared" ref="AE51" si="47">AC51+AD51</f>
        <v>10</v>
      </c>
      <c r="AF51" s="11"/>
      <c r="AG51" s="19" t="s">
        <v>21</v>
      </c>
      <c r="AH51" s="7">
        <v>2.68</v>
      </c>
      <c r="AI51" s="8">
        <v>0.03</v>
      </c>
    </row>
    <row r="52" spans="1:35" ht="15.75" x14ac:dyDescent="0.25">
      <c r="A52" s="264"/>
      <c r="B52" s="283" t="s">
        <v>9</v>
      </c>
      <c r="C52" s="266">
        <f>((C51-C48)*1000)</f>
        <v>836000</v>
      </c>
      <c r="D52" s="266">
        <f>((D51-D48)*1000)</f>
        <v>0</v>
      </c>
      <c r="E52" s="267"/>
      <c r="F52" s="266">
        <f>((F51-F48)*1000)</f>
        <v>0</v>
      </c>
      <c r="G52" s="266">
        <f>((G51-G48)*1000)</f>
        <v>0</v>
      </c>
      <c r="H52" s="267"/>
      <c r="I52" s="266">
        <f t="shared" ref="I52:Q52" si="48">(I51-I48)</f>
        <v>867400</v>
      </c>
      <c r="J52" s="285">
        <f t="shared" si="48"/>
        <v>10.399999999999636</v>
      </c>
      <c r="K52" s="285">
        <f t="shared" si="48"/>
        <v>0</v>
      </c>
      <c r="L52" s="285">
        <f t="shared" si="48"/>
        <v>0</v>
      </c>
      <c r="M52" s="285">
        <f t="shared" si="48"/>
        <v>0</v>
      </c>
      <c r="N52" s="285">
        <f t="shared" si="48"/>
        <v>0</v>
      </c>
      <c r="O52" s="285">
        <f t="shared" si="48"/>
        <v>0</v>
      </c>
      <c r="P52" s="285">
        <f t="shared" si="48"/>
        <v>0</v>
      </c>
      <c r="Q52" s="285">
        <f t="shared" si="48"/>
        <v>0</v>
      </c>
      <c r="R52" s="270"/>
      <c r="S52" s="270"/>
      <c r="T52" s="39"/>
      <c r="U52" s="149" t="s">
        <v>16</v>
      </c>
      <c r="V52" s="162">
        <f>(V51*35.195)</f>
        <v>21.996874999999999</v>
      </c>
      <c r="W52" s="162">
        <f>(W51*5.25)</f>
        <v>0</v>
      </c>
      <c r="X52" s="275"/>
      <c r="Y52" s="177">
        <f>(Y51*2.2)</f>
        <v>15.675000000000001</v>
      </c>
      <c r="Z52" s="177">
        <f>(Z51*2.2)</f>
        <v>0</v>
      </c>
      <c r="AA52" s="275"/>
      <c r="AB52" s="177">
        <f>(AB51*0.25)</f>
        <v>0.53125</v>
      </c>
      <c r="AC52" s="261"/>
      <c r="AD52" s="261"/>
      <c r="AE52" s="278"/>
      <c r="AF52" s="11"/>
      <c r="AG52" s="17" t="s">
        <v>23</v>
      </c>
      <c r="AH52" s="5">
        <v>9.4</v>
      </c>
      <c r="AI52" s="5">
        <v>8.6999999999999993</v>
      </c>
    </row>
    <row r="53" spans="1:35" ht="16.5" thickBot="1" x14ac:dyDescent="0.3">
      <c r="A53" s="265"/>
      <c r="B53" s="284"/>
      <c r="C53" s="268"/>
      <c r="D53" s="268"/>
      <c r="E53" s="268"/>
      <c r="F53" s="268"/>
      <c r="G53" s="268"/>
      <c r="H53" s="268"/>
      <c r="I53" s="268"/>
      <c r="J53" s="286"/>
      <c r="K53" s="286"/>
      <c r="L53" s="286"/>
      <c r="M53" s="286"/>
      <c r="N53" s="286"/>
      <c r="O53" s="286"/>
      <c r="P53" s="286"/>
      <c r="Q53" s="286"/>
      <c r="R53" s="271"/>
      <c r="S53" s="271"/>
      <c r="T53" s="39"/>
      <c r="U53" s="150" t="s">
        <v>15</v>
      </c>
      <c r="V53" s="163">
        <f>IF(V52=0,0,(V52)/((C52/1000000)*8.34))</f>
        <v>3.1549222344612349</v>
      </c>
      <c r="W53" s="163">
        <f>IF(W52=0,0,(W52)/((D52/1000000)*8.34))</f>
        <v>0</v>
      </c>
      <c r="X53" s="276"/>
      <c r="Y53" s="178">
        <f>IF(Y52=0,0,(Y52)/((C52/1000000)*8.34))</f>
        <v>2.2482014388489211</v>
      </c>
      <c r="Z53" s="178">
        <f>IF(Z52=0,0,(Z52)/((D52/1000000)*8.34))</f>
        <v>0</v>
      </c>
      <c r="AA53" s="276"/>
      <c r="AB53" s="178">
        <f>IF(AB52=0,0,(AB52)/((C52/1000000)*8.34))</f>
        <v>7.6195024841370931E-2</v>
      </c>
      <c r="AC53" s="178">
        <f>IF(AC51=0,0,(AC51)/((C52/1000000)*8.34))</f>
        <v>1.434259291131688</v>
      </c>
      <c r="AD53" s="178">
        <f>IF(AD51=0,0,(AD51)/((D53/1000000)*8.34))</f>
        <v>0</v>
      </c>
      <c r="AE53" s="279"/>
      <c r="AF53" s="11"/>
      <c r="AG53" s="18" t="s">
        <v>22</v>
      </c>
      <c r="AH53" s="6">
        <v>7.32</v>
      </c>
      <c r="AI53" s="6">
        <v>7.6</v>
      </c>
    </row>
    <row r="54" spans="1:35" ht="15.75" x14ac:dyDescent="0.25">
      <c r="A54" s="288">
        <v>18</v>
      </c>
      <c r="B54" s="38" t="s">
        <v>7</v>
      </c>
      <c r="C54" s="134">
        <v>126864</v>
      </c>
      <c r="D54" s="2">
        <v>389841</v>
      </c>
      <c r="E54" s="287">
        <f t="shared" ref="E54" si="49">(C55+D55)</f>
        <v>1006000</v>
      </c>
      <c r="F54" s="2">
        <v>155225</v>
      </c>
      <c r="G54" s="2">
        <v>123711</v>
      </c>
      <c r="H54" s="287">
        <f>F55+G55</f>
        <v>35000</v>
      </c>
      <c r="I54" s="2">
        <v>542339400</v>
      </c>
      <c r="J54" s="3">
        <v>4379.6000000000004</v>
      </c>
      <c r="K54" s="3">
        <v>42490.9</v>
      </c>
      <c r="L54" s="3">
        <v>37204.199999999997</v>
      </c>
      <c r="M54" s="3">
        <v>387.4</v>
      </c>
      <c r="N54" s="4">
        <v>931.8</v>
      </c>
      <c r="O54" s="4">
        <v>331</v>
      </c>
      <c r="P54" s="4">
        <v>691.3</v>
      </c>
      <c r="Q54" s="3">
        <v>223.5</v>
      </c>
      <c r="R54" s="270">
        <v>1.0900000000000001</v>
      </c>
      <c r="S54" s="270">
        <v>0.01</v>
      </c>
      <c r="T54" s="39"/>
      <c r="U54" s="40" t="s">
        <v>14</v>
      </c>
      <c r="V54" s="164">
        <v>0.625</v>
      </c>
      <c r="W54" s="164">
        <v>0</v>
      </c>
      <c r="X54" s="282">
        <f>(V55+W55)</f>
        <v>21.996874999999999</v>
      </c>
      <c r="Y54" s="179">
        <v>9.5</v>
      </c>
      <c r="Z54" s="179">
        <v>0</v>
      </c>
      <c r="AA54" s="282">
        <f>(Y55+Z55)</f>
        <v>20.900000000000002</v>
      </c>
      <c r="AB54" s="179">
        <v>2.125</v>
      </c>
      <c r="AC54" s="260">
        <v>11</v>
      </c>
      <c r="AD54" s="260">
        <v>0</v>
      </c>
      <c r="AE54" s="277">
        <f t="shared" ref="AE54" si="50">AC54+AD54</f>
        <v>11</v>
      </c>
      <c r="AF54" s="11"/>
      <c r="AG54" s="19" t="s">
        <v>21</v>
      </c>
      <c r="AH54" s="7">
        <v>2.4300000000000002</v>
      </c>
      <c r="AI54" s="8">
        <v>3.1E-2</v>
      </c>
    </row>
    <row r="55" spans="1:35" ht="15.75" x14ac:dyDescent="0.25">
      <c r="A55" s="264"/>
      <c r="B55" s="289" t="s">
        <v>9</v>
      </c>
      <c r="C55" s="266">
        <f>((C54-C51)*1000)</f>
        <v>1006000</v>
      </c>
      <c r="D55" s="266">
        <f>((D54-D51)*1000)</f>
        <v>0</v>
      </c>
      <c r="E55" s="267"/>
      <c r="F55" s="266">
        <f>((F54-F51)*1000)</f>
        <v>35000</v>
      </c>
      <c r="G55" s="266">
        <f>((G54-G51)*1000)</f>
        <v>0</v>
      </c>
      <c r="H55" s="267"/>
      <c r="I55" s="266">
        <f t="shared" ref="I55:Q55" si="51">(I54-I51)</f>
        <v>1060000</v>
      </c>
      <c r="J55" s="285">
        <f t="shared" si="51"/>
        <v>12.200000000000728</v>
      </c>
      <c r="K55" s="285">
        <f t="shared" si="51"/>
        <v>0</v>
      </c>
      <c r="L55" s="285">
        <f t="shared" si="51"/>
        <v>0</v>
      </c>
      <c r="M55" s="285">
        <f t="shared" si="51"/>
        <v>9.9999999999965894E-2</v>
      </c>
      <c r="N55" s="285">
        <f t="shared" si="51"/>
        <v>0</v>
      </c>
      <c r="O55" s="285">
        <f t="shared" si="51"/>
        <v>0</v>
      </c>
      <c r="P55" s="285">
        <f t="shared" si="51"/>
        <v>0</v>
      </c>
      <c r="Q55" s="285">
        <f t="shared" si="51"/>
        <v>0</v>
      </c>
      <c r="R55" s="270"/>
      <c r="S55" s="270"/>
      <c r="T55" s="39"/>
      <c r="U55" s="149" t="s">
        <v>16</v>
      </c>
      <c r="V55" s="162">
        <f>(V54*35.195)</f>
        <v>21.996874999999999</v>
      </c>
      <c r="W55" s="162">
        <f>(W54*5.25)</f>
        <v>0</v>
      </c>
      <c r="X55" s="275"/>
      <c r="Y55" s="177">
        <f>(Y54*2.2)</f>
        <v>20.900000000000002</v>
      </c>
      <c r="Z55" s="177">
        <f>(Z54*2.2)</f>
        <v>0</v>
      </c>
      <c r="AA55" s="275"/>
      <c r="AB55" s="177">
        <f>(AB54*0.25)</f>
        <v>0.53125</v>
      </c>
      <c r="AC55" s="261"/>
      <c r="AD55" s="261"/>
      <c r="AE55" s="278"/>
      <c r="AF55" s="11"/>
      <c r="AG55" s="17" t="s">
        <v>23</v>
      </c>
      <c r="AH55" s="5">
        <v>9</v>
      </c>
      <c r="AI55" s="5">
        <v>9.8000000000000007</v>
      </c>
    </row>
    <row r="56" spans="1:35" ht="16.5" thickBot="1" x14ac:dyDescent="0.3">
      <c r="A56" s="265"/>
      <c r="B56" s="290"/>
      <c r="C56" s="268"/>
      <c r="D56" s="268"/>
      <c r="E56" s="268"/>
      <c r="F56" s="268"/>
      <c r="G56" s="268"/>
      <c r="H56" s="268"/>
      <c r="I56" s="268"/>
      <c r="J56" s="286"/>
      <c r="K56" s="286"/>
      <c r="L56" s="286"/>
      <c r="M56" s="286"/>
      <c r="N56" s="286"/>
      <c r="O56" s="286"/>
      <c r="P56" s="286"/>
      <c r="Q56" s="286"/>
      <c r="R56" s="271"/>
      <c r="S56" s="271"/>
      <c r="T56" s="39"/>
      <c r="U56" s="150" t="s">
        <v>15</v>
      </c>
      <c r="V56" s="163">
        <f>IF(V55=0,0,(V55)/((C55/1000000)*8.34))</f>
        <v>2.6217842823156983</v>
      </c>
      <c r="W56" s="163">
        <f>IF(W55=0,0,(W55)/((D55/1000000)*8.34))</f>
        <v>0</v>
      </c>
      <c r="X56" s="276"/>
      <c r="Y56" s="178">
        <f>IF(Y55=0,0,(Y55)/((C55/1000000)*8.34))</f>
        <v>2.4910489103746829</v>
      </c>
      <c r="Z56" s="178">
        <f>IF(Z55=0,0,(Z55)/((D55/1000000)*8.34))</f>
        <v>0</v>
      </c>
      <c r="AA56" s="276"/>
      <c r="AB56" s="178">
        <f>IF(AB55=0,0,(AB55)/((C55/1000000)*8.34))</f>
        <v>6.3319126011318186E-2</v>
      </c>
      <c r="AC56" s="178">
        <f>IF(AC54=0,0,(AC54)/((C55/1000000)*8.34))</f>
        <v>1.311078373881412</v>
      </c>
      <c r="AD56" s="178">
        <f>IF(AD54=0,0,(AD54)/((D56/1000000)*8.34))</f>
        <v>0</v>
      </c>
      <c r="AE56" s="279"/>
      <c r="AF56" s="11"/>
      <c r="AG56" s="18" t="s">
        <v>22</v>
      </c>
      <c r="AH56" s="6">
        <v>7.4</v>
      </c>
      <c r="AI56" s="6">
        <v>7.61</v>
      </c>
    </row>
    <row r="57" spans="1:35" ht="15.75" x14ac:dyDescent="0.25">
      <c r="A57" s="288">
        <v>19</v>
      </c>
      <c r="B57" s="122" t="s">
        <v>7</v>
      </c>
      <c r="C57" s="134">
        <v>128031</v>
      </c>
      <c r="D57" s="2">
        <v>389841</v>
      </c>
      <c r="E57" s="287">
        <f t="shared" ref="E57" si="52">(C58+D58)</f>
        <v>1167000</v>
      </c>
      <c r="F57" s="2">
        <v>155260</v>
      </c>
      <c r="G57" s="2">
        <v>123711</v>
      </c>
      <c r="H57" s="287">
        <f>F58+G58</f>
        <v>35000</v>
      </c>
      <c r="I57" s="2">
        <v>543224500</v>
      </c>
      <c r="J57" s="3">
        <v>4393.8</v>
      </c>
      <c r="K57" s="3">
        <v>42490.9</v>
      </c>
      <c r="L57" s="3">
        <v>37204.199999999997</v>
      </c>
      <c r="M57" s="3">
        <v>387.6</v>
      </c>
      <c r="N57" s="4">
        <v>931.8</v>
      </c>
      <c r="O57" s="4">
        <v>331.1</v>
      </c>
      <c r="P57" s="4">
        <v>691.3</v>
      </c>
      <c r="Q57" s="3">
        <v>223.7</v>
      </c>
      <c r="R57" s="270">
        <v>1.02</v>
      </c>
      <c r="S57" s="270">
        <v>0</v>
      </c>
      <c r="T57" s="39"/>
      <c r="U57" s="40" t="s">
        <v>14</v>
      </c>
      <c r="V57" s="164">
        <v>0.75</v>
      </c>
      <c r="W57" s="164">
        <v>0</v>
      </c>
      <c r="X57" s="282">
        <f>(V58+W58)</f>
        <v>26.396250000000002</v>
      </c>
      <c r="Y57" s="179">
        <v>9.25</v>
      </c>
      <c r="Z57" s="179">
        <v>0</v>
      </c>
      <c r="AA57" s="282">
        <f>(Y58+Z58)</f>
        <v>20.350000000000001</v>
      </c>
      <c r="AB57" s="179">
        <v>2.5</v>
      </c>
      <c r="AC57" s="260">
        <v>13</v>
      </c>
      <c r="AD57" s="260">
        <v>0</v>
      </c>
      <c r="AE57" s="277">
        <f t="shared" ref="AE57" si="53">AC57+AD57</f>
        <v>13</v>
      </c>
      <c r="AF57" s="11"/>
      <c r="AG57" s="19" t="s">
        <v>21</v>
      </c>
      <c r="AH57" s="7">
        <v>2.2599999999999998</v>
      </c>
      <c r="AI57" s="8">
        <v>0.03</v>
      </c>
    </row>
    <row r="58" spans="1:35" ht="15.75" x14ac:dyDescent="0.25">
      <c r="A58" s="264"/>
      <c r="B58" s="283" t="s">
        <v>9</v>
      </c>
      <c r="C58" s="266">
        <f>((C57-C54)*1000)</f>
        <v>1167000</v>
      </c>
      <c r="D58" s="266">
        <f>((D57-D54)*1000)</f>
        <v>0</v>
      </c>
      <c r="E58" s="267"/>
      <c r="F58" s="266">
        <f>((F57-F54)*1000)</f>
        <v>35000</v>
      </c>
      <c r="G58" s="266">
        <f>((G57-G54)*1000)</f>
        <v>0</v>
      </c>
      <c r="H58" s="267"/>
      <c r="I58" s="266">
        <f t="shared" ref="I58:Q58" si="54">(I57-I54)</f>
        <v>885100</v>
      </c>
      <c r="J58" s="285">
        <f t="shared" si="54"/>
        <v>14.199999999999818</v>
      </c>
      <c r="K58" s="285">
        <f t="shared" si="54"/>
        <v>0</v>
      </c>
      <c r="L58" s="285">
        <f t="shared" si="54"/>
        <v>0</v>
      </c>
      <c r="M58" s="285">
        <f t="shared" si="54"/>
        <v>0.20000000000004547</v>
      </c>
      <c r="N58" s="285">
        <f t="shared" si="54"/>
        <v>0</v>
      </c>
      <c r="O58" s="285">
        <f t="shared" si="54"/>
        <v>0.10000000000002274</v>
      </c>
      <c r="P58" s="285">
        <f t="shared" si="54"/>
        <v>0</v>
      </c>
      <c r="Q58" s="285">
        <f t="shared" si="54"/>
        <v>0.19999999999998863</v>
      </c>
      <c r="R58" s="270"/>
      <c r="S58" s="270"/>
      <c r="T58" s="39"/>
      <c r="U58" s="151" t="s">
        <v>16</v>
      </c>
      <c r="V58" s="162">
        <f>(V57*35.195)</f>
        <v>26.396250000000002</v>
      </c>
      <c r="W58" s="162">
        <f>(W57*5.25)</f>
        <v>0</v>
      </c>
      <c r="X58" s="275"/>
      <c r="Y58" s="177">
        <f>(Y57*2.2)</f>
        <v>20.350000000000001</v>
      </c>
      <c r="Z58" s="177">
        <f>(Z57*2.2)</f>
        <v>0</v>
      </c>
      <c r="AA58" s="275"/>
      <c r="AB58" s="177">
        <f>(AB57*0.25)</f>
        <v>0.625</v>
      </c>
      <c r="AC58" s="261"/>
      <c r="AD58" s="261"/>
      <c r="AE58" s="278"/>
      <c r="AF58" s="11"/>
      <c r="AG58" s="17" t="s">
        <v>23</v>
      </c>
      <c r="AH58" s="5">
        <v>10.6</v>
      </c>
      <c r="AI58" s="5">
        <v>9.9</v>
      </c>
    </row>
    <row r="59" spans="1:35" ht="16.5" thickBot="1" x14ac:dyDescent="0.3">
      <c r="A59" s="265"/>
      <c r="B59" s="284"/>
      <c r="C59" s="268"/>
      <c r="D59" s="268"/>
      <c r="E59" s="268"/>
      <c r="F59" s="268"/>
      <c r="G59" s="268"/>
      <c r="H59" s="268"/>
      <c r="I59" s="268"/>
      <c r="J59" s="286"/>
      <c r="K59" s="286"/>
      <c r="L59" s="286"/>
      <c r="M59" s="286"/>
      <c r="N59" s="286"/>
      <c r="O59" s="286"/>
      <c r="P59" s="286"/>
      <c r="Q59" s="286"/>
      <c r="R59" s="271"/>
      <c r="S59" s="271"/>
      <c r="T59" s="39"/>
      <c r="U59" s="150" t="s">
        <v>15</v>
      </c>
      <c r="V59" s="163">
        <f>IF(V58=0,0,(V58)/((C58/1000000)*8.34))</f>
        <v>2.7120976740458533</v>
      </c>
      <c r="W59" s="163">
        <f>IF(W58=0,0,(W58)/((D58/1000000)*8.34))</f>
        <v>0</v>
      </c>
      <c r="X59" s="276"/>
      <c r="Y59" s="178">
        <f>IF(Y58=0,0,(Y58)/((C58/1000000)*8.34))</f>
        <v>2.0908722893150777</v>
      </c>
      <c r="Z59" s="178">
        <f>IF(Z58=0,0,(Z58)/((D58/1000000)*8.34))</f>
        <v>0</v>
      </c>
      <c r="AA59" s="276"/>
      <c r="AB59" s="178">
        <f>IF(AB58=0,0,(AB58)/((C58/1000000)*8.34))</f>
        <v>6.4215979401568715E-2</v>
      </c>
      <c r="AC59" s="178">
        <f>IF(AC57=0,0,(AC57)/((C58/1000000)*8.34))</f>
        <v>1.3356923715526294</v>
      </c>
      <c r="AD59" s="178">
        <f>IF(AD57=0,0,(AD57)/((D59/1000000)*8.34))</f>
        <v>0</v>
      </c>
      <c r="AE59" s="279"/>
      <c r="AF59" s="11"/>
      <c r="AG59" s="18" t="s">
        <v>22</v>
      </c>
      <c r="AH59" s="6">
        <v>7.38</v>
      </c>
      <c r="AI59" s="6">
        <v>7.6</v>
      </c>
    </row>
    <row r="60" spans="1:35" ht="15.75" x14ac:dyDescent="0.25">
      <c r="A60" s="288">
        <v>20</v>
      </c>
      <c r="B60" s="38" t="s">
        <v>7</v>
      </c>
      <c r="C60" s="134">
        <v>128884</v>
      </c>
      <c r="D60" s="2">
        <v>389841</v>
      </c>
      <c r="E60" s="287">
        <f t="shared" ref="E60" si="55">(C61+D61)</f>
        <v>853000</v>
      </c>
      <c r="F60" s="2">
        <v>155296</v>
      </c>
      <c r="G60" s="2">
        <v>123711</v>
      </c>
      <c r="H60" s="287">
        <f>F61+G61</f>
        <v>36000</v>
      </c>
      <c r="I60" s="2">
        <v>544282100</v>
      </c>
      <c r="J60" s="3">
        <v>4404.3</v>
      </c>
      <c r="K60" s="3">
        <v>42490.9</v>
      </c>
      <c r="L60" s="3">
        <v>37204.199999999997</v>
      </c>
      <c r="M60" s="3">
        <v>387.8</v>
      </c>
      <c r="N60" s="4">
        <v>931.8</v>
      </c>
      <c r="O60" s="4">
        <v>331.2</v>
      </c>
      <c r="P60" s="4">
        <v>691.3</v>
      </c>
      <c r="Q60" s="3">
        <v>223.7</v>
      </c>
      <c r="R60" s="270">
        <v>1.02</v>
      </c>
      <c r="S60" s="270">
        <v>0.23</v>
      </c>
      <c r="T60" s="39"/>
      <c r="U60" s="40" t="s">
        <v>14</v>
      </c>
      <c r="V60" s="164">
        <v>0.625</v>
      </c>
      <c r="W60" s="164">
        <v>0</v>
      </c>
      <c r="X60" s="282">
        <f>(V61+W61)</f>
        <v>21.996874999999999</v>
      </c>
      <c r="Y60" s="179">
        <v>6.625</v>
      </c>
      <c r="Z60" s="179">
        <v>0</v>
      </c>
      <c r="AA60" s="282">
        <f>(Y61+Z61)</f>
        <v>14.575000000000001</v>
      </c>
      <c r="AB60" s="179">
        <v>1.75</v>
      </c>
      <c r="AC60" s="260">
        <v>10</v>
      </c>
      <c r="AD60" s="260">
        <v>0</v>
      </c>
      <c r="AE60" s="277">
        <f t="shared" ref="AE60" si="56">AC60+AD60</f>
        <v>10</v>
      </c>
      <c r="AF60" s="11"/>
      <c r="AG60" s="19" t="s">
        <v>21</v>
      </c>
      <c r="AH60" s="7">
        <v>2.06</v>
      </c>
      <c r="AI60" s="8">
        <v>2.9000000000000001E-2</v>
      </c>
    </row>
    <row r="61" spans="1:35" ht="15.75" x14ac:dyDescent="0.25">
      <c r="A61" s="264"/>
      <c r="B61" s="289" t="s">
        <v>9</v>
      </c>
      <c r="C61" s="266">
        <f>((C60-C57)*1000)</f>
        <v>853000</v>
      </c>
      <c r="D61" s="266">
        <f>((D60-D57)*1000)</f>
        <v>0</v>
      </c>
      <c r="E61" s="267"/>
      <c r="F61" s="266">
        <f>((F60-F57)*1000)</f>
        <v>36000</v>
      </c>
      <c r="G61" s="266">
        <f>((G60-G57)*1000)</f>
        <v>0</v>
      </c>
      <c r="H61" s="267"/>
      <c r="I61" s="266">
        <f t="shared" ref="I61:Q61" si="57">(I60-I57)</f>
        <v>1057600</v>
      </c>
      <c r="J61" s="285">
        <f t="shared" si="57"/>
        <v>10.5</v>
      </c>
      <c r="K61" s="285">
        <f t="shared" si="57"/>
        <v>0</v>
      </c>
      <c r="L61" s="285">
        <f t="shared" si="57"/>
        <v>0</v>
      </c>
      <c r="M61" s="285">
        <f t="shared" si="57"/>
        <v>0.19999999999998863</v>
      </c>
      <c r="N61" s="285">
        <f t="shared" si="57"/>
        <v>0</v>
      </c>
      <c r="O61" s="285">
        <f t="shared" si="57"/>
        <v>9.9999999999965894E-2</v>
      </c>
      <c r="P61" s="285">
        <f t="shared" si="57"/>
        <v>0</v>
      </c>
      <c r="Q61" s="285">
        <f t="shared" si="57"/>
        <v>0</v>
      </c>
      <c r="R61" s="270"/>
      <c r="S61" s="270"/>
      <c r="T61" s="39"/>
      <c r="U61" s="149" t="s">
        <v>16</v>
      </c>
      <c r="V61" s="162">
        <f>(V60*35.195)</f>
        <v>21.996874999999999</v>
      </c>
      <c r="W61" s="162">
        <f>(W60*5.25)</f>
        <v>0</v>
      </c>
      <c r="X61" s="275"/>
      <c r="Y61" s="177">
        <f>(Y60*2.2)</f>
        <v>14.575000000000001</v>
      </c>
      <c r="Z61" s="177">
        <f>(Z60*2.2)</f>
        <v>0</v>
      </c>
      <c r="AA61" s="275"/>
      <c r="AB61" s="177">
        <f>(AB60*0.25)</f>
        <v>0.4375</v>
      </c>
      <c r="AC61" s="261"/>
      <c r="AD61" s="261"/>
      <c r="AE61" s="278"/>
      <c r="AF61" s="11"/>
      <c r="AG61" s="17" t="s">
        <v>23</v>
      </c>
      <c r="AH61" s="5">
        <v>10.9</v>
      </c>
      <c r="AI61" s="5">
        <v>10.7</v>
      </c>
    </row>
    <row r="62" spans="1:35" ht="16.5" thickBot="1" x14ac:dyDescent="0.3">
      <c r="A62" s="265"/>
      <c r="B62" s="290"/>
      <c r="C62" s="268"/>
      <c r="D62" s="268"/>
      <c r="E62" s="268"/>
      <c r="F62" s="268"/>
      <c r="G62" s="268"/>
      <c r="H62" s="268"/>
      <c r="I62" s="268"/>
      <c r="J62" s="286"/>
      <c r="K62" s="286"/>
      <c r="L62" s="286"/>
      <c r="M62" s="286"/>
      <c r="N62" s="286"/>
      <c r="O62" s="286"/>
      <c r="P62" s="286"/>
      <c r="Q62" s="286"/>
      <c r="R62" s="271"/>
      <c r="S62" s="271"/>
      <c r="T62" s="39"/>
      <c r="U62" s="150" t="s">
        <v>15</v>
      </c>
      <c r="V62" s="163">
        <f>IF(V61=0,0,(V61)/((C61/1000000)*8.34))</f>
        <v>3.0920457069280096</v>
      </c>
      <c r="W62" s="163">
        <f>IF(W61=0,0,(W61)/((D61/1000000)*8.34))</f>
        <v>0</v>
      </c>
      <c r="X62" s="276"/>
      <c r="Y62" s="178">
        <f>IF(Y61=0,0,(Y61)/((C61/1000000)*8.34))</f>
        <v>2.0487712994903022</v>
      </c>
      <c r="Z62" s="178">
        <f>IF(Z61=0,0,(Z61)/((D61/1000000)*8.34))</f>
        <v>0</v>
      </c>
      <c r="AA62" s="276"/>
      <c r="AB62" s="178">
        <f>IF(AB61=0,0,(AB61)/((C61/1000000)*8.34))</f>
        <v>6.1498280859485915E-2</v>
      </c>
      <c r="AC62" s="178">
        <f>IF(AC60=0,0,(AC60)/((C61/1000000)*8.34))</f>
        <v>1.4056749910739639</v>
      </c>
      <c r="AD62" s="178">
        <f>IF(AD60=0,0,(AD60)/((D62/1000000)*8.34))</f>
        <v>0</v>
      </c>
      <c r="AE62" s="279"/>
      <c r="AF62" s="11"/>
      <c r="AG62" s="18" t="s">
        <v>22</v>
      </c>
      <c r="AH62" s="6">
        <v>7.41</v>
      </c>
      <c r="AI62" s="6">
        <v>7.58</v>
      </c>
    </row>
    <row r="63" spans="1:35" ht="15.75" x14ac:dyDescent="0.25">
      <c r="A63" s="288">
        <v>21</v>
      </c>
      <c r="B63" s="122" t="s">
        <v>7</v>
      </c>
      <c r="C63" s="134">
        <v>129899</v>
      </c>
      <c r="D63" s="2">
        <v>389841</v>
      </c>
      <c r="E63" s="287">
        <f t="shared" ref="E63" si="58">(C64+D64)</f>
        <v>1015000</v>
      </c>
      <c r="F63" s="2">
        <v>155331</v>
      </c>
      <c r="G63" s="2">
        <v>123711</v>
      </c>
      <c r="H63" s="287">
        <f>F64+G64</f>
        <v>35000</v>
      </c>
      <c r="I63" s="2">
        <v>545291500</v>
      </c>
      <c r="J63" s="3">
        <v>4416.8</v>
      </c>
      <c r="K63" s="3">
        <v>42490.9</v>
      </c>
      <c r="L63" s="3">
        <v>37204.199999999997</v>
      </c>
      <c r="M63" s="3">
        <v>387.9</v>
      </c>
      <c r="N63" s="4">
        <v>931.8</v>
      </c>
      <c r="O63" s="4">
        <v>331.2</v>
      </c>
      <c r="P63" s="4">
        <v>691.3</v>
      </c>
      <c r="Q63" s="3">
        <v>223.7</v>
      </c>
      <c r="R63" s="270">
        <v>1.02</v>
      </c>
      <c r="S63" s="270">
        <v>0.01</v>
      </c>
      <c r="T63" s="39"/>
      <c r="U63" s="40" t="s">
        <v>14</v>
      </c>
      <c r="V63" s="164">
        <v>0.75</v>
      </c>
      <c r="W63" s="164">
        <v>0</v>
      </c>
      <c r="X63" s="282">
        <f>(V64+W64)</f>
        <v>26.396250000000002</v>
      </c>
      <c r="Y63" s="179">
        <v>8.625</v>
      </c>
      <c r="Z63" s="179">
        <v>0</v>
      </c>
      <c r="AA63" s="282">
        <f>(Y64+Z64)</f>
        <v>18.975000000000001</v>
      </c>
      <c r="AB63" s="179">
        <v>2.25</v>
      </c>
      <c r="AC63" s="260">
        <v>12</v>
      </c>
      <c r="AD63" s="260">
        <v>0</v>
      </c>
      <c r="AE63" s="277">
        <f t="shared" ref="AE63" si="59">AC63+AD63</f>
        <v>12</v>
      </c>
      <c r="AF63" s="11"/>
      <c r="AG63" s="19" t="s">
        <v>21</v>
      </c>
      <c r="AH63" s="7">
        <v>1.95</v>
      </c>
      <c r="AI63" s="8">
        <v>2.8000000000000001E-2</v>
      </c>
    </row>
    <row r="64" spans="1:35" ht="15.75" x14ac:dyDescent="0.25">
      <c r="A64" s="264"/>
      <c r="B64" s="283" t="s">
        <v>9</v>
      </c>
      <c r="C64" s="266">
        <f>((C63-C60)*1000)</f>
        <v>1015000</v>
      </c>
      <c r="D64" s="266">
        <f>((D63-D60)*1000)</f>
        <v>0</v>
      </c>
      <c r="E64" s="267"/>
      <c r="F64" s="266">
        <f>((F63-F60)*1000)</f>
        <v>35000</v>
      </c>
      <c r="G64" s="266">
        <f>((G63-G60)*1000)</f>
        <v>0</v>
      </c>
      <c r="H64" s="267"/>
      <c r="I64" s="266">
        <f t="shared" ref="I64:Q64" si="60">(I63-I60)</f>
        <v>1009400</v>
      </c>
      <c r="J64" s="285">
        <f t="shared" si="60"/>
        <v>12.5</v>
      </c>
      <c r="K64" s="285">
        <f t="shared" si="60"/>
        <v>0</v>
      </c>
      <c r="L64" s="285">
        <f t="shared" si="60"/>
        <v>0</v>
      </c>
      <c r="M64" s="285">
        <f t="shared" si="60"/>
        <v>9.9999999999965894E-2</v>
      </c>
      <c r="N64" s="285">
        <f t="shared" si="60"/>
        <v>0</v>
      </c>
      <c r="O64" s="285">
        <f t="shared" si="60"/>
        <v>0</v>
      </c>
      <c r="P64" s="285">
        <f t="shared" si="60"/>
        <v>0</v>
      </c>
      <c r="Q64" s="285">
        <f t="shared" si="60"/>
        <v>0</v>
      </c>
      <c r="R64" s="270"/>
      <c r="S64" s="270"/>
      <c r="T64" s="39"/>
      <c r="U64" s="149" t="s">
        <v>16</v>
      </c>
      <c r="V64" s="162">
        <f>(V63*35.195)</f>
        <v>26.396250000000002</v>
      </c>
      <c r="W64" s="162">
        <f>(W63*5.25)</f>
        <v>0</v>
      </c>
      <c r="X64" s="275"/>
      <c r="Y64" s="177">
        <f>(Y63*2.2)</f>
        <v>18.975000000000001</v>
      </c>
      <c r="Z64" s="177">
        <f>(Z63*2.2)</f>
        <v>0</v>
      </c>
      <c r="AA64" s="275"/>
      <c r="AB64" s="177">
        <f>(AB63*0.25)</f>
        <v>0.5625</v>
      </c>
      <c r="AC64" s="261"/>
      <c r="AD64" s="261"/>
      <c r="AE64" s="278"/>
      <c r="AF64" s="11"/>
      <c r="AG64" s="17" t="s">
        <v>23</v>
      </c>
      <c r="AH64" s="5">
        <v>10.7</v>
      </c>
      <c r="AI64" s="5">
        <v>8.9</v>
      </c>
    </row>
    <row r="65" spans="1:35" ht="16.5" thickBot="1" x14ac:dyDescent="0.3">
      <c r="A65" s="265"/>
      <c r="B65" s="284"/>
      <c r="C65" s="268"/>
      <c r="D65" s="268"/>
      <c r="E65" s="268"/>
      <c r="F65" s="268"/>
      <c r="G65" s="268"/>
      <c r="H65" s="268"/>
      <c r="I65" s="268"/>
      <c r="J65" s="286"/>
      <c r="K65" s="286"/>
      <c r="L65" s="286"/>
      <c r="M65" s="286"/>
      <c r="N65" s="286"/>
      <c r="O65" s="286"/>
      <c r="P65" s="286"/>
      <c r="Q65" s="286"/>
      <c r="R65" s="271"/>
      <c r="S65" s="271"/>
      <c r="T65" s="39"/>
      <c r="U65" s="150" t="s">
        <v>15</v>
      </c>
      <c r="V65" s="163">
        <f>IF(V64=0,0,(V64)/((C64/1000000)*8.34))</f>
        <v>3.1182443207995183</v>
      </c>
      <c r="W65" s="163">
        <f>IF(W64=0,0,(W64)/((D64/1000000)*8.34))</f>
        <v>0</v>
      </c>
      <c r="X65" s="276"/>
      <c r="Y65" s="178">
        <f>IF(Y64=0,0,(Y64)/((C64/1000000)*8.34))</f>
        <v>2.2415565084877915</v>
      </c>
      <c r="Z65" s="178">
        <f>IF(Z64=0,0,(Z64)/((D64/1000000)*8.34))</f>
        <v>0</v>
      </c>
      <c r="AA65" s="276"/>
      <c r="AB65" s="178">
        <f>IF(AB64=0,0,(AB64)/((C64/1000000)*8.34))</f>
        <v>6.6449303611298152E-2</v>
      </c>
      <c r="AC65" s="178">
        <f>IF(AC63=0,0,(AC63)/((C64/1000000)*8.34))</f>
        <v>1.4175851437076941</v>
      </c>
      <c r="AD65" s="178">
        <f>IF(AD63=0,0,(AD63)/((D65/1000000)*8.34))</f>
        <v>0</v>
      </c>
      <c r="AE65" s="279"/>
      <c r="AF65" s="11"/>
      <c r="AG65" s="18" t="s">
        <v>22</v>
      </c>
      <c r="AH65" s="6">
        <v>7.27</v>
      </c>
      <c r="AI65" s="6">
        <v>7.6</v>
      </c>
    </row>
    <row r="66" spans="1:35" ht="15.75" x14ac:dyDescent="0.25">
      <c r="A66" s="288">
        <v>22</v>
      </c>
      <c r="B66" s="38" t="s">
        <v>7</v>
      </c>
      <c r="C66" s="134">
        <v>131015</v>
      </c>
      <c r="D66" s="2">
        <v>389841</v>
      </c>
      <c r="E66" s="287">
        <f t="shared" ref="E66" si="61">(C67+D67)</f>
        <v>1116000</v>
      </c>
      <c r="F66" s="2">
        <v>155366</v>
      </c>
      <c r="G66" s="2">
        <v>123711</v>
      </c>
      <c r="H66" s="287">
        <f>F67+G67</f>
        <v>35000</v>
      </c>
      <c r="I66" s="2">
        <v>546234400</v>
      </c>
      <c r="J66" s="3">
        <v>4430.3999999999996</v>
      </c>
      <c r="K66" s="3">
        <v>42490.9</v>
      </c>
      <c r="L66" s="3">
        <v>37204.199999999997</v>
      </c>
      <c r="M66" s="3">
        <v>388.1</v>
      </c>
      <c r="N66" s="4">
        <v>931.8</v>
      </c>
      <c r="O66" s="4">
        <v>331.3</v>
      </c>
      <c r="P66" s="4">
        <v>691.3</v>
      </c>
      <c r="Q66" s="3">
        <v>223.8</v>
      </c>
      <c r="R66" s="270">
        <v>1.01</v>
      </c>
      <c r="S66" s="270">
        <v>0.04</v>
      </c>
      <c r="T66" s="39"/>
      <c r="U66" s="40" t="s">
        <v>14</v>
      </c>
      <c r="V66" s="164">
        <v>0.875</v>
      </c>
      <c r="W66" s="164">
        <v>0</v>
      </c>
      <c r="X66" s="282">
        <f>(V67+W67)</f>
        <v>30.795625000000001</v>
      </c>
      <c r="Y66" s="179">
        <v>9.5</v>
      </c>
      <c r="Z66" s="179">
        <v>0</v>
      </c>
      <c r="AA66" s="282">
        <f>(Y67+Z67)</f>
        <v>20.900000000000002</v>
      </c>
      <c r="AB66" s="179">
        <v>2.375</v>
      </c>
      <c r="AC66" s="260">
        <v>13</v>
      </c>
      <c r="AD66" s="260">
        <v>0</v>
      </c>
      <c r="AE66" s="277">
        <f t="shared" ref="AE66" si="62">AC66+AD66</f>
        <v>13</v>
      </c>
      <c r="AF66" s="11"/>
      <c r="AG66" s="19" t="s">
        <v>21</v>
      </c>
      <c r="AH66" s="7">
        <v>2.15</v>
      </c>
      <c r="AI66" s="8">
        <v>0.03</v>
      </c>
    </row>
    <row r="67" spans="1:35" ht="15.75" x14ac:dyDescent="0.25">
      <c r="A67" s="264"/>
      <c r="B67" s="283" t="s">
        <v>9</v>
      </c>
      <c r="C67" s="266">
        <f>((C66-C63)*1000)</f>
        <v>1116000</v>
      </c>
      <c r="D67" s="266">
        <f>((D66-D63)*1000)</f>
        <v>0</v>
      </c>
      <c r="E67" s="267"/>
      <c r="F67" s="266">
        <f>((F66-F63)*1000)</f>
        <v>35000</v>
      </c>
      <c r="G67" s="266">
        <f>((G66-G63)*1000)</f>
        <v>0</v>
      </c>
      <c r="H67" s="267"/>
      <c r="I67" s="266">
        <f t="shared" ref="I67:Q67" si="63">(I66-I63)</f>
        <v>942900</v>
      </c>
      <c r="J67" s="285">
        <f t="shared" si="63"/>
        <v>13.599999999999454</v>
      </c>
      <c r="K67" s="285">
        <f t="shared" si="63"/>
        <v>0</v>
      </c>
      <c r="L67" s="285">
        <f t="shared" si="63"/>
        <v>0</v>
      </c>
      <c r="M67" s="285">
        <f t="shared" si="63"/>
        <v>0.20000000000004547</v>
      </c>
      <c r="N67" s="285">
        <f t="shared" si="63"/>
        <v>0</v>
      </c>
      <c r="O67" s="285">
        <f t="shared" si="63"/>
        <v>0.10000000000002274</v>
      </c>
      <c r="P67" s="285">
        <f t="shared" si="63"/>
        <v>0</v>
      </c>
      <c r="Q67" s="285">
        <f t="shared" si="63"/>
        <v>0.10000000000002274</v>
      </c>
      <c r="R67" s="270"/>
      <c r="S67" s="270"/>
      <c r="T67" s="39"/>
      <c r="U67" s="149" t="s">
        <v>16</v>
      </c>
      <c r="V67" s="162">
        <f>(V66*35.195)</f>
        <v>30.795625000000001</v>
      </c>
      <c r="W67" s="162">
        <f>(W66*5.25)</f>
        <v>0</v>
      </c>
      <c r="X67" s="275"/>
      <c r="Y67" s="177">
        <f>(Y66*2.2)</f>
        <v>20.900000000000002</v>
      </c>
      <c r="Z67" s="177">
        <f>(Z66*2.2)</f>
        <v>0</v>
      </c>
      <c r="AA67" s="275"/>
      <c r="AB67" s="177">
        <f>(AB66*0.25)</f>
        <v>0.59375</v>
      </c>
      <c r="AC67" s="261"/>
      <c r="AD67" s="261"/>
      <c r="AE67" s="278"/>
      <c r="AF67" s="11"/>
      <c r="AG67" s="17" t="s">
        <v>23</v>
      </c>
      <c r="AH67" s="5">
        <v>9.6999999999999993</v>
      </c>
      <c r="AI67" s="5">
        <v>9.4</v>
      </c>
    </row>
    <row r="68" spans="1:35" ht="16.5" thickBot="1" x14ac:dyDescent="0.3">
      <c r="A68" s="265"/>
      <c r="B68" s="284"/>
      <c r="C68" s="268"/>
      <c r="D68" s="268"/>
      <c r="E68" s="268"/>
      <c r="F68" s="268"/>
      <c r="G68" s="268"/>
      <c r="H68" s="268"/>
      <c r="I68" s="268"/>
      <c r="J68" s="286"/>
      <c r="K68" s="286"/>
      <c r="L68" s="286"/>
      <c r="M68" s="286"/>
      <c r="N68" s="286"/>
      <c r="O68" s="286"/>
      <c r="P68" s="286"/>
      <c r="Q68" s="286"/>
      <c r="R68" s="271"/>
      <c r="S68" s="271"/>
      <c r="T68" s="39"/>
      <c r="U68" s="150" t="s">
        <v>15</v>
      </c>
      <c r="V68" s="163">
        <f>IF(V67=0,0,(V67)/((C67/1000000)*8.34))</f>
        <v>3.3087105584349721</v>
      </c>
      <c r="W68" s="163">
        <f>IF(W67=0,0,(W67)/((D67/1000000)*8.34))</f>
        <v>0</v>
      </c>
      <c r="X68" s="276"/>
      <c r="Y68" s="178">
        <f>IF(Y67=0,0,(Y67)/((C67/1000000)*8.34))</f>
        <v>2.2455154156244896</v>
      </c>
      <c r="Z68" s="178">
        <f>IF(Z67=0,0,(Z67)/((D67/1000000)*8.34))</f>
        <v>0</v>
      </c>
      <c r="AA68" s="276"/>
      <c r="AB68" s="178">
        <f>IF(AB67=0,0,(AB67)/((C67/1000000)*8.34))</f>
        <v>6.3793051580241178E-2</v>
      </c>
      <c r="AC68" s="178">
        <f>IF(AC66=0,0,(AC66)/((C67/1000000)*8.34))</f>
        <v>1.3967320767042277</v>
      </c>
      <c r="AD68" s="178">
        <f>IF(AD66=0,0,(AD66)/((D68/1000000)*8.34))</f>
        <v>0</v>
      </c>
      <c r="AE68" s="279"/>
      <c r="AF68" s="11"/>
      <c r="AG68" s="18" t="s">
        <v>22</v>
      </c>
      <c r="AH68" s="6">
        <v>7.53</v>
      </c>
      <c r="AI68" s="6">
        <v>7.76</v>
      </c>
    </row>
    <row r="69" spans="1:35" ht="15.75" x14ac:dyDescent="0.25">
      <c r="A69" s="288">
        <v>23</v>
      </c>
      <c r="B69" s="38" t="s">
        <v>7</v>
      </c>
      <c r="C69" s="134">
        <v>131979</v>
      </c>
      <c r="D69" s="2">
        <v>389841</v>
      </c>
      <c r="E69" s="287">
        <f t="shared" ref="E69" si="64">(C70+D70)</f>
        <v>964000</v>
      </c>
      <c r="F69" s="2">
        <v>155401</v>
      </c>
      <c r="G69" s="2">
        <v>123711</v>
      </c>
      <c r="H69" s="287">
        <f>F70+G70</f>
        <v>35000</v>
      </c>
      <c r="I69" s="2">
        <v>547235900</v>
      </c>
      <c r="J69" s="3">
        <v>4441.8</v>
      </c>
      <c r="K69" s="3">
        <v>42490.9</v>
      </c>
      <c r="L69" s="3">
        <v>37204.199999999997</v>
      </c>
      <c r="M69" s="3">
        <v>388.3</v>
      </c>
      <c r="N69" s="4">
        <v>931.8</v>
      </c>
      <c r="O69" s="4">
        <v>331.4</v>
      </c>
      <c r="P69" s="4">
        <v>691.3</v>
      </c>
      <c r="Q69" s="3">
        <v>223.9</v>
      </c>
      <c r="R69" s="270">
        <v>1.07</v>
      </c>
      <c r="S69" s="270">
        <v>0.42</v>
      </c>
      <c r="T69" s="39"/>
      <c r="U69" s="40" t="s">
        <v>14</v>
      </c>
      <c r="V69" s="164">
        <v>1</v>
      </c>
      <c r="W69" s="164">
        <v>0</v>
      </c>
      <c r="X69" s="282">
        <f>(V70+W70)</f>
        <v>35.195</v>
      </c>
      <c r="Y69" s="179">
        <v>8.125</v>
      </c>
      <c r="Z69" s="179">
        <v>0</v>
      </c>
      <c r="AA69" s="282">
        <f>(Y70+Z70)</f>
        <v>17.875</v>
      </c>
      <c r="AB69" s="179">
        <v>2.25</v>
      </c>
      <c r="AC69" s="260">
        <v>11</v>
      </c>
      <c r="AD69" s="260">
        <v>0</v>
      </c>
      <c r="AE69" s="277">
        <f t="shared" ref="AE69" si="65">AC69+AD69</f>
        <v>11</v>
      </c>
      <c r="AF69" s="11"/>
      <c r="AG69" s="19" t="s">
        <v>21</v>
      </c>
      <c r="AH69" s="7">
        <v>4.8</v>
      </c>
      <c r="AI69" s="8">
        <v>2.9000000000000001E-2</v>
      </c>
    </row>
    <row r="70" spans="1:35" ht="15.75" x14ac:dyDescent="0.25">
      <c r="A70" s="264"/>
      <c r="B70" s="283" t="s">
        <v>9</v>
      </c>
      <c r="C70" s="266">
        <f>((C69-C66)*1000)</f>
        <v>964000</v>
      </c>
      <c r="D70" s="266">
        <f>((D69-D66)*1000)</f>
        <v>0</v>
      </c>
      <c r="E70" s="267"/>
      <c r="F70" s="266">
        <f>((F69-F66)*1000)</f>
        <v>35000</v>
      </c>
      <c r="G70" s="266">
        <f>((G69-G66)*1000)</f>
        <v>0</v>
      </c>
      <c r="H70" s="267"/>
      <c r="I70" s="266">
        <f t="shared" ref="I70:Q70" si="66">(I69-I66)</f>
        <v>1001500</v>
      </c>
      <c r="J70" s="285">
        <f t="shared" si="66"/>
        <v>11.400000000000546</v>
      </c>
      <c r="K70" s="285">
        <f t="shared" si="66"/>
        <v>0</v>
      </c>
      <c r="L70" s="285">
        <f t="shared" si="66"/>
        <v>0</v>
      </c>
      <c r="M70" s="285">
        <f t="shared" si="66"/>
        <v>0.19999999999998863</v>
      </c>
      <c r="N70" s="285">
        <f t="shared" si="66"/>
        <v>0</v>
      </c>
      <c r="O70" s="285">
        <f t="shared" si="66"/>
        <v>9.9999999999965894E-2</v>
      </c>
      <c r="P70" s="285">
        <f t="shared" si="66"/>
        <v>0</v>
      </c>
      <c r="Q70" s="285">
        <f t="shared" si="66"/>
        <v>9.9999999999994316E-2</v>
      </c>
      <c r="R70" s="270"/>
      <c r="S70" s="270"/>
      <c r="T70" s="39"/>
      <c r="U70" s="149" t="s">
        <v>16</v>
      </c>
      <c r="V70" s="162">
        <f>(V69*35.195)</f>
        <v>35.195</v>
      </c>
      <c r="W70" s="162">
        <f>(W69*5.25)</f>
        <v>0</v>
      </c>
      <c r="X70" s="275"/>
      <c r="Y70" s="177">
        <f>(Y69*2.2)</f>
        <v>17.875</v>
      </c>
      <c r="Z70" s="177">
        <f>(Z69*2.2)</f>
        <v>0</v>
      </c>
      <c r="AA70" s="275"/>
      <c r="AB70" s="177">
        <f>(AB69*0.25)</f>
        <v>0.5625</v>
      </c>
      <c r="AC70" s="261"/>
      <c r="AD70" s="261"/>
      <c r="AE70" s="278"/>
      <c r="AF70" s="11"/>
      <c r="AG70" s="17" t="s">
        <v>23</v>
      </c>
      <c r="AH70" s="5">
        <v>10.9</v>
      </c>
      <c r="AI70" s="5">
        <v>9.4</v>
      </c>
    </row>
    <row r="71" spans="1:35" ht="16.5" thickBot="1" x14ac:dyDescent="0.3">
      <c r="A71" s="265"/>
      <c r="B71" s="284"/>
      <c r="C71" s="268"/>
      <c r="D71" s="268"/>
      <c r="E71" s="268"/>
      <c r="F71" s="268"/>
      <c r="G71" s="268"/>
      <c r="H71" s="268"/>
      <c r="I71" s="268"/>
      <c r="J71" s="286"/>
      <c r="K71" s="286"/>
      <c r="L71" s="286"/>
      <c r="M71" s="286"/>
      <c r="N71" s="286"/>
      <c r="O71" s="286"/>
      <c r="P71" s="286"/>
      <c r="Q71" s="286"/>
      <c r="R71" s="271"/>
      <c r="S71" s="271"/>
      <c r="T71" s="39"/>
      <c r="U71" s="150" t="s">
        <v>15</v>
      </c>
      <c r="V71" s="163">
        <f>IF(V70=0,0,(V70)/((C70/1000000)*8.34))</f>
        <v>4.3776182373603199</v>
      </c>
      <c r="W71" s="163">
        <f>IF(W70=0,0,(W70)/((D70/1000000)*8.34))</f>
        <v>0</v>
      </c>
      <c r="X71" s="276"/>
      <c r="Y71" s="178">
        <f>IF(Y70=0,0,(Y70)/((C70/1000000)*8.34))</f>
        <v>2.2233250743803299</v>
      </c>
      <c r="Z71" s="178">
        <f>IF(Z70=0,0,(Z70)/((D70/1000000)*8.34))</f>
        <v>0</v>
      </c>
      <c r="AA71" s="276"/>
      <c r="AB71" s="178">
        <f>IF(AB70=0,0,(AB70)/((C70/1000000)*8.34))</f>
        <v>6.9964775067912474E-2</v>
      </c>
      <c r="AC71" s="178">
        <f>IF(AC69=0,0,(AC69)/((C70/1000000)*8.34))</f>
        <v>1.3682000457725108</v>
      </c>
      <c r="AD71" s="178">
        <f>IF(AD69=0,0,(AD69)/((D71/1000000)*8.34))</f>
        <v>0</v>
      </c>
      <c r="AE71" s="279"/>
      <c r="AF71" s="11"/>
      <c r="AG71" s="18" t="s">
        <v>22</v>
      </c>
      <c r="AH71" s="6">
        <v>7.36</v>
      </c>
      <c r="AI71" s="6">
        <v>7.75</v>
      </c>
    </row>
    <row r="72" spans="1:35" ht="15.75" x14ac:dyDescent="0.25">
      <c r="A72" s="288">
        <v>24</v>
      </c>
      <c r="B72" s="38" t="s">
        <v>7</v>
      </c>
      <c r="C72" s="134">
        <v>132963</v>
      </c>
      <c r="D72" s="2">
        <v>389841</v>
      </c>
      <c r="E72" s="287">
        <f t="shared" ref="E72" si="67">(C73+D73)</f>
        <v>984000</v>
      </c>
      <c r="F72" s="2">
        <v>155436</v>
      </c>
      <c r="G72" s="2">
        <v>123711</v>
      </c>
      <c r="H72" s="287">
        <f>F73+G73</f>
        <v>35000</v>
      </c>
      <c r="I72" s="2">
        <v>548338800</v>
      </c>
      <c r="J72" s="3">
        <v>4453.8</v>
      </c>
      <c r="K72" s="3">
        <v>42490.9</v>
      </c>
      <c r="L72" s="3">
        <v>37204.199999999997</v>
      </c>
      <c r="M72" s="3">
        <v>388.4</v>
      </c>
      <c r="N72" s="4">
        <v>931.8</v>
      </c>
      <c r="O72" s="4">
        <v>331.6</v>
      </c>
      <c r="P72" s="4">
        <v>691.3</v>
      </c>
      <c r="Q72" s="3">
        <v>224.1</v>
      </c>
      <c r="R72" s="270">
        <v>1.05</v>
      </c>
      <c r="S72" s="270">
        <v>0.05</v>
      </c>
      <c r="T72" s="39"/>
      <c r="U72" s="40" t="s">
        <v>14</v>
      </c>
      <c r="V72" s="164">
        <v>0.75</v>
      </c>
      <c r="W72" s="164">
        <v>0</v>
      </c>
      <c r="X72" s="282">
        <f>(V73+W73)</f>
        <v>26.396250000000002</v>
      </c>
      <c r="Y72" s="179">
        <v>8.125</v>
      </c>
      <c r="Z72" s="179">
        <v>0</v>
      </c>
      <c r="AA72" s="282">
        <f>(Y73+Z73)</f>
        <v>17.875</v>
      </c>
      <c r="AB72" s="179">
        <v>2.5</v>
      </c>
      <c r="AC72" s="260">
        <v>11</v>
      </c>
      <c r="AD72" s="260">
        <v>0</v>
      </c>
      <c r="AE72" s="277">
        <f t="shared" ref="AE72" si="68">AC72+AD72</f>
        <v>11</v>
      </c>
      <c r="AF72" s="11"/>
      <c r="AG72" s="19" t="s">
        <v>21</v>
      </c>
      <c r="AH72" s="7">
        <v>13.66</v>
      </c>
      <c r="AI72" s="8">
        <v>3.5999999999999997E-2</v>
      </c>
    </row>
    <row r="73" spans="1:35" ht="15.75" x14ac:dyDescent="0.25">
      <c r="A73" s="264"/>
      <c r="B73" s="283" t="s">
        <v>9</v>
      </c>
      <c r="C73" s="266">
        <f>((C72-C69)*1000)</f>
        <v>984000</v>
      </c>
      <c r="D73" s="266">
        <f>((D72-D69)*1000)</f>
        <v>0</v>
      </c>
      <c r="E73" s="267"/>
      <c r="F73" s="266">
        <f>((F72-F69)*1000)</f>
        <v>35000</v>
      </c>
      <c r="G73" s="266">
        <f>((G72-G69)*1000)</f>
        <v>0</v>
      </c>
      <c r="H73" s="267"/>
      <c r="I73" s="266">
        <f t="shared" ref="I73:Q73" si="69">(I72-I69)</f>
        <v>1102900</v>
      </c>
      <c r="J73" s="285">
        <f t="shared" si="69"/>
        <v>12</v>
      </c>
      <c r="K73" s="285">
        <f t="shared" si="69"/>
        <v>0</v>
      </c>
      <c r="L73" s="285">
        <f t="shared" si="69"/>
        <v>0</v>
      </c>
      <c r="M73" s="285">
        <f t="shared" si="69"/>
        <v>9.9999999999965894E-2</v>
      </c>
      <c r="N73" s="285">
        <f t="shared" si="69"/>
        <v>0</v>
      </c>
      <c r="O73" s="285">
        <f t="shared" si="69"/>
        <v>0.20000000000004547</v>
      </c>
      <c r="P73" s="285">
        <f t="shared" si="69"/>
        <v>0</v>
      </c>
      <c r="Q73" s="285">
        <f t="shared" si="69"/>
        <v>0.19999999999998863</v>
      </c>
      <c r="R73" s="270"/>
      <c r="S73" s="270"/>
      <c r="T73" s="39"/>
      <c r="U73" s="149" t="s">
        <v>16</v>
      </c>
      <c r="V73" s="162">
        <f>(V72*35.195)</f>
        <v>26.396250000000002</v>
      </c>
      <c r="W73" s="162">
        <f>(W72*5.25)</f>
        <v>0</v>
      </c>
      <c r="X73" s="275"/>
      <c r="Y73" s="177">
        <f>(Y72*2.2)</f>
        <v>17.875</v>
      </c>
      <c r="Z73" s="177">
        <f>(Z72*2.2)</f>
        <v>0</v>
      </c>
      <c r="AA73" s="275"/>
      <c r="AB73" s="177">
        <f>(AB72*0.25)</f>
        <v>0.625</v>
      </c>
      <c r="AC73" s="261"/>
      <c r="AD73" s="261"/>
      <c r="AE73" s="278"/>
      <c r="AF73" s="11"/>
      <c r="AG73" s="17" t="s">
        <v>23</v>
      </c>
      <c r="AH73" s="5">
        <v>10.6</v>
      </c>
      <c r="AI73" s="5">
        <v>9.5</v>
      </c>
    </row>
    <row r="74" spans="1:35" ht="16.5" thickBot="1" x14ac:dyDescent="0.3">
      <c r="A74" s="265"/>
      <c r="B74" s="284"/>
      <c r="C74" s="268"/>
      <c r="D74" s="268"/>
      <c r="E74" s="268"/>
      <c r="F74" s="268"/>
      <c r="G74" s="268"/>
      <c r="H74" s="268"/>
      <c r="I74" s="268"/>
      <c r="J74" s="286"/>
      <c r="K74" s="286"/>
      <c r="L74" s="286"/>
      <c r="M74" s="286"/>
      <c r="N74" s="286"/>
      <c r="O74" s="286"/>
      <c r="P74" s="286"/>
      <c r="Q74" s="286"/>
      <c r="R74" s="271"/>
      <c r="S74" s="271"/>
      <c r="T74" s="39"/>
      <c r="U74" s="150" t="s">
        <v>15</v>
      </c>
      <c r="V74" s="163">
        <f>IF(V73=0,0,(V73)/((C73/1000000)*8.34))</f>
        <v>3.2164816926946251</v>
      </c>
      <c r="W74" s="163">
        <f>IF(W73=0,0,(W73)/((D73/1000000)*8.34))</f>
        <v>0</v>
      </c>
      <c r="X74" s="276"/>
      <c r="Y74" s="178">
        <f>IF(Y73=0,0,(Y73)/((C73/1000000)*8.34))</f>
        <v>2.1781355403482094</v>
      </c>
      <c r="Z74" s="178">
        <f>IF(Z73=0,0,(Z73)/((D73/1000000)*8.34))</f>
        <v>0</v>
      </c>
      <c r="AA74" s="276"/>
      <c r="AB74" s="178">
        <f>IF(AB73=0,0,(AB73)/((C73/1000000)*8.34))</f>
        <v>7.615858532686047E-2</v>
      </c>
      <c r="AC74" s="178">
        <f>IF(AC72=0,0,(AC72)/((C73/1000000)*8.34))</f>
        <v>1.3403911017527441</v>
      </c>
      <c r="AD74" s="178">
        <f>IF(AD72=0,0,(AD72)/((D74/1000000)*8.34))</f>
        <v>0</v>
      </c>
      <c r="AE74" s="279"/>
      <c r="AF74" s="11"/>
      <c r="AG74" s="18" t="s">
        <v>22</v>
      </c>
      <c r="AH74" s="6">
        <v>7.37</v>
      </c>
      <c r="AI74" s="6">
        <v>7.74</v>
      </c>
    </row>
    <row r="75" spans="1:35" ht="15.75" x14ac:dyDescent="0.25">
      <c r="A75" s="288">
        <v>25</v>
      </c>
      <c r="B75" s="38" t="s">
        <v>7</v>
      </c>
      <c r="C75" s="134">
        <v>134020</v>
      </c>
      <c r="D75" s="2">
        <v>389841</v>
      </c>
      <c r="E75" s="287">
        <f t="shared" ref="E75" si="70">(C76+D76)</f>
        <v>1057000</v>
      </c>
      <c r="F75" s="2">
        <v>155436</v>
      </c>
      <c r="G75" s="2">
        <v>123711</v>
      </c>
      <c r="H75" s="287">
        <f>F76+G76</f>
        <v>0</v>
      </c>
      <c r="I75" s="2">
        <v>549317351</v>
      </c>
      <c r="J75" s="3">
        <v>4466.3</v>
      </c>
      <c r="K75" s="3">
        <v>42490.9</v>
      </c>
      <c r="L75" s="3">
        <v>37204.199999999997</v>
      </c>
      <c r="M75" s="3">
        <v>388.5</v>
      </c>
      <c r="N75" s="4">
        <v>931.8</v>
      </c>
      <c r="O75" s="4">
        <v>331.6</v>
      </c>
      <c r="P75" s="4">
        <v>691.3</v>
      </c>
      <c r="Q75" s="3">
        <v>224.2</v>
      </c>
      <c r="R75" s="270">
        <v>1.06</v>
      </c>
      <c r="S75" s="270">
        <v>0.25</v>
      </c>
      <c r="T75" s="39"/>
      <c r="U75" s="40" t="s">
        <v>14</v>
      </c>
      <c r="V75" s="164">
        <v>0.75</v>
      </c>
      <c r="W75" s="164">
        <v>0</v>
      </c>
      <c r="X75" s="282">
        <f>(V76+W76)</f>
        <v>26.396250000000002</v>
      </c>
      <c r="Y75" s="179">
        <v>8.625</v>
      </c>
      <c r="Z75" s="179">
        <v>0</v>
      </c>
      <c r="AA75" s="282">
        <f>(Y76+Z76)</f>
        <v>18.975000000000001</v>
      </c>
      <c r="AB75" s="179">
        <v>2.125</v>
      </c>
      <c r="AC75" s="260">
        <v>10</v>
      </c>
      <c r="AD75" s="260">
        <v>0</v>
      </c>
      <c r="AE75" s="277">
        <f t="shared" ref="AE75" si="71">AC75+AD75</f>
        <v>10</v>
      </c>
      <c r="AF75" s="11"/>
      <c r="AG75" s="19" t="s">
        <v>21</v>
      </c>
      <c r="AH75" s="7">
        <v>3.69</v>
      </c>
      <c r="AI75" s="8">
        <v>3.5999999999999997E-2</v>
      </c>
    </row>
    <row r="76" spans="1:35" ht="15.75" x14ac:dyDescent="0.25">
      <c r="A76" s="264"/>
      <c r="B76" s="283" t="s">
        <v>9</v>
      </c>
      <c r="C76" s="266">
        <f>((C75-C72)*1000)</f>
        <v>1057000</v>
      </c>
      <c r="D76" s="266">
        <f>((D75-D72)*1000)</f>
        <v>0</v>
      </c>
      <c r="E76" s="267"/>
      <c r="F76" s="266">
        <f>((F75-F72)*1000)</f>
        <v>0</v>
      </c>
      <c r="G76" s="266">
        <f>((G75-G72)*1000)</f>
        <v>0</v>
      </c>
      <c r="H76" s="267"/>
      <c r="I76" s="266">
        <f t="shared" ref="I76:Q76" si="72">(I75-I72)</f>
        <v>978551</v>
      </c>
      <c r="J76" s="285">
        <f t="shared" si="72"/>
        <v>12.5</v>
      </c>
      <c r="K76" s="285">
        <f t="shared" si="72"/>
        <v>0</v>
      </c>
      <c r="L76" s="285">
        <f t="shared" si="72"/>
        <v>0</v>
      </c>
      <c r="M76" s="285">
        <f t="shared" si="72"/>
        <v>0.10000000000002274</v>
      </c>
      <c r="N76" s="285">
        <f t="shared" si="72"/>
        <v>0</v>
      </c>
      <c r="O76" s="285">
        <f t="shared" si="72"/>
        <v>0</v>
      </c>
      <c r="P76" s="285">
        <f t="shared" si="72"/>
        <v>0</v>
      </c>
      <c r="Q76" s="285">
        <f t="shared" si="72"/>
        <v>9.9999999999994316E-2</v>
      </c>
      <c r="R76" s="270"/>
      <c r="S76" s="270"/>
      <c r="T76" s="39"/>
      <c r="U76" s="149" t="s">
        <v>16</v>
      </c>
      <c r="V76" s="162">
        <f>(V75*35.195)</f>
        <v>26.396250000000002</v>
      </c>
      <c r="W76" s="162">
        <f>(W75*5.25)</f>
        <v>0</v>
      </c>
      <c r="X76" s="275"/>
      <c r="Y76" s="177">
        <f>(Y75*2.2)</f>
        <v>18.975000000000001</v>
      </c>
      <c r="Z76" s="177">
        <f>(Z75*2.2)</f>
        <v>0</v>
      </c>
      <c r="AA76" s="275"/>
      <c r="AB76" s="177">
        <f>(AB75*0.25)</f>
        <v>0.53125</v>
      </c>
      <c r="AC76" s="261"/>
      <c r="AD76" s="261"/>
      <c r="AE76" s="278"/>
      <c r="AF76" s="11"/>
      <c r="AG76" s="17" t="s">
        <v>23</v>
      </c>
      <c r="AH76" s="5">
        <v>10.6</v>
      </c>
      <c r="AI76" s="5">
        <v>9.8000000000000007</v>
      </c>
    </row>
    <row r="77" spans="1:35" ht="16.5" thickBot="1" x14ac:dyDescent="0.3">
      <c r="A77" s="265"/>
      <c r="B77" s="284"/>
      <c r="C77" s="268"/>
      <c r="D77" s="268"/>
      <c r="E77" s="268"/>
      <c r="F77" s="268"/>
      <c r="G77" s="268"/>
      <c r="H77" s="268"/>
      <c r="I77" s="268"/>
      <c r="J77" s="286"/>
      <c r="K77" s="286"/>
      <c r="L77" s="286"/>
      <c r="M77" s="286"/>
      <c r="N77" s="286"/>
      <c r="O77" s="286"/>
      <c r="P77" s="286"/>
      <c r="Q77" s="286"/>
      <c r="R77" s="271"/>
      <c r="S77" s="271"/>
      <c r="T77" s="39"/>
      <c r="U77" s="150" t="s">
        <v>15</v>
      </c>
      <c r="V77" s="163">
        <f>IF(V76=0,0,(V76)/((C76/1000000)*8.34))</f>
        <v>2.9943405729531798</v>
      </c>
      <c r="W77" s="163">
        <f>IF(W76=0,0,(W76)/((D76/1000000)*8.34))</f>
        <v>0</v>
      </c>
      <c r="X77" s="276"/>
      <c r="Y77" s="178">
        <f>IF(Y76=0,0,(Y76)/((C76/1000000)*8.34))</f>
        <v>2.1524880379518527</v>
      </c>
      <c r="Z77" s="178">
        <f>IF(Z76=0,0,(Z76)/((D76/1000000)*8.34))</f>
        <v>0</v>
      </c>
      <c r="AA77" s="276"/>
      <c r="AB77" s="178">
        <f>IF(AB76=0,0,(AB76)/((C76/1000000)*8.34))</f>
        <v>6.0263993157413528E-2</v>
      </c>
      <c r="AC77" s="178">
        <f>IF(AC75=0,0,(AC75)/((C76/1000000)*8.34))</f>
        <v>1.1343810476689604</v>
      </c>
      <c r="AD77" s="178">
        <f>IF(AD75=0,0,(AD75)/((D77/1000000)*8.34))</f>
        <v>0</v>
      </c>
      <c r="AE77" s="279"/>
      <c r="AF77" s="11"/>
      <c r="AG77" s="18" t="s">
        <v>22</v>
      </c>
      <c r="AH77" s="6">
        <v>7.26</v>
      </c>
      <c r="AI77" s="6">
        <v>7.7</v>
      </c>
    </row>
    <row r="78" spans="1:35" ht="15.75" x14ac:dyDescent="0.25">
      <c r="A78" s="288">
        <v>26</v>
      </c>
      <c r="B78" s="38" t="s">
        <v>7</v>
      </c>
      <c r="C78" s="134">
        <v>134935</v>
      </c>
      <c r="D78" s="2">
        <v>389841</v>
      </c>
      <c r="E78" s="287">
        <f t="shared" ref="E78" si="73">(C79+D79)</f>
        <v>915000</v>
      </c>
      <c r="F78" s="2">
        <v>155471</v>
      </c>
      <c r="G78" s="2">
        <v>123711</v>
      </c>
      <c r="H78" s="287">
        <f>F79+G79</f>
        <v>35000</v>
      </c>
      <c r="I78" s="2">
        <v>550255200</v>
      </c>
      <c r="J78" s="3">
        <v>4477.8999999999996</v>
      </c>
      <c r="K78" s="3">
        <v>42490.9</v>
      </c>
      <c r="L78" s="3">
        <v>37204.199999999997</v>
      </c>
      <c r="M78" s="3">
        <v>388.6</v>
      </c>
      <c r="N78" s="4">
        <v>931.8</v>
      </c>
      <c r="O78" s="4">
        <v>331.6</v>
      </c>
      <c r="P78" s="4">
        <v>691.3</v>
      </c>
      <c r="Q78" s="3">
        <v>224.3</v>
      </c>
      <c r="R78" s="270">
        <v>1.1299999999999999</v>
      </c>
      <c r="S78" s="270">
        <v>0.08</v>
      </c>
      <c r="T78" s="39"/>
      <c r="U78" s="40" t="s">
        <v>14</v>
      </c>
      <c r="V78" s="164">
        <v>0.75</v>
      </c>
      <c r="W78" s="164">
        <v>0</v>
      </c>
      <c r="X78" s="282">
        <f>(V79+W79)</f>
        <v>26.396250000000002</v>
      </c>
      <c r="Y78" s="179">
        <v>7.5</v>
      </c>
      <c r="Z78" s="179">
        <v>0</v>
      </c>
      <c r="AA78" s="282">
        <f>(Y79+Z79)</f>
        <v>16.5</v>
      </c>
      <c r="AB78" s="179">
        <v>2.125</v>
      </c>
      <c r="AC78" s="260">
        <v>10</v>
      </c>
      <c r="AD78" s="260">
        <v>0</v>
      </c>
      <c r="AE78" s="277">
        <f t="shared" ref="AE78" si="74">AC78+AD78</f>
        <v>10</v>
      </c>
      <c r="AF78" s="11"/>
      <c r="AG78" s="19" t="s">
        <v>21</v>
      </c>
      <c r="AH78" s="7">
        <v>4.12</v>
      </c>
      <c r="AI78" s="8">
        <v>3.6999999999999998E-2</v>
      </c>
    </row>
    <row r="79" spans="1:35" ht="15.75" x14ac:dyDescent="0.25">
      <c r="A79" s="264"/>
      <c r="B79" s="283" t="s">
        <v>9</v>
      </c>
      <c r="C79" s="266">
        <f>((C78-C75)*1000)</f>
        <v>915000</v>
      </c>
      <c r="D79" s="266">
        <f>((D78-D75)*1000)</f>
        <v>0</v>
      </c>
      <c r="E79" s="267"/>
      <c r="F79" s="266">
        <f>((F78-F75)*1000)</f>
        <v>35000</v>
      </c>
      <c r="G79" s="266">
        <f>((G78-G75)*1000)</f>
        <v>0</v>
      </c>
      <c r="H79" s="267"/>
      <c r="I79" s="266">
        <f t="shared" ref="I79:Q79" si="75">(I78-I75)</f>
        <v>937849</v>
      </c>
      <c r="J79" s="285">
        <f t="shared" si="75"/>
        <v>11.599999999999454</v>
      </c>
      <c r="K79" s="285">
        <f t="shared" si="75"/>
        <v>0</v>
      </c>
      <c r="L79" s="285">
        <f t="shared" si="75"/>
        <v>0</v>
      </c>
      <c r="M79" s="285">
        <f t="shared" si="75"/>
        <v>0.10000000000002274</v>
      </c>
      <c r="N79" s="285">
        <f t="shared" si="75"/>
        <v>0</v>
      </c>
      <c r="O79" s="285">
        <f t="shared" si="75"/>
        <v>0</v>
      </c>
      <c r="P79" s="285">
        <f t="shared" si="75"/>
        <v>0</v>
      </c>
      <c r="Q79" s="285">
        <f t="shared" si="75"/>
        <v>0.10000000000002274</v>
      </c>
      <c r="R79" s="270"/>
      <c r="S79" s="270"/>
      <c r="T79" s="39"/>
      <c r="U79" s="149" t="s">
        <v>16</v>
      </c>
      <c r="V79" s="162">
        <f>(V78*35.195)</f>
        <v>26.396250000000002</v>
      </c>
      <c r="W79" s="162">
        <f>(W78*5.25)</f>
        <v>0</v>
      </c>
      <c r="X79" s="275"/>
      <c r="Y79" s="177">
        <f>(Y78*2.2)</f>
        <v>16.5</v>
      </c>
      <c r="Z79" s="177">
        <f>(Z78*2.2)</f>
        <v>0</v>
      </c>
      <c r="AA79" s="275"/>
      <c r="AB79" s="177">
        <f>(AB78*0.25)</f>
        <v>0.53125</v>
      </c>
      <c r="AC79" s="261"/>
      <c r="AD79" s="261"/>
      <c r="AE79" s="278"/>
      <c r="AF79" s="11"/>
      <c r="AG79" s="17" t="s">
        <v>23</v>
      </c>
      <c r="AH79" s="5">
        <v>10.7</v>
      </c>
      <c r="AI79" s="5">
        <v>9.5</v>
      </c>
    </row>
    <row r="80" spans="1:35" ht="16.5" thickBot="1" x14ac:dyDescent="0.3">
      <c r="A80" s="265"/>
      <c r="B80" s="284"/>
      <c r="C80" s="268"/>
      <c r="D80" s="268"/>
      <c r="E80" s="268"/>
      <c r="F80" s="268"/>
      <c r="G80" s="268"/>
      <c r="H80" s="268"/>
      <c r="I80" s="268"/>
      <c r="J80" s="286"/>
      <c r="K80" s="286"/>
      <c r="L80" s="286"/>
      <c r="M80" s="286"/>
      <c r="N80" s="286"/>
      <c r="O80" s="286"/>
      <c r="P80" s="286"/>
      <c r="Q80" s="286"/>
      <c r="R80" s="271"/>
      <c r="S80" s="271"/>
      <c r="T80" s="39"/>
      <c r="U80" s="150" t="s">
        <v>15</v>
      </c>
      <c r="V80" s="163">
        <f>IF(V79=0,0,(V79)/((C79/1000000)*8.34))</f>
        <v>3.4590360498486459</v>
      </c>
      <c r="W80" s="163">
        <f>IF(W79=0,0,(W79)/((D79/1000000)*8.34))</f>
        <v>0</v>
      </c>
      <c r="X80" s="276"/>
      <c r="Y80" s="178">
        <f>IF(Y79=0,0,(Y79)/((C79/1000000)*8.34))</f>
        <v>2.1622046624995086</v>
      </c>
      <c r="Z80" s="178">
        <f>IF(Z79=0,0,(Z79)/((D79/1000000)*8.34))</f>
        <v>0</v>
      </c>
      <c r="AA80" s="276"/>
      <c r="AB80" s="178">
        <f>IF(AB79=0,0,(AB79)/((C79/1000000)*8.34))</f>
        <v>6.9616437997143274E-2</v>
      </c>
      <c r="AC80" s="178">
        <f>IF(AC78=0,0,(AC78)/((C79/1000000)*8.34))</f>
        <v>1.3104270681815204</v>
      </c>
      <c r="AD80" s="178">
        <f>IF(AD78=0,0,(AD78)/((D80/1000000)*8.34))</f>
        <v>0</v>
      </c>
      <c r="AE80" s="279"/>
      <c r="AF80" s="11"/>
      <c r="AG80" s="18" t="s">
        <v>22</v>
      </c>
      <c r="AH80" s="6">
        <v>7.36</v>
      </c>
      <c r="AI80" s="6">
        <v>7.61</v>
      </c>
    </row>
    <row r="81" spans="1:35" ht="15.75" x14ac:dyDescent="0.25">
      <c r="A81" s="288">
        <v>27</v>
      </c>
      <c r="B81" s="38" t="s">
        <v>7</v>
      </c>
      <c r="C81" s="134">
        <v>134935</v>
      </c>
      <c r="D81" s="2">
        <v>391157</v>
      </c>
      <c r="E81" s="287">
        <f t="shared" ref="E81" si="76">(C82+D82)</f>
        <v>1316000</v>
      </c>
      <c r="F81" s="2">
        <v>155471</v>
      </c>
      <c r="G81" s="2">
        <v>123746</v>
      </c>
      <c r="H81" s="287">
        <f>F82+G82</f>
        <v>35000</v>
      </c>
      <c r="I81" s="2">
        <v>551244100</v>
      </c>
      <c r="J81" s="3">
        <v>4477.8999999999996</v>
      </c>
      <c r="K81" s="3">
        <v>42507.3</v>
      </c>
      <c r="L81" s="3">
        <v>37220.5</v>
      </c>
      <c r="M81" s="3">
        <v>388.6</v>
      </c>
      <c r="N81" s="4">
        <v>932.1</v>
      </c>
      <c r="O81" s="4">
        <v>331.6</v>
      </c>
      <c r="P81" s="4">
        <v>691.5</v>
      </c>
      <c r="Q81" s="3">
        <v>224.3</v>
      </c>
      <c r="R81" s="270">
        <v>1.1000000000000001</v>
      </c>
      <c r="S81" s="270">
        <v>0.68</v>
      </c>
      <c r="T81" s="39"/>
      <c r="U81" s="40" t="s">
        <v>14</v>
      </c>
      <c r="V81" s="164">
        <v>0</v>
      </c>
      <c r="W81" s="164">
        <v>7.125</v>
      </c>
      <c r="X81" s="282">
        <f>(V82+W82)</f>
        <v>37.40625</v>
      </c>
      <c r="Y81" s="179">
        <v>0</v>
      </c>
      <c r="Z81" s="179">
        <v>5.5</v>
      </c>
      <c r="AA81" s="282">
        <f>(Y82+Z82)</f>
        <v>12.100000000000001</v>
      </c>
      <c r="AB81" s="179">
        <v>0.75</v>
      </c>
      <c r="AC81" s="260">
        <v>0</v>
      </c>
      <c r="AD81" s="260">
        <v>15</v>
      </c>
      <c r="AE81" s="277">
        <f t="shared" ref="AE81" si="77">AC81+AD81</f>
        <v>15</v>
      </c>
      <c r="AF81" s="11"/>
      <c r="AG81" s="19" t="s">
        <v>21</v>
      </c>
      <c r="AH81" s="7">
        <v>2.86</v>
      </c>
      <c r="AI81" s="8">
        <v>3.6999999999999998E-2</v>
      </c>
    </row>
    <row r="82" spans="1:35" ht="15.75" x14ac:dyDescent="0.25">
      <c r="A82" s="264"/>
      <c r="B82" s="283" t="s">
        <v>9</v>
      </c>
      <c r="C82" s="266">
        <f>((C81-C78)*1000)</f>
        <v>0</v>
      </c>
      <c r="D82" s="266">
        <f>((D81-D78)*1000)</f>
        <v>1316000</v>
      </c>
      <c r="E82" s="267"/>
      <c r="F82" s="266">
        <f>((F81-F78)*1000)</f>
        <v>0</v>
      </c>
      <c r="G82" s="266">
        <f>((G81-G78)*1000)</f>
        <v>35000</v>
      </c>
      <c r="H82" s="267"/>
      <c r="I82" s="266">
        <f t="shared" ref="I82:Q82" si="78">(I81-I78)</f>
        <v>988900</v>
      </c>
      <c r="J82" s="285">
        <f t="shared" si="78"/>
        <v>0</v>
      </c>
      <c r="K82" s="285">
        <f t="shared" si="78"/>
        <v>16.400000000001455</v>
      </c>
      <c r="L82" s="285">
        <f t="shared" si="78"/>
        <v>16.30000000000291</v>
      </c>
      <c r="M82" s="285">
        <f t="shared" si="78"/>
        <v>0</v>
      </c>
      <c r="N82" s="285">
        <f t="shared" si="78"/>
        <v>0.30000000000006821</v>
      </c>
      <c r="O82" s="285">
        <f t="shared" si="78"/>
        <v>0</v>
      </c>
      <c r="P82" s="285">
        <f t="shared" si="78"/>
        <v>0.20000000000004547</v>
      </c>
      <c r="Q82" s="285">
        <f t="shared" si="78"/>
        <v>0</v>
      </c>
      <c r="R82" s="270"/>
      <c r="S82" s="270"/>
      <c r="T82" s="39"/>
      <c r="U82" s="149" t="s">
        <v>16</v>
      </c>
      <c r="V82" s="162">
        <f>(V81*35.195)</f>
        <v>0</v>
      </c>
      <c r="W82" s="162">
        <f>(W81*5.25)</f>
        <v>37.40625</v>
      </c>
      <c r="X82" s="275"/>
      <c r="Y82" s="177">
        <f>(Y81*2.2)</f>
        <v>0</v>
      </c>
      <c r="Z82" s="177">
        <f>(Z81*2.2)</f>
        <v>12.100000000000001</v>
      </c>
      <c r="AA82" s="275"/>
      <c r="AB82" s="177">
        <f>(AB81*0.25)</f>
        <v>0.1875</v>
      </c>
      <c r="AC82" s="261"/>
      <c r="AD82" s="261"/>
      <c r="AE82" s="278"/>
      <c r="AF82" s="11"/>
      <c r="AG82" s="17" t="s">
        <v>23</v>
      </c>
      <c r="AH82" s="5">
        <v>10.199999999999999</v>
      </c>
      <c r="AI82" s="5">
        <v>8.6</v>
      </c>
    </row>
    <row r="83" spans="1:35" ht="16.5" thickBot="1" x14ac:dyDescent="0.3">
      <c r="A83" s="265"/>
      <c r="B83" s="284"/>
      <c r="C83" s="268"/>
      <c r="D83" s="268"/>
      <c r="E83" s="268"/>
      <c r="F83" s="268"/>
      <c r="G83" s="268"/>
      <c r="H83" s="268"/>
      <c r="I83" s="268"/>
      <c r="J83" s="286"/>
      <c r="K83" s="286"/>
      <c r="L83" s="286"/>
      <c r="M83" s="286"/>
      <c r="N83" s="286"/>
      <c r="O83" s="286"/>
      <c r="P83" s="286"/>
      <c r="Q83" s="286"/>
      <c r="R83" s="271"/>
      <c r="S83" s="271"/>
      <c r="T83" s="39"/>
      <c r="U83" s="150" t="s">
        <v>15</v>
      </c>
      <c r="V83" s="163">
        <f>IF(V82=0,0,(V82)/((C82/1000000)*8.34))</f>
        <v>0</v>
      </c>
      <c r="W83" s="163">
        <f>IF(W82=0,0,(W82)/((D82/1000000)*8.34))</f>
        <v>3.4081777131486297</v>
      </c>
      <c r="X83" s="276"/>
      <c r="Y83" s="178">
        <f>IF(Y82=0,0,(Y82)/((C82/1000000)*8.34))</f>
        <v>0</v>
      </c>
      <c r="Z83" s="178">
        <f>IF(Z82=0,0,(Z82)/((D82/1000000)*8.34))</f>
        <v>1.1024614958489136</v>
      </c>
      <c r="AA83" s="276"/>
      <c r="AB83" s="178">
        <f>IF(AB81=0,0,(AB81)/((D82/1000000)*8.34))</f>
        <v>6.8334390238569021E-2</v>
      </c>
      <c r="AC83" s="178">
        <f>IF(AC81=0,0,(AC81)/((C82/1000000)*8.34))</f>
        <v>0</v>
      </c>
      <c r="AD83" s="178">
        <f>IF(AD81=0,0,(AD81)/((D82/1000000)*8.34))</f>
        <v>1.3666878047713804</v>
      </c>
      <c r="AE83" s="279"/>
      <c r="AF83" s="11"/>
      <c r="AG83" s="18" t="s">
        <v>22</v>
      </c>
      <c r="AH83" s="6">
        <v>7.35</v>
      </c>
      <c r="AI83" s="6">
        <v>7.6</v>
      </c>
    </row>
    <row r="84" spans="1:35" ht="15.75" x14ac:dyDescent="0.25">
      <c r="A84" s="288">
        <v>28</v>
      </c>
      <c r="B84" s="38" t="s">
        <v>7</v>
      </c>
      <c r="C84" s="134">
        <v>135713</v>
      </c>
      <c r="D84" s="2">
        <v>391157</v>
      </c>
      <c r="E84" s="287">
        <f t="shared" ref="E84" si="79">(C85+D85)</f>
        <v>778000</v>
      </c>
      <c r="F84" s="2">
        <v>155507</v>
      </c>
      <c r="G84" s="2">
        <v>123746</v>
      </c>
      <c r="H84" s="287">
        <f>F85+G85</f>
        <v>36000</v>
      </c>
      <c r="I84" s="2">
        <v>552274600</v>
      </c>
      <c r="J84" s="3">
        <v>4487.1000000000004</v>
      </c>
      <c r="K84" s="3">
        <v>42507.3</v>
      </c>
      <c r="L84" s="3">
        <v>37220.5</v>
      </c>
      <c r="M84" s="3">
        <v>388.8</v>
      </c>
      <c r="N84" s="4">
        <v>932.1</v>
      </c>
      <c r="O84" s="4">
        <v>331.6</v>
      </c>
      <c r="P84" s="4">
        <v>691.5</v>
      </c>
      <c r="Q84" s="3">
        <v>224.3</v>
      </c>
      <c r="R84" s="270">
        <v>1.1299999999999999</v>
      </c>
      <c r="S84" s="270">
        <v>0.13</v>
      </c>
      <c r="T84" s="39"/>
      <c r="U84" s="40" t="s">
        <v>14</v>
      </c>
      <c r="V84" s="164">
        <v>0.75</v>
      </c>
      <c r="W84" s="164">
        <v>0</v>
      </c>
      <c r="X84" s="282">
        <f>(V85+W85)</f>
        <v>26.396250000000002</v>
      </c>
      <c r="Y84" s="179">
        <v>6.375</v>
      </c>
      <c r="Z84" s="179">
        <v>0</v>
      </c>
      <c r="AA84" s="282">
        <f>(Y85+Z85)</f>
        <v>14.025</v>
      </c>
      <c r="AB84" s="179">
        <v>1.5</v>
      </c>
      <c r="AC84" s="260">
        <v>8</v>
      </c>
      <c r="AD84" s="260">
        <v>0</v>
      </c>
      <c r="AE84" s="277">
        <f t="shared" ref="AE84" si="80">AC84+AD84</f>
        <v>8</v>
      </c>
      <c r="AF84" s="11"/>
      <c r="AG84" s="19" t="s">
        <v>21</v>
      </c>
      <c r="AH84" s="7">
        <v>12.16</v>
      </c>
      <c r="AI84" s="8">
        <v>6.4000000000000001E-2</v>
      </c>
    </row>
    <row r="85" spans="1:35" ht="15.75" x14ac:dyDescent="0.25">
      <c r="A85" s="264"/>
      <c r="B85" s="283" t="s">
        <v>9</v>
      </c>
      <c r="C85" s="266">
        <f>((C84-C81)*1000)</f>
        <v>778000</v>
      </c>
      <c r="D85" s="266">
        <f>((D84-D81)*1000)</f>
        <v>0</v>
      </c>
      <c r="E85" s="267"/>
      <c r="F85" s="266">
        <f>((F84-F81)*1000)</f>
        <v>36000</v>
      </c>
      <c r="G85" s="266">
        <f>((G84-G81)*1000)</f>
        <v>0</v>
      </c>
      <c r="H85" s="267"/>
      <c r="I85" s="266">
        <f t="shared" ref="I85:Q85" si="81">(I84-I81)</f>
        <v>1030500</v>
      </c>
      <c r="J85" s="285">
        <f t="shared" si="81"/>
        <v>9.2000000000007276</v>
      </c>
      <c r="K85" s="285">
        <f t="shared" si="81"/>
        <v>0</v>
      </c>
      <c r="L85" s="285">
        <f t="shared" si="81"/>
        <v>0</v>
      </c>
      <c r="M85" s="285">
        <f t="shared" si="81"/>
        <v>0.19999999999998863</v>
      </c>
      <c r="N85" s="285">
        <f t="shared" si="81"/>
        <v>0</v>
      </c>
      <c r="O85" s="285">
        <f t="shared" si="81"/>
        <v>0</v>
      </c>
      <c r="P85" s="285">
        <f t="shared" si="81"/>
        <v>0</v>
      </c>
      <c r="Q85" s="285">
        <f t="shared" si="81"/>
        <v>0</v>
      </c>
      <c r="R85" s="270"/>
      <c r="S85" s="270"/>
      <c r="T85" s="39"/>
      <c r="U85" s="149" t="s">
        <v>16</v>
      </c>
      <c r="V85" s="162">
        <f>(V84*35.195)</f>
        <v>26.396250000000002</v>
      </c>
      <c r="W85" s="162">
        <f>(W84*5.25)</f>
        <v>0</v>
      </c>
      <c r="X85" s="275"/>
      <c r="Y85" s="177">
        <f>(Y84*2.2)</f>
        <v>14.025</v>
      </c>
      <c r="Z85" s="177">
        <f>(Z84*2.2)</f>
        <v>0</v>
      </c>
      <c r="AA85" s="275"/>
      <c r="AB85" s="177">
        <f>(AB84*0.25)</f>
        <v>0.375</v>
      </c>
      <c r="AC85" s="261"/>
      <c r="AD85" s="261"/>
      <c r="AE85" s="278"/>
      <c r="AF85" s="11"/>
      <c r="AG85" s="17" t="s">
        <v>23</v>
      </c>
      <c r="AH85" s="5">
        <v>11.3</v>
      </c>
      <c r="AI85" s="5">
        <v>10.199999999999999</v>
      </c>
    </row>
    <row r="86" spans="1:35" ht="16.5" thickBot="1" x14ac:dyDescent="0.3">
      <c r="A86" s="265"/>
      <c r="B86" s="284"/>
      <c r="C86" s="268"/>
      <c r="D86" s="268"/>
      <c r="E86" s="268"/>
      <c r="F86" s="268"/>
      <c r="G86" s="268"/>
      <c r="H86" s="268"/>
      <c r="I86" s="268"/>
      <c r="J86" s="286"/>
      <c r="K86" s="286"/>
      <c r="L86" s="286"/>
      <c r="M86" s="286"/>
      <c r="N86" s="286"/>
      <c r="O86" s="286"/>
      <c r="P86" s="286"/>
      <c r="Q86" s="286"/>
      <c r="R86" s="271"/>
      <c r="S86" s="271"/>
      <c r="T86" s="39"/>
      <c r="U86" s="150" t="s">
        <v>15</v>
      </c>
      <c r="V86" s="163">
        <f>IF(V85=0,0,(V85)/((C85/1000000)*8.34))</f>
        <v>4.0681465110687798</v>
      </c>
      <c r="W86" s="163">
        <f>IF(W85=0,0,(W85)/((D85/1000000)*8.34))</f>
        <v>0</v>
      </c>
      <c r="X86" s="276"/>
      <c r="Y86" s="178">
        <f>IF(Y85=0,0,(Y85)/((C85/1000000)*8.34))</f>
        <v>2.1615098666568029</v>
      </c>
      <c r="Z86" s="178">
        <f>IF(Z85=0,0,(Z85)/((D85/1000000)*8.34))</f>
        <v>0</v>
      </c>
      <c r="AA86" s="276"/>
      <c r="AB86" s="178">
        <f>IF(AB85=0,0,(AB85)/((C85/1000000)*8.34))</f>
        <v>5.7794381461411845E-2</v>
      </c>
      <c r="AC86" s="178">
        <f>IF(AC84=0,0,(AC84)/((C85/1000000)*8.34))</f>
        <v>1.2329468045101193</v>
      </c>
      <c r="AD86" s="178">
        <f>IF(AD84=0,0,(AD84)/((D86/1000000)*8.34))</f>
        <v>0</v>
      </c>
      <c r="AE86" s="279"/>
      <c r="AF86" s="11"/>
      <c r="AG86" s="18" t="s">
        <v>22</v>
      </c>
      <c r="AH86" s="6">
        <v>7.33</v>
      </c>
      <c r="AI86" s="6">
        <v>7.55</v>
      </c>
    </row>
    <row r="87" spans="1:35" ht="15.75" x14ac:dyDescent="0.25">
      <c r="A87" s="288">
        <v>29</v>
      </c>
      <c r="B87" s="38" t="s">
        <v>7</v>
      </c>
      <c r="C87" s="134">
        <v>136726</v>
      </c>
      <c r="D87" s="2">
        <v>391157</v>
      </c>
      <c r="E87" s="287">
        <f t="shared" ref="E87" si="82">(C88+D88)</f>
        <v>1013000</v>
      </c>
      <c r="F87" s="2">
        <v>155542</v>
      </c>
      <c r="G87" s="2">
        <v>123746</v>
      </c>
      <c r="H87" s="287">
        <f>F88+G88</f>
        <v>35000</v>
      </c>
      <c r="I87" s="2">
        <v>553258400</v>
      </c>
      <c r="J87" s="3">
        <v>4499.3</v>
      </c>
      <c r="K87" s="3">
        <v>42507.3</v>
      </c>
      <c r="L87" s="3">
        <v>37220.5</v>
      </c>
      <c r="M87" s="3">
        <v>388.9</v>
      </c>
      <c r="N87" s="4">
        <v>932.1</v>
      </c>
      <c r="O87" s="4">
        <v>331.7</v>
      </c>
      <c r="P87" s="4">
        <v>691.5</v>
      </c>
      <c r="Q87" s="3">
        <v>224.5</v>
      </c>
      <c r="R87" s="270">
        <v>1.1200000000000001</v>
      </c>
      <c r="S87" s="270">
        <v>0.41</v>
      </c>
      <c r="T87" s="39"/>
      <c r="U87" s="40" t="s">
        <v>14</v>
      </c>
      <c r="V87" s="164">
        <v>0.625</v>
      </c>
      <c r="W87" s="164">
        <v>0</v>
      </c>
      <c r="X87" s="282">
        <f>(V88+W88)</f>
        <v>21.996874999999999</v>
      </c>
      <c r="Y87" s="179">
        <v>8.375</v>
      </c>
      <c r="Z87" s="179">
        <v>0</v>
      </c>
      <c r="AA87" s="282">
        <f>(Y88+Z88)</f>
        <v>18.425000000000001</v>
      </c>
      <c r="AB87" s="179">
        <v>3.375</v>
      </c>
      <c r="AC87" s="260">
        <v>10</v>
      </c>
      <c r="AD87" s="260">
        <v>0</v>
      </c>
      <c r="AE87" s="277">
        <f t="shared" ref="AE87" si="83">AC87+AD87</f>
        <v>10</v>
      </c>
      <c r="AF87" s="11"/>
      <c r="AG87" s="19" t="s">
        <v>21</v>
      </c>
      <c r="AH87" s="7">
        <v>7.45</v>
      </c>
      <c r="AI87" s="8">
        <v>3.2000000000000001E-2</v>
      </c>
    </row>
    <row r="88" spans="1:35" ht="15.75" x14ac:dyDescent="0.25">
      <c r="A88" s="264"/>
      <c r="B88" s="283" t="s">
        <v>9</v>
      </c>
      <c r="C88" s="266">
        <f>((C87-C84)*1000)</f>
        <v>1013000</v>
      </c>
      <c r="D88" s="266">
        <f>((D87-D84)*1000)</f>
        <v>0</v>
      </c>
      <c r="E88" s="267"/>
      <c r="F88" s="266">
        <f>((F87-F84)*1000)</f>
        <v>35000</v>
      </c>
      <c r="G88" s="266">
        <f>((G87-G84)*1000)</f>
        <v>0</v>
      </c>
      <c r="H88" s="267"/>
      <c r="I88" s="266">
        <f t="shared" ref="I88:Q88" si="84">(I87-I84)</f>
        <v>983800</v>
      </c>
      <c r="J88" s="285">
        <f t="shared" si="84"/>
        <v>12.199999999999818</v>
      </c>
      <c r="K88" s="285">
        <f t="shared" si="84"/>
        <v>0</v>
      </c>
      <c r="L88" s="285">
        <f t="shared" si="84"/>
        <v>0</v>
      </c>
      <c r="M88" s="285">
        <f t="shared" si="84"/>
        <v>9.9999999999965894E-2</v>
      </c>
      <c r="N88" s="285">
        <f t="shared" si="84"/>
        <v>0</v>
      </c>
      <c r="O88" s="285">
        <f t="shared" si="84"/>
        <v>9.9999999999965894E-2</v>
      </c>
      <c r="P88" s="285">
        <f t="shared" si="84"/>
        <v>0</v>
      </c>
      <c r="Q88" s="285">
        <f t="shared" si="84"/>
        <v>0.19999999999998863</v>
      </c>
      <c r="R88" s="270"/>
      <c r="S88" s="270"/>
      <c r="T88" s="39"/>
      <c r="U88" s="149" t="s">
        <v>16</v>
      </c>
      <c r="V88" s="162">
        <f>(V87*35.195)</f>
        <v>21.996874999999999</v>
      </c>
      <c r="W88" s="162">
        <f>(W87*5.25)</f>
        <v>0</v>
      </c>
      <c r="X88" s="275"/>
      <c r="Y88" s="177">
        <f>(Y87*2.2)</f>
        <v>18.425000000000001</v>
      </c>
      <c r="Z88" s="177">
        <f>(Z87*2.2)</f>
        <v>0</v>
      </c>
      <c r="AA88" s="275"/>
      <c r="AB88" s="177">
        <f>(AB87*0.25)</f>
        <v>0.84375</v>
      </c>
      <c r="AC88" s="261"/>
      <c r="AD88" s="261"/>
      <c r="AE88" s="278"/>
      <c r="AF88" s="11"/>
      <c r="AG88" s="17" t="s">
        <v>23</v>
      </c>
      <c r="AH88" s="5">
        <v>11.3</v>
      </c>
      <c r="AI88" s="5">
        <v>10.3</v>
      </c>
    </row>
    <row r="89" spans="1:35" ht="16.5" thickBot="1" x14ac:dyDescent="0.3">
      <c r="A89" s="265"/>
      <c r="B89" s="284"/>
      <c r="C89" s="268"/>
      <c r="D89" s="268"/>
      <c r="E89" s="268"/>
      <c r="F89" s="268"/>
      <c r="G89" s="268"/>
      <c r="H89" s="268"/>
      <c r="I89" s="268"/>
      <c r="J89" s="286"/>
      <c r="K89" s="286"/>
      <c r="L89" s="286"/>
      <c r="M89" s="286"/>
      <c r="N89" s="286"/>
      <c r="O89" s="286"/>
      <c r="P89" s="286"/>
      <c r="Q89" s="286"/>
      <c r="R89" s="271"/>
      <c r="S89" s="271"/>
      <c r="T89" s="39"/>
      <c r="U89" s="150" t="s">
        <v>15</v>
      </c>
      <c r="V89" s="163">
        <f>IF(V88=0,0,(V88)/((C88/1000000)*8.34))</f>
        <v>2.6036673129413552</v>
      </c>
      <c r="W89" s="163">
        <f>IF(W88=0,0,(W88)/((D88/1000000)*8.34))</f>
        <v>0</v>
      </c>
      <c r="X89" s="276"/>
      <c r="Y89" s="178">
        <f>IF(Y88=0,0,(Y88)/((C88/1000000)*8.34))</f>
        <v>2.1808811588439028</v>
      </c>
      <c r="Z89" s="178">
        <f>IF(Z88=0,0,(Z88)/((D88/1000000)*8.34))</f>
        <v>0</v>
      </c>
      <c r="AA89" s="276"/>
      <c r="AB89" s="178">
        <f>IF(AB88=0,0,(AB88)/((C88/1000000)*8.34))</f>
        <v>9.9870745062390381E-2</v>
      </c>
      <c r="AC89" s="178">
        <f>IF(AC87=0,0,(AC87)/((C88/1000000)*8.34))</f>
        <v>1.1836532748135156</v>
      </c>
      <c r="AD89" s="178">
        <f>IF(AD87=0,0,(AD87)/((D89/1000000)*8.34))</f>
        <v>0</v>
      </c>
      <c r="AE89" s="279"/>
      <c r="AF89" s="11"/>
      <c r="AG89" s="18" t="s">
        <v>22</v>
      </c>
      <c r="AH89" s="6">
        <v>7.25</v>
      </c>
      <c r="AI89" s="6">
        <v>7.5</v>
      </c>
    </row>
    <row r="90" spans="1:35" ht="15.75" x14ac:dyDescent="0.25">
      <c r="A90" s="288">
        <v>30</v>
      </c>
      <c r="B90" s="38" t="s">
        <v>7</v>
      </c>
      <c r="C90" s="134">
        <v>137847</v>
      </c>
      <c r="D90" s="2">
        <v>391157</v>
      </c>
      <c r="E90" s="287">
        <f t="shared" ref="E90" si="85">(C91+D91)</f>
        <v>1121000</v>
      </c>
      <c r="F90" s="2">
        <v>155577</v>
      </c>
      <c r="G90" s="2">
        <v>123746</v>
      </c>
      <c r="H90" s="287">
        <f>F91+G91</f>
        <v>35000</v>
      </c>
      <c r="I90" s="2">
        <v>554279300</v>
      </c>
      <c r="J90" s="3">
        <v>4512.8999999999996</v>
      </c>
      <c r="K90" s="3">
        <v>42507.3</v>
      </c>
      <c r="L90" s="3">
        <v>37220.5</v>
      </c>
      <c r="M90" s="3">
        <v>389.1</v>
      </c>
      <c r="N90" s="4">
        <v>932.1</v>
      </c>
      <c r="O90" s="4">
        <v>331.8</v>
      </c>
      <c r="P90" s="4">
        <v>691.5</v>
      </c>
      <c r="Q90" s="3">
        <v>224.5</v>
      </c>
      <c r="R90" s="270">
        <v>1.1000000000000001</v>
      </c>
      <c r="S90" s="270">
        <v>0.04</v>
      </c>
      <c r="T90" s="39"/>
      <c r="U90" s="40" t="s">
        <v>14</v>
      </c>
      <c r="V90" s="164">
        <v>0.625</v>
      </c>
      <c r="W90" s="164">
        <v>0</v>
      </c>
      <c r="X90" s="282">
        <f>(V91+W91)</f>
        <v>21.996874999999999</v>
      </c>
      <c r="Y90" s="179">
        <v>9.375</v>
      </c>
      <c r="Z90" s="179">
        <v>0</v>
      </c>
      <c r="AA90" s="282">
        <f>(Y91+Z91)</f>
        <v>20.625</v>
      </c>
      <c r="AB90" s="179">
        <v>3.875</v>
      </c>
      <c r="AC90" s="260">
        <v>11</v>
      </c>
      <c r="AD90" s="260">
        <v>0</v>
      </c>
      <c r="AE90" s="277">
        <f t="shared" ref="AE90" si="86">AC90+AD90</f>
        <v>11</v>
      </c>
      <c r="AF90" s="11"/>
      <c r="AG90" s="19" t="s">
        <v>21</v>
      </c>
      <c r="AH90" s="7">
        <v>4.03</v>
      </c>
      <c r="AI90" s="8">
        <v>3.2000000000000001E-2</v>
      </c>
    </row>
    <row r="91" spans="1:35" ht="15.75" x14ac:dyDescent="0.25">
      <c r="A91" s="264"/>
      <c r="B91" s="283" t="s">
        <v>9</v>
      </c>
      <c r="C91" s="266">
        <f>((C90-C87)*1000)</f>
        <v>1121000</v>
      </c>
      <c r="D91" s="266">
        <f>((D90-D84)*1000)</f>
        <v>0</v>
      </c>
      <c r="E91" s="267"/>
      <c r="F91" s="266">
        <f>((F90-F87)*1000)</f>
        <v>35000</v>
      </c>
      <c r="G91" s="266">
        <f>((G90-G84)*1000)</f>
        <v>0</v>
      </c>
      <c r="H91" s="267"/>
      <c r="I91" s="266">
        <f t="shared" ref="I91:Q91" si="87">(I90-I87)</f>
        <v>1020900</v>
      </c>
      <c r="J91" s="285">
        <f t="shared" si="87"/>
        <v>13.599999999999454</v>
      </c>
      <c r="K91" s="285">
        <f t="shared" si="87"/>
        <v>0</v>
      </c>
      <c r="L91" s="285">
        <f t="shared" si="87"/>
        <v>0</v>
      </c>
      <c r="M91" s="285">
        <f t="shared" si="87"/>
        <v>0.20000000000004547</v>
      </c>
      <c r="N91" s="285">
        <f t="shared" si="87"/>
        <v>0</v>
      </c>
      <c r="O91" s="285">
        <f t="shared" si="87"/>
        <v>0.10000000000002274</v>
      </c>
      <c r="P91" s="285">
        <f t="shared" si="87"/>
        <v>0</v>
      </c>
      <c r="Q91" s="285">
        <f t="shared" si="87"/>
        <v>0</v>
      </c>
      <c r="R91" s="270"/>
      <c r="S91" s="270"/>
      <c r="T91" s="39"/>
      <c r="U91" s="149" t="s">
        <v>16</v>
      </c>
      <c r="V91" s="162">
        <f>(V90*35.195)</f>
        <v>21.996874999999999</v>
      </c>
      <c r="W91" s="162">
        <f>(W90*5.25)</f>
        <v>0</v>
      </c>
      <c r="X91" s="275"/>
      <c r="Y91" s="177">
        <f>(Y90*2.2)</f>
        <v>20.625</v>
      </c>
      <c r="Z91" s="177">
        <f>(Z90*2.2)</f>
        <v>0</v>
      </c>
      <c r="AA91" s="275"/>
      <c r="AB91" s="177">
        <f>(AB90*0.25)</f>
        <v>0.96875</v>
      </c>
      <c r="AC91" s="261"/>
      <c r="AD91" s="261"/>
      <c r="AE91" s="278"/>
      <c r="AF91" s="11"/>
      <c r="AG91" s="17" t="s">
        <v>23</v>
      </c>
      <c r="AH91" s="5">
        <v>10.9</v>
      </c>
      <c r="AI91" s="5">
        <v>10</v>
      </c>
    </row>
    <row r="92" spans="1:35" ht="16.5" thickBot="1" x14ac:dyDescent="0.3">
      <c r="A92" s="265"/>
      <c r="B92" s="284"/>
      <c r="C92" s="268"/>
      <c r="D92" s="268"/>
      <c r="E92" s="268"/>
      <c r="F92" s="268"/>
      <c r="G92" s="268"/>
      <c r="H92" s="268"/>
      <c r="I92" s="268"/>
      <c r="J92" s="286"/>
      <c r="K92" s="286"/>
      <c r="L92" s="286"/>
      <c r="M92" s="286"/>
      <c r="N92" s="286"/>
      <c r="O92" s="286"/>
      <c r="P92" s="286"/>
      <c r="Q92" s="286"/>
      <c r="R92" s="271"/>
      <c r="S92" s="271"/>
      <c r="T92" s="39"/>
      <c r="U92" s="150" t="s">
        <v>15</v>
      </c>
      <c r="V92" s="163">
        <f>IF(V91=0,0,(V91)/((C91/1000000)*8.34))</f>
        <v>2.3528233612931242</v>
      </c>
      <c r="W92" s="163">
        <f>IF(W91=0,0,(W91)/((D91/1000000)*8.34))</f>
        <v>0</v>
      </c>
      <c r="X92" s="276"/>
      <c r="Y92" s="178">
        <f>IF(Y91=0,0,(Y91)/((C91/1000000)*8.34))</f>
        <v>2.2060852655966219</v>
      </c>
      <c r="Z92" s="178">
        <f>IF(Z91=0,0,(Z91)/((D91/1000000)*8.34))</f>
        <v>0</v>
      </c>
      <c r="AA92" s="276"/>
      <c r="AB92" s="178">
        <f>IF(AB91=0,0,(AB91)/((C91/1000000)*8.34))</f>
        <v>0.10361915641438678</v>
      </c>
      <c r="AC92" s="178">
        <f>IF(AC90=0,0,(AC90)/((C91/1000000)*8.34))</f>
        <v>1.1765788083181983</v>
      </c>
      <c r="AD92" s="178">
        <f>IF(AD90=0,0,(AD90)/((D92/1000000)*8.34))</f>
        <v>0</v>
      </c>
      <c r="AE92" s="279"/>
      <c r="AF92" s="11"/>
      <c r="AG92" s="18" t="s">
        <v>22</v>
      </c>
      <c r="AH92" s="6">
        <v>7.26</v>
      </c>
      <c r="AI92" s="6">
        <v>7.49</v>
      </c>
    </row>
    <row r="93" spans="1:35" ht="15.75" x14ac:dyDescent="0.25">
      <c r="A93" s="288">
        <v>31</v>
      </c>
      <c r="B93" s="38" t="s">
        <v>7</v>
      </c>
      <c r="C93" s="134">
        <v>138682</v>
      </c>
      <c r="D93" s="2">
        <v>391157</v>
      </c>
      <c r="E93" s="287">
        <f t="shared" ref="E93" si="88">(C94+D94)</f>
        <v>835000</v>
      </c>
      <c r="F93" s="2">
        <v>155577</v>
      </c>
      <c r="G93" s="2">
        <v>123746</v>
      </c>
      <c r="H93" s="287">
        <f>F94+G94</f>
        <v>0</v>
      </c>
      <c r="I93" s="2">
        <v>555238200</v>
      </c>
      <c r="J93" s="3">
        <v>4523.2</v>
      </c>
      <c r="K93" s="3">
        <v>42507.3</v>
      </c>
      <c r="L93" s="3">
        <v>37220.5</v>
      </c>
      <c r="M93" s="3">
        <v>389.1</v>
      </c>
      <c r="N93" s="4">
        <v>932.1</v>
      </c>
      <c r="O93" s="4">
        <v>331.8</v>
      </c>
      <c r="P93" s="4">
        <v>691.5</v>
      </c>
      <c r="Q93" s="3">
        <v>224.5</v>
      </c>
      <c r="R93" s="270">
        <v>1.08</v>
      </c>
      <c r="S93" s="270">
        <v>0.1</v>
      </c>
      <c r="T93" s="39"/>
      <c r="U93" s="40" t="s">
        <v>14</v>
      </c>
      <c r="V93" s="164">
        <v>0.625</v>
      </c>
      <c r="W93" s="164">
        <v>0</v>
      </c>
      <c r="X93" s="282">
        <f>(V94+W94)</f>
        <v>21.996874999999999</v>
      </c>
      <c r="Y93" s="179">
        <v>7</v>
      </c>
      <c r="Z93" s="179">
        <v>0</v>
      </c>
      <c r="AA93" s="282">
        <f>(Y94+Z94)</f>
        <v>15.400000000000002</v>
      </c>
      <c r="AB93" s="179">
        <v>2.25</v>
      </c>
      <c r="AC93" s="260">
        <v>8</v>
      </c>
      <c r="AD93" s="260">
        <v>0</v>
      </c>
      <c r="AE93" s="277">
        <f t="shared" ref="AE93" si="89">AC93+AD93</f>
        <v>8</v>
      </c>
      <c r="AF93" s="11"/>
      <c r="AG93" s="19" t="s">
        <v>21</v>
      </c>
      <c r="AH93" s="7">
        <v>2.95</v>
      </c>
      <c r="AI93" s="8">
        <v>4.8000000000000001E-2</v>
      </c>
    </row>
    <row r="94" spans="1:35" ht="15.75" x14ac:dyDescent="0.25">
      <c r="A94" s="264"/>
      <c r="B94" s="283" t="s">
        <v>9</v>
      </c>
      <c r="C94" s="266">
        <f>((C93-C90)*1000)</f>
        <v>835000</v>
      </c>
      <c r="D94" s="266">
        <f>((D93-D87)*1000)</f>
        <v>0</v>
      </c>
      <c r="E94" s="267"/>
      <c r="F94" s="266">
        <f>((F93-F90)*1000)</f>
        <v>0</v>
      </c>
      <c r="G94" s="266">
        <f>((G93-G87)*1000)</f>
        <v>0</v>
      </c>
      <c r="H94" s="267"/>
      <c r="I94" s="266">
        <f t="shared" ref="I94:Q94" si="90">(I93-I90)</f>
        <v>958900</v>
      </c>
      <c r="J94" s="285">
        <f t="shared" si="90"/>
        <v>10.300000000000182</v>
      </c>
      <c r="K94" s="285">
        <f t="shared" si="90"/>
        <v>0</v>
      </c>
      <c r="L94" s="285">
        <f t="shared" si="90"/>
        <v>0</v>
      </c>
      <c r="M94" s="285">
        <f t="shared" si="90"/>
        <v>0</v>
      </c>
      <c r="N94" s="285">
        <f t="shared" si="90"/>
        <v>0</v>
      </c>
      <c r="O94" s="285">
        <f t="shared" si="90"/>
        <v>0</v>
      </c>
      <c r="P94" s="285">
        <f t="shared" si="90"/>
        <v>0</v>
      </c>
      <c r="Q94" s="285">
        <f t="shared" si="90"/>
        <v>0</v>
      </c>
      <c r="R94" s="270"/>
      <c r="S94" s="270"/>
      <c r="T94" s="39"/>
      <c r="U94" s="149" t="s">
        <v>16</v>
      </c>
      <c r="V94" s="162">
        <f>(V93*35.195)</f>
        <v>21.996874999999999</v>
      </c>
      <c r="W94" s="162">
        <f>(W93*5.25)</f>
        <v>0</v>
      </c>
      <c r="X94" s="275"/>
      <c r="Y94" s="177">
        <f>(Y93*2.2)</f>
        <v>15.400000000000002</v>
      </c>
      <c r="Z94" s="177">
        <f>(Z93*2.2)</f>
        <v>0</v>
      </c>
      <c r="AA94" s="275"/>
      <c r="AB94" s="177">
        <f>(AB93*0.25)</f>
        <v>0.5625</v>
      </c>
      <c r="AC94" s="261"/>
      <c r="AD94" s="261"/>
      <c r="AE94" s="278"/>
      <c r="AF94" s="11"/>
      <c r="AG94" s="17" t="s">
        <v>23</v>
      </c>
      <c r="AH94" s="5">
        <v>12.4</v>
      </c>
      <c r="AI94" s="5">
        <v>10.1</v>
      </c>
    </row>
    <row r="95" spans="1:35" ht="16.5" thickBot="1" x14ac:dyDescent="0.3">
      <c r="A95" s="265"/>
      <c r="B95" s="284"/>
      <c r="C95" s="268"/>
      <c r="D95" s="268"/>
      <c r="E95" s="268"/>
      <c r="F95" s="268"/>
      <c r="G95" s="268"/>
      <c r="H95" s="268"/>
      <c r="I95" s="268"/>
      <c r="J95" s="286"/>
      <c r="K95" s="286"/>
      <c r="L95" s="286"/>
      <c r="M95" s="286"/>
      <c r="N95" s="286"/>
      <c r="O95" s="286"/>
      <c r="P95" s="286"/>
      <c r="Q95" s="286"/>
      <c r="R95" s="271"/>
      <c r="S95" s="271"/>
      <c r="T95" s="39"/>
      <c r="U95" s="150" t="s">
        <v>15</v>
      </c>
      <c r="V95" s="163">
        <f>IF(V94=0,0,(V94)/((C94/1000000)*8.34))</f>
        <v>3.1587005844426255</v>
      </c>
      <c r="W95" s="163">
        <f>IF(W94=0,0,(W94)/((D94/1000000)*8.34))</f>
        <v>0</v>
      </c>
      <c r="X95" s="276"/>
      <c r="Y95" s="178">
        <f>IF(Y94=0,0,(Y94)/((C94/1000000)*8.34))</f>
        <v>2.2114045290713542</v>
      </c>
      <c r="Z95" s="178">
        <f>IF(Z94=0,0,(Z94)/((D94/1000000)*8.34))</f>
        <v>0</v>
      </c>
      <c r="AA95" s="276"/>
      <c r="AB95" s="178">
        <f>IF(AB94=0,0,(AB94)/((C94/1000000)*8.34))</f>
        <v>8.0773704389781598E-2</v>
      </c>
      <c r="AC95" s="178">
        <f>IF(AC93=0,0,(AC93)/((C94/1000000)*8.34))</f>
        <v>1.1487815735435605</v>
      </c>
      <c r="AD95" s="178">
        <f>IF(AD93=0,0,(AD93)/((D95/1000000)*8.34))</f>
        <v>0</v>
      </c>
      <c r="AE95" s="279"/>
      <c r="AF95" s="11"/>
      <c r="AG95" s="18" t="s">
        <v>22</v>
      </c>
      <c r="AH95" s="6">
        <v>7.37</v>
      </c>
      <c r="AI95" s="6">
        <v>7.46</v>
      </c>
    </row>
    <row r="96" spans="1:35" ht="15.75" x14ac:dyDescent="0.25">
      <c r="A96" s="93"/>
      <c r="B96" s="43"/>
      <c r="C96" s="44"/>
      <c r="D96" s="44"/>
      <c r="E96" s="44"/>
      <c r="F96" s="45"/>
      <c r="G96" s="45"/>
      <c r="H96" s="45"/>
      <c r="I96" s="45"/>
      <c r="J96" s="46"/>
      <c r="K96" s="46"/>
      <c r="L96" s="46"/>
      <c r="M96" s="46"/>
      <c r="N96" s="46"/>
      <c r="O96" s="46"/>
      <c r="P96" s="46"/>
      <c r="Q96" s="47"/>
      <c r="R96" s="47"/>
      <c r="S96" s="48"/>
      <c r="T96" s="49"/>
      <c r="U96" s="50"/>
      <c r="V96" s="165"/>
      <c r="W96" s="165"/>
      <c r="X96" s="123"/>
      <c r="Y96" s="165"/>
      <c r="Z96" s="165"/>
      <c r="AA96" s="123"/>
      <c r="AB96" s="165"/>
      <c r="AC96" s="183"/>
      <c r="AD96" s="183"/>
      <c r="AE96" s="51"/>
      <c r="AF96" s="76"/>
      <c r="AG96" s="77"/>
      <c r="AH96" s="78"/>
      <c r="AI96" s="79"/>
    </row>
    <row r="97" spans="1:35" ht="15.75" x14ac:dyDescent="0.25">
      <c r="A97" s="93"/>
      <c r="B97" s="41" t="s">
        <v>9</v>
      </c>
      <c r="C97" s="52">
        <f>SUM(C94,C91,C88,C85,C82,C79,C76,C73,C70,C67,C64,C61,C58,C55,C52,C49,C46,C43,C40,C37,C34,C31,C28,C25,C22,C19,C16,C13,C10,C7,C5)</f>
        <v>28626000</v>
      </c>
      <c r="D97" s="52">
        <f>SUM(D94,D91,D88,D85,D82,D79,D76,D73,D70,D67,D64,D61,D58,D55,D52,D49,D46,D43,D40,D37,D34,D31,D28,D25,D22,D19,D16,D13,D10,D7,D5)</f>
        <v>2280000</v>
      </c>
      <c r="E97" s="52">
        <f>(E93+E90+E87+E84+E81+E78+E75+E72+E69+E66+E63+E60+E57+E54+E51+E48+E45+E42+E39+E36+E33+E30+E27+E24+E21+E18+E15+E12+E9+E6+E3)</f>
        <v>30906000</v>
      </c>
      <c r="F97" s="52">
        <f>SUM(F94,F91,F88,F85,F82,F79,F76,F73,F70,F67,F64,F61,F58,F55,F52,F49,F46,F43,F40,F37,F34,F31,F28,F25,F22,F19,F16,F13,F10,F7,F5)</f>
        <v>739000</v>
      </c>
      <c r="G97" s="52">
        <f>SUM(G94,G91,G88,G85,G82,G79,G76,G73,G70,G67,G64,G61,G58,G55,G52,G49,G46,G43,G40,G37,G34,G31,G28,G25,G22,G19,G16,G13,G10,G7,G5)</f>
        <v>70000</v>
      </c>
      <c r="H97" s="52">
        <f>(H93+H90+H87+H84+H81+H78+H75+H72+H69+H66+H63+H60+H57+H54+H51+H48+H45+H42+H39+H36+H33+H30+H27+H24+H21+H18+H15+H12+H9+H6+H3)</f>
        <v>809000</v>
      </c>
      <c r="I97" s="52">
        <f t="shared" ref="I97:Q97" si="91">SUM(I94,I91,I88,I85,I82,I79,I76,I73,I70,I67,I64,I61,I58,I55,I52,I49,I46,I43,I40,I37,I34,I31,I28,I25,I22,I19,I16,I13,I10,I7,I5)</f>
        <v>30403600</v>
      </c>
      <c r="J97" s="53">
        <f t="shared" si="91"/>
        <v>349.09999999999945</v>
      </c>
      <c r="K97" s="53">
        <f t="shared" si="91"/>
        <v>28.400000000001455</v>
      </c>
      <c r="L97" s="53">
        <f t="shared" si="91"/>
        <v>28.30000000000291</v>
      </c>
      <c r="M97" s="53">
        <f t="shared" si="91"/>
        <v>3.4000000000000341</v>
      </c>
      <c r="N97" s="53">
        <f t="shared" si="91"/>
        <v>0.60000000000002274</v>
      </c>
      <c r="O97" s="53">
        <f t="shared" si="91"/>
        <v>1.5</v>
      </c>
      <c r="P97" s="53">
        <f t="shared" si="91"/>
        <v>0.5</v>
      </c>
      <c r="Q97" s="53">
        <f t="shared" si="91"/>
        <v>1.8000000000000114</v>
      </c>
      <c r="R97" s="54" t="s">
        <v>31</v>
      </c>
      <c r="S97" s="54">
        <f>SUM(S3:S95)</f>
        <v>6.0699999999999994</v>
      </c>
      <c r="T97" s="55"/>
      <c r="U97" s="41" t="s">
        <v>18</v>
      </c>
      <c r="V97" s="168">
        <f>(V94+V91+V88+V85+V82+V79+V76+V73+V70+V67+V64+V61+V58+V55+V52+V49+V46+V43+V40+V37+V34+V31+V28+V25+V22+V19+V16+V13+V10+V7+V4)</f>
        <v>816.08406250000007</v>
      </c>
      <c r="W97" s="168">
        <f>(W94+W91+W88+W85+W82+W79+W76+W73+W70+W67+W64+W61+W58+W55+W52+W49+W46+W43+W40+W37+W34+W31+W28+W25+W22+W19+W16+W13+W10+W7+W4)</f>
        <v>73.5</v>
      </c>
      <c r="X97" s="124">
        <f>(X93+X90+X87+X84+X81+X78+X75+X72+X69+X66+X63+X60+X57+X54+X51+X48+X45+X42+X39+X36+X33+X30+X27+X24+X21+X18+X15+X12+X9+X6+X3)</f>
        <v>889.58406250000007</v>
      </c>
      <c r="Y97" s="168">
        <f>(Y94+Y91+Y88+Y85+Y82+Y79+Y76+Y73+Y70+Y67+Y64+Y61+Y58+Y55+Y52+Y49+Y46+Y43+Y40+Y37+Y34+Y31+Y28+Y25+Y22+Y19+Y16+Y13+Y10+Y7+Y4)</f>
        <v>524.97500000000014</v>
      </c>
      <c r="Z97" s="168">
        <f>(Z94+Z91+Z88+Z85+Z82+Z79+Z76+Z73+Z70+Z67+Z64+Z61+Z58+Z55+Z52+Z49+Z46+Z43+Z40+Z37+Z34+Z31+Z28+Z25+Z22+Z19+Z16+Z13+Z10+Z7+Z4)</f>
        <v>20.900000000000002</v>
      </c>
      <c r="AA97" s="125">
        <f>(AA93+AA90+AA87+AA84+AA81+AA78+AA75+AA72+AA69+AA66+AA63+AA60+AA57+AA54+AA51+AA48+AA45+AA42+AA39+AA36+AA33+AA30+AA27+AA24+AA21+AA18+AA15+AA12+AA9+AA6+AA3)</f>
        <v>545.875</v>
      </c>
      <c r="AB97" s="168">
        <f>(AB94+AB91+AB88+AB85+AB82+AB79+AB76+AB73+AB70+AB67+AB64+AB61+AB58+AB55+AB52+AB49+AB46+AB43+AB40+AB37+AB34+AB31+AB28+AB25+AB22+AB19+AB16+AB13+AB10+AB7+AB4)</f>
        <v>16.90625</v>
      </c>
      <c r="AC97" s="168">
        <f>(AC94+AC91+AC88+AC85+AC82+AC79+AC76+AC73+AC70+AC67+AC64+AC61+AC58+AC55+AC52+AC49+AC46+AC43+AC40+AC37+AC34+AC31+AC28+AC25+AC22+AC19+AC16+AC13+AC10+AC7+AC4)</f>
        <v>0</v>
      </c>
      <c r="AD97" s="168">
        <f>(AD94+AD91+AD88+AD85+AD82+AD79+AD76+AD73+AD70+AD67+AD64+AD61+AD58+AD55+AD52+AD49+AD46+AD43+AD40+AD37+AD34+AD31+AD28+AD25+AD22+AD19+AD16+AD13+AD10+AD7+AD4)</f>
        <v>0</v>
      </c>
      <c r="AE97" s="56">
        <f>SUM(AE93,AE90,AE87,AE84,AE81,AE78,AE75,AE72,AE69,AE66,AE63,AE60,AE57,AE54,AE51,AE48,AE45,AE42,AE39,AE36,AE33,AE30,AE27,AE24,AE21,AE18,AE15,AE12,AE9,AE6,AE3)</f>
        <v>340</v>
      </c>
      <c r="AF97" s="76"/>
      <c r="AG97" s="41" t="s">
        <v>26</v>
      </c>
      <c r="AH97" s="80">
        <f t="shared" ref="AH97:AI99" si="92">(AH93+AH87+AH84+AH81+AH78+AH75+AH72+AH69+AH66+AH63+AH60+AH57+AH54+AH51+AH48+AH45+AH42+AH39+AH36+AH33+AH30+AH27+AH24+AH21+AH18+AH15+AH12+AH9+AH6+AH3)/31</f>
        <v>3.8383870967741949</v>
      </c>
      <c r="AI97" s="81">
        <f t="shared" si="92"/>
        <v>3.5032258064516146E-2</v>
      </c>
    </row>
    <row r="98" spans="1:35" ht="15.75" x14ac:dyDescent="0.25">
      <c r="A98" s="93"/>
      <c r="B98" s="57" t="s">
        <v>10</v>
      </c>
      <c r="C98" s="58">
        <f t="shared" ref="C98:Q98" si="93">(C97/31)</f>
        <v>923419.3548387097</v>
      </c>
      <c r="D98" s="59">
        <f t="shared" si="93"/>
        <v>73548.387096774197</v>
      </c>
      <c r="E98" s="59">
        <f t="shared" si="93"/>
        <v>996967.74193548388</v>
      </c>
      <c r="F98" s="60">
        <f t="shared" si="93"/>
        <v>23838.709677419356</v>
      </c>
      <c r="G98" s="60">
        <f t="shared" si="93"/>
        <v>2258.0645161290322</v>
      </c>
      <c r="H98" s="60">
        <f t="shared" si="93"/>
        <v>26096.774193548386</v>
      </c>
      <c r="I98" s="59">
        <f t="shared" si="93"/>
        <v>980761.29032258061</v>
      </c>
      <c r="J98" s="61">
        <f t="shared" si="93"/>
        <v>11.261290322580628</v>
      </c>
      <c r="K98" s="61">
        <f t="shared" si="93"/>
        <v>0.91612903225811149</v>
      </c>
      <c r="L98" s="61">
        <f t="shared" si="93"/>
        <v>0.91290322580654548</v>
      </c>
      <c r="M98" s="61">
        <f t="shared" si="93"/>
        <v>0.10967741935483981</v>
      </c>
      <c r="N98" s="61">
        <f t="shared" si="93"/>
        <v>1.9354838709678152E-2</v>
      </c>
      <c r="O98" s="61">
        <f t="shared" si="93"/>
        <v>4.8387096774193547E-2</v>
      </c>
      <c r="P98" s="61">
        <f t="shared" si="93"/>
        <v>1.6129032258064516E-2</v>
      </c>
      <c r="Q98" s="61">
        <f t="shared" si="93"/>
        <v>5.8064516129032621E-2</v>
      </c>
      <c r="R98" s="62">
        <f>SUM(R3:R95)/31</f>
        <v>1.0270967741935482</v>
      </c>
      <c r="S98" s="62">
        <f>(S97/31)</f>
        <v>0.19580645161290319</v>
      </c>
      <c r="T98" s="55"/>
      <c r="U98" s="57" t="s">
        <v>19</v>
      </c>
      <c r="V98" s="180">
        <f t="shared" ref="V98:AD98" si="94">(V97/31)</f>
        <v>26.32529233870968</v>
      </c>
      <c r="W98" s="180">
        <f t="shared" si="94"/>
        <v>2.370967741935484</v>
      </c>
      <c r="X98" s="126">
        <f t="shared" si="94"/>
        <v>28.696260080645164</v>
      </c>
      <c r="Y98" s="180">
        <f t="shared" si="94"/>
        <v>16.934677419354845</v>
      </c>
      <c r="Z98" s="180">
        <f t="shared" si="94"/>
        <v>0.67419354838709689</v>
      </c>
      <c r="AA98" s="127">
        <f t="shared" si="94"/>
        <v>17.608870967741936</v>
      </c>
      <c r="AB98" s="180">
        <f t="shared" si="94"/>
        <v>0.54536290322580649</v>
      </c>
      <c r="AC98" s="180">
        <f t="shared" si="94"/>
        <v>0</v>
      </c>
      <c r="AD98" s="168">
        <f t="shared" si="94"/>
        <v>0</v>
      </c>
      <c r="AE98" s="56">
        <f>AVERAGE(AE93,AE90,AE87,AE84,AE81,AE78,AE75,AE72,AE69,AE66,AE63,AE60,AE57,AE54,AE51,AE48,AE45,AE42,AE39,AE36,AE33,AE30,AE27,AE24,AE21,AE18,AE15,AE12,AE9,AE6,AE3)</f>
        <v>10.96774193548387</v>
      </c>
      <c r="AF98" s="76"/>
      <c r="AG98" s="41" t="s">
        <v>27</v>
      </c>
      <c r="AH98" s="82">
        <f t="shared" si="92"/>
        <v>9.7548387096774185</v>
      </c>
      <c r="AI98" s="82">
        <f t="shared" si="92"/>
        <v>9.0612903225806445</v>
      </c>
    </row>
    <row r="99" spans="1:35" s="12" customFormat="1" ht="15.75" x14ac:dyDescent="0.25">
      <c r="A99" s="67"/>
      <c r="B99" s="41" t="s">
        <v>49</v>
      </c>
      <c r="C99" s="63">
        <f>MAX(C94,C91,C88,C85,C82,C79,C76,C73,C70,C67,C64,C61,C58,C55,C52,C49,C46,C43,C40,C37,C34,C31,C28,C25,C22,C19,C16,C13,C10,C7,C5)</f>
        <v>1262000</v>
      </c>
      <c r="D99" s="63">
        <f>MAX(D94,D91,D88,D85,D82,D79,D76,D73,D70,D67,D64,D61,D58,D55,D52,D49,D46,D43,D40,D37,D34,D31,D28,D25,D22,D19,D16,D13,D10,D7,D5)</f>
        <v>1316000</v>
      </c>
      <c r="E99" s="63">
        <f>MAX(E93,E90+E87,E84,E81,E78,E75,E72,E69,E66,E63,E60,E57,E54,E51,E48,E45,E42,E39,E36,E33,E30,E27,E24,E21,E18,E15,E12,E9,E6,E3)</f>
        <v>2134000</v>
      </c>
      <c r="F99" s="63">
        <f>MAX(F94,F91,F88,F85,F82,F79,F76,F73,F70,F67,F64,F61,F58,F55,F52,F49,F46,F43,F40,F37,F34,F31,F28,F25,F22,F19,F16,F13,F10,F7,F5)</f>
        <v>36000</v>
      </c>
      <c r="G99" s="63">
        <f>MAX(G94,G91,G88,G85,G82,G79,G76,G73,G70,G67,G64,G61,G58,G55,G52,G49,G46,G43,G40,G37,G34,G31,G28,G25,G22,G19,G16,G13,G10,G7,G5)</f>
        <v>35000</v>
      </c>
      <c r="H99" s="63">
        <f>MAX(H93,H90+H87,H84,H81,H78,H75,H72,H69,H66,H63,H60,H57,H54,H51,H48,H45,H42,H39,H36,H33,H30,H27,H24,H21,H18,H15,H12,H9,H6,H3)</f>
        <v>70000</v>
      </c>
      <c r="I99" s="63">
        <f t="shared" ref="I99:Q99" si="95">MAX(I94,I91,I88,I85,I82,I79,I76,I73,I70,I67,I64,I61,I58,I55,I52,I49,I46,I43,I40,I37,I34,I31,I28,I25,I22,I19,I16,I13,I10,I7,I5)</f>
        <v>1235000</v>
      </c>
      <c r="J99" s="63">
        <f t="shared" si="95"/>
        <v>15.199999999999818</v>
      </c>
      <c r="K99" s="63">
        <f t="shared" si="95"/>
        <v>16.400000000001455</v>
      </c>
      <c r="L99" s="63">
        <f t="shared" si="95"/>
        <v>16.30000000000291</v>
      </c>
      <c r="M99" s="63">
        <f t="shared" si="95"/>
        <v>0.30000000000001137</v>
      </c>
      <c r="N99" s="63">
        <f t="shared" si="95"/>
        <v>0.30000000000006821</v>
      </c>
      <c r="O99" s="63">
        <f t="shared" si="95"/>
        <v>0.20000000000004547</v>
      </c>
      <c r="P99" s="63">
        <f t="shared" si="95"/>
        <v>0.29999999999995453</v>
      </c>
      <c r="Q99" s="63">
        <f t="shared" si="95"/>
        <v>0.19999999999998863</v>
      </c>
      <c r="R99" s="65">
        <f>MAX(R3:R95)</f>
        <v>1.1299999999999999</v>
      </c>
      <c r="S99" s="65">
        <f>MAX(S3:S95)</f>
        <v>0.68</v>
      </c>
      <c r="T99" s="39"/>
      <c r="U99" s="42" t="s">
        <v>35</v>
      </c>
      <c r="V99" s="168">
        <f>MAX(V94,V91,V88,V85,V82,V79,V76,V73,V70,V67,V64,V61,V58,V55,V52,V49,V46,V43,V40,V37,V34,V31,V28,V25,V22,V19,V16,V13,V10,V7,V4)</f>
        <v>61.591250000000002</v>
      </c>
      <c r="W99" s="168">
        <f>MAX(W94,W91,W88,W85,W82,W79,W76,W73,W70,W67,W64,W61,W58,W55,W52,W49,W46,W43,W40,W37,W34,W31,W28,W25,W22,W19,W16,W13,W10,W7,W4)</f>
        <v>37.40625</v>
      </c>
      <c r="X99" s="125">
        <f>MAX(X93,X90,X87,X84,X81,X78,X75,X72,X69,X66,X63,X60,X57,X54,X51,X48,X45,X42,X39,X36,X33,X30,X27,X24,X21,X18,X15,X12,X9,X6,X3)</f>
        <v>61.591250000000002</v>
      </c>
      <c r="Y99" s="168">
        <f>MAX(Y94,Y91,Y88,Y85,Y82,Y79,Y76,Y73,Y70,Y67,Y64,Y61,Y58,Y55,Y52,Y49,Y46,Y43,Y40,Y37,Y34,Y31,Y28,Y25,Y22,Y19,Y16,Y13,Y10,Y7,Y4)</f>
        <v>23.1</v>
      </c>
      <c r="Z99" s="168">
        <f>MAX(Z94,Z91,Z88,Z85,Z82,Z79,Z76,Z73,Z70,Z67,Z64,Z61,Z58,Z55,Z52,Z49,Z46,Z43,Z40,Z37,Z34,Z31,Z28,Z25,Z22,Z19,Z16,Z13,Z10,Z7,Z4)</f>
        <v>12.100000000000001</v>
      </c>
      <c r="AA99" s="125">
        <f>MAX(AA93,AB90,AA87,AA84,AA81,AA78,AA75,AA72,AA69,AA66,AA63,AA60,AA57,AA54,AA51,AA48,AA45,AA42,AA39,AA36,AA33,AA30,AA27,AA24,AA21,AA18,AA15,AA12,AA9,AA6,AA3)</f>
        <v>23.1</v>
      </c>
      <c r="AB99" s="168">
        <f>MAX(AB94,AB91,AB88,AB85,AB82,AB79,AB76,AB73,AB70,AB67,AB64,AB61,AB58,AB55,AB52,AB49,AB46,AB43,AB40,AB37,AB34,AB31,AB28,AB25,AB22,AB19,AB16,AB13,AB10,AB7,AB4)</f>
        <v>0.96875</v>
      </c>
      <c r="AC99" s="168">
        <f>MAX(AC94,AC91,AC88,AC85,AC82,AC79,AC76,AC73,AC70,AC67,AC64,AC61,AC58,AC55,AC52,AC49,AC46,AC43,AC40,AC37,AC34,AC31,AC28,AC25,AC22,AC19,AC16,AC13,AC10,AC7,AC4)</f>
        <v>0</v>
      </c>
      <c r="AD99" s="168">
        <f>MAX(AD94,AD91,AD88,AD85,AD82,AD79,AD76,AD73,AD70,AD67,AD64,AD61,AD58,AD55,AD52,AD49,AD46,AD43,AD40,AD37,AD34,AD31,AD28,AD25,AD22,AD19,AD16,AD13,AD10,AD7,AD4)</f>
        <v>0</v>
      </c>
      <c r="AE99" s="56">
        <f>MAX(AE93,AE90,AE87,AE84,AE81,AE78,AE75,AE72,AE69,AE66,AE63,AE60,AE57,AE54,AE51,AE48,AE45,AE42,AE39,AE36,AE33,AE30,AE27,AE24,AE21,AE18,AE15,AE12,AE9,AE6,AE3)</f>
        <v>15</v>
      </c>
      <c r="AF99" s="11"/>
      <c r="AG99" s="41" t="s">
        <v>28</v>
      </c>
      <c r="AH99" s="80">
        <f t="shared" si="92"/>
        <v>7.0922580645161277</v>
      </c>
      <c r="AI99" s="80">
        <f t="shared" si="92"/>
        <v>7.3258064516129027</v>
      </c>
    </row>
    <row r="100" spans="1:35" s="12" customFormat="1" ht="15.75" x14ac:dyDescent="0.25">
      <c r="A100" s="67"/>
      <c r="B100" s="41" t="s">
        <v>50</v>
      </c>
      <c r="C100" s="63">
        <f>MIN(C94,C91,C88,C85,C82,C79,C76,C73,C70,C67,C64,C61,C58,C55,C52,C49,C46,C43,C40,C37,C34,C31,C28,C25,C22,C19,C16,C13,C10,C7,C5)</f>
        <v>0</v>
      </c>
      <c r="D100" s="63">
        <f>MIN(D94,D91,D88,D85,D82,D79,D76,D73,D70,D67,D64,D61,D58,D55,D52,D49,D46,D43,D40,D37,D34,D31,D28,D25,D22,D19,D16,D13,D10,D7,D5)</f>
        <v>0</v>
      </c>
      <c r="E100" s="63">
        <f>MIN(E93,E90,E87,E84,E81,E78,E75,E72,E69,E66,E63,E60,E57,E54,E51,E48,E45,E42,E39,E36,E33,E30,E27,E24,E21,E18,E15,E12,E9,E6,E3)</f>
        <v>770000</v>
      </c>
      <c r="F100" s="63">
        <f>MIN(F94,F91,F88,F85,F82,F79,F76,F73,F70,F67,F64,F61,F58,F55,F52,F49,F46,F43,F40,F37,F34,F31,F28,F25,F22,F19,F16,F13,F10,F7,F5)</f>
        <v>0</v>
      </c>
      <c r="G100" s="63">
        <f>MIN(G94,G91,G88,G85,G82,G79,G76,G73,G70,G67,G64,G61,G58,G55,G52,G49,G46,G43,G40,G37,G34,G31,G28,G25,G22,G19,G16,G13,G10,G7,G5)</f>
        <v>0</v>
      </c>
      <c r="H100" s="63">
        <f>MIN(H93,H90,H87,H84,H81,H78,H75,H72,H69,H66,H63,H60,H57,H54,H51,H48,H45,H42,H39,H36,H33,H30,H27,H24,H21,H18,H15,H12,H9,H6,H3)</f>
        <v>0</v>
      </c>
      <c r="I100" s="63">
        <f t="shared" ref="I100:Q100" si="96">MIN(I94,I91,I88,I85,I82,I79,I76,I73,I70,I67,I64,I61,I58,I55,I52,I49,I46,I43,I40,I37,I34,I31,I28,I25,I22,I19,I16,I13,I10,I7,I5)</f>
        <v>796200</v>
      </c>
      <c r="J100" s="63">
        <f t="shared" si="96"/>
        <v>0</v>
      </c>
      <c r="K100" s="63">
        <f t="shared" si="96"/>
        <v>0</v>
      </c>
      <c r="L100" s="63">
        <f t="shared" si="96"/>
        <v>0</v>
      </c>
      <c r="M100" s="63">
        <f t="shared" si="96"/>
        <v>0</v>
      </c>
      <c r="N100" s="63">
        <f t="shared" si="96"/>
        <v>0</v>
      </c>
      <c r="O100" s="63">
        <f t="shared" si="96"/>
        <v>0</v>
      </c>
      <c r="P100" s="63">
        <f t="shared" si="96"/>
        <v>0</v>
      </c>
      <c r="Q100" s="63">
        <f t="shared" si="96"/>
        <v>0</v>
      </c>
      <c r="R100" s="65">
        <f>MIN(R3:R95)</f>
        <v>0.91</v>
      </c>
      <c r="S100" s="66">
        <f>MIN(S3:S95)</f>
        <v>0</v>
      </c>
      <c r="T100" s="67"/>
      <c r="U100" s="41" t="s">
        <v>36</v>
      </c>
      <c r="V100" s="181">
        <f>MIN(V94,V91,V88,V85,V82,V79,V76,V73,V70,V67,V64,V61,V58,V55,V52,V49,V46,V43,V40,V37,V34,V31,V28,V25,V22,V19,V16,V13,V10,V7,V4)</f>
        <v>0</v>
      </c>
      <c r="W100" s="181">
        <f>MIN(W94,W91,W88,W85,W82,W79,W76,W73,W70,W67,W64,W61,W58,W55,W52,W49,W46,W43,W40,W37,W34,W31,W28,W25,W22,W19,W16,W13,W10,W7,W4)</f>
        <v>0</v>
      </c>
      <c r="X100" s="125">
        <f>MIN(X93,X90,X87,X84,X81,X78,X75,X72,X69,X66,X63,X60,X57,X54,X51,X48,X45,X42,X39,X36,X33,X30,X27,X24,X21,X18,X15,X12,X9,X6,X3)</f>
        <v>15.397812500000001</v>
      </c>
      <c r="Y100" s="181">
        <f>MIN(Y94,Y91,Y88,Y85,Y82,Y79,Y76,Y73,Y70,Y67,Y64,Y61,Y58,Y55,Y52,Y49,Y46,Y43,Y40,Y37,Y34,Y31,Y28,Y25,Y22,Y19,Y16,Y13,Y10,Y7,Y4)</f>
        <v>0</v>
      </c>
      <c r="Z100" s="181">
        <f>MIN(Z94,Z91,Z88,Z85,Z82,Z79,Z76,Z73,Z70,Z67,Z64,Z61,Z58,Z55,Z52,Z49,Z46,Z43,Z40,Z37,Z34,Z31,Z28,Z25,Z22,Z19,Z16,Z13,Z10,Z7,Z4)</f>
        <v>0</v>
      </c>
      <c r="AA100" s="125">
        <f>MIN(AA93,AA90,AA87,AA84,AA81,AA78,AA75,AA72,AA69,AA66,AA63,AA60,AA57,AA54,AA51,AA48,AA45,AA42,AA39,AA36,AA33,AA30,AA27,AA24,AA21,AA18,AA15,AA12,AA9,AA6,AA3)</f>
        <v>8.8000000000000007</v>
      </c>
      <c r="AB100" s="181">
        <f>MIN(AB94,AB91,AB88,AB85,AB82,AB79,AB76,AB73,AB70,AB67,AB64,AB61,AB58,AB55,AB52,AB49,AB46,AB43,AB40,AB37,AB34,AB31,AB28,AB25,AB22,AB19,AB16,AB13,AB10,AB7,AB4)</f>
        <v>0.1875</v>
      </c>
      <c r="AC100" s="184">
        <f>MIN(AC94,AC91,AC88,AC85,AC82,AC79,AC76,AC73,AC70,AC67,AC64,AC61,AC58,AC55,AC52,AC49,AC46,AC43,AC40,AC37,AC34,AC31,AC28,AC25,AC22,AC19,AC16,AC13,AC10,AC7,AC4)</f>
        <v>0</v>
      </c>
      <c r="AD100" s="184">
        <f>MIN(AD94,AD91,AD88,AD85,AD82,AD79,AD76,AD73,AD70,AD67,AD64,AD61,AD58,AD55,AD52,AD49,AD46,AD43,AD40,AD37,AD34,AD31,AD28,AD25,AD22,AD19,AD16,AD13,AD10,AD7,AD4)</f>
        <v>0</v>
      </c>
      <c r="AE100" s="68">
        <f>MIN(AE93,AE90,AE87,AE84,AE81,AE78,AE75,AE72,AE69,AE66,AE63,AE60,AE57,AE54,AE51,AE48,AE45,AE42,AE39,AE36,AE33,AE30,AE27,AE24,AE21,AE18,AE15,AE12,AE9,AE6,AE3)</f>
        <v>8</v>
      </c>
      <c r="AF100" s="67"/>
      <c r="AG100" s="67"/>
      <c r="AH100" s="67"/>
      <c r="AI100" s="67"/>
    </row>
    <row r="101" spans="1:35" s="12" customFormat="1" ht="15.75" x14ac:dyDescent="0.25">
      <c r="A101" s="67"/>
      <c r="B101" s="193"/>
      <c r="C101" s="69"/>
      <c r="D101" s="69"/>
      <c r="E101" s="69"/>
      <c r="F101" s="69"/>
      <c r="G101" s="69"/>
      <c r="H101" s="69"/>
      <c r="I101" s="69"/>
      <c r="J101" s="70"/>
      <c r="K101" s="70"/>
      <c r="L101" s="70"/>
      <c r="M101" s="70"/>
      <c r="N101" s="70"/>
      <c r="O101" s="71"/>
      <c r="P101" s="71"/>
      <c r="Q101" s="70"/>
      <c r="R101" s="72"/>
      <c r="S101" s="72"/>
      <c r="T101" s="39"/>
      <c r="U101" s="42" t="s">
        <v>17</v>
      </c>
      <c r="V101" s="168">
        <f>AVERAGE(V95,V92,V89,V86,V83,V80,V77,V74,V71,V68,V65,V62,V59,V56,V53,V50,V47,V44,V41,V38,V35,V32,V29,V26,V23,V20,V17,V14,V11,V8,V5)</f>
        <v>3.1977335713160846</v>
      </c>
      <c r="W101" s="168">
        <f>AVERAGE(W95,W92,W89,W86,W83,W80,W77,W74,W71,W68,W65,W62,W59,W56,W53,W50,W47,W44,W41,W38,W35,W32,W29,W26,W23,W20,W17,W14,W11,W8,W5)</f>
        <v>0.25476077784966711</v>
      </c>
      <c r="X101" s="128"/>
      <c r="Y101" s="168">
        <f>AVERAGE(Y95,Y92,Y89,Y86,Y83,Y80,Y77,Y74,Y71,Y68,Y65,Y62,Y59,Y56,Y53,Y50,Y47,Y44,Y41,Y38,Y35,Y32,Y29,Y26,Y23,Y20,Y17,Y14,Y11,Y8,Y5)</f>
        <v>2.0550982780308757</v>
      </c>
      <c r="Z101" s="168">
        <f>AVERAGE(Z95,Z92,Z89,Z86,Z83,Z80,Z77,Z74,Z71,Z68,Z65,Z62,Z59,Z56,Z53,Z50,Z47,Z44,Z41,Z38,Z35,Z32,Z29,Z26,Z23,Z20,Z17,Z14,Z11,Z8,Z5)</f>
        <v>7.0871662337642666E-2</v>
      </c>
      <c r="AA101" s="128"/>
      <c r="AB101" s="168">
        <f>AVERAGE(AB95,AB92,AB89,AB86,AB83,AB80,AB77,AB74,AB71,AB68,AB65,AB62,AB59,AB56,AB53,AB50,AB47,AB44,AB41,AB38,AB35,AB32,AB29,AB26,AB23,AB20,AB17,AB14,AB11,AB8,AB5)</f>
        <v>6.7821541605357596E-2</v>
      </c>
      <c r="AC101" s="166">
        <f>AVERAGE(AC95,AC92,AC89,AC86,AC83,AC80,AC77,AC74,AC71,AC68,AC65,AC62,AC59,AC56,AC53,AC50,AC47,AC44,AC41,AC38,AC35,AC32,AC29,AC26,AC23,AC20,AC17,AC14,AC11,AC8,AC5)</f>
        <v>1.2147246967737431</v>
      </c>
      <c r="AD101" s="168">
        <f>AVERAGE(AD95,AD92,AD89,AD86,AD83,AD80,AD77,AD74,AD71,AD68,AD65,AD62,AD59,AD56,AD53,AD50,AD47,AD44,AD41,AD38,AD35,AD32,AD29,AD26,AD23,AD20,AD17,AD14,AD11,AD8,AD5)</f>
        <v>0.10427145612631333</v>
      </c>
      <c r="AE101" s="11"/>
      <c r="AF101" s="11"/>
      <c r="AG101" s="41" t="s">
        <v>32</v>
      </c>
      <c r="AH101" s="80">
        <f t="shared" ref="AH101:AI103" si="97">MAX(AH93,AH90,AH87,AH84,AH81,AH78,AH75,AH72,AH69,AH66,AH63,AH60,AH57,AH54,AH51,AH48,AH45,AH42,AH39,AH36,AH33,AH30,AH27,AH24,AH21,AH18,AH15,AH12,AH9,AH6,AH3)</f>
        <v>13.66</v>
      </c>
      <c r="AI101" s="81">
        <f t="shared" si="97"/>
        <v>6.4000000000000001E-2</v>
      </c>
    </row>
    <row r="102" spans="1:35" s="12" customFormat="1" ht="15.75" x14ac:dyDescent="0.25">
      <c r="A102" s="67"/>
      <c r="B102" s="297"/>
      <c r="C102" s="297"/>
      <c r="D102" s="297"/>
      <c r="E102" s="297"/>
      <c r="F102" s="69"/>
      <c r="G102" s="69"/>
      <c r="H102" s="69"/>
      <c r="I102" s="69"/>
      <c r="J102" s="70"/>
      <c r="K102" s="70"/>
      <c r="L102" s="70"/>
      <c r="M102" s="70"/>
      <c r="N102" s="70"/>
      <c r="O102" s="70"/>
      <c r="P102" s="70"/>
      <c r="Q102" s="70"/>
      <c r="R102" s="72"/>
      <c r="S102" s="73"/>
      <c r="T102" s="39"/>
      <c r="U102" s="42" t="s">
        <v>37</v>
      </c>
      <c r="V102" s="182">
        <f>MAX(V95,V92,V89,V86,V83,V80,V77,V74,V71,V68,V65,V62,V59,V56,V53,V50,V47,V44,V41,V38,V35,V32,V29,V26,V23,V20,V17,V14,V11,V8,V5)</f>
        <v>8.1874079450408637</v>
      </c>
      <c r="W102" s="182">
        <f>MAX(W95,W92,W89,W86,W83,W80,W77,W74,W71,W68,W65,W62,W59,W56,W53,W50,W47,W44,W41,W38,W35,W32,W29,W26,W23,W20,W17,W14,W11,W8,W5)</f>
        <v>4.4894064001910507</v>
      </c>
      <c r="X102" s="128"/>
      <c r="Y102" s="182">
        <f>MAX(Y95,Y92,Y89,Y86,Y83,Y80,Y77,Y74,Y71,Y68,Y65,Y62,Y59,Y56,Y53,Y50,Y47,Y44,Y41,Y38,Y35,Y32,Y29,Y26,Y23,Y20,Y17,Y14,Y11,Y8,Y5)</f>
        <v>2.4910489103746829</v>
      </c>
      <c r="Z102" s="182">
        <f>MAX(Z95,Z92,Z89,Z86,Z83,Z80,Z77,Z74,Z71,Z68,Z65,Z62,Z59,Z56,Z53,Z50,Z47,Z44,Z41,Z38,Z35,Z32,Z29,Z26,Z23,Z20,Z17,Z14,Z11,Z8,Z5)</f>
        <v>1.1024614958489136</v>
      </c>
      <c r="AA102" s="128"/>
      <c r="AB102" s="182">
        <f>MAX(AB95,AB92,AB89,AB86,AB83,AB80,AB77,AB74,AB71,AB68,AB65,AB62,AB59,AB56,AB53,AB50,AB47,AB44,AB41,AB38,AB35,AB32,AB29,AB26,AB23,AB20,AB17,AB14,AB11,AB8,AB5)</f>
        <v>0.10361915641438678</v>
      </c>
      <c r="AC102" s="168">
        <f>MAX(AC95,AC92,AC89,AC86,AC83,AC80,AC77,AC74,AC71,AC68,AC65,AC62,AC59,AC56,AC53,AC50,AC47,AC44,AC41,AC38,AC35,AC32,AC29,AC26,AC23,AC20,AC17,AC14,AC11,AC8,AC5)</f>
        <v>1.4742304517042104</v>
      </c>
      <c r="AD102" s="168">
        <f>MAX(AD95,AD92,AD89,AD86,AD83,AD80,AD77,AD74,AD71,AD68,AD65,AD62,AD59,AD56,AD53,AD50,AD47,AD44,AD41,AD38,AD35,AD32,AD29,AD26,AD23,AD20,AD17,AD14,AD11,AD8,AD5)</f>
        <v>1.8657273351443329</v>
      </c>
      <c r="AE102" s="11"/>
      <c r="AF102" s="11"/>
      <c r="AG102" s="41" t="s">
        <v>33</v>
      </c>
      <c r="AH102" s="82">
        <f t="shared" si="97"/>
        <v>12.4</v>
      </c>
      <c r="AI102" s="82">
        <f t="shared" si="97"/>
        <v>11.1</v>
      </c>
    </row>
    <row r="103" spans="1:35" s="12" customFormat="1" ht="15.75" x14ac:dyDescent="0.25">
      <c r="A103" s="67"/>
      <c r="B103" s="297"/>
      <c r="C103" s="297"/>
      <c r="D103" s="297"/>
      <c r="E103" s="297"/>
      <c r="F103" s="297"/>
      <c r="G103" s="193"/>
      <c r="H103" s="193"/>
      <c r="I103" s="69"/>
      <c r="J103" s="69"/>
      <c r="K103" s="70"/>
      <c r="L103" s="70"/>
      <c r="M103" s="70"/>
      <c r="N103" s="70"/>
      <c r="O103" s="70"/>
      <c r="P103" s="70"/>
      <c r="Q103" s="70"/>
      <c r="R103" s="74"/>
      <c r="S103" s="73"/>
      <c r="T103" s="39"/>
      <c r="U103" s="42" t="s">
        <v>38</v>
      </c>
      <c r="V103" s="168">
        <f>MIN(V95,V92,V89,V86,V83,V80,V77,V74,V71,V68,V65,V62,V59,V56,V53,V50,V47,V44,V41,V38,V35,V32,V29,V26,V23,V20,V17,V14,V11,V8,V5)</f>
        <v>0</v>
      </c>
      <c r="W103" s="168">
        <f>MIN(W95,W92,W89,W86,W83,W80,W77,W74,W71,W68,W65,W62,W59,W56,W53,W50,W47,W44,W41,W38,W35,W32,W29,W26,W23,W20,W17,W14,W11,W8,W5)</f>
        <v>0</v>
      </c>
      <c r="X103" s="128"/>
      <c r="Y103" s="168">
        <f>MIN(Y95,Y92,Y89,Y86,Y83,Y80,Y77,Y74,Y71,Y68,Y65,Y62,Y59,Y56,Y53,Y50,Y47,Y44,Y41,Y38,Y35,Y32,Y29,Y26,Y23,Y20,Y17,Y14,Y11,Y8,Y5)</f>
        <v>0</v>
      </c>
      <c r="Z103" s="168">
        <f>MIN(Z95,Z92,Z89,Z86,Z83,Z80,Z77,Z74,Z71,Z68,Z65,Z62,Z59,Z56,Z53,Z50,Z47,Z44,Z41,Z38,Z35,Z32,Z29,Z26,Z23,Z20,Z17,Z14,Z11,Z8,Z5)</f>
        <v>0</v>
      </c>
      <c r="AA103" s="128"/>
      <c r="AB103" s="168">
        <f>MIN(AB95,AB92,AB89,AB86,AB83,AB80,AB77,AB74,AB71,AB68,AB65,AB62,AB59,AB56,AB53,AB50,AB47,AB44,AB41,AB38,AB35,AB32,AB29,AB26,AB23,AB20,AB17,AB14,AB11,AB8,AB5)</f>
        <v>2.720852363752152E-2</v>
      </c>
      <c r="AC103" s="168">
        <f>MIN(AC95,AC92,AC89,AC86,AC83,AC80,AC77,AC74,AC71,AC68,AC65,AC62,AC59,AC56,AC53,AC50,AC47,AC44,AC41,AC38,AC35,AC32,AC29,AC26,AC23,AC20,AC17,AC14,AC11,AC8,AC5)</f>
        <v>0</v>
      </c>
      <c r="AD103" s="168">
        <f>MIN(AD95,AD92,AD89,AD86,AD83,AD80,AD77,AD74,AD71,AD68,AD65,AD62,AD59,AD56,AD53,AD50,AD47,AD44,AD41,AD38,AD35,AD32,AD29,AD26,AD23,AD20,AD17,AD14,AD11,AD8,AD5)</f>
        <v>0</v>
      </c>
      <c r="AE103" s="11"/>
      <c r="AF103" s="11"/>
      <c r="AG103" s="41" t="s">
        <v>34</v>
      </c>
      <c r="AH103" s="80">
        <f t="shared" si="97"/>
        <v>7.53</v>
      </c>
      <c r="AI103" s="80">
        <f t="shared" si="97"/>
        <v>7.76</v>
      </c>
    </row>
    <row r="104" spans="1:35" s="12" customFormat="1" ht="15.75" x14ac:dyDescent="0.25">
      <c r="A104" s="94"/>
      <c r="B104" s="299"/>
      <c r="C104" s="299"/>
      <c r="D104" s="75"/>
      <c r="E104" s="75"/>
      <c r="F104" s="75"/>
      <c r="G104" s="75"/>
      <c r="H104" s="75"/>
      <c r="I104" s="75"/>
      <c r="J104" s="75"/>
      <c r="K104" s="70"/>
      <c r="L104" s="70"/>
      <c r="M104" s="70"/>
      <c r="N104" s="70"/>
      <c r="O104" s="70"/>
      <c r="P104" s="70"/>
      <c r="Q104" s="70"/>
      <c r="R104" s="74"/>
      <c r="S104" s="73"/>
      <c r="T104" s="39"/>
      <c r="U104" s="291" t="s">
        <v>72</v>
      </c>
      <c r="V104" s="291"/>
      <c r="W104" s="291"/>
      <c r="X104" s="291"/>
      <c r="Y104" s="291"/>
      <c r="Z104" s="291"/>
      <c r="AA104" s="291"/>
      <c r="AB104" s="171"/>
      <c r="AC104" s="171"/>
      <c r="AD104" s="171"/>
      <c r="AE104" s="11"/>
      <c r="AF104" s="11"/>
      <c r="AG104" s="83"/>
      <c r="AH104" s="78"/>
      <c r="AI104" s="84"/>
    </row>
    <row r="105" spans="1:35" s="12" customFormat="1" ht="15.75" x14ac:dyDescent="0.25">
      <c r="A105" s="94"/>
      <c r="B105" s="292"/>
      <c r="C105" s="292"/>
      <c r="D105" s="75"/>
      <c r="E105" s="75"/>
      <c r="F105" s="75"/>
      <c r="G105" s="75"/>
      <c r="H105" s="75"/>
      <c r="I105" s="75"/>
      <c r="J105" s="75"/>
      <c r="K105" s="70"/>
      <c r="L105" s="70"/>
      <c r="M105" s="70"/>
      <c r="N105" s="70"/>
      <c r="O105" s="70"/>
      <c r="P105" s="70"/>
      <c r="Q105" s="70"/>
      <c r="R105" s="70"/>
      <c r="S105" s="73"/>
      <c r="T105" s="39"/>
      <c r="U105" s="70"/>
      <c r="V105" s="171"/>
      <c r="W105" s="171"/>
      <c r="X105" s="128"/>
      <c r="Y105" s="171"/>
      <c r="Z105" s="171"/>
      <c r="AA105" s="128"/>
      <c r="AB105" s="171"/>
      <c r="AC105" s="171"/>
      <c r="AD105" s="171"/>
      <c r="AE105" s="11"/>
      <c r="AF105" s="11"/>
      <c r="AG105" s="41" t="s">
        <v>39</v>
      </c>
      <c r="AH105" s="80">
        <f t="shared" ref="AH105:AI107" si="98">MIN(AH93,AH90,AH87,AH84,AH81,AH78,AH75,AH72,AH69,AH66,AH63,AH60,AH57,AH54,AH51,AH48,AH45,AH42,AH39,AH36,AH33,AH30,AH27,AH24,AH21,AH18,AH15,AH12,AH9,AH6,AH3)</f>
        <v>1.44</v>
      </c>
      <c r="AI105" s="81">
        <f t="shared" si="98"/>
        <v>2.8000000000000001E-2</v>
      </c>
    </row>
    <row r="106" spans="1:35" s="12" customFormat="1" ht="15.75" x14ac:dyDescent="0.25">
      <c r="A106" s="67"/>
      <c r="B106" s="293"/>
      <c r="C106" s="293"/>
      <c r="D106" s="142"/>
      <c r="E106" s="142"/>
      <c r="F106" s="75"/>
      <c r="G106" s="75"/>
      <c r="H106" s="75"/>
      <c r="I106" s="142"/>
      <c r="J106" s="142"/>
      <c r="K106" s="70"/>
      <c r="L106" s="70"/>
      <c r="M106" s="70"/>
      <c r="N106" s="70"/>
      <c r="O106" s="70"/>
      <c r="P106" s="70"/>
      <c r="Q106" s="70"/>
      <c r="R106" s="70"/>
      <c r="S106" s="73"/>
      <c r="T106" s="39"/>
      <c r="U106" s="95"/>
      <c r="V106" s="172"/>
      <c r="W106" s="172"/>
      <c r="X106" s="129"/>
      <c r="Y106" s="172"/>
      <c r="Z106" s="172"/>
      <c r="AA106" s="129"/>
      <c r="AB106" s="172"/>
      <c r="AC106" s="172"/>
      <c r="AD106" s="172"/>
      <c r="AE106" s="85"/>
      <c r="AF106" s="11"/>
      <c r="AG106" s="41" t="s">
        <v>40</v>
      </c>
      <c r="AH106" s="82">
        <f t="shared" si="98"/>
        <v>8</v>
      </c>
      <c r="AI106" s="82">
        <f t="shared" si="98"/>
        <v>8</v>
      </c>
    </row>
    <row r="107" spans="1:35" s="12" customFormat="1" ht="15.75" x14ac:dyDescent="0.25">
      <c r="A107" s="67"/>
      <c r="B107" s="294"/>
      <c r="C107" s="294"/>
      <c r="D107" s="294"/>
      <c r="E107" s="194"/>
      <c r="F107" s="96"/>
      <c r="G107" s="96"/>
      <c r="H107" s="96"/>
      <c r="I107" s="97"/>
      <c r="J107" s="97"/>
      <c r="K107" s="98"/>
      <c r="L107" s="98"/>
      <c r="M107" s="99"/>
      <c r="N107" s="99"/>
      <c r="O107" s="99"/>
      <c r="P107" s="99"/>
      <c r="Q107" s="100"/>
      <c r="R107" s="101"/>
      <c r="S107" s="102"/>
      <c r="T107" s="39"/>
      <c r="U107" s="95"/>
      <c r="V107" s="172"/>
      <c r="W107" s="172"/>
      <c r="X107" s="129"/>
      <c r="Y107" s="172"/>
      <c r="Z107" s="172"/>
      <c r="AA107" s="129"/>
      <c r="AB107" s="172"/>
      <c r="AC107" s="172"/>
      <c r="AD107" s="172"/>
      <c r="AE107" s="85"/>
      <c r="AF107" s="11"/>
      <c r="AG107" s="41" t="s">
        <v>41</v>
      </c>
      <c r="AH107" s="80">
        <f t="shared" si="98"/>
        <v>7.04</v>
      </c>
      <c r="AI107" s="80">
        <f t="shared" si="98"/>
        <v>7.32</v>
      </c>
    </row>
    <row r="108" spans="1:35" s="12" customFormat="1" ht="15.75" x14ac:dyDescent="0.25">
      <c r="B108" s="295"/>
      <c r="C108" s="295"/>
      <c r="D108" s="295"/>
      <c r="E108" s="295"/>
      <c r="F108" s="295"/>
      <c r="G108" s="295"/>
      <c r="H108" s="195"/>
      <c r="I108" s="296"/>
      <c r="J108" s="296"/>
      <c r="K108" s="16"/>
      <c r="L108" s="16"/>
      <c r="M108" s="14"/>
      <c r="N108" s="14"/>
      <c r="O108" s="14"/>
      <c r="P108" s="14"/>
      <c r="S108" s="13"/>
      <c r="V108" s="173"/>
      <c r="W108" s="173"/>
      <c r="X108" s="118"/>
      <c r="Y108" s="173"/>
      <c r="Z108" s="173"/>
      <c r="AA108" s="118"/>
      <c r="AB108" s="173"/>
      <c r="AC108" s="173"/>
      <c r="AD108" s="173"/>
      <c r="AE108" s="31"/>
    </row>
    <row r="109" spans="1:35" s="12" customFormat="1" ht="15.75" x14ac:dyDescent="0.25">
      <c r="B109" s="15"/>
      <c r="C109" s="298"/>
      <c r="D109" s="298"/>
      <c r="E109" s="298"/>
      <c r="F109" s="298"/>
      <c r="G109" s="298"/>
      <c r="H109" s="298"/>
      <c r="I109" s="298"/>
      <c r="J109" s="298"/>
      <c r="K109" s="298"/>
      <c r="L109" s="298"/>
      <c r="M109" s="14"/>
      <c r="N109" s="14"/>
      <c r="O109" s="14"/>
      <c r="P109" s="14"/>
      <c r="S109" s="13"/>
      <c r="V109" s="173"/>
      <c r="W109" s="173"/>
      <c r="X109" s="118"/>
      <c r="Y109" s="173"/>
      <c r="Z109" s="173"/>
      <c r="AA109" s="118"/>
      <c r="AB109" s="173"/>
      <c r="AC109" s="173"/>
      <c r="AD109" s="173"/>
      <c r="AE109" s="31"/>
    </row>
    <row r="110" spans="1:35" s="12" customFormat="1" ht="15.75" x14ac:dyDescent="0.25">
      <c r="S110" s="13"/>
      <c r="V110" s="173"/>
      <c r="W110" s="173"/>
      <c r="X110" s="118"/>
      <c r="Y110" s="173"/>
      <c r="Z110" s="173"/>
      <c r="AA110" s="118"/>
      <c r="AB110" s="173"/>
      <c r="AC110" s="173"/>
      <c r="AD110" s="173"/>
      <c r="AE110" s="31"/>
    </row>
    <row r="111" spans="1:35" s="12" customFormat="1" ht="15.75" x14ac:dyDescent="0.25">
      <c r="S111" s="13"/>
      <c r="V111" s="173"/>
      <c r="W111" s="173"/>
      <c r="X111" s="118"/>
      <c r="Y111" s="173"/>
      <c r="Z111" s="173"/>
      <c r="AA111" s="118"/>
      <c r="AB111" s="173"/>
      <c r="AC111" s="173"/>
      <c r="AD111" s="173"/>
      <c r="AE111" s="31"/>
    </row>
    <row r="112" spans="1:35" s="12" customFormat="1" ht="15.75" x14ac:dyDescent="0.25">
      <c r="S112" s="13"/>
      <c r="V112" s="173"/>
      <c r="W112" s="173"/>
      <c r="X112" s="118"/>
      <c r="Y112" s="173"/>
      <c r="Z112" s="173"/>
      <c r="AA112" s="118"/>
      <c r="AB112" s="173"/>
      <c r="AC112" s="173"/>
      <c r="AD112" s="173"/>
      <c r="AE112" s="31"/>
    </row>
    <row r="113" spans="19:31" s="12" customFormat="1" ht="15.75" x14ac:dyDescent="0.25">
      <c r="S113" s="13"/>
      <c r="V113" s="173"/>
      <c r="W113" s="173"/>
      <c r="X113" s="118"/>
      <c r="Y113" s="173"/>
      <c r="Z113" s="173"/>
      <c r="AA113" s="118"/>
      <c r="AB113" s="173"/>
      <c r="AC113" s="173"/>
      <c r="AD113" s="173"/>
      <c r="AE113" s="31"/>
    </row>
    <row r="114" spans="19:31" s="12" customFormat="1" ht="15.75" x14ac:dyDescent="0.25">
      <c r="S114" s="13"/>
      <c r="V114" s="173"/>
      <c r="W114" s="173"/>
      <c r="X114" s="118"/>
      <c r="Y114" s="173"/>
      <c r="Z114" s="173"/>
      <c r="AA114" s="118"/>
      <c r="AB114" s="173"/>
      <c r="AC114" s="173"/>
      <c r="AD114" s="173"/>
      <c r="AE114" s="31"/>
    </row>
    <row r="115" spans="19:31" s="12" customFormat="1" ht="15.75" x14ac:dyDescent="0.25">
      <c r="S115" s="13"/>
      <c r="V115" s="173"/>
      <c r="W115" s="173"/>
      <c r="X115" s="118"/>
      <c r="Y115" s="173"/>
      <c r="Z115" s="173"/>
      <c r="AA115" s="118"/>
      <c r="AB115" s="173"/>
      <c r="AC115" s="173"/>
      <c r="AD115" s="173"/>
      <c r="AE115" s="31"/>
    </row>
    <row r="116" spans="19:31" s="12" customFormat="1" ht="15.75" x14ac:dyDescent="0.25">
      <c r="S116" s="13"/>
      <c r="V116" s="173"/>
      <c r="W116" s="173"/>
      <c r="X116" s="118"/>
      <c r="Y116" s="173"/>
      <c r="Z116" s="173"/>
      <c r="AA116" s="118"/>
      <c r="AB116" s="173"/>
      <c r="AC116" s="173"/>
      <c r="AD116" s="173"/>
      <c r="AE116" s="31"/>
    </row>
    <row r="117" spans="19:31" s="12" customFormat="1" ht="15.75" x14ac:dyDescent="0.25">
      <c r="S117" s="13"/>
      <c r="V117" s="173"/>
      <c r="W117" s="173"/>
      <c r="X117" s="118"/>
      <c r="Y117" s="173"/>
      <c r="Z117" s="173"/>
      <c r="AA117" s="118"/>
      <c r="AB117" s="173"/>
      <c r="AC117" s="173"/>
      <c r="AD117" s="173"/>
      <c r="AE117" s="31"/>
    </row>
    <row r="118" spans="19:31" s="12" customFormat="1" ht="15.75" x14ac:dyDescent="0.25">
      <c r="S118" s="13"/>
      <c r="V118" s="173"/>
      <c r="W118" s="173"/>
      <c r="X118" s="118"/>
      <c r="Y118" s="173"/>
      <c r="Z118" s="173"/>
      <c r="AA118" s="118"/>
      <c r="AB118" s="173"/>
      <c r="AC118" s="173"/>
      <c r="AD118" s="173"/>
      <c r="AE118" s="31"/>
    </row>
    <row r="119" spans="19:31" s="12" customFormat="1" ht="15.75" x14ac:dyDescent="0.25">
      <c r="S119" s="13"/>
      <c r="V119" s="173"/>
      <c r="W119" s="173"/>
      <c r="X119" s="118"/>
      <c r="Y119" s="173"/>
      <c r="Z119" s="173"/>
      <c r="AA119" s="118"/>
      <c r="AB119" s="173"/>
      <c r="AC119" s="173"/>
      <c r="AD119" s="173"/>
      <c r="AE119" s="31"/>
    </row>
    <row r="120" spans="19:31" s="12" customFormat="1" ht="15.75" x14ac:dyDescent="0.25">
      <c r="S120" s="13"/>
      <c r="V120" s="173"/>
      <c r="W120" s="173"/>
      <c r="X120" s="118"/>
      <c r="Y120" s="173"/>
      <c r="Z120" s="173"/>
      <c r="AA120" s="118"/>
      <c r="AB120" s="173"/>
      <c r="AC120" s="173"/>
      <c r="AD120" s="173"/>
      <c r="AE120" s="31"/>
    </row>
    <row r="121" spans="19:31" s="12" customFormat="1" ht="15.75" x14ac:dyDescent="0.25">
      <c r="S121" s="13"/>
      <c r="V121" s="173"/>
      <c r="W121" s="173"/>
      <c r="X121" s="118"/>
      <c r="Y121" s="173"/>
      <c r="Z121" s="173"/>
      <c r="AA121" s="118"/>
      <c r="AB121" s="173"/>
      <c r="AC121" s="173"/>
      <c r="AD121" s="173"/>
      <c r="AE121" s="31"/>
    </row>
    <row r="122" spans="19:31" s="12" customFormat="1" ht="15.75" x14ac:dyDescent="0.25">
      <c r="S122" s="13"/>
      <c r="V122" s="173"/>
      <c r="W122" s="173"/>
      <c r="X122" s="118"/>
      <c r="Y122" s="173"/>
      <c r="Z122" s="173"/>
      <c r="AA122" s="118"/>
      <c r="AB122" s="173"/>
      <c r="AC122" s="173"/>
      <c r="AD122" s="173"/>
      <c r="AE122" s="31"/>
    </row>
    <row r="123" spans="19:31" s="12" customFormat="1" ht="15.75" x14ac:dyDescent="0.25">
      <c r="S123" s="13"/>
      <c r="V123" s="173"/>
      <c r="W123" s="173"/>
      <c r="X123" s="118"/>
      <c r="Y123" s="173"/>
      <c r="Z123" s="173"/>
      <c r="AA123" s="118"/>
      <c r="AB123" s="173"/>
      <c r="AC123" s="173"/>
      <c r="AD123" s="173"/>
      <c r="AE123" s="31"/>
    </row>
  </sheetData>
  <sheetProtection algorithmName="SHA-512" hashValue="IBDZ0YeVMZWbRcIAMI9eu4pQyMB7t10EdzVNB8S83foPpFKGWE8SEj67Oy5x6gVtJ3kpUphVg+m69RbUbU8Pzg==" saltValue="2yyucr+jLfF2n9Rpjw111Q==" spinCount="100000" sheet="1" selectLockedCells="1" selectUnlockedCells="1"/>
  <mergeCells count="741">
    <mergeCell ref="X90:X92"/>
    <mergeCell ref="AA90:AA92"/>
    <mergeCell ref="AE90:AE92"/>
    <mergeCell ref="B91:B92"/>
    <mergeCell ref="C91:C92"/>
    <mergeCell ref="D91:D92"/>
    <mergeCell ref="F91:F92"/>
    <mergeCell ref="G91:G92"/>
    <mergeCell ref="I91:I92"/>
    <mergeCell ref="J91:J92"/>
    <mergeCell ref="C109:L109"/>
    <mergeCell ref="A90:A92"/>
    <mergeCell ref="E90:E92"/>
    <mergeCell ref="H90:H92"/>
    <mergeCell ref="R90:R92"/>
    <mergeCell ref="S90:S92"/>
    <mergeCell ref="K91:K92"/>
    <mergeCell ref="L91:L92"/>
    <mergeCell ref="M91:M92"/>
    <mergeCell ref="N91:N92"/>
    <mergeCell ref="B104:C104"/>
    <mergeCell ref="A93:A95"/>
    <mergeCell ref="O91:O92"/>
    <mergeCell ref="P91:P92"/>
    <mergeCell ref="Q91:Q92"/>
    <mergeCell ref="U104:AA104"/>
    <mergeCell ref="B105:C105"/>
    <mergeCell ref="B106:C106"/>
    <mergeCell ref="B107:D107"/>
    <mergeCell ref="B108:G108"/>
    <mergeCell ref="I108:J108"/>
    <mergeCell ref="N94:N95"/>
    <mergeCell ref="O94:O95"/>
    <mergeCell ref="P94:P95"/>
    <mergeCell ref="Q94:Q95"/>
    <mergeCell ref="B102:E102"/>
    <mergeCell ref="B103:F103"/>
    <mergeCell ref="S93:S95"/>
    <mergeCell ref="X93:X95"/>
    <mergeCell ref="AA93:AA95"/>
    <mergeCell ref="AE93:AE95"/>
    <mergeCell ref="B94:B95"/>
    <mergeCell ref="C94:C95"/>
    <mergeCell ref="D94:D95"/>
    <mergeCell ref="F94:F95"/>
    <mergeCell ref="G94:G95"/>
    <mergeCell ref="I94:I95"/>
    <mergeCell ref="P88:P89"/>
    <mergeCell ref="Q88:Q89"/>
    <mergeCell ref="E93:E95"/>
    <mergeCell ref="H93:H95"/>
    <mergeCell ref="R93:R95"/>
    <mergeCell ref="J94:J95"/>
    <mergeCell ref="K94:K95"/>
    <mergeCell ref="L94:L95"/>
    <mergeCell ref="M94:M95"/>
    <mergeCell ref="AA87:AA89"/>
    <mergeCell ref="AE87:AE89"/>
    <mergeCell ref="B88:B89"/>
    <mergeCell ref="C88:C89"/>
    <mergeCell ref="D88:D89"/>
    <mergeCell ref="F88:F89"/>
    <mergeCell ref="G88:G89"/>
    <mergeCell ref="I88:I89"/>
    <mergeCell ref="J88:J89"/>
    <mergeCell ref="K88:K89"/>
    <mergeCell ref="A87:A89"/>
    <mergeCell ref="E87:E89"/>
    <mergeCell ref="H87:H89"/>
    <mergeCell ref="R87:R89"/>
    <mergeCell ref="S87:S89"/>
    <mergeCell ref="X87:X89"/>
    <mergeCell ref="L88:L89"/>
    <mergeCell ref="M88:M89"/>
    <mergeCell ref="N88:N89"/>
    <mergeCell ref="O88:O89"/>
    <mergeCell ref="AE84:AE86"/>
    <mergeCell ref="B85:B86"/>
    <mergeCell ref="C85:C86"/>
    <mergeCell ref="D85:D86"/>
    <mergeCell ref="F85:F86"/>
    <mergeCell ref="G85:G86"/>
    <mergeCell ref="N82:N83"/>
    <mergeCell ref="O82:O83"/>
    <mergeCell ref="P82:P83"/>
    <mergeCell ref="Q82:Q83"/>
    <mergeCell ref="AE81:AE83"/>
    <mergeCell ref="L85:L86"/>
    <mergeCell ref="M85:M86"/>
    <mergeCell ref="N85:N86"/>
    <mergeCell ref="O85:O86"/>
    <mergeCell ref="P85:P86"/>
    <mergeCell ref="Q85:Q86"/>
    <mergeCell ref="R84:R86"/>
    <mergeCell ref="S84:S86"/>
    <mergeCell ref="X84:X86"/>
    <mergeCell ref="A84:A86"/>
    <mergeCell ref="E84:E86"/>
    <mergeCell ref="H84:H86"/>
    <mergeCell ref="I85:I86"/>
    <mergeCell ref="J85:J86"/>
    <mergeCell ref="K85:K86"/>
    <mergeCell ref="S81:S83"/>
    <mergeCell ref="X81:X83"/>
    <mergeCell ref="AA81:AA83"/>
    <mergeCell ref="B82:B83"/>
    <mergeCell ref="C82:C83"/>
    <mergeCell ref="D82:D83"/>
    <mergeCell ref="F82:F83"/>
    <mergeCell ref="G82:G83"/>
    <mergeCell ref="I82:I83"/>
    <mergeCell ref="AA84:AA86"/>
    <mergeCell ref="A81:A83"/>
    <mergeCell ref="E81:E83"/>
    <mergeCell ref="H81:H83"/>
    <mergeCell ref="R81:R83"/>
    <mergeCell ref="J82:J83"/>
    <mergeCell ref="K82:K83"/>
    <mergeCell ref="L82:L83"/>
    <mergeCell ref="M82:M83"/>
    <mergeCell ref="A78:A80"/>
    <mergeCell ref="AA78:AA80"/>
    <mergeCell ref="AE78:AE80"/>
    <mergeCell ref="B79:B80"/>
    <mergeCell ref="C79:C80"/>
    <mergeCell ref="D79:D80"/>
    <mergeCell ref="F79:F80"/>
    <mergeCell ref="G79:G80"/>
    <mergeCell ref="I79:I80"/>
    <mergeCell ref="J79:J80"/>
    <mergeCell ref="K79:K80"/>
    <mergeCell ref="E78:E80"/>
    <mergeCell ref="H78:H80"/>
    <mergeCell ref="R78:R80"/>
    <mergeCell ref="S78:S80"/>
    <mergeCell ref="X78:X80"/>
    <mergeCell ref="L79:L80"/>
    <mergeCell ref="M79:M80"/>
    <mergeCell ref="N79:N80"/>
    <mergeCell ref="O79:O80"/>
    <mergeCell ref="P79:P80"/>
    <mergeCell ref="Q79:Q80"/>
    <mergeCell ref="AD78:AD79"/>
    <mergeCell ref="AC78:AC79"/>
    <mergeCell ref="AE75:AE77"/>
    <mergeCell ref="B76:B77"/>
    <mergeCell ref="C76:C77"/>
    <mergeCell ref="D76:D77"/>
    <mergeCell ref="F76:F77"/>
    <mergeCell ref="G76:G77"/>
    <mergeCell ref="N73:N74"/>
    <mergeCell ref="O73:O74"/>
    <mergeCell ref="P73:P74"/>
    <mergeCell ref="Q73:Q74"/>
    <mergeCell ref="AE72:AE74"/>
    <mergeCell ref="L76:L77"/>
    <mergeCell ref="M76:M77"/>
    <mergeCell ref="N76:N77"/>
    <mergeCell ref="O76:O77"/>
    <mergeCell ref="P76:P77"/>
    <mergeCell ref="Q76:Q77"/>
    <mergeCell ref="R75:R77"/>
    <mergeCell ref="S75:S77"/>
    <mergeCell ref="X75:X77"/>
    <mergeCell ref="AD75:AD76"/>
    <mergeCell ref="AC75:AC76"/>
    <mergeCell ref="AD72:AD73"/>
    <mergeCell ref="AC72:AC73"/>
    <mergeCell ref="A75:A77"/>
    <mergeCell ref="E75:E77"/>
    <mergeCell ref="H75:H77"/>
    <mergeCell ref="I76:I77"/>
    <mergeCell ref="J76:J77"/>
    <mergeCell ref="K76:K77"/>
    <mergeCell ref="S72:S74"/>
    <mergeCell ref="X72:X74"/>
    <mergeCell ref="AA72:AA74"/>
    <mergeCell ref="B73:B74"/>
    <mergeCell ref="C73:C74"/>
    <mergeCell ref="D73:D74"/>
    <mergeCell ref="F73:F74"/>
    <mergeCell ref="G73:G74"/>
    <mergeCell ref="I73:I74"/>
    <mergeCell ref="AA75:AA77"/>
    <mergeCell ref="A72:A74"/>
    <mergeCell ref="E72:E74"/>
    <mergeCell ref="H72:H74"/>
    <mergeCell ref="R72:R74"/>
    <mergeCell ref="J73:J74"/>
    <mergeCell ref="K73:K74"/>
    <mergeCell ref="L73:L74"/>
    <mergeCell ref="M73:M74"/>
    <mergeCell ref="A69:A71"/>
    <mergeCell ref="AA69:AA71"/>
    <mergeCell ref="AE69:AE71"/>
    <mergeCell ref="B70:B71"/>
    <mergeCell ref="C70:C71"/>
    <mergeCell ref="D70:D71"/>
    <mergeCell ref="F70:F71"/>
    <mergeCell ref="G70:G71"/>
    <mergeCell ref="I70:I71"/>
    <mergeCell ref="J70:J71"/>
    <mergeCell ref="K70:K71"/>
    <mergeCell ref="E69:E71"/>
    <mergeCell ref="H69:H71"/>
    <mergeCell ref="R69:R71"/>
    <mergeCell ref="S69:S71"/>
    <mergeCell ref="X69:X71"/>
    <mergeCell ref="L70:L71"/>
    <mergeCell ref="M70:M71"/>
    <mergeCell ref="N70:N71"/>
    <mergeCell ref="O70:O71"/>
    <mergeCell ref="P70:P71"/>
    <mergeCell ref="Q70:Q71"/>
    <mergeCell ref="AD69:AD70"/>
    <mergeCell ref="AC69:AC70"/>
    <mergeCell ref="AE66:AE68"/>
    <mergeCell ref="B67:B68"/>
    <mergeCell ref="C67:C68"/>
    <mergeCell ref="D67:D68"/>
    <mergeCell ref="F67:F68"/>
    <mergeCell ref="G67:G68"/>
    <mergeCell ref="N64:N65"/>
    <mergeCell ref="O64:O65"/>
    <mergeCell ref="P64:P65"/>
    <mergeCell ref="Q64:Q65"/>
    <mergeCell ref="AE63:AE65"/>
    <mergeCell ref="L67:L68"/>
    <mergeCell ref="M67:M68"/>
    <mergeCell ref="N67:N68"/>
    <mergeCell ref="O67:O68"/>
    <mergeCell ref="P67:P68"/>
    <mergeCell ref="Q67:Q68"/>
    <mergeCell ref="R66:R68"/>
    <mergeCell ref="S66:S68"/>
    <mergeCell ref="X66:X68"/>
    <mergeCell ref="AD66:AD67"/>
    <mergeCell ref="AC66:AC67"/>
    <mergeCell ref="AD63:AD64"/>
    <mergeCell ref="AC63:AC64"/>
    <mergeCell ref="A66:A68"/>
    <mergeCell ref="E66:E68"/>
    <mergeCell ref="H66:H68"/>
    <mergeCell ref="I67:I68"/>
    <mergeCell ref="J67:J68"/>
    <mergeCell ref="K67:K68"/>
    <mergeCell ref="S63:S65"/>
    <mergeCell ref="X63:X65"/>
    <mergeCell ref="AA63:AA65"/>
    <mergeCell ref="B64:B65"/>
    <mergeCell ref="C64:C65"/>
    <mergeCell ref="D64:D65"/>
    <mergeCell ref="F64:F65"/>
    <mergeCell ref="G64:G65"/>
    <mergeCell ref="I64:I65"/>
    <mergeCell ref="AA66:AA68"/>
    <mergeCell ref="A63:A65"/>
    <mergeCell ref="E63:E65"/>
    <mergeCell ref="H63:H65"/>
    <mergeCell ref="R63:R65"/>
    <mergeCell ref="J64:J65"/>
    <mergeCell ref="K64:K65"/>
    <mergeCell ref="L64:L65"/>
    <mergeCell ref="M64:M65"/>
    <mergeCell ref="A60:A62"/>
    <mergeCell ref="AA60:AA62"/>
    <mergeCell ref="AE60:AE62"/>
    <mergeCell ref="B61:B62"/>
    <mergeCell ref="C61:C62"/>
    <mergeCell ref="D61:D62"/>
    <mergeCell ref="F61:F62"/>
    <mergeCell ref="G61:G62"/>
    <mergeCell ref="I61:I62"/>
    <mergeCell ref="J61:J62"/>
    <mergeCell ref="K61:K62"/>
    <mergeCell ref="E60:E62"/>
    <mergeCell ref="H60:H62"/>
    <mergeCell ref="R60:R62"/>
    <mergeCell ref="S60:S62"/>
    <mergeCell ref="X60:X62"/>
    <mergeCell ref="L61:L62"/>
    <mergeCell ref="M61:M62"/>
    <mergeCell ref="N61:N62"/>
    <mergeCell ref="O61:O62"/>
    <mergeCell ref="P61:P62"/>
    <mergeCell ref="Q61:Q62"/>
    <mergeCell ref="AC60:AC61"/>
    <mergeCell ref="AD60:AD61"/>
    <mergeCell ref="AE57:AE59"/>
    <mergeCell ref="B58:B59"/>
    <mergeCell ref="C58:C59"/>
    <mergeCell ref="D58:D59"/>
    <mergeCell ref="F58:F59"/>
    <mergeCell ref="G58:G59"/>
    <mergeCell ref="N55:N56"/>
    <mergeCell ref="O55:O56"/>
    <mergeCell ref="P55:P56"/>
    <mergeCell ref="Q55:Q56"/>
    <mergeCell ref="AE54:AE56"/>
    <mergeCell ref="L58:L59"/>
    <mergeCell ref="M58:M59"/>
    <mergeCell ref="N58:N59"/>
    <mergeCell ref="O58:O59"/>
    <mergeCell ref="P58:P59"/>
    <mergeCell ref="Q58:Q59"/>
    <mergeCell ref="R57:R59"/>
    <mergeCell ref="S57:S59"/>
    <mergeCell ref="X57:X59"/>
    <mergeCell ref="AD57:AD58"/>
    <mergeCell ref="AC57:AC58"/>
    <mergeCell ref="AD54:AD55"/>
    <mergeCell ref="AC54:AC55"/>
    <mergeCell ref="A57:A59"/>
    <mergeCell ref="E57:E59"/>
    <mergeCell ref="H57:H59"/>
    <mergeCell ref="I58:I59"/>
    <mergeCell ref="J58:J59"/>
    <mergeCell ref="K58:K59"/>
    <mergeCell ref="S54:S56"/>
    <mergeCell ref="X54:X56"/>
    <mergeCell ref="AA54:AA56"/>
    <mergeCell ref="B55:B56"/>
    <mergeCell ref="C55:C56"/>
    <mergeCell ref="D55:D56"/>
    <mergeCell ref="F55:F56"/>
    <mergeCell ref="G55:G56"/>
    <mergeCell ref="I55:I56"/>
    <mergeCell ref="AA57:AA59"/>
    <mergeCell ref="A54:A56"/>
    <mergeCell ref="E54:E56"/>
    <mergeCell ref="H54:H56"/>
    <mergeCell ref="R54:R56"/>
    <mergeCell ref="J55:J56"/>
    <mergeCell ref="K55:K56"/>
    <mergeCell ref="L55:L56"/>
    <mergeCell ref="M55:M56"/>
    <mergeCell ref="A51:A53"/>
    <mergeCell ref="AA51:AA53"/>
    <mergeCell ref="AE51:AE53"/>
    <mergeCell ref="B52:B53"/>
    <mergeCell ref="C52:C53"/>
    <mergeCell ref="D52:D53"/>
    <mergeCell ref="F52:F53"/>
    <mergeCell ref="G52:G53"/>
    <mergeCell ref="I52:I53"/>
    <mergeCell ref="J52:J53"/>
    <mergeCell ref="K52:K53"/>
    <mergeCell ref="E51:E53"/>
    <mergeCell ref="H51:H53"/>
    <mergeCell ref="R51:R53"/>
    <mergeCell ref="S51:S53"/>
    <mergeCell ref="X51:X53"/>
    <mergeCell ref="L52:L53"/>
    <mergeCell ref="M52:M53"/>
    <mergeCell ref="N52:N53"/>
    <mergeCell ref="O52:O53"/>
    <mergeCell ref="P52:P53"/>
    <mergeCell ref="Q52:Q53"/>
    <mergeCell ref="AC51:AC52"/>
    <mergeCell ref="AD51:AD52"/>
    <mergeCell ref="AE48:AE50"/>
    <mergeCell ref="B49:B50"/>
    <mergeCell ref="C49:C50"/>
    <mergeCell ref="D49:D50"/>
    <mergeCell ref="F49:F50"/>
    <mergeCell ref="G49:G50"/>
    <mergeCell ref="N46:N47"/>
    <mergeCell ref="O46:O47"/>
    <mergeCell ref="P46:P47"/>
    <mergeCell ref="Q46:Q47"/>
    <mergeCell ref="AE45:AE47"/>
    <mergeCell ref="L49:L50"/>
    <mergeCell ref="M49:M50"/>
    <mergeCell ref="N49:N50"/>
    <mergeCell ref="O49:O50"/>
    <mergeCell ref="P49:P50"/>
    <mergeCell ref="Q49:Q50"/>
    <mergeCell ref="R48:R50"/>
    <mergeCell ref="S48:S50"/>
    <mergeCell ref="X48:X50"/>
    <mergeCell ref="AD48:AD49"/>
    <mergeCell ref="AC48:AC49"/>
    <mergeCell ref="AC45:AC46"/>
    <mergeCell ref="AD45:AD46"/>
    <mergeCell ref="A48:A50"/>
    <mergeCell ref="E48:E50"/>
    <mergeCell ref="H48:H50"/>
    <mergeCell ref="I49:I50"/>
    <mergeCell ref="J49:J50"/>
    <mergeCell ref="K49:K50"/>
    <mergeCell ref="S45:S47"/>
    <mergeCell ref="X45:X47"/>
    <mergeCell ref="AA45:AA47"/>
    <mergeCell ref="B46:B47"/>
    <mergeCell ref="C46:C47"/>
    <mergeCell ref="D46:D47"/>
    <mergeCell ref="F46:F47"/>
    <mergeCell ref="G46:G47"/>
    <mergeCell ref="I46:I47"/>
    <mergeCell ref="AA48:AA50"/>
    <mergeCell ref="A45:A47"/>
    <mergeCell ref="E45:E47"/>
    <mergeCell ref="H45:H47"/>
    <mergeCell ref="R45:R47"/>
    <mergeCell ref="J46:J47"/>
    <mergeCell ref="K46:K47"/>
    <mergeCell ref="L46:L47"/>
    <mergeCell ref="M46:M47"/>
    <mergeCell ref="A42:A44"/>
    <mergeCell ref="AA42:AA44"/>
    <mergeCell ref="AE42:AE44"/>
    <mergeCell ref="B43:B44"/>
    <mergeCell ref="C43:C44"/>
    <mergeCell ref="D43:D44"/>
    <mergeCell ref="F43:F44"/>
    <mergeCell ref="G43:G44"/>
    <mergeCell ref="I43:I44"/>
    <mergeCell ref="J43:J44"/>
    <mergeCell ref="K43:K44"/>
    <mergeCell ref="E42:E44"/>
    <mergeCell ref="H42:H44"/>
    <mergeCell ref="R42:R44"/>
    <mergeCell ref="S42:S44"/>
    <mergeCell ref="X42:X44"/>
    <mergeCell ref="L43:L44"/>
    <mergeCell ref="M43:M44"/>
    <mergeCell ref="N43:N44"/>
    <mergeCell ref="O43:O44"/>
    <mergeCell ref="P43:P44"/>
    <mergeCell ref="Q43:Q44"/>
    <mergeCell ref="AD42:AD43"/>
    <mergeCell ref="AC42:AC43"/>
    <mergeCell ref="AE39:AE41"/>
    <mergeCell ref="B40:B41"/>
    <mergeCell ref="C40:C41"/>
    <mergeCell ref="D40:D41"/>
    <mergeCell ref="F40:F41"/>
    <mergeCell ref="G40:G41"/>
    <mergeCell ref="N37:N38"/>
    <mergeCell ref="O37:O38"/>
    <mergeCell ref="P37:P38"/>
    <mergeCell ref="Q37:Q38"/>
    <mergeCell ref="AE36:AE38"/>
    <mergeCell ref="L40:L41"/>
    <mergeCell ref="M40:M41"/>
    <mergeCell ref="N40:N41"/>
    <mergeCell ref="O40:O41"/>
    <mergeCell ref="P40:P41"/>
    <mergeCell ref="Q40:Q41"/>
    <mergeCell ref="R39:R41"/>
    <mergeCell ref="S39:S41"/>
    <mergeCell ref="X39:X41"/>
    <mergeCell ref="AC39:AC40"/>
    <mergeCell ref="AD39:AD40"/>
    <mergeCell ref="AD36:AD37"/>
    <mergeCell ref="AC36:AC37"/>
    <mergeCell ref="A39:A41"/>
    <mergeCell ref="E39:E41"/>
    <mergeCell ref="H39:H41"/>
    <mergeCell ref="I40:I41"/>
    <mergeCell ref="J40:J41"/>
    <mergeCell ref="K40:K41"/>
    <mergeCell ref="S36:S38"/>
    <mergeCell ref="X36:X38"/>
    <mergeCell ref="AA36:AA38"/>
    <mergeCell ref="B37:B38"/>
    <mergeCell ref="C37:C38"/>
    <mergeCell ref="D37:D38"/>
    <mergeCell ref="F37:F38"/>
    <mergeCell ref="G37:G38"/>
    <mergeCell ref="I37:I38"/>
    <mergeCell ref="AA39:AA41"/>
    <mergeCell ref="A36:A38"/>
    <mergeCell ref="E36:E38"/>
    <mergeCell ref="H36:H38"/>
    <mergeCell ref="R36:R38"/>
    <mergeCell ref="J37:J38"/>
    <mergeCell ref="K37:K38"/>
    <mergeCell ref="L37:L38"/>
    <mergeCell ref="M37:M38"/>
    <mergeCell ref="A33:A35"/>
    <mergeCell ref="AA33:AA35"/>
    <mergeCell ref="AE33:AE35"/>
    <mergeCell ref="B34:B35"/>
    <mergeCell ref="C34:C35"/>
    <mergeCell ref="D34:D35"/>
    <mergeCell ref="F34:F35"/>
    <mergeCell ref="G34:G35"/>
    <mergeCell ref="I34:I35"/>
    <mergeCell ref="J34:J35"/>
    <mergeCell ref="K34:K35"/>
    <mergeCell ref="E33:E35"/>
    <mergeCell ref="H33:H35"/>
    <mergeCell ref="R33:R35"/>
    <mergeCell ref="S33:S35"/>
    <mergeCell ref="X33:X35"/>
    <mergeCell ref="L34:L35"/>
    <mergeCell ref="M34:M35"/>
    <mergeCell ref="N34:N35"/>
    <mergeCell ref="O34:O35"/>
    <mergeCell ref="P34:P35"/>
    <mergeCell ref="Q34:Q35"/>
    <mergeCell ref="AD33:AD34"/>
    <mergeCell ref="AC33:AC34"/>
    <mergeCell ref="AE30:AE32"/>
    <mergeCell ref="B31:B32"/>
    <mergeCell ref="C31:C32"/>
    <mergeCell ref="D31:D32"/>
    <mergeCell ref="F31:F32"/>
    <mergeCell ref="G31:G32"/>
    <mergeCell ref="N28:N29"/>
    <mergeCell ref="O28:O29"/>
    <mergeCell ref="P28:P29"/>
    <mergeCell ref="Q28:Q29"/>
    <mergeCell ref="AE27:AE29"/>
    <mergeCell ref="L31:L32"/>
    <mergeCell ref="M31:M32"/>
    <mergeCell ref="N31:N32"/>
    <mergeCell ref="O31:O32"/>
    <mergeCell ref="P31:P32"/>
    <mergeCell ref="Q31:Q32"/>
    <mergeCell ref="R30:R32"/>
    <mergeCell ref="S30:S32"/>
    <mergeCell ref="X30:X32"/>
    <mergeCell ref="AD30:AD31"/>
    <mergeCell ref="AC30:AC31"/>
    <mergeCell ref="AD27:AD28"/>
    <mergeCell ref="AC27:AC28"/>
    <mergeCell ref="A30:A32"/>
    <mergeCell ref="E30:E32"/>
    <mergeCell ref="H30:H32"/>
    <mergeCell ref="I31:I32"/>
    <mergeCell ref="J31:J32"/>
    <mergeCell ref="K31:K32"/>
    <mergeCell ref="S27:S29"/>
    <mergeCell ref="X27:X29"/>
    <mergeCell ref="AA27:AA29"/>
    <mergeCell ref="B28:B29"/>
    <mergeCell ref="C28:C29"/>
    <mergeCell ref="D28:D29"/>
    <mergeCell ref="F28:F29"/>
    <mergeCell ref="G28:G29"/>
    <mergeCell ref="I28:I29"/>
    <mergeCell ref="AA30:AA32"/>
    <mergeCell ref="A27:A29"/>
    <mergeCell ref="E27:E29"/>
    <mergeCell ref="H27:H29"/>
    <mergeCell ref="R27:R29"/>
    <mergeCell ref="J28:J29"/>
    <mergeCell ref="K28:K29"/>
    <mergeCell ref="L28:L29"/>
    <mergeCell ref="M28:M29"/>
    <mergeCell ref="A24:A26"/>
    <mergeCell ref="AA24:AA26"/>
    <mergeCell ref="AE24:AE26"/>
    <mergeCell ref="B25:B26"/>
    <mergeCell ref="C25:C26"/>
    <mergeCell ref="D25:D26"/>
    <mergeCell ref="F25:F26"/>
    <mergeCell ref="G25:G26"/>
    <mergeCell ref="I25:I26"/>
    <mergeCell ref="J25:J26"/>
    <mergeCell ref="K25:K26"/>
    <mergeCell ref="E24:E26"/>
    <mergeCell ref="H24:H26"/>
    <mergeCell ref="R24:R26"/>
    <mergeCell ref="S24:S26"/>
    <mergeCell ref="X24:X26"/>
    <mergeCell ref="L25:L26"/>
    <mergeCell ref="M25:M26"/>
    <mergeCell ref="N25:N26"/>
    <mergeCell ref="O25:O26"/>
    <mergeCell ref="P25:P26"/>
    <mergeCell ref="Q25:Q26"/>
    <mergeCell ref="AD24:AD25"/>
    <mergeCell ref="AC24:AC25"/>
    <mergeCell ref="AE21:AE23"/>
    <mergeCell ref="B22:B23"/>
    <mergeCell ref="C22:C23"/>
    <mergeCell ref="D22:D23"/>
    <mergeCell ref="F22:F23"/>
    <mergeCell ref="G22:G23"/>
    <mergeCell ref="N19:N20"/>
    <mergeCell ref="O19:O20"/>
    <mergeCell ref="P19:P20"/>
    <mergeCell ref="Q19:Q20"/>
    <mergeCell ref="AE18:AE20"/>
    <mergeCell ref="L22:L23"/>
    <mergeCell ref="M22:M23"/>
    <mergeCell ref="N22:N23"/>
    <mergeCell ref="O22:O23"/>
    <mergeCell ref="P22:P23"/>
    <mergeCell ref="Q22:Q23"/>
    <mergeCell ref="R21:R23"/>
    <mergeCell ref="S21:S23"/>
    <mergeCell ref="X21:X23"/>
    <mergeCell ref="AD21:AD22"/>
    <mergeCell ref="AC21:AC22"/>
    <mergeCell ref="AD18:AD19"/>
    <mergeCell ref="AC18:AC19"/>
    <mergeCell ref="A21:A23"/>
    <mergeCell ref="E21:E23"/>
    <mergeCell ref="H21:H23"/>
    <mergeCell ref="I22:I23"/>
    <mergeCell ref="J22:J23"/>
    <mergeCell ref="K22:K23"/>
    <mergeCell ref="S18:S20"/>
    <mergeCell ref="X18:X20"/>
    <mergeCell ref="AA18:AA20"/>
    <mergeCell ref="B19:B20"/>
    <mergeCell ref="C19:C20"/>
    <mergeCell ref="D19:D20"/>
    <mergeCell ref="F19:F20"/>
    <mergeCell ref="G19:G20"/>
    <mergeCell ref="I19:I20"/>
    <mergeCell ref="AA21:AA23"/>
    <mergeCell ref="A18:A20"/>
    <mergeCell ref="E18:E20"/>
    <mergeCell ref="H18:H20"/>
    <mergeCell ref="R18:R20"/>
    <mergeCell ref="J19:J20"/>
    <mergeCell ref="K19:K20"/>
    <mergeCell ref="L19:L20"/>
    <mergeCell ref="M19:M20"/>
    <mergeCell ref="A15:A17"/>
    <mergeCell ref="AA15:AA17"/>
    <mergeCell ref="AE15:AE17"/>
    <mergeCell ref="B16:B17"/>
    <mergeCell ref="C16:C17"/>
    <mergeCell ref="D16:D17"/>
    <mergeCell ref="F16:F17"/>
    <mergeCell ref="G16:G17"/>
    <mergeCell ref="I16:I17"/>
    <mergeCell ref="J16:J17"/>
    <mergeCell ref="K16:K17"/>
    <mergeCell ref="E15:E17"/>
    <mergeCell ref="H15:H17"/>
    <mergeCell ref="R15:R17"/>
    <mergeCell ref="S15:S17"/>
    <mergeCell ref="X15:X17"/>
    <mergeCell ref="L16:L17"/>
    <mergeCell ref="M16:M17"/>
    <mergeCell ref="N16:N17"/>
    <mergeCell ref="O16:O17"/>
    <mergeCell ref="P16:P17"/>
    <mergeCell ref="Q16:Q17"/>
    <mergeCell ref="AD15:AD16"/>
    <mergeCell ref="AC15:AC16"/>
    <mergeCell ref="AE12:AE14"/>
    <mergeCell ref="B13:B14"/>
    <mergeCell ref="C13:C14"/>
    <mergeCell ref="D13:D14"/>
    <mergeCell ref="F13:F14"/>
    <mergeCell ref="G13:G14"/>
    <mergeCell ref="N10:N11"/>
    <mergeCell ref="O10:O11"/>
    <mergeCell ref="P10:P11"/>
    <mergeCell ref="Q10:Q11"/>
    <mergeCell ref="AE9:AE11"/>
    <mergeCell ref="L13:L14"/>
    <mergeCell ref="M13:M14"/>
    <mergeCell ref="N13:N14"/>
    <mergeCell ref="O13:O14"/>
    <mergeCell ref="P13:P14"/>
    <mergeCell ref="Q13:Q14"/>
    <mergeCell ref="R12:R14"/>
    <mergeCell ref="S12:S14"/>
    <mergeCell ref="X12:X14"/>
    <mergeCell ref="AD12:AD13"/>
    <mergeCell ref="AC12:AC13"/>
    <mergeCell ref="AD9:AD10"/>
    <mergeCell ref="AC9:AC10"/>
    <mergeCell ref="A12:A14"/>
    <mergeCell ref="E12:E14"/>
    <mergeCell ref="H12:H14"/>
    <mergeCell ref="I13:I14"/>
    <mergeCell ref="J13:J14"/>
    <mergeCell ref="K13:K14"/>
    <mergeCell ref="S9:S11"/>
    <mergeCell ref="X9:X11"/>
    <mergeCell ref="AA9:AA11"/>
    <mergeCell ref="B10:B11"/>
    <mergeCell ref="C10:C11"/>
    <mergeCell ref="D10:D11"/>
    <mergeCell ref="F10:F11"/>
    <mergeCell ref="G10:G11"/>
    <mergeCell ref="I10:I11"/>
    <mergeCell ref="AA12:AA14"/>
    <mergeCell ref="A9:A11"/>
    <mergeCell ref="E9:E11"/>
    <mergeCell ref="H9:H11"/>
    <mergeCell ref="R9:R11"/>
    <mergeCell ref="J10:J11"/>
    <mergeCell ref="K10:K11"/>
    <mergeCell ref="L10:L11"/>
    <mergeCell ref="M10:M11"/>
    <mergeCell ref="A6:A8"/>
    <mergeCell ref="AA6:AA8"/>
    <mergeCell ref="AE6:AE8"/>
    <mergeCell ref="B7:B8"/>
    <mergeCell ref="C7:C8"/>
    <mergeCell ref="D7:D8"/>
    <mergeCell ref="F7:F8"/>
    <mergeCell ref="G7:G8"/>
    <mergeCell ref="I7:I8"/>
    <mergeCell ref="J7:J8"/>
    <mergeCell ref="K7:K8"/>
    <mergeCell ref="E6:E8"/>
    <mergeCell ref="H6:H8"/>
    <mergeCell ref="R6:R8"/>
    <mergeCell ref="S6:S8"/>
    <mergeCell ref="X6:X8"/>
    <mergeCell ref="L7:L8"/>
    <mergeCell ref="M7:M8"/>
    <mergeCell ref="N7:N8"/>
    <mergeCell ref="O7:O8"/>
    <mergeCell ref="P7:P8"/>
    <mergeCell ref="Q7:Q8"/>
    <mergeCell ref="AD6:AD7"/>
    <mergeCell ref="AC6:AC7"/>
    <mergeCell ref="A1:AI1"/>
    <mergeCell ref="A3:A5"/>
    <mergeCell ref="E3:E5"/>
    <mergeCell ref="H3:H5"/>
    <mergeCell ref="R3:R5"/>
    <mergeCell ref="S3:S5"/>
    <mergeCell ref="X3:X5"/>
    <mergeCell ref="AA3:AA5"/>
    <mergeCell ref="AE3:AE5"/>
    <mergeCell ref="AD3:AD4"/>
    <mergeCell ref="AC3:AC4"/>
    <mergeCell ref="AD87:AD88"/>
    <mergeCell ref="AD90:AD91"/>
    <mergeCell ref="AD93:AD94"/>
    <mergeCell ref="AC93:AC94"/>
    <mergeCell ref="AC90:AC91"/>
    <mergeCell ref="AC87:AC88"/>
    <mergeCell ref="AD84:AD85"/>
    <mergeCell ref="AC84:AC85"/>
    <mergeCell ref="AD81:AD82"/>
    <mergeCell ref="AC81:AC82"/>
  </mergeCells>
  <pageMargins left="0.7" right="0.7" top="0.75" bottom="0.75" header="0.3" footer="0.3"/>
  <pageSetup orientation="portrait" r:id="rId1"/>
  <ignoredErrors>
    <ignoredError sqref="R98 H97 H99:H100 E97 E99:E100" formula="1"/>
  </ignoredError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CC701"/>
  <sheetViews>
    <sheetView zoomScaleNormal="100" workbookViewId="0">
      <pane ySplit="4" topLeftCell="A5" activePane="bottomLeft" state="frozen"/>
      <selection pane="bottomLeft" activeCell="U61" sqref="U61"/>
    </sheetView>
  </sheetViews>
  <sheetFormatPr defaultRowHeight="15" x14ac:dyDescent="0.25"/>
  <cols>
    <col min="1" max="1" width="4.5703125" style="21" bestFit="1" customWidth="1"/>
    <col min="2" max="5" width="12.7109375" style="30" customWidth="1"/>
    <col min="6" max="6" width="9.140625" style="27" customWidth="1"/>
    <col min="7" max="7" width="9.140625" style="10"/>
    <col min="8" max="8" width="9.140625" style="21"/>
    <col min="9" max="9" width="9.7109375" style="23" bestFit="1" customWidth="1"/>
    <col min="10" max="12" width="9.140625" style="23"/>
    <col min="13" max="13" width="9.140625" style="25"/>
    <col min="14" max="14" width="9.140625" style="23"/>
    <col min="15" max="15" width="9.7109375" style="21" bestFit="1" customWidth="1"/>
    <col min="16" max="16" width="9.5703125" bestFit="1" customWidth="1"/>
  </cols>
  <sheetData>
    <row r="1" spans="1:81" ht="26.25" x14ac:dyDescent="0.25">
      <c r="A1" s="300" t="s">
        <v>99</v>
      </c>
      <c r="B1" s="300"/>
      <c r="C1" s="300"/>
      <c r="D1" s="300"/>
      <c r="E1" s="300"/>
      <c r="F1" s="300"/>
      <c r="G1" s="300"/>
      <c r="H1" s="300"/>
      <c r="I1" s="300"/>
      <c r="J1" s="300"/>
      <c r="K1" s="300"/>
      <c r="L1" s="300"/>
      <c r="M1" s="300"/>
      <c r="N1" s="300"/>
      <c r="O1" s="300"/>
      <c r="P1" s="300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2"/>
      <c r="BB1" s="12"/>
      <c r="BC1" s="12"/>
      <c r="BD1" s="12"/>
      <c r="BE1" s="12"/>
      <c r="BF1" s="12"/>
      <c r="BG1" s="12"/>
      <c r="BH1" s="12"/>
      <c r="BI1" s="12"/>
      <c r="BJ1" s="12"/>
      <c r="BK1" s="12"/>
      <c r="BL1" s="12"/>
      <c r="BM1" s="12"/>
      <c r="BN1" s="12"/>
      <c r="BO1" s="12"/>
      <c r="BP1" s="12"/>
      <c r="BQ1" s="12"/>
      <c r="BR1" s="12"/>
      <c r="BS1" s="12"/>
      <c r="BT1" s="12"/>
      <c r="BU1" s="12"/>
      <c r="BV1" s="12"/>
      <c r="BW1" s="12"/>
      <c r="BX1" s="12"/>
      <c r="BY1" s="12"/>
      <c r="BZ1" s="12"/>
      <c r="CA1" s="12"/>
      <c r="CB1" s="12"/>
      <c r="CC1" s="12"/>
    </row>
    <row r="2" spans="1:81" ht="18.75" x14ac:dyDescent="0.3">
      <c r="A2" s="301" t="s">
        <v>57</v>
      </c>
      <c r="B2" s="301"/>
      <c r="C2" s="301"/>
      <c r="D2" s="301"/>
      <c r="E2" s="301"/>
      <c r="F2" s="301"/>
      <c r="G2" s="301"/>
      <c r="H2" s="301"/>
      <c r="I2" s="301"/>
      <c r="J2" s="301"/>
      <c r="K2" s="301"/>
      <c r="L2" s="301"/>
      <c r="M2" s="301"/>
      <c r="N2" s="301"/>
      <c r="O2" s="301"/>
      <c r="P2" s="30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2"/>
      <c r="AN2" s="12"/>
      <c r="AO2" s="12"/>
      <c r="AP2" s="12"/>
      <c r="AQ2" s="12"/>
      <c r="AR2" s="12"/>
      <c r="AS2" s="12"/>
      <c r="AT2" s="12"/>
      <c r="AU2" s="12"/>
      <c r="AV2" s="12"/>
      <c r="AW2" s="12"/>
      <c r="AX2" s="12"/>
      <c r="AY2" s="12"/>
      <c r="AZ2" s="12"/>
      <c r="BA2" s="12"/>
      <c r="BB2" s="12"/>
      <c r="BC2" s="12"/>
      <c r="BD2" s="12"/>
      <c r="BE2" s="12"/>
      <c r="BF2" s="12"/>
      <c r="BG2" s="12"/>
      <c r="BH2" s="12"/>
      <c r="BI2" s="12"/>
      <c r="BJ2" s="12"/>
      <c r="BK2" s="12"/>
      <c r="BL2" s="12"/>
      <c r="BM2" s="12"/>
      <c r="BN2" s="12"/>
      <c r="BO2" s="12"/>
      <c r="BP2" s="12"/>
      <c r="BQ2" s="12"/>
      <c r="BR2" s="12"/>
      <c r="BS2" s="12"/>
      <c r="BT2" s="12"/>
      <c r="BU2" s="12"/>
      <c r="BV2" s="12"/>
      <c r="BW2" s="12"/>
      <c r="BX2" s="12"/>
      <c r="BY2" s="12"/>
      <c r="BZ2" s="12"/>
      <c r="CA2" s="12"/>
      <c r="CB2" s="12"/>
      <c r="CC2" s="12"/>
    </row>
    <row r="3" spans="1:81" ht="15.75" customHeight="1" x14ac:dyDescent="0.25">
      <c r="A3" s="303" t="s">
        <v>0</v>
      </c>
      <c r="B3" s="305" t="s">
        <v>58</v>
      </c>
      <c r="C3" s="305"/>
      <c r="D3" s="305"/>
      <c r="E3" s="305"/>
      <c r="F3" s="306" t="s">
        <v>59</v>
      </c>
      <c r="G3" s="308" t="s">
        <v>61</v>
      </c>
      <c r="H3" s="310" t="s">
        <v>62</v>
      </c>
      <c r="I3" s="310"/>
      <c r="J3" s="310"/>
      <c r="K3" s="310"/>
      <c r="L3" s="310"/>
      <c r="M3" s="310" t="s">
        <v>70</v>
      </c>
      <c r="N3" s="310"/>
      <c r="O3" s="310"/>
      <c r="P3" s="311" t="s">
        <v>60</v>
      </c>
      <c r="Q3" s="12"/>
      <c r="R3" s="12"/>
      <c r="S3" s="12"/>
      <c r="T3" s="12"/>
      <c r="U3" s="12"/>
      <c r="V3" s="12"/>
      <c r="W3" s="12"/>
      <c r="X3" s="12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  <c r="BB3" s="12"/>
      <c r="BC3" s="12"/>
      <c r="BD3" s="12"/>
      <c r="BE3" s="12"/>
      <c r="BF3" s="12"/>
      <c r="BG3" s="12"/>
      <c r="BH3" s="12"/>
      <c r="BI3" s="12"/>
      <c r="BJ3" s="12"/>
      <c r="BK3" s="12"/>
      <c r="BL3" s="12"/>
      <c r="BM3" s="12"/>
      <c r="BN3" s="12"/>
      <c r="BO3" s="12"/>
      <c r="BP3" s="12"/>
      <c r="BQ3" s="12"/>
      <c r="BR3" s="12"/>
      <c r="BS3" s="12"/>
      <c r="BT3" s="12"/>
      <c r="BU3" s="12"/>
      <c r="BV3" s="12"/>
      <c r="BW3" s="12"/>
      <c r="BX3" s="12"/>
      <c r="BY3" s="12"/>
      <c r="BZ3" s="12"/>
      <c r="CA3" s="12"/>
      <c r="CB3" s="12"/>
      <c r="CC3" s="12"/>
    </row>
    <row r="4" spans="1:81" ht="15.75" x14ac:dyDescent="0.25">
      <c r="A4" s="304"/>
      <c r="B4" s="28" t="s">
        <v>1</v>
      </c>
      <c r="C4" s="28" t="s">
        <v>2</v>
      </c>
      <c r="D4" s="28" t="s">
        <v>68</v>
      </c>
      <c r="E4" s="28" t="s">
        <v>3</v>
      </c>
      <c r="F4" s="307"/>
      <c r="G4" s="309"/>
      <c r="H4" s="198" t="s">
        <v>20</v>
      </c>
      <c r="I4" s="144" t="s">
        <v>11</v>
      </c>
      <c r="J4" s="144" t="s">
        <v>63</v>
      </c>
      <c r="K4" s="144" t="s">
        <v>12</v>
      </c>
      <c r="L4" s="144" t="s">
        <v>64</v>
      </c>
      <c r="M4" s="143" t="s">
        <v>21</v>
      </c>
      <c r="N4" s="144" t="s">
        <v>22</v>
      </c>
      <c r="O4" s="198" t="s">
        <v>65</v>
      </c>
      <c r="P4" s="311"/>
      <c r="Q4" s="12"/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2"/>
      <c r="AH4" s="12"/>
      <c r="AI4" s="12"/>
      <c r="AJ4" s="12"/>
      <c r="AK4" s="12"/>
      <c r="AL4" s="12"/>
      <c r="AM4" s="12"/>
      <c r="AN4" s="12"/>
      <c r="AO4" s="12"/>
      <c r="AP4" s="12"/>
      <c r="AQ4" s="12"/>
      <c r="AR4" s="12"/>
      <c r="AS4" s="12"/>
      <c r="AT4" s="12"/>
      <c r="AU4" s="12"/>
      <c r="AV4" s="12"/>
      <c r="AW4" s="12"/>
      <c r="AX4" s="12"/>
      <c r="AY4" s="12"/>
      <c r="AZ4" s="12"/>
      <c r="BA4" s="12"/>
      <c r="BB4" s="12"/>
      <c r="BC4" s="12"/>
      <c r="BD4" s="12"/>
      <c r="BE4" s="12"/>
      <c r="BF4" s="12"/>
      <c r="BG4" s="12"/>
      <c r="BH4" s="12"/>
      <c r="BI4" s="12"/>
      <c r="BJ4" s="12"/>
      <c r="BK4" s="12"/>
      <c r="BL4" s="12"/>
      <c r="BM4" s="12"/>
      <c r="BN4" s="12"/>
      <c r="BO4" s="12"/>
      <c r="BP4" s="12"/>
      <c r="BQ4" s="12"/>
      <c r="BR4" s="12"/>
      <c r="BS4" s="12"/>
      <c r="BT4" s="12"/>
      <c r="BU4" s="12"/>
      <c r="BV4" s="12"/>
      <c r="BW4" s="12"/>
      <c r="BX4" s="12"/>
      <c r="BY4" s="12"/>
      <c r="BZ4" s="12"/>
      <c r="CA4" s="12"/>
      <c r="CB4" s="12"/>
      <c r="CC4" s="12"/>
    </row>
    <row r="5" spans="1:81" ht="15.75" x14ac:dyDescent="0.25">
      <c r="A5" s="304">
        <v>1</v>
      </c>
      <c r="B5" s="312">
        <f>May!E3</f>
        <v>977000</v>
      </c>
      <c r="C5" s="312">
        <f>May!H3</f>
        <v>36000</v>
      </c>
      <c r="D5" s="314">
        <f>May!Q5*10*15000</f>
        <v>0</v>
      </c>
      <c r="E5" s="312">
        <f>May!I5</f>
        <v>1046300</v>
      </c>
      <c r="F5" s="316">
        <f>May!J5+May!K5</f>
        <v>12.199999999999818</v>
      </c>
      <c r="G5" s="318">
        <f>May!S3</f>
        <v>0.12</v>
      </c>
      <c r="H5" s="198" t="s">
        <v>16</v>
      </c>
      <c r="I5" s="197">
        <f>May!X3</f>
        <v>19.7971875</v>
      </c>
      <c r="J5" s="197">
        <f>May!AA3</f>
        <v>15.400000000000002</v>
      </c>
      <c r="K5" s="197">
        <f>May!AB4</f>
        <v>0</v>
      </c>
      <c r="L5" s="197">
        <f>May!AE3</f>
        <v>8</v>
      </c>
      <c r="M5" s="320">
        <f>May!AI3</f>
        <v>4.9000000000000002E-2</v>
      </c>
      <c r="N5" s="318">
        <f>May!AI5</f>
        <v>7.65</v>
      </c>
      <c r="O5" s="316">
        <f>May!AI4</f>
        <v>13.1</v>
      </c>
      <c r="P5" s="322">
        <f>May!R3</f>
        <v>1.1100000000000001</v>
      </c>
      <c r="Q5" s="12"/>
      <c r="R5" s="12"/>
      <c r="S5" s="12"/>
      <c r="T5" s="12"/>
      <c r="U5" s="12"/>
      <c r="V5" s="12"/>
      <c r="W5" s="12"/>
      <c r="X5" s="12"/>
      <c r="Y5" s="12"/>
      <c r="Z5" s="12"/>
      <c r="AA5" s="12"/>
      <c r="AB5" s="12"/>
      <c r="AC5" s="12"/>
      <c r="AD5" s="12"/>
      <c r="AE5" s="12"/>
      <c r="AF5" s="12"/>
      <c r="AG5" s="12"/>
      <c r="AH5" s="12"/>
      <c r="AI5" s="12"/>
      <c r="AJ5" s="12"/>
      <c r="AK5" s="12"/>
      <c r="AL5" s="12"/>
      <c r="AM5" s="12"/>
      <c r="AN5" s="12"/>
      <c r="AO5" s="12"/>
      <c r="AP5" s="12"/>
      <c r="AQ5" s="12"/>
      <c r="AR5" s="12"/>
      <c r="AS5" s="12"/>
      <c r="AT5" s="12"/>
      <c r="AU5" s="12"/>
      <c r="AV5" s="12"/>
      <c r="AW5" s="12"/>
      <c r="AX5" s="12"/>
      <c r="AY5" s="12"/>
      <c r="AZ5" s="12"/>
      <c r="BA5" s="12"/>
      <c r="BB5" s="12"/>
      <c r="BC5" s="12"/>
      <c r="BD5" s="12"/>
      <c r="BE5" s="12"/>
      <c r="BF5" s="12"/>
      <c r="BG5" s="12"/>
      <c r="BH5" s="12"/>
      <c r="BI5" s="12"/>
      <c r="BJ5" s="12"/>
      <c r="BK5" s="12"/>
      <c r="BL5" s="12"/>
      <c r="BM5" s="12"/>
      <c r="BN5" s="12"/>
      <c r="BO5" s="12"/>
      <c r="BP5" s="12"/>
      <c r="BQ5" s="12"/>
      <c r="BR5" s="12"/>
      <c r="BS5" s="12"/>
      <c r="BT5" s="12"/>
      <c r="BU5" s="12"/>
      <c r="BV5" s="12"/>
      <c r="BW5" s="12"/>
      <c r="BX5" s="12"/>
      <c r="BY5" s="12"/>
      <c r="BZ5" s="12"/>
      <c r="CA5" s="12"/>
      <c r="CB5" s="12"/>
      <c r="CC5" s="12"/>
    </row>
    <row r="6" spans="1:81" ht="15.75" x14ac:dyDescent="0.25">
      <c r="A6" s="304"/>
      <c r="B6" s="313"/>
      <c r="C6" s="313"/>
      <c r="D6" s="315"/>
      <c r="E6" s="313"/>
      <c r="F6" s="317"/>
      <c r="G6" s="319"/>
      <c r="H6" s="198" t="s">
        <v>15</v>
      </c>
      <c r="I6" s="197">
        <f>IF(May!W5=0,May!V5,AVERAGE(May!V5,May!W5))</f>
        <v>2.4296453318409754</v>
      </c>
      <c r="J6" s="197">
        <f>IF(May!Z5=0,May!Y5,AVERAGE(May!Z5,May!Y5))</f>
        <v>1.8899926118470631</v>
      </c>
      <c r="K6" s="197">
        <f>May!AB5</f>
        <v>0</v>
      </c>
      <c r="L6" s="197">
        <f>IF(May!AD5=0,May!AC5,AVERAGE(May!AC5,May!AD5))</f>
        <v>0.981814343816656</v>
      </c>
      <c r="M6" s="321"/>
      <c r="N6" s="319"/>
      <c r="O6" s="317"/>
      <c r="P6" s="322"/>
      <c r="Q6" s="12"/>
      <c r="R6" s="12"/>
      <c r="S6" s="12"/>
      <c r="T6" s="12"/>
      <c r="U6" s="12"/>
      <c r="V6" s="12"/>
      <c r="W6" s="12"/>
      <c r="X6" s="12"/>
      <c r="Y6" s="12"/>
      <c r="Z6" s="12"/>
      <c r="AA6" s="12"/>
      <c r="AB6" s="12"/>
      <c r="AC6" s="12"/>
      <c r="AD6" s="12"/>
      <c r="AE6" s="12"/>
      <c r="AF6" s="12"/>
      <c r="AG6" s="12"/>
      <c r="AH6" s="12"/>
      <c r="AI6" s="12"/>
      <c r="AJ6" s="12"/>
      <c r="AK6" s="12"/>
      <c r="AL6" s="12"/>
      <c r="AM6" s="12"/>
      <c r="AN6" s="12"/>
      <c r="AO6" s="12"/>
      <c r="AP6" s="12"/>
      <c r="AQ6" s="12"/>
      <c r="AR6" s="12"/>
      <c r="AS6" s="12"/>
      <c r="AT6" s="12"/>
      <c r="AU6" s="12"/>
      <c r="AV6" s="12"/>
      <c r="AW6" s="12"/>
      <c r="AX6" s="12"/>
      <c r="AY6" s="12"/>
      <c r="AZ6" s="12"/>
      <c r="BA6" s="12"/>
      <c r="BB6" s="12"/>
      <c r="BC6" s="12"/>
      <c r="BD6" s="12"/>
      <c r="BE6" s="12"/>
      <c r="BF6" s="12"/>
      <c r="BG6" s="12"/>
      <c r="BH6" s="12"/>
      <c r="BI6" s="12"/>
      <c r="BJ6" s="12"/>
      <c r="BK6" s="12"/>
      <c r="BL6" s="12"/>
      <c r="BM6" s="12"/>
      <c r="BN6" s="12"/>
      <c r="BO6" s="12"/>
      <c r="BP6" s="12"/>
      <c r="BQ6" s="12"/>
      <c r="BR6" s="12"/>
      <c r="BS6" s="12"/>
      <c r="BT6" s="12"/>
      <c r="BU6" s="12"/>
      <c r="BV6" s="12"/>
      <c r="BW6" s="12"/>
      <c r="BX6" s="12"/>
      <c r="BY6" s="12"/>
      <c r="BZ6" s="12"/>
      <c r="CA6" s="12"/>
      <c r="CB6" s="12"/>
      <c r="CC6" s="12"/>
    </row>
    <row r="7" spans="1:81" ht="15.75" x14ac:dyDescent="0.25">
      <c r="A7" s="304">
        <v>2</v>
      </c>
      <c r="B7" s="312">
        <f>May!E6</f>
        <v>995000</v>
      </c>
      <c r="C7" s="314">
        <f>May!H6</f>
        <v>0</v>
      </c>
      <c r="D7" s="314">
        <f>May!Q7*10*15000</f>
        <v>0</v>
      </c>
      <c r="E7" s="312">
        <f>May!I7</f>
        <v>1056800</v>
      </c>
      <c r="F7" s="316">
        <f>May!J7+May!K7</f>
        <v>12.300000000000182</v>
      </c>
      <c r="G7" s="318">
        <f>May!S6</f>
        <v>0.6</v>
      </c>
      <c r="H7" s="198" t="s">
        <v>16</v>
      </c>
      <c r="I7" s="197">
        <f>May!X6</f>
        <v>21.996874999999999</v>
      </c>
      <c r="J7" s="197">
        <f>May!AA6</f>
        <v>15.950000000000001</v>
      </c>
      <c r="K7" s="197">
        <f>May!AB7</f>
        <v>0</v>
      </c>
      <c r="L7" s="197">
        <f>May!AE6</f>
        <v>9</v>
      </c>
      <c r="M7" s="320">
        <f>May!AI6</f>
        <v>4.9000000000000002E-2</v>
      </c>
      <c r="N7" s="318">
        <f>May!AI8</f>
        <v>7.77</v>
      </c>
      <c r="O7" s="316">
        <f>May!AI7</f>
        <v>12.9</v>
      </c>
      <c r="P7" s="322">
        <f>May!R6</f>
        <v>0.98</v>
      </c>
      <c r="Q7" s="12"/>
      <c r="R7" s="12"/>
      <c r="S7" s="12"/>
      <c r="T7" s="12"/>
      <c r="U7" s="12"/>
      <c r="V7" s="12"/>
      <c r="W7" s="12"/>
      <c r="X7" s="12"/>
      <c r="Y7" s="12"/>
      <c r="Z7" s="12"/>
      <c r="AA7" s="12"/>
      <c r="AB7" s="12"/>
      <c r="AC7" s="12"/>
      <c r="AD7" s="12"/>
      <c r="AE7" s="12"/>
      <c r="AF7" s="12"/>
      <c r="AG7" s="12"/>
      <c r="AH7" s="12"/>
      <c r="AI7" s="12"/>
      <c r="AJ7" s="12"/>
      <c r="AK7" s="12"/>
      <c r="AL7" s="12"/>
      <c r="AM7" s="12"/>
      <c r="AN7" s="12"/>
      <c r="AO7" s="12"/>
      <c r="AP7" s="12"/>
      <c r="AQ7" s="12"/>
      <c r="AR7" s="12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/>
      <c r="BM7" s="12"/>
      <c r="BN7" s="12"/>
      <c r="BO7" s="12"/>
      <c r="BP7" s="12"/>
      <c r="BQ7" s="12"/>
      <c r="BR7" s="12"/>
      <c r="BS7" s="12"/>
      <c r="BT7" s="12"/>
      <c r="BU7" s="12"/>
      <c r="BV7" s="12"/>
      <c r="BW7" s="12"/>
      <c r="BX7" s="12"/>
      <c r="BY7" s="12"/>
      <c r="BZ7" s="12"/>
      <c r="CA7" s="12"/>
      <c r="CB7" s="12"/>
      <c r="CC7" s="12"/>
    </row>
    <row r="8" spans="1:81" ht="15.75" x14ac:dyDescent="0.25">
      <c r="A8" s="304"/>
      <c r="B8" s="313"/>
      <c r="C8" s="315"/>
      <c r="D8" s="315"/>
      <c r="E8" s="313"/>
      <c r="F8" s="317"/>
      <c r="G8" s="319"/>
      <c r="H8" s="198" t="s">
        <v>15</v>
      </c>
      <c r="I8" s="197">
        <f>IF(May!W8=0,May!V8,AVERAGE(May!V8,May!W8))</f>
        <v>2.6507688321704448</v>
      </c>
      <c r="J8" s="197">
        <f>IF(May!Z8=0,May!Y8,AVERAGE(May!Z8,May!Y8))</f>
        <v>1.9220804261113724</v>
      </c>
      <c r="K8" s="197">
        <f>May!AB8</f>
        <v>0</v>
      </c>
      <c r="L8" s="197">
        <f>IF(May!AD8=0,May!AC8,AVERAGE(May!AC8,May!AD8))</f>
        <v>1.0845594880879217</v>
      </c>
      <c r="M8" s="321"/>
      <c r="N8" s="319"/>
      <c r="O8" s="317"/>
      <c r="P8" s="322"/>
      <c r="Q8" s="12"/>
      <c r="R8" s="12"/>
      <c r="S8" s="12"/>
      <c r="T8" s="12"/>
      <c r="U8" s="12"/>
      <c r="V8" s="12"/>
      <c r="W8" s="12"/>
      <c r="X8" s="12"/>
      <c r="Y8" s="12"/>
      <c r="Z8" s="12"/>
      <c r="AA8" s="12"/>
      <c r="AB8" s="12"/>
      <c r="AC8" s="12"/>
      <c r="AD8" s="12"/>
      <c r="AE8" s="12"/>
      <c r="AF8" s="12"/>
      <c r="AG8" s="12"/>
      <c r="AH8" s="12"/>
      <c r="AI8" s="12"/>
      <c r="AJ8" s="12"/>
      <c r="AK8" s="12"/>
      <c r="AL8" s="12"/>
      <c r="AM8" s="12"/>
      <c r="AN8" s="12"/>
      <c r="AO8" s="12"/>
      <c r="AP8" s="12"/>
      <c r="AQ8" s="12"/>
      <c r="AR8" s="12"/>
      <c r="AS8" s="12"/>
      <c r="AT8" s="12"/>
      <c r="AU8" s="12"/>
      <c r="AV8" s="12"/>
      <c r="AW8" s="12"/>
      <c r="AX8" s="12"/>
      <c r="AY8" s="12"/>
      <c r="AZ8" s="12"/>
      <c r="BA8" s="12"/>
      <c r="BB8" s="12"/>
      <c r="BC8" s="12"/>
      <c r="BD8" s="12"/>
      <c r="BE8" s="12"/>
      <c r="BF8" s="12"/>
      <c r="BG8" s="12"/>
      <c r="BH8" s="12"/>
      <c r="BI8" s="12"/>
      <c r="BJ8" s="12"/>
      <c r="BK8" s="12"/>
      <c r="BL8" s="12"/>
      <c r="BM8" s="12"/>
      <c r="BN8" s="12"/>
      <c r="BO8" s="12"/>
      <c r="BP8" s="12"/>
      <c r="BQ8" s="12"/>
      <c r="BR8" s="12"/>
      <c r="BS8" s="12"/>
      <c r="BT8" s="12"/>
      <c r="BU8" s="12"/>
      <c r="BV8" s="12"/>
      <c r="BW8" s="12"/>
      <c r="BX8" s="12"/>
      <c r="BY8" s="12"/>
      <c r="BZ8" s="12"/>
      <c r="CA8" s="12"/>
      <c r="CB8" s="12"/>
      <c r="CC8" s="12"/>
    </row>
    <row r="9" spans="1:81" ht="15.75" x14ac:dyDescent="0.25">
      <c r="A9" s="304">
        <v>3</v>
      </c>
      <c r="B9" s="312">
        <f>May!E9</f>
        <v>834000</v>
      </c>
      <c r="C9" s="312">
        <f>May!H9</f>
        <v>36000</v>
      </c>
      <c r="D9" s="312">
        <f>May!Q10*10*15000</f>
        <v>14999.999999999147</v>
      </c>
      <c r="E9" s="312">
        <f>May!I10</f>
        <v>792200</v>
      </c>
      <c r="F9" s="316">
        <f>May!J10+May!K10</f>
        <v>10.199999999999818</v>
      </c>
      <c r="G9" s="318">
        <f>May!S9</f>
        <v>0.16</v>
      </c>
      <c r="H9" s="198" t="s">
        <v>16</v>
      </c>
      <c r="I9" s="197">
        <f>May!X9</f>
        <v>26.396250000000002</v>
      </c>
      <c r="J9" s="197">
        <f>May!AA9</f>
        <v>13.200000000000001</v>
      </c>
      <c r="K9" s="197">
        <f>May!AB10</f>
        <v>0</v>
      </c>
      <c r="L9" s="197">
        <f>May!AE9</f>
        <v>7</v>
      </c>
      <c r="M9" s="320">
        <f>May!AI9</f>
        <v>6.0999999999999999E-2</v>
      </c>
      <c r="N9" s="318">
        <f>May!AI11</f>
        <v>7.77</v>
      </c>
      <c r="O9" s="316">
        <f>May!AI10</f>
        <v>11.9</v>
      </c>
      <c r="P9" s="322">
        <f>May!R9</f>
        <v>0.95</v>
      </c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</row>
    <row r="10" spans="1:81" ht="15.75" x14ac:dyDescent="0.25">
      <c r="A10" s="304"/>
      <c r="B10" s="313"/>
      <c r="C10" s="313"/>
      <c r="D10" s="313"/>
      <c r="E10" s="313"/>
      <c r="F10" s="317"/>
      <c r="G10" s="319"/>
      <c r="H10" s="198" t="s">
        <v>15</v>
      </c>
      <c r="I10" s="197">
        <f>IF(May!W11=0,May!V11,AVERAGE(May!V11,May!W11))</f>
        <v>3.794985594258407</v>
      </c>
      <c r="J10" s="197">
        <f>IF(May!Z11=0,May!Y11,AVERAGE(May!Z11,May!Y11))</f>
        <v>1.897762365647051</v>
      </c>
      <c r="K10" s="197">
        <f>May!AB11</f>
        <v>0</v>
      </c>
      <c r="L10" s="197">
        <f>IF(May!AD11=0,May!AC11,AVERAGE(May!AC11,May!AD11))</f>
        <v>1.0063891332976784</v>
      </c>
      <c r="M10" s="321"/>
      <c r="N10" s="319"/>
      <c r="O10" s="317"/>
      <c r="P10" s="322"/>
      <c r="Q10" s="12"/>
      <c r="R10" s="12"/>
      <c r="S10" s="12"/>
      <c r="T10" s="12"/>
      <c r="U10" s="12"/>
      <c r="V10" s="12"/>
      <c r="W10" s="12"/>
      <c r="X10" s="12"/>
      <c r="Y10" s="12"/>
      <c r="Z10" s="12"/>
      <c r="AA10" s="12"/>
      <c r="AB10" s="12"/>
      <c r="AC10" s="12"/>
      <c r="AD10" s="12"/>
      <c r="AE10" s="12"/>
      <c r="AF10" s="12"/>
      <c r="AG10" s="12"/>
      <c r="AH10" s="12"/>
      <c r="AI10" s="12"/>
      <c r="AJ10" s="12"/>
      <c r="AK10" s="12"/>
      <c r="AL10" s="12"/>
      <c r="AM10" s="12"/>
      <c r="AN10" s="12"/>
      <c r="AO10" s="12"/>
      <c r="AP10" s="12"/>
      <c r="AQ10" s="12"/>
      <c r="AR10" s="12"/>
      <c r="AS10" s="12"/>
      <c r="AT10" s="12"/>
      <c r="AU10" s="12"/>
      <c r="AV10" s="12"/>
      <c r="AW10" s="12"/>
      <c r="AX10" s="12"/>
      <c r="AY10" s="12"/>
      <c r="AZ10" s="12"/>
      <c r="BA10" s="12"/>
      <c r="BB10" s="12"/>
      <c r="BC10" s="12"/>
      <c r="BD10" s="12"/>
      <c r="BE10" s="12"/>
      <c r="BF10" s="12"/>
      <c r="BG10" s="12"/>
      <c r="BH10" s="12"/>
      <c r="BI10" s="12"/>
      <c r="BJ10" s="12"/>
      <c r="BK10" s="12"/>
      <c r="BL10" s="12"/>
      <c r="BM10" s="12"/>
      <c r="BN10" s="12"/>
      <c r="BO10" s="12"/>
      <c r="BP10" s="12"/>
      <c r="BQ10" s="12"/>
      <c r="BR10" s="12"/>
      <c r="BS10" s="12"/>
      <c r="BT10" s="12"/>
      <c r="BU10" s="12"/>
      <c r="BV10" s="12"/>
      <c r="BW10" s="12"/>
      <c r="BX10" s="12"/>
      <c r="BY10" s="12"/>
      <c r="BZ10" s="12"/>
      <c r="CA10" s="12"/>
      <c r="CB10" s="12"/>
      <c r="CC10" s="12"/>
    </row>
    <row r="11" spans="1:81" ht="15.75" x14ac:dyDescent="0.25">
      <c r="A11" s="304">
        <v>4</v>
      </c>
      <c r="B11" s="312">
        <f>May!E12</f>
        <v>1106000</v>
      </c>
      <c r="C11" s="312">
        <f>May!H12</f>
        <v>36000</v>
      </c>
      <c r="D11" s="314">
        <f>May!Q13*10*15000</f>
        <v>0</v>
      </c>
      <c r="E11" s="312">
        <f>May!I13</f>
        <v>974300</v>
      </c>
      <c r="F11" s="316">
        <f>May!J13+May!K13</f>
        <v>13.399999999999636</v>
      </c>
      <c r="G11" s="318">
        <f>May!S12</f>
        <v>0.01</v>
      </c>
      <c r="H11" s="198" t="s">
        <v>16</v>
      </c>
      <c r="I11" s="197">
        <f>May!X12</f>
        <v>26.396250000000002</v>
      </c>
      <c r="J11" s="197">
        <f>May!AA12</f>
        <v>18.150000000000002</v>
      </c>
      <c r="K11" s="197">
        <f>May!AB13</f>
        <v>1.25</v>
      </c>
      <c r="L11" s="197">
        <f>May!AE12</f>
        <v>11</v>
      </c>
      <c r="M11" s="320">
        <f>May!AI12</f>
        <v>4.5999999999999999E-2</v>
      </c>
      <c r="N11" s="318">
        <f>May!AI14</f>
        <v>7.77</v>
      </c>
      <c r="O11" s="316">
        <f>May!AI13</f>
        <v>10.9</v>
      </c>
      <c r="P11" s="322">
        <f>May!R12</f>
        <v>0.95</v>
      </c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2"/>
      <c r="BP11" s="12"/>
      <c r="BQ11" s="12"/>
      <c r="BR11" s="12"/>
      <c r="BS11" s="12"/>
      <c r="BT11" s="12"/>
      <c r="BU11" s="12"/>
      <c r="BV11" s="12"/>
      <c r="BW11" s="12"/>
      <c r="BX11" s="12"/>
      <c r="BY11" s="12"/>
      <c r="BZ11" s="12"/>
      <c r="CA11" s="12"/>
      <c r="CB11" s="12"/>
      <c r="CC11" s="12"/>
    </row>
    <row r="12" spans="1:81" ht="15.75" x14ac:dyDescent="0.25">
      <c r="A12" s="304"/>
      <c r="B12" s="313"/>
      <c r="C12" s="313"/>
      <c r="D12" s="315"/>
      <c r="E12" s="313"/>
      <c r="F12" s="317"/>
      <c r="G12" s="319"/>
      <c r="H12" s="198" t="s">
        <v>15</v>
      </c>
      <c r="I12" s="197">
        <f>IF(May!W14=0,May!V14,AVERAGE(May!V14,May!W14))</f>
        <v>2.8616799146577856</v>
      </c>
      <c r="J12" s="197">
        <f>IF(May!Z14=0,May!Y14,AVERAGE(May!Z14,May!Y14))</f>
        <v>1.9676844419581876</v>
      </c>
      <c r="K12" s="197">
        <f>May!AB14</f>
        <v>0.13551545743513688</v>
      </c>
      <c r="L12" s="197">
        <f>IF(May!AD14=0,May!AC14,AVERAGE(May!AC14,May!AD14))</f>
        <v>1.1925360254292046</v>
      </c>
      <c r="M12" s="321"/>
      <c r="N12" s="319"/>
      <c r="O12" s="317"/>
      <c r="P12" s="322"/>
      <c r="Q12" s="12"/>
      <c r="R12" s="12"/>
      <c r="S12" s="12"/>
      <c r="T12" s="12"/>
      <c r="U12" s="12"/>
      <c r="V12" s="12"/>
      <c r="W12" s="12"/>
      <c r="X12" s="12"/>
      <c r="Y12" s="12"/>
      <c r="Z12" s="12"/>
      <c r="AA12" s="12"/>
      <c r="AB12" s="12"/>
      <c r="AC12" s="12"/>
      <c r="AD12" s="12"/>
      <c r="AE12" s="12"/>
      <c r="AF12" s="12"/>
      <c r="AG12" s="12"/>
      <c r="AH12" s="12"/>
      <c r="AI12" s="12"/>
      <c r="AJ12" s="12"/>
      <c r="AK12" s="12"/>
      <c r="AL12" s="12"/>
      <c r="AM12" s="12"/>
      <c r="AN12" s="12"/>
      <c r="AO12" s="12"/>
      <c r="AP12" s="12"/>
      <c r="AQ12" s="12"/>
      <c r="AR12" s="12"/>
      <c r="AS12" s="12"/>
      <c r="AT12" s="12"/>
      <c r="AU12" s="12"/>
      <c r="AV12" s="12"/>
      <c r="AW12" s="12"/>
      <c r="AX12" s="12"/>
      <c r="AY12" s="12"/>
      <c r="AZ12" s="12"/>
      <c r="BA12" s="12"/>
      <c r="BB12" s="12"/>
      <c r="BC12" s="12"/>
      <c r="BD12" s="12"/>
      <c r="BE12" s="12"/>
      <c r="BF12" s="12"/>
      <c r="BG12" s="12"/>
      <c r="BH12" s="12"/>
      <c r="BI12" s="12"/>
      <c r="BJ12" s="12"/>
      <c r="BK12" s="12"/>
      <c r="BL12" s="12"/>
      <c r="BM12" s="12"/>
      <c r="BN12" s="12"/>
      <c r="BO12" s="12"/>
      <c r="BP12" s="12"/>
      <c r="BQ12" s="12"/>
      <c r="BR12" s="12"/>
      <c r="BS12" s="12"/>
      <c r="BT12" s="12"/>
      <c r="BU12" s="12"/>
      <c r="BV12" s="12"/>
      <c r="BW12" s="12"/>
      <c r="BX12" s="12"/>
      <c r="BY12" s="12"/>
      <c r="BZ12" s="12"/>
      <c r="CA12" s="12"/>
      <c r="CB12" s="12"/>
      <c r="CC12" s="12"/>
    </row>
    <row r="13" spans="1:81" ht="15.75" x14ac:dyDescent="0.25">
      <c r="A13" s="304">
        <v>5</v>
      </c>
      <c r="B13" s="312">
        <f>May!E15</f>
        <v>866000</v>
      </c>
      <c r="C13" s="314">
        <f>May!H15</f>
        <v>0</v>
      </c>
      <c r="D13" s="314">
        <f>May!Q16*10*15000</f>
        <v>0</v>
      </c>
      <c r="E13" s="312">
        <f>May!I16</f>
        <v>990200</v>
      </c>
      <c r="F13" s="316">
        <f>May!J16+May!K16</f>
        <v>10.800000000000182</v>
      </c>
      <c r="G13" s="318">
        <f>May!S15</f>
        <v>0.1</v>
      </c>
      <c r="H13" s="198" t="s">
        <v>16</v>
      </c>
      <c r="I13" s="197">
        <f>May!X15</f>
        <v>19.7971875</v>
      </c>
      <c r="J13" s="197">
        <f>May!AA15</f>
        <v>14.025</v>
      </c>
      <c r="K13" s="197">
        <f>May!AB16</f>
        <v>0.78125</v>
      </c>
      <c r="L13" s="197">
        <f>May!AE15</f>
        <v>9</v>
      </c>
      <c r="M13" s="320">
        <f>May!AI15</f>
        <v>4.8000000000000001E-2</v>
      </c>
      <c r="N13" s="318">
        <f>May!AI17</f>
        <v>7.55</v>
      </c>
      <c r="O13" s="316">
        <f>May!AI16</f>
        <v>12.9</v>
      </c>
      <c r="P13" s="322">
        <f>May!R15</f>
        <v>1.02</v>
      </c>
      <c r="Q13" s="12"/>
      <c r="R13" s="12"/>
      <c r="S13" s="12"/>
      <c r="T13" s="12"/>
      <c r="U13" s="12"/>
      <c r="V13" s="12"/>
      <c r="W13" s="12"/>
      <c r="X13" s="12"/>
      <c r="Y13" s="12"/>
      <c r="Z13" s="12"/>
      <c r="AA13" s="12"/>
      <c r="AB13" s="12"/>
      <c r="AC13" s="12"/>
      <c r="AD13" s="12"/>
      <c r="AE13" s="12"/>
      <c r="AF13" s="12"/>
      <c r="AG13" s="12"/>
      <c r="AH13" s="12"/>
      <c r="AI13" s="12"/>
      <c r="AJ13" s="12"/>
      <c r="AK13" s="12"/>
      <c r="AL13" s="12"/>
      <c r="AM13" s="12"/>
      <c r="AN13" s="12"/>
      <c r="AO13" s="12"/>
      <c r="AP13" s="12"/>
      <c r="AQ13" s="12"/>
      <c r="AR13" s="12"/>
      <c r="AS13" s="12"/>
      <c r="AT13" s="12"/>
      <c r="AU13" s="12"/>
      <c r="AV13" s="12"/>
      <c r="AW13" s="12"/>
      <c r="AX13" s="12"/>
      <c r="AY13" s="12"/>
      <c r="AZ13" s="12"/>
      <c r="BA13" s="12"/>
      <c r="BB13" s="12"/>
      <c r="BC13" s="12"/>
      <c r="BD13" s="12"/>
      <c r="BE13" s="12"/>
      <c r="BF13" s="12"/>
      <c r="BG13" s="12"/>
      <c r="BH13" s="12"/>
      <c r="BI13" s="12"/>
      <c r="BJ13" s="12"/>
      <c r="BK13" s="12"/>
      <c r="BL13" s="12"/>
      <c r="BM13" s="12"/>
      <c r="BN13" s="12"/>
      <c r="BO13" s="12"/>
      <c r="BP13" s="12"/>
      <c r="BQ13" s="12"/>
      <c r="BR13" s="12"/>
      <c r="BS13" s="12"/>
      <c r="BT13" s="12"/>
      <c r="BU13" s="12"/>
      <c r="BV13" s="12"/>
      <c r="BW13" s="12"/>
      <c r="BX13" s="12"/>
      <c r="BY13" s="12"/>
      <c r="BZ13" s="12"/>
      <c r="CA13" s="12"/>
      <c r="CB13" s="12"/>
      <c r="CC13" s="12"/>
    </row>
    <row r="14" spans="1:81" ht="15.75" x14ac:dyDescent="0.25">
      <c r="A14" s="304"/>
      <c r="B14" s="313"/>
      <c r="C14" s="315"/>
      <c r="D14" s="315"/>
      <c r="E14" s="313"/>
      <c r="F14" s="317"/>
      <c r="G14" s="319"/>
      <c r="H14" s="198" t="s">
        <v>15</v>
      </c>
      <c r="I14" s="197">
        <f>IF(May!W17=0,May!V17,AVERAGE(May!V17,May!W17))</f>
        <v>2.7410663847674748</v>
      </c>
      <c r="J14" s="197">
        <f>IF(May!Z17=0,May!Y17,AVERAGE(May!Z17,May!Y17))</f>
        <v>1.9418645222390218</v>
      </c>
      <c r="K14" s="197">
        <f>May!AB17</f>
        <v>0.10816981518711129</v>
      </c>
      <c r="L14" s="197">
        <f>IF(May!AD17=0,May!AC17,AVERAGE(May!AC17,May!AD17))</f>
        <v>1.246116270955522</v>
      </c>
      <c r="M14" s="321"/>
      <c r="N14" s="319"/>
      <c r="O14" s="317"/>
      <c r="P14" s="322"/>
      <c r="Q14" s="12"/>
      <c r="R14" s="12"/>
      <c r="S14" s="12"/>
      <c r="T14" s="12"/>
      <c r="U14" s="12"/>
      <c r="V14" s="12"/>
      <c r="W14" s="12"/>
      <c r="X14" s="12"/>
      <c r="Y14" s="12"/>
      <c r="Z14" s="12"/>
      <c r="AA14" s="12"/>
      <c r="AB14" s="12"/>
      <c r="AC14" s="12"/>
      <c r="AD14" s="12"/>
      <c r="AE14" s="12"/>
      <c r="AF14" s="12"/>
      <c r="AG14" s="12"/>
      <c r="AH14" s="12"/>
      <c r="AI14" s="12"/>
      <c r="AJ14" s="12"/>
      <c r="AK14" s="12"/>
      <c r="AL14" s="12"/>
      <c r="AM14" s="12"/>
      <c r="AN14" s="12"/>
      <c r="AO14" s="12"/>
      <c r="AP14" s="12"/>
      <c r="AQ14" s="12"/>
      <c r="AR14" s="12"/>
      <c r="AS14" s="12"/>
      <c r="AT14" s="12"/>
      <c r="AU14" s="12"/>
      <c r="AV14" s="12"/>
      <c r="AW14" s="12"/>
      <c r="AX14" s="12"/>
      <c r="AY14" s="12"/>
      <c r="AZ14" s="12"/>
      <c r="BA14" s="12"/>
      <c r="BB14" s="12"/>
      <c r="BC14" s="12"/>
      <c r="BD14" s="12"/>
      <c r="BE14" s="12"/>
      <c r="BF14" s="12"/>
      <c r="BG14" s="12"/>
      <c r="BH14" s="12"/>
      <c r="BI14" s="12"/>
      <c r="BJ14" s="12"/>
      <c r="BK14" s="12"/>
      <c r="BL14" s="12"/>
      <c r="BM14" s="12"/>
      <c r="BN14" s="12"/>
      <c r="BO14" s="12"/>
      <c r="BP14" s="12"/>
      <c r="BQ14" s="12"/>
      <c r="BR14" s="12"/>
      <c r="BS14" s="12"/>
      <c r="BT14" s="12"/>
      <c r="BU14" s="12"/>
      <c r="BV14" s="12"/>
      <c r="BW14" s="12"/>
      <c r="BX14" s="12"/>
      <c r="BY14" s="12"/>
      <c r="BZ14" s="12"/>
      <c r="CA14" s="12"/>
      <c r="CB14" s="12"/>
      <c r="CC14" s="12"/>
    </row>
    <row r="15" spans="1:81" ht="15.75" x14ac:dyDescent="0.25">
      <c r="A15" s="304">
        <v>6</v>
      </c>
      <c r="B15" s="312">
        <f>May!E18</f>
        <v>948000</v>
      </c>
      <c r="C15" s="312">
        <f>May!H18</f>
        <v>37000</v>
      </c>
      <c r="D15" s="312">
        <f>May!Q19*10*15000</f>
        <v>15000.000000003411</v>
      </c>
      <c r="E15" s="312">
        <f>May!I19</f>
        <v>942300</v>
      </c>
      <c r="F15" s="316">
        <f>May!J19+May!K19</f>
        <v>11.5</v>
      </c>
      <c r="G15" s="318">
        <f>May!S18</f>
        <v>7.0000000000000007E-2</v>
      </c>
      <c r="H15" s="198" t="s">
        <v>16</v>
      </c>
      <c r="I15" s="197">
        <f>May!X18</f>
        <v>21.996874999999999</v>
      </c>
      <c r="J15" s="197">
        <f>May!AA18</f>
        <v>15.125000000000002</v>
      </c>
      <c r="K15" s="197">
        <f>May!AB19</f>
        <v>0.5</v>
      </c>
      <c r="L15" s="197">
        <f>May!AE18</f>
        <v>10</v>
      </c>
      <c r="M15" s="320">
        <f>May!AI18</f>
        <v>4.9000000000000002E-2</v>
      </c>
      <c r="N15" s="318">
        <f>May!AI20</f>
        <v>7.6</v>
      </c>
      <c r="O15" s="316">
        <f>May!AI19</f>
        <v>13.8</v>
      </c>
      <c r="P15" s="322">
        <f>May!R18</f>
        <v>0.99</v>
      </c>
      <c r="Q15" s="12"/>
      <c r="R15" s="12"/>
      <c r="S15" s="12"/>
      <c r="T15" s="12"/>
      <c r="U15" s="12"/>
      <c r="V15" s="12"/>
      <c r="W15" s="12"/>
      <c r="X15" s="12"/>
      <c r="Y15" s="12"/>
      <c r="Z15" s="12"/>
      <c r="AA15" s="12"/>
      <c r="AB15" s="12"/>
      <c r="AC15" s="12"/>
      <c r="AD15" s="12"/>
      <c r="AE15" s="12"/>
      <c r="AF15" s="12"/>
      <c r="AG15" s="12"/>
      <c r="AH15" s="12"/>
      <c r="AI15" s="12"/>
      <c r="AJ15" s="12"/>
      <c r="AK15" s="12"/>
      <c r="AL15" s="12"/>
      <c r="AM15" s="12"/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2"/>
      <c r="AY15" s="12"/>
      <c r="AZ15" s="12"/>
      <c r="BA15" s="12"/>
      <c r="BB15" s="12"/>
      <c r="BC15" s="12"/>
      <c r="BD15" s="12"/>
      <c r="BE15" s="12"/>
      <c r="BF15" s="12"/>
      <c r="BG15" s="12"/>
      <c r="BH15" s="12"/>
      <c r="BI15" s="12"/>
      <c r="BJ15" s="12"/>
      <c r="BK15" s="12"/>
      <c r="BL15" s="12"/>
      <c r="BM15" s="12"/>
      <c r="BN15" s="12"/>
      <c r="BO15" s="12"/>
      <c r="BP15" s="12"/>
      <c r="BQ15" s="12"/>
      <c r="BR15" s="12"/>
      <c r="BS15" s="12"/>
      <c r="BT15" s="12"/>
      <c r="BU15" s="12"/>
      <c r="BV15" s="12"/>
      <c r="BW15" s="12"/>
      <c r="BX15" s="12"/>
      <c r="BY15" s="12"/>
      <c r="BZ15" s="12"/>
      <c r="CA15" s="12"/>
      <c r="CB15" s="12"/>
      <c r="CC15" s="12"/>
    </row>
    <row r="16" spans="1:81" ht="15.75" x14ac:dyDescent="0.25">
      <c r="A16" s="304"/>
      <c r="B16" s="313"/>
      <c r="C16" s="313"/>
      <c r="D16" s="313"/>
      <c r="E16" s="313"/>
      <c r="F16" s="317"/>
      <c r="G16" s="319"/>
      <c r="H16" s="198" t="s">
        <v>15</v>
      </c>
      <c r="I16" s="197">
        <f>IF(May!W20=0,May!V20,AVERAGE(May!V20,May!W20))</f>
        <v>2.7821888059172917</v>
      </c>
      <c r="J16" s="197">
        <f>IF(May!Z20=0,May!Y20,AVERAGE(May!Z20,May!Y20))</f>
        <v>1.9130265407926828</v>
      </c>
      <c r="K16" s="197">
        <f>May!AB20</f>
        <v>6.3240546803063888E-2</v>
      </c>
      <c r="L16" s="197">
        <f>IF(May!AD20=0,May!AC20,AVERAGE(May!AC20,May!AD20))</f>
        <v>1.2648109360612776</v>
      </c>
      <c r="M16" s="321"/>
      <c r="N16" s="319"/>
      <c r="O16" s="317"/>
      <c r="P16" s="322"/>
      <c r="Q16" s="12"/>
      <c r="R16" s="12"/>
      <c r="S16" s="12"/>
      <c r="T16" s="12"/>
      <c r="U16" s="12"/>
      <c r="V16" s="12"/>
      <c r="W16" s="12"/>
      <c r="X16" s="12"/>
      <c r="Y16" s="12"/>
      <c r="Z16" s="12"/>
      <c r="AA16" s="12"/>
      <c r="AB16" s="12"/>
      <c r="AC16" s="12"/>
      <c r="AD16" s="12"/>
      <c r="AE16" s="12"/>
      <c r="AF16" s="12"/>
      <c r="AG16" s="12"/>
      <c r="AH16" s="12"/>
      <c r="AI16" s="12"/>
      <c r="AJ16" s="12"/>
      <c r="AK16" s="12"/>
      <c r="AL16" s="12"/>
      <c r="AM16" s="12"/>
      <c r="AN16" s="12"/>
      <c r="AO16" s="12"/>
      <c r="AP16" s="12"/>
      <c r="AQ16" s="12"/>
      <c r="AR16" s="12"/>
      <c r="AS16" s="12"/>
      <c r="AT16" s="12"/>
      <c r="AU16" s="12"/>
      <c r="AV16" s="12"/>
      <c r="AW16" s="12"/>
      <c r="AX16" s="12"/>
      <c r="AY16" s="12"/>
      <c r="AZ16" s="12"/>
      <c r="BA16" s="12"/>
      <c r="BB16" s="12"/>
      <c r="BC16" s="12"/>
      <c r="BD16" s="12"/>
      <c r="BE16" s="12"/>
      <c r="BF16" s="12"/>
      <c r="BG16" s="12"/>
      <c r="BH16" s="12"/>
      <c r="BI16" s="12"/>
      <c r="BJ16" s="12"/>
      <c r="BK16" s="12"/>
      <c r="BL16" s="12"/>
      <c r="BM16" s="12"/>
      <c r="BN16" s="12"/>
      <c r="BO16" s="12"/>
      <c r="BP16" s="12"/>
      <c r="BQ16" s="12"/>
      <c r="BR16" s="12"/>
      <c r="BS16" s="12"/>
      <c r="BT16" s="12"/>
      <c r="BU16" s="12"/>
      <c r="BV16" s="12"/>
      <c r="BW16" s="12"/>
      <c r="BX16" s="12"/>
      <c r="BY16" s="12"/>
      <c r="BZ16" s="12"/>
      <c r="CA16" s="12"/>
      <c r="CB16" s="12"/>
      <c r="CC16" s="12"/>
    </row>
    <row r="17" spans="1:81" ht="15.75" x14ac:dyDescent="0.25">
      <c r="A17" s="304">
        <v>7</v>
      </c>
      <c r="B17" s="312">
        <f>May!E21</f>
        <v>1091000</v>
      </c>
      <c r="C17" s="312">
        <f>May!H21</f>
        <v>35000</v>
      </c>
      <c r="D17" s="312">
        <f>May!Q22*10*15000</f>
        <v>14999.999999999147</v>
      </c>
      <c r="E17" s="312">
        <f>May!I22</f>
        <v>1106000</v>
      </c>
      <c r="F17" s="316">
        <f>May!J22+May!K22</f>
        <v>13.300000000000182</v>
      </c>
      <c r="G17" s="318">
        <f>May!S21</f>
        <v>0</v>
      </c>
      <c r="H17" s="198" t="s">
        <v>16</v>
      </c>
      <c r="I17" s="197">
        <f>May!X21</f>
        <v>21.996874999999999</v>
      </c>
      <c r="J17" s="197">
        <f>May!AA21</f>
        <v>17.325000000000003</v>
      </c>
      <c r="K17" s="197">
        <f>May!AB22</f>
        <v>0.5</v>
      </c>
      <c r="L17" s="197">
        <f>May!AE21</f>
        <v>12</v>
      </c>
      <c r="M17" s="320">
        <f>May!AI21</f>
        <v>4.8000000000000001E-2</v>
      </c>
      <c r="N17" s="318">
        <f>May!AI23</f>
        <v>7.75</v>
      </c>
      <c r="O17" s="316">
        <f>May!AI22</f>
        <v>13.6</v>
      </c>
      <c r="P17" s="322">
        <f>May!R21</f>
        <v>1.0900000000000001</v>
      </c>
      <c r="Q17" s="12"/>
      <c r="R17" s="12"/>
      <c r="S17" s="12"/>
      <c r="T17" s="12"/>
      <c r="U17" s="12"/>
      <c r="V17" s="12"/>
      <c r="W17" s="12"/>
      <c r="X17" s="12"/>
      <c r="Y17" s="12"/>
      <c r="Z17" s="12"/>
      <c r="AA17" s="12"/>
      <c r="AB17" s="12"/>
      <c r="AC17" s="12"/>
      <c r="AD17" s="12"/>
      <c r="AE17" s="12"/>
      <c r="AF17" s="12"/>
      <c r="AG17" s="12"/>
      <c r="AH17" s="12"/>
      <c r="AI17" s="12"/>
      <c r="AJ17" s="12"/>
      <c r="AK17" s="12"/>
      <c r="AL17" s="12"/>
      <c r="AM17" s="12"/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2"/>
      <c r="AY17" s="12"/>
      <c r="AZ17" s="12"/>
      <c r="BA17" s="12"/>
      <c r="BB17" s="12"/>
      <c r="BC17" s="12"/>
      <c r="BD17" s="12"/>
      <c r="BE17" s="12"/>
      <c r="BF17" s="12"/>
      <c r="BG17" s="12"/>
      <c r="BH17" s="12"/>
      <c r="BI17" s="12"/>
      <c r="BJ17" s="12"/>
      <c r="BK17" s="12"/>
      <c r="BL17" s="12"/>
      <c r="BM17" s="12"/>
      <c r="BN17" s="12"/>
      <c r="BO17" s="12"/>
      <c r="BP17" s="12"/>
      <c r="BQ17" s="12"/>
      <c r="BR17" s="12"/>
      <c r="BS17" s="12"/>
      <c r="BT17" s="12"/>
      <c r="BU17" s="12"/>
      <c r="BV17" s="12"/>
      <c r="BW17" s="12"/>
      <c r="BX17" s="12"/>
      <c r="BY17" s="12"/>
      <c r="BZ17" s="12"/>
      <c r="CA17" s="12"/>
      <c r="CB17" s="12"/>
      <c r="CC17" s="12"/>
    </row>
    <row r="18" spans="1:81" ht="15.75" x14ac:dyDescent="0.25">
      <c r="A18" s="304"/>
      <c r="B18" s="313"/>
      <c r="C18" s="313"/>
      <c r="D18" s="313"/>
      <c r="E18" s="313"/>
      <c r="F18" s="317"/>
      <c r="G18" s="319"/>
      <c r="H18" s="198" t="s">
        <v>15</v>
      </c>
      <c r="I18" s="197">
        <f>IF(May!W23=0,May!V23,AVERAGE(May!V23,May!W23))</f>
        <v>2.4175206122911024</v>
      </c>
      <c r="J18" s="197">
        <f>IF(May!Z23=0,May!Y23,AVERAGE(May!Z23,May!Y23))</f>
        <v>1.9040679463761718</v>
      </c>
      <c r="K18" s="197">
        <f>May!AB23</f>
        <v>5.4951455883872194E-2</v>
      </c>
      <c r="L18" s="197">
        <f>IF(May!AD23=0,May!AC23,AVERAGE(May!AC23,May!AD23))</f>
        <v>1.3188349412129325</v>
      </c>
      <c r="M18" s="321"/>
      <c r="N18" s="319"/>
      <c r="O18" s="317"/>
      <c r="P18" s="322"/>
      <c r="Q18" s="12"/>
      <c r="R18" s="12"/>
      <c r="S18" s="12"/>
      <c r="T18" s="12"/>
      <c r="U18" s="12"/>
      <c r="V18" s="12"/>
      <c r="W18" s="12"/>
      <c r="X18" s="12"/>
      <c r="Y18" s="12"/>
      <c r="Z18" s="12"/>
      <c r="AA18" s="12"/>
      <c r="AB18" s="12"/>
      <c r="AC18" s="12"/>
      <c r="AD18" s="12"/>
      <c r="AE18" s="12"/>
      <c r="AF18" s="12"/>
      <c r="AG18" s="12"/>
      <c r="AH18" s="12"/>
      <c r="AI18" s="12"/>
      <c r="AJ18" s="12"/>
      <c r="AK18" s="12"/>
      <c r="AL18" s="12"/>
      <c r="AM18" s="12"/>
      <c r="AN18" s="12"/>
      <c r="AO18" s="12"/>
      <c r="AP18" s="12"/>
      <c r="AQ18" s="12"/>
      <c r="AR18" s="12"/>
      <c r="AS18" s="12"/>
      <c r="AT18" s="12"/>
      <c r="AU18" s="12"/>
      <c r="AV18" s="12"/>
      <c r="AW18" s="12"/>
      <c r="AX18" s="12"/>
      <c r="AY18" s="12"/>
      <c r="AZ18" s="12"/>
      <c r="BA18" s="12"/>
      <c r="BB18" s="12"/>
      <c r="BC18" s="12"/>
      <c r="BD18" s="12"/>
      <c r="BE18" s="12"/>
      <c r="BF18" s="12"/>
      <c r="BG18" s="12"/>
      <c r="BH18" s="12"/>
      <c r="BI18" s="12"/>
      <c r="BJ18" s="12"/>
      <c r="BK18" s="12"/>
      <c r="BL18" s="12"/>
      <c r="BM18" s="12"/>
      <c r="BN18" s="12"/>
      <c r="BO18" s="12"/>
      <c r="BP18" s="12"/>
      <c r="BQ18" s="12"/>
      <c r="BR18" s="12"/>
      <c r="BS18" s="12"/>
      <c r="BT18" s="12"/>
      <c r="BU18" s="12"/>
      <c r="BV18" s="12"/>
      <c r="BW18" s="12"/>
      <c r="BX18" s="12"/>
      <c r="BY18" s="12"/>
      <c r="BZ18" s="12"/>
      <c r="CA18" s="12"/>
      <c r="CB18" s="12"/>
      <c r="CC18" s="12"/>
    </row>
    <row r="19" spans="1:81" ht="15.75" x14ac:dyDescent="0.25">
      <c r="A19" s="304">
        <v>8</v>
      </c>
      <c r="B19" s="312">
        <f>May!E24</f>
        <v>1234000</v>
      </c>
      <c r="C19" s="314">
        <f>May!H24</f>
        <v>0</v>
      </c>
      <c r="D19" s="314">
        <f>May!Q25*10*15000</f>
        <v>0</v>
      </c>
      <c r="E19" s="312">
        <f>May!I25</f>
        <v>1269000</v>
      </c>
      <c r="F19" s="316">
        <f>May!J25+May!K25</f>
        <v>15.300000000000182</v>
      </c>
      <c r="G19" s="318">
        <f>May!S24</f>
        <v>0</v>
      </c>
      <c r="H19" s="198" t="s">
        <v>16</v>
      </c>
      <c r="I19" s="197">
        <f>May!X24</f>
        <v>26.396250000000002</v>
      </c>
      <c r="J19" s="197">
        <f>May!AA24</f>
        <v>20.350000000000001</v>
      </c>
      <c r="K19" s="197">
        <f>May!AB25</f>
        <v>0.5625</v>
      </c>
      <c r="L19" s="197">
        <f>May!AE24</f>
        <v>13</v>
      </c>
      <c r="M19" s="320">
        <f>May!AI24</f>
        <v>4.9000000000000002E-2</v>
      </c>
      <c r="N19" s="318">
        <f>May!AI26</f>
        <v>7.72</v>
      </c>
      <c r="O19" s="316">
        <f>May!AI25</f>
        <v>13.8</v>
      </c>
      <c r="P19" s="322">
        <f>May!R24</f>
        <v>1.05</v>
      </c>
      <c r="Q19" s="12"/>
      <c r="R19" s="12"/>
      <c r="S19" s="12"/>
      <c r="T19" s="12"/>
      <c r="U19" s="12"/>
      <c r="V19" s="12"/>
      <c r="W19" s="12"/>
      <c r="X19" s="12"/>
      <c r="Y19" s="12"/>
      <c r="Z19" s="12"/>
      <c r="AA19" s="12"/>
      <c r="AB19" s="12"/>
      <c r="AC19" s="12"/>
      <c r="AD19" s="12"/>
      <c r="AE19" s="12"/>
      <c r="AF19" s="12"/>
      <c r="AG19" s="12"/>
      <c r="AH19" s="12"/>
      <c r="AI19" s="12"/>
      <c r="AJ19" s="12"/>
      <c r="AK19" s="12"/>
      <c r="AL19" s="12"/>
      <c r="AM19" s="12"/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2"/>
      <c r="AY19" s="12"/>
      <c r="AZ19" s="12"/>
      <c r="BA19" s="12"/>
      <c r="BB19" s="12"/>
      <c r="BC19" s="12"/>
      <c r="BD19" s="12"/>
      <c r="BE19" s="12"/>
      <c r="BF19" s="12"/>
      <c r="BG19" s="12"/>
      <c r="BH19" s="12"/>
      <c r="BI19" s="12"/>
      <c r="BJ19" s="12"/>
      <c r="BK19" s="12"/>
      <c r="BL19" s="12"/>
      <c r="BM19" s="12"/>
      <c r="BN19" s="12"/>
      <c r="BO19" s="12"/>
      <c r="BP19" s="12"/>
      <c r="BQ19" s="12"/>
      <c r="BR19" s="12"/>
      <c r="BS19" s="12"/>
      <c r="BT19" s="12"/>
      <c r="BU19" s="12"/>
      <c r="BV19" s="12"/>
      <c r="BW19" s="12"/>
      <c r="BX19" s="12"/>
      <c r="BY19" s="12"/>
      <c r="BZ19" s="12"/>
      <c r="CA19" s="12"/>
      <c r="CB19" s="12"/>
      <c r="CC19" s="12"/>
    </row>
    <row r="20" spans="1:81" ht="15.75" x14ac:dyDescent="0.25">
      <c r="A20" s="304"/>
      <c r="B20" s="313"/>
      <c r="C20" s="315"/>
      <c r="D20" s="315"/>
      <c r="E20" s="313"/>
      <c r="F20" s="317"/>
      <c r="G20" s="319"/>
      <c r="H20" s="198" t="s">
        <v>15</v>
      </c>
      <c r="I20" s="197">
        <f>IF(May!W26=0,May!V26,AVERAGE(May!V26,May!W26))</f>
        <v>2.5648443967678372</v>
      </c>
      <c r="J20" s="197">
        <f>IF(May!Z26=0,May!Y26,AVERAGE(May!Z26,May!Y26))</f>
        <v>1.9773484291982946</v>
      </c>
      <c r="K20" s="197">
        <f>May!AB26</f>
        <v>5.4656436925014283E-2</v>
      </c>
      <c r="L20" s="197">
        <f>IF(May!AD26=0,May!AC26,AVERAGE(May!AC26,May!AD26))</f>
        <v>1.2631709867114411</v>
      </c>
      <c r="M20" s="321"/>
      <c r="N20" s="319"/>
      <c r="O20" s="317"/>
      <c r="P20" s="322"/>
      <c r="Q20" s="12"/>
      <c r="R20" s="12"/>
      <c r="S20" s="12"/>
      <c r="T20" s="12"/>
      <c r="U20" s="12"/>
      <c r="V20" s="12"/>
      <c r="W20" s="12"/>
      <c r="X20" s="12"/>
      <c r="Y20" s="12"/>
      <c r="Z20" s="12"/>
      <c r="AA20" s="12"/>
      <c r="AB20" s="12"/>
      <c r="AC20" s="12"/>
      <c r="AD20" s="12"/>
      <c r="AE20" s="12"/>
      <c r="AF20" s="12"/>
      <c r="AG20" s="12"/>
      <c r="AH20" s="12"/>
      <c r="AI20" s="12"/>
      <c r="AJ20" s="12"/>
      <c r="AK20" s="12"/>
      <c r="AL20" s="12"/>
      <c r="AM20" s="12"/>
      <c r="AN20" s="12"/>
      <c r="AO20" s="12"/>
      <c r="AP20" s="12"/>
      <c r="AQ20" s="12"/>
      <c r="AR20" s="12"/>
      <c r="AS20" s="12"/>
      <c r="AT20" s="12"/>
      <c r="AU20" s="12"/>
      <c r="AV20" s="12"/>
      <c r="AW20" s="12"/>
      <c r="AX20" s="12"/>
      <c r="AY20" s="12"/>
      <c r="AZ20" s="12"/>
      <c r="BA20" s="12"/>
      <c r="BB20" s="12"/>
      <c r="BC20" s="12"/>
      <c r="BD20" s="12"/>
      <c r="BE20" s="12"/>
      <c r="BF20" s="12"/>
      <c r="BG20" s="12"/>
      <c r="BH20" s="12"/>
      <c r="BI20" s="12"/>
      <c r="BJ20" s="12"/>
      <c r="BK20" s="12"/>
      <c r="BL20" s="12"/>
      <c r="BM20" s="12"/>
      <c r="BN20" s="12"/>
      <c r="BO20" s="12"/>
      <c r="BP20" s="12"/>
      <c r="BQ20" s="12"/>
      <c r="BR20" s="12"/>
      <c r="BS20" s="12"/>
      <c r="BT20" s="12"/>
      <c r="BU20" s="12"/>
      <c r="BV20" s="12"/>
      <c r="BW20" s="12"/>
      <c r="BX20" s="12"/>
      <c r="BY20" s="12"/>
      <c r="BZ20" s="12"/>
      <c r="CA20" s="12"/>
      <c r="CB20" s="12"/>
      <c r="CC20" s="12"/>
    </row>
    <row r="21" spans="1:81" ht="15.75" x14ac:dyDescent="0.25">
      <c r="A21" s="323">
        <v>9</v>
      </c>
      <c r="B21" s="312">
        <f>May!E27</f>
        <v>1260000</v>
      </c>
      <c r="C21" s="312">
        <f>May!H27</f>
        <v>36000</v>
      </c>
      <c r="D21" s="314">
        <f>May!Q28*10*15000</f>
        <v>0</v>
      </c>
      <c r="E21" s="312">
        <f>May!I28</f>
        <v>1159400</v>
      </c>
      <c r="F21" s="316">
        <f>May!J28+May!K28</f>
        <v>15.599999999999454</v>
      </c>
      <c r="G21" s="318">
        <f>May!S27</f>
        <v>0</v>
      </c>
      <c r="H21" s="198" t="s">
        <v>16</v>
      </c>
      <c r="I21" s="197">
        <f>May!X27</f>
        <v>26.396250000000002</v>
      </c>
      <c r="J21" s="197">
        <f>May!AA27</f>
        <v>21.175000000000001</v>
      </c>
      <c r="K21" s="197">
        <f>May!AB28</f>
        <v>0.59375</v>
      </c>
      <c r="L21" s="197">
        <f>May!AE27</f>
        <v>13</v>
      </c>
      <c r="M21" s="320">
        <f>May!AI27</f>
        <v>0.05</v>
      </c>
      <c r="N21" s="318">
        <f>May!AI29</f>
        <v>7.77</v>
      </c>
      <c r="O21" s="316">
        <f>May!AI28</f>
        <v>14.9</v>
      </c>
      <c r="P21" s="322">
        <f>May!R27</f>
        <v>1.03</v>
      </c>
      <c r="Q21" s="12"/>
      <c r="R21" s="12"/>
      <c r="S21" s="12"/>
      <c r="T21" s="12"/>
      <c r="U21" s="12"/>
      <c r="V21" s="12"/>
      <c r="W21" s="12"/>
      <c r="X21" s="12"/>
      <c r="Y21" s="12"/>
      <c r="Z21" s="12"/>
      <c r="AA21" s="12"/>
      <c r="AB21" s="12"/>
      <c r="AC21" s="12"/>
      <c r="AD21" s="12"/>
      <c r="AE21" s="12"/>
      <c r="AF21" s="12"/>
      <c r="AG21" s="12"/>
      <c r="AH21" s="12"/>
      <c r="AI21" s="12"/>
      <c r="AJ21" s="12"/>
      <c r="AK21" s="12"/>
      <c r="AL21" s="12"/>
      <c r="AM21" s="12"/>
      <c r="AN21" s="12"/>
      <c r="AO21" s="12"/>
      <c r="AP21" s="12"/>
      <c r="AQ21" s="12"/>
      <c r="AR21" s="12"/>
      <c r="AS21" s="12"/>
      <c r="AT21" s="12"/>
      <c r="AU21" s="12"/>
      <c r="AV21" s="12"/>
      <c r="AW21" s="12"/>
      <c r="AX21" s="12"/>
      <c r="AY21" s="12"/>
      <c r="AZ21" s="12"/>
      <c r="BA21" s="12"/>
      <c r="BB21" s="12"/>
      <c r="BC21" s="12"/>
      <c r="BD21" s="12"/>
      <c r="BE21" s="12"/>
      <c r="BF21" s="12"/>
      <c r="BG21" s="12"/>
      <c r="BH21" s="12"/>
      <c r="BI21" s="12"/>
      <c r="BJ21" s="12"/>
      <c r="BK21" s="12"/>
      <c r="BL21" s="12"/>
      <c r="BM21" s="12"/>
      <c r="BN21" s="12"/>
      <c r="BO21" s="12"/>
      <c r="BP21" s="12"/>
      <c r="BQ21" s="12"/>
      <c r="BR21" s="12"/>
      <c r="BS21" s="12"/>
      <c r="BT21" s="12"/>
      <c r="BU21" s="12"/>
      <c r="BV21" s="12"/>
      <c r="BW21" s="12"/>
      <c r="BX21" s="12"/>
      <c r="BY21" s="12"/>
      <c r="BZ21" s="12"/>
      <c r="CA21" s="12"/>
      <c r="CB21" s="12"/>
      <c r="CC21" s="12"/>
    </row>
    <row r="22" spans="1:81" ht="15.75" x14ac:dyDescent="0.25">
      <c r="A22" s="303"/>
      <c r="B22" s="313"/>
      <c r="C22" s="313"/>
      <c r="D22" s="315"/>
      <c r="E22" s="313"/>
      <c r="F22" s="317"/>
      <c r="G22" s="319"/>
      <c r="H22" s="198" t="s">
        <v>15</v>
      </c>
      <c r="I22" s="197">
        <f>IF(May!W29=0,May!V29,AVERAGE(May!V29,May!W29))</f>
        <v>2.511919036199612</v>
      </c>
      <c r="J22" s="197">
        <f>IF(May!Z29=0,May!Y29,AVERAGE(May!Z29,May!Y29))</f>
        <v>2.0150546229682922</v>
      </c>
      <c r="K22" s="197">
        <f>May!AB29</f>
        <v>5.6502417113927908E-2</v>
      </c>
      <c r="L22" s="197">
        <f>IF(May!AD29=0,May!AC29,AVERAGE(May!AC29,May!AD29))</f>
        <v>1.2371055536523163</v>
      </c>
      <c r="M22" s="321"/>
      <c r="N22" s="319"/>
      <c r="O22" s="317"/>
      <c r="P22" s="322"/>
      <c r="Q22" s="12"/>
      <c r="R22" s="12"/>
      <c r="S22" s="12"/>
      <c r="T22" s="12"/>
      <c r="U22" s="12"/>
      <c r="V22" s="12"/>
      <c r="W22" s="12"/>
      <c r="X22" s="12"/>
      <c r="Y22" s="12"/>
      <c r="Z22" s="12"/>
      <c r="AA22" s="12"/>
      <c r="AB22" s="12"/>
      <c r="AC22" s="12"/>
      <c r="AD22" s="12"/>
      <c r="AE22" s="12"/>
      <c r="AF22" s="12"/>
      <c r="AG22" s="12"/>
      <c r="AH22" s="12"/>
      <c r="AI22" s="12"/>
      <c r="AJ22" s="12"/>
      <c r="AK22" s="12"/>
      <c r="AL22" s="12"/>
      <c r="AM22" s="12"/>
      <c r="AN22" s="12"/>
      <c r="AO22" s="12"/>
      <c r="AP22" s="12"/>
      <c r="AQ22" s="12"/>
      <c r="AR22" s="12"/>
      <c r="AS22" s="12"/>
      <c r="AT22" s="12"/>
      <c r="AU22" s="12"/>
      <c r="AV22" s="12"/>
      <c r="AW22" s="12"/>
      <c r="AX22" s="12"/>
      <c r="AY22" s="12"/>
      <c r="AZ22" s="12"/>
      <c r="BA22" s="12"/>
      <c r="BB22" s="12"/>
      <c r="BC22" s="12"/>
      <c r="BD22" s="12"/>
      <c r="BE22" s="12"/>
      <c r="BF22" s="12"/>
      <c r="BG22" s="12"/>
      <c r="BH22" s="12"/>
      <c r="BI22" s="12"/>
      <c r="BJ22" s="12"/>
      <c r="BK22" s="12"/>
      <c r="BL22" s="12"/>
      <c r="BM22" s="12"/>
      <c r="BN22" s="12"/>
      <c r="BO22" s="12"/>
      <c r="BP22" s="12"/>
      <c r="BQ22" s="12"/>
      <c r="BR22" s="12"/>
      <c r="BS22" s="12"/>
      <c r="BT22" s="12"/>
      <c r="BU22" s="12"/>
      <c r="BV22" s="12"/>
      <c r="BW22" s="12"/>
      <c r="BX22" s="12"/>
      <c r="BY22" s="12"/>
      <c r="BZ22" s="12"/>
      <c r="CA22" s="12"/>
      <c r="CB22" s="12"/>
      <c r="CC22" s="12"/>
    </row>
    <row r="23" spans="1:81" ht="15.75" x14ac:dyDescent="0.25">
      <c r="A23" s="323">
        <v>10</v>
      </c>
      <c r="B23" s="312">
        <f>May!E30</f>
        <v>1090000</v>
      </c>
      <c r="C23" s="312">
        <f>May!H30</f>
        <v>36000</v>
      </c>
      <c r="D23" s="312">
        <f>May!Q31*10*15000</f>
        <v>29999.999999998294</v>
      </c>
      <c r="E23" s="312">
        <f>May!I31</f>
        <v>1105000</v>
      </c>
      <c r="F23" s="316">
        <f>May!J31+May!K31</f>
        <v>13.5</v>
      </c>
      <c r="G23" s="318">
        <f>May!S30</f>
        <v>0</v>
      </c>
      <c r="H23" s="198" t="s">
        <v>16</v>
      </c>
      <c r="I23" s="197">
        <f>May!X30</f>
        <v>21.996874999999999</v>
      </c>
      <c r="J23" s="197">
        <f>May!AA30</f>
        <v>18.150000000000002</v>
      </c>
      <c r="K23" s="197">
        <f>May!AB31</f>
        <v>0.515625</v>
      </c>
      <c r="L23" s="197">
        <f>May!AE30</f>
        <v>9</v>
      </c>
      <c r="M23" s="320">
        <f>May!AI30</f>
        <v>3.3000000000000002E-2</v>
      </c>
      <c r="N23" s="318">
        <f>May!AI32</f>
        <v>7.74</v>
      </c>
      <c r="O23" s="316">
        <f>May!AI31</f>
        <v>14.6</v>
      </c>
      <c r="P23" s="322">
        <f>May!R30</f>
        <v>1.05</v>
      </c>
      <c r="Q23" s="12"/>
      <c r="R23" s="12"/>
      <c r="S23" s="12"/>
      <c r="T23" s="12"/>
      <c r="U23" s="12"/>
      <c r="V23" s="12"/>
      <c r="W23" s="12"/>
      <c r="X23" s="12"/>
      <c r="Y23" s="12"/>
      <c r="Z23" s="12"/>
      <c r="AA23" s="12"/>
      <c r="AB23" s="12"/>
      <c r="AC23" s="12"/>
      <c r="AD23" s="12"/>
      <c r="AE23" s="12"/>
      <c r="AF23" s="12"/>
      <c r="AG23" s="12"/>
      <c r="AH23" s="12"/>
      <c r="AI23" s="12"/>
      <c r="AJ23" s="12"/>
      <c r="AK23" s="12"/>
      <c r="AL23" s="12"/>
      <c r="AM23" s="12"/>
      <c r="AN23" s="12"/>
      <c r="AO23" s="12"/>
      <c r="AP23" s="12"/>
      <c r="AQ23" s="12"/>
      <c r="AR23" s="12"/>
      <c r="AS23" s="12"/>
      <c r="AT23" s="12"/>
      <c r="AU23" s="12"/>
      <c r="AV23" s="12"/>
      <c r="AW23" s="12"/>
      <c r="AX23" s="12"/>
      <c r="AY23" s="12"/>
      <c r="AZ23" s="12"/>
      <c r="BA23" s="12"/>
      <c r="BB23" s="12"/>
      <c r="BC23" s="12"/>
      <c r="BD23" s="12"/>
      <c r="BE23" s="12"/>
      <c r="BF23" s="12"/>
      <c r="BG23" s="12"/>
      <c r="BH23" s="12"/>
      <c r="BI23" s="12"/>
      <c r="BJ23" s="12"/>
      <c r="BK23" s="12"/>
      <c r="BL23" s="12"/>
      <c r="BM23" s="12"/>
      <c r="BN23" s="12"/>
      <c r="BO23" s="12"/>
      <c r="BP23" s="12"/>
      <c r="BQ23" s="12"/>
      <c r="BR23" s="12"/>
      <c r="BS23" s="12"/>
      <c r="BT23" s="12"/>
      <c r="BU23" s="12"/>
      <c r="BV23" s="12"/>
      <c r="BW23" s="12"/>
      <c r="BX23" s="12"/>
      <c r="BY23" s="12"/>
      <c r="BZ23" s="12"/>
      <c r="CA23" s="12"/>
      <c r="CB23" s="12"/>
      <c r="CC23" s="12"/>
    </row>
    <row r="24" spans="1:81" ht="15.75" x14ac:dyDescent="0.25">
      <c r="A24" s="303"/>
      <c r="B24" s="313"/>
      <c r="C24" s="313"/>
      <c r="D24" s="313"/>
      <c r="E24" s="313"/>
      <c r="F24" s="317"/>
      <c r="G24" s="319"/>
      <c r="H24" s="198" t="s">
        <v>15</v>
      </c>
      <c r="I24" s="197">
        <f>IF(May!W32=0,May!V32,AVERAGE(May!V32,May!W32))</f>
        <v>2.4197385211097178</v>
      </c>
      <c r="J24" s="197">
        <f>IF(May!Z32=0,May!Y32,AVERAGE(May!Z32,May!Y32))</f>
        <v>1.9965678833080327</v>
      </c>
      <c r="K24" s="197">
        <f>May!AB32</f>
        <v>5.6720678503069104E-2</v>
      </c>
      <c r="L24" s="197">
        <f>IF(May!AD32=0,May!AC32,AVERAGE(May!AC32,May!AD32))</f>
        <v>0.99003366114447888</v>
      </c>
      <c r="M24" s="321"/>
      <c r="N24" s="319"/>
      <c r="O24" s="317"/>
      <c r="P24" s="322"/>
      <c r="Q24" s="12"/>
      <c r="R24" s="12"/>
      <c r="S24" s="12"/>
      <c r="T24" s="12"/>
      <c r="U24" s="12"/>
      <c r="V24" s="12"/>
      <c r="W24" s="12"/>
      <c r="X24" s="12"/>
      <c r="Y24" s="12"/>
      <c r="Z24" s="12"/>
      <c r="AA24" s="12"/>
      <c r="AB24" s="12"/>
      <c r="AC24" s="12"/>
      <c r="AD24" s="12"/>
      <c r="AE24" s="12"/>
      <c r="AF24" s="12"/>
      <c r="AG24" s="12"/>
      <c r="AH24" s="12"/>
      <c r="AI24" s="12"/>
      <c r="AJ24" s="12"/>
      <c r="AK24" s="12"/>
      <c r="AL24" s="12"/>
      <c r="AM24" s="12"/>
      <c r="AN24" s="12"/>
      <c r="AO24" s="12"/>
      <c r="AP24" s="12"/>
      <c r="AQ24" s="12"/>
      <c r="AR24" s="12"/>
      <c r="AS24" s="12"/>
      <c r="AT24" s="12"/>
      <c r="AU24" s="12"/>
      <c r="AV24" s="12"/>
      <c r="AW24" s="12"/>
      <c r="AX24" s="12"/>
      <c r="AY24" s="12"/>
      <c r="AZ24" s="12"/>
      <c r="BA24" s="12"/>
      <c r="BB24" s="12"/>
      <c r="BC24" s="12"/>
      <c r="BD24" s="12"/>
      <c r="BE24" s="12"/>
      <c r="BF24" s="12"/>
      <c r="BG24" s="12"/>
      <c r="BH24" s="12"/>
      <c r="BI24" s="12"/>
      <c r="BJ24" s="12"/>
      <c r="BK24" s="12"/>
      <c r="BL24" s="12"/>
      <c r="BM24" s="12"/>
      <c r="BN24" s="12"/>
      <c r="BO24" s="12"/>
      <c r="BP24" s="12"/>
      <c r="BQ24" s="12"/>
      <c r="BR24" s="12"/>
      <c r="BS24" s="12"/>
      <c r="BT24" s="12"/>
      <c r="BU24" s="12"/>
      <c r="BV24" s="12"/>
      <c r="BW24" s="12"/>
      <c r="BX24" s="12"/>
      <c r="BY24" s="12"/>
      <c r="BZ24" s="12"/>
      <c r="CA24" s="12"/>
      <c r="CB24" s="12"/>
      <c r="CC24" s="12"/>
    </row>
    <row r="25" spans="1:81" ht="15.75" x14ac:dyDescent="0.25">
      <c r="A25" s="323">
        <v>11</v>
      </c>
      <c r="B25" s="312">
        <f>May!E33</f>
        <v>598000</v>
      </c>
      <c r="C25" s="314">
        <f>May!H33</f>
        <v>0</v>
      </c>
      <c r="D25" s="314">
        <f>May!Q34*10*15000</f>
        <v>0</v>
      </c>
      <c r="E25" s="312">
        <f>May!I34</f>
        <v>1082200</v>
      </c>
      <c r="F25" s="316">
        <f>May!J34+May!K34</f>
        <v>7.2000000000007276</v>
      </c>
      <c r="G25" s="318">
        <f>May!S33</f>
        <v>0.3</v>
      </c>
      <c r="H25" s="198" t="s">
        <v>16</v>
      </c>
      <c r="I25" s="197">
        <f>May!X33</f>
        <v>17.5975</v>
      </c>
      <c r="J25" s="197">
        <f>May!AA33</f>
        <v>8.8000000000000007</v>
      </c>
      <c r="K25" s="197">
        <f>May!AB34</f>
        <v>0.1875</v>
      </c>
      <c r="L25" s="197">
        <f>May!AE33</f>
        <v>6</v>
      </c>
      <c r="M25" s="320">
        <f>May!AI33</f>
        <v>0.05</v>
      </c>
      <c r="N25" s="318">
        <f>May!AI35</f>
        <v>7.86</v>
      </c>
      <c r="O25" s="316">
        <f>May!AI34</f>
        <v>15.3</v>
      </c>
      <c r="P25" s="322">
        <f>May!R33</f>
        <v>0.88</v>
      </c>
      <c r="Q25" s="12"/>
      <c r="R25" s="12"/>
      <c r="S25" s="12"/>
      <c r="T25" s="12"/>
      <c r="U25" s="12"/>
      <c r="V25" s="12"/>
      <c r="W25" s="12"/>
      <c r="X25" s="12"/>
      <c r="Y25" s="12"/>
      <c r="Z25" s="12"/>
      <c r="AA25" s="12"/>
      <c r="AB25" s="12"/>
      <c r="AC25" s="12"/>
      <c r="AD25" s="12"/>
      <c r="AE25" s="12"/>
      <c r="AF25" s="12"/>
      <c r="AG25" s="12"/>
      <c r="AH25" s="12"/>
      <c r="AI25" s="12"/>
      <c r="AJ25" s="12"/>
      <c r="AK25" s="12"/>
      <c r="AL25" s="12"/>
      <c r="AM25" s="12"/>
      <c r="AN25" s="12"/>
      <c r="AO25" s="12"/>
      <c r="AP25" s="12"/>
      <c r="AQ25" s="12"/>
      <c r="AR25" s="12"/>
      <c r="AS25" s="12"/>
      <c r="AT25" s="12"/>
      <c r="AU25" s="12"/>
      <c r="AV25" s="12"/>
      <c r="AW25" s="12"/>
      <c r="AX25" s="12"/>
      <c r="AY25" s="12"/>
      <c r="AZ25" s="12"/>
      <c r="BA25" s="12"/>
      <c r="BB25" s="12"/>
      <c r="BC25" s="12"/>
      <c r="BD25" s="12"/>
      <c r="BE25" s="12"/>
      <c r="BF25" s="12"/>
      <c r="BG25" s="12"/>
      <c r="BH25" s="12"/>
      <c r="BI25" s="12"/>
      <c r="BJ25" s="12"/>
      <c r="BK25" s="12"/>
      <c r="BL25" s="12"/>
      <c r="BM25" s="12"/>
      <c r="BN25" s="12"/>
      <c r="BO25" s="12"/>
      <c r="BP25" s="12"/>
      <c r="BQ25" s="12"/>
      <c r="BR25" s="12"/>
      <c r="BS25" s="12"/>
      <c r="BT25" s="12"/>
      <c r="BU25" s="12"/>
      <c r="BV25" s="12"/>
      <c r="BW25" s="12"/>
      <c r="BX25" s="12"/>
      <c r="BY25" s="12"/>
      <c r="BZ25" s="12"/>
      <c r="CA25" s="12"/>
      <c r="CB25" s="12"/>
      <c r="CC25" s="12"/>
    </row>
    <row r="26" spans="1:81" ht="15.75" x14ac:dyDescent="0.25">
      <c r="A26" s="303"/>
      <c r="B26" s="313"/>
      <c r="C26" s="315"/>
      <c r="D26" s="315"/>
      <c r="E26" s="313"/>
      <c r="F26" s="317"/>
      <c r="G26" s="319"/>
      <c r="H26" s="198" t="s">
        <v>15</v>
      </c>
      <c r="I26" s="197">
        <f>IF(May!W35=0,May!V35,AVERAGE(May!V35,May!W35))</f>
        <v>3.5284481444944382</v>
      </c>
      <c r="J26" s="197">
        <f>IF(May!Z35=0,May!Y35,AVERAGE(May!Z35,May!Y35))</f>
        <v>1.764474707859131</v>
      </c>
      <c r="K26" s="197">
        <f>May!AB35</f>
        <v>3.7595341786771257E-2</v>
      </c>
      <c r="L26" s="197">
        <f>IF(May!AD35=0,May!AC35,AVERAGE(May!AC35,May!AD35))</f>
        <v>1.2030509371766802</v>
      </c>
      <c r="M26" s="321"/>
      <c r="N26" s="319"/>
      <c r="O26" s="317"/>
      <c r="P26" s="322"/>
      <c r="Q26" s="12"/>
      <c r="R26" s="12"/>
      <c r="S26" s="12"/>
      <c r="T26" s="12"/>
      <c r="U26" s="12"/>
      <c r="V26" s="12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2"/>
      <c r="AV26" s="12"/>
      <c r="AW26" s="12"/>
      <c r="AX26" s="12"/>
      <c r="AY26" s="12"/>
      <c r="AZ26" s="12"/>
      <c r="BA26" s="12"/>
      <c r="BB26" s="12"/>
      <c r="BC26" s="12"/>
      <c r="BD26" s="12"/>
      <c r="BE26" s="12"/>
      <c r="BF26" s="12"/>
      <c r="BG26" s="12"/>
      <c r="BH26" s="12"/>
      <c r="BI26" s="12"/>
      <c r="BJ26" s="12"/>
      <c r="BK26" s="12"/>
      <c r="BL26" s="12"/>
      <c r="BM26" s="12"/>
      <c r="BN26" s="12"/>
      <c r="BO26" s="12"/>
      <c r="BP26" s="12"/>
      <c r="BQ26" s="12"/>
      <c r="BR26" s="12"/>
      <c r="BS26" s="12"/>
      <c r="BT26" s="12"/>
      <c r="BU26" s="12"/>
      <c r="BV26" s="12"/>
      <c r="BW26" s="12"/>
      <c r="BX26" s="12"/>
      <c r="BY26" s="12"/>
      <c r="BZ26" s="12"/>
      <c r="CA26" s="12"/>
      <c r="CB26" s="12"/>
      <c r="CC26" s="12"/>
    </row>
    <row r="27" spans="1:81" ht="15.75" x14ac:dyDescent="0.25">
      <c r="A27" s="323">
        <v>12</v>
      </c>
      <c r="B27" s="312">
        <f>May!E36</f>
        <v>1268000</v>
      </c>
      <c r="C27" s="312">
        <f>May!H36</f>
        <v>18000</v>
      </c>
      <c r="D27" s="314">
        <f>May!Q37*10*15000</f>
        <v>0</v>
      </c>
      <c r="E27" s="312">
        <f>May!I37</f>
        <v>828100</v>
      </c>
      <c r="F27" s="316">
        <f>May!J37+May!K37</f>
        <v>16</v>
      </c>
      <c r="G27" s="318">
        <f>May!S36</f>
        <v>0.12</v>
      </c>
      <c r="H27" s="198" t="s">
        <v>16</v>
      </c>
      <c r="I27" s="197">
        <f>May!X36</f>
        <v>30.84375</v>
      </c>
      <c r="J27" s="197">
        <f>May!AA36</f>
        <v>17.600000000000001</v>
      </c>
      <c r="K27" s="197">
        <f>May!AB37</f>
        <v>9.375E-2</v>
      </c>
      <c r="L27" s="197">
        <f>May!AE36</f>
        <v>16</v>
      </c>
      <c r="M27" s="320">
        <f>May!AI36</f>
        <v>0.05</v>
      </c>
      <c r="N27" s="318">
        <f>May!AI38</f>
        <v>7.62</v>
      </c>
      <c r="O27" s="316">
        <f>May!AI37</f>
        <v>15.4</v>
      </c>
      <c r="P27" s="322">
        <f>May!R36</f>
        <v>1.1100000000000001</v>
      </c>
      <c r="Q27" s="12"/>
      <c r="R27" s="12"/>
      <c r="S27" s="12"/>
      <c r="T27" s="12"/>
      <c r="U27" s="12"/>
      <c r="V27" s="12"/>
      <c r="W27" s="12"/>
      <c r="X27" s="12"/>
      <c r="Y27" s="12"/>
      <c r="Z27" s="12"/>
      <c r="AA27" s="12"/>
      <c r="AB27" s="12"/>
      <c r="AC27" s="12"/>
      <c r="AD27" s="12"/>
      <c r="AE27" s="12"/>
      <c r="AF27" s="12"/>
      <c r="AG27" s="12"/>
      <c r="AH27" s="12"/>
      <c r="AI27" s="12"/>
      <c r="AJ27" s="12"/>
      <c r="AK27" s="12"/>
      <c r="AL27" s="12"/>
      <c r="AM27" s="12"/>
      <c r="AN27" s="12"/>
      <c r="AO27" s="12"/>
      <c r="AP27" s="12"/>
      <c r="AQ27" s="12"/>
      <c r="AR27" s="12"/>
      <c r="AS27" s="12"/>
      <c r="AT27" s="12"/>
      <c r="AU27" s="12"/>
      <c r="AV27" s="12"/>
      <c r="AW27" s="12"/>
      <c r="AX27" s="12"/>
      <c r="AY27" s="12"/>
      <c r="AZ27" s="12"/>
      <c r="BA27" s="12"/>
      <c r="BB27" s="12"/>
      <c r="BC27" s="12"/>
      <c r="BD27" s="12"/>
      <c r="BE27" s="12"/>
      <c r="BF27" s="12"/>
      <c r="BG27" s="12"/>
      <c r="BH27" s="12"/>
      <c r="BI27" s="12"/>
      <c r="BJ27" s="12"/>
      <c r="BK27" s="12"/>
      <c r="BL27" s="12"/>
      <c r="BM27" s="12"/>
      <c r="BN27" s="12"/>
      <c r="BO27" s="12"/>
      <c r="BP27" s="12"/>
      <c r="BQ27" s="12"/>
      <c r="BR27" s="12"/>
      <c r="BS27" s="12"/>
      <c r="BT27" s="12"/>
      <c r="BU27" s="12"/>
      <c r="BV27" s="12"/>
      <c r="BW27" s="12"/>
      <c r="BX27" s="12"/>
      <c r="BY27" s="12"/>
      <c r="BZ27" s="12"/>
      <c r="CA27" s="12"/>
      <c r="CB27" s="12"/>
      <c r="CC27" s="12"/>
    </row>
    <row r="28" spans="1:81" ht="15.75" x14ac:dyDescent="0.25">
      <c r="A28" s="303"/>
      <c r="B28" s="313"/>
      <c r="C28" s="313"/>
      <c r="D28" s="315"/>
      <c r="E28" s="313"/>
      <c r="F28" s="317"/>
      <c r="G28" s="319"/>
      <c r="H28" s="198" t="s">
        <v>15</v>
      </c>
      <c r="I28" s="197">
        <f>IF(May!W38=0,May!V38,AVERAGE(May!V38,May!W38))</f>
        <v>1.4583167850577583</v>
      </c>
      <c r="J28" s="197">
        <f>IF(May!Z38=0,May!Y38,AVERAGE(May!Z38,May!Y38))</f>
        <v>0.83214185749192449</v>
      </c>
      <c r="K28" s="197">
        <f>May!AB38</f>
        <v>8.8651476295304454E-3</v>
      </c>
      <c r="L28" s="197">
        <f>IF(May!AD38=0,May!AC38,AVERAGE(May!AC38,May!AD38))</f>
        <v>0.75649259771993127</v>
      </c>
      <c r="M28" s="321"/>
      <c r="N28" s="319"/>
      <c r="O28" s="317"/>
      <c r="P28" s="322"/>
      <c r="Q28" s="12"/>
      <c r="R28" s="12"/>
      <c r="S28" s="12"/>
      <c r="T28" s="12"/>
      <c r="U28" s="12"/>
      <c r="V28" s="12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2"/>
      <c r="AV28" s="12"/>
      <c r="AW28" s="12"/>
      <c r="AX28" s="12"/>
      <c r="AY28" s="12"/>
      <c r="AZ28" s="12"/>
      <c r="BA28" s="12"/>
      <c r="BB28" s="12"/>
      <c r="BC28" s="12"/>
      <c r="BD28" s="12"/>
      <c r="BE28" s="12"/>
      <c r="BF28" s="12"/>
      <c r="BG28" s="12"/>
      <c r="BH28" s="12"/>
      <c r="BI28" s="12"/>
      <c r="BJ28" s="12"/>
      <c r="BK28" s="12"/>
      <c r="BL28" s="12"/>
      <c r="BM28" s="12"/>
      <c r="BN28" s="12"/>
      <c r="BO28" s="12"/>
      <c r="BP28" s="12"/>
      <c r="BQ28" s="12"/>
      <c r="BR28" s="12"/>
      <c r="BS28" s="12"/>
      <c r="BT28" s="12"/>
      <c r="BU28" s="12"/>
      <c r="BV28" s="12"/>
      <c r="BW28" s="12"/>
      <c r="BX28" s="12"/>
      <c r="BY28" s="12"/>
      <c r="BZ28" s="12"/>
      <c r="CA28" s="12"/>
      <c r="CB28" s="12"/>
      <c r="CC28" s="12"/>
    </row>
    <row r="29" spans="1:81" ht="15.75" x14ac:dyDescent="0.25">
      <c r="A29" s="323">
        <v>13</v>
      </c>
      <c r="B29" s="312">
        <f>May!E39</f>
        <v>973000</v>
      </c>
      <c r="C29" s="312">
        <f>May!H39</f>
        <v>54000</v>
      </c>
      <c r="D29" s="314">
        <f>May!Q40*10*15000</f>
        <v>0</v>
      </c>
      <c r="E29" s="312">
        <f>May!I40</f>
        <v>885600</v>
      </c>
      <c r="F29" s="316">
        <f>May!J40+May!K40</f>
        <v>12.200000000000728</v>
      </c>
      <c r="G29" s="318">
        <f>May!S39</f>
        <v>0.02</v>
      </c>
      <c r="H29" s="198" t="s">
        <v>16</v>
      </c>
      <c r="I29" s="197">
        <f>May!X39</f>
        <v>25.0471875</v>
      </c>
      <c r="J29" s="197">
        <f>May!AA39</f>
        <v>13.750000000000002</v>
      </c>
      <c r="K29" s="197">
        <f>May!AB40</f>
        <v>9.375E-2</v>
      </c>
      <c r="L29" s="197">
        <f>May!AE39</f>
        <v>16</v>
      </c>
      <c r="M29" s="320">
        <f>May!AI39</f>
        <v>4.5999999999999999E-2</v>
      </c>
      <c r="N29" s="318">
        <f>May!AI41</f>
        <v>7.73</v>
      </c>
      <c r="O29" s="316">
        <f>May!AI40</f>
        <v>13.8</v>
      </c>
      <c r="P29" s="322">
        <f>May!R39</f>
        <v>1.06</v>
      </c>
      <c r="Q29" s="12"/>
      <c r="R29" s="12"/>
      <c r="S29" s="12"/>
      <c r="T29" s="12"/>
      <c r="U29" s="12"/>
      <c r="V29" s="12"/>
      <c r="W29" s="12"/>
      <c r="X29" s="12"/>
      <c r="Y29" s="12"/>
      <c r="Z29" s="12"/>
      <c r="AA29" s="12"/>
      <c r="AB29" s="12"/>
      <c r="AC29" s="12"/>
      <c r="AD29" s="12"/>
      <c r="AE29" s="12"/>
      <c r="AF29" s="12"/>
      <c r="AG29" s="12"/>
      <c r="AH29" s="12"/>
      <c r="AI29" s="12"/>
      <c r="AJ29" s="12"/>
      <c r="AK29" s="12"/>
      <c r="AL29" s="12"/>
      <c r="AM29" s="12"/>
      <c r="AN29" s="12"/>
      <c r="AO29" s="12"/>
      <c r="AP29" s="12"/>
      <c r="AQ29" s="12"/>
      <c r="AR29" s="12"/>
      <c r="AS29" s="12"/>
      <c r="AT29" s="12"/>
      <c r="AU29" s="12"/>
      <c r="AV29" s="12"/>
      <c r="AW29" s="12"/>
      <c r="AX29" s="12"/>
      <c r="AY29" s="12"/>
      <c r="AZ29" s="12"/>
      <c r="BA29" s="12"/>
      <c r="BB29" s="12"/>
      <c r="BC29" s="12"/>
      <c r="BD29" s="12"/>
      <c r="BE29" s="12"/>
      <c r="BF29" s="12"/>
      <c r="BG29" s="12"/>
      <c r="BH29" s="12"/>
      <c r="BI29" s="12"/>
      <c r="BJ29" s="12"/>
      <c r="BK29" s="12"/>
      <c r="BL29" s="12"/>
      <c r="BM29" s="12"/>
      <c r="BN29" s="12"/>
      <c r="BO29" s="12"/>
      <c r="BP29" s="12"/>
      <c r="BQ29" s="12"/>
      <c r="BR29" s="12"/>
      <c r="BS29" s="12"/>
      <c r="BT29" s="12"/>
      <c r="BU29" s="12"/>
      <c r="BV29" s="12"/>
      <c r="BW29" s="12"/>
      <c r="BX29" s="12"/>
      <c r="BY29" s="12"/>
      <c r="BZ29" s="12"/>
      <c r="CA29" s="12"/>
      <c r="CB29" s="12"/>
      <c r="CC29" s="12"/>
    </row>
    <row r="30" spans="1:81" ht="15.75" x14ac:dyDescent="0.25">
      <c r="A30" s="303"/>
      <c r="B30" s="313"/>
      <c r="C30" s="313"/>
      <c r="D30" s="315"/>
      <c r="E30" s="313"/>
      <c r="F30" s="317"/>
      <c r="G30" s="319"/>
      <c r="H30" s="198" t="s">
        <v>15</v>
      </c>
      <c r="I30" s="197">
        <f>IF(May!W41=0,May!V41,AVERAGE(May!V41,May!W41))</f>
        <v>3.5283202415203241</v>
      </c>
      <c r="J30" s="197">
        <f>IF(May!Z41=0,May!Y41,AVERAGE(May!Z41,May!Y41))</f>
        <v>2.0056947143015518</v>
      </c>
      <c r="K30" s="197">
        <f>May!AB41</f>
        <v>7.4443756253275525E-2</v>
      </c>
      <c r="L30" s="197">
        <f>IF(May!AD41=0,May!AC41,AVERAGE(May!AC41,May!AD41))</f>
        <v>1.8151476788308805</v>
      </c>
      <c r="M30" s="321"/>
      <c r="N30" s="319"/>
      <c r="O30" s="317"/>
      <c r="P30" s="322"/>
      <c r="Q30" s="12"/>
      <c r="R30" s="12"/>
      <c r="S30" s="12"/>
      <c r="T30" s="12"/>
      <c r="U30" s="12"/>
      <c r="V30" s="12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2"/>
      <c r="AV30" s="12"/>
      <c r="AW30" s="12"/>
      <c r="AX30" s="12"/>
      <c r="AY30" s="12"/>
      <c r="AZ30" s="12"/>
      <c r="BA30" s="12"/>
      <c r="BB30" s="12"/>
      <c r="BC30" s="12"/>
      <c r="BD30" s="12"/>
      <c r="BE30" s="12"/>
      <c r="BF30" s="12"/>
      <c r="BG30" s="12"/>
      <c r="BH30" s="12"/>
      <c r="BI30" s="12"/>
      <c r="BJ30" s="12"/>
      <c r="BK30" s="12"/>
      <c r="BL30" s="12"/>
      <c r="BM30" s="12"/>
      <c r="BN30" s="12"/>
      <c r="BO30" s="12"/>
      <c r="BP30" s="12"/>
      <c r="BQ30" s="12"/>
      <c r="BR30" s="12"/>
      <c r="BS30" s="12"/>
      <c r="BT30" s="12"/>
      <c r="BU30" s="12"/>
      <c r="BV30" s="12"/>
      <c r="BW30" s="12"/>
      <c r="BX30" s="12"/>
      <c r="BY30" s="12"/>
      <c r="BZ30" s="12"/>
      <c r="CA30" s="12"/>
      <c r="CB30" s="12"/>
      <c r="CC30" s="12"/>
    </row>
    <row r="31" spans="1:81" ht="15.75" x14ac:dyDescent="0.25">
      <c r="A31" s="323">
        <v>14</v>
      </c>
      <c r="B31" s="312">
        <f>May!E42</f>
        <v>1069000</v>
      </c>
      <c r="C31" s="312">
        <f>May!H42</f>
        <v>36000</v>
      </c>
      <c r="D31" s="312">
        <f>May!Q43*10*15000</f>
        <v>14999.999999999147</v>
      </c>
      <c r="E31" s="312">
        <f>May!I43</f>
        <v>930100</v>
      </c>
      <c r="F31" s="316">
        <f>May!J43+May!K43</f>
        <v>12.900000000000546</v>
      </c>
      <c r="G31" s="318">
        <f>May!S42</f>
        <v>0.19</v>
      </c>
      <c r="H31" s="198" t="s">
        <v>16</v>
      </c>
      <c r="I31" s="197">
        <f>May!X42</f>
        <v>26.396250000000002</v>
      </c>
      <c r="J31" s="197">
        <f>May!AA42</f>
        <v>17.600000000000001</v>
      </c>
      <c r="K31" s="197">
        <f>May!AB43</f>
        <v>0.5</v>
      </c>
      <c r="L31" s="197">
        <f>May!AE42</f>
        <v>11</v>
      </c>
      <c r="M31" s="320">
        <f>May!AI42</f>
        <v>4.8000000000000001E-2</v>
      </c>
      <c r="N31" s="318">
        <f>May!AI44</f>
        <v>7.8</v>
      </c>
      <c r="O31" s="316">
        <f>May!AI43</f>
        <v>13.5</v>
      </c>
      <c r="P31" s="322">
        <f>May!R42</f>
        <v>1.06</v>
      </c>
      <c r="Q31" s="12"/>
      <c r="R31" s="12"/>
      <c r="S31" s="12"/>
      <c r="T31" s="12"/>
      <c r="U31" s="12"/>
      <c r="V31" s="12"/>
      <c r="W31" s="12"/>
      <c r="X31" s="12"/>
      <c r="Y31" s="12"/>
      <c r="Z31" s="12"/>
      <c r="AA31" s="12"/>
      <c r="AB31" s="12"/>
      <c r="AC31" s="12"/>
      <c r="AD31" s="12"/>
      <c r="AE31" s="12"/>
      <c r="AF31" s="12"/>
      <c r="AG31" s="12"/>
      <c r="AH31" s="12"/>
      <c r="AI31" s="12"/>
      <c r="AJ31" s="12"/>
      <c r="AK31" s="12"/>
      <c r="AL31" s="12"/>
      <c r="AM31" s="12"/>
      <c r="AN31" s="12"/>
      <c r="AO31" s="12"/>
      <c r="AP31" s="12"/>
      <c r="AQ31" s="12"/>
      <c r="AR31" s="12"/>
      <c r="AS31" s="12"/>
      <c r="AT31" s="12"/>
      <c r="AU31" s="12"/>
      <c r="AV31" s="12"/>
      <c r="AW31" s="12"/>
      <c r="AX31" s="12"/>
      <c r="AY31" s="12"/>
      <c r="AZ31" s="12"/>
      <c r="BA31" s="12"/>
      <c r="BB31" s="12"/>
      <c r="BC31" s="12"/>
      <c r="BD31" s="12"/>
      <c r="BE31" s="12"/>
      <c r="BF31" s="12"/>
      <c r="BG31" s="12"/>
      <c r="BH31" s="12"/>
      <c r="BI31" s="12"/>
      <c r="BJ31" s="12"/>
      <c r="BK31" s="12"/>
      <c r="BL31" s="12"/>
      <c r="BM31" s="12"/>
      <c r="BN31" s="12"/>
      <c r="BO31" s="12"/>
      <c r="BP31" s="12"/>
      <c r="BQ31" s="12"/>
      <c r="BR31" s="12"/>
      <c r="BS31" s="12"/>
      <c r="BT31" s="12"/>
      <c r="BU31" s="12"/>
      <c r="BV31" s="12"/>
      <c r="BW31" s="12"/>
      <c r="BX31" s="12"/>
      <c r="BY31" s="12"/>
      <c r="BZ31" s="12"/>
      <c r="CA31" s="12"/>
      <c r="CB31" s="12"/>
      <c r="CC31" s="12"/>
    </row>
    <row r="32" spans="1:81" ht="15.75" x14ac:dyDescent="0.25">
      <c r="A32" s="303"/>
      <c r="B32" s="313"/>
      <c r="C32" s="313"/>
      <c r="D32" s="313"/>
      <c r="E32" s="313"/>
      <c r="F32" s="317"/>
      <c r="G32" s="319"/>
      <c r="H32" s="198" t="s">
        <v>15</v>
      </c>
      <c r="I32" s="197">
        <f>IF(May!W44=0,May!V44,AVERAGE(May!V44, May!W44))</f>
        <v>2.9607277695149778</v>
      </c>
      <c r="J32" s="197">
        <f>IF(May!Z44=0,May!Y44,AVERAGE(May!Z44,May!Y44))</f>
        <v>1.9740989247890746</v>
      </c>
      <c r="K32" s="197">
        <f>May!AB44</f>
        <v>5.6082355817871431E-2</v>
      </c>
      <c r="L32" s="197">
        <f>IF(May!AD44=0,May!AC44,AVERAGE(May!AC44,May!AD44))</f>
        <v>1.2338118279931716</v>
      </c>
      <c r="M32" s="321"/>
      <c r="N32" s="319"/>
      <c r="O32" s="317"/>
      <c r="P32" s="322"/>
      <c r="Q32" s="12"/>
      <c r="R32" s="12"/>
      <c r="S32" s="12"/>
      <c r="T32" s="12"/>
      <c r="U32" s="12"/>
      <c r="V32" s="12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2"/>
      <c r="AV32" s="12"/>
      <c r="AW32" s="12"/>
      <c r="AX32" s="12"/>
      <c r="AY32" s="12"/>
      <c r="AZ32" s="12"/>
      <c r="BA32" s="12"/>
      <c r="BB32" s="12"/>
      <c r="BC32" s="12"/>
      <c r="BD32" s="12"/>
      <c r="BE32" s="12"/>
      <c r="BF32" s="12"/>
      <c r="BG32" s="12"/>
      <c r="BH32" s="12"/>
      <c r="BI32" s="12"/>
      <c r="BJ32" s="12"/>
      <c r="BK32" s="12"/>
      <c r="BL32" s="12"/>
      <c r="BM32" s="12"/>
      <c r="BN32" s="12"/>
      <c r="BO32" s="12"/>
      <c r="BP32" s="12"/>
      <c r="BQ32" s="12"/>
      <c r="BR32" s="12"/>
      <c r="BS32" s="12"/>
      <c r="BT32" s="12"/>
      <c r="BU32" s="12"/>
      <c r="BV32" s="12"/>
      <c r="BW32" s="12"/>
      <c r="BX32" s="12"/>
      <c r="BY32" s="12"/>
      <c r="BZ32" s="12"/>
      <c r="CA32" s="12"/>
      <c r="CB32" s="12"/>
      <c r="CC32" s="12"/>
    </row>
    <row r="33" spans="1:81" ht="15.75" x14ac:dyDescent="0.25">
      <c r="A33" s="323">
        <v>15</v>
      </c>
      <c r="B33" s="312">
        <f>May!E45</f>
        <v>857000</v>
      </c>
      <c r="C33" s="312">
        <f>May!H45</f>
        <v>0</v>
      </c>
      <c r="D33" s="314">
        <f>May!Q46*10*15000</f>
        <v>0</v>
      </c>
      <c r="E33" s="312">
        <f>May!I46</f>
        <v>1045200</v>
      </c>
      <c r="F33" s="316">
        <f>May!J46+May!K46</f>
        <v>10.599999999999454</v>
      </c>
      <c r="G33" s="318">
        <f>May!S45</f>
        <v>0</v>
      </c>
      <c r="H33" s="198" t="s">
        <v>16</v>
      </c>
      <c r="I33" s="197">
        <f>May!X45</f>
        <v>19.7971875</v>
      </c>
      <c r="J33" s="197">
        <f>May!AA45</f>
        <v>14.3</v>
      </c>
      <c r="K33" s="197">
        <f>May!AB46</f>
        <v>0.1875</v>
      </c>
      <c r="L33" s="197">
        <f>May!AE45</f>
        <v>9</v>
      </c>
      <c r="M33" s="320">
        <f>May!AI45</f>
        <v>4.5999999999999999E-2</v>
      </c>
      <c r="N33" s="318">
        <f>May!AI47</f>
        <v>7.76</v>
      </c>
      <c r="O33" s="316">
        <f>May!AI46</f>
        <v>13</v>
      </c>
      <c r="P33" s="322">
        <f>May!R45</f>
        <v>1.04</v>
      </c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</row>
    <row r="34" spans="1:81" ht="15.75" x14ac:dyDescent="0.25">
      <c r="A34" s="303"/>
      <c r="B34" s="313"/>
      <c r="C34" s="313"/>
      <c r="D34" s="315"/>
      <c r="E34" s="313"/>
      <c r="F34" s="317"/>
      <c r="G34" s="319"/>
      <c r="H34" s="198" t="s">
        <v>15</v>
      </c>
      <c r="I34" s="197">
        <f>IF(May!W47=0,May!V47,AVERAGE(May!V47,May!W47))</f>
        <v>2.7992493976516903</v>
      </c>
      <c r="J34" s="197">
        <f>IF(May!Z47=0,May!Y47,AVERAGE(May!Z47,May!Y47))</f>
        <v>2.0219673317949418</v>
      </c>
      <c r="K34" s="197">
        <f>May!AB47</f>
        <v>2.6511809420388218E-2</v>
      </c>
      <c r="L34" s="197">
        <f>IF(May!AD47=0,May!AC47,AVERAGE(May!AC47,May!AD47))</f>
        <v>1.2725668521786346</v>
      </c>
      <c r="M34" s="321"/>
      <c r="N34" s="319"/>
      <c r="O34" s="317"/>
      <c r="P34" s="322"/>
      <c r="Q34" s="12"/>
      <c r="R34" s="12"/>
      <c r="S34" s="12"/>
      <c r="T34" s="12"/>
      <c r="U34" s="12"/>
      <c r="V34" s="12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2"/>
      <c r="AV34" s="12"/>
      <c r="AW34" s="12"/>
      <c r="AX34" s="12"/>
      <c r="AY34" s="12"/>
      <c r="AZ34" s="12"/>
      <c r="BA34" s="12"/>
      <c r="BB34" s="12"/>
      <c r="BC34" s="12"/>
      <c r="BD34" s="12"/>
      <c r="BE34" s="12"/>
      <c r="BF34" s="12"/>
      <c r="BG34" s="12"/>
      <c r="BH34" s="12"/>
      <c r="BI34" s="12"/>
      <c r="BJ34" s="12"/>
      <c r="BK34" s="12"/>
      <c r="BL34" s="12"/>
      <c r="BM34" s="12"/>
      <c r="BN34" s="12"/>
      <c r="BO34" s="12"/>
      <c r="BP34" s="12"/>
      <c r="BQ34" s="12"/>
      <c r="BR34" s="12"/>
      <c r="BS34" s="12"/>
      <c r="BT34" s="12"/>
      <c r="BU34" s="12"/>
      <c r="BV34" s="12"/>
      <c r="BW34" s="12"/>
      <c r="BX34" s="12"/>
      <c r="BY34" s="12"/>
      <c r="BZ34" s="12"/>
      <c r="CA34" s="12"/>
      <c r="CB34" s="12"/>
      <c r="CC34" s="12"/>
    </row>
    <row r="35" spans="1:81" ht="15.75" x14ac:dyDescent="0.25">
      <c r="A35" s="323">
        <v>16</v>
      </c>
      <c r="B35" s="312">
        <f>May!E48</f>
        <v>974000</v>
      </c>
      <c r="C35" s="312">
        <f>May!H48</f>
        <v>36000</v>
      </c>
      <c r="D35" s="312">
        <f>May!Q49*10*15000</f>
        <v>15000.000000003411</v>
      </c>
      <c r="E35" s="312">
        <f>May!I49</f>
        <v>883800</v>
      </c>
      <c r="F35" s="316">
        <f>May!J49+May!K49</f>
        <v>11.900000000000546</v>
      </c>
      <c r="G35" s="318">
        <f>May!S48</f>
        <v>0.11</v>
      </c>
      <c r="H35" s="198" t="s">
        <v>16</v>
      </c>
      <c r="I35" s="197">
        <f>May!X48</f>
        <v>21.996874999999999</v>
      </c>
      <c r="J35" s="197">
        <f>May!AA48</f>
        <v>12.375000000000002</v>
      </c>
      <c r="K35" s="197">
        <f>May!AB49</f>
        <v>0.3125</v>
      </c>
      <c r="L35" s="197">
        <f>May!AE48</f>
        <v>11</v>
      </c>
      <c r="M35" s="320">
        <f>May!AI48</f>
        <v>4.4999999999999998E-2</v>
      </c>
      <c r="N35" s="318">
        <f>May!AI50</f>
        <v>7.81</v>
      </c>
      <c r="O35" s="316">
        <f>May!AI49</f>
        <v>13.5</v>
      </c>
      <c r="P35" s="322">
        <f>May!R48</f>
        <v>0.97</v>
      </c>
      <c r="Q35" s="12"/>
      <c r="R35" s="12"/>
      <c r="S35" s="12"/>
      <c r="T35" s="12"/>
      <c r="U35" s="12"/>
      <c r="V35" s="12"/>
      <c r="W35" s="12"/>
      <c r="X35" s="12"/>
      <c r="Y35" s="12"/>
      <c r="Z35" s="12"/>
      <c r="AA35" s="12"/>
      <c r="AB35" s="12"/>
      <c r="AC35" s="12"/>
      <c r="AD35" s="12"/>
      <c r="AE35" s="12"/>
      <c r="AF35" s="12"/>
      <c r="AG35" s="12"/>
      <c r="AH35" s="12"/>
      <c r="AI35" s="12"/>
      <c r="AJ35" s="12"/>
      <c r="AK35" s="12"/>
      <c r="AL35" s="12"/>
      <c r="AM35" s="12"/>
      <c r="AN35" s="12"/>
      <c r="AO35" s="12"/>
      <c r="AP35" s="12"/>
      <c r="AQ35" s="12"/>
      <c r="AR35" s="12"/>
      <c r="AS35" s="12"/>
      <c r="AT35" s="12"/>
      <c r="AU35" s="12"/>
      <c r="AV35" s="12"/>
      <c r="AW35" s="12"/>
      <c r="AX35" s="12"/>
      <c r="AY35" s="12"/>
      <c r="AZ35" s="12"/>
      <c r="BA35" s="12"/>
      <c r="BB35" s="12"/>
      <c r="BC35" s="12"/>
      <c r="BD35" s="12"/>
      <c r="BE35" s="12"/>
      <c r="BF35" s="12"/>
      <c r="BG35" s="12"/>
      <c r="BH35" s="12"/>
      <c r="BI35" s="12"/>
      <c r="BJ35" s="12"/>
      <c r="BK35" s="12"/>
      <c r="BL35" s="12"/>
      <c r="BM35" s="12"/>
      <c r="BN35" s="12"/>
      <c r="BO35" s="12"/>
      <c r="BP35" s="12"/>
      <c r="BQ35" s="12"/>
      <c r="BR35" s="12"/>
      <c r="BS35" s="12"/>
      <c r="BT35" s="12"/>
      <c r="BU35" s="12"/>
      <c r="BV35" s="12"/>
      <c r="BW35" s="12"/>
      <c r="BX35" s="12"/>
      <c r="BY35" s="12"/>
      <c r="BZ35" s="12"/>
      <c r="CA35" s="12"/>
      <c r="CB35" s="12"/>
      <c r="CC35" s="12"/>
    </row>
    <row r="36" spans="1:81" ht="15.75" x14ac:dyDescent="0.25">
      <c r="A36" s="303"/>
      <c r="B36" s="313"/>
      <c r="C36" s="313"/>
      <c r="D36" s="313"/>
      <c r="E36" s="313"/>
      <c r="F36" s="317"/>
      <c r="G36" s="319"/>
      <c r="H36" s="198" t="s">
        <v>15</v>
      </c>
      <c r="I36" s="197">
        <f>IF(May!W50=0,May!V50,AVERAGE(May!V50,May!W50))</f>
        <v>2.7079209322480411</v>
      </c>
      <c r="J36" s="197">
        <f>IF(May!Z50=0,May!Y50,AVERAGE(May!Z50,May!Y50))</f>
        <v>1.5234219195485503</v>
      </c>
      <c r="K36" s="197">
        <f>May!AB50</f>
        <v>3.847025049365025E-2</v>
      </c>
      <c r="L36" s="197">
        <f>IF(May!AD50=0,May!AC50,AVERAGE(May!AC50,May!AD50))</f>
        <v>1.354152817376489</v>
      </c>
      <c r="M36" s="321"/>
      <c r="N36" s="319"/>
      <c r="O36" s="317"/>
      <c r="P36" s="322"/>
      <c r="Q36" s="12"/>
      <c r="R36" s="12"/>
      <c r="S36" s="12"/>
      <c r="T36" s="12"/>
      <c r="U36" s="12"/>
      <c r="V36" s="12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2"/>
      <c r="AV36" s="12"/>
      <c r="AW36" s="12"/>
      <c r="AX36" s="12"/>
      <c r="AY36" s="12"/>
      <c r="AZ36" s="12"/>
      <c r="BA36" s="12"/>
      <c r="BB36" s="12"/>
      <c r="BC36" s="12"/>
      <c r="BD36" s="12"/>
      <c r="BE36" s="12"/>
      <c r="BF36" s="12"/>
      <c r="BG36" s="12"/>
      <c r="BH36" s="12"/>
      <c r="BI36" s="12"/>
      <c r="BJ36" s="12"/>
      <c r="BK36" s="12"/>
      <c r="BL36" s="12"/>
      <c r="BM36" s="12"/>
      <c r="BN36" s="12"/>
      <c r="BO36" s="12"/>
      <c r="BP36" s="12"/>
      <c r="BQ36" s="12"/>
      <c r="BR36" s="12"/>
      <c r="BS36" s="12"/>
      <c r="BT36" s="12"/>
      <c r="BU36" s="12"/>
      <c r="BV36" s="12"/>
      <c r="BW36" s="12"/>
      <c r="BX36" s="12"/>
      <c r="BY36" s="12"/>
      <c r="BZ36" s="12"/>
      <c r="CA36" s="12"/>
      <c r="CB36" s="12"/>
      <c r="CC36" s="12"/>
    </row>
    <row r="37" spans="1:81" ht="15.75" x14ac:dyDescent="0.25">
      <c r="A37" s="323">
        <v>17</v>
      </c>
      <c r="B37" s="312">
        <f>May!E51</f>
        <v>910000</v>
      </c>
      <c r="C37" s="314">
        <f>May!H51</f>
        <v>0</v>
      </c>
      <c r="D37" s="312">
        <f>May!Q52*10*15000</f>
        <v>14999.999999999147</v>
      </c>
      <c r="E37" s="312">
        <f>May!I52</f>
        <v>869800</v>
      </c>
      <c r="F37" s="316">
        <f>May!J52+May!K52</f>
        <v>11.199999999999818</v>
      </c>
      <c r="G37" s="318">
        <f>May!S51</f>
        <v>0.38</v>
      </c>
      <c r="H37" s="198" t="s">
        <v>16</v>
      </c>
      <c r="I37" s="197">
        <f>May!X51</f>
        <v>24.196562499999999</v>
      </c>
      <c r="J37" s="197">
        <f>May!AA51</f>
        <v>12.925000000000001</v>
      </c>
      <c r="K37" s="197">
        <f>May!AB52</f>
        <v>0.28125</v>
      </c>
      <c r="L37" s="197">
        <f>May!AE51</f>
        <v>10</v>
      </c>
      <c r="M37" s="320">
        <f>May!AI51</f>
        <v>5.1999999999999998E-2</v>
      </c>
      <c r="N37" s="318">
        <f>May!AI53</f>
        <v>7.84</v>
      </c>
      <c r="O37" s="316">
        <f>May!AI52</f>
        <v>13.6</v>
      </c>
      <c r="P37" s="322">
        <f>May!R51</f>
        <v>1.03</v>
      </c>
      <c r="Q37" s="12"/>
      <c r="R37" s="12"/>
      <c r="S37" s="12"/>
      <c r="T37" s="12"/>
      <c r="U37" s="12"/>
      <c r="V37" s="12"/>
      <c r="W37" s="12"/>
      <c r="X37" s="12"/>
      <c r="Y37" s="12"/>
      <c r="Z37" s="12"/>
      <c r="AA37" s="12"/>
      <c r="AB37" s="12"/>
      <c r="AC37" s="12"/>
      <c r="AD37" s="12"/>
      <c r="AE37" s="12"/>
      <c r="AF37" s="12"/>
      <c r="AG37" s="12"/>
      <c r="AH37" s="12"/>
      <c r="AI37" s="12"/>
      <c r="AJ37" s="12"/>
      <c r="AK37" s="12"/>
      <c r="AL37" s="12"/>
      <c r="AM37" s="12"/>
      <c r="AN37" s="12"/>
      <c r="AO37" s="12"/>
      <c r="AP37" s="12"/>
      <c r="AQ37" s="12"/>
      <c r="AR37" s="12"/>
      <c r="AS37" s="12"/>
      <c r="AT37" s="12"/>
      <c r="AU37" s="12"/>
      <c r="AV37" s="12"/>
      <c r="AW37" s="12"/>
      <c r="AX37" s="12"/>
      <c r="AY37" s="12"/>
      <c r="AZ37" s="12"/>
      <c r="BA37" s="12"/>
      <c r="BB37" s="12"/>
      <c r="BC37" s="12"/>
      <c r="BD37" s="12"/>
      <c r="BE37" s="12"/>
      <c r="BF37" s="12"/>
      <c r="BG37" s="12"/>
      <c r="BH37" s="12"/>
      <c r="BI37" s="12"/>
      <c r="BJ37" s="12"/>
      <c r="BK37" s="12"/>
      <c r="BL37" s="12"/>
      <c r="BM37" s="12"/>
      <c r="BN37" s="12"/>
      <c r="BO37" s="12"/>
      <c r="BP37" s="12"/>
      <c r="BQ37" s="12"/>
      <c r="BR37" s="12"/>
      <c r="BS37" s="12"/>
      <c r="BT37" s="12"/>
      <c r="BU37" s="12"/>
      <c r="BV37" s="12"/>
      <c r="BW37" s="12"/>
      <c r="BX37" s="12"/>
      <c r="BY37" s="12"/>
      <c r="BZ37" s="12"/>
      <c r="CA37" s="12"/>
      <c r="CB37" s="12"/>
      <c r="CC37" s="12"/>
    </row>
    <row r="38" spans="1:81" ht="15.75" x14ac:dyDescent="0.25">
      <c r="A38" s="303"/>
      <c r="B38" s="313"/>
      <c r="C38" s="315"/>
      <c r="D38" s="313"/>
      <c r="E38" s="313"/>
      <c r="F38" s="317"/>
      <c r="G38" s="319"/>
      <c r="H38" s="198" t="s">
        <v>15</v>
      </c>
      <c r="I38" s="197">
        <f>IF(May!W53=0,May!V53,AVERAGE(May!V53,May!W53))</f>
        <v>3.1882049305610454</v>
      </c>
      <c r="J38" s="197">
        <f>IF(May!Z53=0,May!Y53,AVERAGE(May!Z53,May!Y53))</f>
        <v>1.7030331778533216</v>
      </c>
      <c r="K38" s="197">
        <f>May!AB53</f>
        <v>3.7058265475531663E-2</v>
      </c>
      <c r="L38" s="197">
        <f>IF(May!AD53=0,May!AC53,AVERAGE(May!AC53,May!AD53))</f>
        <v>1.3176272169077923</v>
      </c>
      <c r="M38" s="321"/>
      <c r="N38" s="319"/>
      <c r="O38" s="317"/>
      <c r="P38" s="322"/>
      <c r="Q38" s="12"/>
      <c r="R38" s="12"/>
      <c r="S38" s="12"/>
      <c r="T38" s="12"/>
      <c r="U38" s="12"/>
      <c r="V38" s="12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2"/>
      <c r="AV38" s="12"/>
      <c r="AW38" s="12"/>
      <c r="AX38" s="12"/>
      <c r="AY38" s="12"/>
      <c r="AZ38" s="12"/>
      <c r="BA38" s="12"/>
      <c r="BB38" s="12"/>
      <c r="BC38" s="12"/>
      <c r="BD38" s="12"/>
      <c r="BE38" s="12"/>
      <c r="BF38" s="12"/>
      <c r="BG38" s="12"/>
      <c r="BH38" s="12"/>
      <c r="BI38" s="12"/>
      <c r="BJ38" s="12"/>
      <c r="BK38" s="12"/>
      <c r="BL38" s="12"/>
      <c r="BM38" s="12"/>
      <c r="BN38" s="12"/>
      <c r="BO38" s="12"/>
      <c r="BP38" s="12"/>
      <c r="BQ38" s="12"/>
      <c r="BR38" s="12"/>
      <c r="BS38" s="12"/>
      <c r="BT38" s="12"/>
      <c r="BU38" s="12"/>
      <c r="BV38" s="12"/>
      <c r="BW38" s="12"/>
      <c r="BX38" s="12"/>
      <c r="BY38" s="12"/>
      <c r="BZ38" s="12"/>
      <c r="CA38" s="12"/>
      <c r="CB38" s="12"/>
      <c r="CC38" s="12"/>
    </row>
    <row r="39" spans="1:81" ht="15.75" x14ac:dyDescent="0.25">
      <c r="A39" s="323">
        <v>18</v>
      </c>
      <c r="B39" s="312">
        <f>May!E54</f>
        <v>739000</v>
      </c>
      <c r="C39" s="314">
        <f>May!H54</f>
        <v>0</v>
      </c>
      <c r="D39" s="314">
        <f>May!Q55*10*15000</f>
        <v>0</v>
      </c>
      <c r="E39" s="312">
        <f>May!I55</f>
        <v>939400</v>
      </c>
      <c r="F39" s="316">
        <f>May!J55+May!K55</f>
        <v>9</v>
      </c>
      <c r="G39" s="318">
        <f>May!S54</f>
        <v>0.14000000000000001</v>
      </c>
      <c r="H39" s="198" t="s">
        <v>16</v>
      </c>
      <c r="I39" s="197">
        <f>May!X54</f>
        <v>21.996874999999999</v>
      </c>
      <c r="J39" s="197">
        <f>May!AA54</f>
        <v>12.100000000000001</v>
      </c>
      <c r="K39" s="197">
        <f>May!AB55</f>
        <v>0</v>
      </c>
      <c r="L39" s="197">
        <f>May!AE54</f>
        <v>8</v>
      </c>
      <c r="M39" s="320">
        <f>May!AI54</f>
        <v>3.9E-2</v>
      </c>
      <c r="N39" s="318">
        <f>May!AI56</f>
        <v>7.78</v>
      </c>
      <c r="O39" s="316">
        <f>May!AI55</f>
        <v>13.5</v>
      </c>
      <c r="P39" s="322">
        <f>May!R54</f>
        <v>1.01</v>
      </c>
      <c r="Q39" s="12"/>
      <c r="R39" s="12"/>
      <c r="S39" s="12"/>
      <c r="T39" s="12"/>
      <c r="U39" s="12"/>
      <c r="V39" s="12"/>
      <c r="W39" s="12"/>
      <c r="X39" s="12"/>
      <c r="Y39" s="12"/>
      <c r="Z39" s="12"/>
      <c r="AA39" s="12"/>
      <c r="AB39" s="12"/>
      <c r="AC39" s="12"/>
      <c r="AD39" s="12"/>
      <c r="AE39" s="12"/>
      <c r="AF39" s="12"/>
      <c r="AG39" s="12"/>
      <c r="AH39" s="12"/>
      <c r="AI39" s="12"/>
      <c r="AJ39" s="12"/>
      <c r="AK39" s="12"/>
      <c r="AL39" s="12"/>
      <c r="AM39" s="12"/>
      <c r="AN39" s="12"/>
      <c r="AO39" s="12"/>
      <c r="AP39" s="12"/>
      <c r="AQ39" s="12"/>
      <c r="AR39" s="12"/>
      <c r="AS39" s="12"/>
      <c r="AT39" s="12"/>
      <c r="AU39" s="12"/>
      <c r="AV39" s="12"/>
      <c r="AW39" s="12"/>
      <c r="AX39" s="12"/>
      <c r="AY39" s="12"/>
      <c r="AZ39" s="12"/>
      <c r="BA39" s="12"/>
      <c r="BB39" s="12"/>
      <c r="BC39" s="12"/>
      <c r="BD39" s="12"/>
      <c r="BE39" s="12"/>
      <c r="BF39" s="12"/>
      <c r="BG39" s="12"/>
      <c r="BH39" s="12"/>
      <c r="BI39" s="12"/>
      <c r="BJ39" s="12"/>
      <c r="BK39" s="12"/>
      <c r="BL39" s="12"/>
      <c r="BM39" s="12"/>
      <c r="BN39" s="12"/>
      <c r="BO39" s="12"/>
      <c r="BP39" s="12"/>
      <c r="BQ39" s="12"/>
      <c r="BR39" s="12"/>
      <c r="BS39" s="12"/>
      <c r="BT39" s="12"/>
      <c r="BU39" s="12"/>
      <c r="BV39" s="12"/>
      <c r="BW39" s="12"/>
      <c r="BX39" s="12"/>
      <c r="BY39" s="12"/>
      <c r="BZ39" s="12"/>
      <c r="CA39" s="12"/>
      <c r="CB39" s="12"/>
      <c r="CC39" s="12"/>
    </row>
    <row r="40" spans="1:81" ht="15.75" x14ac:dyDescent="0.25">
      <c r="A40" s="303"/>
      <c r="B40" s="313"/>
      <c r="C40" s="315"/>
      <c r="D40" s="315"/>
      <c r="E40" s="313"/>
      <c r="F40" s="317"/>
      <c r="G40" s="319"/>
      <c r="H40" s="198" t="s">
        <v>15</v>
      </c>
      <c r="I40" s="197">
        <f>IF(May!W56=0,May!V56,AVERAGE(May!V56,May!W56))</f>
        <v>3.5690324600941707</v>
      </c>
      <c r="J40" s="197">
        <f>IF(May!Z56=0,May!Y56,AVERAGE(May!Z56,May!Y56))</f>
        <v>1.9632467233249937</v>
      </c>
      <c r="K40" s="197">
        <f>May!AB56</f>
        <v>0</v>
      </c>
      <c r="L40" s="197">
        <f>IF(May!AD56=0,May!AC56,AVERAGE(May!AC56,May!AD56))</f>
        <v>1.2980143625289213</v>
      </c>
      <c r="M40" s="321"/>
      <c r="N40" s="319"/>
      <c r="O40" s="317"/>
      <c r="P40" s="322"/>
      <c r="Q40" s="12"/>
      <c r="R40" s="12"/>
      <c r="S40" s="12"/>
      <c r="T40" s="12"/>
      <c r="U40" s="12"/>
      <c r="V40" s="12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2"/>
      <c r="AV40" s="12"/>
      <c r="AW40" s="12"/>
      <c r="AX40" s="12"/>
      <c r="AY40" s="12"/>
      <c r="AZ40" s="12"/>
      <c r="BA40" s="12"/>
      <c r="BB40" s="12"/>
      <c r="BC40" s="12"/>
      <c r="BD40" s="12"/>
      <c r="BE40" s="12"/>
      <c r="BF40" s="12"/>
      <c r="BG40" s="12"/>
      <c r="BH40" s="12"/>
      <c r="BI40" s="12"/>
      <c r="BJ40" s="12"/>
      <c r="BK40" s="12"/>
      <c r="BL40" s="12"/>
      <c r="BM40" s="12"/>
      <c r="BN40" s="12"/>
      <c r="BO40" s="12"/>
      <c r="BP40" s="12"/>
      <c r="BQ40" s="12"/>
      <c r="BR40" s="12"/>
      <c r="BS40" s="12"/>
      <c r="BT40" s="12"/>
      <c r="BU40" s="12"/>
      <c r="BV40" s="12"/>
      <c r="BW40" s="12"/>
      <c r="BX40" s="12"/>
      <c r="BY40" s="12"/>
      <c r="BZ40" s="12"/>
      <c r="CA40" s="12"/>
      <c r="CB40" s="12"/>
      <c r="CC40" s="12"/>
    </row>
    <row r="41" spans="1:81" ht="15.75" x14ac:dyDescent="0.25">
      <c r="A41" s="323">
        <v>19</v>
      </c>
      <c r="B41" s="312">
        <f>May!E57</f>
        <v>658000</v>
      </c>
      <c r="C41" s="312">
        <f>May!H57</f>
        <v>36000</v>
      </c>
      <c r="D41" s="312">
        <f>May!Q58*10*15000</f>
        <v>14999.999999999147</v>
      </c>
      <c r="E41" s="312">
        <f>May!I58</f>
        <v>942400</v>
      </c>
      <c r="F41" s="316">
        <f>May!J58+May!K58</f>
        <v>7.8999999999996362</v>
      </c>
      <c r="G41" s="318">
        <f>May!S57</f>
        <v>0.02</v>
      </c>
      <c r="H41" s="198" t="s">
        <v>16</v>
      </c>
      <c r="I41" s="197">
        <f>May!X57</f>
        <v>21.996874999999999</v>
      </c>
      <c r="J41" s="197">
        <f>May!AA57</f>
        <v>12.375000000000002</v>
      </c>
      <c r="K41" s="197">
        <f>May!AB58</f>
        <v>0</v>
      </c>
      <c r="L41" s="197">
        <f>May!AE57</f>
        <v>7</v>
      </c>
      <c r="M41" s="320">
        <f>May!AI57</f>
        <v>4.5999999999999999E-2</v>
      </c>
      <c r="N41" s="318">
        <f>May!AI59</f>
        <v>7.77</v>
      </c>
      <c r="O41" s="316">
        <f>May!AI58</f>
        <v>12.8</v>
      </c>
      <c r="P41" s="322">
        <f>May!R57</f>
        <v>1.08</v>
      </c>
      <c r="Q41" s="12"/>
      <c r="R41" s="12"/>
      <c r="S41" s="12"/>
      <c r="T41" s="12"/>
      <c r="U41" s="12"/>
      <c r="V41" s="12"/>
      <c r="W41" s="12"/>
      <c r="X41" s="12"/>
      <c r="Y41" s="12"/>
      <c r="Z41" s="12"/>
      <c r="AA41" s="12"/>
      <c r="AB41" s="12"/>
      <c r="AC41" s="12"/>
      <c r="AD41" s="12"/>
      <c r="AE41" s="12"/>
      <c r="AF41" s="12"/>
      <c r="AG41" s="12"/>
      <c r="AH41" s="12"/>
      <c r="AI41" s="12"/>
      <c r="AJ41" s="12"/>
      <c r="AK41" s="12"/>
      <c r="AL41" s="12"/>
      <c r="AM41" s="12"/>
      <c r="AN41" s="12"/>
      <c r="AO41" s="12"/>
      <c r="AP41" s="12"/>
      <c r="AQ41" s="12"/>
      <c r="AR41" s="12"/>
      <c r="AS41" s="12"/>
      <c r="AT41" s="12"/>
      <c r="AU41" s="12"/>
      <c r="AV41" s="12"/>
      <c r="AW41" s="12"/>
      <c r="AX41" s="12"/>
      <c r="AY41" s="12"/>
      <c r="AZ41" s="12"/>
      <c r="BA41" s="12"/>
      <c r="BB41" s="12"/>
      <c r="BC41" s="12"/>
      <c r="BD41" s="12"/>
      <c r="BE41" s="12"/>
      <c r="BF41" s="12"/>
      <c r="BG41" s="12"/>
      <c r="BH41" s="12"/>
      <c r="BI41" s="12"/>
      <c r="BJ41" s="12"/>
      <c r="BK41" s="12"/>
      <c r="BL41" s="12"/>
      <c r="BM41" s="12"/>
      <c r="BN41" s="12"/>
      <c r="BO41" s="12"/>
      <c r="BP41" s="12"/>
      <c r="BQ41" s="12"/>
      <c r="BR41" s="12"/>
      <c r="BS41" s="12"/>
      <c r="BT41" s="12"/>
      <c r="BU41" s="12"/>
      <c r="BV41" s="12"/>
      <c r="BW41" s="12"/>
      <c r="BX41" s="12"/>
      <c r="BY41" s="12"/>
      <c r="BZ41" s="12"/>
      <c r="CA41" s="12"/>
      <c r="CB41" s="12"/>
      <c r="CC41" s="12"/>
    </row>
    <row r="42" spans="1:81" ht="15.75" x14ac:dyDescent="0.25">
      <c r="A42" s="303"/>
      <c r="B42" s="313"/>
      <c r="C42" s="313"/>
      <c r="D42" s="313"/>
      <c r="E42" s="313"/>
      <c r="F42" s="317"/>
      <c r="G42" s="319"/>
      <c r="H42" s="198" t="s">
        <v>15</v>
      </c>
      <c r="I42" s="197">
        <f>IF(May!W59=0,May!V59,AVERAGE(May!V59,May!W59))</f>
        <v>4.0083814407440608</v>
      </c>
      <c r="J42" s="197">
        <f>IF(May!Z59=0,May!Y59,AVERAGE(May!Z59,May!Y59))</f>
        <v>2.2550348778727778</v>
      </c>
      <c r="K42" s="197">
        <f>May!AB59</f>
        <v>0</v>
      </c>
      <c r="L42" s="197">
        <f>IF(May!AD59=0,May!AC59,AVERAGE(May!AC59,May!AD59))</f>
        <v>1.2755752844532884</v>
      </c>
      <c r="M42" s="321"/>
      <c r="N42" s="319"/>
      <c r="O42" s="317"/>
      <c r="P42" s="322"/>
      <c r="Q42" s="12"/>
      <c r="R42" s="12"/>
      <c r="S42" s="12"/>
      <c r="T42" s="12"/>
      <c r="U42" s="12"/>
      <c r="V42" s="12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2"/>
      <c r="AV42" s="12"/>
      <c r="AW42" s="12"/>
      <c r="AX42" s="12"/>
      <c r="AY42" s="12"/>
      <c r="AZ42" s="12"/>
      <c r="BA42" s="12"/>
      <c r="BB42" s="12"/>
      <c r="BC42" s="12"/>
      <c r="BD42" s="12"/>
      <c r="BE42" s="12"/>
      <c r="BF42" s="12"/>
      <c r="BG42" s="12"/>
      <c r="BH42" s="12"/>
      <c r="BI42" s="12"/>
      <c r="BJ42" s="12"/>
      <c r="BK42" s="12"/>
      <c r="BL42" s="12"/>
      <c r="BM42" s="12"/>
      <c r="BN42" s="12"/>
      <c r="BO42" s="12"/>
      <c r="BP42" s="12"/>
      <c r="BQ42" s="12"/>
      <c r="BR42" s="12"/>
      <c r="BS42" s="12"/>
      <c r="BT42" s="12"/>
      <c r="BU42" s="12"/>
      <c r="BV42" s="12"/>
      <c r="BW42" s="12"/>
      <c r="BX42" s="12"/>
      <c r="BY42" s="12"/>
      <c r="BZ42" s="12"/>
      <c r="CA42" s="12"/>
      <c r="CB42" s="12"/>
      <c r="CC42" s="12"/>
    </row>
    <row r="43" spans="1:81" ht="15.75" x14ac:dyDescent="0.25">
      <c r="A43" s="323">
        <v>20</v>
      </c>
      <c r="B43" s="312">
        <f>May!E60</f>
        <v>1257000</v>
      </c>
      <c r="C43" s="312">
        <f>May!H60</f>
        <v>35000</v>
      </c>
      <c r="D43" s="314">
        <f>May!Q61*10*15000</f>
        <v>0</v>
      </c>
      <c r="E43" s="312">
        <f>May!I61</f>
        <v>896900</v>
      </c>
      <c r="F43" s="316">
        <f>May!J61+May!K61</f>
        <v>15.899999999995998</v>
      </c>
      <c r="G43" s="318">
        <f>May!S60</f>
        <v>7.0000000000000007E-2</v>
      </c>
      <c r="H43" s="198" t="s">
        <v>16</v>
      </c>
      <c r="I43" s="197">
        <f>May!X60</f>
        <v>43.653125000000003</v>
      </c>
      <c r="J43" s="197">
        <f>May!AA60</f>
        <v>20.350000000000001</v>
      </c>
      <c r="K43" s="197">
        <f>May!AB61</f>
        <v>0</v>
      </c>
      <c r="L43" s="197">
        <f>May!AE60</f>
        <v>16</v>
      </c>
      <c r="M43" s="320">
        <f>May!AI60</f>
        <v>7.6999999999999999E-2</v>
      </c>
      <c r="N43" s="318">
        <f>May!AI62</f>
        <v>7.71</v>
      </c>
      <c r="O43" s="316">
        <f>May!AI61</f>
        <v>14.2</v>
      </c>
      <c r="P43" s="322">
        <f>May!R60</f>
        <v>1.02</v>
      </c>
      <c r="Q43" s="12"/>
      <c r="R43" s="12"/>
      <c r="S43" s="12"/>
      <c r="T43" s="12"/>
      <c r="U43" s="12"/>
      <c r="V43" s="12"/>
      <c r="W43" s="12"/>
      <c r="X43" s="12"/>
      <c r="Y43" s="12"/>
      <c r="Z43" s="12"/>
      <c r="AA43" s="12"/>
      <c r="AB43" s="12"/>
      <c r="AC43" s="12"/>
      <c r="AD43" s="12"/>
      <c r="AE43" s="12"/>
      <c r="AF43" s="12"/>
      <c r="AG43" s="12"/>
      <c r="AH43" s="12"/>
      <c r="AI43" s="12"/>
      <c r="AJ43" s="12"/>
      <c r="AK43" s="12"/>
      <c r="AL43" s="12"/>
      <c r="AM43" s="12"/>
      <c r="AN43" s="12"/>
      <c r="AO43" s="12"/>
      <c r="AP43" s="12"/>
      <c r="AQ43" s="12"/>
      <c r="AR43" s="12"/>
      <c r="AS43" s="12"/>
      <c r="AT43" s="12"/>
      <c r="AU43" s="12"/>
      <c r="AV43" s="12"/>
      <c r="AW43" s="12"/>
      <c r="AX43" s="12"/>
      <c r="AY43" s="12"/>
      <c r="AZ43" s="12"/>
      <c r="BA43" s="12"/>
      <c r="BB43" s="12"/>
      <c r="BC43" s="12"/>
      <c r="BD43" s="12"/>
      <c r="BE43" s="12"/>
      <c r="BF43" s="12"/>
      <c r="BG43" s="12"/>
      <c r="BH43" s="12"/>
      <c r="BI43" s="12"/>
      <c r="BJ43" s="12"/>
      <c r="BK43" s="12"/>
      <c r="BL43" s="12"/>
      <c r="BM43" s="12"/>
      <c r="BN43" s="12"/>
      <c r="BO43" s="12"/>
      <c r="BP43" s="12"/>
      <c r="BQ43" s="12"/>
      <c r="BR43" s="12"/>
      <c r="BS43" s="12"/>
      <c r="BT43" s="12"/>
      <c r="BU43" s="12"/>
      <c r="BV43" s="12"/>
      <c r="BW43" s="12"/>
      <c r="BX43" s="12"/>
      <c r="BY43" s="12"/>
      <c r="BZ43" s="12"/>
      <c r="CA43" s="12"/>
      <c r="CB43" s="12"/>
      <c r="CC43" s="12"/>
    </row>
    <row r="44" spans="1:81" ht="15.75" x14ac:dyDescent="0.25">
      <c r="A44" s="303"/>
      <c r="B44" s="313"/>
      <c r="C44" s="313"/>
      <c r="D44" s="315"/>
      <c r="E44" s="313"/>
      <c r="F44" s="317"/>
      <c r="G44" s="319"/>
      <c r="H44" s="198" t="s">
        <v>15</v>
      </c>
      <c r="I44" s="197">
        <f>IF(May!W62=0,May!V62,AVERAGE(May!V62,May!W62))</f>
        <v>4.1691002060779496</v>
      </c>
      <c r="J44" s="197">
        <f>IF(May!Z62=0,May!Y62,AVERAGE(May!Z62,May!Y62))</f>
        <v>1.9338808234975464</v>
      </c>
      <c r="K44" s="197">
        <f>May!AB62</f>
        <v>0</v>
      </c>
      <c r="L44" s="197">
        <f>IF(May!AD62=0,May!AC62,AVERAGE(May!AC62,May!AD62))</f>
        <v>1.5285480610167204</v>
      </c>
      <c r="M44" s="321"/>
      <c r="N44" s="319"/>
      <c r="O44" s="317"/>
      <c r="P44" s="322"/>
      <c r="Q44" s="12"/>
      <c r="R44" s="12"/>
      <c r="S44" s="12"/>
      <c r="T44" s="12"/>
      <c r="U44" s="12"/>
      <c r="V44" s="12"/>
      <c r="W44" s="12"/>
      <c r="X44" s="12"/>
      <c r="Y44" s="12"/>
      <c r="Z44" s="12"/>
      <c r="AA44" s="12"/>
      <c r="AB44" s="12"/>
      <c r="AC44" s="12"/>
      <c r="AD44" s="12"/>
      <c r="AE44" s="12"/>
      <c r="AF44" s="12"/>
      <c r="AG44" s="12"/>
      <c r="AH44" s="12"/>
      <c r="AI44" s="12"/>
      <c r="AJ44" s="12"/>
      <c r="AK44" s="12"/>
      <c r="AL44" s="12"/>
      <c r="AM44" s="12"/>
      <c r="AN44" s="12"/>
      <c r="AO44" s="12"/>
      <c r="AP44" s="12"/>
      <c r="AQ44" s="12"/>
      <c r="AR44" s="12"/>
      <c r="AS44" s="12"/>
      <c r="AT44" s="12"/>
      <c r="AU44" s="12"/>
      <c r="AV44" s="12"/>
      <c r="AW44" s="12"/>
      <c r="AX44" s="12"/>
      <c r="AY44" s="12"/>
      <c r="AZ44" s="12"/>
      <c r="BA44" s="12"/>
      <c r="BB44" s="12"/>
      <c r="BC44" s="12"/>
      <c r="BD44" s="12"/>
      <c r="BE44" s="12"/>
      <c r="BF44" s="12"/>
      <c r="BG44" s="12"/>
      <c r="BH44" s="12"/>
      <c r="BI44" s="12"/>
      <c r="BJ44" s="12"/>
      <c r="BK44" s="12"/>
      <c r="BL44" s="12"/>
      <c r="BM44" s="12"/>
      <c r="BN44" s="12"/>
      <c r="BO44" s="12"/>
      <c r="BP44" s="12"/>
      <c r="BQ44" s="12"/>
      <c r="BR44" s="12"/>
      <c r="BS44" s="12"/>
      <c r="BT44" s="12"/>
      <c r="BU44" s="12"/>
      <c r="BV44" s="12"/>
      <c r="BW44" s="12"/>
      <c r="BX44" s="12"/>
      <c r="BY44" s="12"/>
      <c r="BZ44" s="12"/>
      <c r="CA44" s="12"/>
      <c r="CB44" s="12"/>
      <c r="CC44" s="12"/>
    </row>
    <row r="45" spans="1:81" ht="15.75" x14ac:dyDescent="0.25">
      <c r="A45" s="323">
        <v>21</v>
      </c>
      <c r="B45" s="312">
        <f>May!E63</f>
        <v>1155000</v>
      </c>
      <c r="C45" s="312">
        <f>May!H63</f>
        <v>36000</v>
      </c>
      <c r="D45" s="312">
        <f>May!Q64*10*15000</f>
        <v>14999.999999999147</v>
      </c>
      <c r="E45" s="312">
        <f>May!I64</f>
        <v>936400</v>
      </c>
      <c r="F45" s="316">
        <f>May!J64+May!K64</f>
        <v>13.899999999999636</v>
      </c>
      <c r="G45" s="318">
        <f>May!S63</f>
        <v>0.12</v>
      </c>
      <c r="H45" s="198" t="s">
        <v>16</v>
      </c>
      <c r="I45" s="197">
        <f>May!X63</f>
        <v>39.594374999999999</v>
      </c>
      <c r="J45" s="197">
        <f>May!AA63</f>
        <v>18.700000000000003</v>
      </c>
      <c r="K45" s="197">
        <f>May!AB64</f>
        <v>0</v>
      </c>
      <c r="L45" s="197">
        <f>May!AE63</f>
        <v>12</v>
      </c>
      <c r="M45" s="320">
        <f>May!AI63</f>
        <v>5.2999999999999999E-2</v>
      </c>
      <c r="N45" s="318">
        <f>May!AI65</f>
        <v>7.66</v>
      </c>
      <c r="O45" s="316">
        <f>May!AI64</f>
        <v>14</v>
      </c>
      <c r="P45" s="322">
        <f>May!R63</f>
        <v>1.06</v>
      </c>
      <c r="Q45" s="12"/>
      <c r="R45" s="12"/>
      <c r="S45" s="12"/>
      <c r="T45" s="12"/>
      <c r="U45" s="12"/>
      <c r="V45" s="12"/>
      <c r="W45" s="12"/>
      <c r="X45" s="12"/>
      <c r="Y45" s="12"/>
      <c r="Z45" s="12"/>
      <c r="AA45" s="12"/>
      <c r="AB45" s="12"/>
      <c r="AC45" s="12"/>
      <c r="AD45" s="12"/>
      <c r="AE45" s="12"/>
      <c r="AF45" s="12"/>
      <c r="AG45" s="12"/>
      <c r="AH45" s="12"/>
      <c r="AI45" s="12"/>
      <c r="AJ45" s="12"/>
      <c r="AK45" s="12"/>
      <c r="AL45" s="12"/>
      <c r="AM45" s="12"/>
      <c r="AN45" s="12"/>
      <c r="AO45" s="12"/>
      <c r="AP45" s="12"/>
      <c r="AQ45" s="12"/>
      <c r="AR45" s="12"/>
      <c r="AS45" s="12"/>
      <c r="AT45" s="12"/>
      <c r="AU45" s="12"/>
      <c r="AV45" s="12"/>
      <c r="AW45" s="12"/>
      <c r="AX45" s="12"/>
      <c r="AY45" s="12"/>
      <c r="AZ45" s="12"/>
      <c r="BA45" s="12"/>
      <c r="BB45" s="12"/>
      <c r="BC45" s="12"/>
      <c r="BD45" s="12"/>
      <c r="BE45" s="12"/>
      <c r="BF45" s="12"/>
      <c r="BG45" s="12"/>
      <c r="BH45" s="12"/>
      <c r="BI45" s="12"/>
      <c r="BJ45" s="12"/>
      <c r="BK45" s="12"/>
      <c r="BL45" s="12"/>
      <c r="BM45" s="12"/>
      <c r="BN45" s="12"/>
      <c r="BO45" s="12"/>
      <c r="BP45" s="12"/>
      <c r="BQ45" s="12"/>
      <c r="BR45" s="12"/>
      <c r="BS45" s="12"/>
      <c r="BT45" s="12"/>
      <c r="BU45" s="12"/>
      <c r="BV45" s="12"/>
      <c r="BW45" s="12"/>
      <c r="BX45" s="12"/>
      <c r="BY45" s="12"/>
      <c r="BZ45" s="12"/>
      <c r="CA45" s="12"/>
      <c r="CB45" s="12"/>
      <c r="CC45" s="12"/>
    </row>
    <row r="46" spans="1:81" ht="15.75" x14ac:dyDescent="0.25">
      <c r="A46" s="303"/>
      <c r="B46" s="313"/>
      <c r="C46" s="313"/>
      <c r="D46" s="313"/>
      <c r="E46" s="313"/>
      <c r="F46" s="317"/>
      <c r="G46" s="319"/>
      <c r="H46" s="198" t="s">
        <v>15</v>
      </c>
      <c r="I46" s="197">
        <f>IF(May!W65=0,May!V65,AVERAGE(May!V65,May!W65))</f>
        <v>4.1104129683266377</v>
      </c>
      <c r="J46" s="197">
        <f>IF(May!Z65=0,May!Y65,AVERAGE(May!Z65,May!Y65))</f>
        <v>1.9413040995774813</v>
      </c>
      <c r="K46" s="197">
        <f>May!AB65</f>
        <v>0</v>
      </c>
      <c r="L46" s="197">
        <f>IF(May!AD65=0,May!AC65,AVERAGE(May!AC65,May!AD65))</f>
        <v>1.2457566414400947</v>
      </c>
      <c r="M46" s="321"/>
      <c r="N46" s="319"/>
      <c r="O46" s="317"/>
      <c r="P46" s="32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12"/>
      <c r="AE46" s="12"/>
      <c r="AF46" s="12"/>
      <c r="AG46" s="12"/>
      <c r="AH46" s="12"/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12"/>
      <c r="AT46" s="12"/>
      <c r="AU46" s="12"/>
      <c r="AV46" s="12"/>
      <c r="AW46" s="12"/>
      <c r="AX46" s="12"/>
      <c r="AY46" s="12"/>
      <c r="AZ46" s="12"/>
      <c r="BA46" s="12"/>
      <c r="BB46" s="12"/>
      <c r="BC46" s="12"/>
      <c r="BD46" s="12"/>
      <c r="BE46" s="12"/>
      <c r="BF46" s="12"/>
      <c r="BG46" s="12"/>
      <c r="BH46" s="12"/>
      <c r="BI46" s="12"/>
      <c r="BJ46" s="12"/>
      <c r="BK46" s="12"/>
      <c r="BL46" s="12"/>
      <c r="BM46" s="12"/>
      <c r="BN46" s="12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</row>
    <row r="47" spans="1:81" ht="15.75" x14ac:dyDescent="0.25">
      <c r="A47" s="323">
        <v>22</v>
      </c>
      <c r="B47" s="312">
        <f>May!E66</f>
        <v>670000</v>
      </c>
      <c r="C47" s="312">
        <f>May!H66</f>
        <v>35000</v>
      </c>
      <c r="D47" s="314">
        <f>May!Q67*10*15000</f>
        <v>0</v>
      </c>
      <c r="E47" s="312">
        <f>May!I67</f>
        <v>915500</v>
      </c>
      <c r="F47" s="316">
        <f>May!J67+May!K67</f>
        <v>8.2000000000007276</v>
      </c>
      <c r="G47" s="318">
        <f>May!S66</f>
        <v>0.04</v>
      </c>
      <c r="H47" s="198" t="s">
        <v>16</v>
      </c>
      <c r="I47" s="197">
        <f>May!X66</f>
        <v>17.5975</v>
      </c>
      <c r="J47" s="197">
        <f>May!AA66</f>
        <v>10.450000000000001</v>
      </c>
      <c r="K47" s="197">
        <f>May!AB67</f>
        <v>0</v>
      </c>
      <c r="L47" s="197">
        <f>May!AE66</f>
        <v>7</v>
      </c>
      <c r="M47" s="320">
        <f>May!AI66</f>
        <v>4.9000000000000002E-2</v>
      </c>
      <c r="N47" s="318">
        <f>May!AI68</f>
        <v>7.7</v>
      </c>
      <c r="O47" s="316">
        <f>May!AI67</f>
        <v>13</v>
      </c>
      <c r="P47" s="322">
        <f>May!R66</f>
        <v>1.04</v>
      </c>
      <c r="Q47" s="12"/>
      <c r="R47" s="12"/>
      <c r="S47" s="12"/>
      <c r="T47" s="12"/>
      <c r="U47" s="12"/>
      <c r="V47" s="12"/>
      <c r="W47" s="12"/>
      <c r="X47" s="12"/>
      <c r="Y47" s="12"/>
      <c r="Z47" s="12"/>
      <c r="AA47" s="12"/>
      <c r="AB47" s="12"/>
      <c r="AC47" s="12"/>
      <c r="AD47" s="12"/>
      <c r="AE47" s="12"/>
      <c r="AF47" s="12"/>
      <c r="AG47" s="12"/>
      <c r="AH47" s="12"/>
      <c r="AI47" s="12"/>
      <c r="AJ47" s="12"/>
      <c r="AK47" s="12"/>
      <c r="AL47" s="12"/>
      <c r="AM47" s="12"/>
      <c r="AN47" s="12"/>
      <c r="AO47" s="12"/>
      <c r="AP47" s="12"/>
      <c r="AQ47" s="12"/>
      <c r="AR47" s="12"/>
      <c r="AS47" s="12"/>
      <c r="AT47" s="12"/>
      <c r="AU47" s="12"/>
      <c r="AV47" s="12"/>
      <c r="AW47" s="12"/>
      <c r="AX47" s="12"/>
      <c r="AY47" s="12"/>
      <c r="AZ47" s="12"/>
      <c r="BA47" s="12"/>
      <c r="BB47" s="12"/>
      <c r="BC47" s="12"/>
      <c r="BD47" s="12"/>
      <c r="BE47" s="12"/>
      <c r="BF47" s="12"/>
      <c r="BG47" s="12"/>
      <c r="BH47" s="12"/>
      <c r="BI47" s="12"/>
      <c r="BJ47" s="12"/>
      <c r="BK47" s="12"/>
      <c r="BL47" s="12"/>
      <c r="BM47" s="12"/>
      <c r="BN47" s="12"/>
      <c r="BO47" s="12"/>
      <c r="BP47" s="12"/>
      <c r="BQ47" s="12"/>
      <c r="BR47" s="12"/>
      <c r="BS47" s="12"/>
      <c r="BT47" s="12"/>
      <c r="BU47" s="12"/>
      <c r="BV47" s="12"/>
      <c r="BW47" s="12"/>
      <c r="BX47" s="12"/>
      <c r="BY47" s="12"/>
      <c r="BZ47" s="12"/>
      <c r="CA47" s="12"/>
      <c r="CB47" s="12"/>
      <c r="CC47" s="12"/>
    </row>
    <row r="48" spans="1:81" ht="15.75" x14ac:dyDescent="0.25">
      <c r="A48" s="303"/>
      <c r="B48" s="313"/>
      <c r="C48" s="313"/>
      <c r="D48" s="315"/>
      <c r="E48" s="313"/>
      <c r="F48" s="317"/>
      <c r="G48" s="319"/>
      <c r="H48" s="198" t="s">
        <v>15</v>
      </c>
      <c r="I48" s="197">
        <f>IF(May!W68=0,May!V68,AVERAGE(May!V68,May!W68))</f>
        <v>3.1492716274741399</v>
      </c>
      <c r="J48" s="197">
        <f>IF(May!Z68=0,May!Y68,AVERAGE(May!Z68,May!Y68))</f>
        <v>1.8701456745051719</v>
      </c>
      <c r="K48" s="197">
        <f>May!AB68</f>
        <v>0</v>
      </c>
      <c r="L48" s="197">
        <f>IF(May!AD68=0,May!AC68,AVERAGE(May!AC68,May!AD68))</f>
        <v>1.2527291599556174</v>
      </c>
      <c r="M48" s="321"/>
      <c r="N48" s="319"/>
      <c r="O48" s="317"/>
      <c r="P48" s="322"/>
      <c r="Q48" s="12"/>
      <c r="R48" s="12"/>
      <c r="S48" s="12"/>
      <c r="T48" s="12"/>
      <c r="U48" s="12"/>
      <c r="V48" s="12"/>
      <c r="W48" s="12"/>
      <c r="X48" s="12"/>
      <c r="Y48" s="12"/>
      <c r="Z48" s="12"/>
      <c r="AA48" s="12"/>
      <c r="AB48" s="12"/>
      <c r="AC48" s="12"/>
      <c r="AD48" s="12"/>
      <c r="AE48" s="12"/>
      <c r="AF48" s="12"/>
      <c r="AG48" s="12"/>
      <c r="AH48" s="12"/>
      <c r="AI48" s="12"/>
      <c r="AJ48" s="12"/>
      <c r="AK48" s="12"/>
      <c r="AL48" s="12"/>
      <c r="AM48" s="12"/>
      <c r="AN48" s="12"/>
      <c r="AO48" s="12"/>
      <c r="AP48" s="12"/>
      <c r="AQ48" s="12"/>
      <c r="AR48" s="12"/>
      <c r="AS48" s="12"/>
      <c r="AT48" s="12"/>
      <c r="AU48" s="12"/>
      <c r="AV48" s="12"/>
      <c r="AW48" s="12"/>
      <c r="AX48" s="12"/>
      <c r="AY48" s="12"/>
      <c r="AZ48" s="12"/>
      <c r="BA48" s="12"/>
      <c r="BB48" s="12"/>
      <c r="BC48" s="12"/>
      <c r="BD48" s="12"/>
      <c r="BE48" s="12"/>
      <c r="BF48" s="12"/>
      <c r="BG48" s="12"/>
      <c r="BH48" s="12"/>
      <c r="BI48" s="12"/>
      <c r="BJ48" s="12"/>
      <c r="BK48" s="12"/>
      <c r="BL48" s="12"/>
      <c r="BM48" s="12"/>
      <c r="BN48" s="12"/>
      <c r="BO48" s="12"/>
      <c r="BP48" s="12"/>
      <c r="BQ48" s="12"/>
      <c r="BR48" s="12"/>
      <c r="BS48" s="12"/>
      <c r="BT48" s="12"/>
      <c r="BU48" s="12"/>
      <c r="BV48" s="12"/>
      <c r="BW48" s="12"/>
      <c r="BX48" s="12"/>
      <c r="BY48" s="12"/>
      <c r="BZ48" s="12"/>
      <c r="CA48" s="12"/>
      <c r="CB48" s="12"/>
      <c r="CC48" s="12"/>
    </row>
    <row r="49" spans="1:81" ht="15.75" x14ac:dyDescent="0.25">
      <c r="A49" s="323">
        <v>23</v>
      </c>
      <c r="B49" s="312">
        <f>May!E69</f>
        <v>1192000</v>
      </c>
      <c r="C49" s="312">
        <f>May!H69</f>
        <v>37000</v>
      </c>
      <c r="D49" s="312">
        <f>May!Q70*10*15000</f>
        <v>14999.999999999147</v>
      </c>
      <c r="E49" s="312">
        <f>May!I70</f>
        <v>1041800</v>
      </c>
      <c r="F49" s="316">
        <f>May!J70+May!K70</f>
        <v>14.599999999999454</v>
      </c>
      <c r="G49" s="318">
        <f>May!S69</f>
        <v>0</v>
      </c>
      <c r="H49" s="198" t="s">
        <v>16</v>
      </c>
      <c r="I49" s="197">
        <f>May!X69</f>
        <v>26.396250000000002</v>
      </c>
      <c r="J49" s="197">
        <f>May!AA69</f>
        <v>19.525000000000002</v>
      </c>
      <c r="K49" s="197">
        <f>May!AB70</f>
        <v>0</v>
      </c>
      <c r="L49" s="197">
        <f>May!AE69</f>
        <v>14</v>
      </c>
      <c r="M49" s="320">
        <f>May!AI69</f>
        <v>3.2000000000000001E-2</v>
      </c>
      <c r="N49" s="318">
        <f>May!AI71</f>
        <v>7.78</v>
      </c>
      <c r="O49" s="316">
        <f>May!AI70</f>
        <v>13.6</v>
      </c>
      <c r="P49" s="322">
        <f>May!R69</f>
        <v>0.99</v>
      </c>
      <c r="Q49" s="12"/>
      <c r="R49" s="12"/>
      <c r="S49" s="12"/>
      <c r="T49" s="12"/>
      <c r="U49" s="12"/>
      <c r="V49" s="12"/>
      <c r="W49" s="12"/>
      <c r="X49" s="12"/>
      <c r="Y49" s="12"/>
      <c r="Z49" s="12"/>
      <c r="AA49" s="12"/>
      <c r="AB49" s="12"/>
      <c r="AC49" s="12"/>
      <c r="AD49" s="12"/>
      <c r="AE49" s="12"/>
      <c r="AF49" s="12"/>
      <c r="AG49" s="12"/>
      <c r="AH49" s="12"/>
      <c r="AI49" s="12"/>
      <c r="AJ49" s="12"/>
      <c r="AK49" s="12"/>
      <c r="AL49" s="12"/>
      <c r="AM49" s="12"/>
      <c r="AN49" s="12"/>
      <c r="AO49" s="12"/>
      <c r="AP49" s="12"/>
      <c r="AQ49" s="12"/>
      <c r="AR49" s="12"/>
      <c r="AS49" s="12"/>
      <c r="AT49" s="12"/>
      <c r="AU49" s="12"/>
      <c r="AV49" s="12"/>
      <c r="AW49" s="12"/>
      <c r="AX49" s="12"/>
      <c r="AY49" s="12"/>
      <c r="AZ49" s="12"/>
      <c r="BA49" s="12"/>
      <c r="BB49" s="12"/>
      <c r="BC49" s="12"/>
      <c r="BD49" s="12"/>
      <c r="BE49" s="12"/>
      <c r="BF49" s="12"/>
      <c r="BG49" s="12"/>
      <c r="BH49" s="12"/>
      <c r="BI49" s="12"/>
      <c r="BJ49" s="12"/>
      <c r="BK49" s="12"/>
      <c r="BL49" s="12"/>
      <c r="BM49" s="12"/>
      <c r="BN49" s="12"/>
      <c r="BO49" s="12"/>
      <c r="BP49" s="12"/>
      <c r="BQ49" s="12"/>
      <c r="BR49" s="12"/>
      <c r="BS49" s="12"/>
      <c r="BT49" s="12"/>
      <c r="BU49" s="12"/>
      <c r="BV49" s="12"/>
      <c r="BW49" s="12"/>
      <c r="BX49" s="12"/>
      <c r="BY49" s="12"/>
      <c r="BZ49" s="12"/>
      <c r="CA49" s="12"/>
      <c r="CB49" s="12"/>
      <c r="CC49" s="12"/>
    </row>
    <row r="50" spans="1:81" ht="15.75" x14ac:dyDescent="0.25">
      <c r="A50" s="303"/>
      <c r="B50" s="313"/>
      <c r="C50" s="313"/>
      <c r="D50" s="313"/>
      <c r="E50" s="313"/>
      <c r="F50" s="317"/>
      <c r="G50" s="319"/>
      <c r="H50" s="198" t="s">
        <v>15</v>
      </c>
      <c r="I50" s="197">
        <f>IF(May!W71=0,May!V71,AVERAGE(May!V71,May!W71))</f>
        <v>2.6552164308821404</v>
      </c>
      <c r="J50" s="197">
        <f>IF(May!Z71=0,May!Y71,AVERAGE(May!Z71,May!Y71))</f>
        <v>1.964032800605154</v>
      </c>
      <c r="K50" s="197">
        <f>May!AB71</f>
        <v>0</v>
      </c>
      <c r="L50" s="197">
        <f>IF(May!AD71=0,May!AC71,AVERAGE(May!AC71,May!AD71))</f>
        <v>1.4082693576682279</v>
      </c>
      <c r="M50" s="321"/>
      <c r="N50" s="319"/>
      <c r="O50" s="317"/>
      <c r="P50" s="322"/>
      <c r="Q50" s="12"/>
      <c r="R50" s="12"/>
      <c r="S50" s="12"/>
      <c r="T50" s="12"/>
      <c r="U50" s="12"/>
      <c r="V50" s="12"/>
      <c r="W50" s="12"/>
      <c r="X50" s="12"/>
      <c r="Y50" s="12"/>
      <c r="Z50" s="12"/>
      <c r="AA50" s="12"/>
      <c r="AB50" s="12"/>
      <c r="AC50" s="12"/>
      <c r="AD50" s="12"/>
      <c r="AE50" s="12"/>
      <c r="AF50" s="12"/>
      <c r="AG50" s="12"/>
      <c r="AH50" s="12"/>
      <c r="AI50" s="12"/>
      <c r="AJ50" s="12"/>
      <c r="AK50" s="12"/>
      <c r="AL50" s="12"/>
      <c r="AM50" s="12"/>
      <c r="AN50" s="12"/>
      <c r="AO50" s="12"/>
      <c r="AP50" s="12"/>
      <c r="AQ50" s="12"/>
      <c r="AR50" s="12"/>
      <c r="AS50" s="12"/>
      <c r="AT50" s="12"/>
      <c r="AU50" s="12"/>
      <c r="AV50" s="12"/>
      <c r="AW50" s="12"/>
      <c r="AX50" s="12"/>
      <c r="AY50" s="12"/>
      <c r="AZ50" s="12"/>
      <c r="BA50" s="12"/>
      <c r="BB50" s="12"/>
      <c r="BC50" s="12"/>
      <c r="BD50" s="12"/>
      <c r="BE50" s="12"/>
      <c r="BF50" s="12"/>
      <c r="BG50" s="12"/>
      <c r="BH50" s="12"/>
      <c r="BI50" s="12"/>
      <c r="BJ50" s="12"/>
      <c r="BK50" s="12"/>
      <c r="BL50" s="12"/>
      <c r="BM50" s="12"/>
      <c r="BN50" s="12"/>
      <c r="BO50" s="12"/>
      <c r="BP50" s="12"/>
      <c r="BQ50" s="12"/>
      <c r="BR50" s="12"/>
      <c r="BS50" s="12"/>
      <c r="BT50" s="12"/>
      <c r="BU50" s="12"/>
      <c r="BV50" s="12"/>
      <c r="BW50" s="12"/>
      <c r="BX50" s="12"/>
      <c r="BY50" s="12"/>
      <c r="BZ50" s="12"/>
      <c r="CA50" s="12"/>
      <c r="CB50" s="12"/>
      <c r="CC50" s="12"/>
    </row>
    <row r="51" spans="1:81" ht="15.75" x14ac:dyDescent="0.25">
      <c r="A51" s="323">
        <v>24</v>
      </c>
      <c r="B51" s="312">
        <f>May!E72</f>
        <v>929000</v>
      </c>
      <c r="C51" s="314">
        <f>May!H72</f>
        <v>0</v>
      </c>
      <c r="D51" s="314">
        <f>May!Q73*10*15000</f>
        <v>0</v>
      </c>
      <c r="E51" s="312">
        <f>May!I73</f>
        <v>1023300</v>
      </c>
      <c r="F51" s="316">
        <f>May!J73+May!K73</f>
        <v>11.600000000000364</v>
      </c>
      <c r="G51" s="318">
        <f>May!S72</f>
        <v>0</v>
      </c>
      <c r="H51" s="198" t="s">
        <v>16</v>
      </c>
      <c r="I51" s="197">
        <f>May!X72</f>
        <v>26.396250000000002</v>
      </c>
      <c r="J51" s="197">
        <f>May!AA72</f>
        <v>15.950000000000001</v>
      </c>
      <c r="K51" s="197">
        <f>May!AB73</f>
        <v>0</v>
      </c>
      <c r="L51" s="197">
        <f>May!AE72</f>
        <v>11</v>
      </c>
      <c r="M51" s="320">
        <f>May!AI72</f>
        <v>3.4000000000000002E-2</v>
      </c>
      <c r="N51" s="318">
        <f>May!AI74</f>
        <v>7.88</v>
      </c>
      <c r="O51" s="316">
        <f>May!AI73</f>
        <v>14.9</v>
      </c>
      <c r="P51" s="322">
        <f>May!R72</f>
        <v>1.02</v>
      </c>
      <c r="Q51" s="12"/>
      <c r="R51" s="12"/>
      <c r="S51" s="12"/>
      <c r="T51" s="12"/>
      <c r="U51" s="12"/>
      <c r="V51" s="12"/>
      <c r="W51" s="12"/>
      <c r="X51" s="12"/>
      <c r="Y51" s="12"/>
      <c r="Z51" s="12"/>
      <c r="AA51" s="12"/>
      <c r="AB51" s="12"/>
      <c r="AC51" s="12"/>
      <c r="AD51" s="12"/>
      <c r="AE51" s="12"/>
      <c r="AF51" s="12"/>
      <c r="AG51" s="12"/>
      <c r="AH51" s="12"/>
      <c r="AI51" s="12"/>
      <c r="AJ51" s="12"/>
      <c r="AK51" s="12"/>
      <c r="AL51" s="12"/>
      <c r="AM51" s="12"/>
      <c r="AN51" s="12"/>
      <c r="AO51" s="12"/>
      <c r="AP51" s="12"/>
      <c r="AQ51" s="12"/>
      <c r="AR51" s="12"/>
      <c r="AS51" s="12"/>
      <c r="AT51" s="12"/>
      <c r="AU51" s="12"/>
      <c r="AV51" s="12"/>
      <c r="AW51" s="12"/>
      <c r="AX51" s="12"/>
      <c r="AY51" s="12"/>
      <c r="AZ51" s="12"/>
      <c r="BA51" s="12"/>
      <c r="BB51" s="12"/>
      <c r="BC51" s="12"/>
      <c r="BD51" s="12"/>
      <c r="BE51" s="12"/>
      <c r="BF51" s="12"/>
      <c r="BG51" s="12"/>
      <c r="BH51" s="12"/>
      <c r="BI51" s="12"/>
      <c r="BJ51" s="12"/>
      <c r="BK51" s="12"/>
      <c r="BL51" s="12"/>
      <c r="BM51" s="12"/>
      <c r="BN51" s="12"/>
      <c r="BO51" s="12"/>
      <c r="BP51" s="12"/>
      <c r="BQ51" s="12"/>
      <c r="BR51" s="12"/>
      <c r="BS51" s="12"/>
      <c r="BT51" s="12"/>
      <c r="BU51" s="12"/>
      <c r="BV51" s="12"/>
      <c r="BW51" s="12"/>
      <c r="BX51" s="12"/>
      <c r="BY51" s="12"/>
      <c r="BZ51" s="12"/>
      <c r="CA51" s="12"/>
      <c r="CB51" s="12"/>
      <c r="CC51" s="12"/>
    </row>
    <row r="52" spans="1:81" ht="15.75" x14ac:dyDescent="0.25">
      <c r="A52" s="303"/>
      <c r="B52" s="313"/>
      <c r="C52" s="315"/>
      <c r="D52" s="315"/>
      <c r="E52" s="313"/>
      <c r="F52" s="317"/>
      <c r="G52" s="319"/>
      <c r="H52" s="198" t="s">
        <v>15</v>
      </c>
      <c r="I52" s="197">
        <f>IF(May!W74=0,May!V74,AVERAGE(May!V74,May!W74))</f>
        <v>3.4069084882793446</v>
      </c>
      <c r="J52" s="197">
        <f>IF(May!Z74=0,May!Y74,AVERAGE(May!Z74,May!Y74))</f>
        <v>2.0586329644572823</v>
      </c>
      <c r="K52" s="197">
        <f>May!AB74</f>
        <v>0</v>
      </c>
      <c r="L52" s="197">
        <f>IF(May!AD74=0,May!AC74,AVERAGE(May!AC74,May!AD74))</f>
        <v>1.419746872039505</v>
      </c>
      <c r="M52" s="321"/>
      <c r="N52" s="319"/>
      <c r="O52" s="317"/>
      <c r="P52" s="322"/>
      <c r="Q52" s="12"/>
      <c r="R52" s="12"/>
      <c r="S52" s="12"/>
      <c r="T52" s="12"/>
      <c r="U52" s="12"/>
      <c r="V52" s="12"/>
      <c r="W52" s="12"/>
      <c r="X52" s="12"/>
      <c r="Y52" s="12"/>
      <c r="Z52" s="12"/>
      <c r="AA52" s="12"/>
      <c r="AB52" s="12"/>
      <c r="AC52" s="12"/>
      <c r="AD52" s="12"/>
      <c r="AE52" s="12"/>
      <c r="AF52" s="12"/>
      <c r="AG52" s="12"/>
      <c r="AH52" s="12"/>
      <c r="AI52" s="12"/>
      <c r="AJ52" s="12"/>
      <c r="AK52" s="12"/>
      <c r="AL52" s="12"/>
      <c r="AM52" s="12"/>
      <c r="AN52" s="12"/>
      <c r="AO52" s="12"/>
      <c r="AP52" s="12"/>
      <c r="AQ52" s="12"/>
      <c r="AR52" s="12"/>
      <c r="AS52" s="12"/>
      <c r="AT52" s="12"/>
      <c r="AU52" s="12"/>
      <c r="AV52" s="12"/>
      <c r="AW52" s="12"/>
      <c r="AX52" s="12"/>
      <c r="AY52" s="12"/>
      <c r="AZ52" s="12"/>
      <c r="BA52" s="12"/>
      <c r="BB52" s="12"/>
      <c r="BC52" s="12"/>
      <c r="BD52" s="12"/>
      <c r="BE52" s="12"/>
      <c r="BF52" s="12"/>
      <c r="BG52" s="12"/>
      <c r="BH52" s="12"/>
      <c r="BI52" s="12"/>
      <c r="BJ52" s="12"/>
      <c r="BK52" s="12"/>
      <c r="BL52" s="12"/>
      <c r="BM52" s="12"/>
      <c r="BN52" s="12"/>
      <c r="BO52" s="12"/>
      <c r="BP52" s="12"/>
      <c r="BQ52" s="12"/>
      <c r="BR52" s="12"/>
      <c r="BS52" s="12"/>
      <c r="BT52" s="12"/>
      <c r="BU52" s="12"/>
      <c r="BV52" s="12"/>
      <c r="BW52" s="12"/>
      <c r="BX52" s="12"/>
      <c r="BY52" s="12"/>
      <c r="BZ52" s="12"/>
      <c r="CA52" s="12"/>
      <c r="CB52" s="12"/>
      <c r="CC52" s="12"/>
    </row>
    <row r="53" spans="1:81" ht="15.75" x14ac:dyDescent="0.25">
      <c r="A53" s="323">
        <v>25</v>
      </c>
      <c r="B53" s="312">
        <f>May!E75</f>
        <v>851000</v>
      </c>
      <c r="C53" s="314">
        <f>May!H75</f>
        <v>0</v>
      </c>
      <c r="D53" s="312">
        <f>May!Q76*10*15000</f>
        <v>15000.000000003411</v>
      </c>
      <c r="E53" s="312">
        <f>May!I76</f>
        <v>933600</v>
      </c>
      <c r="F53" s="316">
        <f>May!J76+May!K76</f>
        <v>10.5</v>
      </c>
      <c r="G53" s="318">
        <f>May!S75</f>
        <v>0.02</v>
      </c>
      <c r="H53" s="198" t="s">
        <v>16</v>
      </c>
      <c r="I53" s="197">
        <f>May!X75</f>
        <v>17.5975</v>
      </c>
      <c r="J53" s="197">
        <f>May!AA75</f>
        <v>14.3</v>
      </c>
      <c r="K53" s="197">
        <f>May!AB76</f>
        <v>0</v>
      </c>
      <c r="L53" s="197">
        <f>May!AE75</f>
        <v>10</v>
      </c>
      <c r="M53" s="320">
        <f>May!AI75</f>
        <v>3.1E-2</v>
      </c>
      <c r="N53" s="318">
        <f>May!AI77</f>
        <v>7.8</v>
      </c>
      <c r="O53" s="316">
        <f>May!AI76</f>
        <v>15</v>
      </c>
      <c r="P53" s="322">
        <f>May!R75</f>
        <v>1.03</v>
      </c>
      <c r="Q53" s="12"/>
      <c r="R53" s="12"/>
      <c r="S53" s="12"/>
      <c r="T53" s="12"/>
      <c r="U53" s="12"/>
      <c r="V53" s="12"/>
      <c r="W53" s="12"/>
      <c r="X53" s="12"/>
      <c r="Y53" s="12"/>
      <c r="Z53" s="12"/>
      <c r="AA53" s="12"/>
      <c r="AB53" s="12"/>
      <c r="AC53" s="12"/>
      <c r="AD53" s="12"/>
      <c r="AE53" s="12"/>
      <c r="AF53" s="12"/>
      <c r="AG53" s="12"/>
      <c r="AH53" s="12"/>
      <c r="AI53" s="12"/>
      <c r="AJ53" s="12"/>
      <c r="AK53" s="12"/>
      <c r="AL53" s="12"/>
      <c r="AM53" s="12"/>
      <c r="AN53" s="12"/>
      <c r="AO53" s="12"/>
      <c r="AP53" s="12"/>
      <c r="AQ53" s="12"/>
      <c r="AR53" s="12"/>
      <c r="AS53" s="12"/>
      <c r="AT53" s="12"/>
      <c r="AU53" s="12"/>
      <c r="AV53" s="12"/>
      <c r="AW53" s="12"/>
      <c r="AX53" s="12"/>
      <c r="AY53" s="12"/>
      <c r="AZ53" s="12"/>
      <c r="BA53" s="12"/>
      <c r="BB53" s="12"/>
      <c r="BC53" s="12"/>
      <c r="BD53" s="12"/>
      <c r="BE53" s="12"/>
      <c r="BF53" s="12"/>
      <c r="BG53" s="12"/>
      <c r="BH53" s="12"/>
      <c r="BI53" s="12"/>
      <c r="BJ53" s="12"/>
      <c r="BK53" s="12"/>
      <c r="BL53" s="12"/>
      <c r="BM53" s="12"/>
      <c r="BN53" s="12"/>
      <c r="BO53" s="12"/>
      <c r="BP53" s="12"/>
      <c r="BQ53" s="12"/>
      <c r="BR53" s="12"/>
      <c r="BS53" s="12"/>
      <c r="BT53" s="12"/>
      <c r="BU53" s="12"/>
      <c r="BV53" s="12"/>
      <c r="BW53" s="12"/>
      <c r="BX53" s="12"/>
      <c r="BY53" s="12"/>
      <c r="BZ53" s="12"/>
      <c r="CA53" s="12"/>
      <c r="CB53" s="12"/>
      <c r="CC53" s="12"/>
    </row>
    <row r="54" spans="1:81" ht="15.75" x14ac:dyDescent="0.25">
      <c r="A54" s="303"/>
      <c r="B54" s="313"/>
      <c r="C54" s="315"/>
      <c r="D54" s="313"/>
      <c r="E54" s="313"/>
      <c r="F54" s="317"/>
      <c r="G54" s="319"/>
      <c r="H54" s="198" t="s">
        <v>15</v>
      </c>
      <c r="I54" s="197">
        <f>IF(May!W77=0,May!V77,AVERAGE(May!V77,May!W77))</f>
        <v>2.4794500474825778</v>
      </c>
      <c r="J54" s="197">
        <f>IF(May!Z77=0,May!Y77,AVERAGE(May!Z77,May!Y77))</f>
        <v>2.0148393623526561</v>
      </c>
      <c r="K54" s="197">
        <f>May!AB77</f>
        <v>0</v>
      </c>
      <c r="L54" s="197">
        <f>IF(May!AD77=0,May!AC77,AVERAGE(May!AC77,May!AD77))</f>
        <v>1.4089785750717874</v>
      </c>
      <c r="M54" s="321"/>
      <c r="N54" s="319"/>
      <c r="O54" s="317"/>
      <c r="P54" s="322"/>
      <c r="Q54" s="12"/>
      <c r="R54" s="12"/>
      <c r="S54" s="12"/>
      <c r="T54" s="12"/>
      <c r="U54" s="12"/>
      <c r="V54" s="12"/>
      <c r="W54" s="12"/>
      <c r="X54" s="12"/>
      <c r="Y54" s="12"/>
      <c r="Z54" s="12"/>
      <c r="AA54" s="12"/>
      <c r="AB54" s="12"/>
      <c r="AC54" s="12"/>
      <c r="AD54" s="12"/>
      <c r="AE54" s="12"/>
      <c r="AF54" s="12"/>
      <c r="AG54" s="12"/>
      <c r="AH54" s="12"/>
      <c r="AI54" s="12"/>
      <c r="AJ54" s="12"/>
      <c r="AK54" s="12"/>
      <c r="AL54" s="12"/>
      <c r="AM54" s="12"/>
      <c r="AN54" s="12"/>
      <c r="AO54" s="12"/>
      <c r="AP54" s="12"/>
      <c r="AQ54" s="12"/>
      <c r="AR54" s="12"/>
      <c r="AS54" s="12"/>
      <c r="AT54" s="12"/>
      <c r="AU54" s="12"/>
      <c r="AV54" s="12"/>
      <c r="AW54" s="12"/>
      <c r="AX54" s="12"/>
      <c r="AY54" s="12"/>
      <c r="AZ54" s="12"/>
      <c r="BA54" s="12"/>
      <c r="BB54" s="12"/>
      <c r="BC54" s="12"/>
      <c r="BD54" s="12"/>
      <c r="BE54" s="12"/>
      <c r="BF54" s="12"/>
      <c r="BG54" s="12"/>
      <c r="BH54" s="12"/>
      <c r="BI54" s="12"/>
      <c r="BJ54" s="12"/>
      <c r="BK54" s="12"/>
      <c r="BL54" s="12"/>
      <c r="BM54" s="12"/>
      <c r="BN54" s="12"/>
      <c r="BO54" s="12"/>
      <c r="BP54" s="12"/>
      <c r="BQ54" s="12"/>
      <c r="BR54" s="12"/>
      <c r="BS54" s="12"/>
      <c r="BT54" s="12"/>
      <c r="BU54" s="12"/>
      <c r="BV54" s="12"/>
      <c r="BW54" s="12"/>
      <c r="BX54" s="12"/>
      <c r="BY54" s="12"/>
      <c r="BZ54" s="12"/>
      <c r="CA54" s="12"/>
      <c r="CB54" s="12"/>
      <c r="CC54" s="12"/>
    </row>
    <row r="55" spans="1:81" ht="15.75" x14ac:dyDescent="0.25">
      <c r="A55" s="323">
        <v>26</v>
      </c>
      <c r="B55" s="312">
        <f>May!E78</f>
        <v>1369000</v>
      </c>
      <c r="C55" s="312">
        <f>May!H78</f>
        <v>35000</v>
      </c>
      <c r="D55" s="314">
        <f>May!Q79*10*15000</f>
        <v>0</v>
      </c>
      <c r="E55" s="312">
        <f>May!I79</f>
        <v>1084000</v>
      </c>
      <c r="F55" s="316">
        <f>May!J79+May!K79</f>
        <v>18.700000000004366</v>
      </c>
      <c r="G55" s="318">
        <f>May!S79</f>
        <v>0</v>
      </c>
      <c r="H55" s="198" t="s">
        <v>16</v>
      </c>
      <c r="I55" s="197">
        <f>May!X78</f>
        <v>28.21875</v>
      </c>
      <c r="J55" s="197">
        <f>May!AA78</f>
        <v>13.200000000000001</v>
      </c>
      <c r="K55" s="197">
        <f>May!AB79</f>
        <v>0</v>
      </c>
      <c r="L55" s="197">
        <f>May!AE78</f>
        <v>16</v>
      </c>
      <c r="M55" s="320">
        <f>May!AI78</f>
        <v>5.0999999999999997E-2</v>
      </c>
      <c r="N55" s="318">
        <f>May!AI80</f>
        <v>7.72</v>
      </c>
      <c r="O55" s="316">
        <f>May!AI79</f>
        <v>13.9</v>
      </c>
      <c r="P55" s="322">
        <f>May!R78</f>
        <v>1</v>
      </c>
      <c r="Q55" s="12"/>
      <c r="R55" s="12"/>
      <c r="S55" s="12"/>
      <c r="T55" s="12"/>
      <c r="U55" s="12"/>
      <c r="V55" s="12"/>
      <c r="W55" s="12"/>
      <c r="X55" s="12"/>
      <c r="Y55" s="12"/>
      <c r="Z55" s="12"/>
      <c r="AA55" s="12"/>
      <c r="AB55" s="12"/>
      <c r="AC55" s="12"/>
      <c r="AD55" s="12"/>
      <c r="AE55" s="12"/>
      <c r="AF55" s="12"/>
      <c r="AG55" s="12"/>
      <c r="AH55" s="12"/>
      <c r="AI55" s="12"/>
      <c r="AJ55" s="12"/>
      <c r="AK55" s="12"/>
      <c r="AL55" s="12"/>
      <c r="AM55" s="12"/>
      <c r="AN55" s="12"/>
      <c r="AO55" s="12"/>
      <c r="AP55" s="12"/>
      <c r="AQ55" s="12"/>
      <c r="AR55" s="12"/>
      <c r="AS55" s="12"/>
      <c r="AT55" s="12"/>
      <c r="AU55" s="12"/>
      <c r="AV55" s="12"/>
      <c r="AW55" s="12"/>
      <c r="AX55" s="12"/>
      <c r="AY55" s="12"/>
      <c r="AZ55" s="12"/>
      <c r="BA55" s="12"/>
      <c r="BB55" s="12"/>
      <c r="BC55" s="12"/>
      <c r="BD55" s="12"/>
      <c r="BE55" s="12"/>
      <c r="BF55" s="12"/>
      <c r="BG55" s="12"/>
      <c r="BH55" s="12"/>
      <c r="BI55" s="12"/>
      <c r="BJ55" s="12"/>
      <c r="BK55" s="12"/>
      <c r="BL55" s="12"/>
      <c r="BM55" s="12"/>
      <c r="BN55" s="12"/>
      <c r="BO55" s="12"/>
      <c r="BP55" s="12"/>
      <c r="BQ55" s="12"/>
      <c r="BR55" s="12"/>
      <c r="BS55" s="12"/>
      <c r="BT55" s="12"/>
      <c r="BU55" s="12"/>
      <c r="BV55" s="12"/>
      <c r="BW55" s="12"/>
      <c r="BX55" s="12"/>
      <c r="BY55" s="12"/>
      <c r="BZ55" s="12"/>
      <c r="CA55" s="12"/>
      <c r="CB55" s="12"/>
      <c r="CC55" s="12"/>
    </row>
    <row r="56" spans="1:81" ht="15.75" x14ac:dyDescent="0.25">
      <c r="A56" s="303"/>
      <c r="B56" s="313"/>
      <c r="C56" s="313"/>
      <c r="D56" s="315"/>
      <c r="E56" s="313"/>
      <c r="F56" s="317"/>
      <c r="G56" s="319"/>
      <c r="H56" s="198" t="s">
        <v>15</v>
      </c>
      <c r="I56" s="197">
        <f>IF(May!W80=0,May!V80,AVERAGE(May!V80,May!W80))</f>
        <v>1.2357717916244069</v>
      </c>
      <c r="J56" s="197">
        <f>IF(May!Z80=0,May!Y80,AVERAGE(May!Z80,May!Y80))</f>
        <v>0.57806202079972258</v>
      </c>
      <c r="K56" s="197">
        <f>May!AB80</f>
        <v>0</v>
      </c>
      <c r="L56" s="197">
        <f>IF(May!AD80=0,May!AC80,AVERAGE(May!AC80,May!AD80))</f>
        <v>0.70068123733299703</v>
      </c>
      <c r="M56" s="321"/>
      <c r="N56" s="319"/>
      <c r="O56" s="317"/>
      <c r="P56" s="322"/>
      <c r="Q56" s="12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G56" s="12"/>
      <c r="AH56" s="12"/>
      <c r="AI56" s="12"/>
      <c r="AJ56" s="12"/>
      <c r="AK56" s="12"/>
      <c r="AL56" s="12"/>
      <c r="AM56" s="12"/>
      <c r="AN56" s="12"/>
      <c r="AO56" s="12"/>
      <c r="AP56" s="12"/>
      <c r="AQ56" s="12"/>
      <c r="AR56" s="12"/>
      <c r="AS56" s="12"/>
      <c r="AT56" s="12"/>
      <c r="AU56" s="12"/>
      <c r="AV56" s="12"/>
      <c r="AW56" s="12"/>
      <c r="AX56" s="12"/>
      <c r="AY56" s="12"/>
      <c r="AZ56" s="12"/>
      <c r="BA56" s="12"/>
      <c r="BB56" s="12"/>
      <c r="BC56" s="12"/>
      <c r="BD56" s="12"/>
      <c r="BE56" s="12"/>
      <c r="BF56" s="12"/>
      <c r="BG56" s="12"/>
      <c r="BH56" s="12"/>
      <c r="BI56" s="12"/>
      <c r="BJ56" s="12"/>
      <c r="BK56" s="12"/>
      <c r="BL56" s="12"/>
      <c r="BM56" s="12"/>
      <c r="BN56" s="12"/>
      <c r="BO56" s="12"/>
      <c r="BP56" s="12"/>
      <c r="BQ56" s="12"/>
      <c r="BR56" s="12"/>
      <c r="BS56" s="12"/>
      <c r="BT56" s="12"/>
      <c r="BU56" s="12"/>
      <c r="BV56" s="12"/>
      <c r="BW56" s="12"/>
      <c r="BX56" s="12"/>
      <c r="BY56" s="12"/>
      <c r="BZ56" s="12"/>
      <c r="CA56" s="12"/>
      <c r="CB56" s="12"/>
      <c r="CC56" s="12"/>
    </row>
    <row r="57" spans="1:81" ht="15.75" x14ac:dyDescent="0.25">
      <c r="A57" s="323">
        <v>27</v>
      </c>
      <c r="B57" s="312">
        <f>May!E81</f>
        <v>1264000</v>
      </c>
      <c r="C57" s="312">
        <f>May!H81</f>
        <v>288000</v>
      </c>
      <c r="D57" s="314">
        <f>May!Q82*10*15000</f>
        <v>14999.999999999147</v>
      </c>
      <c r="E57" s="312">
        <f>May!I82</f>
        <v>1299500</v>
      </c>
      <c r="F57" s="316">
        <f>May!J82+May!K82</f>
        <v>15.699999999999818</v>
      </c>
      <c r="G57" s="318">
        <f>May!S81</f>
        <v>0</v>
      </c>
      <c r="H57" s="198" t="s">
        <v>16</v>
      </c>
      <c r="I57" s="197">
        <f>May!X81</f>
        <v>25.4725</v>
      </c>
      <c r="J57" s="197">
        <f>May!AA81</f>
        <v>20.625</v>
      </c>
      <c r="K57" s="197">
        <f>May!AB82</f>
        <v>0</v>
      </c>
      <c r="L57" s="197">
        <f>May!AE81</f>
        <v>14</v>
      </c>
      <c r="M57" s="320">
        <f>May!AI81</f>
        <v>6.0999999999999999E-2</v>
      </c>
      <c r="N57" s="318">
        <f>May!AI83</f>
        <v>7.76</v>
      </c>
      <c r="O57" s="316">
        <f>May!AI82</f>
        <v>13.6</v>
      </c>
      <c r="P57" s="322">
        <f>May!R81</f>
        <v>1.08</v>
      </c>
      <c r="Q57" s="12"/>
      <c r="R57" s="12"/>
      <c r="S57" s="12"/>
      <c r="T57" s="12"/>
      <c r="U57" s="12"/>
      <c r="V57" s="12"/>
      <c r="W57" s="12"/>
      <c r="X57" s="12"/>
      <c r="Y57" s="12"/>
      <c r="Z57" s="12"/>
      <c r="AA57" s="12"/>
      <c r="AB57" s="12"/>
      <c r="AC57" s="12"/>
      <c r="AD57" s="12"/>
      <c r="AE57" s="12"/>
      <c r="AF57" s="12"/>
      <c r="AG57" s="12"/>
      <c r="AH57" s="12"/>
      <c r="AI57" s="12"/>
      <c r="AJ57" s="12"/>
      <c r="AK57" s="12"/>
      <c r="AL57" s="12"/>
      <c r="AM57" s="12"/>
      <c r="AN57" s="12"/>
      <c r="AO57" s="12"/>
      <c r="AP57" s="12"/>
      <c r="AQ57" s="12"/>
      <c r="AR57" s="12"/>
      <c r="AS57" s="12"/>
      <c r="AT57" s="12"/>
      <c r="AU57" s="12"/>
      <c r="AV57" s="12"/>
      <c r="AW57" s="12"/>
      <c r="AX57" s="12"/>
      <c r="AY57" s="12"/>
      <c r="AZ57" s="12"/>
      <c r="BA57" s="12"/>
      <c r="BB57" s="12"/>
      <c r="BC57" s="12"/>
      <c r="BD57" s="12"/>
      <c r="BE57" s="12"/>
      <c r="BF57" s="12"/>
      <c r="BG57" s="12"/>
      <c r="BH57" s="12"/>
      <c r="BI57" s="12"/>
      <c r="BJ57" s="12"/>
      <c r="BK57" s="12"/>
      <c r="BL57" s="12"/>
      <c r="BM57" s="12"/>
      <c r="BN57" s="12"/>
      <c r="BO57" s="12"/>
      <c r="BP57" s="12"/>
      <c r="BQ57" s="12"/>
      <c r="BR57" s="12"/>
      <c r="BS57" s="12"/>
      <c r="BT57" s="12"/>
      <c r="BU57" s="12"/>
      <c r="BV57" s="12"/>
      <c r="BW57" s="12"/>
      <c r="BX57" s="12"/>
      <c r="BY57" s="12"/>
      <c r="BZ57" s="12"/>
      <c r="CA57" s="12"/>
      <c r="CB57" s="12"/>
      <c r="CC57" s="12"/>
    </row>
    <row r="58" spans="1:81" ht="15.75" x14ac:dyDescent="0.25">
      <c r="A58" s="303"/>
      <c r="B58" s="313"/>
      <c r="C58" s="313"/>
      <c r="D58" s="315"/>
      <c r="E58" s="313"/>
      <c r="F58" s="317"/>
      <c r="G58" s="319"/>
      <c r="H58" s="198" t="s">
        <v>15</v>
      </c>
      <c r="I58" s="197">
        <f>IF(May!W83=0,May!V83,AVERAGE(May!V83,May!W83))</f>
        <v>2.5361268744407388</v>
      </c>
      <c r="J58" s="197">
        <f>IF(May!Z83=0,May!Y83,AVERAGE(May!Z83,May!Y83))</f>
        <v>1.9547891279165506</v>
      </c>
      <c r="K58" s="197">
        <f>May!AB83</f>
        <v>0</v>
      </c>
      <c r="L58" s="197">
        <f>IF(May!AD83=0,May!AC83,AVERAGE(May!AC83,May!AD83))</f>
        <v>1.2442919257192044</v>
      </c>
      <c r="M58" s="321"/>
      <c r="N58" s="319"/>
      <c r="O58" s="317"/>
      <c r="P58" s="322"/>
      <c r="Q58" s="12"/>
      <c r="R58" s="12"/>
      <c r="S58" s="12"/>
      <c r="T58" s="12"/>
      <c r="U58" s="12"/>
      <c r="V58" s="12"/>
      <c r="W58" s="12"/>
      <c r="X58" s="12"/>
      <c r="Y58" s="12"/>
      <c r="Z58" s="12"/>
      <c r="AA58" s="12"/>
      <c r="AB58" s="12"/>
      <c r="AC58" s="12"/>
      <c r="AD58" s="12"/>
      <c r="AE58" s="12"/>
      <c r="AF58" s="12"/>
      <c r="AG58" s="12"/>
      <c r="AH58" s="12"/>
      <c r="AI58" s="12"/>
      <c r="AJ58" s="12"/>
      <c r="AK58" s="12"/>
      <c r="AL58" s="12"/>
      <c r="AM58" s="12"/>
      <c r="AN58" s="12"/>
      <c r="AO58" s="12"/>
      <c r="AP58" s="12"/>
      <c r="AQ58" s="12"/>
      <c r="AR58" s="12"/>
      <c r="AS58" s="12"/>
      <c r="AT58" s="12"/>
      <c r="AU58" s="12"/>
      <c r="AV58" s="12"/>
      <c r="AW58" s="12"/>
      <c r="AX58" s="12"/>
      <c r="AY58" s="12"/>
      <c r="AZ58" s="12"/>
      <c r="BA58" s="12"/>
      <c r="BB58" s="12"/>
      <c r="BC58" s="12"/>
      <c r="BD58" s="12"/>
      <c r="BE58" s="12"/>
      <c r="BF58" s="12"/>
      <c r="BG58" s="12"/>
      <c r="BH58" s="12"/>
      <c r="BI58" s="12"/>
      <c r="BJ58" s="12"/>
      <c r="BK58" s="12"/>
      <c r="BL58" s="12"/>
      <c r="BM58" s="12"/>
      <c r="BN58" s="12"/>
      <c r="BO58" s="12"/>
      <c r="BP58" s="12"/>
      <c r="BQ58" s="12"/>
      <c r="BR58" s="12"/>
      <c r="BS58" s="12"/>
      <c r="BT58" s="12"/>
      <c r="BU58" s="12"/>
      <c r="BV58" s="12"/>
      <c r="BW58" s="12"/>
      <c r="BX58" s="12"/>
      <c r="BY58" s="12"/>
      <c r="BZ58" s="12"/>
      <c r="CA58" s="12"/>
      <c r="CB58" s="12"/>
      <c r="CC58" s="12"/>
    </row>
    <row r="59" spans="1:81" ht="15.75" x14ac:dyDescent="0.25">
      <c r="A59" s="304">
        <v>28</v>
      </c>
      <c r="B59" s="312">
        <f>May!E84</f>
        <v>1263000</v>
      </c>
      <c r="C59" s="312">
        <f>May!H84</f>
        <v>36000</v>
      </c>
      <c r="D59" s="314">
        <f>May!Q85*10*15000</f>
        <v>0</v>
      </c>
      <c r="E59" s="312">
        <f>May!I85</f>
        <v>1310600</v>
      </c>
      <c r="F59" s="316">
        <f>May!J85+May!K85</f>
        <v>15.5</v>
      </c>
      <c r="G59" s="318">
        <f>May!S84</f>
        <v>0</v>
      </c>
      <c r="H59" s="198" t="s">
        <v>16</v>
      </c>
      <c r="I59" s="197">
        <f>May!X84</f>
        <v>19.7971875</v>
      </c>
      <c r="J59" s="197">
        <f>May!AA84</f>
        <v>20.900000000000002</v>
      </c>
      <c r="K59" s="197">
        <f>May!AB85</f>
        <v>0</v>
      </c>
      <c r="L59" s="197">
        <f>May!AE84</f>
        <v>14</v>
      </c>
      <c r="M59" s="320">
        <f>May!AI84</f>
        <v>3.2000000000000001E-2</v>
      </c>
      <c r="N59" s="318">
        <f>May!AI86</f>
        <v>7.64</v>
      </c>
      <c r="O59" s="316">
        <f>May!AI85</f>
        <v>14.8</v>
      </c>
      <c r="P59" s="318">
        <f>May!R84</f>
        <v>1.1000000000000001</v>
      </c>
      <c r="Q59" s="12"/>
      <c r="R59" s="12"/>
      <c r="S59" s="12"/>
      <c r="T59" s="12"/>
      <c r="U59" s="12"/>
      <c r="V59" s="12"/>
      <c r="W59" s="12"/>
      <c r="X59" s="12"/>
      <c r="Y59" s="12"/>
      <c r="Z59" s="12"/>
      <c r="AA59" s="12"/>
      <c r="AB59" s="12"/>
      <c r="AC59" s="12"/>
      <c r="AD59" s="12"/>
      <c r="AE59" s="12"/>
      <c r="AF59" s="12"/>
      <c r="AG59" s="12"/>
      <c r="AH59" s="12"/>
      <c r="AI59" s="12"/>
      <c r="AJ59" s="12"/>
      <c r="AK59" s="12"/>
      <c r="AL59" s="12"/>
      <c r="AM59" s="12"/>
      <c r="AN59" s="12"/>
      <c r="AO59" s="12"/>
      <c r="AP59" s="12"/>
      <c r="AQ59" s="12"/>
      <c r="AR59" s="12"/>
      <c r="AS59" s="12"/>
      <c r="AT59" s="12"/>
      <c r="AU59" s="12"/>
      <c r="AV59" s="12"/>
      <c r="AW59" s="12"/>
      <c r="AX59" s="12"/>
      <c r="AY59" s="12"/>
      <c r="AZ59" s="12"/>
      <c r="BA59" s="12"/>
      <c r="BB59" s="12"/>
      <c r="BC59" s="12"/>
      <c r="BD59" s="12"/>
      <c r="BE59" s="12"/>
      <c r="BF59" s="12"/>
      <c r="BG59" s="12"/>
      <c r="BH59" s="12"/>
      <c r="BI59" s="12"/>
      <c r="BJ59" s="12"/>
      <c r="BK59" s="12"/>
      <c r="BL59" s="12"/>
      <c r="BM59" s="12"/>
      <c r="BN59" s="12"/>
      <c r="BO59" s="12"/>
      <c r="BP59" s="12"/>
      <c r="BQ59" s="12"/>
      <c r="BR59" s="12"/>
      <c r="BS59" s="12"/>
      <c r="BT59" s="12"/>
      <c r="BU59" s="12"/>
      <c r="BV59" s="12"/>
      <c r="BW59" s="12"/>
      <c r="BX59" s="12"/>
      <c r="BY59" s="12"/>
      <c r="BZ59" s="12"/>
      <c r="CA59" s="12"/>
      <c r="CB59" s="12"/>
      <c r="CC59" s="12"/>
    </row>
    <row r="60" spans="1:81" ht="15.75" x14ac:dyDescent="0.25">
      <c r="A60" s="304"/>
      <c r="B60" s="313"/>
      <c r="C60" s="313"/>
      <c r="D60" s="315"/>
      <c r="E60" s="313"/>
      <c r="F60" s="317"/>
      <c r="G60" s="319"/>
      <c r="H60" s="198" t="s">
        <v>15</v>
      </c>
      <c r="I60" s="197">
        <f>IF(May!W86=0,May!V86,AVERAGE(May!V86,May!W86))</f>
        <v>1.8794643620020848</v>
      </c>
      <c r="J60" s="197">
        <f>IF(May!Z86=0,May!Y86,AVERAGE(May!Z86,May!Y86))</f>
        <v>1.9841608898154639</v>
      </c>
      <c r="K60" s="197">
        <f>May!AB86</f>
        <v>0</v>
      </c>
      <c r="L60" s="197">
        <f>IF(May!AD86=0,May!AC86,AVERAGE(May!AC86,May!AD86))</f>
        <v>1.3291029883931336</v>
      </c>
      <c r="M60" s="321"/>
      <c r="N60" s="319"/>
      <c r="O60" s="317"/>
      <c r="P60" s="319"/>
      <c r="Q60" s="12"/>
      <c r="R60" s="12"/>
      <c r="S60" s="12"/>
      <c r="T60" s="12"/>
      <c r="U60" s="12"/>
      <c r="V60" s="12"/>
      <c r="W60" s="12"/>
      <c r="X60" s="12"/>
      <c r="Y60" s="12"/>
      <c r="Z60" s="12"/>
      <c r="AA60" s="12"/>
      <c r="AB60" s="12"/>
      <c r="AC60" s="12"/>
      <c r="AD60" s="12"/>
      <c r="AE60" s="12"/>
      <c r="AF60" s="12"/>
      <c r="AG60" s="12"/>
      <c r="AH60" s="12"/>
      <c r="AI60" s="12"/>
      <c r="AJ60" s="12"/>
      <c r="AK60" s="12"/>
      <c r="AL60" s="12"/>
      <c r="AM60" s="12"/>
      <c r="AN60" s="12"/>
      <c r="AO60" s="12"/>
      <c r="AP60" s="12"/>
      <c r="AQ60" s="12"/>
      <c r="AR60" s="12"/>
      <c r="AS60" s="12"/>
      <c r="AT60" s="12"/>
      <c r="AU60" s="12"/>
      <c r="AV60" s="12"/>
      <c r="AW60" s="12"/>
      <c r="AX60" s="12"/>
      <c r="AY60" s="12"/>
      <c r="AZ60" s="12"/>
      <c r="BA60" s="12"/>
      <c r="BB60" s="12"/>
      <c r="BC60" s="12"/>
      <c r="BD60" s="12"/>
      <c r="BE60" s="12"/>
      <c r="BF60" s="12"/>
      <c r="BG60" s="12"/>
      <c r="BH60" s="12"/>
      <c r="BI60" s="12"/>
      <c r="BJ60" s="12"/>
      <c r="BK60" s="12"/>
      <c r="BL60" s="12"/>
      <c r="BM60" s="12"/>
      <c r="BN60" s="12"/>
      <c r="BO60" s="12"/>
      <c r="BP60" s="12"/>
      <c r="BQ60" s="12"/>
      <c r="BR60" s="12"/>
      <c r="BS60" s="12"/>
      <c r="BT60" s="12"/>
      <c r="BU60" s="12"/>
      <c r="BV60" s="12"/>
      <c r="BW60" s="12"/>
      <c r="BX60" s="12"/>
      <c r="BY60" s="12"/>
      <c r="BZ60" s="12"/>
      <c r="CA60" s="12"/>
      <c r="CB60" s="12"/>
      <c r="CC60" s="12"/>
    </row>
    <row r="61" spans="1:81" ht="15.75" x14ac:dyDescent="0.25">
      <c r="A61" s="304">
        <v>29</v>
      </c>
      <c r="B61" s="312">
        <f>May!E87</f>
        <v>1420000</v>
      </c>
      <c r="C61" s="312">
        <f>May!H87</f>
        <v>35000</v>
      </c>
      <c r="D61" s="312">
        <f>May!Q88*10*15000</f>
        <v>29999.999999998294</v>
      </c>
      <c r="E61" s="312">
        <f>May!I88</f>
        <v>1325300</v>
      </c>
      <c r="F61" s="316">
        <f>May!J88+May!K88</f>
        <v>17.600000000000364</v>
      </c>
      <c r="G61" s="318">
        <f>May!S87</f>
        <v>0</v>
      </c>
      <c r="H61" s="198" t="s">
        <v>16</v>
      </c>
      <c r="I61" s="197">
        <f>May!X87</f>
        <v>30.795625000000001</v>
      </c>
      <c r="J61" s="197">
        <f>May!AA87</f>
        <v>24.200000000000003</v>
      </c>
      <c r="K61" s="197">
        <f>May!AB88</f>
        <v>0</v>
      </c>
      <c r="L61" s="197">
        <f>May!AE87</f>
        <v>17</v>
      </c>
      <c r="M61" s="320">
        <f>May!AI87</f>
        <v>3.4000000000000002E-2</v>
      </c>
      <c r="N61" s="318">
        <f>May!AI89</f>
        <v>7.88</v>
      </c>
      <c r="O61" s="316">
        <f>May!AI88</f>
        <v>15.8</v>
      </c>
      <c r="P61" s="318">
        <f>May!R87</f>
        <v>1.01</v>
      </c>
      <c r="Q61" s="12"/>
      <c r="R61" s="12"/>
      <c r="S61" s="12"/>
      <c r="T61" s="12"/>
      <c r="U61" s="12"/>
      <c r="V61" s="12"/>
      <c r="W61" s="12"/>
      <c r="X61" s="12"/>
      <c r="Y61" s="12"/>
      <c r="Z61" s="12"/>
      <c r="AA61" s="12"/>
      <c r="AB61" s="12"/>
      <c r="AC61" s="12"/>
      <c r="AD61" s="12"/>
      <c r="AE61" s="12"/>
      <c r="AF61" s="12"/>
      <c r="AG61" s="12"/>
      <c r="AH61" s="12"/>
      <c r="AI61" s="12"/>
      <c r="AJ61" s="12"/>
      <c r="AK61" s="12"/>
      <c r="AL61" s="12"/>
      <c r="AM61" s="12"/>
      <c r="AN61" s="12"/>
      <c r="AO61" s="12"/>
      <c r="AP61" s="12"/>
      <c r="AQ61" s="12"/>
      <c r="AR61" s="12"/>
      <c r="AS61" s="12"/>
      <c r="AT61" s="12"/>
      <c r="AU61" s="12"/>
      <c r="AV61" s="12"/>
      <c r="AW61" s="12"/>
      <c r="AX61" s="12"/>
      <c r="AY61" s="12"/>
      <c r="AZ61" s="12"/>
      <c r="BA61" s="12"/>
      <c r="BB61" s="12"/>
      <c r="BC61" s="12"/>
      <c r="BD61" s="12"/>
      <c r="BE61" s="12"/>
      <c r="BF61" s="12"/>
      <c r="BG61" s="12"/>
      <c r="BH61" s="12"/>
      <c r="BI61" s="12"/>
      <c r="BJ61" s="12"/>
      <c r="BK61" s="12"/>
      <c r="BL61" s="12"/>
      <c r="BM61" s="12"/>
      <c r="BN61" s="12"/>
      <c r="BO61" s="12"/>
      <c r="BP61" s="12"/>
      <c r="BQ61" s="12"/>
      <c r="BR61" s="12"/>
      <c r="BS61" s="12"/>
      <c r="BT61" s="12"/>
      <c r="BU61" s="12"/>
      <c r="BV61" s="12"/>
      <c r="BW61" s="12"/>
      <c r="BX61" s="12"/>
      <c r="BY61" s="12"/>
      <c r="BZ61" s="12"/>
      <c r="CA61" s="12"/>
      <c r="CB61" s="12"/>
      <c r="CC61" s="12"/>
    </row>
    <row r="62" spans="1:81" ht="15.75" x14ac:dyDescent="0.25">
      <c r="A62" s="304"/>
      <c r="B62" s="313"/>
      <c r="C62" s="313"/>
      <c r="D62" s="313"/>
      <c r="E62" s="313"/>
      <c r="F62" s="317"/>
      <c r="G62" s="319"/>
      <c r="H62" s="198" t="s">
        <v>15</v>
      </c>
      <c r="I62" s="197">
        <f>IF(May!W89=0,May!V89,AVERAGE(May!V89,May!W89))</f>
        <v>2.6003668895869225</v>
      </c>
      <c r="J62" s="197">
        <f>IF(May!Z89=0,May!Y89,AVERAGE(May!Z89,May!Y89))</f>
        <v>2.0434356739960151</v>
      </c>
      <c r="K62" s="197">
        <f>May!AB89</f>
        <v>0</v>
      </c>
      <c r="L62" s="197">
        <f>IF(May!AD89=0,May!AC89,AVERAGE(May!AC89,May!AD89))</f>
        <v>1.4354713412368698</v>
      </c>
      <c r="M62" s="321"/>
      <c r="N62" s="319"/>
      <c r="O62" s="317"/>
      <c r="P62" s="319"/>
      <c r="Q62" s="12"/>
      <c r="R62" s="12"/>
      <c r="S62" s="12"/>
      <c r="T62" s="12"/>
      <c r="U62" s="12"/>
      <c r="V62" s="12"/>
      <c r="W62" s="12"/>
      <c r="X62" s="12"/>
      <c r="Y62" s="12"/>
      <c r="Z62" s="12"/>
      <c r="AA62" s="12"/>
      <c r="AB62" s="12"/>
      <c r="AC62" s="12"/>
      <c r="AD62" s="12"/>
      <c r="AE62" s="12"/>
      <c r="AF62" s="12"/>
      <c r="AG62" s="12"/>
      <c r="AH62" s="12"/>
      <c r="AI62" s="12"/>
      <c r="AJ62" s="12"/>
      <c r="AK62" s="12"/>
      <c r="AL62" s="12"/>
      <c r="AM62" s="12"/>
      <c r="AN62" s="12"/>
      <c r="AO62" s="12"/>
      <c r="AP62" s="12"/>
      <c r="AQ62" s="12"/>
      <c r="AR62" s="12"/>
      <c r="AS62" s="12"/>
      <c r="AT62" s="12"/>
      <c r="AU62" s="12"/>
      <c r="AV62" s="12"/>
      <c r="AW62" s="12"/>
      <c r="AX62" s="12"/>
      <c r="AY62" s="12"/>
      <c r="AZ62" s="12"/>
      <c r="BA62" s="12"/>
      <c r="BB62" s="12"/>
      <c r="BC62" s="12"/>
      <c r="BD62" s="12"/>
      <c r="BE62" s="12"/>
      <c r="BF62" s="12"/>
      <c r="BG62" s="12"/>
      <c r="BH62" s="12"/>
      <c r="BI62" s="12"/>
      <c r="BJ62" s="12"/>
      <c r="BK62" s="12"/>
      <c r="BL62" s="12"/>
      <c r="BM62" s="12"/>
      <c r="BN62" s="12"/>
      <c r="BO62" s="12"/>
      <c r="BP62" s="12"/>
      <c r="BQ62" s="12"/>
      <c r="BR62" s="12"/>
      <c r="BS62" s="12"/>
      <c r="BT62" s="12"/>
      <c r="BU62" s="12"/>
      <c r="BV62" s="12"/>
      <c r="BW62" s="12"/>
      <c r="BX62" s="12"/>
      <c r="BY62" s="12"/>
      <c r="BZ62" s="12"/>
      <c r="CA62" s="12"/>
      <c r="CB62" s="12"/>
      <c r="CC62" s="12"/>
    </row>
    <row r="63" spans="1:81" ht="15.75" x14ac:dyDescent="0.25">
      <c r="A63" s="323">
        <v>30</v>
      </c>
      <c r="B63" s="312">
        <f>May!E90</f>
        <v>1168000</v>
      </c>
      <c r="C63" s="314">
        <f>May!H90</f>
        <v>0</v>
      </c>
      <c r="D63" s="314">
        <f>May!Q91*10*15000</f>
        <v>0</v>
      </c>
      <c r="E63" s="312">
        <f>May!I91</f>
        <v>1025400</v>
      </c>
      <c r="F63" s="316">
        <f>May!J91+May!K91</f>
        <v>14.5</v>
      </c>
      <c r="G63" s="318">
        <f>May!S90</f>
        <v>0</v>
      </c>
      <c r="H63" s="198" t="s">
        <v>16</v>
      </c>
      <c r="I63" s="197">
        <f>May!X90</f>
        <v>21.996874999999999</v>
      </c>
      <c r="J63" s="197">
        <f>May!AA90</f>
        <v>19.525000000000002</v>
      </c>
      <c r="K63" s="197">
        <f>May!AB91</f>
        <v>0</v>
      </c>
      <c r="L63" s="197">
        <f>May!AE90</f>
        <v>13</v>
      </c>
      <c r="M63" s="320">
        <f>May!AI90</f>
        <v>5.0999999999999997E-2</v>
      </c>
      <c r="N63" s="318">
        <f>May!AI92</f>
        <v>7.97</v>
      </c>
      <c r="O63" s="316">
        <f>May!AI91</f>
        <v>16</v>
      </c>
      <c r="P63" s="322">
        <f>May!R90</f>
        <v>1.01</v>
      </c>
      <c r="Q63" s="12"/>
      <c r="R63" s="12"/>
      <c r="S63" s="12"/>
      <c r="T63" s="12"/>
      <c r="U63" s="12"/>
      <c r="V63" s="12"/>
      <c r="W63" s="12"/>
      <c r="X63" s="12"/>
      <c r="Y63" s="12"/>
      <c r="Z63" s="12"/>
      <c r="AA63" s="12"/>
      <c r="AB63" s="12"/>
      <c r="AC63" s="12"/>
      <c r="AD63" s="12"/>
      <c r="AE63" s="12"/>
      <c r="AF63" s="12"/>
      <c r="AG63" s="12"/>
      <c r="AH63" s="12"/>
      <c r="AI63" s="12"/>
      <c r="AJ63" s="12"/>
      <c r="AK63" s="12"/>
      <c r="AL63" s="12"/>
      <c r="AM63" s="12"/>
      <c r="AN63" s="12"/>
      <c r="AO63" s="12"/>
      <c r="AP63" s="12"/>
      <c r="AQ63" s="12"/>
      <c r="AR63" s="12"/>
      <c r="AS63" s="12"/>
      <c r="AT63" s="12"/>
      <c r="AU63" s="12"/>
      <c r="AV63" s="12"/>
      <c r="AW63" s="12"/>
      <c r="AX63" s="12"/>
      <c r="AY63" s="12"/>
      <c r="AZ63" s="12"/>
      <c r="BA63" s="12"/>
      <c r="BB63" s="12"/>
      <c r="BC63" s="12"/>
      <c r="BD63" s="12"/>
      <c r="BE63" s="12"/>
      <c r="BF63" s="12"/>
      <c r="BG63" s="12"/>
      <c r="BH63" s="12"/>
      <c r="BI63" s="12"/>
      <c r="BJ63" s="12"/>
      <c r="BK63" s="12"/>
      <c r="BL63" s="12"/>
      <c r="BM63" s="12"/>
      <c r="BN63" s="12"/>
      <c r="BO63" s="12"/>
      <c r="BP63" s="12"/>
      <c r="BQ63" s="12"/>
      <c r="BR63" s="12"/>
      <c r="BS63" s="12"/>
      <c r="BT63" s="12"/>
      <c r="BU63" s="12"/>
      <c r="BV63" s="12"/>
      <c r="BW63" s="12"/>
      <c r="BX63" s="12"/>
      <c r="BY63" s="12"/>
      <c r="BZ63" s="12"/>
      <c r="CA63" s="12"/>
      <c r="CB63" s="12"/>
      <c r="CC63" s="12"/>
    </row>
    <row r="64" spans="1:81" ht="15.75" x14ac:dyDescent="0.25">
      <c r="A64" s="303"/>
      <c r="B64" s="324"/>
      <c r="C64" s="315"/>
      <c r="D64" s="325"/>
      <c r="E64" s="324"/>
      <c r="F64" s="328"/>
      <c r="G64" s="319"/>
      <c r="H64" s="201" t="s">
        <v>15</v>
      </c>
      <c r="I64" s="200">
        <f>IF(May!W92=0,May!V92,AVERAGE(May!V92,May!W92))</f>
        <v>2.2581463938438291</v>
      </c>
      <c r="J64" s="200">
        <f>IF(May!Z92=0,May!Y92,AVERAGE(May!Z92,May!Y92))</f>
        <v>2.0043896389737532</v>
      </c>
      <c r="K64" s="200">
        <f>May!AB92</f>
        <v>0</v>
      </c>
      <c r="L64" s="200">
        <f>IF(May!AD92=0,May!AC92,AVERAGE(May!AC92,May!AD92))</f>
        <v>1.3345487993167111</v>
      </c>
      <c r="M64" s="330"/>
      <c r="N64" s="329"/>
      <c r="O64" s="328"/>
      <c r="P64" s="322"/>
      <c r="Q64" s="12"/>
      <c r="R64" s="12"/>
      <c r="S64" s="12"/>
      <c r="T64" s="12"/>
      <c r="U64" s="12"/>
      <c r="V64" s="12"/>
      <c r="W64" s="12"/>
      <c r="X64" s="12"/>
      <c r="Y64" s="12"/>
      <c r="Z64" s="12"/>
      <c r="AA64" s="12"/>
      <c r="AB64" s="12"/>
      <c r="AC64" s="12"/>
      <c r="AD64" s="12"/>
      <c r="AE64" s="12"/>
      <c r="AF64" s="12"/>
      <c r="AG64" s="12"/>
      <c r="AH64" s="12"/>
      <c r="AI64" s="12"/>
      <c r="AJ64" s="12"/>
      <c r="AK64" s="12"/>
      <c r="AL64" s="12"/>
      <c r="AM64" s="12"/>
      <c r="AN64" s="12"/>
      <c r="AO64" s="12"/>
      <c r="AP64" s="12"/>
      <c r="AQ64" s="12"/>
      <c r="AR64" s="12"/>
      <c r="AS64" s="12"/>
      <c r="AT64" s="12"/>
      <c r="AU64" s="12"/>
      <c r="AV64" s="12"/>
      <c r="AW64" s="12"/>
      <c r="AX64" s="12"/>
      <c r="AY64" s="12"/>
      <c r="AZ64" s="12"/>
      <c r="BA64" s="12"/>
      <c r="BB64" s="12"/>
      <c r="BC64" s="12"/>
      <c r="BD64" s="12"/>
      <c r="BE64" s="12"/>
      <c r="BF64" s="12"/>
      <c r="BG64" s="12"/>
      <c r="BH64" s="12"/>
      <c r="BI64" s="12"/>
      <c r="BJ64" s="12"/>
      <c r="BK64" s="12"/>
      <c r="BL64" s="12"/>
      <c r="BM64" s="12"/>
      <c r="BN64" s="12"/>
      <c r="BO64" s="12"/>
      <c r="BP64" s="12"/>
      <c r="BQ64" s="12"/>
      <c r="BR64" s="12"/>
      <c r="BS64" s="12"/>
      <c r="BT64" s="12"/>
      <c r="BU64" s="12"/>
      <c r="BV64" s="12"/>
      <c r="BW64" s="12"/>
      <c r="BX64" s="12"/>
      <c r="BY64" s="12"/>
      <c r="BZ64" s="12"/>
      <c r="CA64" s="12"/>
      <c r="CB64" s="12"/>
      <c r="CC64" s="12"/>
    </row>
    <row r="65" spans="1:81" ht="15.75" x14ac:dyDescent="0.25">
      <c r="A65" s="323">
        <v>31</v>
      </c>
      <c r="B65" s="312">
        <f>May!E93</f>
        <v>1008000</v>
      </c>
      <c r="C65" s="312">
        <f>May!H93</f>
        <v>35000</v>
      </c>
      <c r="D65" s="314">
        <f>May!Q94*10*15000</f>
        <v>0</v>
      </c>
      <c r="E65" s="312">
        <f>May!I94</f>
        <v>955400</v>
      </c>
      <c r="F65" s="316">
        <f>May!J94+May!K94</f>
        <v>12.5</v>
      </c>
      <c r="G65" s="318">
        <f>May!S93</f>
        <v>0</v>
      </c>
      <c r="H65" s="198" t="s">
        <v>16</v>
      </c>
      <c r="I65" s="197">
        <f>May!X93</f>
        <v>21.996874999999999</v>
      </c>
      <c r="J65" s="197">
        <f>May!AA93</f>
        <v>17.05</v>
      </c>
      <c r="K65" s="197">
        <f>May!AB94</f>
        <v>0</v>
      </c>
      <c r="L65" s="197">
        <f>May!AE93</f>
        <v>12</v>
      </c>
      <c r="M65" s="320">
        <f>May!AI93</f>
        <v>4.2000000000000003E-2</v>
      </c>
      <c r="N65" s="318">
        <f>May!AI95</f>
        <v>7.9</v>
      </c>
      <c r="O65" s="316">
        <f>May!AI94</f>
        <v>14.8</v>
      </c>
      <c r="P65" s="322">
        <f>May!R93</f>
        <v>1.05</v>
      </c>
      <c r="Q65" s="12"/>
      <c r="R65" s="12"/>
      <c r="S65" s="12"/>
      <c r="T65" s="12"/>
      <c r="U65" s="12"/>
      <c r="V65" s="12"/>
      <c r="W65" s="12"/>
      <c r="X65" s="12"/>
      <c r="Y65" s="12"/>
      <c r="Z65" s="12"/>
      <c r="AA65" s="12"/>
      <c r="AB65" s="12"/>
      <c r="AC65" s="12"/>
      <c r="AD65" s="12"/>
      <c r="AE65" s="12"/>
      <c r="AF65" s="12"/>
      <c r="AG65" s="12"/>
      <c r="AH65" s="12"/>
      <c r="AI65" s="12"/>
      <c r="AJ65" s="12"/>
      <c r="AK65" s="12"/>
      <c r="AL65" s="12"/>
      <c r="AM65" s="12"/>
      <c r="AN65" s="12"/>
      <c r="AO65" s="12"/>
      <c r="AP65" s="12"/>
      <c r="AQ65" s="12"/>
      <c r="AR65" s="12"/>
      <c r="AS65" s="12"/>
      <c r="AT65" s="12"/>
      <c r="AU65" s="12"/>
      <c r="AV65" s="12"/>
      <c r="AW65" s="12"/>
      <c r="AX65" s="12"/>
      <c r="AY65" s="12"/>
      <c r="AZ65" s="12"/>
      <c r="BA65" s="12"/>
      <c r="BB65" s="12"/>
      <c r="BC65" s="12"/>
      <c r="BD65" s="12"/>
      <c r="BE65" s="12"/>
      <c r="BF65" s="12"/>
      <c r="BG65" s="12"/>
      <c r="BH65" s="12"/>
      <c r="BI65" s="12"/>
      <c r="BJ65" s="12"/>
      <c r="BK65" s="12"/>
      <c r="BL65" s="12"/>
      <c r="BM65" s="12"/>
      <c r="BN65" s="12"/>
      <c r="BO65" s="12"/>
      <c r="BP65" s="12"/>
      <c r="BQ65" s="12"/>
      <c r="BR65" s="12"/>
      <c r="BS65" s="12"/>
      <c r="BT65" s="12"/>
      <c r="BU65" s="12"/>
      <c r="BV65" s="12"/>
      <c r="BW65" s="12"/>
      <c r="BX65" s="12"/>
      <c r="BY65" s="12"/>
      <c r="BZ65" s="12"/>
      <c r="CA65" s="12"/>
      <c r="CB65" s="12"/>
      <c r="CC65" s="12"/>
    </row>
    <row r="66" spans="1:81" ht="15.75" x14ac:dyDescent="0.25">
      <c r="A66" s="303"/>
      <c r="B66" s="324"/>
      <c r="C66" s="313"/>
      <c r="D66" s="325"/>
      <c r="E66" s="324"/>
      <c r="F66" s="328"/>
      <c r="G66" s="319"/>
      <c r="H66" s="201" t="s">
        <v>15</v>
      </c>
      <c r="I66" s="200">
        <f>IF(May!W95=0,May!V95,AVERAGE(May!V95,May!W95))</f>
        <v>2.6165823293745953</v>
      </c>
      <c r="J66" s="200">
        <f>IF(May!Z9=0,May!Y95,AVERAGE(May!Z95,May!Y95))</f>
        <v>2.0281393932473071</v>
      </c>
      <c r="K66" s="200">
        <f>May!AB95</f>
        <v>0</v>
      </c>
      <c r="L66" s="200">
        <f>IF(May!AD95=0,May!AC95,AVERAGE(May!AC95,May!AD95))</f>
        <v>1.4274294849834419</v>
      </c>
      <c r="M66" s="330"/>
      <c r="N66" s="329"/>
      <c r="O66" s="328"/>
      <c r="P66" s="322"/>
      <c r="Q66" s="12"/>
      <c r="R66" s="12"/>
      <c r="S66" s="12"/>
      <c r="T66" s="12"/>
      <c r="U66" s="12"/>
      <c r="V66" s="12"/>
      <c r="W66" s="12"/>
      <c r="X66" s="12"/>
      <c r="Y66" s="12"/>
      <c r="Z66" s="12"/>
      <c r="AA66" s="12"/>
      <c r="AB66" s="12"/>
      <c r="AC66" s="12"/>
      <c r="AD66" s="12"/>
      <c r="AE66" s="12"/>
      <c r="AF66" s="12"/>
      <c r="AG66" s="12"/>
      <c r="AH66" s="12"/>
      <c r="AI66" s="12"/>
      <c r="AJ66" s="12"/>
      <c r="AK66" s="12"/>
      <c r="AL66" s="12"/>
      <c r="AM66" s="12"/>
      <c r="AN66" s="12"/>
      <c r="AO66" s="12"/>
      <c r="AP66" s="12"/>
      <c r="AQ66" s="12"/>
      <c r="AR66" s="12"/>
      <c r="AS66" s="12"/>
      <c r="AT66" s="12"/>
      <c r="AU66" s="12"/>
      <c r="AV66" s="12"/>
      <c r="AW66" s="12"/>
      <c r="AX66" s="12"/>
      <c r="AY66" s="12"/>
      <c r="AZ66" s="12"/>
      <c r="BA66" s="12"/>
      <c r="BB66" s="12"/>
      <c r="BC66" s="12"/>
      <c r="BD66" s="12"/>
      <c r="BE66" s="12"/>
      <c r="BF66" s="12"/>
      <c r="BG66" s="12"/>
      <c r="BH66" s="12"/>
      <c r="BI66" s="12"/>
      <c r="BJ66" s="12"/>
      <c r="BK66" s="12"/>
      <c r="BL66" s="12"/>
      <c r="BM66" s="12"/>
      <c r="BN66" s="12"/>
      <c r="BO66" s="12"/>
      <c r="BP66" s="12"/>
      <c r="BQ66" s="12"/>
      <c r="BR66" s="12"/>
      <c r="BS66" s="12"/>
      <c r="BT66" s="12"/>
      <c r="BU66" s="12"/>
      <c r="BV66" s="12"/>
      <c r="BW66" s="12"/>
      <c r="BX66" s="12"/>
      <c r="BY66" s="12"/>
      <c r="BZ66" s="12"/>
      <c r="CA66" s="12"/>
      <c r="CB66" s="12"/>
      <c r="CC66" s="12"/>
    </row>
    <row r="67" spans="1:81" ht="18.75" x14ac:dyDescent="0.3">
      <c r="A67" s="20"/>
      <c r="B67" s="301" t="s">
        <v>66</v>
      </c>
      <c r="C67" s="301"/>
      <c r="D67" s="301"/>
      <c r="E67" s="301"/>
      <c r="F67" s="301"/>
      <c r="G67" s="301"/>
      <c r="H67" s="301"/>
      <c r="I67" s="301"/>
      <c r="J67" s="301"/>
      <c r="K67" s="301"/>
      <c r="L67" s="301"/>
      <c r="M67" s="301"/>
      <c r="N67" s="301"/>
      <c r="O67" s="301"/>
      <c r="P67" s="301"/>
      <c r="Q67" s="12"/>
      <c r="R67" s="12"/>
      <c r="S67" s="12"/>
      <c r="T67" s="12"/>
      <c r="U67" s="12"/>
      <c r="V67" s="12"/>
      <c r="W67" s="12"/>
      <c r="X67" s="12"/>
      <c r="Y67" s="12"/>
      <c r="Z67" s="12"/>
      <c r="AA67" s="12"/>
      <c r="AB67" s="12"/>
      <c r="AC67" s="12"/>
      <c r="AD67" s="12"/>
      <c r="AE67" s="12"/>
      <c r="AF67" s="12"/>
      <c r="AG67" s="12"/>
      <c r="AH67" s="12"/>
      <c r="AI67" s="12"/>
      <c r="AJ67" s="12"/>
      <c r="AK67" s="12"/>
      <c r="AL67" s="12"/>
      <c r="AM67" s="12"/>
      <c r="AN67" s="12"/>
      <c r="AO67" s="12"/>
      <c r="AP67" s="12"/>
      <c r="AQ67" s="12"/>
      <c r="AR67" s="12"/>
      <c r="AS67" s="12"/>
      <c r="AT67" s="12"/>
      <c r="AU67" s="12"/>
      <c r="AV67" s="12"/>
      <c r="AW67" s="12"/>
      <c r="AX67" s="12"/>
      <c r="AY67" s="12"/>
      <c r="AZ67" s="12"/>
      <c r="BA67" s="12"/>
      <c r="BB67" s="12"/>
      <c r="BC67" s="12"/>
      <c r="BD67" s="12"/>
      <c r="BE67" s="12"/>
      <c r="BF67" s="12"/>
      <c r="BG67" s="12"/>
      <c r="BH67" s="12"/>
      <c r="BI67" s="12"/>
      <c r="BJ67" s="12"/>
      <c r="BK67" s="12"/>
      <c r="BL67" s="12"/>
      <c r="BM67" s="12"/>
      <c r="BN67" s="12"/>
      <c r="BO67" s="12"/>
      <c r="BP67" s="12"/>
      <c r="BQ67" s="12"/>
      <c r="BR67" s="12"/>
      <c r="BS67" s="12"/>
      <c r="BT67" s="12"/>
      <c r="BU67" s="12"/>
      <c r="BV67" s="12"/>
      <c r="BW67" s="12"/>
      <c r="BX67" s="12"/>
      <c r="BY67" s="12"/>
      <c r="BZ67" s="12"/>
      <c r="CA67" s="12"/>
      <c r="CB67" s="12"/>
      <c r="CC67" s="12"/>
    </row>
    <row r="68" spans="1:81" ht="15.75" x14ac:dyDescent="0.25">
      <c r="A68" s="20"/>
      <c r="B68" s="324">
        <f>SUM(B5:B66)</f>
        <v>31993000</v>
      </c>
      <c r="C68" s="324">
        <f t="shared" ref="C68:G68" si="0">SUM(C5:C66)</f>
        <v>1004000</v>
      </c>
      <c r="D68" s="324">
        <f t="shared" si="0"/>
        <v>225000</v>
      </c>
      <c r="E68" s="324">
        <f t="shared" si="0"/>
        <v>31595800</v>
      </c>
      <c r="F68" s="328">
        <f t="shared" si="0"/>
        <v>396.20000000000164</v>
      </c>
      <c r="G68" s="329">
        <f t="shared" si="0"/>
        <v>2.5900000000000003</v>
      </c>
      <c r="H68" s="202" t="s">
        <v>16</v>
      </c>
      <c r="I68" s="199">
        <f>I5+I7+I9+I11+I13+I15+I17+I19+I21+I23+I25+I27+I29+I31+I63+I33+I35+I37+I39+I41+I43+I45+I47+I49+I51+I53+I55+I57+I65+I61+I59</f>
        <v>762.54874999999981</v>
      </c>
      <c r="J68" s="199">
        <f>J5+J7+J9+J11+J13+J15+J17+J19+J21+J23+J25+J27+J29+J31++J61+J63+J59+J33+J35+J37+J39+J41+J43+J45+J47+J49+J51+J53+J55+J57+J65</f>
        <v>505.45</v>
      </c>
      <c r="K68" s="199">
        <f>K5+K7+K9+K11+K13+K15+K17+K19+K21+K23+K25+K27+K29++K59+K61+K63+K31+K33+K35+K37+K39+K41+K43+K45+K47+K49+K51+K53+K55+K57+K65</f>
        <v>6.359375</v>
      </c>
      <c r="L68" s="259">
        <f>L5+L7+L9+L11+L13+L15+L17+L19+L21+L23+L25+L27+L29+L63+L31+L33++L59+L61+L35+L37+L39+L41+L43+L45+L47+L49+L51+L53+L55+L57+L65</f>
        <v>351</v>
      </c>
      <c r="M68" s="334" t="s">
        <v>31</v>
      </c>
      <c r="N68" s="335" t="s">
        <v>31</v>
      </c>
      <c r="O68" s="336" t="s">
        <v>31</v>
      </c>
      <c r="P68" s="304" t="s">
        <v>31</v>
      </c>
      <c r="Q68" s="12"/>
      <c r="R68" s="12"/>
      <c r="S68" s="12"/>
      <c r="T68" s="12"/>
      <c r="U68" s="12"/>
      <c r="V68" s="12"/>
      <c r="W68" s="12"/>
      <c r="X68" s="12"/>
      <c r="Y68" s="12"/>
      <c r="Z68" s="12"/>
      <c r="AA68" s="12"/>
      <c r="AB68" s="12"/>
      <c r="AC68" s="12"/>
      <c r="AD68" s="12"/>
      <c r="AE68" s="12"/>
      <c r="AF68" s="12"/>
      <c r="AG68" s="12"/>
      <c r="AH68" s="12"/>
      <c r="AI68" s="12"/>
      <c r="AJ68" s="12"/>
      <c r="AK68" s="12"/>
      <c r="AL68" s="12"/>
      <c r="AM68" s="12"/>
      <c r="AN68" s="12"/>
      <c r="AO68" s="12"/>
      <c r="AP68" s="12"/>
      <c r="AQ68" s="12"/>
      <c r="AR68" s="12"/>
      <c r="AS68" s="12"/>
      <c r="AT68" s="12"/>
      <c r="AU68" s="12"/>
      <c r="AV68" s="12"/>
      <c r="AW68" s="12"/>
      <c r="AX68" s="12"/>
      <c r="AY68" s="12"/>
      <c r="AZ68" s="12"/>
      <c r="BA68" s="12"/>
      <c r="BB68" s="12"/>
      <c r="BC68" s="12"/>
      <c r="BD68" s="12"/>
      <c r="BE68" s="12"/>
      <c r="BF68" s="12"/>
      <c r="BG68" s="12"/>
      <c r="BH68" s="12"/>
      <c r="BI68" s="12"/>
      <c r="BJ68" s="12"/>
      <c r="BK68" s="12"/>
      <c r="BL68" s="12"/>
      <c r="BM68" s="12"/>
      <c r="BN68" s="12"/>
      <c r="BO68" s="12"/>
      <c r="BP68" s="12"/>
      <c r="BQ68" s="12"/>
      <c r="BR68" s="12"/>
      <c r="BS68" s="12"/>
      <c r="BT68" s="12"/>
      <c r="BU68" s="12"/>
      <c r="BV68" s="12"/>
      <c r="BW68" s="12"/>
      <c r="BX68" s="12"/>
      <c r="BY68" s="12"/>
      <c r="BZ68" s="12"/>
      <c r="CA68" s="12"/>
      <c r="CB68" s="12"/>
      <c r="CC68" s="12"/>
    </row>
    <row r="69" spans="1:81" ht="15.75" x14ac:dyDescent="0.25">
      <c r="A69" s="20"/>
      <c r="B69" s="324"/>
      <c r="C69" s="324"/>
      <c r="D69" s="324"/>
      <c r="E69" s="324"/>
      <c r="F69" s="328"/>
      <c r="G69" s="329"/>
      <c r="H69" s="201" t="s">
        <v>15</v>
      </c>
      <c r="I69" s="159" t="s">
        <v>31</v>
      </c>
      <c r="J69" s="159" t="s">
        <v>31</v>
      </c>
      <c r="K69" s="159" t="s">
        <v>31</v>
      </c>
      <c r="L69" s="159" t="s">
        <v>31</v>
      </c>
      <c r="M69" s="334"/>
      <c r="N69" s="335"/>
      <c r="O69" s="336"/>
      <c r="P69" s="304"/>
      <c r="Q69" s="12"/>
      <c r="R69" s="12"/>
      <c r="S69" s="12"/>
      <c r="T69" s="12"/>
      <c r="U69" s="12"/>
      <c r="V69" s="12"/>
      <c r="W69" s="12"/>
      <c r="X69" s="12"/>
      <c r="Y69" s="12"/>
      <c r="Z69" s="12"/>
      <c r="AA69" s="12"/>
      <c r="AB69" s="12"/>
      <c r="AC69" s="12"/>
      <c r="AD69" s="12"/>
      <c r="AE69" s="12"/>
      <c r="AF69" s="12"/>
      <c r="AG69" s="12"/>
      <c r="AH69" s="12"/>
      <c r="AI69" s="12"/>
      <c r="AJ69" s="12"/>
      <c r="AK69" s="12"/>
      <c r="AL69" s="12"/>
      <c r="AM69" s="12"/>
      <c r="AN69" s="12"/>
      <c r="AO69" s="12"/>
      <c r="AP69" s="12"/>
      <c r="AQ69" s="12"/>
      <c r="AR69" s="12"/>
      <c r="AS69" s="12"/>
      <c r="AT69" s="12"/>
      <c r="AU69" s="12"/>
      <c r="AV69" s="12"/>
      <c r="AW69" s="12"/>
      <c r="AX69" s="12"/>
      <c r="AY69" s="12"/>
      <c r="AZ69" s="12"/>
      <c r="BA69" s="12"/>
      <c r="BB69" s="12"/>
      <c r="BC69" s="12"/>
      <c r="BD69" s="12"/>
      <c r="BE69" s="12"/>
      <c r="BF69" s="12"/>
      <c r="BG69" s="12"/>
      <c r="BH69" s="12"/>
      <c r="BI69" s="12"/>
      <c r="BJ69" s="12"/>
      <c r="BK69" s="12"/>
      <c r="BL69" s="12"/>
      <c r="BM69" s="12"/>
      <c r="BN69" s="12"/>
      <c r="BO69" s="12"/>
      <c r="BP69" s="12"/>
      <c r="BQ69" s="12"/>
      <c r="BR69" s="12"/>
      <c r="BS69" s="12"/>
      <c r="BT69" s="12"/>
      <c r="BU69" s="12"/>
      <c r="BV69" s="12"/>
      <c r="BW69" s="12"/>
      <c r="BX69" s="12"/>
      <c r="BY69" s="12"/>
      <c r="BZ69" s="12"/>
      <c r="CA69" s="12"/>
      <c r="CB69" s="12"/>
      <c r="CC69" s="12"/>
    </row>
    <row r="70" spans="1:81" ht="18.75" x14ac:dyDescent="0.3">
      <c r="A70" s="20"/>
      <c r="B70" s="301" t="s">
        <v>67</v>
      </c>
      <c r="C70" s="301"/>
      <c r="D70" s="301"/>
      <c r="E70" s="301"/>
      <c r="F70" s="301"/>
      <c r="G70" s="301"/>
      <c r="H70" s="301"/>
      <c r="I70" s="301"/>
      <c r="J70" s="301"/>
      <c r="K70" s="301"/>
      <c r="L70" s="301"/>
      <c r="M70" s="301"/>
      <c r="N70" s="301"/>
      <c r="O70" s="301"/>
      <c r="P70" s="331"/>
      <c r="Q70" s="12"/>
      <c r="R70" s="12"/>
      <c r="S70" s="12"/>
      <c r="T70" s="12"/>
      <c r="U70" s="12"/>
      <c r="V70" s="12"/>
      <c r="W70" s="12"/>
      <c r="X70" s="12"/>
      <c r="Y70" s="12"/>
      <c r="Z70" s="12"/>
      <c r="AA70" s="12"/>
      <c r="AB70" s="12"/>
      <c r="AC70" s="12"/>
      <c r="AD70" s="12"/>
      <c r="AE70" s="12"/>
      <c r="AF70" s="12"/>
      <c r="AG70" s="12"/>
      <c r="AH70" s="12"/>
      <c r="AI70" s="12"/>
      <c r="AJ70" s="12"/>
      <c r="AK70" s="12"/>
      <c r="AL70" s="12"/>
      <c r="AM70" s="12"/>
      <c r="AN70" s="12"/>
      <c r="AO70" s="12"/>
      <c r="AP70" s="12"/>
      <c r="AQ70" s="12"/>
      <c r="AR70" s="12"/>
      <c r="AS70" s="12"/>
      <c r="AT70" s="12"/>
      <c r="AU70" s="12"/>
      <c r="AV70" s="12"/>
      <c r="AW70" s="12"/>
      <c r="AX70" s="12"/>
      <c r="AY70" s="12"/>
      <c r="AZ70" s="12"/>
      <c r="BA70" s="12"/>
      <c r="BB70" s="12"/>
      <c r="BC70" s="12"/>
      <c r="BD70" s="12"/>
      <c r="BE70" s="12"/>
      <c r="BF70" s="12"/>
      <c r="BG70" s="12"/>
      <c r="BH70" s="12"/>
      <c r="BI70" s="12"/>
      <c r="BJ70" s="12"/>
      <c r="BK70" s="12"/>
      <c r="BL70" s="12"/>
      <c r="BM70" s="12"/>
      <c r="BN70" s="12"/>
      <c r="BO70" s="12"/>
      <c r="BP70" s="12"/>
      <c r="BQ70" s="12"/>
      <c r="BR70" s="12"/>
      <c r="BS70" s="12"/>
      <c r="BT70" s="12"/>
      <c r="BU70" s="12"/>
      <c r="BV70" s="12"/>
      <c r="BW70" s="12"/>
      <c r="BX70" s="12"/>
      <c r="BY70" s="12"/>
      <c r="BZ70" s="12"/>
      <c r="CA70" s="12"/>
      <c r="CB70" s="12"/>
      <c r="CC70" s="12"/>
    </row>
    <row r="71" spans="1:81" ht="15.75" x14ac:dyDescent="0.25">
      <c r="A71" s="20"/>
      <c r="B71" s="324">
        <f>AVERAGE(B5:B66)</f>
        <v>1032032.2580645161</v>
      </c>
      <c r="C71" s="324">
        <f t="shared" ref="C71:G71" si="1">AVERAGE(C5:C66)</f>
        <v>32387.096774193549</v>
      </c>
      <c r="D71" s="324">
        <f t="shared" si="1"/>
        <v>7258.0645161290322</v>
      </c>
      <c r="E71" s="324">
        <f t="shared" si="1"/>
        <v>1019219.3548387097</v>
      </c>
      <c r="F71" s="332">
        <f t="shared" si="1"/>
        <v>12.780645161290375</v>
      </c>
      <c r="G71" s="333">
        <f t="shared" si="1"/>
        <v>8.3548387096774201E-2</v>
      </c>
      <c r="H71" s="202" t="s">
        <v>16</v>
      </c>
      <c r="I71" s="199">
        <f>I68/31</f>
        <v>24.598346774193541</v>
      </c>
      <c r="J71" s="199">
        <f t="shared" ref="J71:L71" si="2">J68/31</f>
        <v>16.304838709677419</v>
      </c>
      <c r="K71" s="199">
        <f t="shared" si="2"/>
        <v>0.20514112903225806</v>
      </c>
      <c r="L71" s="199">
        <f t="shared" si="2"/>
        <v>11.32258064516129</v>
      </c>
      <c r="M71" s="330">
        <f t="shared" ref="M71:O71" si="3">AVERAGE(M5:M66)</f>
        <v>4.6806451612903227E-2</v>
      </c>
      <c r="N71" s="329">
        <f t="shared" si="3"/>
        <v>7.7567741935483863</v>
      </c>
      <c r="O71" s="328">
        <f t="shared" si="3"/>
        <v>13.883870967741936</v>
      </c>
      <c r="P71" s="322">
        <f>AVERAGE(P5:P66)</f>
        <v>1.0280645161290323</v>
      </c>
      <c r="Q71" s="12"/>
      <c r="R71" s="12"/>
      <c r="S71" s="12"/>
      <c r="T71" s="12"/>
      <c r="U71" s="12"/>
      <c r="V71" s="12"/>
      <c r="W71" s="12"/>
      <c r="X71" s="12"/>
      <c r="Y71" s="12"/>
      <c r="Z71" s="12"/>
      <c r="AA71" s="12"/>
      <c r="AB71" s="12"/>
      <c r="AC71" s="12"/>
      <c r="AD71" s="12"/>
      <c r="AE71" s="12"/>
      <c r="AF71" s="12"/>
      <c r="AG71" s="12"/>
      <c r="AH71" s="12"/>
      <c r="AI71" s="12"/>
      <c r="AJ71" s="12"/>
      <c r="AK71" s="12"/>
      <c r="AL71" s="12"/>
      <c r="AM71" s="12"/>
      <c r="AN71" s="12"/>
      <c r="AO71" s="12"/>
      <c r="AP71" s="12"/>
      <c r="AQ71" s="12"/>
      <c r="AR71" s="12"/>
      <c r="AS71" s="12"/>
      <c r="AT71" s="12"/>
      <c r="AU71" s="12"/>
      <c r="AV71" s="12"/>
      <c r="AW71" s="12"/>
      <c r="AX71" s="12"/>
      <c r="AY71" s="12"/>
      <c r="AZ71" s="12"/>
      <c r="BA71" s="12"/>
      <c r="BB71" s="12"/>
      <c r="BC71" s="12"/>
      <c r="BD71" s="12"/>
      <c r="BE71" s="12"/>
      <c r="BF71" s="12"/>
      <c r="BG71" s="12"/>
      <c r="BH71" s="12"/>
      <c r="BI71" s="12"/>
      <c r="BJ71" s="12"/>
      <c r="BK71" s="12"/>
      <c r="BL71" s="12"/>
      <c r="BM71" s="12"/>
      <c r="BN71" s="12"/>
      <c r="BO71" s="12"/>
      <c r="BP71" s="12"/>
      <c r="BQ71" s="12"/>
      <c r="BR71" s="12"/>
      <c r="BS71" s="12"/>
      <c r="BT71" s="12"/>
      <c r="BU71" s="12"/>
      <c r="BV71" s="12"/>
      <c r="BW71" s="12"/>
      <c r="BX71" s="12"/>
      <c r="BY71" s="12"/>
      <c r="BZ71" s="12"/>
      <c r="CA71" s="12"/>
      <c r="CB71" s="12"/>
      <c r="CC71" s="12"/>
    </row>
    <row r="72" spans="1:81" ht="15.75" x14ac:dyDescent="0.25">
      <c r="A72" s="20"/>
      <c r="B72" s="324"/>
      <c r="C72" s="324"/>
      <c r="D72" s="324"/>
      <c r="E72" s="324"/>
      <c r="F72" s="332"/>
      <c r="G72" s="333"/>
      <c r="H72" s="201" t="s">
        <v>15</v>
      </c>
      <c r="I72" s="200">
        <f>(I66+I58+I56+I54+I52+I50+I48+I46+I44+I42+I40+I38+I36+I34+I32+I30+I62+I60+I28+I26+I24+I22+I20+I18+I16+I14+I64+I12+I10+I8+I6)/31</f>
        <v>2.8393476755245972</v>
      </c>
      <c r="J72" s="200">
        <f>(J66+J58+J56+J54+J52+J50+J48+J46+J44+J42+J40+J38+J36+J34+J32+J30+J62+J60+J28+J26+J24+J22+J20+J18+J16+J14+J64+J12+J10+J8+J6)/31</f>
        <v>1.865947628871824</v>
      </c>
      <c r="K72" s="200">
        <f>(K66+K58+K56+K54+K52+K50+K48+K46+K44+K42+K40+K38+K36+K34+K32+K30+K62+K60+K28+K26+K24+K22+K20+K18+K16+K14+K64+K12+K10+K8+K6)/31</f>
        <v>2.6089797894458526E-2</v>
      </c>
      <c r="L72" s="200">
        <f>(L66+L58+L56+L54+L52+L50+L48+L46+L44+L42+L40+L38+L36+L34+L32+L30+L62+L60+L28+L26+L24+L22+L20+L18+L16+L14+L64+L12+L10+L8+L6)/31</f>
        <v>1.2531408180551464</v>
      </c>
      <c r="M72" s="330"/>
      <c r="N72" s="329"/>
      <c r="O72" s="328"/>
      <c r="P72" s="322"/>
      <c r="Q72" s="12"/>
      <c r="R72" s="12"/>
      <c r="S72" s="12"/>
      <c r="T72" s="12"/>
      <c r="U72" s="12"/>
      <c r="V72" s="12"/>
      <c r="W72" s="12"/>
      <c r="X72" s="12"/>
      <c r="Y72" s="12"/>
      <c r="Z72" s="12"/>
      <c r="AA72" s="12"/>
      <c r="AB72" s="12"/>
      <c r="AC72" s="12"/>
      <c r="AD72" s="12"/>
      <c r="AE72" s="12"/>
      <c r="AF72" s="12"/>
      <c r="AG72" s="12"/>
      <c r="AH72" s="12"/>
      <c r="AI72" s="12"/>
      <c r="AJ72" s="12"/>
      <c r="AK72" s="12"/>
      <c r="AL72" s="12"/>
      <c r="AM72" s="12"/>
      <c r="AN72" s="12"/>
      <c r="AO72" s="12"/>
      <c r="AP72" s="12"/>
      <c r="AQ72" s="12"/>
      <c r="AR72" s="12"/>
      <c r="AS72" s="12"/>
      <c r="AT72" s="12"/>
      <c r="AU72" s="12"/>
      <c r="AV72" s="12"/>
      <c r="AW72" s="12"/>
      <c r="AX72" s="12"/>
      <c r="AY72" s="12"/>
      <c r="AZ72" s="12"/>
      <c r="BA72" s="12"/>
      <c r="BB72" s="12"/>
      <c r="BC72" s="12"/>
      <c r="BD72" s="12"/>
      <c r="BE72" s="12"/>
      <c r="BF72" s="12"/>
      <c r="BG72" s="12"/>
      <c r="BH72" s="12"/>
      <c r="BI72" s="12"/>
      <c r="BJ72" s="12"/>
      <c r="BK72" s="12"/>
      <c r="BL72" s="12"/>
      <c r="BM72" s="12"/>
      <c r="BN72" s="12"/>
      <c r="BO72" s="12"/>
      <c r="BP72" s="12"/>
      <c r="BQ72" s="12"/>
      <c r="BR72" s="12"/>
      <c r="BS72" s="12"/>
      <c r="BT72" s="12"/>
      <c r="BU72" s="12"/>
      <c r="BV72" s="12"/>
      <c r="BW72" s="12"/>
      <c r="BX72" s="12"/>
      <c r="BY72" s="12"/>
      <c r="BZ72" s="12"/>
      <c r="CA72" s="12"/>
      <c r="CB72" s="12"/>
      <c r="CC72" s="12"/>
    </row>
    <row r="73" spans="1:81" ht="18.75" x14ac:dyDescent="0.25">
      <c r="A73" s="20"/>
      <c r="B73" s="326" t="s">
        <v>69</v>
      </c>
      <c r="C73" s="326"/>
      <c r="D73" s="326"/>
      <c r="E73" s="326"/>
      <c r="F73" s="326"/>
      <c r="G73" s="326"/>
      <c r="H73" s="326"/>
      <c r="I73" s="326"/>
      <c r="J73" s="326"/>
      <c r="K73" s="326"/>
      <c r="L73" s="326"/>
      <c r="M73" s="326"/>
      <c r="N73" s="326"/>
      <c r="O73" s="326"/>
      <c r="P73" s="327"/>
      <c r="Q73" s="12"/>
      <c r="R73" s="12"/>
      <c r="S73" s="12"/>
      <c r="T73" s="12"/>
      <c r="U73" s="12"/>
      <c r="V73" s="12"/>
      <c r="W73" s="12"/>
      <c r="X73" s="12"/>
      <c r="Y73" s="12"/>
      <c r="Z73" s="12"/>
      <c r="AA73" s="12"/>
      <c r="AB73" s="12"/>
      <c r="AC73" s="12"/>
      <c r="AD73" s="12"/>
      <c r="AE73" s="12"/>
      <c r="AF73" s="12"/>
      <c r="AG73" s="12"/>
      <c r="AH73" s="12"/>
      <c r="AI73" s="12"/>
      <c r="AJ73" s="12"/>
      <c r="AK73" s="12"/>
      <c r="AL73" s="12"/>
      <c r="AM73" s="12"/>
      <c r="AN73" s="12"/>
      <c r="AO73" s="12"/>
      <c r="AP73" s="12"/>
      <c r="AQ73" s="12"/>
      <c r="AR73" s="12"/>
      <c r="AS73" s="12"/>
      <c r="AT73" s="12"/>
      <c r="AU73" s="12"/>
      <c r="AV73" s="12"/>
      <c r="AW73" s="12"/>
      <c r="AX73" s="12"/>
      <c r="AY73" s="12"/>
      <c r="AZ73" s="12"/>
      <c r="BA73" s="12"/>
      <c r="BB73" s="12"/>
      <c r="BC73" s="12"/>
      <c r="BD73" s="12"/>
      <c r="BE73" s="12"/>
      <c r="BF73" s="12"/>
      <c r="BG73" s="12"/>
      <c r="BH73" s="12"/>
      <c r="BI73" s="12"/>
      <c r="BJ73" s="12"/>
      <c r="BK73" s="12"/>
      <c r="BL73" s="12"/>
      <c r="BM73" s="12"/>
      <c r="BN73" s="12"/>
      <c r="BO73" s="12"/>
      <c r="BP73" s="12"/>
      <c r="BQ73" s="12"/>
      <c r="BR73" s="12"/>
      <c r="BS73" s="12"/>
      <c r="BT73" s="12"/>
      <c r="BU73" s="12"/>
      <c r="BV73" s="12"/>
      <c r="BW73" s="12"/>
      <c r="BX73" s="12"/>
      <c r="BY73" s="12"/>
      <c r="BZ73" s="12"/>
      <c r="CA73" s="12"/>
      <c r="CB73" s="12"/>
      <c r="CC73" s="12"/>
    </row>
    <row r="74" spans="1:81" ht="15.75" x14ac:dyDescent="0.25">
      <c r="A74" s="20"/>
      <c r="B74" s="313">
        <f t="shared" ref="B74:F74" si="4">MAX(B5:B66)</f>
        <v>1420000</v>
      </c>
      <c r="C74" s="324">
        <f t="shared" si="4"/>
        <v>288000</v>
      </c>
      <c r="D74" s="324">
        <f t="shared" si="4"/>
        <v>29999.999999998294</v>
      </c>
      <c r="E74" s="324">
        <f t="shared" si="4"/>
        <v>1325300</v>
      </c>
      <c r="F74" s="328">
        <f t="shared" si="4"/>
        <v>18.700000000004366</v>
      </c>
      <c r="G74" s="329">
        <f>MAX(G5:G66)</f>
        <v>0.6</v>
      </c>
      <c r="H74" s="202" t="s">
        <v>16</v>
      </c>
      <c r="I74" s="199">
        <f>MAX(I5,I7,I9,I11,I13,I15,I17,I19,I21,I23,I25,I27,I61,I59,I29,I63,I31,I33,I35,I37,I39,I41,I43,I45,I47,I49,I51,I53,I55,I57,I65)</f>
        <v>43.653125000000003</v>
      </c>
      <c r="J74" s="199">
        <f t="shared" ref="J74:L74" si="5">MAX(J5,J7,J9,J11,J13,J15,J17,J19,J21,J23,J25,J27,J61,J59,J29,J63,J31,J33,J35,J37,J39,J41,J43,J45,J47,J49,J51,J53,J55,J57,J65)</f>
        <v>24.200000000000003</v>
      </c>
      <c r="K74" s="199">
        <f t="shared" si="5"/>
        <v>1.25</v>
      </c>
      <c r="L74" s="199">
        <f t="shared" si="5"/>
        <v>17</v>
      </c>
      <c r="M74" s="330">
        <f>MAX(M5:M66)</f>
        <v>7.6999999999999999E-2</v>
      </c>
      <c r="N74" s="329">
        <f t="shared" ref="N74:O74" si="6">MAX(N5:N66)</f>
        <v>7.97</v>
      </c>
      <c r="O74" s="337">
        <f t="shared" si="6"/>
        <v>16</v>
      </c>
      <c r="P74" s="340">
        <f>MAX(P5:P66)</f>
        <v>1.1100000000000001</v>
      </c>
      <c r="Q74" s="12"/>
      <c r="R74" s="12"/>
      <c r="S74" s="12"/>
      <c r="T74" s="12"/>
      <c r="U74" s="12"/>
      <c r="V74" s="12"/>
      <c r="W74" s="12"/>
      <c r="X74" s="12"/>
      <c r="Y74" s="12"/>
      <c r="Z74" s="12"/>
      <c r="AA74" s="12"/>
      <c r="AB74" s="12"/>
      <c r="AC74" s="12"/>
      <c r="AD74" s="12"/>
      <c r="AE74" s="12"/>
      <c r="AF74" s="12"/>
      <c r="AG74" s="12"/>
      <c r="AH74" s="12"/>
      <c r="AI74" s="12"/>
      <c r="AJ74" s="12"/>
      <c r="AK74" s="12"/>
      <c r="AL74" s="12"/>
      <c r="AM74" s="12"/>
      <c r="AN74" s="12"/>
      <c r="AO74" s="12"/>
      <c r="AP74" s="12"/>
      <c r="AQ74" s="12"/>
      <c r="AR74" s="12"/>
      <c r="AS74" s="12"/>
      <c r="AT74" s="12"/>
      <c r="AU74" s="12"/>
      <c r="AV74" s="12"/>
      <c r="AW74" s="12"/>
      <c r="AX74" s="12"/>
      <c r="AY74" s="12"/>
      <c r="AZ74" s="12"/>
      <c r="BA74" s="12"/>
      <c r="BB74" s="12"/>
      <c r="BC74" s="12"/>
      <c r="BD74" s="12"/>
      <c r="BE74" s="12"/>
      <c r="BF74" s="12"/>
      <c r="BG74" s="12"/>
      <c r="BH74" s="12"/>
      <c r="BI74" s="12"/>
      <c r="BJ74" s="12"/>
      <c r="BK74" s="12"/>
      <c r="BL74" s="12"/>
      <c r="BM74" s="12"/>
      <c r="BN74" s="12"/>
      <c r="BO74" s="12"/>
      <c r="BP74" s="12"/>
      <c r="BQ74" s="12"/>
      <c r="BR74" s="12"/>
      <c r="BS74" s="12"/>
      <c r="BT74" s="12"/>
      <c r="BU74" s="12"/>
      <c r="BV74" s="12"/>
      <c r="BW74" s="12"/>
      <c r="BX74" s="12"/>
      <c r="BY74" s="12"/>
      <c r="BZ74" s="12"/>
      <c r="CA74" s="12"/>
      <c r="CB74" s="12"/>
      <c r="CC74" s="12"/>
    </row>
    <row r="75" spans="1:81" ht="15.75" x14ac:dyDescent="0.25">
      <c r="A75" s="20"/>
      <c r="B75" s="312"/>
      <c r="C75" s="324"/>
      <c r="D75" s="324"/>
      <c r="E75" s="324"/>
      <c r="F75" s="328"/>
      <c r="G75" s="329"/>
      <c r="H75" s="201" t="s">
        <v>15</v>
      </c>
      <c r="I75" s="200">
        <f>MAX(I6,I8,I10,I12,I14,I16,I18,I20,I22,I64,I24,I26,I62,I60,I28,I30,I32,I34,I36,I38,I40,I42,I44,I46,I48,I50,I52,I54,I56,I58,I66)</f>
        <v>4.1691002060779496</v>
      </c>
      <c r="J75" s="200">
        <f t="shared" ref="J75:L75" si="7">MAX(J6,J8,J10,J12,J14,J16,J18,J20,J22,J64,J24,J26,J62,J60,J28,J30,J32,J34,J36,J38,J40,J42,J44,J46,J48,J50,J52,J54,J56,J58,J66)</f>
        <v>2.2550348778727778</v>
      </c>
      <c r="K75" s="200">
        <f t="shared" si="7"/>
        <v>0.13551545743513688</v>
      </c>
      <c r="L75" s="200">
        <f t="shared" si="7"/>
        <v>1.8151476788308805</v>
      </c>
      <c r="M75" s="330"/>
      <c r="N75" s="329"/>
      <c r="O75" s="337"/>
      <c r="P75" s="340"/>
      <c r="Q75" s="12"/>
      <c r="R75" s="12"/>
      <c r="S75" s="12"/>
      <c r="T75" s="12"/>
      <c r="U75" s="12"/>
      <c r="V75" s="12"/>
      <c r="W75" s="12"/>
      <c r="X75" s="12"/>
      <c r="Y75" s="12"/>
      <c r="Z75" s="12"/>
      <c r="AA75" s="12"/>
      <c r="AB75" s="12"/>
      <c r="AC75" s="12"/>
      <c r="AD75" s="12"/>
      <c r="AE75" s="12"/>
      <c r="AF75" s="12"/>
      <c r="AG75" s="12"/>
      <c r="AH75" s="12"/>
      <c r="AI75" s="12"/>
      <c r="AJ75" s="12"/>
      <c r="AK75" s="12"/>
      <c r="AL75" s="12"/>
      <c r="AM75" s="12"/>
      <c r="AN75" s="12"/>
      <c r="AO75" s="12"/>
      <c r="AP75" s="12"/>
      <c r="AQ75" s="12"/>
      <c r="AR75" s="12"/>
      <c r="AS75" s="12"/>
      <c r="AT75" s="12"/>
      <c r="AU75" s="12"/>
      <c r="AV75" s="12"/>
      <c r="AW75" s="12"/>
      <c r="AX75" s="12"/>
      <c r="AY75" s="12"/>
      <c r="AZ75" s="12"/>
      <c r="BA75" s="12"/>
      <c r="BB75" s="12"/>
      <c r="BC75" s="12"/>
      <c r="BD75" s="12"/>
      <c r="BE75" s="12"/>
      <c r="BF75" s="12"/>
      <c r="BG75" s="12"/>
      <c r="BH75" s="12"/>
      <c r="BI75" s="12"/>
      <c r="BJ75" s="12"/>
      <c r="BK75" s="12"/>
      <c r="BL75" s="12"/>
      <c r="BM75" s="12"/>
      <c r="BN75" s="12"/>
      <c r="BO75" s="12"/>
      <c r="BP75" s="12"/>
      <c r="BQ75" s="12"/>
      <c r="BR75" s="12"/>
      <c r="BS75" s="12"/>
      <c r="BT75" s="12"/>
      <c r="BU75" s="12"/>
      <c r="BV75" s="12"/>
      <c r="BW75" s="12"/>
      <c r="BX75" s="12"/>
      <c r="BY75" s="12"/>
      <c r="BZ75" s="12"/>
      <c r="CA75" s="12"/>
      <c r="CB75" s="12"/>
      <c r="CC75" s="12"/>
    </row>
    <row r="76" spans="1:81" ht="18.75" x14ac:dyDescent="0.25">
      <c r="A76" s="20"/>
      <c r="B76" s="341" t="s">
        <v>71</v>
      </c>
      <c r="C76" s="341"/>
      <c r="D76" s="341"/>
      <c r="E76" s="341"/>
      <c r="F76" s="341"/>
      <c r="G76" s="341"/>
      <c r="H76" s="341"/>
      <c r="I76" s="341"/>
      <c r="J76" s="341"/>
      <c r="K76" s="341"/>
      <c r="L76" s="341"/>
      <c r="M76" s="341"/>
      <c r="N76" s="341"/>
      <c r="O76" s="341"/>
      <c r="P76" s="342"/>
      <c r="Q76" s="12"/>
      <c r="R76" s="12"/>
      <c r="S76" s="12"/>
      <c r="T76" s="12"/>
      <c r="U76" s="12"/>
      <c r="V76" s="12"/>
      <c r="W76" s="12"/>
      <c r="X76" s="12"/>
      <c r="Y76" s="12"/>
      <c r="Z76" s="12"/>
      <c r="AA76" s="12"/>
      <c r="AB76" s="12"/>
      <c r="AC76" s="12"/>
      <c r="AD76" s="12"/>
      <c r="AE76" s="12"/>
      <c r="AF76" s="12"/>
      <c r="AG76" s="12"/>
      <c r="AH76" s="12"/>
      <c r="AI76" s="12"/>
      <c r="AJ76" s="12"/>
      <c r="AK76" s="12"/>
      <c r="AL76" s="12"/>
      <c r="AM76" s="12"/>
      <c r="AN76" s="12"/>
      <c r="AO76" s="12"/>
      <c r="AP76" s="12"/>
      <c r="AQ76" s="12"/>
      <c r="AR76" s="12"/>
      <c r="AS76" s="12"/>
      <c r="AT76" s="12"/>
      <c r="AU76" s="12"/>
      <c r="AV76" s="12"/>
      <c r="AW76" s="12"/>
      <c r="AX76" s="12"/>
      <c r="AY76" s="12"/>
      <c r="AZ76" s="12"/>
      <c r="BA76" s="12"/>
      <c r="BB76" s="12"/>
      <c r="BC76" s="12"/>
      <c r="BD76" s="12"/>
      <c r="BE76" s="12"/>
      <c r="BF76" s="12"/>
      <c r="BG76" s="12"/>
      <c r="BH76" s="12"/>
      <c r="BI76" s="12"/>
      <c r="BJ76" s="12"/>
      <c r="BK76" s="12"/>
      <c r="BL76" s="12"/>
      <c r="BM76" s="12"/>
      <c r="BN76" s="12"/>
      <c r="BO76" s="12"/>
      <c r="BP76" s="12"/>
      <c r="BQ76" s="12"/>
      <c r="BR76" s="12"/>
      <c r="BS76" s="12"/>
      <c r="BT76" s="12"/>
      <c r="BU76" s="12"/>
      <c r="BV76" s="12"/>
      <c r="BW76" s="12"/>
      <c r="BX76" s="12"/>
      <c r="BY76" s="12"/>
      <c r="BZ76" s="12"/>
      <c r="CA76" s="12"/>
      <c r="CB76" s="12"/>
      <c r="CC76" s="12"/>
    </row>
    <row r="77" spans="1:81" ht="15.75" x14ac:dyDescent="0.25">
      <c r="A77" s="20"/>
      <c r="B77" s="313">
        <f t="shared" ref="B77:D77" si="8">MIN(B5:B66)</f>
        <v>598000</v>
      </c>
      <c r="C77" s="315">
        <f t="shared" si="8"/>
        <v>0</v>
      </c>
      <c r="D77" s="315">
        <f t="shared" si="8"/>
        <v>0</v>
      </c>
      <c r="E77" s="313">
        <f>MIN(E5:E66)</f>
        <v>792200</v>
      </c>
      <c r="F77" s="345">
        <f>MIN(F5:F66)</f>
        <v>7.2000000000007276</v>
      </c>
      <c r="G77" s="347">
        <f>MIN(G5:G66)</f>
        <v>0</v>
      </c>
      <c r="H77" s="185" t="s">
        <v>16</v>
      </c>
      <c r="I77" s="199">
        <f>MIN(I65,I57,I55,I53,I51,I49,I47,I45,I43,I41,I39,I37,I63,I35,I61,I59,I33,I31,I29,I27,I25,I23,I21,I19,I17,I15,I13,I11,I9,I7,I5)</f>
        <v>17.5975</v>
      </c>
      <c r="J77" s="199">
        <f t="shared" ref="J77:L77" si="9">MIN(J65,J57,J55,J53,J51,J49,J47,J45,J43,J41,J39,J37,J63,J35,J61,J59,J33,J31,J29,J27,J25,J23,J21,J19,J17,J15,J13,J11,J9,J7,J5)</f>
        <v>8.8000000000000007</v>
      </c>
      <c r="K77" s="199">
        <f t="shared" si="9"/>
        <v>0</v>
      </c>
      <c r="L77" s="186">
        <f t="shared" si="9"/>
        <v>6</v>
      </c>
      <c r="M77" s="321">
        <f t="shared" ref="M77:O77" si="10">MIN(M5:M66)</f>
        <v>3.1E-2</v>
      </c>
      <c r="N77" s="319">
        <f t="shared" si="10"/>
        <v>7.55</v>
      </c>
      <c r="O77" s="339">
        <f t="shared" si="10"/>
        <v>10.9</v>
      </c>
      <c r="P77" s="322">
        <f>MIN(P5:P66)</f>
        <v>0.88</v>
      </c>
      <c r="Q77" s="12"/>
      <c r="R77" s="12"/>
      <c r="S77" s="12"/>
      <c r="T77" s="12"/>
      <c r="U77" s="12"/>
      <c r="V77" s="12"/>
      <c r="W77" s="12"/>
      <c r="X77" s="12"/>
      <c r="Y77" s="12"/>
      <c r="Z77" s="12"/>
      <c r="AA77" s="12"/>
      <c r="AB77" s="12"/>
      <c r="AC77" s="12"/>
      <c r="AD77" s="12"/>
      <c r="AE77" s="12"/>
      <c r="AF77" s="12"/>
      <c r="AG77" s="12"/>
      <c r="AH77" s="12"/>
      <c r="AI77" s="12"/>
      <c r="AJ77" s="12"/>
      <c r="AK77" s="12"/>
      <c r="AL77" s="12"/>
      <c r="AM77" s="12"/>
      <c r="AN77" s="12"/>
      <c r="AO77" s="12"/>
      <c r="AP77" s="12"/>
      <c r="AQ77" s="12"/>
      <c r="AR77" s="12"/>
      <c r="AS77" s="12"/>
      <c r="AT77" s="12"/>
      <c r="AU77" s="12"/>
      <c r="AV77" s="12"/>
      <c r="AW77" s="12"/>
      <c r="AX77" s="12"/>
      <c r="AY77" s="12"/>
      <c r="AZ77" s="12"/>
      <c r="BA77" s="12"/>
      <c r="BB77" s="12"/>
      <c r="BC77" s="12"/>
      <c r="BD77" s="12"/>
      <c r="BE77" s="12"/>
      <c r="BF77" s="12"/>
      <c r="BG77" s="12"/>
      <c r="BH77" s="12"/>
      <c r="BI77" s="12"/>
      <c r="BJ77" s="12"/>
      <c r="BK77" s="12"/>
      <c r="BL77" s="12"/>
      <c r="BM77" s="12"/>
      <c r="BN77" s="12"/>
      <c r="BO77" s="12"/>
      <c r="BP77" s="12"/>
      <c r="BQ77" s="12"/>
      <c r="BR77" s="12"/>
      <c r="BS77" s="12"/>
      <c r="BT77" s="12"/>
      <c r="BU77" s="12"/>
      <c r="BV77" s="12"/>
      <c r="BW77" s="12"/>
      <c r="BX77" s="12"/>
      <c r="BY77" s="12"/>
      <c r="BZ77" s="12"/>
      <c r="CA77" s="12"/>
      <c r="CB77" s="12"/>
      <c r="CC77" s="12"/>
    </row>
    <row r="78" spans="1:81" ht="15.75" x14ac:dyDescent="0.25">
      <c r="A78" s="20"/>
      <c r="B78" s="343"/>
      <c r="C78" s="344"/>
      <c r="D78" s="344"/>
      <c r="E78" s="343"/>
      <c r="F78" s="346"/>
      <c r="G78" s="348"/>
      <c r="H78" s="33" t="s">
        <v>15</v>
      </c>
      <c r="I78" s="197">
        <f>MIN(I66,I58,I56,I54,I52,I50,I48,I46,I44,I42,I40,I38,I36,I34,I64,I62,I60,I32,I30,I28,I26,I24,I22,I20,I18,I16,I14,I12,I10,I8,I6)</f>
        <v>1.2357717916244069</v>
      </c>
      <c r="J78" s="197">
        <f t="shared" ref="J78:L78" si="11">MIN(J66,J58,J56,J54,J52,J50,J48,J46,J44,J42,J40,J38,J36,J34,J64,J62,J60,J32,J30,J28,J26,J24,J22,J20,J18,J16,J14,J12,J10,J8,J6)</f>
        <v>0.57806202079972258</v>
      </c>
      <c r="K78" s="197">
        <f t="shared" si="11"/>
        <v>0</v>
      </c>
      <c r="L78" s="32">
        <f t="shared" si="11"/>
        <v>0.70068123733299703</v>
      </c>
      <c r="M78" s="338"/>
      <c r="N78" s="322"/>
      <c r="O78" s="340"/>
      <c r="P78" s="322"/>
      <c r="Q78" s="12"/>
      <c r="R78" s="12"/>
      <c r="S78" s="12"/>
      <c r="T78" s="12"/>
      <c r="U78" s="12"/>
      <c r="V78" s="12"/>
      <c r="W78" s="12"/>
      <c r="X78" s="12"/>
      <c r="Y78" s="12"/>
      <c r="Z78" s="12"/>
      <c r="AA78" s="12"/>
      <c r="AB78" s="12"/>
      <c r="AC78" s="12"/>
      <c r="AD78" s="12"/>
      <c r="AE78" s="12"/>
      <c r="AF78" s="12"/>
      <c r="AG78" s="12"/>
      <c r="AH78" s="12"/>
      <c r="AI78" s="12"/>
      <c r="AJ78" s="12"/>
      <c r="AK78" s="12"/>
      <c r="AL78" s="12"/>
      <c r="AM78" s="12"/>
      <c r="AN78" s="12"/>
      <c r="AO78" s="12"/>
      <c r="AP78" s="12"/>
      <c r="AQ78" s="12"/>
      <c r="AR78" s="12"/>
      <c r="AS78" s="12"/>
      <c r="AT78" s="12"/>
      <c r="AU78" s="12"/>
      <c r="AV78" s="12"/>
      <c r="AW78" s="12"/>
      <c r="AX78" s="12"/>
      <c r="AY78" s="12"/>
      <c r="AZ78" s="12"/>
      <c r="BA78" s="12"/>
      <c r="BB78" s="12"/>
      <c r="BC78" s="12"/>
      <c r="BD78" s="12"/>
      <c r="BE78" s="12"/>
      <c r="BF78" s="12"/>
      <c r="BG78" s="12"/>
      <c r="BH78" s="12"/>
      <c r="BI78" s="12"/>
      <c r="BJ78" s="12"/>
      <c r="BK78" s="12"/>
      <c r="BL78" s="12"/>
      <c r="BM78" s="12"/>
      <c r="BN78" s="12"/>
      <c r="BO78" s="12"/>
      <c r="BP78" s="12"/>
      <c r="BQ78" s="12"/>
      <c r="BR78" s="12"/>
      <c r="BS78" s="12"/>
      <c r="BT78" s="12"/>
      <c r="BU78" s="12"/>
      <c r="BV78" s="12"/>
      <c r="BW78" s="12"/>
      <c r="BX78" s="12"/>
      <c r="BY78" s="12"/>
      <c r="BZ78" s="12"/>
      <c r="CA78" s="12"/>
      <c r="CB78" s="12"/>
      <c r="CC78" s="12"/>
    </row>
    <row r="79" spans="1:81" ht="15.75" x14ac:dyDescent="0.25">
      <c r="A79" s="20"/>
      <c r="B79" s="29"/>
      <c r="C79" s="29"/>
      <c r="D79" s="29"/>
      <c r="E79" s="29"/>
      <c r="F79" s="26"/>
      <c r="G79" s="13"/>
      <c r="H79" s="20"/>
      <c r="I79" s="22"/>
      <c r="J79" s="22"/>
      <c r="K79" s="22"/>
      <c r="L79" s="22"/>
      <c r="M79" s="24"/>
      <c r="N79" s="22"/>
      <c r="O79" s="20"/>
      <c r="P79" s="12"/>
      <c r="Q79" s="12"/>
      <c r="R79" s="12"/>
      <c r="S79" s="12"/>
      <c r="T79" s="12"/>
      <c r="U79" s="12"/>
      <c r="V79" s="12"/>
      <c r="W79" s="12"/>
      <c r="X79" s="12"/>
      <c r="Y79" s="12"/>
      <c r="Z79" s="12"/>
      <c r="AA79" s="12"/>
      <c r="AB79" s="12"/>
      <c r="AC79" s="12"/>
      <c r="AD79" s="12"/>
      <c r="AE79" s="12"/>
      <c r="AF79" s="12"/>
      <c r="AG79" s="12"/>
      <c r="AH79" s="12"/>
      <c r="AI79" s="12"/>
      <c r="AJ79" s="12"/>
      <c r="AK79" s="12"/>
      <c r="AL79" s="12"/>
      <c r="AM79" s="12"/>
      <c r="AN79" s="12"/>
      <c r="AO79" s="12"/>
      <c r="AP79" s="12"/>
      <c r="AQ79" s="12"/>
      <c r="AR79" s="12"/>
      <c r="AS79" s="12"/>
      <c r="AT79" s="12"/>
      <c r="AU79" s="12"/>
      <c r="AV79" s="12"/>
      <c r="AW79" s="12"/>
      <c r="AX79" s="12"/>
      <c r="AY79" s="12"/>
      <c r="AZ79" s="12"/>
      <c r="BA79" s="12"/>
      <c r="BB79" s="12"/>
      <c r="BC79" s="12"/>
      <c r="BD79" s="12"/>
      <c r="BE79" s="12"/>
      <c r="BF79" s="12"/>
      <c r="BG79" s="12"/>
      <c r="BH79" s="12"/>
      <c r="BI79" s="12"/>
      <c r="BJ79" s="12"/>
      <c r="BK79" s="12"/>
      <c r="BL79" s="12"/>
      <c r="BM79" s="12"/>
      <c r="BN79" s="12"/>
      <c r="BO79" s="12"/>
      <c r="BP79" s="12"/>
      <c r="BQ79" s="12"/>
      <c r="BR79" s="12"/>
      <c r="BS79" s="12"/>
      <c r="BT79" s="12"/>
      <c r="BU79" s="12"/>
      <c r="BV79" s="12"/>
      <c r="BW79" s="12"/>
      <c r="BX79" s="12"/>
      <c r="BY79" s="12"/>
      <c r="BZ79" s="12"/>
      <c r="CA79" s="12"/>
      <c r="CB79" s="12"/>
      <c r="CC79" s="12"/>
    </row>
    <row r="80" spans="1:81" ht="15.75" x14ac:dyDescent="0.25">
      <c r="A80" s="20"/>
      <c r="B80" s="29"/>
      <c r="C80" s="29"/>
      <c r="D80" s="29"/>
      <c r="E80" s="29"/>
      <c r="F80" s="26"/>
      <c r="G80" s="13"/>
      <c r="H80" s="20"/>
      <c r="I80" s="22"/>
      <c r="J80" s="22"/>
      <c r="K80" s="22"/>
      <c r="L80" s="22"/>
      <c r="M80" s="24"/>
      <c r="N80" s="22"/>
      <c r="O80" s="20"/>
      <c r="P80" s="12"/>
      <c r="Q80" s="12"/>
      <c r="R80" s="12"/>
      <c r="S80" s="12"/>
      <c r="T80" s="12"/>
      <c r="U80" s="12"/>
      <c r="V80" s="12"/>
      <c r="W80" s="12"/>
      <c r="X80" s="12"/>
      <c r="Y80" s="12"/>
      <c r="Z80" s="12"/>
      <c r="AA80" s="12"/>
      <c r="AB80" s="12"/>
      <c r="AC80" s="12"/>
      <c r="AD80" s="12"/>
      <c r="AE80" s="12"/>
      <c r="AF80" s="12"/>
      <c r="AG80" s="12"/>
      <c r="AH80" s="12"/>
      <c r="AI80" s="12"/>
      <c r="AJ80" s="12"/>
      <c r="AK80" s="12"/>
      <c r="AL80" s="12"/>
      <c r="AM80" s="12"/>
      <c r="AN80" s="12"/>
      <c r="AO80" s="12"/>
      <c r="AP80" s="12"/>
      <c r="AQ80" s="12"/>
      <c r="AR80" s="12"/>
      <c r="AS80" s="12"/>
      <c r="AT80" s="12"/>
      <c r="AU80" s="12"/>
      <c r="AV80" s="12"/>
      <c r="AW80" s="12"/>
      <c r="AX80" s="12"/>
      <c r="AY80" s="12"/>
      <c r="AZ80" s="12"/>
      <c r="BA80" s="12"/>
      <c r="BB80" s="12"/>
      <c r="BC80" s="12"/>
      <c r="BD80" s="12"/>
      <c r="BE80" s="12"/>
      <c r="BF80" s="12"/>
      <c r="BG80" s="12"/>
      <c r="BH80" s="12"/>
      <c r="BI80" s="12"/>
      <c r="BJ80" s="12"/>
      <c r="BK80" s="12"/>
      <c r="BL80" s="12"/>
      <c r="BM80" s="12"/>
      <c r="BN80" s="12"/>
      <c r="BO80" s="12"/>
      <c r="BP80" s="12"/>
      <c r="BQ80" s="12"/>
      <c r="BR80" s="12"/>
      <c r="BS80" s="12"/>
      <c r="BT80" s="12"/>
      <c r="BU80" s="12"/>
      <c r="BV80" s="12"/>
      <c r="BW80" s="12"/>
      <c r="BX80" s="12"/>
      <c r="BY80" s="12"/>
      <c r="BZ80" s="12"/>
      <c r="CA80" s="12"/>
      <c r="CB80" s="12"/>
      <c r="CC80" s="12"/>
    </row>
    <row r="81" spans="1:81" ht="15.75" x14ac:dyDescent="0.25">
      <c r="A81" s="20"/>
      <c r="B81" s="29"/>
      <c r="C81" s="29"/>
      <c r="D81" s="29"/>
      <c r="E81" s="29"/>
      <c r="F81" s="26"/>
      <c r="G81" s="13"/>
      <c r="H81" s="20"/>
      <c r="I81" s="22"/>
      <c r="J81" s="22"/>
      <c r="K81" s="22"/>
      <c r="L81" s="22"/>
      <c r="M81" s="24"/>
      <c r="N81" s="22"/>
      <c r="O81" s="20"/>
      <c r="P81" s="12"/>
      <c r="Q81" s="12"/>
      <c r="R81" s="12"/>
      <c r="S81" s="12"/>
      <c r="T81" s="12"/>
      <c r="U81" s="12"/>
      <c r="V81" s="12"/>
      <c r="W81" s="12"/>
      <c r="X81" s="12"/>
      <c r="Y81" s="12"/>
      <c r="Z81" s="12"/>
      <c r="AA81" s="12"/>
      <c r="AB81" s="12"/>
      <c r="AC81" s="12"/>
      <c r="AD81" s="12"/>
      <c r="AE81" s="12"/>
      <c r="AF81" s="12"/>
      <c r="AG81" s="12"/>
      <c r="AH81" s="12"/>
      <c r="AI81" s="12"/>
      <c r="AJ81" s="12"/>
      <c r="AK81" s="12"/>
      <c r="AL81" s="12"/>
      <c r="AM81" s="12"/>
      <c r="AN81" s="12"/>
      <c r="AO81" s="12"/>
      <c r="AP81" s="12"/>
      <c r="AQ81" s="12"/>
      <c r="AR81" s="12"/>
      <c r="AS81" s="12"/>
      <c r="AT81" s="12"/>
      <c r="AU81" s="12"/>
      <c r="AV81" s="12"/>
      <c r="AW81" s="12"/>
      <c r="AX81" s="12"/>
      <c r="AY81" s="12"/>
      <c r="AZ81" s="12"/>
      <c r="BA81" s="12"/>
      <c r="BB81" s="12"/>
      <c r="BC81" s="12"/>
      <c r="BD81" s="12"/>
      <c r="BE81" s="12"/>
      <c r="BF81" s="12"/>
      <c r="BG81" s="12"/>
      <c r="BH81" s="12"/>
      <c r="BI81" s="12"/>
      <c r="BJ81" s="12"/>
      <c r="BK81" s="12"/>
      <c r="BL81" s="12"/>
      <c r="BM81" s="12"/>
      <c r="BN81" s="12"/>
      <c r="BO81" s="12"/>
      <c r="BP81" s="12"/>
      <c r="BQ81" s="12"/>
      <c r="BR81" s="12"/>
      <c r="BS81" s="12"/>
      <c r="BT81" s="12"/>
      <c r="BU81" s="12"/>
      <c r="BV81" s="12"/>
      <c r="BW81" s="12"/>
      <c r="BX81" s="12"/>
      <c r="BY81" s="12"/>
      <c r="BZ81" s="12"/>
      <c r="CA81" s="12"/>
      <c r="CB81" s="12"/>
      <c r="CC81" s="12"/>
    </row>
    <row r="82" spans="1:81" ht="15.75" x14ac:dyDescent="0.25">
      <c r="A82" s="20"/>
      <c r="B82" s="29"/>
      <c r="C82" s="29"/>
      <c r="D82" s="29"/>
      <c r="E82" s="29"/>
      <c r="F82" s="26"/>
      <c r="G82" s="13"/>
      <c r="H82" s="20"/>
      <c r="I82" s="22"/>
      <c r="J82" s="22"/>
      <c r="K82" s="22"/>
      <c r="L82" s="22"/>
      <c r="M82" s="24"/>
      <c r="N82" s="22"/>
      <c r="O82" s="20"/>
      <c r="P82" s="12"/>
      <c r="Q82" s="12"/>
      <c r="R82" s="12"/>
      <c r="S82" s="12"/>
      <c r="T82" s="12"/>
      <c r="U82" s="12"/>
      <c r="V82" s="12"/>
      <c r="W82" s="12"/>
      <c r="X82" s="12"/>
      <c r="Y82" s="12"/>
      <c r="Z82" s="12"/>
      <c r="AA82" s="12"/>
      <c r="AB82" s="12"/>
      <c r="AC82" s="12"/>
      <c r="AD82" s="12"/>
      <c r="AE82" s="12"/>
      <c r="AF82" s="12"/>
      <c r="AG82" s="12"/>
      <c r="AH82" s="12"/>
      <c r="AI82" s="12"/>
      <c r="AJ82" s="12"/>
      <c r="AK82" s="12"/>
      <c r="AL82" s="12"/>
      <c r="AM82" s="12"/>
      <c r="AN82" s="12"/>
      <c r="AO82" s="12"/>
      <c r="AP82" s="12"/>
      <c r="AQ82" s="12"/>
      <c r="AR82" s="12"/>
      <c r="AS82" s="12"/>
      <c r="AT82" s="12"/>
      <c r="AU82" s="12"/>
      <c r="AV82" s="12"/>
      <c r="AW82" s="12"/>
      <c r="AX82" s="12"/>
      <c r="AY82" s="12"/>
      <c r="AZ82" s="12"/>
      <c r="BA82" s="12"/>
      <c r="BB82" s="12"/>
      <c r="BC82" s="12"/>
      <c r="BD82" s="12"/>
      <c r="BE82" s="12"/>
      <c r="BF82" s="12"/>
      <c r="BG82" s="12"/>
      <c r="BH82" s="12"/>
      <c r="BI82" s="12"/>
      <c r="BJ82" s="12"/>
      <c r="BK82" s="12"/>
      <c r="BL82" s="12"/>
      <c r="BM82" s="12"/>
      <c r="BN82" s="12"/>
      <c r="BO82" s="12"/>
      <c r="BP82" s="12"/>
      <c r="BQ82" s="12"/>
      <c r="BR82" s="12"/>
      <c r="BS82" s="12"/>
      <c r="BT82" s="12"/>
      <c r="BU82" s="12"/>
      <c r="BV82" s="12"/>
      <c r="BW82" s="12"/>
      <c r="BX82" s="12"/>
      <c r="BY82" s="12"/>
      <c r="BZ82" s="12"/>
      <c r="CA82" s="12"/>
      <c r="CB82" s="12"/>
      <c r="CC82" s="12"/>
    </row>
    <row r="83" spans="1:81" ht="15.75" x14ac:dyDescent="0.25">
      <c r="A83" s="20"/>
      <c r="B83" s="29"/>
      <c r="C83" s="29"/>
      <c r="D83" s="29"/>
      <c r="E83" s="29"/>
      <c r="F83" s="26"/>
      <c r="G83" s="13"/>
      <c r="H83" s="20"/>
      <c r="I83" s="22"/>
      <c r="J83" s="22"/>
      <c r="K83" s="22"/>
      <c r="L83" s="22"/>
      <c r="M83" s="24"/>
      <c r="N83" s="22"/>
      <c r="O83" s="20"/>
      <c r="P83" s="12"/>
      <c r="Q83" s="12"/>
      <c r="R83" s="12"/>
      <c r="S83" s="12"/>
      <c r="T83" s="12"/>
      <c r="U83" s="12"/>
      <c r="V83" s="12"/>
      <c r="W83" s="12"/>
      <c r="X83" s="12"/>
      <c r="Y83" s="12"/>
      <c r="Z83" s="12"/>
      <c r="AA83" s="12"/>
      <c r="AB83" s="12"/>
      <c r="AC83" s="12"/>
      <c r="AD83" s="12"/>
      <c r="AE83" s="12"/>
      <c r="AF83" s="12"/>
      <c r="AG83" s="12"/>
      <c r="AH83" s="12"/>
      <c r="AI83" s="12"/>
      <c r="AJ83" s="12"/>
      <c r="AK83" s="12"/>
      <c r="AL83" s="12"/>
      <c r="AM83" s="12"/>
      <c r="AN83" s="12"/>
      <c r="AO83" s="12"/>
      <c r="AP83" s="12"/>
      <c r="AQ83" s="12"/>
      <c r="AR83" s="12"/>
      <c r="AS83" s="12"/>
      <c r="AT83" s="12"/>
      <c r="AU83" s="12"/>
      <c r="AV83" s="12"/>
      <c r="AW83" s="12"/>
      <c r="AX83" s="12"/>
      <c r="AY83" s="12"/>
      <c r="AZ83" s="12"/>
      <c r="BA83" s="12"/>
      <c r="BB83" s="12"/>
      <c r="BC83" s="12"/>
      <c r="BD83" s="12"/>
      <c r="BE83" s="12"/>
      <c r="BF83" s="12"/>
      <c r="BG83" s="12"/>
      <c r="BH83" s="12"/>
      <c r="BI83" s="12"/>
      <c r="BJ83" s="12"/>
      <c r="BK83" s="12"/>
      <c r="BL83" s="12"/>
      <c r="BM83" s="12"/>
      <c r="BN83" s="12"/>
      <c r="BO83" s="12"/>
      <c r="BP83" s="12"/>
      <c r="BQ83" s="12"/>
      <c r="BR83" s="12"/>
      <c r="BS83" s="12"/>
      <c r="BT83" s="12"/>
      <c r="BU83" s="12"/>
      <c r="BV83" s="12"/>
      <c r="BW83" s="12"/>
      <c r="BX83" s="12"/>
      <c r="BY83" s="12"/>
      <c r="BZ83" s="12"/>
      <c r="CA83" s="12"/>
      <c r="CB83" s="12"/>
      <c r="CC83" s="12"/>
    </row>
    <row r="84" spans="1:81" ht="15.75" x14ac:dyDescent="0.25">
      <c r="A84" s="20"/>
      <c r="B84" s="29"/>
      <c r="C84" s="29"/>
      <c r="D84" s="29"/>
      <c r="E84" s="29"/>
      <c r="F84" s="26"/>
      <c r="G84" s="13"/>
      <c r="H84" s="20"/>
      <c r="I84" s="22"/>
      <c r="J84" s="22"/>
      <c r="K84" s="22"/>
      <c r="L84" s="22"/>
      <c r="M84" s="24"/>
      <c r="N84" s="22"/>
      <c r="O84" s="20"/>
      <c r="P84" s="12"/>
      <c r="Q84" s="12"/>
      <c r="R84" s="12"/>
      <c r="S84" s="12"/>
      <c r="T84" s="12"/>
      <c r="U84" s="12"/>
      <c r="V84" s="12"/>
      <c r="W84" s="12"/>
      <c r="X84" s="12"/>
      <c r="Y84" s="12"/>
      <c r="Z84" s="12"/>
      <c r="AA84" s="12"/>
      <c r="AB84" s="12"/>
      <c r="AC84" s="12"/>
      <c r="AD84" s="12"/>
      <c r="AE84" s="12"/>
      <c r="AF84" s="12"/>
      <c r="AG84" s="12"/>
      <c r="AH84" s="12"/>
      <c r="AI84" s="12"/>
      <c r="AJ84" s="12"/>
      <c r="AK84" s="12"/>
      <c r="AL84" s="12"/>
      <c r="AM84" s="12"/>
      <c r="AN84" s="12"/>
      <c r="AO84" s="12"/>
      <c r="AP84" s="12"/>
      <c r="AQ84" s="12"/>
      <c r="AR84" s="12"/>
      <c r="AS84" s="12"/>
      <c r="AT84" s="12"/>
      <c r="AU84" s="12"/>
      <c r="AV84" s="12"/>
      <c r="AW84" s="12"/>
      <c r="AX84" s="12"/>
      <c r="AY84" s="12"/>
      <c r="AZ84" s="12"/>
      <c r="BA84" s="12"/>
      <c r="BB84" s="12"/>
      <c r="BC84" s="12"/>
      <c r="BD84" s="12"/>
      <c r="BE84" s="12"/>
      <c r="BF84" s="12"/>
      <c r="BG84" s="12"/>
      <c r="BH84" s="12"/>
      <c r="BI84" s="12"/>
      <c r="BJ84" s="12"/>
      <c r="BK84" s="12"/>
      <c r="BL84" s="12"/>
      <c r="BM84" s="12"/>
      <c r="BN84" s="12"/>
      <c r="BO84" s="12"/>
      <c r="BP84" s="12"/>
      <c r="BQ84" s="12"/>
      <c r="BR84" s="12"/>
      <c r="BS84" s="12"/>
      <c r="BT84" s="12"/>
      <c r="BU84" s="12"/>
      <c r="BV84" s="12"/>
      <c r="BW84" s="12"/>
      <c r="BX84" s="12"/>
      <c r="BY84" s="12"/>
      <c r="BZ84" s="12"/>
      <c r="CA84" s="12"/>
      <c r="CB84" s="12"/>
      <c r="CC84" s="12"/>
    </row>
    <row r="85" spans="1:81" ht="15.75" x14ac:dyDescent="0.25">
      <c r="A85" s="20"/>
      <c r="B85" s="29"/>
      <c r="C85" s="29"/>
      <c r="D85" s="29"/>
      <c r="E85" s="29"/>
      <c r="F85" s="26"/>
      <c r="G85" s="13"/>
      <c r="H85" s="20"/>
      <c r="I85" s="22"/>
      <c r="J85" s="22"/>
      <c r="K85" s="22"/>
      <c r="L85" s="22"/>
      <c r="M85" s="24"/>
      <c r="N85" s="22"/>
      <c r="O85" s="20"/>
      <c r="P85" s="12"/>
      <c r="Q85" s="12"/>
      <c r="R85" s="12"/>
      <c r="S85" s="12"/>
      <c r="T85" s="12"/>
      <c r="U85" s="12"/>
      <c r="V85" s="12"/>
      <c r="W85" s="12"/>
      <c r="X85" s="12"/>
      <c r="Y85" s="12"/>
      <c r="Z85" s="12"/>
      <c r="AA85" s="12"/>
      <c r="AB85" s="12"/>
      <c r="AC85" s="12"/>
      <c r="AD85" s="12"/>
      <c r="AE85" s="12"/>
      <c r="AF85" s="12"/>
      <c r="AG85" s="12"/>
      <c r="AH85" s="12"/>
      <c r="AI85" s="12"/>
      <c r="AJ85" s="12"/>
      <c r="AK85" s="12"/>
      <c r="AL85" s="12"/>
      <c r="AM85" s="12"/>
      <c r="AN85" s="12"/>
      <c r="AO85" s="12"/>
      <c r="AP85" s="12"/>
      <c r="AQ85" s="12"/>
      <c r="AR85" s="12"/>
      <c r="AS85" s="12"/>
      <c r="AT85" s="12"/>
      <c r="AU85" s="12"/>
      <c r="AV85" s="12"/>
      <c r="AW85" s="12"/>
      <c r="AX85" s="12"/>
      <c r="AY85" s="12"/>
      <c r="AZ85" s="12"/>
      <c r="BA85" s="12"/>
      <c r="BB85" s="12"/>
      <c r="BC85" s="12"/>
      <c r="BD85" s="12"/>
      <c r="BE85" s="12"/>
      <c r="BF85" s="12"/>
      <c r="BG85" s="12"/>
      <c r="BH85" s="12"/>
      <c r="BI85" s="12"/>
      <c r="BJ85" s="12"/>
      <c r="BK85" s="12"/>
      <c r="BL85" s="12"/>
      <c r="BM85" s="12"/>
      <c r="BN85" s="12"/>
      <c r="BO85" s="12"/>
      <c r="BP85" s="12"/>
      <c r="BQ85" s="12"/>
      <c r="BR85" s="12"/>
      <c r="BS85" s="12"/>
      <c r="BT85" s="12"/>
      <c r="BU85" s="12"/>
      <c r="BV85" s="12"/>
      <c r="BW85" s="12"/>
      <c r="BX85" s="12"/>
      <c r="BY85" s="12"/>
      <c r="BZ85" s="12"/>
      <c r="CA85" s="12"/>
      <c r="CB85" s="12"/>
      <c r="CC85" s="12"/>
    </row>
    <row r="86" spans="1:81" ht="15.75" x14ac:dyDescent="0.25">
      <c r="A86" s="20"/>
      <c r="B86" s="29"/>
      <c r="C86" s="29"/>
      <c r="D86" s="29"/>
      <c r="E86" s="29"/>
      <c r="F86" s="26"/>
      <c r="G86" s="13"/>
      <c r="H86" s="20"/>
      <c r="I86" s="22"/>
      <c r="J86" s="22"/>
      <c r="K86" s="22"/>
      <c r="L86" s="22"/>
      <c r="M86" s="24"/>
      <c r="N86" s="22"/>
      <c r="O86" s="20"/>
      <c r="P86" s="12"/>
      <c r="Q86" s="12"/>
      <c r="R86" s="12"/>
      <c r="S86" s="12"/>
      <c r="T86" s="12"/>
      <c r="U86" s="12"/>
      <c r="V86" s="12"/>
      <c r="W86" s="12"/>
      <c r="X86" s="12"/>
      <c r="Y86" s="12"/>
      <c r="Z86" s="12"/>
      <c r="AA86" s="12"/>
      <c r="AB86" s="12"/>
      <c r="AC86" s="12"/>
      <c r="AD86" s="12"/>
      <c r="AE86" s="12"/>
      <c r="AF86" s="12"/>
      <c r="AG86" s="12"/>
      <c r="AH86" s="12"/>
      <c r="AI86" s="12"/>
      <c r="AJ86" s="12"/>
      <c r="AK86" s="12"/>
      <c r="AL86" s="12"/>
      <c r="AM86" s="12"/>
      <c r="AN86" s="12"/>
      <c r="AO86" s="12"/>
      <c r="AP86" s="12"/>
      <c r="AQ86" s="12"/>
      <c r="AR86" s="12"/>
      <c r="AS86" s="12"/>
      <c r="AT86" s="12"/>
      <c r="AU86" s="12"/>
      <c r="AV86" s="12"/>
      <c r="AW86" s="12"/>
      <c r="AX86" s="12"/>
      <c r="AY86" s="12"/>
      <c r="AZ86" s="12"/>
      <c r="BA86" s="12"/>
      <c r="BB86" s="12"/>
      <c r="BC86" s="12"/>
      <c r="BD86" s="12"/>
      <c r="BE86" s="12"/>
      <c r="BF86" s="12"/>
      <c r="BG86" s="12"/>
      <c r="BH86" s="12"/>
      <c r="BI86" s="12"/>
      <c r="BJ86" s="12"/>
      <c r="BK86" s="12"/>
      <c r="BL86" s="12"/>
      <c r="BM86" s="12"/>
      <c r="BN86" s="12"/>
      <c r="BO86" s="12"/>
      <c r="BP86" s="12"/>
      <c r="BQ86" s="12"/>
      <c r="BR86" s="12"/>
      <c r="BS86" s="12"/>
      <c r="BT86" s="12"/>
      <c r="BU86" s="12"/>
      <c r="BV86" s="12"/>
      <c r="BW86" s="12"/>
      <c r="BX86" s="12"/>
      <c r="BY86" s="12"/>
      <c r="BZ86" s="12"/>
      <c r="CA86" s="12"/>
      <c r="CB86" s="12"/>
      <c r="CC86" s="12"/>
    </row>
    <row r="87" spans="1:81" ht="15.75" x14ac:dyDescent="0.25">
      <c r="A87" s="20"/>
      <c r="B87" s="29"/>
      <c r="C87" s="29"/>
      <c r="D87" s="29"/>
      <c r="E87" s="29"/>
      <c r="F87" s="26"/>
      <c r="G87" s="13"/>
      <c r="H87" s="20"/>
      <c r="I87" s="22"/>
      <c r="J87" s="22"/>
      <c r="K87" s="22"/>
      <c r="L87" s="22"/>
      <c r="M87" s="24"/>
      <c r="N87" s="22"/>
      <c r="O87" s="20"/>
      <c r="P87" s="12"/>
      <c r="Q87" s="12"/>
      <c r="R87" s="12"/>
      <c r="S87" s="12"/>
      <c r="T87" s="12"/>
      <c r="U87" s="12"/>
      <c r="V87" s="12"/>
      <c r="W87" s="12"/>
      <c r="X87" s="12"/>
      <c r="Y87" s="12"/>
      <c r="Z87" s="12"/>
      <c r="AA87" s="12"/>
      <c r="AB87" s="12"/>
      <c r="AC87" s="12"/>
      <c r="AD87" s="12"/>
      <c r="AE87" s="12"/>
      <c r="AF87" s="12"/>
      <c r="AG87" s="12"/>
      <c r="AH87" s="12"/>
      <c r="AI87" s="12"/>
      <c r="AJ87" s="12"/>
      <c r="AK87" s="12"/>
      <c r="AL87" s="12"/>
      <c r="AM87" s="12"/>
      <c r="AN87" s="12"/>
      <c r="AO87" s="12"/>
      <c r="AP87" s="12"/>
      <c r="AQ87" s="12"/>
      <c r="AR87" s="12"/>
      <c r="AS87" s="12"/>
      <c r="AT87" s="12"/>
      <c r="AU87" s="12"/>
      <c r="AV87" s="12"/>
      <c r="AW87" s="12"/>
      <c r="AX87" s="12"/>
      <c r="AY87" s="12"/>
      <c r="AZ87" s="12"/>
      <c r="BA87" s="12"/>
      <c r="BB87" s="12"/>
      <c r="BC87" s="12"/>
      <c r="BD87" s="12"/>
      <c r="BE87" s="12"/>
      <c r="BF87" s="12"/>
      <c r="BG87" s="12"/>
      <c r="BH87" s="12"/>
      <c r="BI87" s="12"/>
      <c r="BJ87" s="12"/>
      <c r="BK87" s="12"/>
      <c r="BL87" s="12"/>
      <c r="BM87" s="12"/>
      <c r="BN87" s="12"/>
      <c r="BO87" s="12"/>
      <c r="BP87" s="12"/>
      <c r="BQ87" s="12"/>
      <c r="BR87" s="12"/>
      <c r="BS87" s="12"/>
      <c r="BT87" s="12"/>
      <c r="BU87" s="12"/>
      <c r="BV87" s="12"/>
      <c r="BW87" s="12"/>
      <c r="BX87" s="12"/>
      <c r="BY87" s="12"/>
      <c r="BZ87" s="12"/>
      <c r="CA87" s="12"/>
      <c r="CB87" s="12"/>
      <c r="CC87" s="12"/>
    </row>
    <row r="88" spans="1:81" ht="15.75" x14ac:dyDescent="0.25">
      <c r="A88" s="20"/>
      <c r="B88" s="29"/>
      <c r="C88" s="29"/>
      <c r="D88" s="29"/>
      <c r="E88" s="29"/>
      <c r="F88" s="26"/>
      <c r="G88" s="13"/>
      <c r="H88" s="20"/>
      <c r="I88" s="22"/>
      <c r="J88" s="22"/>
      <c r="K88" s="22"/>
      <c r="L88" s="22"/>
      <c r="M88" s="24"/>
      <c r="N88" s="22"/>
      <c r="O88" s="20"/>
      <c r="P88" s="12"/>
      <c r="Q88" s="12"/>
      <c r="R88" s="12"/>
      <c r="S88" s="12"/>
      <c r="T88" s="12"/>
      <c r="U88" s="12"/>
      <c r="V88" s="12"/>
      <c r="W88" s="12"/>
      <c r="X88" s="12"/>
      <c r="Y88" s="12"/>
      <c r="Z88" s="12"/>
      <c r="AA88" s="12"/>
      <c r="AB88" s="12"/>
      <c r="AC88" s="12"/>
      <c r="AD88" s="12"/>
      <c r="AE88" s="12"/>
      <c r="AF88" s="12"/>
      <c r="AG88" s="12"/>
      <c r="AH88" s="12"/>
      <c r="AI88" s="12"/>
      <c r="AJ88" s="12"/>
      <c r="AK88" s="12"/>
      <c r="AL88" s="12"/>
      <c r="AM88" s="12"/>
      <c r="AN88" s="12"/>
      <c r="AO88" s="12"/>
      <c r="AP88" s="12"/>
      <c r="AQ88" s="12"/>
      <c r="AR88" s="12"/>
      <c r="AS88" s="12"/>
      <c r="AT88" s="12"/>
      <c r="AU88" s="12"/>
      <c r="AV88" s="12"/>
      <c r="AW88" s="12"/>
      <c r="AX88" s="12"/>
      <c r="AY88" s="12"/>
      <c r="AZ88" s="12"/>
      <c r="BA88" s="12"/>
      <c r="BB88" s="12"/>
      <c r="BC88" s="12"/>
      <c r="BD88" s="12"/>
      <c r="BE88" s="12"/>
      <c r="BF88" s="12"/>
      <c r="BG88" s="12"/>
      <c r="BH88" s="12"/>
      <c r="BI88" s="12"/>
      <c r="BJ88" s="12"/>
      <c r="BK88" s="12"/>
      <c r="BL88" s="12"/>
      <c r="BM88" s="12"/>
      <c r="BN88" s="12"/>
      <c r="BO88" s="12"/>
      <c r="BP88" s="12"/>
      <c r="BQ88" s="12"/>
      <c r="BR88" s="12"/>
      <c r="BS88" s="12"/>
      <c r="BT88" s="12"/>
      <c r="BU88" s="12"/>
      <c r="BV88" s="12"/>
      <c r="BW88" s="12"/>
      <c r="BX88" s="12"/>
      <c r="BY88" s="12"/>
      <c r="BZ88" s="12"/>
      <c r="CA88" s="12"/>
      <c r="CB88" s="12"/>
      <c r="CC88" s="12"/>
    </row>
    <row r="89" spans="1:81" ht="15.75" x14ac:dyDescent="0.25">
      <c r="A89" s="20"/>
      <c r="B89" s="29"/>
      <c r="C89" s="29"/>
      <c r="D89" s="29"/>
      <c r="E89" s="29"/>
      <c r="F89" s="26"/>
      <c r="G89" s="13"/>
      <c r="H89" s="20"/>
      <c r="I89" s="22"/>
      <c r="J89" s="22"/>
      <c r="K89" s="22"/>
      <c r="L89" s="22"/>
      <c r="M89" s="24"/>
      <c r="N89" s="22"/>
      <c r="O89" s="20"/>
      <c r="P89" s="12"/>
      <c r="Q89" s="12"/>
      <c r="R89" s="12"/>
      <c r="S89" s="12"/>
      <c r="T89" s="12"/>
      <c r="U89" s="12"/>
      <c r="V89" s="12"/>
      <c r="W89" s="12"/>
      <c r="X89" s="12"/>
      <c r="Y89" s="12"/>
      <c r="Z89" s="12"/>
      <c r="AA89" s="12"/>
      <c r="AB89" s="12"/>
      <c r="AC89" s="12"/>
      <c r="AD89" s="12"/>
      <c r="AE89" s="12"/>
      <c r="AF89" s="12"/>
      <c r="AG89" s="12"/>
      <c r="AH89" s="12"/>
      <c r="AI89" s="12"/>
      <c r="AJ89" s="12"/>
      <c r="AK89" s="12"/>
      <c r="AL89" s="12"/>
      <c r="AM89" s="12"/>
      <c r="AN89" s="12"/>
      <c r="AO89" s="12"/>
      <c r="AP89" s="12"/>
      <c r="AQ89" s="12"/>
      <c r="AR89" s="12"/>
      <c r="AS89" s="12"/>
      <c r="AT89" s="12"/>
      <c r="AU89" s="12"/>
      <c r="AV89" s="12"/>
      <c r="AW89" s="12"/>
      <c r="AX89" s="12"/>
      <c r="AY89" s="12"/>
      <c r="AZ89" s="12"/>
      <c r="BA89" s="12"/>
      <c r="BB89" s="12"/>
      <c r="BC89" s="12"/>
      <c r="BD89" s="12"/>
      <c r="BE89" s="12"/>
      <c r="BF89" s="12"/>
      <c r="BG89" s="12"/>
      <c r="BH89" s="12"/>
      <c r="BI89" s="12"/>
      <c r="BJ89" s="12"/>
      <c r="BK89" s="12"/>
      <c r="BL89" s="12"/>
      <c r="BM89" s="12"/>
      <c r="BN89" s="12"/>
      <c r="BO89" s="12"/>
      <c r="BP89" s="12"/>
      <c r="BQ89" s="12"/>
      <c r="BR89" s="12"/>
      <c r="BS89" s="12"/>
      <c r="BT89" s="12"/>
      <c r="BU89" s="12"/>
      <c r="BV89" s="12"/>
      <c r="BW89" s="12"/>
      <c r="BX89" s="12"/>
      <c r="BY89" s="12"/>
      <c r="BZ89" s="12"/>
      <c r="CA89" s="12"/>
      <c r="CB89" s="12"/>
      <c r="CC89" s="12"/>
    </row>
    <row r="90" spans="1:81" ht="15.75" x14ac:dyDescent="0.25">
      <c r="A90" s="20"/>
      <c r="B90" s="29"/>
      <c r="C90" s="29"/>
      <c r="D90" s="29"/>
      <c r="E90" s="29"/>
      <c r="F90" s="26"/>
      <c r="G90" s="13"/>
      <c r="H90" s="20"/>
      <c r="I90" s="22"/>
      <c r="J90" s="22"/>
      <c r="K90" s="22"/>
      <c r="L90" s="22"/>
      <c r="M90" s="24"/>
      <c r="N90" s="22"/>
      <c r="O90" s="20"/>
      <c r="P90" s="12"/>
      <c r="Q90" s="12"/>
      <c r="R90" s="12"/>
      <c r="S90" s="12"/>
      <c r="T90" s="12"/>
      <c r="U90" s="12"/>
      <c r="V90" s="12"/>
      <c r="W90" s="12"/>
      <c r="X90" s="12"/>
      <c r="Y90" s="12"/>
      <c r="Z90" s="12"/>
      <c r="AA90" s="12"/>
      <c r="AB90" s="12"/>
      <c r="AC90" s="12"/>
      <c r="AD90" s="12"/>
      <c r="AE90" s="12"/>
      <c r="AF90" s="12"/>
      <c r="AG90" s="12"/>
      <c r="AH90" s="12"/>
      <c r="AI90" s="12"/>
      <c r="AJ90" s="12"/>
      <c r="AK90" s="12"/>
      <c r="AL90" s="12"/>
      <c r="AM90" s="12"/>
      <c r="AN90" s="12"/>
      <c r="AO90" s="12"/>
      <c r="AP90" s="12"/>
      <c r="AQ90" s="12"/>
      <c r="AR90" s="12"/>
      <c r="AS90" s="12"/>
      <c r="AT90" s="12"/>
      <c r="AU90" s="12"/>
      <c r="AV90" s="12"/>
      <c r="AW90" s="12"/>
      <c r="AX90" s="12"/>
      <c r="AY90" s="12"/>
      <c r="AZ90" s="12"/>
      <c r="BA90" s="12"/>
      <c r="BB90" s="12"/>
      <c r="BC90" s="12"/>
      <c r="BD90" s="12"/>
      <c r="BE90" s="12"/>
      <c r="BF90" s="12"/>
      <c r="BG90" s="12"/>
      <c r="BH90" s="12"/>
      <c r="BI90" s="12"/>
      <c r="BJ90" s="12"/>
      <c r="BK90" s="12"/>
      <c r="BL90" s="12"/>
      <c r="BM90" s="12"/>
      <c r="BN90" s="12"/>
      <c r="BO90" s="12"/>
      <c r="BP90" s="12"/>
      <c r="BQ90" s="12"/>
      <c r="BR90" s="12"/>
      <c r="BS90" s="12"/>
      <c r="BT90" s="12"/>
      <c r="BU90" s="12"/>
      <c r="BV90" s="12"/>
      <c r="BW90" s="12"/>
      <c r="BX90" s="12"/>
      <c r="BY90" s="12"/>
      <c r="BZ90" s="12"/>
      <c r="CA90" s="12"/>
      <c r="CB90" s="12"/>
      <c r="CC90" s="12"/>
    </row>
    <row r="91" spans="1:81" ht="15.75" x14ac:dyDescent="0.25">
      <c r="A91" s="20"/>
      <c r="B91" s="29"/>
      <c r="C91" s="29"/>
      <c r="D91" s="29"/>
      <c r="E91" s="29"/>
      <c r="F91" s="26"/>
      <c r="G91" s="13"/>
      <c r="H91" s="20"/>
      <c r="I91" s="22"/>
      <c r="J91" s="22"/>
      <c r="K91" s="22"/>
      <c r="L91" s="22"/>
      <c r="M91" s="24"/>
      <c r="N91" s="22"/>
      <c r="O91" s="20"/>
      <c r="P91" s="12"/>
      <c r="Q91" s="12"/>
      <c r="R91" s="12"/>
      <c r="S91" s="12"/>
      <c r="T91" s="12"/>
      <c r="U91" s="12"/>
      <c r="V91" s="12"/>
      <c r="W91" s="12"/>
      <c r="X91" s="12"/>
      <c r="Y91" s="12"/>
      <c r="Z91" s="12"/>
      <c r="AA91" s="12"/>
      <c r="AB91" s="12"/>
      <c r="AC91" s="12"/>
      <c r="AD91" s="12"/>
      <c r="AE91" s="12"/>
      <c r="AF91" s="12"/>
      <c r="AG91" s="12"/>
      <c r="AH91" s="12"/>
      <c r="AI91" s="12"/>
      <c r="AJ91" s="12"/>
      <c r="AK91" s="12"/>
      <c r="AL91" s="12"/>
      <c r="AM91" s="12"/>
      <c r="AN91" s="12"/>
      <c r="AO91" s="12"/>
      <c r="AP91" s="12"/>
      <c r="AQ91" s="12"/>
      <c r="AR91" s="12"/>
      <c r="AS91" s="12"/>
      <c r="AT91" s="12"/>
      <c r="AU91" s="12"/>
      <c r="AV91" s="12"/>
      <c r="AW91" s="12"/>
      <c r="AX91" s="12"/>
      <c r="AY91" s="12"/>
      <c r="AZ91" s="12"/>
      <c r="BA91" s="12"/>
      <c r="BB91" s="12"/>
      <c r="BC91" s="12"/>
      <c r="BD91" s="12"/>
      <c r="BE91" s="12"/>
      <c r="BF91" s="12"/>
      <c r="BG91" s="12"/>
      <c r="BH91" s="12"/>
      <c r="BI91" s="12"/>
      <c r="BJ91" s="12"/>
      <c r="BK91" s="12"/>
      <c r="BL91" s="12"/>
      <c r="BM91" s="12"/>
      <c r="BN91" s="12"/>
      <c r="BO91" s="12"/>
      <c r="BP91" s="12"/>
      <c r="BQ91" s="12"/>
      <c r="BR91" s="12"/>
      <c r="BS91" s="12"/>
      <c r="BT91" s="12"/>
      <c r="BU91" s="12"/>
      <c r="BV91" s="12"/>
      <c r="BW91" s="12"/>
      <c r="BX91" s="12"/>
      <c r="BY91" s="12"/>
      <c r="BZ91" s="12"/>
      <c r="CA91" s="12"/>
      <c r="CB91" s="12"/>
      <c r="CC91" s="12"/>
    </row>
    <row r="92" spans="1:81" ht="15.75" x14ac:dyDescent="0.25">
      <c r="A92" s="20"/>
      <c r="B92" s="29"/>
      <c r="C92" s="29"/>
      <c r="D92" s="29"/>
      <c r="E92" s="29"/>
      <c r="F92" s="26"/>
      <c r="G92" s="13"/>
      <c r="H92" s="20"/>
      <c r="I92" s="22"/>
      <c r="J92" s="22"/>
      <c r="K92" s="22"/>
      <c r="L92" s="22"/>
      <c r="M92" s="24"/>
      <c r="N92" s="22"/>
      <c r="O92" s="20"/>
      <c r="P92" s="12"/>
      <c r="Q92" s="12"/>
      <c r="R92" s="12"/>
      <c r="S92" s="12"/>
      <c r="T92" s="12"/>
      <c r="U92" s="12"/>
      <c r="V92" s="12"/>
      <c r="W92" s="12"/>
      <c r="X92" s="12"/>
      <c r="Y92" s="12"/>
      <c r="Z92" s="12"/>
      <c r="AA92" s="12"/>
      <c r="AB92" s="12"/>
      <c r="AC92" s="12"/>
      <c r="AD92" s="12"/>
      <c r="AE92" s="12"/>
      <c r="AF92" s="12"/>
      <c r="AG92" s="12"/>
      <c r="AH92" s="12"/>
      <c r="AI92" s="12"/>
      <c r="AJ92" s="12"/>
      <c r="AK92" s="12"/>
      <c r="AL92" s="12"/>
      <c r="AM92" s="12"/>
      <c r="AN92" s="12"/>
      <c r="AO92" s="12"/>
      <c r="AP92" s="12"/>
      <c r="AQ92" s="12"/>
      <c r="AR92" s="12"/>
      <c r="AS92" s="12"/>
      <c r="AT92" s="12"/>
      <c r="AU92" s="12"/>
      <c r="AV92" s="12"/>
      <c r="AW92" s="12"/>
      <c r="AX92" s="12"/>
      <c r="AY92" s="12"/>
      <c r="AZ92" s="12"/>
      <c r="BA92" s="12"/>
      <c r="BB92" s="12"/>
      <c r="BC92" s="12"/>
      <c r="BD92" s="12"/>
      <c r="BE92" s="12"/>
      <c r="BF92" s="12"/>
      <c r="BG92" s="12"/>
      <c r="BH92" s="12"/>
      <c r="BI92" s="12"/>
      <c r="BJ92" s="12"/>
      <c r="BK92" s="12"/>
      <c r="BL92" s="12"/>
      <c r="BM92" s="12"/>
      <c r="BN92" s="12"/>
      <c r="BO92" s="12"/>
      <c r="BP92" s="12"/>
      <c r="BQ92" s="12"/>
      <c r="BR92" s="12"/>
      <c r="BS92" s="12"/>
      <c r="BT92" s="12"/>
      <c r="BU92" s="12"/>
      <c r="BV92" s="12"/>
      <c r="BW92" s="12"/>
      <c r="BX92" s="12"/>
      <c r="BY92" s="12"/>
      <c r="BZ92" s="12"/>
      <c r="CA92" s="12"/>
      <c r="CB92" s="12"/>
      <c r="CC92" s="12"/>
    </row>
    <row r="93" spans="1:81" ht="15.75" x14ac:dyDescent="0.25">
      <c r="A93" s="20"/>
      <c r="B93" s="29"/>
      <c r="C93" s="29"/>
      <c r="D93" s="29"/>
      <c r="E93" s="29"/>
      <c r="F93" s="26"/>
      <c r="G93" s="13"/>
      <c r="H93" s="20"/>
      <c r="I93" s="22"/>
      <c r="J93" s="22"/>
      <c r="K93" s="22"/>
      <c r="L93" s="22"/>
      <c r="M93" s="24"/>
      <c r="N93" s="22"/>
      <c r="O93" s="20"/>
      <c r="P93" s="12"/>
      <c r="Q93" s="12"/>
      <c r="R93" s="12"/>
      <c r="S93" s="12"/>
      <c r="T93" s="12"/>
      <c r="U93" s="12"/>
      <c r="V93" s="12"/>
      <c r="W93" s="12"/>
      <c r="X93" s="12"/>
      <c r="Y93" s="12"/>
      <c r="Z93" s="12"/>
      <c r="AA93" s="12"/>
      <c r="AB93" s="12"/>
      <c r="AC93" s="12"/>
      <c r="AD93" s="12"/>
      <c r="AE93" s="12"/>
      <c r="AF93" s="12"/>
      <c r="AG93" s="12"/>
      <c r="AH93" s="12"/>
      <c r="AI93" s="12"/>
      <c r="AJ93" s="12"/>
      <c r="AK93" s="12"/>
      <c r="AL93" s="12"/>
      <c r="AM93" s="12"/>
      <c r="AN93" s="12"/>
      <c r="AO93" s="12"/>
      <c r="AP93" s="12"/>
      <c r="AQ93" s="12"/>
      <c r="AR93" s="12"/>
      <c r="AS93" s="12"/>
      <c r="AT93" s="12"/>
      <c r="AU93" s="12"/>
      <c r="AV93" s="12"/>
      <c r="AW93" s="12"/>
      <c r="AX93" s="12"/>
      <c r="AY93" s="12"/>
      <c r="AZ93" s="12"/>
      <c r="BA93" s="12"/>
      <c r="BB93" s="12"/>
      <c r="BC93" s="12"/>
      <c r="BD93" s="12"/>
      <c r="BE93" s="12"/>
      <c r="BF93" s="12"/>
      <c r="BG93" s="12"/>
      <c r="BH93" s="12"/>
      <c r="BI93" s="12"/>
      <c r="BJ93" s="12"/>
      <c r="BK93" s="12"/>
      <c r="BL93" s="12"/>
      <c r="BM93" s="12"/>
      <c r="BN93" s="12"/>
      <c r="BO93" s="12"/>
      <c r="BP93" s="12"/>
      <c r="BQ93" s="12"/>
      <c r="BR93" s="12"/>
      <c r="BS93" s="12"/>
      <c r="BT93" s="12"/>
      <c r="BU93" s="12"/>
      <c r="BV93" s="12"/>
      <c r="BW93" s="12"/>
      <c r="BX93" s="12"/>
      <c r="BY93" s="12"/>
      <c r="BZ93" s="12"/>
      <c r="CA93" s="12"/>
      <c r="CB93" s="12"/>
      <c r="CC93" s="12"/>
    </row>
    <row r="94" spans="1:81" ht="15.75" x14ac:dyDescent="0.25">
      <c r="A94" s="20"/>
      <c r="B94" s="29"/>
      <c r="C94" s="29"/>
      <c r="D94" s="29"/>
      <c r="E94" s="29"/>
      <c r="F94" s="26"/>
      <c r="G94" s="13"/>
      <c r="H94" s="20"/>
      <c r="I94" s="22"/>
      <c r="J94" s="22"/>
      <c r="K94" s="22"/>
      <c r="L94" s="22"/>
      <c r="M94" s="24"/>
      <c r="N94" s="22"/>
      <c r="O94" s="20"/>
      <c r="P94" s="12"/>
      <c r="Q94" s="12"/>
      <c r="R94" s="12"/>
      <c r="S94" s="12"/>
      <c r="T94" s="12"/>
      <c r="U94" s="12"/>
      <c r="V94" s="12"/>
      <c r="W94" s="12"/>
      <c r="X94" s="12"/>
      <c r="Y94" s="12"/>
      <c r="Z94" s="12"/>
      <c r="AA94" s="12"/>
      <c r="AB94" s="12"/>
      <c r="AC94" s="12"/>
      <c r="AD94" s="12"/>
      <c r="AE94" s="12"/>
      <c r="AF94" s="12"/>
      <c r="AG94" s="12"/>
      <c r="AH94" s="12"/>
      <c r="AI94" s="12"/>
      <c r="AJ94" s="12"/>
      <c r="AK94" s="12"/>
      <c r="AL94" s="12"/>
      <c r="AM94" s="12"/>
      <c r="AN94" s="12"/>
      <c r="AO94" s="12"/>
      <c r="AP94" s="12"/>
      <c r="AQ94" s="12"/>
      <c r="AR94" s="12"/>
      <c r="AS94" s="12"/>
      <c r="AT94" s="12"/>
      <c r="AU94" s="12"/>
      <c r="AV94" s="12"/>
      <c r="AW94" s="12"/>
      <c r="AX94" s="12"/>
      <c r="AY94" s="12"/>
      <c r="AZ94" s="12"/>
      <c r="BA94" s="12"/>
      <c r="BB94" s="12"/>
      <c r="BC94" s="12"/>
      <c r="BD94" s="12"/>
      <c r="BE94" s="12"/>
      <c r="BF94" s="12"/>
      <c r="BG94" s="12"/>
      <c r="BH94" s="12"/>
      <c r="BI94" s="12"/>
      <c r="BJ94" s="12"/>
      <c r="BK94" s="12"/>
      <c r="BL94" s="12"/>
      <c r="BM94" s="12"/>
      <c r="BN94" s="12"/>
      <c r="BO94" s="12"/>
      <c r="BP94" s="12"/>
      <c r="BQ94" s="12"/>
      <c r="BR94" s="12"/>
      <c r="BS94" s="12"/>
      <c r="BT94" s="12"/>
      <c r="BU94" s="12"/>
      <c r="BV94" s="12"/>
      <c r="BW94" s="12"/>
      <c r="BX94" s="12"/>
      <c r="BY94" s="12"/>
      <c r="BZ94" s="12"/>
      <c r="CA94" s="12"/>
      <c r="CB94" s="12"/>
      <c r="CC94" s="12"/>
    </row>
    <row r="95" spans="1:81" ht="15.75" x14ac:dyDescent="0.25">
      <c r="A95" s="20"/>
      <c r="B95" s="29"/>
      <c r="C95" s="29"/>
      <c r="D95" s="29"/>
      <c r="E95" s="29"/>
      <c r="F95" s="26"/>
      <c r="G95" s="13"/>
      <c r="H95" s="20"/>
      <c r="I95" s="22"/>
      <c r="J95" s="22"/>
      <c r="K95" s="22"/>
      <c r="L95" s="22"/>
      <c r="M95" s="24"/>
      <c r="N95" s="22"/>
      <c r="O95" s="20"/>
      <c r="P95" s="12"/>
      <c r="Q95" s="12"/>
      <c r="R95" s="12"/>
      <c r="S95" s="12"/>
      <c r="T95" s="12"/>
      <c r="U95" s="12"/>
      <c r="V95" s="12"/>
      <c r="W95" s="12"/>
      <c r="X95" s="12"/>
      <c r="Y95" s="12"/>
      <c r="Z95" s="12"/>
      <c r="AA95" s="12"/>
      <c r="AB95" s="12"/>
      <c r="AC95" s="12"/>
      <c r="AD95" s="12"/>
      <c r="AE95" s="12"/>
      <c r="AF95" s="12"/>
      <c r="AG95" s="12"/>
      <c r="AH95" s="12"/>
      <c r="AI95" s="12"/>
      <c r="AJ95" s="12"/>
      <c r="AK95" s="12"/>
      <c r="AL95" s="12"/>
      <c r="AM95" s="12"/>
      <c r="AN95" s="12"/>
      <c r="AO95" s="12"/>
      <c r="AP95" s="12"/>
      <c r="AQ95" s="12"/>
      <c r="AR95" s="12"/>
      <c r="AS95" s="12"/>
      <c r="AT95" s="12"/>
      <c r="AU95" s="12"/>
      <c r="AV95" s="12"/>
      <c r="AW95" s="12"/>
      <c r="AX95" s="12"/>
      <c r="AY95" s="12"/>
      <c r="AZ95" s="12"/>
      <c r="BA95" s="12"/>
      <c r="BB95" s="12"/>
      <c r="BC95" s="12"/>
      <c r="BD95" s="12"/>
      <c r="BE95" s="12"/>
      <c r="BF95" s="12"/>
      <c r="BG95" s="12"/>
      <c r="BH95" s="12"/>
      <c r="BI95" s="12"/>
      <c r="BJ95" s="12"/>
      <c r="BK95" s="12"/>
      <c r="BL95" s="12"/>
      <c r="BM95" s="12"/>
      <c r="BN95" s="12"/>
      <c r="BO95" s="12"/>
      <c r="BP95" s="12"/>
      <c r="BQ95" s="12"/>
      <c r="BR95" s="12"/>
      <c r="BS95" s="12"/>
      <c r="BT95" s="12"/>
      <c r="BU95" s="12"/>
      <c r="BV95" s="12"/>
      <c r="BW95" s="12"/>
      <c r="BX95" s="12"/>
      <c r="BY95" s="12"/>
      <c r="BZ95" s="12"/>
      <c r="CA95" s="12"/>
      <c r="CB95" s="12"/>
      <c r="CC95" s="12"/>
    </row>
    <row r="96" spans="1:81" ht="15.75" x14ac:dyDescent="0.25">
      <c r="A96" s="20"/>
      <c r="B96" s="29"/>
      <c r="C96" s="29"/>
      <c r="D96" s="29"/>
      <c r="E96" s="29"/>
      <c r="F96" s="26"/>
      <c r="G96" s="13"/>
      <c r="H96" s="20"/>
      <c r="I96" s="22"/>
      <c r="J96" s="22"/>
      <c r="K96" s="22"/>
      <c r="L96" s="22"/>
      <c r="M96" s="24"/>
      <c r="N96" s="22"/>
      <c r="O96" s="20"/>
      <c r="P96" s="12"/>
      <c r="Q96" s="12"/>
      <c r="R96" s="12"/>
      <c r="S96" s="12"/>
      <c r="T96" s="12"/>
      <c r="U96" s="12"/>
      <c r="V96" s="12"/>
      <c r="W96" s="12"/>
      <c r="X96" s="12"/>
      <c r="Y96" s="12"/>
      <c r="Z96" s="12"/>
      <c r="AA96" s="12"/>
      <c r="AB96" s="12"/>
      <c r="AC96" s="12"/>
      <c r="AD96" s="12"/>
      <c r="AE96" s="12"/>
      <c r="AF96" s="12"/>
      <c r="AG96" s="12"/>
      <c r="AH96" s="12"/>
      <c r="AI96" s="12"/>
      <c r="AJ96" s="12"/>
      <c r="AK96" s="12"/>
      <c r="AL96" s="12"/>
      <c r="AM96" s="12"/>
      <c r="AN96" s="12"/>
      <c r="AO96" s="12"/>
      <c r="AP96" s="12"/>
      <c r="AQ96" s="12"/>
      <c r="AR96" s="12"/>
      <c r="AS96" s="12"/>
      <c r="AT96" s="12"/>
      <c r="AU96" s="12"/>
      <c r="AV96" s="12"/>
      <c r="AW96" s="12"/>
      <c r="AX96" s="12"/>
      <c r="AY96" s="12"/>
      <c r="AZ96" s="12"/>
      <c r="BA96" s="12"/>
      <c r="BB96" s="12"/>
      <c r="BC96" s="12"/>
      <c r="BD96" s="12"/>
      <c r="BE96" s="12"/>
      <c r="BF96" s="12"/>
      <c r="BG96" s="12"/>
      <c r="BH96" s="12"/>
      <c r="BI96" s="12"/>
      <c r="BJ96" s="12"/>
      <c r="BK96" s="12"/>
      <c r="BL96" s="12"/>
      <c r="BM96" s="12"/>
      <c r="BN96" s="12"/>
      <c r="BO96" s="12"/>
      <c r="BP96" s="12"/>
      <c r="BQ96" s="12"/>
      <c r="BR96" s="12"/>
      <c r="BS96" s="12"/>
      <c r="BT96" s="12"/>
      <c r="BU96" s="12"/>
      <c r="BV96" s="12"/>
      <c r="BW96" s="12"/>
      <c r="BX96" s="12"/>
      <c r="BY96" s="12"/>
      <c r="BZ96" s="12"/>
      <c r="CA96" s="12"/>
      <c r="CB96" s="12"/>
      <c r="CC96" s="12"/>
    </row>
    <row r="97" spans="1:81" ht="15.75" x14ac:dyDescent="0.25">
      <c r="A97" s="20"/>
      <c r="B97" s="29"/>
      <c r="C97" s="29"/>
      <c r="D97" s="29"/>
      <c r="E97" s="29"/>
      <c r="F97" s="26"/>
      <c r="G97" s="13"/>
      <c r="H97" s="20"/>
      <c r="I97" s="22"/>
      <c r="J97" s="22"/>
      <c r="K97" s="22"/>
      <c r="L97" s="22"/>
      <c r="M97" s="24"/>
      <c r="N97" s="22"/>
      <c r="O97" s="20"/>
      <c r="P97" s="12"/>
      <c r="Q97" s="12"/>
      <c r="R97" s="12"/>
      <c r="S97" s="12"/>
      <c r="T97" s="12"/>
      <c r="U97" s="12"/>
      <c r="V97" s="12"/>
      <c r="W97" s="12"/>
      <c r="X97" s="12"/>
      <c r="Y97" s="12"/>
      <c r="Z97" s="12"/>
      <c r="AA97" s="12"/>
      <c r="AB97" s="12"/>
      <c r="AC97" s="12"/>
      <c r="AD97" s="12"/>
      <c r="AE97" s="12"/>
      <c r="AF97" s="12"/>
      <c r="AG97" s="12"/>
      <c r="AH97" s="12"/>
      <c r="AI97" s="12"/>
      <c r="AJ97" s="12"/>
      <c r="AK97" s="12"/>
      <c r="AL97" s="12"/>
      <c r="AM97" s="12"/>
      <c r="AN97" s="12"/>
      <c r="AO97" s="12"/>
      <c r="AP97" s="12"/>
      <c r="AQ97" s="12"/>
      <c r="AR97" s="12"/>
      <c r="AS97" s="12"/>
      <c r="AT97" s="12"/>
      <c r="AU97" s="12"/>
      <c r="AV97" s="12"/>
      <c r="AW97" s="12"/>
      <c r="AX97" s="12"/>
      <c r="AY97" s="12"/>
      <c r="AZ97" s="12"/>
      <c r="BA97" s="12"/>
      <c r="BB97" s="12"/>
      <c r="BC97" s="12"/>
      <c r="BD97" s="12"/>
      <c r="BE97" s="12"/>
      <c r="BF97" s="12"/>
      <c r="BG97" s="12"/>
      <c r="BH97" s="12"/>
      <c r="BI97" s="12"/>
      <c r="BJ97" s="12"/>
      <c r="BK97" s="12"/>
      <c r="BL97" s="12"/>
      <c r="BM97" s="12"/>
      <c r="BN97" s="12"/>
      <c r="BO97" s="12"/>
      <c r="BP97" s="12"/>
      <c r="BQ97" s="12"/>
      <c r="BR97" s="12"/>
      <c r="BS97" s="12"/>
      <c r="BT97" s="12"/>
      <c r="BU97" s="12"/>
      <c r="BV97" s="12"/>
      <c r="BW97" s="12"/>
      <c r="BX97" s="12"/>
      <c r="BY97" s="12"/>
      <c r="BZ97" s="12"/>
      <c r="CA97" s="12"/>
      <c r="CB97" s="12"/>
      <c r="CC97" s="12"/>
    </row>
    <row r="98" spans="1:81" ht="15.75" x14ac:dyDescent="0.25">
      <c r="A98" s="20"/>
      <c r="B98" s="29"/>
      <c r="C98" s="29"/>
      <c r="D98" s="29"/>
      <c r="E98" s="29"/>
      <c r="F98" s="26"/>
      <c r="G98" s="13"/>
      <c r="H98" s="20"/>
      <c r="I98" s="22"/>
      <c r="J98" s="22"/>
      <c r="K98" s="22"/>
      <c r="L98" s="22"/>
      <c r="M98" s="24"/>
      <c r="N98" s="22"/>
      <c r="O98" s="20"/>
      <c r="P98" s="12"/>
      <c r="Q98" s="12"/>
      <c r="R98" s="12"/>
      <c r="S98" s="12"/>
      <c r="T98" s="12"/>
      <c r="U98" s="12"/>
      <c r="V98" s="12"/>
      <c r="W98" s="12"/>
      <c r="X98" s="12"/>
      <c r="Y98" s="12"/>
      <c r="Z98" s="12"/>
      <c r="AA98" s="12"/>
      <c r="AB98" s="12"/>
      <c r="AC98" s="12"/>
      <c r="AD98" s="12"/>
      <c r="AE98" s="12"/>
      <c r="AF98" s="12"/>
      <c r="AG98" s="12"/>
      <c r="AH98" s="12"/>
      <c r="AI98" s="12"/>
      <c r="AJ98" s="12"/>
      <c r="AK98" s="12"/>
      <c r="AL98" s="12"/>
      <c r="AM98" s="12"/>
      <c r="AN98" s="12"/>
      <c r="AO98" s="12"/>
      <c r="AP98" s="12"/>
      <c r="AQ98" s="12"/>
      <c r="AR98" s="12"/>
      <c r="AS98" s="12"/>
      <c r="AT98" s="12"/>
      <c r="AU98" s="12"/>
      <c r="AV98" s="12"/>
      <c r="AW98" s="12"/>
      <c r="AX98" s="12"/>
      <c r="AY98" s="12"/>
      <c r="AZ98" s="12"/>
      <c r="BA98" s="12"/>
      <c r="BB98" s="12"/>
      <c r="BC98" s="12"/>
      <c r="BD98" s="12"/>
      <c r="BE98" s="12"/>
      <c r="BF98" s="12"/>
      <c r="BG98" s="12"/>
      <c r="BH98" s="12"/>
      <c r="BI98" s="12"/>
      <c r="BJ98" s="12"/>
      <c r="BK98" s="12"/>
      <c r="BL98" s="12"/>
      <c r="BM98" s="12"/>
      <c r="BN98" s="12"/>
      <c r="BO98" s="12"/>
      <c r="BP98" s="12"/>
      <c r="BQ98" s="12"/>
      <c r="BR98" s="12"/>
      <c r="BS98" s="12"/>
      <c r="BT98" s="12"/>
      <c r="BU98" s="12"/>
      <c r="BV98" s="12"/>
      <c r="BW98" s="12"/>
      <c r="BX98" s="12"/>
      <c r="BY98" s="12"/>
      <c r="BZ98" s="12"/>
      <c r="CA98" s="12"/>
      <c r="CB98" s="12"/>
      <c r="CC98" s="12"/>
    </row>
    <row r="99" spans="1:81" ht="15.75" x14ac:dyDescent="0.25">
      <c r="A99" s="20"/>
      <c r="B99" s="29"/>
      <c r="C99" s="29"/>
      <c r="D99" s="29"/>
      <c r="E99" s="29"/>
      <c r="F99" s="26"/>
      <c r="G99" s="13"/>
      <c r="H99" s="20"/>
      <c r="I99" s="22"/>
      <c r="J99" s="22"/>
      <c r="K99" s="22"/>
      <c r="L99" s="22"/>
      <c r="M99" s="24"/>
      <c r="N99" s="22"/>
      <c r="O99" s="20"/>
      <c r="P99" s="12"/>
      <c r="Q99" s="12"/>
      <c r="R99" s="12"/>
      <c r="S99" s="12"/>
      <c r="T99" s="12"/>
      <c r="U99" s="12"/>
      <c r="V99" s="12"/>
      <c r="W99" s="12"/>
      <c r="X99" s="12"/>
      <c r="Y99" s="12"/>
      <c r="Z99" s="12"/>
      <c r="AA99" s="12"/>
      <c r="AB99" s="12"/>
      <c r="AC99" s="12"/>
      <c r="AD99" s="12"/>
      <c r="AE99" s="12"/>
      <c r="AF99" s="12"/>
      <c r="AG99" s="12"/>
      <c r="AH99" s="12"/>
      <c r="AI99" s="12"/>
      <c r="AJ99" s="12"/>
      <c r="AK99" s="12"/>
      <c r="AL99" s="12"/>
      <c r="AM99" s="12"/>
      <c r="AN99" s="12"/>
      <c r="AO99" s="12"/>
      <c r="AP99" s="12"/>
      <c r="AQ99" s="12"/>
      <c r="AR99" s="12"/>
      <c r="AS99" s="12"/>
      <c r="AT99" s="12"/>
      <c r="AU99" s="12"/>
      <c r="AV99" s="12"/>
      <c r="AW99" s="12"/>
      <c r="AX99" s="12"/>
      <c r="AY99" s="12"/>
      <c r="AZ99" s="12"/>
      <c r="BA99" s="12"/>
      <c r="BB99" s="12"/>
      <c r="BC99" s="12"/>
      <c r="BD99" s="12"/>
      <c r="BE99" s="12"/>
      <c r="BF99" s="12"/>
      <c r="BG99" s="12"/>
      <c r="BH99" s="12"/>
      <c r="BI99" s="12"/>
      <c r="BJ99" s="12"/>
      <c r="BK99" s="12"/>
      <c r="BL99" s="12"/>
      <c r="BM99" s="12"/>
      <c r="BN99" s="12"/>
      <c r="BO99" s="12"/>
      <c r="BP99" s="12"/>
      <c r="BQ99" s="12"/>
      <c r="BR99" s="12"/>
      <c r="BS99" s="12"/>
      <c r="BT99" s="12"/>
      <c r="BU99" s="12"/>
      <c r="BV99" s="12"/>
      <c r="BW99" s="12"/>
      <c r="BX99" s="12"/>
      <c r="BY99" s="12"/>
      <c r="BZ99" s="12"/>
      <c r="CA99" s="12"/>
      <c r="CB99" s="12"/>
      <c r="CC99" s="12"/>
    </row>
    <row r="100" spans="1:81" ht="15.75" x14ac:dyDescent="0.25">
      <c r="A100" s="20"/>
      <c r="B100" s="29"/>
      <c r="C100" s="29"/>
      <c r="D100" s="29"/>
      <c r="E100" s="29"/>
      <c r="F100" s="26"/>
      <c r="G100" s="13"/>
      <c r="H100" s="20"/>
      <c r="I100" s="22"/>
      <c r="J100" s="22"/>
      <c r="K100" s="22"/>
      <c r="L100" s="22"/>
      <c r="M100" s="24"/>
      <c r="N100" s="22"/>
      <c r="O100" s="20"/>
      <c r="P100" s="12"/>
      <c r="Q100" s="12"/>
      <c r="R100" s="12"/>
      <c r="S100" s="12"/>
      <c r="T100" s="12"/>
      <c r="U100" s="12"/>
      <c r="V100" s="12"/>
      <c r="W100" s="12"/>
      <c r="X100" s="12"/>
      <c r="Y100" s="12"/>
      <c r="Z100" s="12"/>
      <c r="AA100" s="12"/>
      <c r="AB100" s="12"/>
      <c r="AC100" s="12"/>
      <c r="AD100" s="12"/>
      <c r="AE100" s="12"/>
      <c r="AF100" s="12"/>
      <c r="AG100" s="12"/>
      <c r="AH100" s="12"/>
      <c r="AI100" s="12"/>
      <c r="AJ100" s="12"/>
      <c r="AK100" s="12"/>
      <c r="AL100" s="12"/>
      <c r="AM100" s="12"/>
      <c r="AN100" s="12"/>
      <c r="AO100" s="12"/>
      <c r="AP100" s="12"/>
      <c r="AQ100" s="12"/>
      <c r="AR100" s="12"/>
      <c r="AS100" s="12"/>
      <c r="AT100" s="12"/>
      <c r="AU100" s="12"/>
      <c r="AV100" s="12"/>
      <c r="AW100" s="12"/>
      <c r="AX100" s="12"/>
      <c r="AY100" s="12"/>
      <c r="AZ100" s="12"/>
      <c r="BA100" s="12"/>
      <c r="BB100" s="12"/>
      <c r="BC100" s="12"/>
      <c r="BD100" s="12"/>
      <c r="BE100" s="12"/>
      <c r="BF100" s="12"/>
      <c r="BG100" s="12"/>
      <c r="BH100" s="12"/>
      <c r="BI100" s="12"/>
      <c r="BJ100" s="12"/>
      <c r="BK100" s="12"/>
      <c r="BL100" s="12"/>
      <c r="BM100" s="12"/>
      <c r="BN100" s="12"/>
      <c r="BO100" s="12"/>
      <c r="BP100" s="12"/>
      <c r="BQ100" s="12"/>
      <c r="BR100" s="12"/>
      <c r="BS100" s="12"/>
      <c r="BT100" s="12"/>
      <c r="BU100" s="12"/>
      <c r="BV100" s="12"/>
      <c r="BW100" s="12"/>
      <c r="BX100" s="12"/>
      <c r="BY100" s="12"/>
      <c r="BZ100" s="12"/>
      <c r="CA100" s="12"/>
      <c r="CB100" s="12"/>
      <c r="CC100" s="12"/>
    </row>
    <row r="101" spans="1:81" ht="15.75" x14ac:dyDescent="0.25">
      <c r="A101" s="20"/>
      <c r="B101" s="29"/>
      <c r="C101" s="29"/>
      <c r="D101" s="29"/>
      <c r="E101" s="29"/>
      <c r="F101" s="26"/>
      <c r="G101" s="13"/>
      <c r="H101" s="20"/>
      <c r="I101" s="22"/>
      <c r="J101" s="22"/>
      <c r="K101" s="22"/>
      <c r="L101" s="22"/>
      <c r="M101" s="24"/>
      <c r="N101" s="22"/>
      <c r="O101" s="20"/>
      <c r="P101" s="12"/>
      <c r="Q101" s="12"/>
      <c r="R101" s="12"/>
      <c r="S101" s="12"/>
      <c r="T101" s="12"/>
      <c r="U101" s="12"/>
      <c r="V101" s="12"/>
      <c r="W101" s="12"/>
      <c r="X101" s="12"/>
      <c r="Y101" s="12"/>
      <c r="Z101" s="12"/>
      <c r="AA101" s="12"/>
      <c r="AB101" s="12"/>
      <c r="AC101" s="12"/>
      <c r="AD101" s="12"/>
      <c r="AE101" s="12"/>
      <c r="AF101" s="12"/>
      <c r="AG101" s="12"/>
      <c r="AH101" s="12"/>
      <c r="AI101" s="12"/>
      <c r="AJ101" s="12"/>
      <c r="AK101" s="12"/>
      <c r="AL101" s="12"/>
      <c r="AM101" s="12"/>
      <c r="AN101" s="12"/>
      <c r="AO101" s="12"/>
      <c r="AP101" s="12"/>
      <c r="AQ101" s="12"/>
      <c r="AR101" s="12"/>
      <c r="AS101" s="12"/>
      <c r="AT101" s="12"/>
      <c r="AU101" s="12"/>
      <c r="AV101" s="12"/>
      <c r="AW101" s="12"/>
      <c r="AX101" s="12"/>
      <c r="AY101" s="12"/>
      <c r="AZ101" s="12"/>
      <c r="BA101" s="12"/>
      <c r="BB101" s="12"/>
      <c r="BC101" s="12"/>
      <c r="BD101" s="12"/>
      <c r="BE101" s="12"/>
      <c r="BF101" s="12"/>
      <c r="BG101" s="12"/>
      <c r="BH101" s="12"/>
      <c r="BI101" s="12"/>
      <c r="BJ101" s="12"/>
      <c r="BK101" s="12"/>
      <c r="BL101" s="12"/>
      <c r="BM101" s="12"/>
      <c r="BN101" s="12"/>
      <c r="BO101" s="12"/>
      <c r="BP101" s="12"/>
      <c r="BQ101" s="12"/>
      <c r="BR101" s="12"/>
      <c r="BS101" s="12"/>
      <c r="BT101" s="12"/>
      <c r="BU101" s="12"/>
      <c r="BV101" s="12"/>
      <c r="BW101" s="12"/>
      <c r="BX101" s="12"/>
      <c r="BY101" s="12"/>
      <c r="BZ101" s="12"/>
      <c r="CA101" s="12"/>
      <c r="CB101" s="12"/>
      <c r="CC101" s="12"/>
    </row>
    <row r="102" spans="1:81" ht="15.75" x14ac:dyDescent="0.25">
      <c r="A102" s="20"/>
      <c r="B102" s="29"/>
      <c r="C102" s="29"/>
      <c r="D102" s="29"/>
      <c r="E102" s="29"/>
      <c r="F102" s="26"/>
      <c r="G102" s="13"/>
      <c r="H102" s="20"/>
      <c r="I102" s="22"/>
      <c r="J102" s="22"/>
      <c r="K102" s="22"/>
      <c r="L102" s="22"/>
      <c r="M102" s="24"/>
      <c r="N102" s="22"/>
      <c r="O102" s="20"/>
      <c r="P102" s="12"/>
      <c r="Q102" s="12"/>
      <c r="R102" s="12"/>
      <c r="S102" s="12"/>
      <c r="T102" s="12"/>
      <c r="U102" s="12"/>
      <c r="V102" s="12"/>
      <c r="W102" s="12"/>
      <c r="X102" s="12"/>
      <c r="Y102" s="12"/>
      <c r="Z102" s="12"/>
      <c r="AA102" s="12"/>
      <c r="AB102" s="12"/>
      <c r="AC102" s="12"/>
      <c r="AD102" s="12"/>
      <c r="AE102" s="12"/>
      <c r="AF102" s="12"/>
      <c r="AG102" s="12"/>
      <c r="AH102" s="12"/>
      <c r="AI102" s="12"/>
      <c r="AJ102" s="12"/>
      <c r="AK102" s="12"/>
      <c r="AL102" s="12"/>
      <c r="AM102" s="12"/>
      <c r="AN102" s="12"/>
      <c r="AO102" s="12"/>
      <c r="AP102" s="12"/>
      <c r="AQ102" s="12"/>
      <c r="AR102" s="12"/>
      <c r="AS102" s="12"/>
      <c r="AT102" s="12"/>
      <c r="AU102" s="12"/>
      <c r="AV102" s="12"/>
      <c r="AW102" s="12"/>
      <c r="AX102" s="12"/>
      <c r="AY102" s="12"/>
      <c r="AZ102" s="12"/>
      <c r="BA102" s="12"/>
      <c r="BB102" s="12"/>
      <c r="BC102" s="12"/>
      <c r="BD102" s="12"/>
      <c r="BE102" s="12"/>
      <c r="BF102" s="12"/>
      <c r="BG102" s="12"/>
      <c r="BH102" s="12"/>
      <c r="BI102" s="12"/>
      <c r="BJ102" s="12"/>
      <c r="BK102" s="12"/>
      <c r="BL102" s="12"/>
      <c r="BM102" s="12"/>
      <c r="BN102" s="12"/>
      <c r="BO102" s="12"/>
      <c r="BP102" s="12"/>
      <c r="BQ102" s="12"/>
      <c r="BR102" s="12"/>
      <c r="BS102" s="12"/>
      <c r="BT102" s="12"/>
      <c r="BU102" s="12"/>
      <c r="BV102" s="12"/>
      <c r="BW102" s="12"/>
      <c r="BX102" s="12"/>
      <c r="BY102" s="12"/>
      <c r="BZ102" s="12"/>
      <c r="CA102" s="12"/>
      <c r="CB102" s="12"/>
      <c r="CC102" s="12"/>
    </row>
    <row r="103" spans="1:81" ht="15.75" x14ac:dyDescent="0.25">
      <c r="A103" s="20"/>
      <c r="B103" s="29"/>
      <c r="C103" s="29"/>
      <c r="D103" s="29"/>
      <c r="E103" s="29"/>
      <c r="F103" s="26"/>
      <c r="G103" s="13"/>
      <c r="H103" s="20"/>
      <c r="I103" s="22"/>
      <c r="J103" s="22"/>
      <c r="K103" s="22"/>
      <c r="L103" s="22"/>
      <c r="M103" s="24"/>
      <c r="N103" s="22"/>
      <c r="O103" s="20"/>
      <c r="P103" s="12"/>
      <c r="Q103" s="12"/>
      <c r="R103" s="12"/>
      <c r="S103" s="12"/>
      <c r="T103" s="12"/>
      <c r="U103" s="12"/>
      <c r="V103" s="12"/>
      <c r="W103" s="12"/>
      <c r="X103" s="12"/>
      <c r="Y103" s="12"/>
      <c r="Z103" s="12"/>
      <c r="AA103" s="12"/>
      <c r="AB103" s="12"/>
      <c r="AC103" s="12"/>
      <c r="AD103" s="12"/>
      <c r="AE103" s="12"/>
      <c r="AF103" s="12"/>
      <c r="AG103" s="12"/>
      <c r="AH103" s="12"/>
      <c r="AI103" s="12"/>
      <c r="AJ103" s="12"/>
      <c r="AK103" s="12"/>
      <c r="AL103" s="12"/>
      <c r="AM103" s="12"/>
      <c r="AN103" s="12"/>
      <c r="AO103" s="12"/>
      <c r="AP103" s="12"/>
      <c r="AQ103" s="12"/>
      <c r="AR103" s="12"/>
      <c r="AS103" s="12"/>
      <c r="AT103" s="12"/>
      <c r="AU103" s="12"/>
      <c r="AV103" s="12"/>
      <c r="AW103" s="12"/>
      <c r="AX103" s="12"/>
      <c r="AY103" s="12"/>
      <c r="AZ103" s="12"/>
      <c r="BA103" s="12"/>
      <c r="BB103" s="12"/>
      <c r="BC103" s="12"/>
      <c r="BD103" s="12"/>
      <c r="BE103" s="12"/>
      <c r="BF103" s="12"/>
      <c r="BG103" s="12"/>
      <c r="BH103" s="12"/>
      <c r="BI103" s="12"/>
      <c r="BJ103" s="12"/>
      <c r="BK103" s="12"/>
      <c r="BL103" s="12"/>
      <c r="BM103" s="12"/>
      <c r="BN103" s="12"/>
      <c r="BO103" s="12"/>
      <c r="BP103" s="12"/>
      <c r="BQ103" s="12"/>
      <c r="BR103" s="12"/>
      <c r="BS103" s="12"/>
      <c r="BT103" s="12"/>
      <c r="BU103" s="12"/>
      <c r="BV103" s="12"/>
      <c r="BW103" s="12"/>
      <c r="BX103" s="12"/>
      <c r="BY103" s="12"/>
      <c r="BZ103" s="12"/>
      <c r="CA103" s="12"/>
      <c r="CB103" s="12"/>
      <c r="CC103" s="12"/>
    </row>
    <row r="104" spans="1:81" ht="15.75" x14ac:dyDescent="0.25">
      <c r="A104" s="20"/>
      <c r="B104" s="29"/>
      <c r="C104" s="29"/>
      <c r="D104" s="29"/>
      <c r="E104" s="29"/>
      <c r="F104" s="26"/>
      <c r="G104" s="13"/>
      <c r="H104" s="20"/>
      <c r="I104" s="22"/>
      <c r="J104" s="22"/>
      <c r="K104" s="22"/>
      <c r="L104" s="22"/>
      <c r="M104" s="24"/>
      <c r="N104" s="22"/>
      <c r="O104" s="20"/>
      <c r="P104" s="12"/>
      <c r="Q104" s="12"/>
      <c r="R104" s="12"/>
      <c r="S104" s="12"/>
      <c r="T104" s="12"/>
      <c r="U104" s="12"/>
      <c r="V104" s="12"/>
      <c r="W104" s="12"/>
      <c r="X104" s="12"/>
      <c r="Y104" s="12"/>
      <c r="Z104" s="12"/>
      <c r="AA104" s="12"/>
      <c r="AB104" s="12"/>
      <c r="AC104" s="12"/>
      <c r="AD104" s="12"/>
      <c r="AE104" s="12"/>
      <c r="AF104" s="12"/>
      <c r="AG104" s="12"/>
      <c r="AH104" s="12"/>
      <c r="AI104" s="12"/>
      <c r="AJ104" s="12"/>
      <c r="AK104" s="12"/>
      <c r="AL104" s="12"/>
      <c r="AM104" s="12"/>
      <c r="AN104" s="12"/>
      <c r="AO104" s="12"/>
      <c r="AP104" s="12"/>
      <c r="AQ104" s="12"/>
      <c r="AR104" s="12"/>
      <c r="AS104" s="12"/>
      <c r="AT104" s="12"/>
      <c r="AU104" s="12"/>
      <c r="AV104" s="12"/>
      <c r="AW104" s="12"/>
      <c r="AX104" s="12"/>
      <c r="AY104" s="12"/>
      <c r="AZ104" s="12"/>
      <c r="BA104" s="12"/>
      <c r="BB104" s="12"/>
      <c r="BC104" s="12"/>
      <c r="BD104" s="12"/>
      <c r="BE104" s="12"/>
      <c r="BF104" s="12"/>
      <c r="BG104" s="12"/>
      <c r="BH104" s="12"/>
      <c r="BI104" s="12"/>
      <c r="BJ104" s="12"/>
      <c r="BK104" s="12"/>
      <c r="BL104" s="12"/>
      <c r="BM104" s="12"/>
      <c r="BN104" s="12"/>
      <c r="BO104" s="12"/>
      <c r="BP104" s="12"/>
      <c r="BQ104" s="12"/>
      <c r="BR104" s="12"/>
      <c r="BS104" s="12"/>
      <c r="BT104" s="12"/>
      <c r="BU104" s="12"/>
      <c r="BV104" s="12"/>
      <c r="BW104" s="12"/>
      <c r="BX104" s="12"/>
      <c r="BY104" s="12"/>
      <c r="BZ104" s="12"/>
      <c r="CA104" s="12"/>
      <c r="CB104" s="12"/>
      <c r="CC104" s="12"/>
    </row>
    <row r="105" spans="1:81" ht="15.75" x14ac:dyDescent="0.25">
      <c r="A105" s="20"/>
      <c r="B105" s="29"/>
      <c r="C105" s="29"/>
      <c r="D105" s="29"/>
      <c r="E105" s="29"/>
      <c r="F105" s="26"/>
      <c r="G105" s="13"/>
      <c r="H105" s="20"/>
      <c r="I105" s="22"/>
      <c r="J105" s="22"/>
      <c r="K105" s="22"/>
      <c r="L105" s="22"/>
      <c r="M105" s="24"/>
      <c r="N105" s="22"/>
      <c r="O105" s="20"/>
      <c r="P105" s="12"/>
      <c r="Q105" s="12"/>
      <c r="R105" s="12"/>
      <c r="S105" s="12"/>
      <c r="T105" s="12"/>
      <c r="U105" s="12"/>
      <c r="V105" s="12"/>
      <c r="W105" s="12"/>
      <c r="X105" s="12"/>
      <c r="Y105" s="12"/>
      <c r="Z105" s="12"/>
      <c r="AA105" s="12"/>
      <c r="AB105" s="12"/>
      <c r="AC105" s="12"/>
      <c r="AD105" s="12"/>
      <c r="AE105" s="12"/>
      <c r="AF105" s="12"/>
      <c r="AG105" s="12"/>
      <c r="AH105" s="12"/>
      <c r="AI105" s="12"/>
      <c r="AJ105" s="12"/>
      <c r="AK105" s="12"/>
      <c r="AL105" s="12"/>
      <c r="AM105" s="12"/>
      <c r="AN105" s="12"/>
      <c r="AO105" s="12"/>
      <c r="AP105" s="12"/>
      <c r="AQ105" s="12"/>
      <c r="AR105" s="12"/>
      <c r="AS105" s="12"/>
      <c r="AT105" s="12"/>
      <c r="AU105" s="12"/>
      <c r="AV105" s="12"/>
      <c r="AW105" s="12"/>
      <c r="AX105" s="12"/>
      <c r="AY105" s="12"/>
      <c r="AZ105" s="12"/>
      <c r="BA105" s="12"/>
      <c r="BB105" s="12"/>
      <c r="BC105" s="12"/>
      <c r="BD105" s="12"/>
      <c r="BE105" s="12"/>
      <c r="BF105" s="12"/>
      <c r="BG105" s="12"/>
      <c r="BH105" s="12"/>
      <c r="BI105" s="12"/>
      <c r="BJ105" s="12"/>
      <c r="BK105" s="12"/>
      <c r="BL105" s="12"/>
      <c r="BM105" s="12"/>
      <c r="BN105" s="12"/>
      <c r="BO105" s="12"/>
      <c r="BP105" s="12"/>
      <c r="BQ105" s="12"/>
      <c r="BR105" s="12"/>
      <c r="BS105" s="12"/>
      <c r="BT105" s="12"/>
      <c r="BU105" s="12"/>
      <c r="BV105" s="12"/>
      <c r="BW105" s="12"/>
      <c r="BX105" s="12"/>
      <c r="BY105" s="12"/>
      <c r="BZ105" s="12"/>
      <c r="CA105" s="12"/>
      <c r="CB105" s="12"/>
      <c r="CC105" s="12"/>
    </row>
    <row r="106" spans="1:81" ht="15.75" x14ac:dyDescent="0.25">
      <c r="A106" s="20"/>
      <c r="B106" s="29"/>
      <c r="C106" s="29"/>
      <c r="D106" s="29"/>
      <c r="E106" s="29"/>
      <c r="F106" s="26"/>
      <c r="G106" s="13"/>
      <c r="H106" s="20"/>
      <c r="I106" s="22"/>
      <c r="J106" s="22"/>
      <c r="K106" s="22"/>
      <c r="L106" s="22"/>
      <c r="M106" s="24"/>
      <c r="N106" s="22"/>
      <c r="O106" s="20"/>
      <c r="P106" s="12"/>
      <c r="Q106" s="12"/>
      <c r="R106" s="12"/>
      <c r="S106" s="12"/>
      <c r="T106" s="12"/>
      <c r="U106" s="12"/>
      <c r="V106" s="12"/>
      <c r="W106" s="12"/>
      <c r="X106" s="12"/>
      <c r="Y106" s="12"/>
      <c r="Z106" s="12"/>
      <c r="AA106" s="12"/>
      <c r="AB106" s="12"/>
      <c r="AC106" s="12"/>
      <c r="AD106" s="12"/>
      <c r="AE106" s="12"/>
      <c r="AF106" s="12"/>
      <c r="AG106" s="12"/>
      <c r="AH106" s="12"/>
      <c r="AI106" s="12"/>
      <c r="AJ106" s="12"/>
      <c r="AK106" s="12"/>
      <c r="AL106" s="12"/>
      <c r="AM106" s="12"/>
      <c r="AN106" s="12"/>
      <c r="AO106" s="12"/>
      <c r="AP106" s="12"/>
      <c r="AQ106" s="12"/>
      <c r="AR106" s="12"/>
      <c r="AS106" s="12"/>
      <c r="AT106" s="12"/>
      <c r="AU106" s="12"/>
      <c r="AV106" s="12"/>
      <c r="AW106" s="12"/>
      <c r="AX106" s="12"/>
      <c r="AY106" s="12"/>
      <c r="AZ106" s="12"/>
      <c r="BA106" s="12"/>
      <c r="BB106" s="12"/>
      <c r="BC106" s="12"/>
      <c r="BD106" s="12"/>
      <c r="BE106" s="12"/>
      <c r="BF106" s="12"/>
      <c r="BG106" s="12"/>
      <c r="BH106" s="12"/>
      <c r="BI106" s="12"/>
      <c r="BJ106" s="12"/>
      <c r="BK106" s="12"/>
      <c r="BL106" s="12"/>
      <c r="BM106" s="12"/>
      <c r="BN106" s="12"/>
      <c r="BO106" s="12"/>
      <c r="BP106" s="12"/>
      <c r="BQ106" s="12"/>
      <c r="BR106" s="12"/>
      <c r="BS106" s="12"/>
      <c r="BT106" s="12"/>
      <c r="BU106" s="12"/>
      <c r="BV106" s="12"/>
      <c r="BW106" s="12"/>
      <c r="BX106" s="12"/>
      <c r="BY106" s="12"/>
      <c r="BZ106" s="12"/>
      <c r="CA106" s="12"/>
      <c r="CB106" s="12"/>
      <c r="CC106" s="12"/>
    </row>
    <row r="107" spans="1:81" ht="15.75" x14ac:dyDescent="0.25">
      <c r="A107" s="20"/>
      <c r="B107" s="29"/>
      <c r="C107" s="29"/>
      <c r="D107" s="29"/>
      <c r="E107" s="29"/>
      <c r="F107" s="26"/>
      <c r="G107" s="13"/>
      <c r="H107" s="20"/>
      <c r="I107" s="22"/>
      <c r="J107" s="22"/>
      <c r="K107" s="22"/>
      <c r="L107" s="22"/>
      <c r="M107" s="24"/>
      <c r="N107" s="22"/>
      <c r="O107" s="20"/>
      <c r="P107" s="12"/>
      <c r="Q107" s="12"/>
      <c r="R107" s="12"/>
      <c r="S107" s="12"/>
      <c r="T107" s="12"/>
      <c r="U107" s="12"/>
      <c r="V107" s="12"/>
      <c r="W107" s="12"/>
      <c r="X107" s="12"/>
      <c r="Y107" s="12"/>
      <c r="Z107" s="12"/>
      <c r="AA107" s="12"/>
      <c r="AB107" s="12"/>
      <c r="AC107" s="12"/>
      <c r="AD107" s="12"/>
      <c r="AE107" s="12"/>
      <c r="AF107" s="12"/>
      <c r="AG107" s="12"/>
      <c r="AH107" s="12"/>
      <c r="AI107" s="12"/>
      <c r="AJ107" s="12"/>
      <c r="AK107" s="12"/>
      <c r="AL107" s="12"/>
      <c r="AM107" s="12"/>
      <c r="AN107" s="12"/>
      <c r="AO107" s="12"/>
      <c r="AP107" s="12"/>
      <c r="AQ107" s="12"/>
      <c r="AR107" s="12"/>
      <c r="AS107" s="12"/>
      <c r="AT107" s="12"/>
      <c r="AU107" s="12"/>
      <c r="AV107" s="12"/>
      <c r="AW107" s="12"/>
      <c r="AX107" s="12"/>
      <c r="AY107" s="12"/>
      <c r="AZ107" s="12"/>
      <c r="BA107" s="12"/>
      <c r="BB107" s="12"/>
      <c r="BC107" s="12"/>
      <c r="BD107" s="12"/>
      <c r="BE107" s="12"/>
      <c r="BF107" s="12"/>
      <c r="BG107" s="12"/>
      <c r="BH107" s="12"/>
      <c r="BI107" s="12"/>
      <c r="BJ107" s="12"/>
      <c r="BK107" s="12"/>
      <c r="BL107" s="12"/>
      <c r="BM107" s="12"/>
      <c r="BN107" s="12"/>
      <c r="BO107" s="12"/>
      <c r="BP107" s="12"/>
      <c r="BQ107" s="12"/>
      <c r="BR107" s="12"/>
      <c r="BS107" s="12"/>
      <c r="BT107" s="12"/>
      <c r="BU107" s="12"/>
      <c r="BV107" s="12"/>
      <c r="BW107" s="12"/>
      <c r="BX107" s="12"/>
      <c r="BY107" s="12"/>
      <c r="BZ107" s="12"/>
      <c r="CA107" s="12"/>
      <c r="CB107" s="12"/>
      <c r="CC107" s="12"/>
    </row>
    <row r="108" spans="1:81" ht="15.75" x14ac:dyDescent="0.25">
      <c r="A108" s="20"/>
      <c r="B108" s="29"/>
      <c r="C108" s="29"/>
      <c r="D108" s="29"/>
      <c r="E108" s="29"/>
      <c r="F108" s="26"/>
      <c r="G108" s="13"/>
      <c r="H108" s="20"/>
      <c r="I108" s="22"/>
      <c r="J108" s="22"/>
      <c r="K108" s="22"/>
      <c r="L108" s="22"/>
      <c r="M108" s="24"/>
      <c r="N108" s="22"/>
      <c r="O108" s="20"/>
      <c r="P108" s="12"/>
      <c r="Q108" s="12"/>
      <c r="R108" s="12"/>
      <c r="S108" s="12"/>
      <c r="T108" s="12"/>
      <c r="U108" s="12"/>
      <c r="V108" s="12"/>
      <c r="W108" s="12"/>
      <c r="X108" s="12"/>
      <c r="Y108" s="12"/>
      <c r="Z108" s="12"/>
      <c r="AA108" s="12"/>
      <c r="AB108" s="12"/>
      <c r="AC108" s="12"/>
      <c r="AD108" s="12"/>
      <c r="AE108" s="12"/>
      <c r="AF108" s="12"/>
      <c r="AG108" s="12"/>
      <c r="AH108" s="12"/>
      <c r="AI108" s="12"/>
      <c r="AJ108" s="12"/>
      <c r="AK108" s="12"/>
      <c r="AL108" s="12"/>
      <c r="AM108" s="12"/>
      <c r="AN108" s="12"/>
      <c r="AO108" s="12"/>
      <c r="AP108" s="12"/>
      <c r="AQ108" s="12"/>
      <c r="AR108" s="12"/>
      <c r="AS108" s="12"/>
      <c r="AT108" s="12"/>
      <c r="AU108" s="12"/>
      <c r="AV108" s="12"/>
      <c r="AW108" s="12"/>
      <c r="AX108" s="12"/>
      <c r="AY108" s="12"/>
      <c r="AZ108" s="12"/>
      <c r="BA108" s="12"/>
      <c r="BB108" s="12"/>
      <c r="BC108" s="12"/>
      <c r="BD108" s="12"/>
      <c r="BE108" s="12"/>
      <c r="BF108" s="12"/>
      <c r="BG108" s="12"/>
      <c r="BH108" s="12"/>
      <c r="BI108" s="12"/>
      <c r="BJ108" s="12"/>
      <c r="BK108" s="12"/>
      <c r="BL108" s="12"/>
      <c r="BM108" s="12"/>
      <c r="BN108" s="12"/>
      <c r="BO108" s="12"/>
      <c r="BP108" s="12"/>
      <c r="BQ108" s="12"/>
      <c r="BR108" s="12"/>
      <c r="BS108" s="12"/>
      <c r="BT108" s="12"/>
      <c r="BU108" s="12"/>
      <c r="BV108" s="12"/>
      <c r="BW108" s="12"/>
      <c r="BX108" s="12"/>
      <c r="BY108" s="12"/>
      <c r="BZ108" s="12"/>
      <c r="CA108" s="12"/>
      <c r="CB108" s="12"/>
      <c r="CC108" s="12"/>
    </row>
    <row r="109" spans="1:81" ht="15.75" x14ac:dyDescent="0.25">
      <c r="A109" s="20"/>
      <c r="B109" s="29"/>
      <c r="C109" s="29"/>
      <c r="D109" s="29"/>
      <c r="E109" s="29"/>
      <c r="F109" s="26"/>
      <c r="G109" s="13"/>
      <c r="H109" s="20"/>
      <c r="I109" s="22"/>
      <c r="J109" s="22"/>
      <c r="K109" s="22"/>
      <c r="L109" s="22"/>
      <c r="M109" s="24"/>
      <c r="N109" s="22"/>
      <c r="O109" s="20"/>
      <c r="P109" s="12"/>
      <c r="Q109" s="12"/>
      <c r="R109" s="12"/>
      <c r="S109" s="12"/>
      <c r="T109" s="12"/>
      <c r="U109" s="12"/>
      <c r="V109" s="12"/>
      <c r="W109" s="12"/>
      <c r="X109" s="12"/>
      <c r="Y109" s="12"/>
      <c r="Z109" s="12"/>
      <c r="AA109" s="12"/>
      <c r="AB109" s="12"/>
      <c r="AC109" s="12"/>
      <c r="AD109" s="12"/>
      <c r="AE109" s="12"/>
      <c r="AF109" s="12"/>
      <c r="AG109" s="12"/>
      <c r="AH109" s="12"/>
      <c r="AI109" s="12"/>
      <c r="AJ109" s="12"/>
      <c r="AK109" s="12"/>
      <c r="AL109" s="12"/>
      <c r="AM109" s="12"/>
      <c r="AN109" s="12"/>
      <c r="AO109" s="12"/>
      <c r="AP109" s="12"/>
      <c r="AQ109" s="12"/>
      <c r="AR109" s="12"/>
      <c r="AS109" s="12"/>
      <c r="AT109" s="12"/>
      <c r="AU109" s="12"/>
      <c r="AV109" s="12"/>
      <c r="AW109" s="12"/>
      <c r="AX109" s="12"/>
      <c r="AY109" s="12"/>
      <c r="AZ109" s="12"/>
      <c r="BA109" s="12"/>
      <c r="BB109" s="12"/>
      <c r="BC109" s="12"/>
      <c r="BD109" s="12"/>
      <c r="BE109" s="12"/>
      <c r="BF109" s="12"/>
      <c r="BG109" s="12"/>
      <c r="BH109" s="12"/>
      <c r="BI109" s="12"/>
      <c r="BJ109" s="12"/>
      <c r="BK109" s="12"/>
      <c r="BL109" s="12"/>
      <c r="BM109" s="12"/>
      <c r="BN109" s="12"/>
      <c r="BO109" s="12"/>
      <c r="BP109" s="12"/>
      <c r="BQ109" s="12"/>
      <c r="BR109" s="12"/>
      <c r="BS109" s="12"/>
      <c r="BT109" s="12"/>
      <c r="BU109" s="12"/>
      <c r="BV109" s="12"/>
      <c r="BW109" s="12"/>
      <c r="BX109" s="12"/>
      <c r="BY109" s="12"/>
      <c r="BZ109" s="12"/>
      <c r="CA109" s="12"/>
      <c r="CB109" s="12"/>
      <c r="CC109" s="12"/>
    </row>
    <row r="110" spans="1:81" ht="15.75" x14ac:dyDescent="0.25">
      <c r="A110" s="20"/>
      <c r="B110" s="29"/>
      <c r="C110" s="29"/>
      <c r="D110" s="29"/>
      <c r="E110" s="29"/>
      <c r="F110" s="26"/>
      <c r="G110" s="13"/>
      <c r="H110" s="20"/>
      <c r="I110" s="22"/>
      <c r="J110" s="22"/>
      <c r="K110" s="22"/>
      <c r="L110" s="22"/>
      <c r="M110" s="24"/>
      <c r="N110" s="22"/>
      <c r="O110" s="20"/>
      <c r="P110" s="12"/>
      <c r="Q110" s="12"/>
      <c r="R110" s="12"/>
      <c r="S110" s="12"/>
      <c r="T110" s="12"/>
      <c r="U110" s="12"/>
      <c r="V110" s="12"/>
      <c r="W110" s="12"/>
      <c r="X110" s="12"/>
      <c r="Y110" s="12"/>
      <c r="Z110" s="12"/>
      <c r="AA110" s="12"/>
      <c r="AB110" s="12"/>
      <c r="AC110" s="12"/>
      <c r="AD110" s="12"/>
      <c r="AE110" s="12"/>
      <c r="AF110" s="12"/>
      <c r="AG110" s="12"/>
      <c r="AH110" s="12"/>
      <c r="AI110" s="12"/>
      <c r="AJ110" s="12"/>
      <c r="AK110" s="12"/>
      <c r="AL110" s="12"/>
      <c r="AM110" s="12"/>
      <c r="AN110" s="12"/>
      <c r="AO110" s="12"/>
      <c r="AP110" s="12"/>
      <c r="AQ110" s="12"/>
      <c r="AR110" s="12"/>
      <c r="AS110" s="12"/>
      <c r="AT110" s="12"/>
      <c r="AU110" s="12"/>
      <c r="AV110" s="12"/>
      <c r="AW110" s="12"/>
      <c r="AX110" s="12"/>
      <c r="AY110" s="12"/>
      <c r="AZ110" s="12"/>
      <c r="BA110" s="12"/>
      <c r="BB110" s="12"/>
      <c r="BC110" s="12"/>
      <c r="BD110" s="12"/>
      <c r="BE110" s="12"/>
      <c r="BF110" s="12"/>
      <c r="BG110" s="12"/>
      <c r="BH110" s="12"/>
      <c r="BI110" s="12"/>
      <c r="BJ110" s="12"/>
      <c r="BK110" s="12"/>
      <c r="BL110" s="12"/>
      <c r="BM110" s="12"/>
      <c r="BN110" s="12"/>
      <c r="BO110" s="12"/>
      <c r="BP110" s="12"/>
      <c r="BQ110" s="12"/>
      <c r="BR110" s="12"/>
      <c r="BS110" s="12"/>
      <c r="BT110" s="12"/>
      <c r="BU110" s="12"/>
      <c r="BV110" s="12"/>
      <c r="BW110" s="12"/>
      <c r="BX110" s="12"/>
      <c r="BY110" s="12"/>
      <c r="BZ110" s="12"/>
      <c r="CA110" s="12"/>
      <c r="CB110" s="12"/>
      <c r="CC110" s="12"/>
    </row>
    <row r="111" spans="1:81" ht="15.75" x14ac:dyDescent="0.25">
      <c r="A111" s="20"/>
      <c r="B111" s="29"/>
      <c r="C111" s="29"/>
      <c r="D111" s="29"/>
      <c r="E111" s="29"/>
      <c r="F111" s="26"/>
      <c r="G111" s="13"/>
      <c r="H111" s="20"/>
      <c r="I111" s="22"/>
      <c r="J111" s="22"/>
      <c r="K111" s="22"/>
      <c r="L111" s="22"/>
      <c r="M111" s="24"/>
      <c r="N111" s="22"/>
      <c r="O111" s="20"/>
      <c r="P111" s="12"/>
      <c r="Q111" s="12"/>
      <c r="R111" s="12"/>
      <c r="S111" s="12"/>
      <c r="T111" s="12"/>
      <c r="U111" s="12"/>
      <c r="V111" s="12"/>
      <c r="W111" s="12"/>
      <c r="X111" s="12"/>
      <c r="Y111" s="12"/>
      <c r="Z111" s="12"/>
      <c r="AA111" s="12"/>
      <c r="AB111" s="12"/>
      <c r="AC111" s="12"/>
      <c r="AD111" s="12"/>
      <c r="AE111" s="12"/>
      <c r="AF111" s="12"/>
      <c r="AG111" s="12"/>
      <c r="AH111" s="12"/>
      <c r="AI111" s="12"/>
      <c r="AJ111" s="12"/>
      <c r="AK111" s="12"/>
      <c r="AL111" s="12"/>
      <c r="AM111" s="12"/>
      <c r="AN111" s="12"/>
      <c r="AO111" s="12"/>
      <c r="AP111" s="12"/>
      <c r="AQ111" s="12"/>
      <c r="AR111" s="12"/>
      <c r="AS111" s="12"/>
      <c r="AT111" s="12"/>
      <c r="AU111" s="12"/>
      <c r="AV111" s="12"/>
      <c r="AW111" s="12"/>
      <c r="AX111" s="12"/>
      <c r="AY111" s="12"/>
      <c r="AZ111" s="12"/>
      <c r="BA111" s="12"/>
      <c r="BB111" s="12"/>
      <c r="BC111" s="12"/>
      <c r="BD111" s="12"/>
      <c r="BE111" s="12"/>
      <c r="BF111" s="12"/>
      <c r="BG111" s="12"/>
      <c r="BH111" s="12"/>
      <c r="BI111" s="12"/>
      <c r="BJ111" s="12"/>
      <c r="BK111" s="12"/>
      <c r="BL111" s="12"/>
      <c r="BM111" s="12"/>
      <c r="BN111" s="12"/>
      <c r="BO111" s="12"/>
      <c r="BP111" s="12"/>
      <c r="BQ111" s="12"/>
      <c r="BR111" s="12"/>
      <c r="BS111" s="12"/>
      <c r="BT111" s="12"/>
      <c r="BU111" s="12"/>
      <c r="BV111" s="12"/>
      <c r="BW111" s="12"/>
      <c r="BX111" s="12"/>
      <c r="BY111" s="12"/>
      <c r="BZ111" s="12"/>
      <c r="CA111" s="12"/>
      <c r="CB111" s="12"/>
      <c r="CC111" s="12"/>
    </row>
    <row r="112" spans="1:81" ht="15.75" x14ac:dyDescent="0.25">
      <c r="A112" s="20"/>
      <c r="B112" s="29"/>
      <c r="C112" s="29"/>
      <c r="D112" s="29"/>
      <c r="E112" s="29"/>
      <c r="F112" s="26"/>
      <c r="G112" s="13"/>
      <c r="H112" s="20"/>
      <c r="I112" s="22"/>
      <c r="J112" s="22"/>
      <c r="K112" s="22"/>
      <c r="L112" s="22"/>
      <c r="M112" s="24"/>
      <c r="N112" s="22"/>
      <c r="O112" s="20"/>
      <c r="P112" s="12"/>
      <c r="Q112" s="12"/>
      <c r="R112" s="12"/>
      <c r="S112" s="12"/>
      <c r="T112" s="12"/>
      <c r="U112" s="12"/>
      <c r="V112" s="12"/>
      <c r="W112" s="12"/>
      <c r="X112" s="12"/>
      <c r="Y112" s="12"/>
      <c r="Z112" s="12"/>
      <c r="AA112" s="12"/>
      <c r="AB112" s="12"/>
      <c r="AC112" s="12"/>
      <c r="AD112" s="12"/>
      <c r="AE112" s="12"/>
      <c r="AF112" s="12"/>
      <c r="AG112" s="12"/>
      <c r="AH112" s="12"/>
      <c r="AI112" s="12"/>
      <c r="AJ112" s="12"/>
      <c r="AK112" s="12"/>
      <c r="AL112" s="12"/>
      <c r="AM112" s="12"/>
      <c r="AN112" s="12"/>
      <c r="AO112" s="12"/>
      <c r="AP112" s="12"/>
      <c r="AQ112" s="12"/>
      <c r="AR112" s="12"/>
      <c r="AS112" s="12"/>
      <c r="AT112" s="12"/>
      <c r="AU112" s="12"/>
      <c r="AV112" s="12"/>
      <c r="AW112" s="12"/>
      <c r="AX112" s="12"/>
      <c r="AY112" s="12"/>
      <c r="AZ112" s="12"/>
      <c r="BA112" s="12"/>
      <c r="BB112" s="12"/>
      <c r="BC112" s="12"/>
      <c r="BD112" s="12"/>
      <c r="BE112" s="12"/>
      <c r="BF112" s="12"/>
      <c r="BG112" s="12"/>
      <c r="BH112" s="12"/>
      <c r="BI112" s="12"/>
      <c r="BJ112" s="12"/>
      <c r="BK112" s="12"/>
      <c r="BL112" s="12"/>
      <c r="BM112" s="12"/>
      <c r="BN112" s="12"/>
      <c r="BO112" s="12"/>
      <c r="BP112" s="12"/>
      <c r="BQ112" s="12"/>
      <c r="BR112" s="12"/>
      <c r="BS112" s="12"/>
      <c r="BT112" s="12"/>
      <c r="BU112" s="12"/>
      <c r="BV112" s="12"/>
      <c r="BW112" s="12"/>
      <c r="BX112" s="12"/>
      <c r="BY112" s="12"/>
      <c r="BZ112" s="12"/>
      <c r="CA112" s="12"/>
      <c r="CB112" s="12"/>
      <c r="CC112" s="12"/>
    </row>
    <row r="113" spans="1:81" ht="15.75" x14ac:dyDescent="0.25">
      <c r="A113" s="20"/>
      <c r="B113" s="29"/>
      <c r="C113" s="29"/>
      <c r="D113" s="29"/>
      <c r="E113" s="29"/>
      <c r="F113" s="26"/>
      <c r="G113" s="13"/>
      <c r="H113" s="20"/>
      <c r="I113" s="22"/>
      <c r="J113" s="22"/>
      <c r="K113" s="22"/>
      <c r="L113" s="22"/>
      <c r="M113" s="24"/>
      <c r="N113" s="22"/>
      <c r="O113" s="20"/>
      <c r="P113" s="12"/>
      <c r="Q113" s="12"/>
      <c r="R113" s="12"/>
      <c r="S113" s="12"/>
      <c r="T113" s="12"/>
      <c r="U113" s="12"/>
      <c r="V113" s="12"/>
      <c r="W113" s="12"/>
      <c r="X113" s="12"/>
      <c r="Y113" s="12"/>
      <c r="Z113" s="12"/>
      <c r="AA113" s="12"/>
      <c r="AB113" s="12"/>
      <c r="AC113" s="12"/>
      <c r="AD113" s="12"/>
      <c r="AE113" s="12"/>
      <c r="AF113" s="12"/>
      <c r="AG113" s="12"/>
      <c r="AH113" s="12"/>
      <c r="AI113" s="12"/>
      <c r="AJ113" s="12"/>
      <c r="AK113" s="12"/>
      <c r="AL113" s="12"/>
      <c r="AM113" s="12"/>
      <c r="AN113" s="12"/>
      <c r="AO113" s="12"/>
      <c r="AP113" s="12"/>
      <c r="AQ113" s="12"/>
      <c r="AR113" s="12"/>
      <c r="AS113" s="12"/>
      <c r="AT113" s="12"/>
      <c r="AU113" s="12"/>
      <c r="AV113" s="12"/>
      <c r="AW113" s="12"/>
      <c r="AX113" s="12"/>
      <c r="AY113" s="12"/>
      <c r="AZ113" s="12"/>
      <c r="BA113" s="12"/>
      <c r="BB113" s="12"/>
      <c r="BC113" s="12"/>
      <c r="BD113" s="12"/>
      <c r="BE113" s="12"/>
      <c r="BF113" s="12"/>
      <c r="BG113" s="12"/>
      <c r="BH113" s="12"/>
      <c r="BI113" s="12"/>
      <c r="BJ113" s="12"/>
      <c r="BK113" s="12"/>
      <c r="BL113" s="12"/>
      <c r="BM113" s="12"/>
      <c r="BN113" s="12"/>
      <c r="BO113" s="12"/>
      <c r="BP113" s="12"/>
      <c r="BQ113" s="12"/>
      <c r="BR113" s="12"/>
      <c r="BS113" s="12"/>
      <c r="BT113" s="12"/>
      <c r="BU113" s="12"/>
      <c r="BV113" s="12"/>
      <c r="BW113" s="12"/>
      <c r="BX113" s="12"/>
      <c r="BY113" s="12"/>
      <c r="BZ113" s="12"/>
      <c r="CA113" s="12"/>
      <c r="CB113" s="12"/>
      <c r="CC113" s="12"/>
    </row>
    <row r="114" spans="1:81" ht="15.75" x14ac:dyDescent="0.25">
      <c r="A114" s="20"/>
      <c r="B114" s="29"/>
      <c r="C114" s="29"/>
      <c r="D114" s="29"/>
      <c r="E114" s="29"/>
      <c r="F114" s="26"/>
      <c r="G114" s="13"/>
      <c r="H114" s="20"/>
      <c r="I114" s="22"/>
      <c r="J114" s="22"/>
      <c r="K114" s="22"/>
      <c r="L114" s="22"/>
      <c r="M114" s="24"/>
      <c r="N114" s="22"/>
      <c r="O114" s="20"/>
      <c r="P114" s="12"/>
      <c r="Q114" s="12"/>
      <c r="R114" s="12"/>
      <c r="S114" s="12"/>
      <c r="T114" s="12"/>
      <c r="U114" s="12"/>
      <c r="V114" s="12"/>
      <c r="W114" s="12"/>
      <c r="X114" s="12"/>
      <c r="Y114" s="12"/>
      <c r="Z114" s="12"/>
      <c r="AA114" s="12"/>
      <c r="AB114" s="12"/>
      <c r="AC114" s="12"/>
      <c r="AD114" s="12"/>
      <c r="AE114" s="12"/>
      <c r="AF114" s="12"/>
      <c r="AG114" s="12"/>
      <c r="AH114" s="12"/>
      <c r="AI114" s="12"/>
      <c r="AJ114" s="12"/>
      <c r="AK114" s="12"/>
      <c r="AL114" s="12"/>
      <c r="AM114" s="12"/>
      <c r="AN114" s="12"/>
      <c r="AO114" s="12"/>
      <c r="AP114" s="12"/>
      <c r="AQ114" s="12"/>
      <c r="AR114" s="12"/>
      <c r="AS114" s="12"/>
      <c r="AT114" s="12"/>
      <c r="AU114" s="12"/>
      <c r="AV114" s="12"/>
      <c r="AW114" s="12"/>
      <c r="AX114" s="12"/>
      <c r="AY114" s="12"/>
      <c r="AZ114" s="12"/>
      <c r="BA114" s="12"/>
      <c r="BB114" s="12"/>
      <c r="BC114" s="12"/>
      <c r="BD114" s="12"/>
      <c r="BE114" s="12"/>
      <c r="BF114" s="12"/>
      <c r="BG114" s="12"/>
      <c r="BH114" s="12"/>
      <c r="BI114" s="12"/>
      <c r="BJ114" s="12"/>
      <c r="BK114" s="12"/>
      <c r="BL114" s="12"/>
      <c r="BM114" s="12"/>
      <c r="BN114" s="12"/>
      <c r="BO114" s="12"/>
      <c r="BP114" s="12"/>
      <c r="BQ114" s="12"/>
      <c r="BR114" s="12"/>
      <c r="BS114" s="12"/>
      <c r="BT114" s="12"/>
      <c r="BU114" s="12"/>
      <c r="BV114" s="12"/>
      <c r="BW114" s="12"/>
      <c r="BX114" s="12"/>
      <c r="BY114" s="12"/>
      <c r="BZ114" s="12"/>
      <c r="CA114" s="12"/>
      <c r="CB114" s="12"/>
      <c r="CC114" s="12"/>
    </row>
    <row r="115" spans="1:81" ht="15.75" x14ac:dyDescent="0.25">
      <c r="A115" s="20"/>
      <c r="B115" s="29"/>
      <c r="C115" s="29"/>
      <c r="D115" s="29"/>
      <c r="E115" s="29"/>
      <c r="F115" s="26"/>
      <c r="G115" s="13"/>
      <c r="H115" s="20"/>
      <c r="I115" s="22"/>
      <c r="J115" s="22"/>
      <c r="K115" s="22"/>
      <c r="L115" s="22"/>
      <c r="M115" s="24"/>
      <c r="N115" s="22"/>
      <c r="O115" s="20"/>
      <c r="P115" s="12"/>
      <c r="Q115" s="12"/>
      <c r="R115" s="12"/>
      <c r="S115" s="12"/>
      <c r="T115" s="12"/>
      <c r="U115" s="12"/>
      <c r="V115" s="12"/>
      <c r="W115" s="12"/>
      <c r="X115" s="12"/>
      <c r="Y115" s="12"/>
      <c r="Z115" s="12"/>
      <c r="AA115" s="12"/>
      <c r="AB115" s="12"/>
      <c r="AC115" s="12"/>
      <c r="AD115" s="12"/>
      <c r="AE115" s="12"/>
      <c r="AF115" s="12"/>
      <c r="AG115" s="12"/>
      <c r="AH115" s="12"/>
      <c r="AI115" s="12"/>
      <c r="AJ115" s="12"/>
      <c r="AK115" s="12"/>
      <c r="AL115" s="12"/>
      <c r="AM115" s="12"/>
      <c r="AN115" s="12"/>
      <c r="AO115" s="12"/>
      <c r="AP115" s="12"/>
      <c r="AQ115" s="12"/>
      <c r="AR115" s="12"/>
      <c r="AS115" s="12"/>
      <c r="AT115" s="12"/>
      <c r="AU115" s="12"/>
      <c r="AV115" s="12"/>
      <c r="AW115" s="12"/>
      <c r="AX115" s="12"/>
      <c r="AY115" s="12"/>
      <c r="AZ115" s="12"/>
      <c r="BA115" s="12"/>
      <c r="BB115" s="12"/>
      <c r="BC115" s="12"/>
      <c r="BD115" s="12"/>
      <c r="BE115" s="12"/>
      <c r="BF115" s="12"/>
      <c r="BG115" s="12"/>
      <c r="BH115" s="12"/>
      <c r="BI115" s="12"/>
      <c r="BJ115" s="12"/>
      <c r="BK115" s="12"/>
      <c r="BL115" s="12"/>
      <c r="BM115" s="12"/>
      <c r="BN115" s="12"/>
      <c r="BO115" s="12"/>
      <c r="BP115" s="12"/>
      <c r="BQ115" s="12"/>
      <c r="BR115" s="12"/>
      <c r="BS115" s="12"/>
      <c r="BT115" s="12"/>
      <c r="BU115" s="12"/>
      <c r="BV115" s="12"/>
      <c r="BW115" s="12"/>
      <c r="BX115" s="12"/>
      <c r="BY115" s="12"/>
      <c r="BZ115" s="12"/>
      <c r="CA115" s="12"/>
      <c r="CB115" s="12"/>
      <c r="CC115" s="12"/>
    </row>
    <row r="116" spans="1:81" ht="15.75" x14ac:dyDescent="0.25">
      <c r="A116" s="20"/>
      <c r="B116" s="29"/>
      <c r="C116" s="29"/>
      <c r="D116" s="29"/>
      <c r="E116" s="29"/>
      <c r="F116" s="26"/>
      <c r="G116" s="13"/>
      <c r="H116" s="20"/>
      <c r="I116" s="22"/>
      <c r="J116" s="22"/>
      <c r="K116" s="22"/>
      <c r="L116" s="22"/>
      <c r="M116" s="24"/>
      <c r="N116" s="22"/>
      <c r="O116" s="20"/>
      <c r="P116" s="12"/>
      <c r="Q116" s="12"/>
      <c r="R116" s="12"/>
      <c r="S116" s="12"/>
      <c r="T116" s="12"/>
      <c r="U116" s="12"/>
      <c r="V116" s="12"/>
      <c r="W116" s="12"/>
      <c r="X116" s="12"/>
      <c r="Y116" s="12"/>
      <c r="Z116" s="12"/>
      <c r="AA116" s="12"/>
      <c r="AB116" s="12"/>
      <c r="AC116" s="12"/>
      <c r="AD116" s="12"/>
      <c r="AE116" s="12"/>
      <c r="AF116" s="12"/>
      <c r="AG116" s="12"/>
      <c r="AH116" s="12"/>
      <c r="AI116" s="12"/>
      <c r="AJ116" s="12"/>
      <c r="AK116" s="12"/>
      <c r="AL116" s="12"/>
      <c r="AM116" s="12"/>
      <c r="AN116" s="12"/>
      <c r="AO116" s="12"/>
      <c r="AP116" s="12"/>
      <c r="AQ116" s="12"/>
      <c r="AR116" s="12"/>
      <c r="AS116" s="12"/>
      <c r="AT116" s="12"/>
      <c r="AU116" s="12"/>
      <c r="AV116" s="12"/>
      <c r="AW116" s="12"/>
      <c r="AX116" s="12"/>
      <c r="AY116" s="12"/>
      <c r="AZ116" s="12"/>
      <c r="BA116" s="12"/>
      <c r="BB116" s="12"/>
      <c r="BC116" s="12"/>
      <c r="BD116" s="12"/>
      <c r="BE116" s="12"/>
      <c r="BF116" s="12"/>
      <c r="BG116" s="12"/>
      <c r="BH116" s="12"/>
      <c r="BI116" s="12"/>
      <c r="BJ116" s="12"/>
      <c r="BK116" s="12"/>
      <c r="BL116" s="12"/>
      <c r="BM116" s="12"/>
      <c r="BN116" s="12"/>
      <c r="BO116" s="12"/>
      <c r="BP116" s="12"/>
      <c r="BQ116" s="12"/>
      <c r="BR116" s="12"/>
      <c r="BS116" s="12"/>
      <c r="BT116" s="12"/>
      <c r="BU116" s="12"/>
      <c r="BV116" s="12"/>
      <c r="BW116" s="12"/>
      <c r="BX116" s="12"/>
      <c r="BY116" s="12"/>
      <c r="BZ116" s="12"/>
      <c r="CA116" s="12"/>
      <c r="CB116" s="12"/>
      <c r="CC116" s="12"/>
    </row>
    <row r="117" spans="1:81" ht="15.75" x14ac:dyDescent="0.25">
      <c r="A117" s="20"/>
      <c r="B117" s="29"/>
      <c r="C117" s="29"/>
      <c r="D117" s="29"/>
      <c r="E117" s="29"/>
      <c r="F117" s="26"/>
      <c r="G117" s="13"/>
      <c r="H117" s="20"/>
      <c r="I117" s="22"/>
      <c r="J117" s="22"/>
      <c r="K117" s="22"/>
      <c r="L117" s="22"/>
      <c r="M117" s="24"/>
      <c r="N117" s="22"/>
      <c r="O117" s="20"/>
      <c r="P117" s="12"/>
      <c r="Q117" s="12"/>
      <c r="R117" s="12"/>
      <c r="S117" s="12"/>
      <c r="T117" s="12"/>
      <c r="U117" s="12"/>
      <c r="V117" s="12"/>
      <c r="W117" s="12"/>
      <c r="X117" s="12"/>
      <c r="Y117" s="12"/>
      <c r="Z117" s="12"/>
      <c r="AA117" s="12"/>
      <c r="AB117" s="12"/>
      <c r="AC117" s="12"/>
      <c r="AD117" s="12"/>
      <c r="AE117" s="12"/>
      <c r="AF117" s="12"/>
      <c r="AG117" s="12"/>
      <c r="AH117" s="12"/>
      <c r="AI117" s="12"/>
      <c r="AJ117" s="12"/>
      <c r="AK117" s="12"/>
      <c r="AL117" s="12"/>
      <c r="AM117" s="12"/>
      <c r="AN117" s="12"/>
      <c r="AO117" s="12"/>
      <c r="AP117" s="12"/>
      <c r="AQ117" s="12"/>
      <c r="AR117" s="12"/>
      <c r="AS117" s="12"/>
      <c r="AT117" s="12"/>
      <c r="AU117" s="12"/>
      <c r="AV117" s="12"/>
      <c r="AW117" s="12"/>
      <c r="AX117" s="12"/>
      <c r="AY117" s="12"/>
      <c r="AZ117" s="12"/>
      <c r="BA117" s="12"/>
      <c r="BB117" s="12"/>
      <c r="BC117" s="12"/>
      <c r="BD117" s="12"/>
      <c r="BE117" s="12"/>
      <c r="BF117" s="12"/>
      <c r="BG117" s="12"/>
      <c r="BH117" s="12"/>
      <c r="BI117" s="12"/>
      <c r="BJ117" s="12"/>
      <c r="BK117" s="12"/>
      <c r="BL117" s="12"/>
      <c r="BM117" s="12"/>
      <c r="BN117" s="12"/>
      <c r="BO117" s="12"/>
      <c r="BP117" s="12"/>
      <c r="BQ117" s="12"/>
      <c r="BR117" s="12"/>
      <c r="BS117" s="12"/>
      <c r="BT117" s="12"/>
      <c r="BU117" s="12"/>
      <c r="BV117" s="12"/>
      <c r="BW117" s="12"/>
      <c r="BX117" s="12"/>
      <c r="BY117" s="12"/>
      <c r="BZ117" s="12"/>
      <c r="CA117" s="12"/>
      <c r="CB117" s="12"/>
      <c r="CC117" s="12"/>
    </row>
    <row r="118" spans="1:81" ht="15.75" x14ac:dyDescent="0.25">
      <c r="A118" s="20"/>
      <c r="B118" s="29"/>
      <c r="C118" s="29"/>
      <c r="D118" s="29"/>
      <c r="E118" s="29"/>
      <c r="F118" s="26"/>
      <c r="G118" s="13"/>
      <c r="H118" s="20"/>
      <c r="I118" s="22"/>
      <c r="J118" s="22"/>
      <c r="K118" s="22"/>
      <c r="L118" s="22"/>
      <c r="M118" s="24"/>
      <c r="N118" s="22"/>
      <c r="O118" s="20"/>
      <c r="P118" s="12"/>
      <c r="Q118" s="12"/>
      <c r="R118" s="12"/>
      <c r="S118" s="12"/>
      <c r="T118" s="12"/>
      <c r="U118" s="12"/>
      <c r="V118" s="12"/>
      <c r="W118" s="12"/>
      <c r="X118" s="12"/>
      <c r="Y118" s="12"/>
      <c r="Z118" s="12"/>
      <c r="AA118" s="12"/>
      <c r="AB118" s="12"/>
      <c r="AC118" s="12"/>
      <c r="AD118" s="12"/>
      <c r="AE118" s="12"/>
      <c r="AF118" s="12"/>
      <c r="AG118" s="12"/>
      <c r="AH118" s="12"/>
      <c r="AI118" s="12"/>
      <c r="AJ118" s="12"/>
      <c r="AK118" s="12"/>
      <c r="AL118" s="12"/>
      <c r="AM118" s="12"/>
      <c r="AN118" s="12"/>
      <c r="AO118" s="12"/>
      <c r="AP118" s="12"/>
      <c r="AQ118" s="12"/>
      <c r="AR118" s="12"/>
      <c r="AS118" s="12"/>
      <c r="AT118" s="12"/>
      <c r="AU118" s="12"/>
      <c r="AV118" s="12"/>
      <c r="AW118" s="12"/>
      <c r="AX118" s="12"/>
      <c r="AY118" s="12"/>
      <c r="AZ118" s="12"/>
      <c r="BA118" s="12"/>
      <c r="BB118" s="12"/>
      <c r="BC118" s="12"/>
      <c r="BD118" s="12"/>
      <c r="BE118" s="12"/>
      <c r="BF118" s="12"/>
      <c r="BG118" s="12"/>
      <c r="BH118" s="12"/>
      <c r="BI118" s="12"/>
      <c r="BJ118" s="12"/>
      <c r="BK118" s="12"/>
      <c r="BL118" s="12"/>
      <c r="BM118" s="12"/>
      <c r="BN118" s="12"/>
      <c r="BO118" s="12"/>
      <c r="BP118" s="12"/>
      <c r="BQ118" s="12"/>
      <c r="BR118" s="12"/>
      <c r="BS118" s="12"/>
      <c r="BT118" s="12"/>
      <c r="BU118" s="12"/>
      <c r="BV118" s="12"/>
      <c r="BW118" s="12"/>
      <c r="BX118" s="12"/>
      <c r="BY118" s="12"/>
      <c r="BZ118" s="12"/>
      <c r="CA118" s="12"/>
      <c r="CB118" s="12"/>
      <c r="CC118" s="12"/>
    </row>
    <row r="119" spans="1:81" ht="15.75" x14ac:dyDescent="0.25">
      <c r="A119" s="20"/>
      <c r="B119" s="29"/>
      <c r="C119" s="29"/>
      <c r="D119" s="29"/>
      <c r="E119" s="29"/>
      <c r="F119" s="26"/>
      <c r="G119" s="13"/>
      <c r="H119" s="20"/>
      <c r="I119" s="22"/>
      <c r="J119" s="22"/>
      <c r="K119" s="22"/>
      <c r="L119" s="22"/>
      <c r="M119" s="24"/>
      <c r="N119" s="22"/>
      <c r="O119" s="20"/>
      <c r="P119" s="12"/>
      <c r="Q119" s="12"/>
      <c r="R119" s="12"/>
      <c r="S119" s="12"/>
      <c r="T119" s="12"/>
      <c r="U119" s="12"/>
      <c r="V119" s="12"/>
      <c r="W119" s="12"/>
      <c r="X119" s="12"/>
      <c r="Y119" s="12"/>
      <c r="Z119" s="12"/>
      <c r="AA119" s="12"/>
      <c r="AB119" s="12"/>
      <c r="AC119" s="12"/>
      <c r="AD119" s="12"/>
      <c r="AE119" s="12"/>
      <c r="AF119" s="12"/>
      <c r="AG119" s="12"/>
      <c r="AH119" s="12"/>
      <c r="AI119" s="12"/>
      <c r="AJ119" s="12"/>
      <c r="AK119" s="12"/>
      <c r="AL119" s="12"/>
      <c r="AM119" s="12"/>
      <c r="AN119" s="12"/>
      <c r="AO119" s="12"/>
      <c r="AP119" s="12"/>
      <c r="AQ119" s="12"/>
      <c r="AR119" s="12"/>
      <c r="AS119" s="12"/>
      <c r="AT119" s="12"/>
      <c r="AU119" s="12"/>
      <c r="AV119" s="12"/>
      <c r="AW119" s="12"/>
      <c r="AX119" s="12"/>
      <c r="AY119" s="12"/>
      <c r="AZ119" s="12"/>
      <c r="BA119" s="12"/>
      <c r="BB119" s="12"/>
      <c r="BC119" s="12"/>
      <c r="BD119" s="12"/>
      <c r="BE119" s="12"/>
      <c r="BF119" s="12"/>
      <c r="BG119" s="12"/>
      <c r="BH119" s="12"/>
      <c r="BI119" s="12"/>
      <c r="BJ119" s="12"/>
      <c r="BK119" s="12"/>
      <c r="BL119" s="12"/>
      <c r="BM119" s="12"/>
      <c r="BN119" s="12"/>
      <c r="BO119" s="12"/>
      <c r="BP119" s="12"/>
      <c r="BQ119" s="12"/>
      <c r="BR119" s="12"/>
      <c r="BS119" s="12"/>
      <c r="BT119" s="12"/>
      <c r="BU119" s="12"/>
      <c r="BV119" s="12"/>
      <c r="BW119" s="12"/>
      <c r="BX119" s="12"/>
      <c r="BY119" s="12"/>
      <c r="BZ119" s="12"/>
      <c r="CA119" s="12"/>
      <c r="CB119" s="12"/>
      <c r="CC119" s="12"/>
    </row>
    <row r="120" spans="1:81" ht="15.75" x14ac:dyDescent="0.25">
      <c r="A120" s="20"/>
      <c r="B120" s="29"/>
      <c r="C120" s="29"/>
      <c r="D120" s="29"/>
      <c r="E120" s="29"/>
      <c r="F120" s="26"/>
      <c r="G120" s="13"/>
      <c r="H120" s="20"/>
      <c r="I120" s="22"/>
      <c r="J120" s="22"/>
      <c r="K120" s="22"/>
      <c r="L120" s="22"/>
      <c r="M120" s="24"/>
      <c r="N120" s="22"/>
      <c r="O120" s="20"/>
      <c r="P120" s="12"/>
      <c r="Q120" s="12"/>
      <c r="R120" s="12"/>
      <c r="S120" s="12"/>
      <c r="T120" s="12"/>
      <c r="U120" s="12"/>
      <c r="V120" s="12"/>
      <c r="W120" s="12"/>
      <c r="X120" s="12"/>
      <c r="Y120" s="12"/>
      <c r="Z120" s="12"/>
      <c r="AA120" s="12"/>
      <c r="AB120" s="12"/>
      <c r="AC120" s="12"/>
      <c r="AD120" s="12"/>
      <c r="AE120" s="12"/>
      <c r="AF120" s="12"/>
      <c r="AG120" s="12"/>
      <c r="AH120" s="12"/>
      <c r="AI120" s="12"/>
      <c r="AJ120" s="12"/>
      <c r="AK120" s="12"/>
      <c r="AL120" s="12"/>
      <c r="AM120" s="12"/>
      <c r="AN120" s="12"/>
      <c r="AO120" s="12"/>
      <c r="AP120" s="12"/>
      <c r="AQ120" s="12"/>
      <c r="AR120" s="12"/>
      <c r="AS120" s="12"/>
      <c r="AT120" s="12"/>
      <c r="AU120" s="12"/>
      <c r="AV120" s="12"/>
      <c r="AW120" s="12"/>
      <c r="AX120" s="12"/>
      <c r="AY120" s="12"/>
      <c r="AZ120" s="12"/>
      <c r="BA120" s="12"/>
      <c r="BB120" s="12"/>
      <c r="BC120" s="12"/>
      <c r="BD120" s="12"/>
      <c r="BE120" s="12"/>
      <c r="BF120" s="12"/>
      <c r="BG120" s="12"/>
      <c r="BH120" s="12"/>
      <c r="BI120" s="12"/>
      <c r="BJ120" s="12"/>
      <c r="BK120" s="12"/>
      <c r="BL120" s="12"/>
      <c r="BM120" s="12"/>
      <c r="BN120" s="12"/>
      <c r="BO120" s="12"/>
      <c r="BP120" s="12"/>
      <c r="BQ120" s="12"/>
      <c r="BR120" s="12"/>
      <c r="BS120" s="12"/>
      <c r="BT120" s="12"/>
      <c r="BU120" s="12"/>
      <c r="BV120" s="12"/>
      <c r="BW120" s="12"/>
      <c r="BX120" s="12"/>
      <c r="BY120" s="12"/>
      <c r="BZ120" s="12"/>
      <c r="CA120" s="12"/>
      <c r="CB120" s="12"/>
      <c r="CC120" s="12"/>
    </row>
    <row r="121" spans="1:81" ht="15.75" x14ac:dyDescent="0.25">
      <c r="A121" s="20"/>
      <c r="B121" s="29"/>
      <c r="C121" s="29"/>
      <c r="D121" s="29"/>
      <c r="E121" s="29"/>
      <c r="F121" s="26"/>
      <c r="G121" s="13"/>
      <c r="H121" s="20"/>
      <c r="I121" s="22"/>
      <c r="J121" s="22"/>
      <c r="K121" s="22"/>
      <c r="L121" s="22"/>
      <c r="M121" s="24"/>
      <c r="N121" s="22"/>
      <c r="O121" s="20"/>
      <c r="P121" s="12"/>
      <c r="Q121" s="12"/>
      <c r="R121" s="12"/>
      <c r="S121" s="12"/>
      <c r="T121" s="12"/>
      <c r="U121" s="12"/>
      <c r="V121" s="12"/>
      <c r="W121" s="12"/>
      <c r="X121" s="12"/>
      <c r="Y121" s="12"/>
      <c r="Z121" s="12"/>
      <c r="AA121" s="12"/>
      <c r="AB121" s="12"/>
      <c r="AC121" s="12"/>
      <c r="AD121" s="12"/>
      <c r="AE121" s="12"/>
      <c r="AF121" s="12"/>
      <c r="AG121" s="12"/>
      <c r="AH121" s="12"/>
      <c r="AI121" s="12"/>
      <c r="AJ121" s="12"/>
      <c r="AK121" s="12"/>
      <c r="AL121" s="12"/>
      <c r="AM121" s="12"/>
      <c r="AN121" s="12"/>
      <c r="AO121" s="12"/>
      <c r="AP121" s="12"/>
      <c r="AQ121" s="12"/>
      <c r="AR121" s="12"/>
      <c r="AS121" s="12"/>
      <c r="AT121" s="12"/>
      <c r="AU121" s="12"/>
      <c r="AV121" s="12"/>
      <c r="AW121" s="12"/>
      <c r="AX121" s="12"/>
      <c r="AY121" s="12"/>
      <c r="AZ121" s="12"/>
      <c r="BA121" s="12"/>
      <c r="BB121" s="12"/>
      <c r="BC121" s="12"/>
      <c r="BD121" s="12"/>
      <c r="BE121" s="12"/>
      <c r="BF121" s="12"/>
      <c r="BG121" s="12"/>
      <c r="BH121" s="12"/>
      <c r="BI121" s="12"/>
      <c r="BJ121" s="12"/>
      <c r="BK121" s="12"/>
      <c r="BL121" s="12"/>
      <c r="BM121" s="12"/>
      <c r="BN121" s="12"/>
      <c r="BO121" s="12"/>
      <c r="BP121" s="12"/>
      <c r="BQ121" s="12"/>
      <c r="BR121" s="12"/>
      <c r="BS121" s="12"/>
      <c r="BT121" s="12"/>
      <c r="BU121" s="12"/>
      <c r="BV121" s="12"/>
      <c r="BW121" s="12"/>
      <c r="BX121" s="12"/>
      <c r="BY121" s="12"/>
      <c r="BZ121" s="12"/>
      <c r="CA121" s="12"/>
      <c r="CB121" s="12"/>
      <c r="CC121" s="12"/>
    </row>
    <row r="122" spans="1:81" ht="15.75" x14ac:dyDescent="0.25">
      <c r="A122" s="20"/>
      <c r="B122" s="29"/>
      <c r="C122" s="29"/>
      <c r="D122" s="29"/>
      <c r="E122" s="29"/>
      <c r="F122" s="26"/>
      <c r="G122" s="13"/>
      <c r="H122" s="20"/>
      <c r="I122" s="22"/>
      <c r="J122" s="22"/>
      <c r="K122" s="22"/>
      <c r="L122" s="22"/>
      <c r="M122" s="24"/>
      <c r="N122" s="22"/>
      <c r="O122" s="20"/>
      <c r="P122" s="12"/>
      <c r="Q122" s="12"/>
      <c r="R122" s="12"/>
      <c r="S122" s="12"/>
      <c r="T122" s="12"/>
      <c r="U122" s="12"/>
      <c r="V122" s="12"/>
      <c r="W122" s="12"/>
      <c r="X122" s="12"/>
      <c r="Y122" s="12"/>
      <c r="Z122" s="12"/>
      <c r="AA122" s="12"/>
      <c r="AB122" s="12"/>
      <c r="AC122" s="12"/>
      <c r="AD122" s="12"/>
      <c r="AE122" s="12"/>
      <c r="AF122" s="12"/>
      <c r="AG122" s="12"/>
      <c r="AH122" s="12"/>
      <c r="AI122" s="12"/>
      <c r="AJ122" s="12"/>
      <c r="AK122" s="12"/>
      <c r="AL122" s="12"/>
      <c r="AM122" s="12"/>
      <c r="AN122" s="12"/>
      <c r="AO122" s="12"/>
      <c r="AP122" s="12"/>
      <c r="AQ122" s="12"/>
      <c r="AR122" s="12"/>
      <c r="AS122" s="12"/>
      <c r="AT122" s="12"/>
      <c r="AU122" s="12"/>
      <c r="AV122" s="12"/>
      <c r="AW122" s="12"/>
      <c r="AX122" s="12"/>
      <c r="AY122" s="12"/>
      <c r="AZ122" s="12"/>
      <c r="BA122" s="12"/>
      <c r="BB122" s="12"/>
      <c r="BC122" s="12"/>
      <c r="BD122" s="12"/>
      <c r="BE122" s="12"/>
      <c r="BF122" s="12"/>
      <c r="BG122" s="12"/>
      <c r="BH122" s="12"/>
      <c r="BI122" s="12"/>
      <c r="BJ122" s="12"/>
      <c r="BK122" s="12"/>
      <c r="BL122" s="12"/>
      <c r="BM122" s="12"/>
      <c r="BN122" s="12"/>
      <c r="BO122" s="12"/>
      <c r="BP122" s="12"/>
      <c r="BQ122" s="12"/>
      <c r="BR122" s="12"/>
      <c r="BS122" s="12"/>
      <c r="BT122" s="12"/>
      <c r="BU122" s="12"/>
      <c r="BV122" s="12"/>
      <c r="BW122" s="12"/>
      <c r="BX122" s="12"/>
      <c r="BY122" s="12"/>
      <c r="BZ122" s="12"/>
      <c r="CA122" s="12"/>
      <c r="CB122" s="12"/>
      <c r="CC122" s="12"/>
    </row>
    <row r="123" spans="1:81" ht="15.75" x14ac:dyDescent="0.25">
      <c r="A123" s="20"/>
      <c r="B123" s="29"/>
      <c r="C123" s="29"/>
      <c r="D123" s="29"/>
      <c r="E123" s="29"/>
      <c r="F123" s="26"/>
      <c r="G123" s="13"/>
      <c r="H123" s="20"/>
      <c r="I123" s="22"/>
      <c r="J123" s="22"/>
      <c r="K123" s="22"/>
      <c r="L123" s="22"/>
      <c r="M123" s="24"/>
      <c r="N123" s="22"/>
      <c r="O123" s="20"/>
      <c r="P123" s="12"/>
      <c r="Q123" s="12"/>
      <c r="R123" s="12"/>
      <c r="S123" s="12"/>
      <c r="T123" s="12"/>
      <c r="U123" s="12"/>
      <c r="V123" s="12"/>
      <c r="W123" s="12"/>
      <c r="X123" s="12"/>
      <c r="Y123" s="12"/>
      <c r="Z123" s="12"/>
      <c r="AA123" s="12"/>
      <c r="AB123" s="12"/>
      <c r="AC123" s="12"/>
      <c r="AD123" s="12"/>
      <c r="AE123" s="12"/>
      <c r="AF123" s="12"/>
      <c r="AG123" s="12"/>
      <c r="AH123" s="12"/>
      <c r="AI123" s="12"/>
      <c r="AJ123" s="12"/>
      <c r="AK123" s="12"/>
      <c r="AL123" s="12"/>
      <c r="AM123" s="12"/>
      <c r="AN123" s="12"/>
      <c r="AO123" s="12"/>
      <c r="AP123" s="12"/>
      <c r="AQ123" s="12"/>
      <c r="AR123" s="12"/>
      <c r="AS123" s="12"/>
      <c r="AT123" s="12"/>
      <c r="AU123" s="12"/>
      <c r="AV123" s="12"/>
      <c r="AW123" s="12"/>
      <c r="AX123" s="12"/>
      <c r="AY123" s="12"/>
      <c r="AZ123" s="12"/>
      <c r="BA123" s="12"/>
      <c r="BB123" s="12"/>
      <c r="BC123" s="12"/>
      <c r="BD123" s="12"/>
      <c r="BE123" s="12"/>
      <c r="BF123" s="12"/>
      <c r="BG123" s="12"/>
      <c r="BH123" s="12"/>
      <c r="BI123" s="12"/>
      <c r="BJ123" s="12"/>
      <c r="BK123" s="12"/>
      <c r="BL123" s="12"/>
      <c r="BM123" s="12"/>
      <c r="BN123" s="12"/>
      <c r="BO123" s="12"/>
      <c r="BP123" s="12"/>
      <c r="BQ123" s="12"/>
      <c r="BR123" s="12"/>
      <c r="BS123" s="12"/>
      <c r="BT123" s="12"/>
      <c r="BU123" s="12"/>
      <c r="BV123" s="12"/>
      <c r="BW123" s="12"/>
      <c r="BX123" s="12"/>
      <c r="BY123" s="12"/>
      <c r="BZ123" s="12"/>
      <c r="CA123" s="12"/>
      <c r="CB123" s="12"/>
      <c r="CC123" s="12"/>
    </row>
    <row r="124" spans="1:81" ht="15.75" x14ac:dyDescent="0.25">
      <c r="A124" s="20"/>
      <c r="B124" s="29"/>
      <c r="C124" s="29"/>
      <c r="D124" s="29"/>
      <c r="E124" s="29"/>
      <c r="F124" s="26"/>
      <c r="G124" s="13"/>
      <c r="H124" s="20"/>
      <c r="I124" s="22"/>
      <c r="J124" s="22"/>
      <c r="K124" s="22"/>
      <c r="L124" s="22"/>
      <c r="M124" s="24"/>
      <c r="N124" s="22"/>
      <c r="O124" s="20"/>
      <c r="P124" s="12"/>
      <c r="Q124" s="12"/>
      <c r="R124" s="12"/>
      <c r="S124" s="12"/>
      <c r="T124" s="12"/>
      <c r="U124" s="12"/>
      <c r="V124" s="12"/>
      <c r="W124" s="12"/>
      <c r="X124" s="12"/>
      <c r="Y124" s="12"/>
      <c r="Z124" s="12"/>
      <c r="AA124" s="12"/>
      <c r="AB124" s="12"/>
      <c r="AC124" s="12"/>
      <c r="AD124" s="12"/>
      <c r="AE124" s="12"/>
      <c r="AF124" s="12"/>
      <c r="AG124" s="12"/>
      <c r="AH124" s="12"/>
      <c r="AI124" s="12"/>
      <c r="AJ124" s="12"/>
      <c r="AK124" s="12"/>
      <c r="AL124" s="12"/>
      <c r="AM124" s="12"/>
      <c r="AN124" s="12"/>
      <c r="AO124" s="12"/>
      <c r="AP124" s="12"/>
      <c r="AQ124" s="12"/>
      <c r="AR124" s="12"/>
      <c r="AS124" s="12"/>
      <c r="AT124" s="12"/>
      <c r="AU124" s="12"/>
      <c r="AV124" s="12"/>
      <c r="AW124" s="12"/>
      <c r="AX124" s="12"/>
      <c r="AY124" s="12"/>
      <c r="AZ124" s="12"/>
      <c r="BA124" s="12"/>
      <c r="BB124" s="12"/>
      <c r="BC124" s="12"/>
      <c r="BD124" s="12"/>
      <c r="BE124" s="12"/>
      <c r="BF124" s="12"/>
      <c r="BG124" s="12"/>
      <c r="BH124" s="12"/>
      <c r="BI124" s="12"/>
      <c r="BJ124" s="12"/>
      <c r="BK124" s="12"/>
      <c r="BL124" s="12"/>
      <c r="BM124" s="12"/>
      <c r="BN124" s="12"/>
      <c r="BO124" s="12"/>
      <c r="BP124" s="12"/>
      <c r="BQ124" s="12"/>
      <c r="BR124" s="12"/>
      <c r="BS124" s="12"/>
      <c r="BT124" s="12"/>
      <c r="BU124" s="12"/>
      <c r="BV124" s="12"/>
      <c r="BW124" s="12"/>
      <c r="BX124" s="12"/>
      <c r="BY124" s="12"/>
      <c r="BZ124" s="12"/>
      <c r="CA124" s="12"/>
      <c r="CB124" s="12"/>
      <c r="CC124" s="12"/>
    </row>
    <row r="125" spans="1:81" ht="15.75" x14ac:dyDescent="0.25">
      <c r="A125" s="20"/>
      <c r="B125" s="29"/>
      <c r="C125" s="29"/>
      <c r="D125" s="29"/>
      <c r="E125" s="29"/>
      <c r="F125" s="26"/>
      <c r="G125" s="13"/>
      <c r="H125" s="20"/>
      <c r="I125" s="22"/>
      <c r="J125" s="22"/>
      <c r="K125" s="22"/>
      <c r="L125" s="22"/>
      <c r="M125" s="24"/>
      <c r="N125" s="22"/>
      <c r="O125" s="20"/>
      <c r="P125" s="12"/>
      <c r="Q125" s="12"/>
      <c r="R125" s="12"/>
      <c r="S125" s="12"/>
      <c r="T125" s="12"/>
      <c r="U125" s="12"/>
      <c r="V125" s="12"/>
      <c r="W125" s="12"/>
      <c r="X125" s="12"/>
      <c r="Y125" s="12"/>
      <c r="Z125" s="12"/>
      <c r="AA125" s="12"/>
      <c r="AB125" s="12"/>
      <c r="AC125" s="12"/>
      <c r="AD125" s="12"/>
      <c r="AE125" s="12"/>
      <c r="AF125" s="12"/>
      <c r="AG125" s="12"/>
      <c r="AH125" s="12"/>
      <c r="AI125" s="12"/>
      <c r="AJ125" s="12"/>
      <c r="AK125" s="12"/>
      <c r="AL125" s="12"/>
      <c r="AM125" s="12"/>
      <c r="AN125" s="12"/>
      <c r="AO125" s="12"/>
      <c r="AP125" s="12"/>
      <c r="AQ125" s="12"/>
      <c r="AR125" s="12"/>
      <c r="AS125" s="12"/>
      <c r="AT125" s="12"/>
      <c r="AU125" s="12"/>
      <c r="AV125" s="12"/>
      <c r="AW125" s="12"/>
      <c r="AX125" s="12"/>
      <c r="AY125" s="12"/>
      <c r="AZ125" s="12"/>
      <c r="BA125" s="12"/>
      <c r="BB125" s="12"/>
      <c r="BC125" s="12"/>
      <c r="BD125" s="12"/>
      <c r="BE125" s="12"/>
      <c r="BF125" s="12"/>
      <c r="BG125" s="12"/>
      <c r="BH125" s="12"/>
      <c r="BI125" s="12"/>
      <c r="BJ125" s="12"/>
      <c r="BK125" s="12"/>
      <c r="BL125" s="12"/>
      <c r="BM125" s="12"/>
      <c r="BN125" s="12"/>
      <c r="BO125" s="12"/>
      <c r="BP125" s="12"/>
      <c r="BQ125" s="12"/>
      <c r="BR125" s="12"/>
      <c r="BS125" s="12"/>
      <c r="BT125" s="12"/>
      <c r="BU125" s="12"/>
      <c r="BV125" s="12"/>
      <c r="BW125" s="12"/>
      <c r="BX125" s="12"/>
      <c r="BY125" s="12"/>
      <c r="BZ125" s="12"/>
      <c r="CA125" s="12"/>
      <c r="CB125" s="12"/>
      <c r="CC125" s="12"/>
    </row>
    <row r="126" spans="1:81" ht="15.75" x14ac:dyDescent="0.25">
      <c r="A126" s="20"/>
      <c r="B126" s="29"/>
      <c r="C126" s="29"/>
      <c r="D126" s="29"/>
      <c r="E126" s="29"/>
      <c r="F126" s="26"/>
      <c r="G126" s="13"/>
      <c r="H126" s="20"/>
      <c r="I126" s="22"/>
      <c r="J126" s="22"/>
      <c r="K126" s="22"/>
      <c r="L126" s="22"/>
      <c r="M126" s="24"/>
      <c r="N126" s="22"/>
      <c r="O126" s="20"/>
      <c r="P126" s="12"/>
      <c r="Q126" s="12"/>
      <c r="R126" s="12"/>
      <c r="S126" s="12"/>
      <c r="T126" s="12"/>
      <c r="U126" s="12"/>
      <c r="V126" s="12"/>
      <c r="W126" s="12"/>
      <c r="X126" s="12"/>
      <c r="Y126" s="12"/>
      <c r="Z126" s="12"/>
      <c r="AA126" s="12"/>
      <c r="AB126" s="12"/>
      <c r="AC126" s="12"/>
      <c r="AD126" s="12"/>
      <c r="AE126" s="12"/>
      <c r="AF126" s="12"/>
      <c r="AG126" s="12"/>
      <c r="AH126" s="12"/>
      <c r="AI126" s="12"/>
      <c r="AJ126" s="12"/>
      <c r="AK126" s="12"/>
      <c r="AL126" s="12"/>
      <c r="AM126" s="12"/>
      <c r="AN126" s="12"/>
      <c r="AO126" s="12"/>
      <c r="AP126" s="12"/>
      <c r="AQ126" s="12"/>
      <c r="AR126" s="12"/>
      <c r="AS126" s="12"/>
      <c r="AT126" s="12"/>
      <c r="AU126" s="12"/>
      <c r="AV126" s="12"/>
      <c r="AW126" s="12"/>
      <c r="AX126" s="12"/>
      <c r="AY126" s="12"/>
      <c r="AZ126" s="12"/>
      <c r="BA126" s="12"/>
      <c r="BB126" s="12"/>
      <c r="BC126" s="12"/>
      <c r="BD126" s="12"/>
      <c r="BE126" s="12"/>
      <c r="BF126" s="12"/>
      <c r="BG126" s="12"/>
      <c r="BH126" s="12"/>
      <c r="BI126" s="12"/>
      <c r="BJ126" s="12"/>
      <c r="BK126" s="12"/>
      <c r="BL126" s="12"/>
      <c r="BM126" s="12"/>
      <c r="BN126" s="12"/>
      <c r="BO126" s="12"/>
      <c r="BP126" s="12"/>
      <c r="BQ126" s="12"/>
      <c r="BR126" s="12"/>
      <c r="BS126" s="12"/>
      <c r="BT126" s="12"/>
      <c r="BU126" s="12"/>
      <c r="BV126" s="12"/>
      <c r="BW126" s="12"/>
      <c r="BX126" s="12"/>
      <c r="BY126" s="12"/>
      <c r="BZ126" s="12"/>
      <c r="CA126" s="12"/>
      <c r="CB126" s="12"/>
      <c r="CC126" s="12"/>
    </row>
    <row r="127" spans="1:81" ht="15.75" x14ac:dyDescent="0.25">
      <c r="A127" s="20"/>
      <c r="B127" s="29"/>
      <c r="C127" s="29"/>
      <c r="D127" s="29"/>
      <c r="E127" s="29"/>
      <c r="F127" s="26"/>
      <c r="G127" s="13"/>
      <c r="H127" s="20"/>
      <c r="I127" s="22"/>
      <c r="J127" s="22"/>
      <c r="K127" s="22"/>
      <c r="L127" s="22"/>
      <c r="M127" s="24"/>
      <c r="N127" s="22"/>
      <c r="O127" s="20"/>
      <c r="P127" s="12"/>
      <c r="Q127" s="12"/>
      <c r="R127" s="12"/>
      <c r="S127" s="12"/>
      <c r="T127" s="12"/>
      <c r="U127" s="12"/>
      <c r="V127" s="12"/>
      <c r="W127" s="12"/>
      <c r="X127" s="12"/>
      <c r="Y127" s="12"/>
      <c r="Z127" s="12"/>
      <c r="AA127" s="12"/>
      <c r="AB127" s="12"/>
      <c r="AC127" s="12"/>
      <c r="AD127" s="12"/>
      <c r="AE127" s="12"/>
      <c r="AF127" s="12"/>
      <c r="AG127" s="12"/>
      <c r="AH127" s="12"/>
      <c r="AI127" s="12"/>
      <c r="AJ127" s="12"/>
      <c r="AK127" s="12"/>
      <c r="AL127" s="12"/>
      <c r="AM127" s="12"/>
      <c r="AN127" s="12"/>
      <c r="AO127" s="12"/>
      <c r="AP127" s="12"/>
      <c r="AQ127" s="12"/>
      <c r="AR127" s="12"/>
      <c r="AS127" s="12"/>
      <c r="AT127" s="12"/>
      <c r="AU127" s="12"/>
      <c r="AV127" s="12"/>
      <c r="AW127" s="12"/>
      <c r="AX127" s="12"/>
      <c r="AY127" s="12"/>
      <c r="AZ127" s="12"/>
      <c r="BA127" s="12"/>
      <c r="BB127" s="12"/>
      <c r="BC127" s="12"/>
      <c r="BD127" s="12"/>
      <c r="BE127" s="12"/>
      <c r="BF127" s="12"/>
      <c r="BG127" s="12"/>
      <c r="BH127" s="12"/>
      <c r="BI127" s="12"/>
      <c r="BJ127" s="12"/>
      <c r="BK127" s="12"/>
      <c r="BL127" s="12"/>
      <c r="BM127" s="12"/>
      <c r="BN127" s="12"/>
      <c r="BO127" s="12"/>
      <c r="BP127" s="12"/>
      <c r="BQ127" s="12"/>
      <c r="BR127" s="12"/>
      <c r="BS127" s="12"/>
      <c r="BT127" s="12"/>
      <c r="BU127" s="12"/>
      <c r="BV127" s="12"/>
      <c r="BW127" s="12"/>
      <c r="BX127" s="12"/>
      <c r="BY127" s="12"/>
      <c r="BZ127" s="12"/>
      <c r="CA127" s="12"/>
      <c r="CB127" s="12"/>
      <c r="CC127" s="12"/>
    </row>
    <row r="128" spans="1:81" ht="15.75" x14ac:dyDescent="0.25">
      <c r="A128" s="20"/>
      <c r="B128" s="29"/>
      <c r="C128" s="29"/>
      <c r="D128" s="29"/>
      <c r="E128" s="29"/>
      <c r="F128" s="26"/>
      <c r="G128" s="13"/>
      <c r="H128" s="20"/>
      <c r="I128" s="22"/>
      <c r="J128" s="22"/>
      <c r="K128" s="22"/>
      <c r="L128" s="22"/>
      <c r="M128" s="24"/>
      <c r="N128" s="22"/>
      <c r="O128" s="20"/>
      <c r="P128" s="12"/>
      <c r="Q128" s="12"/>
      <c r="R128" s="12"/>
      <c r="S128" s="12"/>
      <c r="T128" s="12"/>
      <c r="U128" s="12"/>
      <c r="V128" s="12"/>
      <c r="W128" s="12"/>
      <c r="X128" s="12"/>
      <c r="Y128" s="12"/>
      <c r="Z128" s="12"/>
      <c r="AA128" s="12"/>
      <c r="AB128" s="12"/>
      <c r="AC128" s="12"/>
      <c r="AD128" s="12"/>
      <c r="AE128" s="12"/>
      <c r="AF128" s="12"/>
      <c r="AG128" s="12"/>
      <c r="AH128" s="12"/>
      <c r="AI128" s="12"/>
      <c r="AJ128" s="12"/>
      <c r="AK128" s="12"/>
      <c r="AL128" s="12"/>
      <c r="AM128" s="12"/>
      <c r="AN128" s="12"/>
      <c r="AO128" s="12"/>
      <c r="AP128" s="12"/>
      <c r="AQ128" s="12"/>
      <c r="AR128" s="12"/>
      <c r="AS128" s="12"/>
      <c r="AT128" s="12"/>
      <c r="AU128" s="12"/>
      <c r="AV128" s="12"/>
      <c r="AW128" s="12"/>
      <c r="AX128" s="12"/>
      <c r="AY128" s="12"/>
      <c r="AZ128" s="12"/>
      <c r="BA128" s="12"/>
      <c r="BB128" s="12"/>
      <c r="BC128" s="12"/>
      <c r="BD128" s="12"/>
      <c r="BE128" s="12"/>
      <c r="BF128" s="12"/>
      <c r="BG128" s="12"/>
      <c r="BH128" s="12"/>
      <c r="BI128" s="12"/>
      <c r="BJ128" s="12"/>
      <c r="BK128" s="12"/>
      <c r="BL128" s="12"/>
      <c r="BM128" s="12"/>
      <c r="BN128" s="12"/>
      <c r="BO128" s="12"/>
      <c r="BP128" s="12"/>
      <c r="BQ128" s="12"/>
      <c r="BR128" s="12"/>
      <c r="BS128" s="12"/>
      <c r="BT128" s="12"/>
      <c r="BU128" s="12"/>
      <c r="BV128" s="12"/>
      <c r="BW128" s="12"/>
      <c r="BX128" s="12"/>
      <c r="BY128" s="12"/>
      <c r="BZ128" s="12"/>
      <c r="CA128" s="12"/>
      <c r="CB128" s="12"/>
      <c r="CC128" s="12"/>
    </row>
    <row r="129" spans="1:81" ht="15.75" x14ac:dyDescent="0.25">
      <c r="A129" s="20"/>
      <c r="B129" s="29"/>
      <c r="C129" s="29"/>
      <c r="D129" s="29"/>
      <c r="E129" s="29"/>
      <c r="F129" s="26"/>
      <c r="G129" s="13"/>
      <c r="H129" s="20"/>
      <c r="I129" s="22"/>
      <c r="J129" s="22"/>
      <c r="K129" s="22"/>
      <c r="L129" s="22"/>
      <c r="M129" s="24"/>
      <c r="N129" s="22"/>
      <c r="O129" s="20"/>
      <c r="P129" s="12"/>
      <c r="Q129" s="12"/>
      <c r="R129" s="12"/>
      <c r="S129" s="12"/>
      <c r="T129" s="12"/>
      <c r="U129" s="12"/>
      <c r="V129" s="12"/>
      <c r="W129" s="12"/>
      <c r="X129" s="12"/>
      <c r="Y129" s="12"/>
      <c r="Z129" s="12"/>
      <c r="AA129" s="12"/>
      <c r="AB129" s="12"/>
      <c r="AC129" s="12"/>
      <c r="AD129" s="12"/>
      <c r="AE129" s="12"/>
      <c r="AF129" s="12"/>
      <c r="AG129" s="12"/>
      <c r="AH129" s="12"/>
      <c r="AI129" s="12"/>
      <c r="AJ129" s="12"/>
      <c r="AK129" s="12"/>
      <c r="AL129" s="12"/>
      <c r="AM129" s="12"/>
      <c r="AN129" s="12"/>
      <c r="AO129" s="12"/>
      <c r="AP129" s="12"/>
      <c r="AQ129" s="12"/>
      <c r="AR129" s="12"/>
      <c r="AS129" s="12"/>
      <c r="AT129" s="12"/>
      <c r="AU129" s="12"/>
      <c r="AV129" s="12"/>
      <c r="AW129" s="12"/>
      <c r="AX129" s="12"/>
      <c r="AY129" s="12"/>
      <c r="AZ129" s="12"/>
      <c r="BA129" s="12"/>
      <c r="BB129" s="12"/>
      <c r="BC129" s="12"/>
      <c r="BD129" s="12"/>
      <c r="BE129" s="12"/>
      <c r="BF129" s="12"/>
      <c r="BG129" s="12"/>
      <c r="BH129" s="12"/>
      <c r="BI129" s="12"/>
      <c r="BJ129" s="12"/>
      <c r="BK129" s="12"/>
      <c r="BL129" s="12"/>
      <c r="BM129" s="12"/>
      <c r="BN129" s="12"/>
      <c r="BO129" s="12"/>
      <c r="BP129" s="12"/>
      <c r="BQ129" s="12"/>
      <c r="BR129" s="12"/>
      <c r="BS129" s="12"/>
      <c r="BT129" s="12"/>
      <c r="BU129" s="12"/>
      <c r="BV129" s="12"/>
      <c r="BW129" s="12"/>
      <c r="BX129" s="12"/>
      <c r="BY129" s="12"/>
      <c r="BZ129" s="12"/>
      <c r="CA129" s="12"/>
      <c r="CB129" s="12"/>
      <c r="CC129" s="12"/>
    </row>
    <row r="130" spans="1:81" ht="15.75" x14ac:dyDescent="0.25">
      <c r="A130" s="20"/>
      <c r="B130" s="29"/>
      <c r="C130" s="29"/>
      <c r="D130" s="29"/>
      <c r="E130" s="29"/>
      <c r="F130" s="26"/>
      <c r="G130" s="13"/>
      <c r="H130" s="20"/>
      <c r="I130" s="22"/>
      <c r="J130" s="22"/>
      <c r="K130" s="22"/>
      <c r="L130" s="22"/>
      <c r="M130" s="24"/>
      <c r="N130" s="22"/>
      <c r="O130" s="20"/>
      <c r="P130" s="12"/>
      <c r="Q130" s="12"/>
      <c r="R130" s="12"/>
      <c r="S130" s="12"/>
      <c r="T130" s="12"/>
      <c r="U130" s="12"/>
      <c r="V130" s="12"/>
      <c r="W130" s="12"/>
      <c r="X130" s="12"/>
      <c r="Y130" s="12"/>
      <c r="Z130" s="12"/>
      <c r="AA130" s="12"/>
      <c r="AB130" s="12"/>
      <c r="AC130" s="12"/>
      <c r="AD130" s="12"/>
      <c r="AE130" s="12"/>
      <c r="AF130" s="12"/>
      <c r="AG130" s="12"/>
      <c r="AH130" s="12"/>
      <c r="AI130" s="12"/>
      <c r="AJ130" s="12"/>
      <c r="AK130" s="12"/>
      <c r="AL130" s="12"/>
      <c r="AM130" s="12"/>
      <c r="AN130" s="12"/>
      <c r="AO130" s="12"/>
      <c r="AP130" s="12"/>
      <c r="AQ130" s="12"/>
      <c r="AR130" s="12"/>
      <c r="AS130" s="12"/>
      <c r="AT130" s="12"/>
      <c r="AU130" s="12"/>
      <c r="AV130" s="12"/>
      <c r="AW130" s="12"/>
      <c r="AX130" s="12"/>
      <c r="AY130" s="12"/>
      <c r="AZ130" s="12"/>
      <c r="BA130" s="12"/>
      <c r="BB130" s="12"/>
      <c r="BC130" s="12"/>
      <c r="BD130" s="12"/>
      <c r="BE130" s="12"/>
      <c r="BF130" s="12"/>
      <c r="BG130" s="12"/>
      <c r="BH130" s="12"/>
      <c r="BI130" s="12"/>
      <c r="BJ130" s="12"/>
      <c r="BK130" s="12"/>
      <c r="BL130" s="12"/>
      <c r="BM130" s="12"/>
      <c r="BN130" s="12"/>
      <c r="BO130" s="12"/>
      <c r="BP130" s="12"/>
      <c r="BQ130" s="12"/>
      <c r="BR130" s="12"/>
      <c r="BS130" s="12"/>
      <c r="BT130" s="12"/>
      <c r="BU130" s="12"/>
      <c r="BV130" s="12"/>
      <c r="BW130" s="12"/>
      <c r="BX130" s="12"/>
      <c r="BY130" s="12"/>
      <c r="BZ130" s="12"/>
      <c r="CA130" s="12"/>
      <c r="CB130" s="12"/>
      <c r="CC130" s="12"/>
    </row>
    <row r="131" spans="1:81" ht="15.75" x14ac:dyDescent="0.25">
      <c r="A131" s="20"/>
      <c r="B131" s="29"/>
      <c r="C131" s="29"/>
      <c r="D131" s="29"/>
      <c r="E131" s="29"/>
      <c r="F131" s="26"/>
      <c r="G131" s="13"/>
      <c r="H131" s="20"/>
      <c r="I131" s="22"/>
      <c r="J131" s="22"/>
      <c r="K131" s="22"/>
      <c r="L131" s="22"/>
      <c r="M131" s="24"/>
      <c r="N131" s="22"/>
      <c r="O131" s="20"/>
      <c r="P131" s="12"/>
      <c r="Q131" s="12"/>
      <c r="R131" s="12"/>
      <c r="S131" s="12"/>
      <c r="T131" s="12"/>
      <c r="U131" s="12"/>
      <c r="V131" s="12"/>
      <c r="W131" s="12"/>
      <c r="X131" s="12"/>
      <c r="Y131" s="12"/>
      <c r="Z131" s="12"/>
      <c r="AA131" s="12"/>
      <c r="AB131" s="12"/>
      <c r="AC131" s="12"/>
      <c r="AD131" s="12"/>
      <c r="AE131" s="12"/>
      <c r="AF131" s="12"/>
      <c r="AG131" s="12"/>
      <c r="AH131" s="12"/>
      <c r="AI131" s="12"/>
      <c r="AJ131" s="12"/>
      <c r="AK131" s="12"/>
      <c r="AL131" s="12"/>
      <c r="AM131" s="12"/>
      <c r="AN131" s="12"/>
      <c r="AO131" s="12"/>
      <c r="AP131" s="12"/>
      <c r="AQ131" s="12"/>
      <c r="AR131" s="12"/>
      <c r="AS131" s="12"/>
      <c r="AT131" s="12"/>
      <c r="AU131" s="12"/>
      <c r="AV131" s="12"/>
      <c r="AW131" s="12"/>
      <c r="AX131" s="12"/>
      <c r="AY131" s="12"/>
      <c r="AZ131" s="12"/>
      <c r="BA131" s="12"/>
      <c r="BB131" s="12"/>
      <c r="BC131" s="12"/>
      <c r="BD131" s="12"/>
      <c r="BE131" s="12"/>
      <c r="BF131" s="12"/>
      <c r="BG131" s="12"/>
      <c r="BH131" s="12"/>
      <c r="BI131" s="12"/>
      <c r="BJ131" s="12"/>
      <c r="BK131" s="12"/>
      <c r="BL131" s="12"/>
      <c r="BM131" s="12"/>
      <c r="BN131" s="12"/>
      <c r="BO131" s="12"/>
      <c r="BP131" s="12"/>
      <c r="BQ131" s="12"/>
      <c r="BR131" s="12"/>
      <c r="BS131" s="12"/>
      <c r="BT131" s="12"/>
      <c r="BU131" s="12"/>
      <c r="BV131" s="12"/>
      <c r="BW131" s="12"/>
      <c r="BX131" s="12"/>
      <c r="BY131" s="12"/>
      <c r="BZ131" s="12"/>
      <c r="CA131" s="12"/>
      <c r="CB131" s="12"/>
      <c r="CC131" s="12"/>
    </row>
    <row r="132" spans="1:81" ht="15.75" x14ac:dyDescent="0.25">
      <c r="A132" s="20"/>
      <c r="B132" s="29"/>
      <c r="C132" s="29"/>
      <c r="D132" s="29"/>
      <c r="E132" s="29"/>
      <c r="F132" s="26"/>
      <c r="G132" s="13"/>
      <c r="H132" s="20"/>
      <c r="I132" s="22"/>
      <c r="J132" s="22"/>
      <c r="K132" s="22"/>
      <c r="L132" s="22"/>
      <c r="M132" s="24"/>
      <c r="N132" s="22"/>
      <c r="O132" s="20"/>
      <c r="P132" s="12"/>
      <c r="Q132" s="12"/>
      <c r="R132" s="12"/>
      <c r="S132" s="12"/>
      <c r="T132" s="12"/>
      <c r="U132" s="12"/>
      <c r="V132" s="12"/>
      <c r="W132" s="12"/>
      <c r="X132" s="12"/>
      <c r="Y132" s="12"/>
      <c r="Z132" s="12"/>
      <c r="AA132" s="12"/>
      <c r="AB132" s="12"/>
      <c r="AC132" s="12"/>
      <c r="AD132" s="12"/>
      <c r="AE132" s="12"/>
      <c r="AF132" s="12"/>
      <c r="AG132" s="12"/>
      <c r="AH132" s="12"/>
      <c r="AI132" s="12"/>
      <c r="AJ132" s="12"/>
      <c r="AK132" s="12"/>
      <c r="AL132" s="12"/>
      <c r="AM132" s="12"/>
      <c r="AN132" s="12"/>
      <c r="AO132" s="12"/>
      <c r="AP132" s="12"/>
      <c r="AQ132" s="12"/>
      <c r="AR132" s="12"/>
      <c r="AS132" s="12"/>
      <c r="AT132" s="12"/>
      <c r="AU132" s="12"/>
      <c r="AV132" s="12"/>
      <c r="AW132" s="12"/>
      <c r="AX132" s="12"/>
      <c r="AY132" s="12"/>
      <c r="AZ132" s="12"/>
      <c r="BA132" s="12"/>
      <c r="BB132" s="12"/>
      <c r="BC132" s="12"/>
      <c r="BD132" s="12"/>
      <c r="BE132" s="12"/>
      <c r="BF132" s="12"/>
      <c r="BG132" s="12"/>
      <c r="BH132" s="12"/>
      <c r="BI132" s="12"/>
      <c r="BJ132" s="12"/>
      <c r="BK132" s="12"/>
      <c r="BL132" s="12"/>
      <c r="BM132" s="12"/>
      <c r="BN132" s="12"/>
      <c r="BO132" s="12"/>
      <c r="BP132" s="12"/>
      <c r="BQ132" s="12"/>
      <c r="BR132" s="12"/>
      <c r="BS132" s="12"/>
      <c r="BT132" s="12"/>
      <c r="BU132" s="12"/>
      <c r="BV132" s="12"/>
      <c r="BW132" s="12"/>
      <c r="BX132" s="12"/>
      <c r="BY132" s="12"/>
      <c r="BZ132" s="12"/>
      <c r="CA132" s="12"/>
      <c r="CB132" s="12"/>
      <c r="CC132" s="12"/>
    </row>
    <row r="133" spans="1:81" ht="15.75" x14ac:dyDescent="0.25">
      <c r="A133" s="20"/>
      <c r="B133" s="29"/>
      <c r="C133" s="29"/>
      <c r="D133" s="29"/>
      <c r="E133" s="29"/>
      <c r="F133" s="26"/>
      <c r="G133" s="13"/>
      <c r="H133" s="20"/>
      <c r="I133" s="22"/>
      <c r="J133" s="22"/>
      <c r="K133" s="22"/>
      <c r="L133" s="22"/>
      <c r="M133" s="24"/>
      <c r="N133" s="22"/>
      <c r="O133" s="20"/>
      <c r="P133" s="12"/>
      <c r="Q133" s="12"/>
      <c r="R133" s="12"/>
      <c r="S133" s="12"/>
      <c r="T133" s="12"/>
      <c r="U133" s="12"/>
      <c r="V133" s="12"/>
      <c r="W133" s="12"/>
      <c r="X133" s="12"/>
      <c r="Y133" s="12"/>
      <c r="Z133" s="12"/>
      <c r="AA133" s="12"/>
      <c r="AB133" s="12"/>
      <c r="AC133" s="12"/>
      <c r="AD133" s="12"/>
      <c r="AE133" s="12"/>
      <c r="AF133" s="12"/>
      <c r="AG133" s="12"/>
      <c r="AH133" s="12"/>
      <c r="AI133" s="12"/>
      <c r="AJ133" s="12"/>
      <c r="AK133" s="12"/>
      <c r="AL133" s="12"/>
      <c r="AM133" s="12"/>
      <c r="AN133" s="12"/>
      <c r="AO133" s="12"/>
      <c r="AP133" s="12"/>
      <c r="AQ133" s="12"/>
      <c r="AR133" s="12"/>
      <c r="AS133" s="12"/>
      <c r="AT133" s="12"/>
      <c r="AU133" s="12"/>
      <c r="AV133" s="12"/>
      <c r="AW133" s="12"/>
      <c r="AX133" s="12"/>
      <c r="AY133" s="12"/>
      <c r="AZ133" s="12"/>
      <c r="BA133" s="12"/>
      <c r="BB133" s="12"/>
      <c r="BC133" s="12"/>
      <c r="BD133" s="12"/>
      <c r="BE133" s="12"/>
      <c r="BF133" s="12"/>
      <c r="BG133" s="12"/>
      <c r="BH133" s="12"/>
      <c r="BI133" s="12"/>
      <c r="BJ133" s="12"/>
      <c r="BK133" s="12"/>
      <c r="BL133" s="12"/>
      <c r="BM133" s="12"/>
      <c r="BN133" s="12"/>
      <c r="BO133" s="12"/>
      <c r="BP133" s="12"/>
      <c r="BQ133" s="12"/>
      <c r="BR133" s="12"/>
      <c r="BS133" s="12"/>
      <c r="BT133" s="12"/>
      <c r="BU133" s="12"/>
      <c r="BV133" s="12"/>
      <c r="BW133" s="12"/>
      <c r="BX133" s="12"/>
      <c r="BY133" s="12"/>
      <c r="BZ133" s="12"/>
      <c r="CA133" s="12"/>
      <c r="CB133" s="12"/>
      <c r="CC133" s="12"/>
    </row>
    <row r="134" spans="1:81" ht="15.75" x14ac:dyDescent="0.25">
      <c r="A134" s="20"/>
      <c r="B134" s="29"/>
      <c r="C134" s="29"/>
      <c r="D134" s="29"/>
      <c r="E134" s="29"/>
      <c r="F134" s="26"/>
      <c r="G134" s="13"/>
      <c r="H134" s="20"/>
      <c r="I134" s="22"/>
      <c r="J134" s="22"/>
      <c r="K134" s="22"/>
      <c r="L134" s="22"/>
      <c r="M134" s="24"/>
      <c r="N134" s="22"/>
      <c r="O134" s="20"/>
      <c r="P134" s="12"/>
      <c r="Q134" s="12"/>
      <c r="R134" s="12"/>
      <c r="S134" s="12"/>
      <c r="T134" s="12"/>
      <c r="U134" s="12"/>
      <c r="V134" s="12"/>
      <c r="W134" s="12"/>
      <c r="X134" s="12"/>
      <c r="Y134" s="12"/>
      <c r="Z134" s="12"/>
      <c r="AA134" s="12"/>
      <c r="AB134" s="12"/>
      <c r="AC134" s="12"/>
      <c r="AD134" s="12"/>
      <c r="AE134" s="12"/>
      <c r="AF134" s="12"/>
      <c r="AG134" s="12"/>
      <c r="AH134" s="12"/>
      <c r="AI134" s="12"/>
      <c r="AJ134" s="12"/>
      <c r="AK134" s="12"/>
      <c r="AL134" s="12"/>
      <c r="AM134" s="12"/>
      <c r="AN134" s="12"/>
      <c r="AO134" s="12"/>
      <c r="AP134" s="12"/>
      <c r="AQ134" s="12"/>
      <c r="AR134" s="12"/>
      <c r="AS134" s="12"/>
      <c r="AT134" s="12"/>
      <c r="AU134" s="12"/>
      <c r="AV134" s="12"/>
      <c r="AW134" s="12"/>
      <c r="AX134" s="12"/>
      <c r="AY134" s="12"/>
      <c r="AZ134" s="12"/>
      <c r="BA134" s="12"/>
      <c r="BB134" s="12"/>
      <c r="BC134" s="12"/>
      <c r="BD134" s="12"/>
      <c r="BE134" s="12"/>
      <c r="BF134" s="12"/>
      <c r="BG134" s="12"/>
      <c r="BH134" s="12"/>
      <c r="BI134" s="12"/>
      <c r="BJ134" s="12"/>
      <c r="BK134" s="12"/>
      <c r="BL134" s="12"/>
      <c r="BM134" s="12"/>
      <c r="BN134" s="12"/>
      <c r="BO134" s="12"/>
      <c r="BP134" s="12"/>
      <c r="BQ134" s="12"/>
      <c r="BR134" s="12"/>
      <c r="BS134" s="12"/>
      <c r="BT134" s="12"/>
      <c r="BU134" s="12"/>
      <c r="BV134" s="12"/>
      <c r="BW134" s="12"/>
      <c r="BX134" s="12"/>
      <c r="BY134" s="12"/>
      <c r="BZ134" s="12"/>
      <c r="CA134" s="12"/>
      <c r="CB134" s="12"/>
      <c r="CC134" s="12"/>
    </row>
    <row r="135" spans="1:81" ht="15.75" x14ac:dyDescent="0.25">
      <c r="A135" s="20"/>
      <c r="B135" s="29"/>
      <c r="C135" s="29"/>
      <c r="D135" s="29"/>
      <c r="E135" s="29"/>
      <c r="F135" s="26"/>
      <c r="G135" s="13"/>
      <c r="H135" s="20"/>
      <c r="I135" s="22"/>
      <c r="J135" s="22"/>
      <c r="K135" s="22"/>
      <c r="L135" s="22"/>
      <c r="M135" s="24"/>
      <c r="N135" s="22"/>
      <c r="O135" s="20"/>
      <c r="P135" s="12"/>
      <c r="Q135" s="12"/>
      <c r="R135" s="12"/>
      <c r="S135" s="12"/>
      <c r="T135" s="12"/>
      <c r="U135" s="12"/>
      <c r="V135" s="12"/>
      <c r="W135" s="12"/>
      <c r="X135" s="12"/>
      <c r="Y135" s="12"/>
      <c r="Z135" s="12"/>
      <c r="AA135" s="12"/>
      <c r="AB135" s="12"/>
      <c r="AC135" s="12"/>
      <c r="AD135" s="12"/>
      <c r="AE135" s="12"/>
      <c r="AF135" s="12"/>
      <c r="AG135" s="12"/>
      <c r="AH135" s="12"/>
      <c r="AI135" s="12"/>
      <c r="AJ135" s="12"/>
      <c r="AK135" s="12"/>
      <c r="AL135" s="12"/>
      <c r="AM135" s="12"/>
      <c r="AN135" s="12"/>
      <c r="AO135" s="12"/>
      <c r="AP135" s="12"/>
      <c r="AQ135" s="12"/>
      <c r="AR135" s="12"/>
      <c r="AS135" s="12"/>
      <c r="AT135" s="12"/>
      <c r="AU135" s="12"/>
      <c r="AV135" s="12"/>
      <c r="AW135" s="12"/>
      <c r="AX135" s="12"/>
      <c r="AY135" s="12"/>
      <c r="AZ135" s="12"/>
      <c r="BA135" s="12"/>
      <c r="BB135" s="12"/>
      <c r="BC135" s="12"/>
      <c r="BD135" s="12"/>
      <c r="BE135" s="12"/>
      <c r="BF135" s="12"/>
      <c r="BG135" s="12"/>
      <c r="BH135" s="12"/>
      <c r="BI135" s="12"/>
      <c r="BJ135" s="12"/>
      <c r="BK135" s="12"/>
      <c r="BL135" s="12"/>
      <c r="BM135" s="12"/>
      <c r="BN135" s="12"/>
      <c r="BO135" s="12"/>
      <c r="BP135" s="12"/>
      <c r="BQ135" s="12"/>
      <c r="BR135" s="12"/>
      <c r="BS135" s="12"/>
      <c r="BT135" s="12"/>
      <c r="BU135" s="12"/>
      <c r="BV135" s="12"/>
      <c r="BW135" s="12"/>
      <c r="BX135" s="12"/>
      <c r="BY135" s="12"/>
      <c r="BZ135" s="12"/>
      <c r="CA135" s="12"/>
      <c r="CB135" s="12"/>
      <c r="CC135" s="12"/>
    </row>
    <row r="136" spans="1:81" ht="15.75" x14ac:dyDescent="0.25">
      <c r="A136" s="20"/>
      <c r="B136" s="29"/>
      <c r="C136" s="29"/>
      <c r="D136" s="29"/>
      <c r="E136" s="29"/>
      <c r="F136" s="26"/>
      <c r="G136" s="13"/>
      <c r="H136" s="20"/>
      <c r="I136" s="22"/>
      <c r="J136" s="22"/>
      <c r="K136" s="22"/>
      <c r="L136" s="22"/>
      <c r="M136" s="24"/>
      <c r="N136" s="22"/>
      <c r="O136" s="20"/>
      <c r="P136" s="12"/>
      <c r="Q136" s="12"/>
      <c r="R136" s="12"/>
      <c r="S136" s="12"/>
      <c r="T136" s="12"/>
      <c r="U136" s="12"/>
      <c r="V136" s="12"/>
      <c r="W136" s="12"/>
      <c r="X136" s="12"/>
      <c r="Y136" s="12"/>
      <c r="Z136" s="12"/>
      <c r="AA136" s="12"/>
      <c r="AB136" s="12"/>
      <c r="AC136" s="12"/>
      <c r="AD136" s="12"/>
      <c r="AE136" s="12"/>
      <c r="AF136" s="12"/>
      <c r="AG136" s="12"/>
      <c r="AH136" s="12"/>
      <c r="AI136" s="12"/>
      <c r="AJ136" s="12"/>
      <c r="AK136" s="12"/>
      <c r="AL136" s="12"/>
      <c r="AM136" s="12"/>
      <c r="AN136" s="12"/>
      <c r="AO136" s="12"/>
      <c r="AP136" s="12"/>
      <c r="AQ136" s="12"/>
      <c r="AR136" s="12"/>
      <c r="AS136" s="12"/>
      <c r="AT136" s="12"/>
      <c r="AU136" s="12"/>
      <c r="AV136" s="12"/>
      <c r="AW136" s="12"/>
      <c r="AX136" s="12"/>
      <c r="AY136" s="12"/>
      <c r="AZ136" s="12"/>
      <c r="BA136" s="12"/>
      <c r="BB136" s="12"/>
      <c r="BC136" s="12"/>
      <c r="BD136" s="12"/>
      <c r="BE136" s="12"/>
      <c r="BF136" s="12"/>
      <c r="BG136" s="12"/>
      <c r="BH136" s="12"/>
      <c r="BI136" s="12"/>
      <c r="BJ136" s="12"/>
      <c r="BK136" s="12"/>
      <c r="BL136" s="12"/>
      <c r="BM136" s="12"/>
      <c r="BN136" s="12"/>
      <c r="BO136" s="12"/>
      <c r="BP136" s="12"/>
      <c r="BQ136" s="12"/>
      <c r="BR136" s="12"/>
      <c r="BS136" s="12"/>
      <c r="BT136" s="12"/>
      <c r="BU136" s="12"/>
      <c r="BV136" s="12"/>
      <c r="BW136" s="12"/>
      <c r="BX136" s="12"/>
      <c r="BY136" s="12"/>
      <c r="BZ136" s="12"/>
      <c r="CA136" s="12"/>
      <c r="CB136" s="12"/>
      <c r="CC136" s="12"/>
    </row>
    <row r="137" spans="1:81" ht="15.75" x14ac:dyDescent="0.25">
      <c r="A137" s="20"/>
      <c r="B137" s="29"/>
      <c r="C137" s="29"/>
      <c r="D137" s="29"/>
      <c r="E137" s="29"/>
      <c r="F137" s="26"/>
      <c r="G137" s="13"/>
      <c r="H137" s="20"/>
      <c r="I137" s="22"/>
      <c r="J137" s="22"/>
      <c r="K137" s="22"/>
      <c r="L137" s="22"/>
      <c r="M137" s="24"/>
      <c r="N137" s="22"/>
      <c r="O137" s="20"/>
      <c r="P137" s="12"/>
      <c r="Q137" s="12"/>
      <c r="R137" s="12"/>
      <c r="S137" s="12"/>
      <c r="T137" s="12"/>
      <c r="U137" s="12"/>
      <c r="V137" s="12"/>
      <c r="W137" s="12"/>
      <c r="X137" s="12"/>
      <c r="Y137" s="12"/>
      <c r="Z137" s="12"/>
      <c r="AA137" s="12"/>
      <c r="AB137" s="12"/>
      <c r="AC137" s="12"/>
      <c r="AD137" s="12"/>
      <c r="AE137" s="12"/>
      <c r="AF137" s="12"/>
      <c r="AG137" s="12"/>
      <c r="AH137" s="12"/>
      <c r="AI137" s="12"/>
      <c r="AJ137" s="12"/>
      <c r="AK137" s="12"/>
      <c r="AL137" s="12"/>
      <c r="AM137" s="12"/>
      <c r="AN137" s="12"/>
      <c r="AO137" s="12"/>
      <c r="AP137" s="12"/>
      <c r="AQ137" s="12"/>
      <c r="AR137" s="12"/>
      <c r="AS137" s="12"/>
      <c r="AT137" s="12"/>
      <c r="AU137" s="12"/>
      <c r="AV137" s="12"/>
      <c r="AW137" s="12"/>
      <c r="AX137" s="12"/>
      <c r="AY137" s="12"/>
      <c r="AZ137" s="12"/>
      <c r="BA137" s="12"/>
      <c r="BB137" s="12"/>
      <c r="BC137" s="12"/>
      <c r="BD137" s="12"/>
      <c r="BE137" s="12"/>
      <c r="BF137" s="12"/>
      <c r="BG137" s="12"/>
      <c r="BH137" s="12"/>
      <c r="BI137" s="12"/>
      <c r="BJ137" s="12"/>
      <c r="BK137" s="12"/>
      <c r="BL137" s="12"/>
      <c r="BM137" s="12"/>
      <c r="BN137" s="12"/>
      <c r="BO137" s="12"/>
      <c r="BP137" s="12"/>
      <c r="BQ137" s="12"/>
      <c r="BR137" s="12"/>
      <c r="BS137" s="12"/>
      <c r="BT137" s="12"/>
      <c r="BU137" s="12"/>
      <c r="BV137" s="12"/>
      <c r="BW137" s="12"/>
      <c r="BX137" s="12"/>
      <c r="BY137" s="12"/>
      <c r="BZ137" s="12"/>
      <c r="CA137" s="12"/>
      <c r="CB137" s="12"/>
      <c r="CC137" s="12"/>
    </row>
    <row r="138" spans="1:81" ht="15.75" x14ac:dyDescent="0.25">
      <c r="A138" s="20"/>
      <c r="B138" s="29"/>
      <c r="C138" s="29"/>
      <c r="D138" s="29"/>
      <c r="E138" s="29"/>
      <c r="F138" s="26"/>
      <c r="G138" s="13"/>
      <c r="H138" s="20"/>
      <c r="I138" s="22"/>
      <c r="J138" s="22"/>
      <c r="K138" s="22"/>
      <c r="L138" s="22"/>
      <c r="M138" s="24"/>
      <c r="N138" s="22"/>
      <c r="O138" s="20"/>
      <c r="P138" s="12"/>
      <c r="Q138" s="12"/>
      <c r="R138" s="12"/>
      <c r="S138" s="12"/>
      <c r="T138" s="12"/>
      <c r="U138" s="12"/>
      <c r="V138" s="12"/>
      <c r="W138" s="12"/>
      <c r="X138" s="12"/>
      <c r="Y138" s="12"/>
      <c r="Z138" s="12"/>
      <c r="AA138" s="12"/>
      <c r="AB138" s="12"/>
      <c r="AC138" s="12"/>
      <c r="AD138" s="12"/>
      <c r="AE138" s="12"/>
      <c r="AF138" s="12"/>
      <c r="AG138" s="12"/>
      <c r="AH138" s="12"/>
      <c r="AI138" s="12"/>
      <c r="AJ138" s="12"/>
      <c r="AK138" s="12"/>
      <c r="AL138" s="12"/>
      <c r="AM138" s="12"/>
      <c r="AN138" s="12"/>
      <c r="AO138" s="12"/>
      <c r="AP138" s="12"/>
      <c r="AQ138" s="12"/>
      <c r="AR138" s="12"/>
      <c r="AS138" s="12"/>
      <c r="AT138" s="12"/>
      <c r="AU138" s="12"/>
      <c r="AV138" s="12"/>
      <c r="AW138" s="12"/>
      <c r="AX138" s="12"/>
      <c r="AY138" s="12"/>
      <c r="AZ138" s="12"/>
      <c r="BA138" s="12"/>
      <c r="BB138" s="12"/>
      <c r="BC138" s="12"/>
      <c r="BD138" s="12"/>
      <c r="BE138" s="12"/>
      <c r="BF138" s="12"/>
      <c r="BG138" s="12"/>
      <c r="BH138" s="12"/>
      <c r="BI138" s="12"/>
      <c r="BJ138" s="12"/>
      <c r="BK138" s="12"/>
      <c r="BL138" s="12"/>
      <c r="BM138" s="12"/>
      <c r="BN138" s="12"/>
      <c r="BO138" s="12"/>
      <c r="BP138" s="12"/>
      <c r="BQ138" s="12"/>
      <c r="BR138" s="12"/>
      <c r="BS138" s="12"/>
      <c r="BT138" s="12"/>
      <c r="BU138" s="12"/>
      <c r="BV138" s="12"/>
      <c r="BW138" s="12"/>
      <c r="BX138" s="12"/>
      <c r="BY138" s="12"/>
      <c r="BZ138" s="12"/>
      <c r="CA138" s="12"/>
      <c r="CB138" s="12"/>
      <c r="CC138" s="12"/>
    </row>
    <row r="139" spans="1:81" ht="15.75" x14ac:dyDescent="0.25">
      <c r="A139" s="20"/>
      <c r="B139" s="29"/>
      <c r="C139" s="29"/>
      <c r="D139" s="29"/>
      <c r="E139" s="29"/>
      <c r="F139" s="26"/>
      <c r="G139" s="13"/>
      <c r="H139" s="20"/>
      <c r="I139" s="22"/>
      <c r="J139" s="22"/>
      <c r="K139" s="22"/>
      <c r="L139" s="22"/>
      <c r="M139" s="24"/>
      <c r="N139" s="22"/>
      <c r="O139" s="20"/>
      <c r="P139" s="12"/>
      <c r="Q139" s="12"/>
      <c r="R139" s="12"/>
      <c r="S139" s="12"/>
      <c r="T139" s="12"/>
      <c r="U139" s="12"/>
      <c r="V139" s="12"/>
      <c r="W139" s="12"/>
      <c r="X139" s="12"/>
      <c r="Y139" s="12"/>
      <c r="Z139" s="12"/>
      <c r="AA139" s="12"/>
      <c r="AB139" s="12"/>
      <c r="AC139" s="12"/>
      <c r="AD139" s="12"/>
      <c r="AE139" s="12"/>
      <c r="AF139" s="12"/>
      <c r="AG139" s="12"/>
      <c r="AH139" s="12"/>
      <c r="AI139" s="12"/>
      <c r="AJ139" s="12"/>
      <c r="AK139" s="12"/>
      <c r="AL139" s="12"/>
      <c r="AM139" s="12"/>
      <c r="AN139" s="12"/>
      <c r="AO139" s="12"/>
      <c r="AP139" s="12"/>
      <c r="AQ139" s="12"/>
      <c r="AR139" s="12"/>
      <c r="AS139" s="12"/>
      <c r="AT139" s="12"/>
      <c r="AU139" s="12"/>
      <c r="AV139" s="12"/>
      <c r="AW139" s="12"/>
      <c r="AX139" s="12"/>
      <c r="AY139" s="12"/>
      <c r="AZ139" s="12"/>
      <c r="BA139" s="12"/>
      <c r="BB139" s="12"/>
      <c r="BC139" s="12"/>
      <c r="BD139" s="12"/>
      <c r="BE139" s="12"/>
      <c r="BF139" s="12"/>
      <c r="BG139" s="12"/>
      <c r="BH139" s="12"/>
      <c r="BI139" s="12"/>
      <c r="BJ139" s="12"/>
      <c r="BK139" s="12"/>
      <c r="BL139" s="12"/>
      <c r="BM139" s="12"/>
      <c r="BN139" s="12"/>
      <c r="BO139" s="12"/>
      <c r="BP139" s="12"/>
      <c r="BQ139" s="12"/>
      <c r="BR139" s="12"/>
      <c r="BS139" s="12"/>
      <c r="BT139" s="12"/>
      <c r="BU139" s="12"/>
      <c r="BV139" s="12"/>
      <c r="BW139" s="12"/>
      <c r="BX139" s="12"/>
      <c r="BY139" s="12"/>
      <c r="BZ139" s="12"/>
      <c r="CA139" s="12"/>
      <c r="CB139" s="12"/>
      <c r="CC139" s="12"/>
    </row>
    <row r="140" spans="1:81" ht="15.75" x14ac:dyDescent="0.25">
      <c r="A140" s="20"/>
      <c r="B140" s="29"/>
      <c r="C140" s="29"/>
      <c r="D140" s="29"/>
      <c r="E140" s="29"/>
      <c r="F140" s="26"/>
      <c r="G140" s="13"/>
      <c r="H140" s="20"/>
      <c r="I140" s="22"/>
      <c r="J140" s="22"/>
      <c r="K140" s="22"/>
      <c r="L140" s="22"/>
      <c r="M140" s="24"/>
      <c r="N140" s="22"/>
      <c r="O140" s="20"/>
      <c r="P140" s="12"/>
      <c r="Q140" s="12"/>
      <c r="R140" s="12"/>
      <c r="S140" s="12"/>
      <c r="T140" s="12"/>
      <c r="U140" s="12"/>
      <c r="V140" s="12"/>
      <c r="W140" s="12"/>
      <c r="X140" s="12"/>
      <c r="Y140" s="12"/>
      <c r="Z140" s="12"/>
      <c r="AA140" s="12"/>
      <c r="AB140" s="12"/>
      <c r="AC140" s="12"/>
      <c r="AD140" s="12"/>
      <c r="AE140" s="12"/>
      <c r="AF140" s="12"/>
      <c r="AG140" s="12"/>
      <c r="AH140" s="12"/>
      <c r="AI140" s="12"/>
      <c r="AJ140" s="12"/>
      <c r="AK140" s="12"/>
      <c r="AL140" s="12"/>
      <c r="AM140" s="12"/>
      <c r="AN140" s="12"/>
      <c r="AO140" s="12"/>
      <c r="AP140" s="12"/>
      <c r="AQ140" s="12"/>
      <c r="AR140" s="12"/>
      <c r="AS140" s="12"/>
      <c r="AT140" s="12"/>
      <c r="AU140" s="12"/>
      <c r="AV140" s="12"/>
      <c r="AW140" s="12"/>
      <c r="AX140" s="12"/>
      <c r="AY140" s="12"/>
      <c r="AZ140" s="12"/>
      <c r="BA140" s="12"/>
      <c r="BB140" s="12"/>
      <c r="BC140" s="12"/>
      <c r="BD140" s="12"/>
      <c r="BE140" s="12"/>
      <c r="BF140" s="12"/>
      <c r="BG140" s="12"/>
      <c r="BH140" s="12"/>
      <c r="BI140" s="12"/>
      <c r="BJ140" s="12"/>
      <c r="BK140" s="12"/>
      <c r="BL140" s="12"/>
      <c r="BM140" s="12"/>
      <c r="BN140" s="12"/>
      <c r="BO140" s="12"/>
      <c r="BP140" s="12"/>
      <c r="BQ140" s="12"/>
      <c r="BR140" s="12"/>
      <c r="BS140" s="12"/>
      <c r="BT140" s="12"/>
      <c r="BU140" s="12"/>
      <c r="BV140" s="12"/>
      <c r="BW140" s="12"/>
      <c r="BX140" s="12"/>
      <c r="BY140" s="12"/>
      <c r="BZ140" s="12"/>
      <c r="CA140" s="12"/>
      <c r="CB140" s="12"/>
      <c r="CC140" s="12"/>
    </row>
    <row r="141" spans="1:81" ht="15.75" x14ac:dyDescent="0.25">
      <c r="A141" s="20"/>
      <c r="B141" s="29"/>
      <c r="C141" s="29"/>
      <c r="D141" s="29"/>
      <c r="E141" s="29"/>
      <c r="F141" s="26"/>
      <c r="G141" s="13"/>
      <c r="H141" s="20"/>
      <c r="I141" s="22"/>
      <c r="J141" s="22"/>
      <c r="K141" s="22"/>
      <c r="L141" s="22"/>
      <c r="M141" s="24"/>
      <c r="N141" s="22"/>
      <c r="O141" s="20"/>
      <c r="P141" s="12"/>
      <c r="Q141" s="12"/>
      <c r="R141" s="12"/>
      <c r="S141" s="12"/>
      <c r="T141" s="12"/>
      <c r="U141" s="12"/>
      <c r="V141" s="12"/>
      <c r="W141" s="12"/>
      <c r="X141" s="12"/>
      <c r="Y141" s="12"/>
      <c r="Z141" s="12"/>
      <c r="AA141" s="12"/>
      <c r="AB141" s="12"/>
      <c r="AC141" s="12"/>
      <c r="AD141" s="12"/>
      <c r="AE141" s="12"/>
      <c r="AF141" s="12"/>
      <c r="AG141" s="12"/>
      <c r="AH141" s="12"/>
      <c r="AI141" s="12"/>
      <c r="AJ141" s="12"/>
      <c r="AK141" s="12"/>
      <c r="AL141" s="12"/>
      <c r="AM141" s="12"/>
      <c r="AN141" s="12"/>
      <c r="AO141" s="12"/>
      <c r="AP141" s="12"/>
      <c r="AQ141" s="12"/>
      <c r="AR141" s="12"/>
      <c r="AS141" s="12"/>
      <c r="AT141" s="12"/>
      <c r="AU141" s="12"/>
      <c r="AV141" s="12"/>
      <c r="AW141" s="12"/>
      <c r="AX141" s="12"/>
      <c r="AY141" s="12"/>
      <c r="AZ141" s="12"/>
      <c r="BA141" s="12"/>
      <c r="BB141" s="12"/>
      <c r="BC141" s="12"/>
      <c r="BD141" s="12"/>
      <c r="BE141" s="12"/>
      <c r="BF141" s="12"/>
      <c r="BG141" s="12"/>
      <c r="BH141" s="12"/>
      <c r="BI141" s="12"/>
      <c r="BJ141" s="12"/>
      <c r="BK141" s="12"/>
      <c r="BL141" s="12"/>
      <c r="BM141" s="12"/>
      <c r="BN141" s="12"/>
      <c r="BO141" s="12"/>
      <c r="BP141" s="12"/>
      <c r="BQ141" s="12"/>
      <c r="BR141" s="12"/>
      <c r="BS141" s="12"/>
      <c r="BT141" s="12"/>
      <c r="BU141" s="12"/>
      <c r="BV141" s="12"/>
      <c r="BW141" s="12"/>
      <c r="BX141" s="12"/>
      <c r="BY141" s="12"/>
      <c r="BZ141" s="12"/>
      <c r="CA141" s="12"/>
      <c r="CB141" s="12"/>
      <c r="CC141" s="12"/>
    </row>
    <row r="142" spans="1:81" ht="15.75" x14ac:dyDescent="0.25">
      <c r="A142" s="20"/>
      <c r="B142" s="29"/>
      <c r="C142" s="29"/>
      <c r="D142" s="29"/>
      <c r="E142" s="29"/>
      <c r="F142" s="26"/>
      <c r="G142" s="13"/>
      <c r="H142" s="20"/>
      <c r="I142" s="22"/>
      <c r="J142" s="22"/>
      <c r="K142" s="22"/>
      <c r="L142" s="22"/>
      <c r="M142" s="24"/>
      <c r="N142" s="22"/>
      <c r="O142" s="20"/>
      <c r="P142" s="12"/>
      <c r="Q142" s="12"/>
      <c r="R142" s="12"/>
      <c r="S142" s="12"/>
      <c r="T142" s="12"/>
      <c r="U142" s="12"/>
      <c r="V142" s="12"/>
      <c r="W142" s="12"/>
      <c r="X142" s="12"/>
      <c r="Y142" s="12"/>
      <c r="Z142" s="12"/>
      <c r="AA142" s="12"/>
      <c r="AB142" s="12"/>
      <c r="AC142" s="12"/>
      <c r="AD142" s="12"/>
      <c r="AE142" s="12"/>
      <c r="AF142" s="12"/>
      <c r="AG142" s="12"/>
      <c r="AH142" s="12"/>
      <c r="AI142" s="12"/>
      <c r="AJ142" s="12"/>
      <c r="AK142" s="12"/>
      <c r="AL142" s="12"/>
      <c r="AM142" s="12"/>
      <c r="AN142" s="12"/>
      <c r="AO142" s="12"/>
      <c r="AP142" s="12"/>
      <c r="AQ142" s="12"/>
      <c r="AR142" s="12"/>
      <c r="AS142" s="12"/>
      <c r="AT142" s="12"/>
      <c r="AU142" s="12"/>
      <c r="AV142" s="12"/>
      <c r="AW142" s="12"/>
      <c r="AX142" s="12"/>
      <c r="AY142" s="12"/>
      <c r="AZ142" s="12"/>
      <c r="BA142" s="12"/>
      <c r="BB142" s="12"/>
      <c r="BC142" s="12"/>
      <c r="BD142" s="12"/>
      <c r="BE142" s="12"/>
      <c r="BF142" s="12"/>
      <c r="BG142" s="12"/>
      <c r="BH142" s="12"/>
      <c r="BI142" s="12"/>
      <c r="BJ142" s="12"/>
      <c r="BK142" s="12"/>
      <c r="BL142" s="12"/>
      <c r="BM142" s="12"/>
      <c r="BN142" s="12"/>
      <c r="BO142" s="12"/>
      <c r="BP142" s="12"/>
      <c r="BQ142" s="12"/>
      <c r="BR142" s="12"/>
      <c r="BS142" s="12"/>
      <c r="BT142" s="12"/>
      <c r="BU142" s="12"/>
      <c r="BV142" s="12"/>
      <c r="BW142" s="12"/>
      <c r="BX142" s="12"/>
      <c r="BY142" s="12"/>
      <c r="BZ142" s="12"/>
      <c r="CA142" s="12"/>
      <c r="CB142" s="12"/>
      <c r="CC142" s="12"/>
    </row>
    <row r="143" spans="1:81" ht="15.75" x14ac:dyDescent="0.25">
      <c r="A143" s="20"/>
      <c r="B143" s="29"/>
      <c r="C143" s="29"/>
      <c r="D143" s="29"/>
      <c r="E143" s="29"/>
      <c r="F143" s="26"/>
      <c r="G143" s="13"/>
      <c r="H143" s="20"/>
      <c r="I143" s="22"/>
      <c r="J143" s="22"/>
      <c r="K143" s="22"/>
      <c r="L143" s="22"/>
      <c r="M143" s="24"/>
      <c r="N143" s="22"/>
      <c r="O143" s="20"/>
      <c r="P143" s="12"/>
      <c r="Q143" s="12"/>
      <c r="R143" s="12"/>
      <c r="S143" s="12"/>
      <c r="T143" s="12"/>
      <c r="U143" s="12"/>
      <c r="V143" s="12"/>
      <c r="W143" s="12"/>
      <c r="X143" s="12"/>
      <c r="Y143" s="12"/>
      <c r="Z143" s="12"/>
      <c r="AA143" s="12"/>
      <c r="AB143" s="12"/>
      <c r="AC143" s="12"/>
      <c r="AD143" s="12"/>
      <c r="AE143" s="12"/>
      <c r="AF143" s="12"/>
      <c r="AG143" s="12"/>
      <c r="AH143" s="12"/>
      <c r="AI143" s="12"/>
      <c r="AJ143" s="12"/>
      <c r="AK143" s="12"/>
      <c r="AL143" s="12"/>
      <c r="AM143" s="12"/>
      <c r="AN143" s="12"/>
      <c r="AO143" s="12"/>
      <c r="AP143" s="12"/>
      <c r="AQ143" s="12"/>
      <c r="AR143" s="12"/>
      <c r="AS143" s="12"/>
      <c r="AT143" s="12"/>
      <c r="AU143" s="12"/>
      <c r="AV143" s="12"/>
      <c r="AW143" s="12"/>
      <c r="AX143" s="12"/>
      <c r="AY143" s="12"/>
      <c r="AZ143" s="12"/>
      <c r="BA143" s="12"/>
      <c r="BB143" s="12"/>
      <c r="BC143" s="12"/>
      <c r="BD143" s="12"/>
      <c r="BE143" s="12"/>
      <c r="BF143" s="12"/>
      <c r="BG143" s="12"/>
      <c r="BH143" s="12"/>
      <c r="BI143" s="12"/>
      <c r="BJ143" s="12"/>
      <c r="BK143" s="12"/>
      <c r="BL143" s="12"/>
      <c r="BM143" s="12"/>
      <c r="BN143" s="12"/>
      <c r="BO143" s="12"/>
      <c r="BP143" s="12"/>
      <c r="BQ143" s="12"/>
      <c r="BR143" s="12"/>
      <c r="BS143" s="12"/>
      <c r="BT143" s="12"/>
      <c r="BU143" s="12"/>
      <c r="BV143" s="12"/>
      <c r="BW143" s="12"/>
      <c r="BX143" s="12"/>
      <c r="BY143" s="12"/>
      <c r="BZ143" s="12"/>
      <c r="CA143" s="12"/>
      <c r="CB143" s="12"/>
      <c r="CC143" s="12"/>
    </row>
    <row r="144" spans="1:81" ht="15.75" x14ac:dyDescent="0.25">
      <c r="A144" s="20"/>
      <c r="B144" s="29"/>
      <c r="C144" s="29"/>
      <c r="D144" s="29"/>
      <c r="E144" s="29"/>
      <c r="F144" s="26"/>
      <c r="G144" s="13"/>
      <c r="H144" s="20"/>
      <c r="I144" s="22"/>
      <c r="J144" s="22"/>
      <c r="K144" s="22"/>
      <c r="L144" s="22"/>
      <c r="M144" s="24"/>
      <c r="N144" s="22"/>
      <c r="O144" s="20"/>
      <c r="P144" s="12"/>
      <c r="Q144" s="12"/>
      <c r="R144" s="12"/>
      <c r="S144" s="12"/>
      <c r="T144" s="12"/>
      <c r="U144" s="12"/>
      <c r="V144" s="12"/>
      <c r="W144" s="12"/>
      <c r="X144" s="12"/>
      <c r="Y144" s="12"/>
      <c r="Z144" s="12"/>
      <c r="AA144" s="12"/>
      <c r="AB144" s="12"/>
      <c r="AC144" s="12"/>
      <c r="AD144" s="12"/>
      <c r="AE144" s="12"/>
      <c r="AF144" s="12"/>
      <c r="AG144" s="12"/>
      <c r="AH144" s="12"/>
      <c r="AI144" s="12"/>
      <c r="AJ144" s="12"/>
      <c r="AK144" s="12"/>
      <c r="AL144" s="12"/>
      <c r="AM144" s="12"/>
      <c r="AN144" s="12"/>
      <c r="AO144" s="12"/>
      <c r="AP144" s="12"/>
      <c r="AQ144" s="12"/>
      <c r="AR144" s="12"/>
      <c r="AS144" s="12"/>
      <c r="AT144" s="12"/>
      <c r="AU144" s="12"/>
      <c r="AV144" s="12"/>
      <c r="AW144" s="12"/>
      <c r="AX144" s="12"/>
      <c r="AY144" s="12"/>
      <c r="AZ144" s="12"/>
      <c r="BA144" s="12"/>
      <c r="BB144" s="12"/>
      <c r="BC144" s="12"/>
      <c r="BD144" s="12"/>
      <c r="BE144" s="12"/>
      <c r="BF144" s="12"/>
      <c r="BG144" s="12"/>
      <c r="BH144" s="12"/>
      <c r="BI144" s="12"/>
      <c r="BJ144" s="12"/>
      <c r="BK144" s="12"/>
      <c r="BL144" s="12"/>
      <c r="BM144" s="12"/>
      <c r="BN144" s="12"/>
      <c r="BO144" s="12"/>
      <c r="BP144" s="12"/>
      <c r="BQ144" s="12"/>
      <c r="BR144" s="12"/>
      <c r="BS144" s="12"/>
      <c r="BT144" s="12"/>
      <c r="BU144" s="12"/>
      <c r="BV144" s="12"/>
      <c r="BW144" s="12"/>
      <c r="BX144" s="12"/>
      <c r="BY144" s="12"/>
      <c r="BZ144" s="12"/>
      <c r="CA144" s="12"/>
      <c r="CB144" s="12"/>
      <c r="CC144" s="12"/>
    </row>
    <row r="145" spans="1:81" ht="15.75" x14ac:dyDescent="0.25">
      <c r="A145" s="20"/>
      <c r="B145" s="29"/>
      <c r="C145" s="29"/>
      <c r="D145" s="29"/>
      <c r="E145" s="29"/>
      <c r="F145" s="26"/>
      <c r="G145" s="13"/>
      <c r="H145" s="20"/>
      <c r="I145" s="22"/>
      <c r="J145" s="22"/>
      <c r="K145" s="22"/>
      <c r="L145" s="22"/>
      <c r="M145" s="24"/>
      <c r="N145" s="22"/>
      <c r="O145" s="20"/>
      <c r="P145" s="12"/>
      <c r="Q145" s="12"/>
      <c r="R145" s="12"/>
      <c r="S145" s="12"/>
      <c r="T145" s="12"/>
      <c r="U145" s="12"/>
      <c r="V145" s="12"/>
      <c r="W145" s="12"/>
      <c r="X145" s="12"/>
      <c r="Y145" s="12"/>
      <c r="Z145" s="12"/>
      <c r="AA145" s="12"/>
      <c r="AB145" s="12"/>
      <c r="AC145" s="12"/>
      <c r="AD145" s="12"/>
      <c r="AE145" s="12"/>
      <c r="AF145" s="12"/>
      <c r="AG145" s="12"/>
      <c r="AH145" s="12"/>
      <c r="AI145" s="12"/>
      <c r="AJ145" s="12"/>
      <c r="AK145" s="12"/>
      <c r="AL145" s="12"/>
      <c r="AM145" s="12"/>
      <c r="AN145" s="12"/>
      <c r="AO145" s="12"/>
      <c r="AP145" s="12"/>
      <c r="AQ145" s="12"/>
      <c r="AR145" s="12"/>
      <c r="AS145" s="12"/>
      <c r="AT145" s="12"/>
      <c r="AU145" s="12"/>
      <c r="AV145" s="12"/>
      <c r="AW145" s="12"/>
      <c r="AX145" s="12"/>
      <c r="AY145" s="12"/>
      <c r="AZ145" s="12"/>
      <c r="BA145" s="12"/>
      <c r="BB145" s="12"/>
      <c r="BC145" s="12"/>
      <c r="BD145" s="12"/>
      <c r="BE145" s="12"/>
      <c r="BF145" s="12"/>
      <c r="BG145" s="12"/>
      <c r="BH145" s="12"/>
      <c r="BI145" s="12"/>
      <c r="BJ145" s="12"/>
      <c r="BK145" s="12"/>
      <c r="BL145" s="12"/>
      <c r="BM145" s="12"/>
      <c r="BN145" s="12"/>
      <c r="BO145" s="12"/>
      <c r="BP145" s="12"/>
      <c r="BQ145" s="12"/>
      <c r="BR145" s="12"/>
      <c r="BS145" s="12"/>
      <c r="BT145" s="12"/>
      <c r="BU145" s="12"/>
      <c r="BV145" s="12"/>
      <c r="BW145" s="12"/>
      <c r="BX145" s="12"/>
      <c r="BY145" s="12"/>
      <c r="BZ145" s="12"/>
      <c r="CA145" s="12"/>
      <c r="CB145" s="12"/>
      <c r="CC145" s="12"/>
    </row>
    <row r="146" spans="1:81" ht="15.75" x14ac:dyDescent="0.25">
      <c r="A146" s="20"/>
      <c r="B146" s="29"/>
      <c r="C146" s="29"/>
      <c r="D146" s="29"/>
      <c r="E146" s="29"/>
      <c r="F146" s="26"/>
      <c r="G146" s="13"/>
      <c r="H146" s="20"/>
      <c r="I146" s="22"/>
      <c r="J146" s="22"/>
      <c r="K146" s="22"/>
      <c r="L146" s="22"/>
      <c r="M146" s="24"/>
      <c r="N146" s="22"/>
      <c r="O146" s="20"/>
      <c r="P146" s="12"/>
      <c r="Q146" s="12"/>
      <c r="R146" s="12"/>
      <c r="S146" s="12"/>
      <c r="T146" s="12"/>
      <c r="U146" s="12"/>
      <c r="V146" s="12"/>
      <c r="W146" s="12"/>
      <c r="X146" s="12"/>
      <c r="Y146" s="12"/>
      <c r="Z146" s="12"/>
      <c r="AA146" s="12"/>
      <c r="AB146" s="12"/>
      <c r="AC146" s="12"/>
      <c r="AD146" s="12"/>
      <c r="AE146" s="12"/>
      <c r="AF146" s="12"/>
      <c r="AG146" s="12"/>
      <c r="AH146" s="12"/>
      <c r="AI146" s="12"/>
      <c r="AJ146" s="12"/>
      <c r="AK146" s="12"/>
      <c r="AL146" s="12"/>
      <c r="AM146" s="12"/>
      <c r="AN146" s="12"/>
      <c r="AO146" s="12"/>
      <c r="AP146" s="12"/>
      <c r="AQ146" s="12"/>
      <c r="AR146" s="12"/>
      <c r="AS146" s="12"/>
      <c r="AT146" s="12"/>
      <c r="AU146" s="12"/>
      <c r="AV146" s="12"/>
      <c r="AW146" s="12"/>
      <c r="AX146" s="12"/>
      <c r="AY146" s="12"/>
      <c r="AZ146" s="12"/>
      <c r="BA146" s="12"/>
      <c r="BB146" s="12"/>
      <c r="BC146" s="12"/>
      <c r="BD146" s="12"/>
      <c r="BE146" s="12"/>
      <c r="BF146" s="12"/>
      <c r="BG146" s="12"/>
      <c r="BH146" s="12"/>
      <c r="BI146" s="12"/>
      <c r="BJ146" s="12"/>
      <c r="BK146" s="12"/>
      <c r="BL146" s="12"/>
      <c r="BM146" s="12"/>
      <c r="BN146" s="12"/>
      <c r="BO146" s="12"/>
      <c r="BP146" s="12"/>
      <c r="BQ146" s="12"/>
      <c r="BR146" s="12"/>
      <c r="BS146" s="12"/>
      <c r="BT146" s="12"/>
      <c r="BU146" s="12"/>
      <c r="BV146" s="12"/>
      <c r="BW146" s="12"/>
      <c r="BX146" s="12"/>
      <c r="BY146" s="12"/>
      <c r="BZ146" s="12"/>
      <c r="CA146" s="12"/>
      <c r="CB146" s="12"/>
      <c r="CC146" s="12"/>
    </row>
    <row r="147" spans="1:81" ht="15.75" x14ac:dyDescent="0.25">
      <c r="A147" s="20"/>
      <c r="B147" s="29"/>
      <c r="C147" s="29"/>
      <c r="D147" s="29"/>
      <c r="E147" s="29"/>
      <c r="F147" s="26"/>
      <c r="G147" s="13"/>
      <c r="H147" s="20"/>
      <c r="I147" s="22"/>
      <c r="J147" s="22"/>
      <c r="K147" s="22"/>
      <c r="L147" s="22"/>
      <c r="M147" s="24"/>
      <c r="N147" s="22"/>
      <c r="O147" s="20"/>
      <c r="P147" s="12"/>
      <c r="Q147" s="12"/>
      <c r="R147" s="12"/>
      <c r="S147" s="12"/>
      <c r="T147" s="12"/>
      <c r="U147" s="12"/>
      <c r="V147" s="12"/>
      <c r="W147" s="12"/>
      <c r="X147" s="12"/>
      <c r="Y147" s="12"/>
      <c r="Z147" s="12"/>
      <c r="AA147" s="12"/>
      <c r="AB147" s="12"/>
      <c r="AC147" s="12"/>
      <c r="AD147" s="12"/>
      <c r="AE147" s="12"/>
      <c r="AF147" s="12"/>
      <c r="AG147" s="12"/>
      <c r="AH147" s="12"/>
      <c r="AI147" s="12"/>
      <c r="AJ147" s="12"/>
      <c r="AK147" s="12"/>
      <c r="AL147" s="12"/>
      <c r="AM147" s="12"/>
      <c r="AN147" s="12"/>
      <c r="AO147" s="12"/>
      <c r="AP147" s="12"/>
      <c r="AQ147" s="12"/>
      <c r="AR147" s="12"/>
      <c r="AS147" s="12"/>
      <c r="AT147" s="12"/>
      <c r="AU147" s="12"/>
      <c r="AV147" s="12"/>
      <c r="AW147" s="12"/>
      <c r="AX147" s="12"/>
      <c r="AY147" s="12"/>
      <c r="AZ147" s="12"/>
      <c r="BA147" s="12"/>
      <c r="BB147" s="12"/>
      <c r="BC147" s="12"/>
      <c r="BD147" s="12"/>
      <c r="BE147" s="12"/>
      <c r="BF147" s="12"/>
      <c r="BG147" s="12"/>
      <c r="BH147" s="12"/>
      <c r="BI147" s="12"/>
      <c r="BJ147" s="12"/>
      <c r="BK147" s="12"/>
      <c r="BL147" s="12"/>
      <c r="BM147" s="12"/>
      <c r="BN147" s="12"/>
      <c r="BO147" s="12"/>
      <c r="BP147" s="12"/>
      <c r="BQ147" s="12"/>
      <c r="BR147" s="12"/>
      <c r="BS147" s="12"/>
      <c r="BT147" s="12"/>
      <c r="BU147" s="12"/>
      <c r="BV147" s="12"/>
      <c r="BW147" s="12"/>
      <c r="BX147" s="12"/>
      <c r="BY147" s="12"/>
      <c r="BZ147" s="12"/>
      <c r="CA147" s="12"/>
      <c r="CB147" s="12"/>
      <c r="CC147" s="12"/>
    </row>
    <row r="148" spans="1:81" ht="15.75" x14ac:dyDescent="0.25">
      <c r="A148" s="20"/>
      <c r="B148" s="29"/>
      <c r="C148" s="29"/>
      <c r="D148" s="29"/>
      <c r="E148" s="29"/>
      <c r="F148" s="26"/>
      <c r="G148" s="13"/>
      <c r="H148" s="20"/>
      <c r="I148" s="22"/>
      <c r="J148" s="22"/>
      <c r="K148" s="22"/>
      <c r="L148" s="22"/>
      <c r="M148" s="24"/>
      <c r="N148" s="22"/>
      <c r="O148" s="20"/>
      <c r="P148" s="12"/>
      <c r="Q148" s="12"/>
      <c r="R148" s="12"/>
      <c r="S148" s="12"/>
      <c r="T148" s="12"/>
      <c r="U148" s="12"/>
      <c r="V148" s="12"/>
      <c r="W148" s="12"/>
      <c r="X148" s="12"/>
      <c r="Y148" s="12"/>
      <c r="Z148" s="12"/>
      <c r="AA148" s="12"/>
      <c r="AB148" s="12"/>
      <c r="AC148" s="12"/>
      <c r="AD148" s="12"/>
      <c r="AE148" s="12"/>
      <c r="AF148" s="12"/>
      <c r="AG148" s="12"/>
      <c r="AH148" s="12"/>
      <c r="AI148" s="12"/>
      <c r="AJ148" s="12"/>
      <c r="AK148" s="12"/>
      <c r="AL148" s="12"/>
      <c r="AM148" s="12"/>
      <c r="AN148" s="12"/>
      <c r="AO148" s="12"/>
      <c r="AP148" s="12"/>
      <c r="AQ148" s="12"/>
      <c r="AR148" s="12"/>
      <c r="AS148" s="12"/>
      <c r="AT148" s="12"/>
      <c r="AU148" s="12"/>
      <c r="AV148" s="12"/>
      <c r="AW148" s="12"/>
      <c r="AX148" s="12"/>
      <c r="AY148" s="12"/>
      <c r="AZ148" s="12"/>
      <c r="BA148" s="12"/>
      <c r="BB148" s="12"/>
      <c r="BC148" s="12"/>
      <c r="BD148" s="12"/>
      <c r="BE148" s="12"/>
      <c r="BF148" s="12"/>
      <c r="BG148" s="12"/>
      <c r="BH148" s="12"/>
      <c r="BI148" s="12"/>
      <c r="BJ148" s="12"/>
      <c r="BK148" s="12"/>
      <c r="BL148" s="12"/>
      <c r="BM148" s="12"/>
      <c r="BN148" s="12"/>
      <c r="BO148" s="12"/>
      <c r="BP148" s="12"/>
      <c r="BQ148" s="12"/>
      <c r="BR148" s="12"/>
      <c r="BS148" s="12"/>
      <c r="BT148" s="12"/>
      <c r="BU148" s="12"/>
      <c r="BV148" s="12"/>
      <c r="BW148" s="12"/>
      <c r="BX148" s="12"/>
      <c r="BY148" s="12"/>
      <c r="BZ148" s="12"/>
      <c r="CA148" s="12"/>
      <c r="CB148" s="12"/>
      <c r="CC148" s="12"/>
    </row>
    <row r="149" spans="1:81" ht="15.75" x14ac:dyDescent="0.25">
      <c r="A149" s="20"/>
      <c r="B149" s="29"/>
      <c r="C149" s="29"/>
      <c r="D149" s="29"/>
      <c r="E149" s="29"/>
      <c r="F149" s="26"/>
      <c r="G149" s="13"/>
      <c r="H149" s="20"/>
      <c r="I149" s="22"/>
      <c r="J149" s="22"/>
      <c r="K149" s="22"/>
      <c r="L149" s="22"/>
      <c r="M149" s="24"/>
      <c r="N149" s="22"/>
      <c r="O149" s="20"/>
      <c r="P149" s="12"/>
      <c r="Q149" s="12"/>
      <c r="R149" s="12"/>
      <c r="S149" s="12"/>
      <c r="T149" s="12"/>
      <c r="U149" s="12"/>
      <c r="V149" s="12"/>
      <c r="W149" s="12"/>
      <c r="X149" s="12"/>
      <c r="Y149" s="12"/>
      <c r="Z149" s="12"/>
      <c r="AA149" s="12"/>
      <c r="AB149" s="12"/>
      <c r="AC149" s="12"/>
      <c r="AD149" s="12"/>
      <c r="AE149" s="12"/>
      <c r="AF149" s="12"/>
      <c r="AG149" s="12"/>
      <c r="AH149" s="12"/>
      <c r="AI149" s="12"/>
      <c r="AJ149" s="12"/>
      <c r="AK149" s="12"/>
      <c r="AL149" s="12"/>
      <c r="AM149" s="12"/>
      <c r="AN149" s="12"/>
      <c r="AO149" s="12"/>
      <c r="AP149" s="12"/>
      <c r="AQ149" s="12"/>
      <c r="AR149" s="12"/>
      <c r="AS149" s="12"/>
      <c r="AT149" s="12"/>
      <c r="AU149" s="12"/>
      <c r="AV149" s="12"/>
      <c r="AW149" s="12"/>
      <c r="AX149" s="12"/>
      <c r="AY149" s="12"/>
      <c r="AZ149" s="12"/>
      <c r="BA149" s="12"/>
      <c r="BB149" s="12"/>
      <c r="BC149" s="12"/>
      <c r="BD149" s="12"/>
      <c r="BE149" s="12"/>
      <c r="BF149" s="12"/>
      <c r="BG149" s="12"/>
      <c r="BH149" s="12"/>
      <c r="BI149" s="12"/>
      <c r="BJ149" s="12"/>
      <c r="BK149" s="12"/>
      <c r="BL149" s="12"/>
      <c r="BM149" s="12"/>
      <c r="BN149" s="12"/>
      <c r="BO149" s="12"/>
      <c r="BP149" s="12"/>
      <c r="BQ149" s="12"/>
      <c r="BR149" s="12"/>
      <c r="BS149" s="12"/>
      <c r="BT149" s="12"/>
      <c r="BU149" s="12"/>
      <c r="BV149" s="12"/>
      <c r="BW149" s="12"/>
      <c r="BX149" s="12"/>
      <c r="BY149" s="12"/>
      <c r="BZ149" s="12"/>
      <c r="CA149" s="12"/>
      <c r="CB149" s="12"/>
      <c r="CC149" s="12"/>
    </row>
    <row r="150" spans="1:81" ht="15.75" x14ac:dyDescent="0.25">
      <c r="A150" s="20"/>
      <c r="B150" s="29"/>
      <c r="C150" s="29"/>
      <c r="D150" s="29"/>
      <c r="E150" s="29"/>
      <c r="F150" s="26"/>
      <c r="G150" s="13"/>
      <c r="H150" s="20"/>
      <c r="I150" s="22"/>
      <c r="J150" s="22"/>
      <c r="K150" s="22"/>
      <c r="L150" s="22"/>
      <c r="M150" s="24"/>
      <c r="N150" s="22"/>
      <c r="O150" s="20"/>
      <c r="P150" s="12"/>
      <c r="Q150" s="12"/>
      <c r="R150" s="12"/>
      <c r="S150" s="12"/>
      <c r="T150" s="12"/>
      <c r="U150" s="12"/>
      <c r="V150" s="12"/>
      <c r="W150" s="12"/>
      <c r="X150" s="12"/>
      <c r="Y150" s="12"/>
      <c r="Z150" s="12"/>
      <c r="AA150" s="12"/>
      <c r="AB150" s="12"/>
      <c r="AC150" s="12"/>
      <c r="AD150" s="12"/>
      <c r="AE150" s="12"/>
      <c r="AF150" s="12"/>
      <c r="AG150" s="12"/>
      <c r="AH150" s="12"/>
      <c r="AI150" s="12"/>
      <c r="AJ150" s="12"/>
      <c r="AK150" s="12"/>
      <c r="AL150" s="12"/>
      <c r="AM150" s="12"/>
      <c r="AN150" s="12"/>
      <c r="AO150" s="12"/>
      <c r="AP150" s="12"/>
      <c r="AQ150" s="12"/>
      <c r="AR150" s="12"/>
      <c r="AS150" s="12"/>
      <c r="AT150" s="12"/>
      <c r="AU150" s="12"/>
      <c r="AV150" s="12"/>
      <c r="AW150" s="12"/>
      <c r="AX150" s="12"/>
      <c r="AY150" s="12"/>
      <c r="AZ150" s="12"/>
      <c r="BA150" s="12"/>
      <c r="BB150" s="12"/>
      <c r="BC150" s="12"/>
      <c r="BD150" s="12"/>
      <c r="BE150" s="12"/>
      <c r="BF150" s="12"/>
      <c r="BG150" s="12"/>
      <c r="BH150" s="12"/>
      <c r="BI150" s="12"/>
      <c r="BJ150" s="12"/>
      <c r="BK150" s="12"/>
      <c r="BL150" s="12"/>
      <c r="BM150" s="12"/>
      <c r="BN150" s="12"/>
      <c r="BO150" s="12"/>
      <c r="BP150" s="12"/>
      <c r="BQ150" s="12"/>
      <c r="BR150" s="12"/>
      <c r="BS150" s="12"/>
      <c r="BT150" s="12"/>
      <c r="BU150" s="12"/>
      <c r="BV150" s="12"/>
      <c r="BW150" s="12"/>
      <c r="BX150" s="12"/>
      <c r="BY150" s="12"/>
      <c r="BZ150" s="12"/>
      <c r="CA150" s="12"/>
      <c r="CB150" s="12"/>
      <c r="CC150" s="12"/>
    </row>
    <row r="151" spans="1:81" ht="15.75" x14ac:dyDescent="0.25">
      <c r="A151" s="20"/>
      <c r="B151" s="29"/>
      <c r="C151" s="29"/>
      <c r="D151" s="29"/>
      <c r="E151" s="29"/>
      <c r="F151" s="26"/>
      <c r="G151" s="13"/>
      <c r="H151" s="20"/>
      <c r="I151" s="22"/>
      <c r="J151" s="22"/>
      <c r="K151" s="22"/>
      <c r="L151" s="22"/>
      <c r="M151" s="24"/>
      <c r="N151" s="22"/>
      <c r="O151" s="20"/>
      <c r="P151" s="12"/>
      <c r="Q151" s="12"/>
      <c r="R151" s="12"/>
      <c r="S151" s="12"/>
      <c r="T151" s="12"/>
      <c r="U151" s="12"/>
      <c r="V151" s="12"/>
      <c r="W151" s="12"/>
      <c r="X151" s="12"/>
      <c r="Y151" s="12"/>
      <c r="Z151" s="12"/>
      <c r="AA151" s="12"/>
      <c r="AB151" s="12"/>
      <c r="AC151" s="12"/>
      <c r="AD151" s="12"/>
      <c r="AE151" s="12"/>
      <c r="AF151" s="12"/>
      <c r="AG151" s="12"/>
      <c r="AH151" s="12"/>
      <c r="AI151" s="12"/>
      <c r="AJ151" s="12"/>
      <c r="AK151" s="12"/>
      <c r="AL151" s="12"/>
      <c r="AM151" s="12"/>
      <c r="AN151" s="12"/>
      <c r="AO151" s="12"/>
      <c r="AP151" s="12"/>
      <c r="AQ151" s="12"/>
      <c r="AR151" s="12"/>
      <c r="AS151" s="12"/>
      <c r="AT151" s="12"/>
      <c r="AU151" s="12"/>
      <c r="AV151" s="12"/>
      <c r="AW151" s="12"/>
      <c r="AX151" s="12"/>
      <c r="AY151" s="12"/>
      <c r="AZ151" s="12"/>
      <c r="BA151" s="12"/>
      <c r="BB151" s="12"/>
      <c r="BC151" s="12"/>
      <c r="BD151" s="12"/>
      <c r="BE151" s="12"/>
      <c r="BF151" s="12"/>
      <c r="BG151" s="12"/>
      <c r="BH151" s="12"/>
      <c r="BI151" s="12"/>
      <c r="BJ151" s="12"/>
      <c r="BK151" s="12"/>
      <c r="BL151" s="12"/>
      <c r="BM151" s="12"/>
      <c r="BN151" s="12"/>
      <c r="BO151" s="12"/>
      <c r="BP151" s="12"/>
      <c r="BQ151" s="12"/>
      <c r="BR151" s="12"/>
      <c r="BS151" s="12"/>
      <c r="BT151" s="12"/>
      <c r="BU151" s="12"/>
      <c r="BV151" s="12"/>
      <c r="BW151" s="12"/>
      <c r="BX151" s="12"/>
      <c r="BY151" s="12"/>
      <c r="BZ151" s="12"/>
      <c r="CA151" s="12"/>
      <c r="CB151" s="12"/>
      <c r="CC151" s="12"/>
    </row>
    <row r="152" spans="1:81" ht="15.75" x14ac:dyDescent="0.25">
      <c r="A152" s="20"/>
      <c r="B152" s="29"/>
      <c r="C152" s="29"/>
      <c r="D152" s="29"/>
      <c r="E152" s="29"/>
      <c r="F152" s="26"/>
      <c r="G152" s="13"/>
      <c r="H152" s="20"/>
      <c r="I152" s="22"/>
      <c r="J152" s="22"/>
      <c r="K152" s="22"/>
      <c r="L152" s="22"/>
      <c r="M152" s="24"/>
      <c r="N152" s="22"/>
      <c r="O152" s="20"/>
      <c r="P152" s="12"/>
      <c r="Q152" s="12"/>
      <c r="R152" s="12"/>
      <c r="S152" s="12"/>
      <c r="T152" s="12"/>
      <c r="U152" s="12"/>
      <c r="V152" s="12"/>
      <c r="W152" s="12"/>
      <c r="X152" s="12"/>
      <c r="Y152" s="12"/>
      <c r="Z152" s="12"/>
      <c r="AA152" s="12"/>
      <c r="AB152" s="12"/>
      <c r="AC152" s="12"/>
      <c r="AD152" s="12"/>
      <c r="AE152" s="12"/>
      <c r="AF152" s="12"/>
      <c r="AG152" s="12"/>
      <c r="AH152" s="12"/>
      <c r="AI152" s="12"/>
      <c r="AJ152" s="12"/>
      <c r="AK152" s="12"/>
      <c r="AL152" s="12"/>
      <c r="AM152" s="12"/>
      <c r="AN152" s="12"/>
      <c r="AO152" s="12"/>
      <c r="AP152" s="12"/>
      <c r="AQ152" s="12"/>
      <c r="AR152" s="12"/>
      <c r="AS152" s="12"/>
      <c r="AT152" s="12"/>
      <c r="AU152" s="12"/>
      <c r="AV152" s="12"/>
      <c r="AW152" s="12"/>
      <c r="AX152" s="12"/>
      <c r="AY152" s="12"/>
      <c r="AZ152" s="12"/>
      <c r="BA152" s="12"/>
      <c r="BB152" s="12"/>
      <c r="BC152" s="12"/>
      <c r="BD152" s="12"/>
      <c r="BE152" s="12"/>
      <c r="BF152" s="12"/>
      <c r="BG152" s="12"/>
      <c r="BH152" s="12"/>
      <c r="BI152" s="12"/>
      <c r="BJ152" s="12"/>
      <c r="BK152" s="12"/>
      <c r="BL152" s="12"/>
      <c r="BM152" s="12"/>
      <c r="BN152" s="12"/>
      <c r="BO152" s="12"/>
      <c r="BP152" s="12"/>
      <c r="BQ152" s="12"/>
      <c r="BR152" s="12"/>
      <c r="BS152" s="12"/>
      <c r="BT152" s="12"/>
      <c r="BU152" s="12"/>
      <c r="BV152" s="12"/>
      <c r="BW152" s="12"/>
      <c r="BX152" s="12"/>
      <c r="BY152" s="12"/>
      <c r="BZ152" s="12"/>
      <c r="CA152" s="12"/>
      <c r="CB152" s="12"/>
      <c r="CC152" s="12"/>
    </row>
    <row r="153" spans="1:81" ht="15.75" x14ac:dyDescent="0.25">
      <c r="A153" s="20"/>
      <c r="B153" s="29"/>
      <c r="C153" s="29"/>
      <c r="D153" s="29"/>
      <c r="E153" s="29"/>
      <c r="F153" s="26"/>
      <c r="G153" s="13"/>
      <c r="H153" s="20"/>
      <c r="I153" s="22"/>
      <c r="J153" s="22"/>
      <c r="K153" s="22"/>
      <c r="L153" s="22"/>
      <c r="M153" s="24"/>
      <c r="N153" s="22"/>
      <c r="O153" s="20"/>
      <c r="P153" s="12"/>
      <c r="Q153" s="12"/>
      <c r="R153" s="12"/>
      <c r="S153" s="12"/>
      <c r="T153" s="12"/>
      <c r="U153" s="12"/>
      <c r="V153" s="12"/>
      <c r="W153" s="12"/>
      <c r="X153" s="12"/>
      <c r="Y153" s="12"/>
      <c r="Z153" s="12"/>
      <c r="AA153" s="12"/>
      <c r="AB153" s="12"/>
      <c r="AC153" s="12"/>
      <c r="AD153" s="12"/>
      <c r="AE153" s="12"/>
      <c r="AF153" s="12"/>
      <c r="AG153" s="12"/>
      <c r="AH153" s="12"/>
      <c r="AI153" s="12"/>
      <c r="AJ153" s="12"/>
      <c r="AK153" s="12"/>
      <c r="AL153" s="12"/>
      <c r="AM153" s="12"/>
      <c r="AN153" s="12"/>
      <c r="AO153" s="12"/>
      <c r="AP153" s="12"/>
      <c r="AQ153" s="12"/>
      <c r="AR153" s="12"/>
      <c r="AS153" s="12"/>
      <c r="AT153" s="12"/>
      <c r="AU153" s="12"/>
      <c r="AV153" s="12"/>
      <c r="AW153" s="12"/>
      <c r="AX153" s="12"/>
      <c r="AY153" s="12"/>
      <c r="AZ153" s="12"/>
      <c r="BA153" s="12"/>
      <c r="BB153" s="12"/>
      <c r="BC153" s="12"/>
      <c r="BD153" s="12"/>
      <c r="BE153" s="12"/>
      <c r="BF153" s="12"/>
      <c r="BG153" s="12"/>
      <c r="BH153" s="12"/>
      <c r="BI153" s="12"/>
      <c r="BJ153" s="12"/>
      <c r="BK153" s="12"/>
      <c r="BL153" s="12"/>
      <c r="BM153" s="12"/>
      <c r="BN153" s="12"/>
      <c r="BO153" s="12"/>
      <c r="BP153" s="12"/>
      <c r="BQ153" s="12"/>
      <c r="BR153" s="12"/>
      <c r="BS153" s="12"/>
      <c r="BT153" s="12"/>
      <c r="BU153" s="12"/>
      <c r="BV153" s="12"/>
      <c r="BW153" s="12"/>
      <c r="BX153" s="12"/>
      <c r="BY153" s="12"/>
      <c r="BZ153" s="12"/>
      <c r="CA153" s="12"/>
      <c r="CB153" s="12"/>
      <c r="CC153" s="12"/>
    </row>
    <row r="154" spans="1:81" ht="15.75" x14ac:dyDescent="0.25">
      <c r="A154" s="20"/>
      <c r="B154" s="29"/>
      <c r="C154" s="29"/>
      <c r="D154" s="29"/>
      <c r="E154" s="29"/>
      <c r="F154" s="26"/>
      <c r="G154" s="13"/>
      <c r="H154" s="20"/>
      <c r="I154" s="22"/>
      <c r="J154" s="22"/>
      <c r="K154" s="22"/>
      <c r="L154" s="22"/>
      <c r="M154" s="24"/>
      <c r="N154" s="22"/>
      <c r="O154" s="20"/>
      <c r="P154" s="12"/>
      <c r="Q154" s="12"/>
      <c r="R154" s="12"/>
      <c r="S154" s="12"/>
      <c r="T154" s="12"/>
      <c r="U154" s="12"/>
      <c r="V154" s="12"/>
      <c r="W154" s="12"/>
      <c r="X154" s="12"/>
      <c r="Y154" s="12"/>
      <c r="Z154" s="12"/>
      <c r="AA154" s="12"/>
      <c r="AB154" s="12"/>
      <c r="AC154" s="12"/>
      <c r="AD154" s="12"/>
      <c r="AE154" s="12"/>
      <c r="AF154" s="12"/>
      <c r="AG154" s="12"/>
      <c r="AH154" s="12"/>
      <c r="AI154" s="12"/>
      <c r="AJ154" s="12"/>
      <c r="AK154" s="12"/>
      <c r="AL154" s="12"/>
      <c r="AM154" s="12"/>
      <c r="AN154" s="12"/>
      <c r="AO154" s="12"/>
      <c r="AP154" s="12"/>
      <c r="AQ154" s="12"/>
      <c r="AR154" s="12"/>
      <c r="AS154" s="12"/>
      <c r="AT154" s="12"/>
      <c r="AU154" s="12"/>
      <c r="AV154" s="12"/>
      <c r="AW154" s="12"/>
      <c r="AX154" s="12"/>
      <c r="AY154" s="12"/>
      <c r="AZ154" s="12"/>
      <c r="BA154" s="12"/>
      <c r="BB154" s="12"/>
      <c r="BC154" s="12"/>
      <c r="BD154" s="12"/>
      <c r="BE154" s="12"/>
      <c r="BF154" s="12"/>
      <c r="BG154" s="12"/>
      <c r="BH154" s="12"/>
      <c r="BI154" s="12"/>
      <c r="BJ154" s="12"/>
      <c r="BK154" s="12"/>
      <c r="BL154" s="12"/>
      <c r="BM154" s="12"/>
      <c r="BN154" s="12"/>
      <c r="BO154" s="12"/>
      <c r="BP154" s="12"/>
      <c r="BQ154" s="12"/>
      <c r="BR154" s="12"/>
      <c r="BS154" s="12"/>
      <c r="BT154" s="12"/>
      <c r="BU154" s="12"/>
      <c r="BV154" s="12"/>
      <c r="BW154" s="12"/>
      <c r="BX154" s="12"/>
      <c r="BY154" s="12"/>
      <c r="BZ154" s="12"/>
      <c r="CA154" s="12"/>
      <c r="CB154" s="12"/>
      <c r="CC154" s="12"/>
    </row>
    <row r="155" spans="1:81" ht="15.75" x14ac:dyDescent="0.25">
      <c r="A155" s="20"/>
      <c r="B155" s="29"/>
      <c r="C155" s="29"/>
      <c r="D155" s="29"/>
      <c r="E155" s="29"/>
      <c r="F155" s="26"/>
      <c r="G155" s="13"/>
      <c r="H155" s="20"/>
      <c r="I155" s="22"/>
      <c r="J155" s="22"/>
      <c r="K155" s="22"/>
      <c r="L155" s="22"/>
      <c r="M155" s="24"/>
      <c r="N155" s="22"/>
      <c r="O155" s="20"/>
      <c r="P155" s="12"/>
      <c r="Q155" s="12"/>
      <c r="R155" s="12"/>
      <c r="S155" s="12"/>
      <c r="T155" s="12"/>
      <c r="U155" s="12"/>
      <c r="V155" s="12"/>
      <c r="W155" s="12"/>
      <c r="X155" s="12"/>
      <c r="Y155" s="12"/>
      <c r="Z155" s="12"/>
      <c r="AA155" s="12"/>
      <c r="AB155" s="12"/>
      <c r="AC155" s="12"/>
      <c r="AD155" s="12"/>
      <c r="AE155" s="12"/>
      <c r="AF155" s="12"/>
      <c r="AG155" s="12"/>
      <c r="AH155" s="12"/>
      <c r="AI155" s="12"/>
      <c r="AJ155" s="12"/>
      <c r="AK155" s="12"/>
      <c r="AL155" s="12"/>
      <c r="AM155" s="12"/>
      <c r="AN155" s="12"/>
      <c r="AO155" s="12"/>
      <c r="AP155" s="12"/>
      <c r="AQ155" s="12"/>
      <c r="AR155" s="12"/>
      <c r="AS155" s="12"/>
      <c r="AT155" s="12"/>
      <c r="AU155" s="12"/>
      <c r="AV155" s="12"/>
      <c r="AW155" s="12"/>
      <c r="AX155" s="12"/>
      <c r="AY155" s="12"/>
      <c r="AZ155" s="12"/>
      <c r="BA155" s="12"/>
      <c r="BB155" s="12"/>
      <c r="BC155" s="12"/>
      <c r="BD155" s="12"/>
      <c r="BE155" s="12"/>
      <c r="BF155" s="12"/>
      <c r="BG155" s="12"/>
      <c r="BH155" s="12"/>
      <c r="BI155" s="12"/>
      <c r="BJ155" s="12"/>
      <c r="BK155" s="12"/>
      <c r="BL155" s="12"/>
      <c r="BM155" s="12"/>
      <c r="BN155" s="12"/>
      <c r="BO155" s="12"/>
      <c r="BP155" s="12"/>
      <c r="BQ155" s="12"/>
      <c r="BR155" s="12"/>
      <c r="BS155" s="12"/>
      <c r="BT155" s="12"/>
      <c r="BU155" s="12"/>
      <c r="BV155" s="12"/>
      <c r="BW155" s="12"/>
      <c r="BX155" s="12"/>
      <c r="BY155" s="12"/>
      <c r="BZ155" s="12"/>
      <c r="CA155" s="12"/>
      <c r="CB155" s="12"/>
      <c r="CC155" s="12"/>
    </row>
    <row r="156" spans="1:81" ht="15.75" x14ac:dyDescent="0.25">
      <c r="A156" s="20"/>
      <c r="B156" s="29"/>
      <c r="C156" s="29"/>
      <c r="D156" s="29"/>
      <c r="E156" s="29"/>
      <c r="F156" s="26"/>
      <c r="G156" s="13"/>
      <c r="H156" s="20"/>
      <c r="I156" s="22"/>
      <c r="J156" s="22"/>
      <c r="K156" s="22"/>
      <c r="L156" s="22"/>
      <c r="M156" s="24"/>
      <c r="N156" s="22"/>
      <c r="O156" s="20"/>
      <c r="P156" s="12"/>
      <c r="Q156" s="12"/>
      <c r="R156" s="12"/>
      <c r="S156" s="12"/>
      <c r="T156" s="12"/>
      <c r="U156" s="12"/>
      <c r="V156" s="12"/>
      <c r="W156" s="12"/>
      <c r="X156" s="12"/>
      <c r="Y156" s="12"/>
      <c r="Z156" s="12"/>
      <c r="AA156" s="12"/>
      <c r="AB156" s="12"/>
      <c r="AC156" s="12"/>
      <c r="AD156" s="12"/>
      <c r="AE156" s="12"/>
      <c r="AF156" s="12"/>
      <c r="AG156" s="12"/>
      <c r="AH156" s="12"/>
      <c r="AI156" s="12"/>
      <c r="AJ156" s="12"/>
      <c r="AK156" s="12"/>
      <c r="AL156" s="12"/>
      <c r="AM156" s="12"/>
      <c r="AN156" s="12"/>
      <c r="AO156" s="12"/>
      <c r="AP156" s="12"/>
      <c r="AQ156" s="12"/>
      <c r="AR156" s="12"/>
      <c r="AS156" s="12"/>
      <c r="AT156" s="12"/>
      <c r="AU156" s="12"/>
      <c r="AV156" s="12"/>
      <c r="AW156" s="12"/>
      <c r="AX156" s="12"/>
      <c r="AY156" s="12"/>
      <c r="AZ156" s="12"/>
      <c r="BA156" s="12"/>
      <c r="BB156" s="12"/>
      <c r="BC156" s="12"/>
      <c r="BD156" s="12"/>
      <c r="BE156" s="12"/>
      <c r="BF156" s="12"/>
      <c r="BG156" s="12"/>
      <c r="BH156" s="12"/>
      <c r="BI156" s="12"/>
      <c r="BJ156" s="12"/>
      <c r="BK156" s="12"/>
      <c r="BL156" s="12"/>
      <c r="BM156" s="12"/>
      <c r="BN156" s="12"/>
      <c r="BO156" s="12"/>
      <c r="BP156" s="12"/>
      <c r="BQ156" s="12"/>
      <c r="BR156" s="12"/>
      <c r="BS156" s="12"/>
      <c r="BT156" s="12"/>
      <c r="BU156" s="12"/>
      <c r="BV156" s="12"/>
      <c r="BW156" s="12"/>
      <c r="BX156" s="12"/>
      <c r="BY156" s="12"/>
      <c r="BZ156" s="12"/>
      <c r="CA156" s="12"/>
      <c r="CB156" s="12"/>
      <c r="CC156" s="12"/>
    </row>
    <row r="157" spans="1:81" ht="15.75" x14ac:dyDescent="0.25">
      <c r="A157" s="20"/>
      <c r="B157" s="29"/>
      <c r="C157" s="29"/>
      <c r="D157" s="29"/>
      <c r="E157" s="29"/>
      <c r="F157" s="26"/>
      <c r="G157" s="13"/>
      <c r="H157" s="20"/>
      <c r="I157" s="22"/>
      <c r="J157" s="22"/>
      <c r="K157" s="22"/>
      <c r="L157" s="22"/>
      <c r="M157" s="24"/>
      <c r="N157" s="22"/>
      <c r="O157" s="20"/>
      <c r="P157" s="12"/>
      <c r="Q157" s="12"/>
      <c r="R157" s="12"/>
      <c r="S157" s="12"/>
      <c r="T157" s="12"/>
      <c r="U157" s="12"/>
      <c r="V157" s="12"/>
      <c r="W157" s="12"/>
      <c r="X157" s="12"/>
      <c r="Y157" s="12"/>
      <c r="Z157" s="12"/>
      <c r="AA157" s="12"/>
      <c r="AB157" s="12"/>
      <c r="AC157" s="12"/>
      <c r="AD157" s="12"/>
      <c r="AE157" s="12"/>
      <c r="AF157" s="12"/>
      <c r="AG157" s="12"/>
      <c r="AH157" s="12"/>
      <c r="AI157" s="12"/>
      <c r="AJ157" s="12"/>
      <c r="AK157" s="12"/>
      <c r="AL157" s="12"/>
      <c r="AM157" s="12"/>
      <c r="AN157" s="12"/>
      <c r="AO157" s="12"/>
      <c r="AP157" s="12"/>
      <c r="AQ157" s="12"/>
      <c r="AR157" s="12"/>
      <c r="AS157" s="12"/>
      <c r="AT157" s="12"/>
      <c r="AU157" s="12"/>
      <c r="AV157" s="12"/>
      <c r="AW157" s="12"/>
      <c r="AX157" s="12"/>
      <c r="AY157" s="12"/>
      <c r="AZ157" s="12"/>
      <c r="BA157" s="12"/>
      <c r="BB157" s="12"/>
      <c r="BC157" s="12"/>
      <c r="BD157" s="12"/>
      <c r="BE157" s="12"/>
      <c r="BF157" s="12"/>
      <c r="BG157" s="12"/>
      <c r="BH157" s="12"/>
      <c r="BI157" s="12"/>
      <c r="BJ157" s="12"/>
      <c r="BK157" s="12"/>
      <c r="BL157" s="12"/>
      <c r="BM157" s="12"/>
      <c r="BN157" s="12"/>
      <c r="BO157" s="12"/>
      <c r="BP157" s="12"/>
      <c r="BQ157" s="12"/>
      <c r="BR157" s="12"/>
      <c r="BS157" s="12"/>
      <c r="BT157" s="12"/>
      <c r="BU157" s="12"/>
      <c r="BV157" s="12"/>
      <c r="BW157" s="12"/>
      <c r="BX157" s="12"/>
      <c r="BY157" s="12"/>
      <c r="BZ157" s="12"/>
      <c r="CA157" s="12"/>
      <c r="CB157" s="12"/>
      <c r="CC157" s="12"/>
    </row>
    <row r="158" spans="1:81" ht="15.75" x14ac:dyDescent="0.25">
      <c r="A158" s="20"/>
      <c r="B158" s="29"/>
      <c r="C158" s="29"/>
      <c r="D158" s="29"/>
      <c r="E158" s="29"/>
      <c r="F158" s="26"/>
      <c r="G158" s="13"/>
      <c r="H158" s="20"/>
      <c r="I158" s="22"/>
      <c r="J158" s="22"/>
      <c r="K158" s="22"/>
      <c r="L158" s="22"/>
      <c r="M158" s="24"/>
      <c r="N158" s="22"/>
      <c r="O158" s="20"/>
      <c r="P158" s="12"/>
      <c r="Q158" s="12"/>
      <c r="R158" s="12"/>
      <c r="S158" s="12"/>
      <c r="T158" s="12"/>
      <c r="U158" s="12"/>
      <c r="V158" s="12"/>
      <c r="W158" s="12"/>
      <c r="X158" s="12"/>
      <c r="Y158" s="12"/>
      <c r="Z158" s="12"/>
      <c r="AA158" s="12"/>
      <c r="AB158" s="12"/>
      <c r="AC158" s="12"/>
      <c r="AD158" s="12"/>
      <c r="AE158" s="12"/>
      <c r="AF158" s="12"/>
      <c r="AG158" s="12"/>
      <c r="AH158" s="12"/>
      <c r="AI158" s="12"/>
      <c r="AJ158" s="12"/>
      <c r="AK158" s="12"/>
      <c r="AL158" s="12"/>
      <c r="AM158" s="12"/>
      <c r="AN158" s="12"/>
      <c r="AO158" s="12"/>
      <c r="AP158" s="12"/>
      <c r="AQ158" s="12"/>
      <c r="AR158" s="12"/>
      <c r="AS158" s="12"/>
      <c r="AT158" s="12"/>
      <c r="AU158" s="12"/>
      <c r="AV158" s="12"/>
      <c r="AW158" s="12"/>
      <c r="AX158" s="12"/>
      <c r="AY158" s="12"/>
      <c r="AZ158" s="12"/>
      <c r="BA158" s="12"/>
      <c r="BB158" s="12"/>
      <c r="BC158" s="12"/>
      <c r="BD158" s="12"/>
      <c r="BE158" s="12"/>
      <c r="BF158" s="12"/>
      <c r="BG158" s="12"/>
      <c r="BH158" s="12"/>
      <c r="BI158" s="12"/>
      <c r="BJ158" s="12"/>
      <c r="BK158" s="12"/>
      <c r="BL158" s="12"/>
      <c r="BM158" s="12"/>
      <c r="BN158" s="12"/>
      <c r="BO158" s="12"/>
      <c r="BP158" s="12"/>
      <c r="BQ158" s="12"/>
      <c r="BR158" s="12"/>
      <c r="BS158" s="12"/>
      <c r="BT158" s="12"/>
      <c r="BU158" s="12"/>
      <c r="BV158" s="12"/>
      <c r="BW158" s="12"/>
      <c r="BX158" s="12"/>
      <c r="BY158" s="12"/>
      <c r="BZ158" s="12"/>
      <c r="CA158" s="12"/>
      <c r="CB158" s="12"/>
      <c r="CC158" s="12"/>
    </row>
    <row r="159" spans="1:81" ht="15.75" x14ac:dyDescent="0.25">
      <c r="A159" s="20"/>
      <c r="B159" s="29"/>
      <c r="C159" s="29"/>
      <c r="D159" s="29"/>
      <c r="E159" s="29"/>
      <c r="F159" s="26"/>
      <c r="G159" s="13"/>
      <c r="H159" s="20"/>
      <c r="I159" s="22"/>
      <c r="J159" s="22"/>
      <c r="K159" s="22"/>
      <c r="L159" s="22"/>
      <c r="M159" s="24"/>
      <c r="N159" s="22"/>
      <c r="O159" s="20"/>
      <c r="P159" s="12"/>
      <c r="Q159" s="12"/>
      <c r="R159" s="12"/>
      <c r="S159" s="12"/>
      <c r="T159" s="12"/>
      <c r="U159" s="12"/>
      <c r="V159" s="12"/>
      <c r="W159" s="12"/>
      <c r="X159" s="12"/>
      <c r="Y159" s="12"/>
      <c r="Z159" s="12"/>
      <c r="AA159" s="12"/>
      <c r="AB159" s="12"/>
      <c r="AC159" s="12"/>
      <c r="AD159" s="12"/>
      <c r="AE159" s="12"/>
      <c r="AF159" s="12"/>
      <c r="AG159" s="12"/>
      <c r="AH159" s="12"/>
      <c r="AI159" s="12"/>
      <c r="AJ159" s="12"/>
      <c r="AK159" s="12"/>
      <c r="AL159" s="12"/>
      <c r="AM159" s="12"/>
      <c r="AN159" s="12"/>
      <c r="AO159" s="12"/>
      <c r="AP159" s="12"/>
      <c r="AQ159" s="12"/>
      <c r="AR159" s="12"/>
      <c r="AS159" s="12"/>
      <c r="AT159" s="12"/>
      <c r="AU159" s="12"/>
      <c r="AV159" s="12"/>
      <c r="AW159" s="12"/>
      <c r="AX159" s="12"/>
      <c r="AY159" s="12"/>
      <c r="AZ159" s="12"/>
      <c r="BA159" s="12"/>
      <c r="BB159" s="12"/>
      <c r="BC159" s="12"/>
      <c r="BD159" s="12"/>
      <c r="BE159" s="12"/>
      <c r="BF159" s="12"/>
      <c r="BG159" s="12"/>
      <c r="BH159" s="12"/>
      <c r="BI159" s="12"/>
      <c r="BJ159" s="12"/>
      <c r="BK159" s="12"/>
      <c r="BL159" s="12"/>
      <c r="BM159" s="12"/>
      <c r="BN159" s="12"/>
      <c r="BO159" s="12"/>
      <c r="BP159" s="12"/>
      <c r="BQ159" s="12"/>
      <c r="BR159" s="12"/>
      <c r="BS159" s="12"/>
      <c r="BT159" s="12"/>
      <c r="BU159" s="12"/>
      <c r="BV159" s="12"/>
      <c r="BW159" s="12"/>
      <c r="BX159" s="12"/>
      <c r="BY159" s="12"/>
      <c r="BZ159" s="12"/>
      <c r="CA159" s="12"/>
      <c r="CB159" s="12"/>
      <c r="CC159" s="12"/>
    </row>
    <row r="160" spans="1:81" ht="15.75" x14ac:dyDescent="0.25">
      <c r="A160" s="20"/>
      <c r="B160" s="29"/>
      <c r="C160" s="29"/>
      <c r="D160" s="29"/>
      <c r="E160" s="29"/>
      <c r="F160" s="26"/>
      <c r="G160" s="13"/>
      <c r="H160" s="20"/>
      <c r="I160" s="22"/>
      <c r="J160" s="22"/>
      <c r="K160" s="22"/>
      <c r="L160" s="22"/>
      <c r="M160" s="24"/>
      <c r="N160" s="22"/>
      <c r="O160" s="20"/>
      <c r="P160" s="12"/>
      <c r="Q160" s="12"/>
      <c r="R160" s="12"/>
      <c r="S160" s="12"/>
      <c r="T160" s="12"/>
      <c r="U160" s="12"/>
      <c r="V160" s="12"/>
      <c r="W160" s="12"/>
      <c r="X160" s="12"/>
      <c r="Y160" s="12"/>
      <c r="Z160" s="12"/>
      <c r="AA160" s="12"/>
      <c r="AB160" s="12"/>
      <c r="AC160" s="12"/>
      <c r="AD160" s="12"/>
      <c r="AE160" s="12"/>
      <c r="AF160" s="12"/>
      <c r="AG160" s="12"/>
      <c r="AH160" s="12"/>
      <c r="AI160" s="12"/>
      <c r="AJ160" s="12"/>
      <c r="AK160" s="12"/>
      <c r="AL160" s="12"/>
      <c r="AM160" s="12"/>
      <c r="AN160" s="12"/>
      <c r="AO160" s="12"/>
      <c r="AP160" s="12"/>
      <c r="AQ160" s="12"/>
      <c r="AR160" s="12"/>
      <c r="AS160" s="12"/>
      <c r="AT160" s="12"/>
      <c r="AU160" s="12"/>
      <c r="AV160" s="12"/>
      <c r="AW160" s="12"/>
      <c r="AX160" s="12"/>
      <c r="AY160" s="12"/>
      <c r="AZ160" s="12"/>
      <c r="BA160" s="12"/>
      <c r="BB160" s="12"/>
      <c r="BC160" s="12"/>
      <c r="BD160" s="12"/>
      <c r="BE160" s="12"/>
      <c r="BF160" s="12"/>
      <c r="BG160" s="12"/>
      <c r="BH160" s="12"/>
      <c r="BI160" s="12"/>
      <c r="BJ160" s="12"/>
      <c r="BK160" s="12"/>
      <c r="BL160" s="12"/>
      <c r="BM160" s="12"/>
      <c r="BN160" s="12"/>
      <c r="BO160" s="12"/>
      <c r="BP160" s="12"/>
      <c r="BQ160" s="12"/>
      <c r="BR160" s="12"/>
      <c r="BS160" s="12"/>
      <c r="BT160" s="12"/>
      <c r="BU160" s="12"/>
      <c r="BV160" s="12"/>
      <c r="BW160" s="12"/>
      <c r="BX160" s="12"/>
      <c r="BY160" s="12"/>
      <c r="BZ160" s="12"/>
      <c r="CA160" s="12"/>
      <c r="CB160" s="12"/>
      <c r="CC160" s="12"/>
    </row>
    <row r="161" spans="1:81" ht="15.75" x14ac:dyDescent="0.25">
      <c r="A161" s="20"/>
      <c r="B161" s="29"/>
      <c r="C161" s="29"/>
      <c r="D161" s="29"/>
      <c r="E161" s="29"/>
      <c r="F161" s="26"/>
      <c r="G161" s="13"/>
      <c r="H161" s="20"/>
      <c r="I161" s="22"/>
      <c r="J161" s="22"/>
      <c r="K161" s="22"/>
      <c r="L161" s="22"/>
      <c r="M161" s="24"/>
      <c r="N161" s="22"/>
      <c r="O161" s="20"/>
      <c r="P161" s="12"/>
      <c r="Q161" s="12"/>
      <c r="R161" s="12"/>
      <c r="S161" s="12"/>
      <c r="T161" s="12"/>
      <c r="U161" s="12"/>
      <c r="V161" s="12"/>
      <c r="W161" s="12"/>
      <c r="X161" s="12"/>
      <c r="Y161" s="12"/>
      <c r="Z161" s="12"/>
      <c r="AA161" s="12"/>
      <c r="AB161" s="12"/>
      <c r="AC161" s="12"/>
      <c r="AD161" s="12"/>
      <c r="AE161" s="12"/>
      <c r="AF161" s="12"/>
      <c r="AG161" s="12"/>
      <c r="AH161" s="12"/>
      <c r="AI161" s="12"/>
      <c r="AJ161" s="12"/>
      <c r="AK161" s="12"/>
      <c r="AL161" s="12"/>
      <c r="AM161" s="12"/>
      <c r="AN161" s="12"/>
      <c r="AO161" s="12"/>
      <c r="AP161" s="12"/>
      <c r="AQ161" s="12"/>
      <c r="AR161" s="12"/>
      <c r="AS161" s="12"/>
      <c r="AT161" s="12"/>
      <c r="AU161" s="12"/>
      <c r="AV161" s="12"/>
      <c r="AW161" s="12"/>
      <c r="AX161" s="12"/>
      <c r="AY161" s="12"/>
      <c r="AZ161" s="12"/>
      <c r="BA161" s="12"/>
      <c r="BB161" s="12"/>
      <c r="BC161" s="12"/>
      <c r="BD161" s="12"/>
      <c r="BE161" s="12"/>
      <c r="BF161" s="12"/>
      <c r="BG161" s="12"/>
      <c r="BH161" s="12"/>
      <c r="BI161" s="12"/>
      <c r="BJ161" s="12"/>
      <c r="BK161" s="12"/>
      <c r="BL161" s="12"/>
      <c r="BM161" s="12"/>
      <c r="BN161" s="12"/>
      <c r="BO161" s="12"/>
      <c r="BP161" s="12"/>
      <c r="BQ161" s="12"/>
      <c r="BR161" s="12"/>
      <c r="BS161" s="12"/>
      <c r="BT161" s="12"/>
      <c r="BU161" s="12"/>
      <c r="BV161" s="12"/>
      <c r="BW161" s="12"/>
      <c r="BX161" s="12"/>
      <c r="BY161" s="12"/>
      <c r="BZ161" s="12"/>
      <c r="CA161" s="12"/>
      <c r="CB161" s="12"/>
      <c r="CC161" s="12"/>
    </row>
    <row r="162" spans="1:81" ht="15.75" x14ac:dyDescent="0.25">
      <c r="A162" s="20"/>
      <c r="B162" s="29"/>
      <c r="C162" s="29"/>
      <c r="D162" s="29"/>
      <c r="E162" s="29"/>
      <c r="F162" s="26"/>
      <c r="G162" s="13"/>
      <c r="H162" s="20"/>
      <c r="I162" s="22"/>
      <c r="J162" s="22"/>
      <c r="K162" s="22"/>
      <c r="L162" s="22"/>
      <c r="M162" s="24"/>
      <c r="N162" s="22"/>
      <c r="O162" s="20"/>
      <c r="P162" s="12"/>
      <c r="Q162" s="12"/>
      <c r="R162" s="12"/>
      <c r="S162" s="12"/>
      <c r="T162" s="12"/>
      <c r="U162" s="12"/>
      <c r="V162" s="12"/>
      <c r="W162" s="12"/>
      <c r="X162" s="12"/>
      <c r="Y162" s="12"/>
      <c r="Z162" s="12"/>
      <c r="AA162" s="12"/>
      <c r="AB162" s="12"/>
      <c r="AC162" s="12"/>
      <c r="AD162" s="12"/>
      <c r="AE162" s="12"/>
      <c r="AF162" s="12"/>
      <c r="AG162" s="12"/>
      <c r="AH162" s="12"/>
      <c r="AI162" s="12"/>
      <c r="AJ162" s="12"/>
      <c r="AK162" s="12"/>
      <c r="AL162" s="12"/>
      <c r="AM162" s="12"/>
      <c r="AN162" s="12"/>
      <c r="AO162" s="12"/>
      <c r="AP162" s="12"/>
      <c r="AQ162" s="12"/>
      <c r="AR162" s="12"/>
      <c r="AS162" s="12"/>
      <c r="AT162" s="12"/>
      <c r="AU162" s="12"/>
      <c r="AV162" s="12"/>
      <c r="AW162" s="12"/>
      <c r="AX162" s="12"/>
      <c r="AY162" s="12"/>
      <c r="AZ162" s="12"/>
      <c r="BA162" s="12"/>
      <c r="BB162" s="12"/>
      <c r="BC162" s="12"/>
      <c r="BD162" s="12"/>
      <c r="BE162" s="12"/>
      <c r="BF162" s="12"/>
      <c r="BG162" s="12"/>
      <c r="BH162" s="12"/>
      <c r="BI162" s="12"/>
      <c r="BJ162" s="12"/>
      <c r="BK162" s="12"/>
      <c r="BL162" s="12"/>
      <c r="BM162" s="12"/>
      <c r="BN162" s="12"/>
      <c r="BO162" s="12"/>
      <c r="BP162" s="12"/>
      <c r="BQ162" s="12"/>
      <c r="BR162" s="12"/>
      <c r="BS162" s="12"/>
      <c r="BT162" s="12"/>
      <c r="BU162" s="12"/>
      <c r="BV162" s="12"/>
      <c r="BW162" s="12"/>
      <c r="BX162" s="12"/>
      <c r="BY162" s="12"/>
      <c r="BZ162" s="12"/>
      <c r="CA162" s="12"/>
      <c r="CB162" s="12"/>
      <c r="CC162" s="12"/>
    </row>
    <row r="163" spans="1:81" ht="15.75" x14ac:dyDescent="0.25">
      <c r="A163" s="20"/>
      <c r="B163" s="29"/>
      <c r="C163" s="29"/>
      <c r="D163" s="29"/>
      <c r="E163" s="29"/>
      <c r="F163" s="26"/>
      <c r="G163" s="13"/>
      <c r="H163" s="20"/>
      <c r="I163" s="22"/>
      <c r="J163" s="22"/>
      <c r="K163" s="22"/>
      <c r="L163" s="22"/>
      <c r="M163" s="24"/>
      <c r="N163" s="22"/>
      <c r="O163" s="20"/>
      <c r="P163" s="12"/>
      <c r="Q163" s="12"/>
      <c r="R163" s="12"/>
      <c r="S163" s="12"/>
      <c r="T163" s="12"/>
      <c r="U163" s="12"/>
      <c r="V163" s="12"/>
      <c r="W163" s="12"/>
      <c r="X163" s="12"/>
      <c r="Y163" s="12"/>
      <c r="Z163" s="12"/>
      <c r="AA163" s="12"/>
      <c r="AB163" s="12"/>
      <c r="AC163" s="12"/>
      <c r="AD163" s="12"/>
      <c r="AE163" s="12"/>
      <c r="AF163" s="12"/>
      <c r="AG163" s="12"/>
      <c r="AH163" s="12"/>
      <c r="AI163" s="12"/>
      <c r="AJ163" s="12"/>
      <c r="AK163" s="12"/>
      <c r="AL163" s="12"/>
      <c r="AM163" s="12"/>
      <c r="AN163" s="12"/>
      <c r="AO163" s="12"/>
      <c r="AP163" s="12"/>
      <c r="AQ163" s="12"/>
      <c r="AR163" s="12"/>
      <c r="AS163" s="12"/>
      <c r="AT163" s="12"/>
      <c r="AU163" s="12"/>
      <c r="AV163" s="12"/>
      <c r="AW163" s="12"/>
      <c r="AX163" s="12"/>
      <c r="AY163" s="12"/>
      <c r="AZ163" s="12"/>
      <c r="BA163" s="12"/>
      <c r="BB163" s="12"/>
      <c r="BC163" s="12"/>
      <c r="BD163" s="12"/>
      <c r="BE163" s="12"/>
      <c r="BF163" s="12"/>
      <c r="BG163" s="12"/>
      <c r="BH163" s="12"/>
      <c r="BI163" s="12"/>
      <c r="BJ163" s="12"/>
      <c r="BK163" s="12"/>
      <c r="BL163" s="12"/>
      <c r="BM163" s="12"/>
      <c r="BN163" s="12"/>
      <c r="BO163" s="12"/>
      <c r="BP163" s="12"/>
      <c r="BQ163" s="12"/>
      <c r="BR163" s="12"/>
      <c r="BS163" s="12"/>
      <c r="BT163" s="12"/>
      <c r="BU163" s="12"/>
      <c r="BV163" s="12"/>
      <c r="BW163" s="12"/>
      <c r="BX163" s="12"/>
      <c r="BY163" s="12"/>
      <c r="BZ163" s="12"/>
      <c r="CA163" s="12"/>
      <c r="CB163" s="12"/>
      <c r="CC163" s="12"/>
    </row>
    <row r="164" spans="1:81" ht="15.75" x14ac:dyDescent="0.25">
      <c r="A164" s="20"/>
      <c r="B164" s="29"/>
      <c r="C164" s="29"/>
      <c r="D164" s="29"/>
      <c r="E164" s="29"/>
      <c r="F164" s="26"/>
      <c r="G164" s="13"/>
      <c r="H164" s="20"/>
      <c r="I164" s="22"/>
      <c r="J164" s="22"/>
      <c r="K164" s="22"/>
      <c r="L164" s="22"/>
      <c r="M164" s="24"/>
      <c r="N164" s="22"/>
      <c r="O164" s="20"/>
      <c r="P164" s="12"/>
      <c r="Q164" s="12"/>
      <c r="R164" s="12"/>
      <c r="S164" s="12"/>
      <c r="T164" s="12"/>
      <c r="U164" s="12"/>
      <c r="V164" s="12"/>
      <c r="W164" s="12"/>
      <c r="X164" s="12"/>
      <c r="Y164" s="12"/>
      <c r="Z164" s="12"/>
      <c r="AA164" s="12"/>
      <c r="AB164" s="12"/>
      <c r="AC164" s="12"/>
      <c r="AD164" s="12"/>
      <c r="AE164" s="12"/>
      <c r="AF164" s="12"/>
      <c r="AG164" s="12"/>
      <c r="AH164" s="12"/>
      <c r="AI164" s="12"/>
      <c r="AJ164" s="12"/>
      <c r="AK164" s="12"/>
      <c r="AL164" s="12"/>
      <c r="AM164" s="12"/>
      <c r="AN164" s="12"/>
      <c r="AO164" s="12"/>
      <c r="AP164" s="12"/>
      <c r="AQ164" s="12"/>
      <c r="AR164" s="12"/>
      <c r="AS164" s="12"/>
      <c r="AT164" s="12"/>
      <c r="AU164" s="12"/>
      <c r="AV164" s="12"/>
      <c r="AW164" s="12"/>
      <c r="AX164" s="12"/>
      <c r="AY164" s="12"/>
      <c r="AZ164" s="12"/>
      <c r="BA164" s="12"/>
      <c r="BB164" s="12"/>
      <c r="BC164" s="12"/>
      <c r="BD164" s="12"/>
      <c r="BE164" s="12"/>
      <c r="BF164" s="12"/>
      <c r="BG164" s="12"/>
      <c r="BH164" s="12"/>
      <c r="BI164" s="12"/>
      <c r="BJ164" s="12"/>
      <c r="BK164" s="12"/>
      <c r="BL164" s="12"/>
      <c r="BM164" s="12"/>
      <c r="BN164" s="12"/>
      <c r="BO164" s="12"/>
      <c r="BP164" s="12"/>
      <c r="BQ164" s="12"/>
      <c r="BR164" s="12"/>
      <c r="BS164" s="12"/>
      <c r="BT164" s="12"/>
      <c r="BU164" s="12"/>
      <c r="BV164" s="12"/>
      <c r="BW164" s="12"/>
      <c r="BX164" s="12"/>
      <c r="BY164" s="12"/>
      <c r="BZ164" s="12"/>
      <c r="CA164" s="12"/>
      <c r="CB164" s="12"/>
      <c r="CC164" s="12"/>
    </row>
    <row r="165" spans="1:81" ht="15.75" x14ac:dyDescent="0.25">
      <c r="A165" s="20"/>
      <c r="B165" s="29"/>
      <c r="C165" s="29"/>
      <c r="D165" s="29"/>
      <c r="E165" s="29"/>
      <c r="F165" s="26"/>
      <c r="G165" s="13"/>
      <c r="H165" s="20"/>
      <c r="I165" s="22"/>
      <c r="J165" s="22"/>
      <c r="K165" s="22"/>
      <c r="L165" s="22"/>
      <c r="M165" s="24"/>
      <c r="N165" s="22"/>
      <c r="O165" s="20"/>
      <c r="P165" s="12"/>
      <c r="Q165" s="12"/>
      <c r="R165" s="12"/>
      <c r="S165" s="12"/>
      <c r="T165" s="12"/>
      <c r="U165" s="12"/>
      <c r="V165" s="12"/>
      <c r="W165" s="12"/>
      <c r="X165" s="12"/>
      <c r="Y165" s="12"/>
      <c r="Z165" s="12"/>
      <c r="AA165" s="12"/>
      <c r="AB165" s="12"/>
      <c r="AC165" s="12"/>
      <c r="AD165" s="12"/>
      <c r="AE165" s="12"/>
      <c r="AF165" s="12"/>
      <c r="AG165" s="12"/>
      <c r="AH165" s="12"/>
      <c r="AI165" s="12"/>
      <c r="AJ165" s="12"/>
      <c r="AK165" s="12"/>
      <c r="AL165" s="12"/>
      <c r="AM165" s="12"/>
      <c r="AN165" s="12"/>
      <c r="AO165" s="12"/>
      <c r="AP165" s="12"/>
      <c r="AQ165" s="12"/>
      <c r="AR165" s="12"/>
      <c r="AS165" s="12"/>
      <c r="AT165" s="12"/>
      <c r="AU165" s="12"/>
      <c r="AV165" s="12"/>
      <c r="AW165" s="12"/>
      <c r="AX165" s="12"/>
      <c r="AY165" s="12"/>
      <c r="AZ165" s="12"/>
      <c r="BA165" s="12"/>
      <c r="BB165" s="12"/>
      <c r="BC165" s="12"/>
      <c r="BD165" s="12"/>
      <c r="BE165" s="12"/>
      <c r="BF165" s="12"/>
      <c r="BG165" s="12"/>
      <c r="BH165" s="12"/>
      <c r="BI165" s="12"/>
      <c r="BJ165" s="12"/>
      <c r="BK165" s="12"/>
      <c r="BL165" s="12"/>
      <c r="BM165" s="12"/>
      <c r="BN165" s="12"/>
      <c r="BO165" s="12"/>
      <c r="BP165" s="12"/>
      <c r="BQ165" s="12"/>
      <c r="BR165" s="12"/>
      <c r="BS165" s="12"/>
      <c r="BT165" s="12"/>
      <c r="BU165" s="12"/>
      <c r="BV165" s="12"/>
      <c r="BW165" s="12"/>
      <c r="BX165" s="12"/>
      <c r="BY165" s="12"/>
      <c r="BZ165" s="12"/>
      <c r="CA165" s="12"/>
      <c r="CB165" s="12"/>
      <c r="CC165" s="12"/>
    </row>
    <row r="166" spans="1:81" ht="15.75" x14ac:dyDescent="0.25">
      <c r="A166" s="20"/>
      <c r="B166" s="29"/>
      <c r="C166" s="29"/>
      <c r="D166" s="29"/>
      <c r="E166" s="29"/>
      <c r="F166" s="26"/>
      <c r="G166" s="13"/>
      <c r="H166" s="20"/>
      <c r="I166" s="22"/>
      <c r="J166" s="22"/>
      <c r="K166" s="22"/>
      <c r="L166" s="22"/>
      <c r="M166" s="24"/>
      <c r="N166" s="22"/>
      <c r="O166" s="20"/>
      <c r="P166" s="12"/>
      <c r="Q166" s="12"/>
      <c r="R166" s="12"/>
      <c r="S166" s="12"/>
      <c r="T166" s="12"/>
      <c r="U166" s="12"/>
      <c r="V166" s="12"/>
      <c r="W166" s="12"/>
      <c r="X166" s="12"/>
      <c r="Y166" s="12"/>
      <c r="Z166" s="12"/>
      <c r="AA166" s="12"/>
      <c r="AB166" s="12"/>
      <c r="AC166" s="12"/>
      <c r="AD166" s="12"/>
      <c r="AE166" s="12"/>
      <c r="AF166" s="12"/>
      <c r="AG166" s="12"/>
      <c r="AH166" s="12"/>
      <c r="AI166" s="12"/>
      <c r="AJ166" s="12"/>
      <c r="AK166" s="12"/>
      <c r="AL166" s="12"/>
      <c r="AM166" s="12"/>
      <c r="AN166" s="12"/>
      <c r="AO166" s="12"/>
      <c r="AP166" s="12"/>
      <c r="AQ166" s="12"/>
      <c r="AR166" s="12"/>
      <c r="AS166" s="12"/>
      <c r="AT166" s="12"/>
      <c r="AU166" s="12"/>
      <c r="AV166" s="12"/>
      <c r="AW166" s="12"/>
      <c r="AX166" s="12"/>
      <c r="AY166" s="12"/>
      <c r="AZ166" s="12"/>
      <c r="BA166" s="12"/>
      <c r="BB166" s="12"/>
      <c r="BC166" s="12"/>
      <c r="BD166" s="12"/>
      <c r="BE166" s="12"/>
      <c r="BF166" s="12"/>
      <c r="BG166" s="12"/>
      <c r="BH166" s="12"/>
      <c r="BI166" s="12"/>
      <c r="BJ166" s="12"/>
      <c r="BK166" s="12"/>
      <c r="BL166" s="12"/>
      <c r="BM166" s="12"/>
      <c r="BN166" s="12"/>
      <c r="BO166" s="12"/>
      <c r="BP166" s="12"/>
      <c r="BQ166" s="12"/>
      <c r="BR166" s="12"/>
      <c r="BS166" s="12"/>
      <c r="BT166" s="12"/>
      <c r="BU166" s="12"/>
      <c r="BV166" s="12"/>
      <c r="BW166" s="12"/>
      <c r="BX166" s="12"/>
      <c r="BY166" s="12"/>
      <c r="BZ166" s="12"/>
      <c r="CA166" s="12"/>
      <c r="CB166" s="12"/>
      <c r="CC166" s="12"/>
    </row>
    <row r="167" spans="1:81" ht="15.75" x14ac:dyDescent="0.25">
      <c r="A167" s="20"/>
      <c r="B167" s="29"/>
      <c r="C167" s="29"/>
      <c r="D167" s="29"/>
      <c r="E167" s="29"/>
      <c r="F167" s="26"/>
      <c r="G167" s="13"/>
      <c r="H167" s="20"/>
      <c r="I167" s="22"/>
      <c r="J167" s="22"/>
      <c r="K167" s="22"/>
      <c r="L167" s="22"/>
      <c r="M167" s="24"/>
      <c r="N167" s="22"/>
      <c r="O167" s="20"/>
      <c r="P167" s="12"/>
      <c r="Q167" s="12"/>
      <c r="R167" s="12"/>
      <c r="S167" s="12"/>
      <c r="T167" s="12"/>
      <c r="U167" s="12"/>
      <c r="V167" s="12"/>
      <c r="W167" s="12"/>
      <c r="X167" s="12"/>
      <c r="Y167" s="12"/>
      <c r="Z167" s="12"/>
      <c r="AA167" s="12"/>
      <c r="AB167" s="12"/>
      <c r="AC167" s="12"/>
      <c r="AD167" s="12"/>
      <c r="AE167" s="12"/>
      <c r="AF167" s="12"/>
      <c r="AG167" s="12"/>
      <c r="AH167" s="12"/>
      <c r="AI167" s="12"/>
      <c r="AJ167" s="12"/>
      <c r="AK167" s="12"/>
      <c r="AL167" s="12"/>
      <c r="AM167" s="12"/>
      <c r="AN167" s="12"/>
      <c r="AO167" s="12"/>
      <c r="AP167" s="12"/>
      <c r="AQ167" s="12"/>
      <c r="AR167" s="12"/>
      <c r="AS167" s="12"/>
      <c r="AT167" s="12"/>
      <c r="AU167" s="12"/>
      <c r="AV167" s="12"/>
      <c r="AW167" s="12"/>
      <c r="AX167" s="12"/>
      <c r="AY167" s="12"/>
      <c r="AZ167" s="12"/>
      <c r="BA167" s="12"/>
      <c r="BB167" s="12"/>
      <c r="BC167" s="12"/>
      <c r="BD167" s="12"/>
      <c r="BE167" s="12"/>
      <c r="BF167" s="12"/>
      <c r="BG167" s="12"/>
      <c r="BH167" s="12"/>
      <c r="BI167" s="12"/>
      <c r="BJ167" s="12"/>
      <c r="BK167" s="12"/>
      <c r="BL167" s="12"/>
      <c r="BM167" s="12"/>
      <c r="BN167" s="12"/>
      <c r="BO167" s="12"/>
      <c r="BP167" s="12"/>
      <c r="BQ167" s="12"/>
      <c r="BR167" s="12"/>
      <c r="BS167" s="12"/>
      <c r="BT167" s="12"/>
      <c r="BU167" s="12"/>
      <c r="BV167" s="12"/>
      <c r="BW167" s="12"/>
      <c r="BX167" s="12"/>
      <c r="BY167" s="12"/>
      <c r="BZ167" s="12"/>
      <c r="CA167" s="12"/>
      <c r="CB167" s="12"/>
      <c r="CC167" s="12"/>
    </row>
    <row r="168" spans="1:81" ht="15.75" x14ac:dyDescent="0.25">
      <c r="A168" s="20"/>
      <c r="B168" s="29"/>
      <c r="C168" s="29"/>
      <c r="D168" s="29"/>
      <c r="E168" s="29"/>
      <c r="F168" s="26"/>
      <c r="G168" s="13"/>
      <c r="H168" s="20"/>
      <c r="I168" s="22"/>
      <c r="J168" s="22"/>
      <c r="K168" s="22"/>
      <c r="L168" s="22"/>
      <c r="M168" s="24"/>
      <c r="N168" s="22"/>
      <c r="O168" s="20"/>
      <c r="P168" s="12"/>
      <c r="Q168" s="12"/>
      <c r="R168" s="12"/>
      <c r="S168" s="12"/>
      <c r="T168" s="12"/>
      <c r="U168" s="12"/>
      <c r="V168" s="12"/>
      <c r="W168" s="12"/>
      <c r="X168" s="12"/>
      <c r="Y168" s="12"/>
      <c r="Z168" s="12"/>
      <c r="AA168" s="12"/>
      <c r="AB168" s="12"/>
      <c r="AC168" s="12"/>
      <c r="AD168" s="12"/>
      <c r="AE168" s="12"/>
      <c r="AF168" s="12"/>
      <c r="AG168" s="12"/>
      <c r="AH168" s="12"/>
      <c r="AI168" s="12"/>
      <c r="AJ168" s="12"/>
      <c r="AK168" s="12"/>
      <c r="AL168" s="12"/>
      <c r="AM168" s="12"/>
      <c r="AN168" s="12"/>
      <c r="AO168" s="12"/>
      <c r="AP168" s="12"/>
      <c r="AQ168" s="12"/>
      <c r="AR168" s="12"/>
      <c r="AS168" s="12"/>
      <c r="AT168" s="12"/>
      <c r="AU168" s="12"/>
      <c r="AV168" s="12"/>
      <c r="AW168" s="12"/>
      <c r="AX168" s="12"/>
      <c r="AY168" s="12"/>
      <c r="AZ168" s="12"/>
      <c r="BA168" s="12"/>
      <c r="BB168" s="12"/>
      <c r="BC168" s="12"/>
      <c r="BD168" s="12"/>
      <c r="BE168" s="12"/>
      <c r="BF168" s="12"/>
      <c r="BG168" s="12"/>
      <c r="BH168" s="12"/>
      <c r="BI168" s="12"/>
      <c r="BJ168" s="12"/>
      <c r="BK168" s="12"/>
      <c r="BL168" s="12"/>
      <c r="BM168" s="12"/>
      <c r="BN168" s="12"/>
      <c r="BO168" s="12"/>
      <c r="BP168" s="12"/>
      <c r="BQ168" s="12"/>
      <c r="BR168" s="12"/>
      <c r="BS168" s="12"/>
      <c r="BT168" s="12"/>
      <c r="BU168" s="12"/>
      <c r="BV168" s="12"/>
      <c r="BW168" s="12"/>
      <c r="BX168" s="12"/>
      <c r="BY168" s="12"/>
      <c r="BZ168" s="12"/>
      <c r="CA168" s="12"/>
      <c r="CB168" s="12"/>
      <c r="CC168" s="12"/>
    </row>
    <row r="169" spans="1:81" ht="15.75" x14ac:dyDescent="0.25">
      <c r="A169" s="20"/>
      <c r="B169" s="29"/>
      <c r="C169" s="29"/>
      <c r="D169" s="29"/>
      <c r="E169" s="29"/>
      <c r="F169" s="26"/>
      <c r="G169" s="13"/>
      <c r="H169" s="20"/>
      <c r="I169" s="22"/>
      <c r="J169" s="22"/>
      <c r="K169" s="22"/>
      <c r="L169" s="22"/>
      <c r="M169" s="24"/>
      <c r="N169" s="22"/>
      <c r="O169" s="20"/>
      <c r="P169" s="12"/>
      <c r="Q169" s="12"/>
      <c r="R169" s="12"/>
      <c r="S169" s="12"/>
      <c r="T169" s="12"/>
      <c r="U169" s="12"/>
      <c r="V169" s="12"/>
      <c r="W169" s="12"/>
      <c r="X169" s="12"/>
      <c r="Y169" s="12"/>
      <c r="Z169" s="12"/>
      <c r="AA169" s="12"/>
      <c r="AB169" s="12"/>
      <c r="AC169" s="12"/>
      <c r="AD169" s="12"/>
      <c r="AE169" s="12"/>
      <c r="AF169" s="12"/>
      <c r="AG169" s="12"/>
      <c r="AH169" s="12"/>
      <c r="AI169" s="12"/>
      <c r="AJ169" s="12"/>
      <c r="AK169" s="12"/>
      <c r="AL169" s="12"/>
      <c r="AM169" s="12"/>
      <c r="AN169" s="12"/>
      <c r="AO169" s="12"/>
      <c r="AP169" s="12"/>
      <c r="AQ169" s="12"/>
      <c r="AR169" s="12"/>
      <c r="AS169" s="12"/>
      <c r="AT169" s="12"/>
      <c r="AU169" s="12"/>
      <c r="AV169" s="12"/>
      <c r="AW169" s="12"/>
      <c r="AX169" s="12"/>
      <c r="AY169" s="12"/>
      <c r="AZ169" s="12"/>
      <c r="BA169" s="12"/>
      <c r="BB169" s="12"/>
      <c r="BC169" s="12"/>
      <c r="BD169" s="12"/>
      <c r="BE169" s="12"/>
      <c r="BF169" s="12"/>
      <c r="BG169" s="12"/>
      <c r="BH169" s="12"/>
      <c r="BI169" s="12"/>
      <c r="BJ169" s="12"/>
      <c r="BK169" s="12"/>
      <c r="BL169" s="12"/>
      <c r="BM169" s="12"/>
      <c r="BN169" s="12"/>
      <c r="BO169" s="12"/>
      <c r="BP169" s="12"/>
      <c r="BQ169" s="12"/>
      <c r="BR169" s="12"/>
      <c r="BS169" s="12"/>
      <c r="BT169" s="12"/>
      <c r="BU169" s="12"/>
      <c r="BV169" s="12"/>
      <c r="BW169" s="12"/>
      <c r="BX169" s="12"/>
      <c r="BY169" s="12"/>
      <c r="BZ169" s="12"/>
      <c r="CA169" s="12"/>
      <c r="CB169" s="12"/>
      <c r="CC169" s="12"/>
    </row>
    <row r="170" spans="1:81" ht="15.75" x14ac:dyDescent="0.25">
      <c r="A170" s="20"/>
      <c r="B170" s="29"/>
      <c r="C170" s="29"/>
      <c r="D170" s="29"/>
      <c r="E170" s="29"/>
      <c r="F170" s="26"/>
      <c r="G170" s="13"/>
      <c r="H170" s="20"/>
      <c r="I170" s="22"/>
      <c r="J170" s="22"/>
      <c r="K170" s="22"/>
      <c r="L170" s="22"/>
      <c r="M170" s="24"/>
      <c r="N170" s="22"/>
      <c r="O170" s="20"/>
      <c r="P170" s="12"/>
      <c r="Q170" s="12"/>
      <c r="R170" s="12"/>
      <c r="S170" s="12"/>
      <c r="T170" s="12"/>
      <c r="U170" s="12"/>
      <c r="V170" s="12"/>
      <c r="W170" s="12"/>
      <c r="X170" s="12"/>
      <c r="Y170" s="12"/>
      <c r="Z170" s="12"/>
      <c r="AA170" s="12"/>
      <c r="AB170" s="12"/>
      <c r="AC170" s="12"/>
      <c r="AD170" s="12"/>
      <c r="AE170" s="12"/>
      <c r="AF170" s="12"/>
      <c r="AG170" s="12"/>
      <c r="AH170" s="12"/>
      <c r="AI170" s="12"/>
      <c r="AJ170" s="12"/>
      <c r="AK170" s="12"/>
      <c r="AL170" s="12"/>
      <c r="AM170" s="12"/>
      <c r="AN170" s="12"/>
      <c r="AO170" s="12"/>
      <c r="AP170" s="12"/>
      <c r="AQ170" s="12"/>
      <c r="AR170" s="12"/>
      <c r="AS170" s="12"/>
      <c r="AT170" s="12"/>
      <c r="AU170" s="12"/>
      <c r="AV170" s="12"/>
      <c r="AW170" s="12"/>
      <c r="AX170" s="12"/>
      <c r="AY170" s="12"/>
      <c r="AZ170" s="12"/>
      <c r="BA170" s="12"/>
      <c r="BB170" s="12"/>
      <c r="BC170" s="12"/>
      <c r="BD170" s="12"/>
      <c r="BE170" s="12"/>
      <c r="BF170" s="12"/>
      <c r="BG170" s="12"/>
      <c r="BH170" s="12"/>
      <c r="BI170" s="12"/>
      <c r="BJ170" s="12"/>
      <c r="BK170" s="12"/>
      <c r="BL170" s="12"/>
      <c r="BM170" s="12"/>
      <c r="BN170" s="12"/>
      <c r="BO170" s="12"/>
      <c r="BP170" s="12"/>
      <c r="BQ170" s="12"/>
      <c r="BR170" s="12"/>
      <c r="BS170" s="12"/>
      <c r="BT170" s="12"/>
      <c r="BU170" s="12"/>
      <c r="BV170" s="12"/>
      <c r="BW170" s="12"/>
      <c r="BX170" s="12"/>
      <c r="BY170" s="12"/>
      <c r="BZ170" s="12"/>
      <c r="CA170" s="12"/>
      <c r="CB170" s="12"/>
      <c r="CC170" s="12"/>
    </row>
    <row r="171" spans="1:81" ht="15.75" x14ac:dyDescent="0.25">
      <c r="A171" s="20"/>
      <c r="B171" s="29"/>
      <c r="C171" s="29"/>
      <c r="D171" s="29"/>
      <c r="E171" s="29"/>
      <c r="F171" s="26"/>
      <c r="G171" s="13"/>
      <c r="H171" s="20"/>
      <c r="I171" s="22"/>
      <c r="J171" s="22"/>
      <c r="K171" s="22"/>
      <c r="L171" s="22"/>
      <c r="M171" s="24"/>
      <c r="N171" s="22"/>
      <c r="O171" s="20"/>
      <c r="P171" s="12"/>
      <c r="Q171" s="12"/>
      <c r="R171" s="12"/>
      <c r="S171" s="12"/>
      <c r="T171" s="12"/>
      <c r="U171" s="12"/>
      <c r="V171" s="12"/>
      <c r="W171" s="12"/>
      <c r="X171" s="12"/>
      <c r="Y171" s="12"/>
      <c r="Z171" s="12"/>
      <c r="AA171" s="12"/>
      <c r="AB171" s="12"/>
      <c r="AC171" s="12"/>
      <c r="AD171" s="12"/>
      <c r="AE171" s="12"/>
      <c r="AF171" s="12"/>
      <c r="AG171" s="12"/>
      <c r="AH171" s="12"/>
      <c r="AI171" s="12"/>
      <c r="AJ171" s="12"/>
      <c r="AK171" s="12"/>
      <c r="AL171" s="12"/>
      <c r="AM171" s="12"/>
      <c r="AN171" s="12"/>
      <c r="AO171" s="12"/>
      <c r="AP171" s="12"/>
      <c r="AQ171" s="12"/>
      <c r="AR171" s="12"/>
      <c r="AS171" s="12"/>
      <c r="AT171" s="12"/>
      <c r="AU171" s="12"/>
      <c r="AV171" s="12"/>
      <c r="AW171" s="12"/>
      <c r="AX171" s="12"/>
      <c r="AY171" s="12"/>
      <c r="AZ171" s="12"/>
      <c r="BA171" s="12"/>
      <c r="BB171" s="12"/>
      <c r="BC171" s="12"/>
      <c r="BD171" s="12"/>
      <c r="BE171" s="12"/>
      <c r="BF171" s="12"/>
      <c r="BG171" s="12"/>
      <c r="BH171" s="12"/>
      <c r="BI171" s="12"/>
      <c r="BJ171" s="12"/>
      <c r="BK171" s="12"/>
      <c r="BL171" s="12"/>
      <c r="BM171" s="12"/>
      <c r="BN171" s="12"/>
      <c r="BO171" s="12"/>
      <c r="BP171" s="12"/>
      <c r="BQ171" s="12"/>
      <c r="BR171" s="12"/>
      <c r="BS171" s="12"/>
      <c r="BT171" s="12"/>
      <c r="BU171" s="12"/>
      <c r="BV171" s="12"/>
      <c r="BW171" s="12"/>
      <c r="BX171" s="12"/>
      <c r="BY171" s="12"/>
      <c r="BZ171" s="12"/>
      <c r="CA171" s="12"/>
      <c r="CB171" s="12"/>
      <c r="CC171" s="12"/>
    </row>
    <row r="172" spans="1:81" ht="15.75" x14ac:dyDescent="0.25">
      <c r="A172" s="20"/>
      <c r="B172" s="29"/>
      <c r="C172" s="29"/>
      <c r="D172" s="29"/>
      <c r="E172" s="29"/>
      <c r="F172" s="26"/>
      <c r="G172" s="13"/>
      <c r="H172" s="20"/>
      <c r="I172" s="22"/>
      <c r="J172" s="22"/>
      <c r="K172" s="22"/>
      <c r="L172" s="22"/>
      <c r="M172" s="24"/>
      <c r="N172" s="22"/>
      <c r="O172" s="20"/>
      <c r="P172" s="12"/>
      <c r="Q172" s="12"/>
      <c r="R172" s="12"/>
      <c r="S172" s="12"/>
      <c r="T172" s="12"/>
      <c r="U172" s="12"/>
      <c r="V172" s="12"/>
      <c r="W172" s="12"/>
      <c r="X172" s="12"/>
      <c r="Y172" s="12"/>
      <c r="Z172" s="12"/>
      <c r="AA172" s="12"/>
      <c r="AB172" s="12"/>
      <c r="AC172" s="12"/>
      <c r="AD172" s="12"/>
      <c r="AE172" s="12"/>
      <c r="AF172" s="12"/>
      <c r="AG172" s="12"/>
      <c r="AH172" s="12"/>
      <c r="AI172" s="12"/>
      <c r="AJ172" s="12"/>
      <c r="AK172" s="12"/>
      <c r="AL172" s="12"/>
      <c r="AM172" s="12"/>
      <c r="AN172" s="12"/>
      <c r="AO172" s="12"/>
      <c r="AP172" s="12"/>
      <c r="AQ172" s="12"/>
      <c r="AR172" s="12"/>
      <c r="AS172" s="12"/>
      <c r="AT172" s="12"/>
      <c r="AU172" s="12"/>
      <c r="AV172" s="12"/>
      <c r="AW172" s="12"/>
      <c r="AX172" s="12"/>
      <c r="AY172" s="12"/>
      <c r="AZ172" s="12"/>
      <c r="BA172" s="12"/>
      <c r="BB172" s="12"/>
      <c r="BC172" s="12"/>
      <c r="BD172" s="12"/>
      <c r="BE172" s="12"/>
      <c r="BF172" s="12"/>
      <c r="BG172" s="12"/>
      <c r="BH172" s="12"/>
      <c r="BI172" s="12"/>
      <c r="BJ172" s="12"/>
      <c r="BK172" s="12"/>
      <c r="BL172" s="12"/>
      <c r="BM172" s="12"/>
      <c r="BN172" s="12"/>
      <c r="BO172" s="12"/>
      <c r="BP172" s="12"/>
      <c r="BQ172" s="12"/>
      <c r="BR172" s="12"/>
      <c r="BS172" s="12"/>
      <c r="BT172" s="12"/>
      <c r="BU172" s="12"/>
      <c r="BV172" s="12"/>
      <c r="BW172" s="12"/>
      <c r="BX172" s="12"/>
      <c r="BY172" s="12"/>
      <c r="BZ172" s="12"/>
      <c r="CA172" s="12"/>
      <c r="CB172" s="12"/>
      <c r="CC172" s="12"/>
    </row>
    <row r="173" spans="1:81" ht="15.75" x14ac:dyDescent="0.25">
      <c r="A173" s="20"/>
      <c r="B173" s="29"/>
      <c r="C173" s="29"/>
      <c r="D173" s="29"/>
      <c r="E173" s="29"/>
      <c r="F173" s="26"/>
      <c r="G173" s="13"/>
      <c r="H173" s="20"/>
      <c r="I173" s="22"/>
      <c r="J173" s="22"/>
      <c r="K173" s="22"/>
      <c r="L173" s="22"/>
      <c r="M173" s="24"/>
      <c r="N173" s="22"/>
      <c r="O173" s="20"/>
      <c r="P173" s="12"/>
      <c r="Q173" s="12"/>
      <c r="R173" s="12"/>
      <c r="S173" s="12"/>
      <c r="T173" s="12"/>
      <c r="U173" s="12"/>
      <c r="V173" s="12"/>
      <c r="W173" s="12"/>
      <c r="X173" s="12"/>
      <c r="Y173" s="12"/>
      <c r="Z173" s="12"/>
      <c r="AA173" s="12"/>
      <c r="AB173" s="12"/>
      <c r="AC173" s="12"/>
      <c r="AD173" s="12"/>
      <c r="AE173" s="12"/>
      <c r="AF173" s="12"/>
      <c r="AG173" s="12"/>
      <c r="AH173" s="12"/>
      <c r="AI173" s="12"/>
      <c r="AJ173" s="12"/>
      <c r="AK173" s="12"/>
      <c r="AL173" s="12"/>
      <c r="AM173" s="12"/>
      <c r="AN173" s="12"/>
      <c r="AO173" s="12"/>
      <c r="AP173" s="12"/>
      <c r="AQ173" s="12"/>
      <c r="AR173" s="12"/>
      <c r="AS173" s="12"/>
      <c r="AT173" s="12"/>
      <c r="AU173" s="12"/>
      <c r="AV173" s="12"/>
      <c r="AW173" s="12"/>
      <c r="AX173" s="12"/>
      <c r="AY173" s="12"/>
      <c r="AZ173" s="12"/>
      <c r="BA173" s="12"/>
      <c r="BB173" s="12"/>
      <c r="BC173" s="12"/>
      <c r="BD173" s="12"/>
      <c r="BE173" s="12"/>
      <c r="BF173" s="12"/>
      <c r="BG173" s="12"/>
      <c r="BH173" s="12"/>
      <c r="BI173" s="12"/>
      <c r="BJ173" s="12"/>
      <c r="BK173" s="12"/>
      <c r="BL173" s="12"/>
      <c r="BM173" s="12"/>
      <c r="BN173" s="12"/>
      <c r="BO173" s="12"/>
      <c r="BP173" s="12"/>
      <c r="BQ173" s="12"/>
      <c r="BR173" s="12"/>
      <c r="BS173" s="12"/>
      <c r="BT173" s="12"/>
      <c r="BU173" s="12"/>
      <c r="BV173" s="12"/>
      <c r="BW173" s="12"/>
      <c r="BX173" s="12"/>
      <c r="BY173" s="12"/>
      <c r="BZ173" s="12"/>
      <c r="CA173" s="12"/>
      <c r="CB173" s="12"/>
      <c r="CC173" s="12"/>
    </row>
    <row r="174" spans="1:81" ht="15.75" x14ac:dyDescent="0.25">
      <c r="A174" s="20"/>
      <c r="B174" s="29"/>
      <c r="C174" s="29"/>
      <c r="D174" s="29"/>
      <c r="E174" s="29"/>
      <c r="F174" s="26"/>
      <c r="G174" s="13"/>
      <c r="H174" s="20"/>
      <c r="I174" s="22"/>
      <c r="J174" s="22"/>
      <c r="K174" s="22"/>
      <c r="L174" s="22"/>
      <c r="M174" s="24"/>
      <c r="N174" s="22"/>
      <c r="O174" s="20"/>
      <c r="P174" s="12"/>
      <c r="Q174" s="12"/>
      <c r="R174" s="12"/>
      <c r="S174" s="12"/>
      <c r="T174" s="12"/>
      <c r="U174" s="12"/>
      <c r="V174" s="12"/>
      <c r="W174" s="12"/>
      <c r="X174" s="12"/>
      <c r="Y174" s="12"/>
      <c r="Z174" s="12"/>
      <c r="AA174" s="12"/>
      <c r="AB174" s="12"/>
      <c r="AC174" s="12"/>
      <c r="AD174" s="12"/>
      <c r="AE174" s="12"/>
      <c r="AF174" s="12"/>
      <c r="AG174" s="12"/>
      <c r="AH174" s="12"/>
      <c r="AI174" s="12"/>
      <c r="AJ174" s="12"/>
      <c r="AK174" s="12"/>
      <c r="AL174" s="12"/>
      <c r="AM174" s="12"/>
      <c r="AN174" s="12"/>
      <c r="AO174" s="12"/>
      <c r="AP174" s="12"/>
      <c r="AQ174" s="12"/>
      <c r="AR174" s="12"/>
      <c r="AS174" s="12"/>
      <c r="AT174" s="12"/>
      <c r="AU174" s="12"/>
      <c r="AV174" s="12"/>
      <c r="AW174" s="12"/>
      <c r="AX174" s="12"/>
      <c r="AY174" s="12"/>
      <c r="AZ174" s="12"/>
      <c r="BA174" s="12"/>
      <c r="BB174" s="12"/>
      <c r="BC174" s="12"/>
      <c r="BD174" s="12"/>
      <c r="BE174" s="12"/>
      <c r="BF174" s="12"/>
      <c r="BG174" s="12"/>
      <c r="BH174" s="12"/>
      <c r="BI174" s="12"/>
      <c r="BJ174" s="12"/>
      <c r="BK174" s="12"/>
      <c r="BL174" s="12"/>
      <c r="BM174" s="12"/>
      <c r="BN174" s="12"/>
      <c r="BO174" s="12"/>
      <c r="BP174" s="12"/>
      <c r="BQ174" s="12"/>
      <c r="BR174" s="12"/>
      <c r="BS174" s="12"/>
      <c r="BT174" s="12"/>
      <c r="BU174" s="12"/>
      <c r="BV174" s="12"/>
      <c r="BW174" s="12"/>
      <c r="BX174" s="12"/>
      <c r="BY174" s="12"/>
      <c r="BZ174" s="12"/>
      <c r="CA174" s="12"/>
      <c r="CB174" s="12"/>
      <c r="CC174" s="12"/>
    </row>
    <row r="175" spans="1:81" ht="15.75" x14ac:dyDescent="0.25">
      <c r="A175" s="20"/>
      <c r="B175" s="29"/>
      <c r="C175" s="29"/>
      <c r="D175" s="29"/>
      <c r="E175" s="29"/>
      <c r="F175" s="26"/>
      <c r="G175" s="13"/>
      <c r="H175" s="20"/>
      <c r="I175" s="22"/>
      <c r="J175" s="22"/>
      <c r="K175" s="22"/>
      <c r="L175" s="22"/>
      <c r="M175" s="24"/>
      <c r="N175" s="22"/>
      <c r="O175" s="20"/>
      <c r="P175" s="12"/>
      <c r="Q175" s="12"/>
      <c r="R175" s="12"/>
      <c r="S175" s="12"/>
      <c r="T175" s="12"/>
      <c r="U175" s="12"/>
      <c r="V175" s="12"/>
      <c r="W175" s="12"/>
      <c r="X175" s="12"/>
      <c r="Y175" s="12"/>
      <c r="Z175" s="12"/>
      <c r="AA175" s="12"/>
      <c r="AB175" s="12"/>
      <c r="AC175" s="12"/>
      <c r="AD175" s="12"/>
      <c r="AE175" s="12"/>
      <c r="AF175" s="12"/>
      <c r="AG175" s="12"/>
      <c r="AH175" s="12"/>
      <c r="AI175" s="12"/>
      <c r="AJ175" s="12"/>
      <c r="AK175" s="12"/>
      <c r="AL175" s="12"/>
      <c r="AM175" s="12"/>
      <c r="AN175" s="12"/>
      <c r="AO175" s="12"/>
      <c r="AP175" s="12"/>
      <c r="AQ175" s="12"/>
      <c r="AR175" s="12"/>
      <c r="AS175" s="12"/>
      <c r="AT175" s="12"/>
      <c r="AU175" s="12"/>
      <c r="AV175" s="12"/>
      <c r="AW175" s="12"/>
      <c r="AX175" s="12"/>
      <c r="AY175" s="12"/>
      <c r="AZ175" s="12"/>
      <c r="BA175" s="12"/>
      <c r="BB175" s="12"/>
      <c r="BC175" s="12"/>
      <c r="BD175" s="12"/>
      <c r="BE175" s="12"/>
      <c r="BF175" s="12"/>
      <c r="BG175" s="12"/>
      <c r="BH175" s="12"/>
      <c r="BI175" s="12"/>
      <c r="BJ175" s="12"/>
      <c r="BK175" s="12"/>
      <c r="BL175" s="12"/>
      <c r="BM175" s="12"/>
      <c r="BN175" s="12"/>
      <c r="BO175" s="12"/>
      <c r="BP175" s="12"/>
      <c r="BQ175" s="12"/>
      <c r="BR175" s="12"/>
      <c r="BS175" s="12"/>
      <c r="BT175" s="12"/>
      <c r="BU175" s="12"/>
      <c r="BV175" s="12"/>
      <c r="BW175" s="12"/>
      <c r="BX175" s="12"/>
      <c r="BY175" s="12"/>
      <c r="BZ175" s="12"/>
      <c r="CA175" s="12"/>
      <c r="CB175" s="12"/>
      <c r="CC175" s="12"/>
    </row>
    <row r="176" spans="1:81" ht="15.75" x14ac:dyDescent="0.25">
      <c r="A176" s="20"/>
      <c r="B176" s="29"/>
      <c r="C176" s="29"/>
      <c r="D176" s="29"/>
      <c r="E176" s="29"/>
      <c r="F176" s="26"/>
      <c r="G176" s="13"/>
      <c r="H176" s="20"/>
      <c r="I176" s="22"/>
      <c r="J176" s="22"/>
      <c r="K176" s="22"/>
      <c r="L176" s="22"/>
      <c r="M176" s="24"/>
      <c r="N176" s="22"/>
      <c r="O176" s="20"/>
      <c r="P176" s="12"/>
      <c r="Q176" s="12"/>
      <c r="R176" s="12"/>
      <c r="S176" s="12"/>
      <c r="T176" s="12"/>
      <c r="U176" s="12"/>
      <c r="V176" s="12"/>
      <c r="W176" s="12"/>
      <c r="X176" s="12"/>
      <c r="Y176" s="12"/>
      <c r="Z176" s="12"/>
      <c r="AA176" s="12"/>
      <c r="AB176" s="12"/>
      <c r="AC176" s="12"/>
      <c r="AD176" s="12"/>
      <c r="AE176" s="12"/>
      <c r="AF176" s="12"/>
      <c r="AG176" s="12"/>
      <c r="AH176" s="12"/>
      <c r="AI176" s="12"/>
      <c r="AJ176" s="12"/>
      <c r="AK176" s="12"/>
      <c r="AL176" s="12"/>
      <c r="AM176" s="12"/>
      <c r="AN176" s="12"/>
      <c r="AO176" s="12"/>
      <c r="AP176" s="12"/>
      <c r="AQ176" s="12"/>
      <c r="AR176" s="12"/>
      <c r="AS176" s="12"/>
      <c r="AT176" s="12"/>
      <c r="AU176" s="12"/>
      <c r="AV176" s="12"/>
      <c r="AW176" s="12"/>
      <c r="AX176" s="12"/>
      <c r="AY176" s="12"/>
      <c r="AZ176" s="12"/>
      <c r="BA176" s="12"/>
      <c r="BB176" s="12"/>
      <c r="BC176" s="12"/>
      <c r="BD176" s="12"/>
      <c r="BE176" s="12"/>
      <c r="BF176" s="12"/>
      <c r="BG176" s="12"/>
      <c r="BH176" s="12"/>
      <c r="BI176" s="12"/>
      <c r="BJ176" s="12"/>
      <c r="BK176" s="12"/>
      <c r="BL176" s="12"/>
      <c r="BM176" s="12"/>
      <c r="BN176" s="12"/>
      <c r="BO176" s="12"/>
      <c r="BP176" s="12"/>
      <c r="BQ176" s="12"/>
      <c r="BR176" s="12"/>
      <c r="BS176" s="12"/>
      <c r="BT176" s="12"/>
      <c r="BU176" s="12"/>
      <c r="BV176" s="12"/>
      <c r="BW176" s="12"/>
      <c r="BX176" s="12"/>
      <c r="BY176" s="12"/>
      <c r="BZ176" s="12"/>
      <c r="CA176" s="12"/>
      <c r="CB176" s="12"/>
      <c r="CC176" s="12"/>
    </row>
    <row r="177" spans="1:81" ht="15.75" x14ac:dyDescent="0.25">
      <c r="A177" s="20"/>
      <c r="B177" s="29"/>
      <c r="C177" s="29"/>
      <c r="D177" s="29"/>
      <c r="E177" s="29"/>
      <c r="F177" s="26"/>
      <c r="G177" s="13"/>
      <c r="H177" s="20"/>
      <c r="I177" s="22"/>
      <c r="J177" s="22"/>
      <c r="K177" s="22"/>
      <c r="L177" s="22"/>
      <c r="M177" s="24"/>
      <c r="N177" s="22"/>
      <c r="O177" s="20"/>
      <c r="P177" s="12"/>
      <c r="Q177" s="12"/>
      <c r="R177" s="12"/>
      <c r="S177" s="12"/>
      <c r="T177" s="12"/>
      <c r="U177" s="12"/>
      <c r="V177" s="12"/>
      <c r="W177" s="12"/>
      <c r="X177" s="12"/>
      <c r="Y177" s="12"/>
      <c r="Z177" s="12"/>
      <c r="AA177" s="12"/>
      <c r="AB177" s="12"/>
      <c r="AC177" s="12"/>
      <c r="AD177" s="12"/>
      <c r="AE177" s="12"/>
      <c r="AF177" s="12"/>
      <c r="AG177" s="12"/>
      <c r="AH177" s="12"/>
      <c r="AI177" s="12"/>
      <c r="AJ177" s="12"/>
      <c r="AK177" s="12"/>
      <c r="AL177" s="12"/>
      <c r="AM177" s="12"/>
      <c r="AN177" s="12"/>
      <c r="AO177" s="12"/>
      <c r="AP177" s="12"/>
      <c r="AQ177" s="12"/>
      <c r="AR177" s="12"/>
      <c r="AS177" s="12"/>
      <c r="AT177" s="12"/>
      <c r="AU177" s="12"/>
      <c r="AV177" s="12"/>
      <c r="AW177" s="12"/>
      <c r="AX177" s="12"/>
      <c r="AY177" s="12"/>
      <c r="AZ177" s="12"/>
      <c r="BA177" s="12"/>
      <c r="BB177" s="12"/>
      <c r="BC177" s="12"/>
      <c r="BD177" s="12"/>
      <c r="BE177" s="12"/>
      <c r="BF177" s="12"/>
      <c r="BG177" s="12"/>
      <c r="BH177" s="12"/>
      <c r="BI177" s="12"/>
      <c r="BJ177" s="12"/>
      <c r="BK177" s="12"/>
      <c r="BL177" s="12"/>
      <c r="BM177" s="12"/>
      <c r="BN177" s="12"/>
      <c r="BO177" s="12"/>
      <c r="BP177" s="12"/>
      <c r="BQ177" s="12"/>
      <c r="BR177" s="12"/>
      <c r="BS177" s="12"/>
      <c r="BT177" s="12"/>
      <c r="BU177" s="12"/>
      <c r="BV177" s="12"/>
      <c r="BW177" s="12"/>
      <c r="BX177" s="12"/>
      <c r="BY177" s="12"/>
      <c r="BZ177" s="12"/>
      <c r="CA177" s="12"/>
      <c r="CB177" s="12"/>
      <c r="CC177" s="12"/>
    </row>
    <row r="178" spans="1:81" ht="15.75" x14ac:dyDescent="0.25">
      <c r="A178" s="20"/>
      <c r="B178" s="29"/>
      <c r="C178" s="29"/>
      <c r="D178" s="29"/>
      <c r="E178" s="29"/>
      <c r="F178" s="26"/>
      <c r="G178" s="13"/>
      <c r="H178" s="20"/>
      <c r="I178" s="22"/>
      <c r="J178" s="22"/>
      <c r="K178" s="22"/>
      <c r="L178" s="22"/>
      <c r="M178" s="24"/>
      <c r="N178" s="22"/>
      <c r="O178" s="20"/>
      <c r="P178" s="12"/>
      <c r="Q178" s="12"/>
      <c r="R178" s="12"/>
      <c r="S178" s="12"/>
      <c r="T178" s="12"/>
      <c r="U178" s="12"/>
      <c r="V178" s="12"/>
      <c r="W178" s="12"/>
      <c r="X178" s="12"/>
      <c r="Y178" s="12"/>
      <c r="Z178" s="12"/>
      <c r="AA178" s="12"/>
      <c r="AB178" s="12"/>
      <c r="AC178" s="12"/>
      <c r="AD178" s="12"/>
      <c r="AE178" s="12"/>
      <c r="AF178" s="12"/>
      <c r="AG178" s="12"/>
      <c r="AH178" s="12"/>
      <c r="AI178" s="12"/>
      <c r="AJ178" s="12"/>
      <c r="AK178" s="12"/>
      <c r="AL178" s="12"/>
      <c r="AM178" s="12"/>
      <c r="AN178" s="12"/>
      <c r="AO178" s="12"/>
      <c r="AP178" s="12"/>
      <c r="AQ178" s="12"/>
      <c r="AR178" s="12"/>
      <c r="AS178" s="12"/>
      <c r="AT178" s="12"/>
      <c r="AU178" s="12"/>
      <c r="AV178" s="12"/>
      <c r="AW178" s="12"/>
      <c r="AX178" s="12"/>
      <c r="AY178" s="12"/>
      <c r="AZ178" s="12"/>
      <c r="BA178" s="12"/>
      <c r="BB178" s="12"/>
      <c r="BC178" s="12"/>
      <c r="BD178" s="12"/>
      <c r="BE178" s="12"/>
      <c r="BF178" s="12"/>
      <c r="BG178" s="12"/>
      <c r="BH178" s="12"/>
      <c r="BI178" s="12"/>
      <c r="BJ178" s="12"/>
      <c r="BK178" s="12"/>
      <c r="BL178" s="12"/>
      <c r="BM178" s="12"/>
      <c r="BN178" s="12"/>
      <c r="BO178" s="12"/>
      <c r="BP178" s="12"/>
      <c r="BQ178" s="12"/>
      <c r="BR178" s="12"/>
      <c r="BS178" s="12"/>
      <c r="BT178" s="12"/>
      <c r="BU178" s="12"/>
      <c r="BV178" s="12"/>
      <c r="BW178" s="12"/>
      <c r="BX178" s="12"/>
      <c r="BY178" s="12"/>
      <c r="BZ178" s="12"/>
      <c r="CA178" s="12"/>
      <c r="CB178" s="12"/>
      <c r="CC178" s="12"/>
    </row>
    <row r="179" spans="1:81" ht="15.75" x14ac:dyDescent="0.25">
      <c r="A179" s="20"/>
      <c r="B179" s="29"/>
      <c r="C179" s="29"/>
      <c r="D179" s="29"/>
      <c r="E179" s="29"/>
      <c r="F179" s="26"/>
      <c r="G179" s="13"/>
      <c r="H179" s="20"/>
      <c r="I179" s="22"/>
      <c r="J179" s="22"/>
      <c r="K179" s="22"/>
      <c r="L179" s="22"/>
      <c r="M179" s="24"/>
      <c r="N179" s="22"/>
      <c r="O179" s="20"/>
      <c r="P179" s="12"/>
      <c r="Q179" s="12"/>
      <c r="R179" s="12"/>
      <c r="S179" s="12"/>
      <c r="T179" s="12"/>
      <c r="U179" s="12"/>
      <c r="V179" s="12"/>
      <c r="W179" s="12"/>
      <c r="X179" s="12"/>
      <c r="Y179" s="12"/>
      <c r="Z179" s="12"/>
      <c r="AA179" s="12"/>
      <c r="AB179" s="12"/>
      <c r="AC179" s="12"/>
      <c r="AD179" s="12"/>
      <c r="AE179" s="12"/>
      <c r="AF179" s="12"/>
      <c r="AG179" s="12"/>
      <c r="AH179" s="12"/>
      <c r="AI179" s="12"/>
      <c r="AJ179" s="12"/>
      <c r="AK179" s="12"/>
      <c r="AL179" s="12"/>
      <c r="AM179" s="12"/>
      <c r="AN179" s="12"/>
      <c r="AO179" s="12"/>
      <c r="AP179" s="12"/>
      <c r="AQ179" s="12"/>
      <c r="AR179" s="12"/>
      <c r="AS179" s="12"/>
      <c r="AT179" s="12"/>
      <c r="AU179" s="12"/>
      <c r="AV179" s="12"/>
      <c r="AW179" s="12"/>
      <c r="AX179" s="12"/>
      <c r="AY179" s="12"/>
      <c r="AZ179" s="12"/>
      <c r="BA179" s="12"/>
      <c r="BB179" s="12"/>
      <c r="BC179" s="12"/>
      <c r="BD179" s="12"/>
      <c r="BE179" s="12"/>
      <c r="BF179" s="12"/>
      <c r="BG179" s="12"/>
      <c r="BH179" s="12"/>
      <c r="BI179" s="12"/>
      <c r="BJ179" s="12"/>
      <c r="BK179" s="12"/>
      <c r="BL179" s="12"/>
      <c r="BM179" s="12"/>
      <c r="BN179" s="12"/>
      <c r="BO179" s="12"/>
      <c r="BP179" s="12"/>
      <c r="BQ179" s="12"/>
      <c r="BR179" s="12"/>
      <c r="BS179" s="12"/>
      <c r="BT179" s="12"/>
      <c r="BU179" s="12"/>
      <c r="BV179" s="12"/>
      <c r="BW179" s="12"/>
      <c r="BX179" s="12"/>
      <c r="BY179" s="12"/>
      <c r="BZ179" s="12"/>
      <c r="CA179" s="12"/>
      <c r="CB179" s="12"/>
      <c r="CC179" s="12"/>
    </row>
    <row r="180" spans="1:81" ht="15.75" x14ac:dyDescent="0.25">
      <c r="A180" s="20"/>
      <c r="B180" s="29"/>
      <c r="C180" s="29"/>
      <c r="D180" s="29"/>
      <c r="E180" s="29"/>
      <c r="F180" s="26"/>
      <c r="G180" s="13"/>
      <c r="H180" s="20"/>
      <c r="I180" s="22"/>
      <c r="J180" s="22"/>
      <c r="K180" s="22"/>
      <c r="L180" s="22"/>
      <c r="M180" s="24"/>
      <c r="N180" s="22"/>
      <c r="O180" s="20"/>
      <c r="P180" s="12"/>
      <c r="Q180" s="12"/>
      <c r="R180" s="12"/>
      <c r="S180" s="12"/>
      <c r="T180" s="12"/>
      <c r="U180" s="12"/>
      <c r="V180" s="12"/>
      <c r="W180" s="12"/>
      <c r="X180" s="12"/>
      <c r="Y180" s="12"/>
      <c r="Z180" s="12"/>
      <c r="AA180" s="12"/>
      <c r="AB180" s="12"/>
      <c r="AC180" s="12"/>
      <c r="AD180" s="12"/>
      <c r="AE180" s="12"/>
      <c r="AF180" s="12"/>
      <c r="AG180" s="12"/>
      <c r="AH180" s="12"/>
      <c r="AI180" s="12"/>
      <c r="AJ180" s="12"/>
      <c r="AK180" s="12"/>
      <c r="AL180" s="12"/>
      <c r="AM180" s="12"/>
      <c r="AN180" s="12"/>
      <c r="AO180" s="12"/>
      <c r="AP180" s="12"/>
      <c r="AQ180" s="12"/>
      <c r="AR180" s="12"/>
      <c r="AS180" s="12"/>
      <c r="AT180" s="12"/>
      <c r="AU180" s="12"/>
      <c r="AV180" s="12"/>
      <c r="AW180" s="12"/>
      <c r="AX180" s="12"/>
      <c r="AY180" s="12"/>
      <c r="AZ180" s="12"/>
      <c r="BA180" s="12"/>
      <c r="BB180" s="12"/>
      <c r="BC180" s="12"/>
      <c r="BD180" s="12"/>
      <c r="BE180" s="12"/>
      <c r="BF180" s="12"/>
      <c r="BG180" s="12"/>
      <c r="BH180" s="12"/>
      <c r="BI180" s="12"/>
      <c r="BJ180" s="12"/>
      <c r="BK180" s="12"/>
      <c r="BL180" s="12"/>
      <c r="BM180" s="12"/>
      <c r="BN180" s="12"/>
      <c r="BO180" s="12"/>
      <c r="BP180" s="12"/>
      <c r="BQ180" s="12"/>
      <c r="BR180" s="12"/>
      <c r="BS180" s="12"/>
      <c r="BT180" s="12"/>
      <c r="BU180" s="12"/>
      <c r="BV180" s="12"/>
      <c r="BW180" s="12"/>
      <c r="BX180" s="12"/>
      <c r="BY180" s="12"/>
      <c r="BZ180" s="12"/>
      <c r="CA180" s="12"/>
      <c r="CB180" s="12"/>
      <c r="CC180" s="12"/>
    </row>
    <row r="181" spans="1:81" ht="15.75" x14ac:dyDescent="0.25">
      <c r="A181" s="20"/>
      <c r="B181" s="29"/>
      <c r="C181" s="29"/>
      <c r="D181" s="29"/>
      <c r="E181" s="29"/>
      <c r="F181" s="26"/>
      <c r="G181" s="13"/>
      <c r="H181" s="20"/>
      <c r="I181" s="22"/>
      <c r="J181" s="22"/>
      <c r="K181" s="22"/>
      <c r="L181" s="22"/>
      <c r="M181" s="24"/>
      <c r="N181" s="22"/>
      <c r="O181" s="20"/>
      <c r="P181" s="12"/>
      <c r="Q181" s="12"/>
      <c r="R181" s="12"/>
      <c r="S181" s="12"/>
      <c r="T181" s="12"/>
      <c r="U181" s="12"/>
      <c r="V181" s="12"/>
      <c r="W181" s="12"/>
      <c r="X181" s="12"/>
      <c r="Y181" s="12"/>
      <c r="Z181" s="12"/>
      <c r="AA181" s="12"/>
      <c r="AB181" s="12"/>
      <c r="AC181" s="12"/>
      <c r="AD181" s="12"/>
      <c r="AE181" s="12"/>
      <c r="AF181" s="12"/>
      <c r="AG181" s="12"/>
      <c r="AH181" s="12"/>
      <c r="AI181" s="12"/>
      <c r="AJ181" s="12"/>
      <c r="AK181" s="12"/>
      <c r="AL181" s="12"/>
      <c r="AM181" s="12"/>
      <c r="AN181" s="12"/>
      <c r="AO181" s="12"/>
      <c r="AP181" s="12"/>
      <c r="AQ181" s="12"/>
      <c r="AR181" s="12"/>
      <c r="AS181" s="12"/>
      <c r="AT181" s="12"/>
      <c r="AU181" s="12"/>
      <c r="AV181" s="12"/>
      <c r="AW181" s="12"/>
      <c r="AX181" s="12"/>
      <c r="AY181" s="12"/>
      <c r="AZ181" s="12"/>
      <c r="BA181" s="12"/>
      <c r="BB181" s="12"/>
      <c r="BC181" s="12"/>
      <c r="BD181" s="12"/>
      <c r="BE181" s="12"/>
      <c r="BF181" s="12"/>
      <c r="BG181" s="12"/>
      <c r="BH181" s="12"/>
      <c r="BI181" s="12"/>
      <c r="BJ181" s="12"/>
      <c r="BK181" s="12"/>
      <c r="BL181" s="12"/>
      <c r="BM181" s="12"/>
      <c r="BN181" s="12"/>
      <c r="BO181" s="12"/>
      <c r="BP181" s="12"/>
      <c r="BQ181" s="12"/>
      <c r="BR181" s="12"/>
      <c r="BS181" s="12"/>
      <c r="BT181" s="12"/>
      <c r="BU181" s="12"/>
      <c r="BV181" s="12"/>
      <c r="BW181" s="12"/>
      <c r="BX181" s="12"/>
      <c r="BY181" s="12"/>
      <c r="BZ181" s="12"/>
      <c r="CA181" s="12"/>
      <c r="CB181" s="12"/>
      <c r="CC181" s="12"/>
    </row>
    <row r="182" spans="1:81" ht="15.75" x14ac:dyDescent="0.25">
      <c r="A182" s="20"/>
      <c r="B182" s="29"/>
      <c r="C182" s="29"/>
      <c r="D182" s="29"/>
      <c r="E182" s="29"/>
      <c r="F182" s="26"/>
      <c r="G182" s="13"/>
      <c r="H182" s="20"/>
      <c r="I182" s="22"/>
      <c r="J182" s="22"/>
      <c r="K182" s="22"/>
      <c r="L182" s="22"/>
      <c r="M182" s="24"/>
      <c r="N182" s="22"/>
      <c r="O182" s="20"/>
      <c r="P182" s="12"/>
      <c r="Q182" s="12"/>
      <c r="R182" s="12"/>
      <c r="S182" s="12"/>
      <c r="T182" s="12"/>
      <c r="U182" s="12"/>
      <c r="V182" s="12"/>
      <c r="W182" s="12"/>
      <c r="X182" s="12"/>
      <c r="Y182" s="12"/>
      <c r="Z182" s="12"/>
      <c r="AA182" s="12"/>
      <c r="AB182" s="12"/>
      <c r="AC182" s="12"/>
      <c r="AD182" s="12"/>
      <c r="AE182" s="12"/>
      <c r="AF182" s="12"/>
      <c r="AG182" s="12"/>
      <c r="AH182" s="12"/>
      <c r="AI182" s="12"/>
      <c r="AJ182" s="12"/>
      <c r="AK182" s="12"/>
      <c r="AL182" s="12"/>
      <c r="AM182" s="12"/>
      <c r="AN182" s="12"/>
      <c r="AO182" s="12"/>
      <c r="AP182" s="12"/>
      <c r="AQ182" s="12"/>
      <c r="AR182" s="12"/>
      <c r="AS182" s="12"/>
      <c r="AT182" s="12"/>
      <c r="AU182" s="12"/>
      <c r="AV182" s="12"/>
      <c r="AW182" s="12"/>
      <c r="AX182" s="12"/>
      <c r="AY182" s="12"/>
      <c r="AZ182" s="12"/>
      <c r="BA182" s="12"/>
      <c r="BB182" s="12"/>
      <c r="BC182" s="12"/>
      <c r="BD182" s="12"/>
      <c r="BE182" s="12"/>
      <c r="BF182" s="12"/>
      <c r="BG182" s="12"/>
      <c r="BH182" s="12"/>
      <c r="BI182" s="12"/>
      <c r="BJ182" s="12"/>
      <c r="BK182" s="12"/>
      <c r="BL182" s="12"/>
      <c r="BM182" s="12"/>
      <c r="BN182" s="12"/>
      <c r="BO182" s="12"/>
      <c r="BP182" s="12"/>
      <c r="BQ182" s="12"/>
      <c r="BR182" s="12"/>
      <c r="BS182" s="12"/>
      <c r="BT182" s="12"/>
      <c r="BU182" s="12"/>
      <c r="BV182" s="12"/>
      <c r="BW182" s="12"/>
      <c r="BX182" s="12"/>
      <c r="BY182" s="12"/>
      <c r="BZ182" s="12"/>
      <c r="CA182" s="12"/>
      <c r="CB182" s="12"/>
      <c r="CC182" s="12"/>
    </row>
    <row r="183" spans="1:81" ht="15.75" x14ac:dyDescent="0.25">
      <c r="A183" s="20"/>
      <c r="B183" s="29"/>
      <c r="C183" s="29"/>
      <c r="D183" s="29"/>
      <c r="E183" s="29"/>
      <c r="F183" s="26"/>
      <c r="G183" s="13"/>
      <c r="H183" s="20"/>
      <c r="I183" s="22"/>
      <c r="J183" s="22"/>
      <c r="K183" s="22"/>
      <c r="L183" s="22"/>
      <c r="M183" s="24"/>
      <c r="N183" s="22"/>
      <c r="O183" s="20"/>
      <c r="P183" s="12"/>
      <c r="Q183" s="12"/>
      <c r="R183" s="12"/>
      <c r="S183" s="12"/>
      <c r="T183" s="12"/>
      <c r="U183" s="12"/>
      <c r="V183" s="12"/>
      <c r="W183" s="12"/>
      <c r="X183" s="12"/>
      <c r="Y183" s="12"/>
      <c r="Z183" s="12"/>
      <c r="AA183" s="12"/>
      <c r="AB183" s="12"/>
      <c r="AC183" s="12"/>
      <c r="AD183" s="12"/>
      <c r="AE183" s="12"/>
      <c r="AF183" s="12"/>
      <c r="AG183" s="12"/>
      <c r="AH183" s="12"/>
      <c r="AI183" s="12"/>
      <c r="AJ183" s="12"/>
      <c r="AK183" s="12"/>
      <c r="AL183" s="12"/>
      <c r="AM183" s="12"/>
      <c r="AN183" s="12"/>
      <c r="AO183" s="12"/>
      <c r="AP183" s="12"/>
      <c r="AQ183" s="12"/>
      <c r="AR183" s="12"/>
      <c r="AS183" s="12"/>
      <c r="AT183" s="12"/>
      <c r="AU183" s="12"/>
      <c r="AV183" s="12"/>
      <c r="AW183" s="12"/>
      <c r="AX183" s="12"/>
      <c r="AY183" s="12"/>
      <c r="AZ183" s="12"/>
      <c r="BA183" s="12"/>
      <c r="BB183" s="12"/>
      <c r="BC183" s="12"/>
      <c r="BD183" s="12"/>
      <c r="BE183" s="12"/>
      <c r="BF183" s="12"/>
      <c r="BG183" s="12"/>
      <c r="BH183" s="12"/>
      <c r="BI183" s="12"/>
      <c r="BJ183" s="12"/>
      <c r="BK183" s="12"/>
      <c r="BL183" s="12"/>
      <c r="BM183" s="12"/>
      <c r="BN183" s="12"/>
      <c r="BO183" s="12"/>
      <c r="BP183" s="12"/>
      <c r="BQ183" s="12"/>
      <c r="BR183" s="12"/>
      <c r="BS183" s="12"/>
      <c r="BT183" s="12"/>
      <c r="BU183" s="12"/>
      <c r="BV183" s="12"/>
      <c r="BW183" s="12"/>
      <c r="BX183" s="12"/>
      <c r="BY183" s="12"/>
      <c r="BZ183" s="12"/>
      <c r="CA183" s="12"/>
      <c r="CB183" s="12"/>
      <c r="CC183" s="12"/>
    </row>
    <row r="184" spans="1:81" ht="15.75" x14ac:dyDescent="0.25">
      <c r="A184" s="20"/>
      <c r="B184" s="29"/>
      <c r="C184" s="29"/>
      <c r="D184" s="29"/>
      <c r="E184" s="29"/>
      <c r="F184" s="26"/>
      <c r="G184" s="13"/>
      <c r="H184" s="20"/>
      <c r="I184" s="22"/>
      <c r="J184" s="22"/>
      <c r="K184" s="22"/>
      <c r="L184" s="22"/>
      <c r="M184" s="24"/>
      <c r="N184" s="22"/>
      <c r="O184" s="20"/>
      <c r="P184" s="12"/>
      <c r="Q184" s="12"/>
      <c r="R184" s="12"/>
      <c r="S184" s="12"/>
      <c r="T184" s="12"/>
      <c r="U184" s="12"/>
      <c r="V184" s="12"/>
      <c r="W184" s="12"/>
      <c r="X184" s="12"/>
      <c r="Y184" s="12"/>
      <c r="Z184" s="12"/>
      <c r="AA184" s="12"/>
      <c r="AB184" s="12"/>
      <c r="AC184" s="12"/>
      <c r="AD184" s="12"/>
      <c r="AE184" s="12"/>
      <c r="AF184" s="12"/>
      <c r="AG184" s="12"/>
      <c r="AH184" s="12"/>
      <c r="AI184" s="12"/>
      <c r="AJ184" s="12"/>
      <c r="AK184" s="12"/>
      <c r="AL184" s="12"/>
      <c r="AM184" s="12"/>
      <c r="AN184" s="12"/>
      <c r="AO184" s="12"/>
      <c r="AP184" s="12"/>
      <c r="AQ184" s="12"/>
      <c r="AR184" s="12"/>
      <c r="AS184" s="12"/>
      <c r="AT184" s="12"/>
      <c r="AU184" s="12"/>
      <c r="AV184" s="12"/>
      <c r="AW184" s="12"/>
      <c r="AX184" s="12"/>
      <c r="AY184" s="12"/>
      <c r="AZ184" s="12"/>
      <c r="BA184" s="12"/>
      <c r="BB184" s="12"/>
      <c r="BC184" s="12"/>
      <c r="BD184" s="12"/>
      <c r="BE184" s="12"/>
      <c r="BF184" s="12"/>
      <c r="BG184" s="12"/>
      <c r="BH184" s="12"/>
      <c r="BI184" s="12"/>
      <c r="BJ184" s="12"/>
      <c r="BK184" s="12"/>
      <c r="BL184" s="12"/>
      <c r="BM184" s="12"/>
      <c r="BN184" s="12"/>
      <c r="BO184" s="12"/>
      <c r="BP184" s="12"/>
      <c r="BQ184" s="12"/>
      <c r="BR184" s="12"/>
      <c r="BS184" s="12"/>
      <c r="BT184" s="12"/>
      <c r="BU184" s="12"/>
      <c r="BV184" s="12"/>
      <c r="BW184" s="12"/>
      <c r="BX184" s="12"/>
      <c r="BY184" s="12"/>
      <c r="BZ184" s="12"/>
      <c r="CA184" s="12"/>
      <c r="CB184" s="12"/>
      <c r="CC184" s="12"/>
    </row>
    <row r="185" spans="1:81" ht="15.75" x14ac:dyDescent="0.25">
      <c r="A185" s="20"/>
      <c r="B185" s="29"/>
      <c r="C185" s="29"/>
      <c r="D185" s="29"/>
      <c r="E185" s="29"/>
      <c r="F185" s="26"/>
      <c r="G185" s="13"/>
      <c r="H185" s="20"/>
      <c r="I185" s="22"/>
      <c r="J185" s="22"/>
      <c r="K185" s="22"/>
      <c r="L185" s="22"/>
      <c r="M185" s="24"/>
      <c r="N185" s="22"/>
      <c r="O185" s="20"/>
      <c r="P185" s="12"/>
      <c r="Q185" s="12"/>
      <c r="R185" s="12"/>
      <c r="S185" s="12"/>
      <c r="T185" s="12"/>
      <c r="U185" s="12"/>
      <c r="V185" s="12"/>
      <c r="W185" s="12"/>
      <c r="X185" s="12"/>
      <c r="Y185" s="12"/>
      <c r="Z185" s="12"/>
      <c r="AA185" s="12"/>
      <c r="AB185" s="12"/>
      <c r="AC185" s="12"/>
      <c r="AD185" s="12"/>
      <c r="AE185" s="12"/>
      <c r="AF185" s="12"/>
      <c r="AG185" s="12"/>
      <c r="AH185" s="12"/>
      <c r="AI185" s="12"/>
      <c r="AJ185" s="12"/>
      <c r="AK185" s="12"/>
      <c r="AL185" s="12"/>
      <c r="AM185" s="12"/>
      <c r="AN185" s="12"/>
      <c r="AO185" s="12"/>
      <c r="AP185" s="12"/>
      <c r="AQ185" s="12"/>
      <c r="AR185" s="12"/>
      <c r="AS185" s="12"/>
      <c r="AT185" s="12"/>
      <c r="AU185" s="12"/>
      <c r="AV185" s="12"/>
      <c r="AW185" s="12"/>
      <c r="AX185" s="12"/>
      <c r="AY185" s="12"/>
      <c r="AZ185" s="12"/>
      <c r="BA185" s="12"/>
      <c r="BB185" s="12"/>
      <c r="BC185" s="12"/>
      <c r="BD185" s="12"/>
      <c r="BE185" s="12"/>
      <c r="BF185" s="12"/>
      <c r="BG185" s="12"/>
      <c r="BH185" s="12"/>
      <c r="BI185" s="12"/>
      <c r="BJ185" s="12"/>
      <c r="BK185" s="12"/>
      <c r="BL185" s="12"/>
      <c r="BM185" s="12"/>
      <c r="BN185" s="12"/>
      <c r="BO185" s="12"/>
      <c r="BP185" s="12"/>
      <c r="BQ185" s="12"/>
      <c r="BR185" s="12"/>
      <c r="BS185" s="12"/>
      <c r="BT185" s="12"/>
      <c r="BU185" s="12"/>
      <c r="BV185" s="12"/>
      <c r="BW185" s="12"/>
      <c r="BX185" s="12"/>
      <c r="BY185" s="12"/>
      <c r="BZ185" s="12"/>
      <c r="CA185" s="12"/>
      <c r="CB185" s="12"/>
      <c r="CC185" s="12"/>
    </row>
    <row r="186" spans="1:81" ht="15.75" x14ac:dyDescent="0.25">
      <c r="A186" s="20"/>
      <c r="B186" s="29"/>
      <c r="C186" s="29"/>
      <c r="D186" s="29"/>
      <c r="E186" s="29"/>
      <c r="F186" s="26"/>
      <c r="G186" s="13"/>
      <c r="H186" s="20"/>
      <c r="I186" s="22"/>
      <c r="J186" s="22"/>
      <c r="K186" s="22"/>
      <c r="L186" s="22"/>
      <c r="M186" s="24"/>
      <c r="N186" s="22"/>
      <c r="O186" s="20"/>
      <c r="P186" s="12"/>
      <c r="Q186" s="12"/>
      <c r="R186" s="12"/>
      <c r="S186" s="12"/>
      <c r="T186" s="12"/>
      <c r="U186" s="12"/>
      <c r="V186" s="12"/>
      <c r="W186" s="12"/>
      <c r="X186" s="12"/>
      <c r="Y186" s="12"/>
      <c r="Z186" s="12"/>
      <c r="AA186" s="12"/>
      <c r="AB186" s="12"/>
      <c r="AC186" s="12"/>
      <c r="AD186" s="12"/>
      <c r="AE186" s="12"/>
      <c r="AF186" s="12"/>
      <c r="AG186" s="12"/>
      <c r="AH186" s="12"/>
      <c r="AI186" s="12"/>
      <c r="AJ186" s="12"/>
      <c r="AK186" s="12"/>
      <c r="AL186" s="12"/>
      <c r="AM186" s="12"/>
      <c r="AN186" s="12"/>
      <c r="AO186" s="12"/>
      <c r="AP186" s="12"/>
      <c r="AQ186" s="12"/>
      <c r="AR186" s="12"/>
      <c r="AS186" s="12"/>
      <c r="AT186" s="12"/>
      <c r="AU186" s="12"/>
      <c r="AV186" s="12"/>
      <c r="AW186" s="12"/>
      <c r="AX186" s="12"/>
      <c r="AY186" s="12"/>
      <c r="AZ186" s="12"/>
      <c r="BA186" s="12"/>
      <c r="BB186" s="12"/>
      <c r="BC186" s="12"/>
      <c r="BD186" s="12"/>
      <c r="BE186" s="12"/>
      <c r="BF186" s="12"/>
      <c r="BG186" s="12"/>
      <c r="BH186" s="12"/>
      <c r="BI186" s="12"/>
      <c r="BJ186" s="12"/>
      <c r="BK186" s="12"/>
      <c r="BL186" s="12"/>
      <c r="BM186" s="12"/>
      <c r="BN186" s="12"/>
      <c r="BO186" s="12"/>
      <c r="BP186" s="12"/>
      <c r="BQ186" s="12"/>
      <c r="BR186" s="12"/>
      <c r="BS186" s="12"/>
      <c r="BT186" s="12"/>
      <c r="BU186" s="12"/>
      <c r="BV186" s="12"/>
      <c r="BW186" s="12"/>
      <c r="BX186" s="12"/>
      <c r="BY186" s="12"/>
      <c r="BZ186" s="12"/>
      <c r="CA186" s="12"/>
      <c r="CB186" s="12"/>
      <c r="CC186" s="12"/>
    </row>
    <row r="187" spans="1:81" ht="15.75" x14ac:dyDescent="0.25">
      <c r="A187" s="20"/>
      <c r="B187" s="29"/>
      <c r="C187" s="29"/>
      <c r="D187" s="29"/>
      <c r="E187" s="29"/>
      <c r="F187" s="26"/>
      <c r="G187" s="13"/>
      <c r="H187" s="20"/>
      <c r="I187" s="22"/>
      <c r="J187" s="22"/>
      <c r="K187" s="22"/>
      <c r="L187" s="22"/>
      <c r="M187" s="24"/>
      <c r="N187" s="22"/>
      <c r="O187" s="20"/>
      <c r="P187" s="12"/>
      <c r="Q187" s="12"/>
      <c r="R187" s="12"/>
      <c r="S187" s="12"/>
      <c r="T187" s="12"/>
      <c r="U187" s="12"/>
      <c r="V187" s="12"/>
      <c r="W187" s="12"/>
      <c r="X187" s="12"/>
      <c r="Y187" s="12"/>
      <c r="Z187" s="12"/>
      <c r="AA187" s="12"/>
      <c r="AB187" s="12"/>
      <c r="AC187" s="12"/>
      <c r="AD187" s="12"/>
      <c r="AE187" s="12"/>
      <c r="AF187" s="12"/>
      <c r="AG187" s="12"/>
      <c r="AH187" s="12"/>
      <c r="AI187" s="12"/>
      <c r="AJ187" s="12"/>
      <c r="AK187" s="12"/>
      <c r="AL187" s="12"/>
      <c r="AM187" s="12"/>
      <c r="AN187" s="12"/>
      <c r="AO187" s="12"/>
      <c r="AP187" s="12"/>
      <c r="AQ187" s="12"/>
      <c r="AR187" s="12"/>
      <c r="AS187" s="12"/>
      <c r="AT187" s="12"/>
      <c r="AU187" s="12"/>
      <c r="AV187" s="12"/>
      <c r="AW187" s="12"/>
      <c r="AX187" s="12"/>
      <c r="AY187" s="12"/>
      <c r="AZ187" s="12"/>
      <c r="BA187" s="12"/>
      <c r="BB187" s="12"/>
      <c r="BC187" s="12"/>
      <c r="BD187" s="12"/>
      <c r="BE187" s="12"/>
      <c r="BF187" s="12"/>
      <c r="BG187" s="12"/>
      <c r="BH187" s="12"/>
      <c r="BI187" s="12"/>
      <c r="BJ187" s="12"/>
      <c r="BK187" s="12"/>
      <c r="BL187" s="12"/>
      <c r="BM187" s="12"/>
      <c r="BN187" s="12"/>
      <c r="BO187" s="12"/>
      <c r="BP187" s="12"/>
      <c r="BQ187" s="12"/>
      <c r="BR187" s="12"/>
      <c r="BS187" s="12"/>
      <c r="BT187" s="12"/>
      <c r="BU187" s="12"/>
      <c r="BV187" s="12"/>
      <c r="BW187" s="12"/>
      <c r="BX187" s="12"/>
      <c r="BY187" s="12"/>
      <c r="BZ187" s="12"/>
      <c r="CA187" s="12"/>
      <c r="CB187" s="12"/>
      <c r="CC187" s="12"/>
    </row>
    <row r="188" spans="1:81" ht="15.75" x14ac:dyDescent="0.25">
      <c r="A188" s="20"/>
      <c r="B188" s="29"/>
      <c r="C188" s="29"/>
      <c r="D188" s="29"/>
      <c r="E188" s="29"/>
      <c r="F188" s="26"/>
      <c r="G188" s="13"/>
      <c r="H188" s="20"/>
      <c r="I188" s="22"/>
      <c r="J188" s="22"/>
      <c r="K188" s="22"/>
      <c r="L188" s="22"/>
      <c r="M188" s="24"/>
      <c r="N188" s="22"/>
      <c r="O188" s="20"/>
      <c r="P188" s="12"/>
      <c r="Q188" s="12"/>
      <c r="R188" s="12"/>
      <c r="S188" s="12"/>
      <c r="T188" s="12"/>
      <c r="U188" s="12"/>
      <c r="V188" s="12"/>
      <c r="W188" s="12"/>
      <c r="X188" s="12"/>
      <c r="Y188" s="12"/>
      <c r="Z188" s="12"/>
      <c r="AA188" s="12"/>
      <c r="AB188" s="12"/>
      <c r="AC188" s="12"/>
      <c r="AD188" s="12"/>
      <c r="AE188" s="12"/>
      <c r="AF188" s="12"/>
      <c r="AG188" s="12"/>
      <c r="AH188" s="12"/>
      <c r="AI188" s="12"/>
      <c r="AJ188" s="12"/>
      <c r="AK188" s="12"/>
      <c r="AL188" s="12"/>
      <c r="AM188" s="12"/>
      <c r="AN188" s="12"/>
      <c r="AO188" s="12"/>
      <c r="AP188" s="12"/>
      <c r="AQ188" s="12"/>
      <c r="AR188" s="12"/>
      <c r="AS188" s="12"/>
      <c r="AT188" s="12"/>
      <c r="AU188" s="12"/>
      <c r="AV188" s="12"/>
      <c r="AW188" s="12"/>
      <c r="AX188" s="12"/>
      <c r="AY188" s="12"/>
      <c r="AZ188" s="12"/>
      <c r="BA188" s="12"/>
      <c r="BB188" s="12"/>
      <c r="BC188" s="12"/>
      <c r="BD188" s="12"/>
      <c r="BE188" s="12"/>
      <c r="BF188" s="12"/>
      <c r="BG188" s="12"/>
      <c r="BH188" s="12"/>
      <c r="BI188" s="12"/>
      <c r="BJ188" s="12"/>
      <c r="BK188" s="12"/>
      <c r="BL188" s="12"/>
      <c r="BM188" s="12"/>
      <c r="BN188" s="12"/>
      <c r="BO188" s="12"/>
      <c r="BP188" s="12"/>
      <c r="BQ188" s="12"/>
      <c r="BR188" s="12"/>
      <c r="BS188" s="12"/>
      <c r="BT188" s="12"/>
      <c r="BU188" s="12"/>
      <c r="BV188" s="12"/>
      <c r="BW188" s="12"/>
      <c r="BX188" s="12"/>
      <c r="BY188" s="12"/>
      <c r="BZ188" s="12"/>
      <c r="CA188" s="12"/>
      <c r="CB188" s="12"/>
      <c r="CC188" s="12"/>
    </row>
    <row r="189" spans="1:81" ht="15.75" x14ac:dyDescent="0.25">
      <c r="A189" s="20"/>
      <c r="B189" s="29"/>
      <c r="C189" s="29"/>
      <c r="D189" s="29"/>
      <c r="E189" s="29"/>
      <c r="F189" s="26"/>
      <c r="G189" s="13"/>
      <c r="H189" s="20"/>
      <c r="I189" s="22"/>
      <c r="J189" s="22"/>
      <c r="K189" s="22"/>
      <c r="L189" s="22"/>
      <c r="M189" s="24"/>
      <c r="N189" s="22"/>
      <c r="O189" s="20"/>
      <c r="P189" s="12"/>
      <c r="Q189" s="12"/>
      <c r="R189" s="12"/>
      <c r="S189" s="12"/>
      <c r="T189" s="12"/>
      <c r="U189" s="12"/>
      <c r="V189" s="12"/>
      <c r="W189" s="12"/>
      <c r="X189" s="12"/>
      <c r="Y189" s="12"/>
      <c r="Z189" s="12"/>
      <c r="AA189" s="12"/>
      <c r="AB189" s="12"/>
      <c r="AC189" s="12"/>
      <c r="AD189" s="12"/>
      <c r="AE189" s="12"/>
      <c r="AF189" s="12"/>
      <c r="AG189" s="12"/>
      <c r="AH189" s="12"/>
      <c r="AI189" s="12"/>
      <c r="AJ189" s="12"/>
      <c r="AK189" s="12"/>
      <c r="AL189" s="12"/>
      <c r="AM189" s="12"/>
      <c r="AN189" s="12"/>
      <c r="AO189" s="12"/>
      <c r="AP189" s="12"/>
      <c r="AQ189" s="12"/>
      <c r="AR189" s="12"/>
      <c r="AS189" s="12"/>
      <c r="AT189" s="12"/>
      <c r="AU189" s="12"/>
      <c r="AV189" s="12"/>
      <c r="AW189" s="12"/>
      <c r="AX189" s="12"/>
      <c r="AY189" s="12"/>
      <c r="AZ189" s="12"/>
      <c r="BA189" s="12"/>
      <c r="BB189" s="12"/>
      <c r="BC189" s="12"/>
      <c r="BD189" s="12"/>
      <c r="BE189" s="12"/>
      <c r="BF189" s="12"/>
      <c r="BG189" s="12"/>
      <c r="BH189" s="12"/>
      <c r="BI189" s="12"/>
      <c r="BJ189" s="12"/>
      <c r="BK189" s="12"/>
      <c r="BL189" s="12"/>
      <c r="BM189" s="12"/>
      <c r="BN189" s="12"/>
      <c r="BO189" s="12"/>
      <c r="BP189" s="12"/>
      <c r="BQ189" s="12"/>
      <c r="BR189" s="12"/>
      <c r="BS189" s="12"/>
      <c r="BT189" s="12"/>
      <c r="BU189" s="12"/>
      <c r="BV189" s="12"/>
      <c r="BW189" s="12"/>
      <c r="BX189" s="12"/>
      <c r="BY189" s="12"/>
      <c r="BZ189" s="12"/>
      <c r="CA189" s="12"/>
      <c r="CB189" s="12"/>
      <c r="CC189" s="12"/>
    </row>
    <row r="190" spans="1:81" ht="15.75" x14ac:dyDescent="0.25">
      <c r="A190" s="20"/>
      <c r="B190" s="29"/>
      <c r="C190" s="29"/>
      <c r="D190" s="29"/>
      <c r="E190" s="29"/>
      <c r="F190" s="26"/>
      <c r="G190" s="13"/>
      <c r="H190" s="20"/>
      <c r="I190" s="22"/>
      <c r="J190" s="22"/>
      <c r="K190" s="22"/>
      <c r="L190" s="22"/>
      <c r="M190" s="24"/>
      <c r="N190" s="22"/>
      <c r="O190" s="20"/>
      <c r="P190" s="12"/>
      <c r="Q190" s="12"/>
      <c r="R190" s="12"/>
      <c r="S190" s="12"/>
      <c r="T190" s="12"/>
      <c r="U190" s="12"/>
      <c r="V190" s="12"/>
      <c r="W190" s="12"/>
      <c r="X190" s="12"/>
      <c r="Y190" s="12"/>
      <c r="Z190" s="12"/>
      <c r="AA190" s="12"/>
      <c r="AB190" s="12"/>
      <c r="AC190" s="12"/>
      <c r="AD190" s="12"/>
      <c r="AE190" s="12"/>
      <c r="AF190" s="12"/>
      <c r="AG190" s="12"/>
      <c r="AH190" s="12"/>
      <c r="AI190" s="12"/>
      <c r="AJ190" s="12"/>
      <c r="AK190" s="12"/>
      <c r="AL190" s="12"/>
      <c r="AM190" s="12"/>
      <c r="AN190" s="12"/>
      <c r="AO190" s="12"/>
      <c r="AP190" s="12"/>
      <c r="AQ190" s="12"/>
      <c r="AR190" s="12"/>
      <c r="AS190" s="12"/>
      <c r="AT190" s="12"/>
      <c r="AU190" s="12"/>
      <c r="AV190" s="12"/>
      <c r="AW190" s="12"/>
      <c r="AX190" s="12"/>
      <c r="AY190" s="12"/>
      <c r="AZ190" s="12"/>
      <c r="BA190" s="12"/>
      <c r="BB190" s="12"/>
      <c r="BC190" s="12"/>
      <c r="BD190" s="12"/>
      <c r="BE190" s="12"/>
      <c r="BF190" s="12"/>
      <c r="BG190" s="12"/>
      <c r="BH190" s="12"/>
      <c r="BI190" s="12"/>
      <c r="BJ190" s="12"/>
      <c r="BK190" s="12"/>
      <c r="BL190" s="12"/>
      <c r="BM190" s="12"/>
      <c r="BN190" s="12"/>
      <c r="BO190" s="12"/>
      <c r="BP190" s="12"/>
      <c r="BQ190" s="12"/>
      <c r="BR190" s="12"/>
      <c r="BS190" s="12"/>
      <c r="BT190" s="12"/>
      <c r="BU190" s="12"/>
      <c r="BV190" s="12"/>
      <c r="BW190" s="12"/>
      <c r="BX190" s="12"/>
      <c r="BY190" s="12"/>
      <c r="BZ190" s="12"/>
      <c r="CA190" s="12"/>
      <c r="CB190" s="12"/>
      <c r="CC190" s="12"/>
    </row>
    <row r="191" spans="1:81" ht="15.75" x14ac:dyDescent="0.25">
      <c r="A191" s="20"/>
      <c r="B191" s="29"/>
      <c r="C191" s="29"/>
      <c r="D191" s="29"/>
      <c r="E191" s="29"/>
      <c r="F191" s="26"/>
      <c r="G191" s="13"/>
      <c r="H191" s="20"/>
      <c r="I191" s="22"/>
      <c r="J191" s="22"/>
      <c r="K191" s="22"/>
      <c r="L191" s="22"/>
      <c r="M191" s="24"/>
      <c r="N191" s="22"/>
      <c r="O191" s="20"/>
      <c r="P191" s="12"/>
      <c r="Q191" s="12"/>
      <c r="R191" s="12"/>
      <c r="S191" s="12"/>
      <c r="T191" s="12"/>
      <c r="U191" s="12"/>
      <c r="V191" s="12"/>
      <c r="W191" s="12"/>
      <c r="X191" s="12"/>
      <c r="Y191" s="12"/>
      <c r="Z191" s="12"/>
      <c r="AA191" s="12"/>
      <c r="AB191" s="12"/>
      <c r="AC191" s="12"/>
      <c r="AD191" s="12"/>
      <c r="AE191" s="12"/>
      <c r="AF191" s="12"/>
      <c r="AG191" s="12"/>
      <c r="AH191" s="12"/>
      <c r="AI191" s="12"/>
      <c r="AJ191" s="12"/>
      <c r="AK191" s="12"/>
      <c r="AL191" s="12"/>
      <c r="AM191" s="12"/>
      <c r="AN191" s="12"/>
      <c r="AO191" s="12"/>
      <c r="AP191" s="12"/>
      <c r="AQ191" s="12"/>
      <c r="AR191" s="12"/>
      <c r="AS191" s="12"/>
      <c r="AT191" s="12"/>
      <c r="AU191" s="12"/>
      <c r="AV191" s="12"/>
      <c r="AW191" s="12"/>
      <c r="AX191" s="12"/>
      <c r="AY191" s="12"/>
      <c r="AZ191" s="12"/>
      <c r="BA191" s="12"/>
      <c r="BB191" s="12"/>
      <c r="BC191" s="12"/>
      <c r="BD191" s="12"/>
      <c r="BE191" s="12"/>
      <c r="BF191" s="12"/>
      <c r="BG191" s="12"/>
      <c r="BH191" s="12"/>
      <c r="BI191" s="12"/>
      <c r="BJ191" s="12"/>
      <c r="BK191" s="12"/>
      <c r="BL191" s="12"/>
      <c r="BM191" s="12"/>
      <c r="BN191" s="12"/>
      <c r="BO191" s="12"/>
      <c r="BP191" s="12"/>
      <c r="BQ191" s="12"/>
      <c r="BR191" s="12"/>
      <c r="BS191" s="12"/>
      <c r="BT191" s="12"/>
      <c r="BU191" s="12"/>
      <c r="BV191" s="12"/>
      <c r="BW191" s="12"/>
      <c r="BX191" s="12"/>
      <c r="BY191" s="12"/>
      <c r="BZ191" s="12"/>
      <c r="CA191" s="12"/>
      <c r="CB191" s="12"/>
      <c r="CC191" s="12"/>
    </row>
    <row r="192" spans="1:81" ht="15.75" x14ac:dyDescent="0.25">
      <c r="A192" s="20"/>
      <c r="B192" s="29"/>
      <c r="C192" s="29"/>
      <c r="D192" s="29"/>
      <c r="E192" s="29"/>
      <c r="F192" s="26"/>
      <c r="G192" s="13"/>
      <c r="H192" s="20"/>
      <c r="I192" s="22"/>
      <c r="J192" s="22"/>
      <c r="K192" s="22"/>
      <c r="L192" s="22"/>
      <c r="M192" s="24"/>
      <c r="N192" s="22"/>
      <c r="O192" s="20"/>
      <c r="P192" s="12"/>
      <c r="Q192" s="12"/>
      <c r="R192" s="12"/>
      <c r="S192" s="12"/>
      <c r="T192" s="12"/>
      <c r="U192" s="12"/>
      <c r="V192" s="12"/>
      <c r="W192" s="12"/>
      <c r="X192" s="12"/>
      <c r="Y192" s="12"/>
      <c r="Z192" s="12"/>
      <c r="AA192" s="12"/>
      <c r="AB192" s="12"/>
      <c r="AC192" s="12"/>
      <c r="AD192" s="12"/>
      <c r="AE192" s="12"/>
      <c r="AF192" s="12"/>
      <c r="AG192" s="12"/>
      <c r="AH192" s="12"/>
      <c r="AI192" s="12"/>
      <c r="AJ192" s="12"/>
      <c r="AK192" s="12"/>
      <c r="AL192" s="12"/>
      <c r="AM192" s="12"/>
      <c r="AN192" s="12"/>
      <c r="AO192" s="12"/>
      <c r="AP192" s="12"/>
      <c r="AQ192" s="12"/>
      <c r="AR192" s="12"/>
      <c r="AS192" s="12"/>
      <c r="AT192" s="12"/>
      <c r="AU192" s="12"/>
      <c r="AV192" s="12"/>
      <c r="AW192" s="12"/>
      <c r="AX192" s="12"/>
      <c r="AY192" s="12"/>
      <c r="AZ192" s="12"/>
      <c r="BA192" s="12"/>
      <c r="BB192" s="12"/>
      <c r="BC192" s="12"/>
      <c r="BD192" s="12"/>
      <c r="BE192" s="12"/>
      <c r="BF192" s="12"/>
      <c r="BG192" s="12"/>
      <c r="BH192" s="12"/>
      <c r="BI192" s="12"/>
      <c r="BJ192" s="12"/>
      <c r="BK192" s="12"/>
      <c r="BL192" s="12"/>
      <c r="BM192" s="12"/>
      <c r="BN192" s="12"/>
      <c r="BO192" s="12"/>
      <c r="BP192" s="12"/>
      <c r="BQ192" s="12"/>
      <c r="BR192" s="12"/>
      <c r="BS192" s="12"/>
      <c r="BT192" s="12"/>
      <c r="BU192" s="12"/>
      <c r="BV192" s="12"/>
      <c r="BW192" s="12"/>
      <c r="BX192" s="12"/>
      <c r="BY192" s="12"/>
      <c r="BZ192" s="12"/>
      <c r="CA192" s="12"/>
      <c r="CB192" s="12"/>
      <c r="CC192" s="12"/>
    </row>
    <row r="193" spans="1:81" ht="15.75" x14ac:dyDescent="0.25">
      <c r="A193" s="20"/>
      <c r="B193" s="29"/>
      <c r="C193" s="29"/>
      <c r="D193" s="29"/>
      <c r="E193" s="29"/>
      <c r="F193" s="26"/>
      <c r="G193" s="13"/>
      <c r="H193" s="20"/>
      <c r="I193" s="22"/>
      <c r="J193" s="22"/>
      <c r="K193" s="22"/>
      <c r="L193" s="22"/>
      <c r="M193" s="24"/>
      <c r="N193" s="22"/>
      <c r="O193" s="20"/>
      <c r="P193" s="12"/>
      <c r="Q193" s="12"/>
      <c r="R193" s="12"/>
      <c r="S193" s="12"/>
      <c r="T193" s="12"/>
      <c r="U193" s="12"/>
      <c r="V193" s="12"/>
      <c r="W193" s="12"/>
      <c r="X193" s="12"/>
      <c r="Y193" s="12"/>
      <c r="Z193" s="12"/>
      <c r="AA193" s="12"/>
      <c r="AB193" s="12"/>
      <c r="AC193" s="12"/>
      <c r="AD193" s="12"/>
      <c r="AE193" s="12"/>
      <c r="AF193" s="12"/>
      <c r="AG193" s="12"/>
      <c r="AH193" s="12"/>
      <c r="AI193" s="12"/>
      <c r="AJ193" s="12"/>
      <c r="AK193" s="12"/>
      <c r="AL193" s="12"/>
      <c r="AM193" s="12"/>
      <c r="AN193" s="12"/>
      <c r="AO193" s="12"/>
      <c r="AP193" s="12"/>
      <c r="AQ193" s="12"/>
      <c r="AR193" s="12"/>
      <c r="AS193" s="12"/>
      <c r="AT193" s="12"/>
      <c r="AU193" s="12"/>
      <c r="AV193" s="12"/>
      <c r="AW193" s="12"/>
      <c r="AX193" s="12"/>
      <c r="AY193" s="12"/>
      <c r="AZ193" s="12"/>
      <c r="BA193" s="12"/>
      <c r="BB193" s="12"/>
      <c r="BC193" s="12"/>
      <c r="BD193" s="12"/>
      <c r="BE193" s="12"/>
      <c r="BF193" s="12"/>
      <c r="BG193" s="12"/>
      <c r="BH193" s="12"/>
      <c r="BI193" s="12"/>
      <c r="BJ193" s="12"/>
      <c r="BK193" s="12"/>
      <c r="BL193" s="12"/>
      <c r="BM193" s="12"/>
      <c r="BN193" s="12"/>
      <c r="BO193" s="12"/>
      <c r="BP193" s="12"/>
      <c r="BQ193" s="12"/>
      <c r="BR193" s="12"/>
      <c r="BS193" s="12"/>
      <c r="BT193" s="12"/>
      <c r="BU193" s="12"/>
      <c r="BV193" s="12"/>
      <c r="BW193" s="12"/>
      <c r="BX193" s="12"/>
      <c r="BY193" s="12"/>
      <c r="BZ193" s="12"/>
      <c r="CA193" s="12"/>
      <c r="CB193" s="12"/>
      <c r="CC193" s="12"/>
    </row>
    <row r="194" spans="1:81" ht="15.75" x14ac:dyDescent="0.25">
      <c r="A194" s="20"/>
      <c r="B194" s="29"/>
      <c r="C194" s="29"/>
      <c r="D194" s="29"/>
      <c r="E194" s="29"/>
      <c r="F194" s="26"/>
      <c r="G194" s="13"/>
      <c r="H194" s="20"/>
      <c r="I194" s="22"/>
      <c r="J194" s="22"/>
      <c r="K194" s="22"/>
      <c r="L194" s="22"/>
      <c r="M194" s="24"/>
      <c r="N194" s="22"/>
      <c r="O194" s="20"/>
      <c r="P194" s="12"/>
      <c r="Q194" s="12"/>
      <c r="R194" s="12"/>
      <c r="S194" s="12"/>
      <c r="T194" s="12"/>
      <c r="U194" s="12"/>
      <c r="V194" s="12"/>
      <c r="W194" s="12"/>
      <c r="X194" s="12"/>
      <c r="Y194" s="12"/>
      <c r="Z194" s="12"/>
      <c r="AA194" s="12"/>
      <c r="AB194" s="12"/>
      <c r="AC194" s="12"/>
      <c r="AD194" s="12"/>
      <c r="AE194" s="12"/>
      <c r="AF194" s="12"/>
      <c r="AG194" s="12"/>
      <c r="AH194" s="12"/>
      <c r="AI194" s="12"/>
      <c r="AJ194" s="12"/>
      <c r="AK194" s="12"/>
      <c r="AL194" s="12"/>
      <c r="AM194" s="12"/>
      <c r="AN194" s="12"/>
      <c r="AO194" s="12"/>
      <c r="AP194" s="12"/>
      <c r="AQ194" s="12"/>
      <c r="AR194" s="12"/>
      <c r="AS194" s="12"/>
      <c r="AT194" s="12"/>
      <c r="AU194" s="12"/>
      <c r="AV194" s="12"/>
      <c r="AW194" s="12"/>
      <c r="AX194" s="12"/>
      <c r="AY194" s="12"/>
      <c r="AZ194" s="12"/>
      <c r="BA194" s="12"/>
      <c r="BB194" s="12"/>
      <c r="BC194" s="12"/>
      <c r="BD194" s="12"/>
      <c r="BE194" s="12"/>
      <c r="BF194" s="12"/>
      <c r="BG194" s="12"/>
      <c r="BH194" s="12"/>
      <c r="BI194" s="12"/>
      <c r="BJ194" s="12"/>
      <c r="BK194" s="12"/>
      <c r="BL194" s="12"/>
      <c r="BM194" s="12"/>
      <c r="BN194" s="12"/>
      <c r="BO194" s="12"/>
      <c r="BP194" s="12"/>
      <c r="BQ194" s="12"/>
      <c r="BR194" s="12"/>
      <c r="BS194" s="12"/>
      <c r="BT194" s="12"/>
      <c r="BU194" s="12"/>
      <c r="BV194" s="12"/>
      <c r="BW194" s="12"/>
      <c r="BX194" s="12"/>
      <c r="BY194" s="12"/>
      <c r="BZ194" s="12"/>
      <c r="CA194" s="12"/>
      <c r="CB194" s="12"/>
      <c r="CC194" s="12"/>
    </row>
    <row r="195" spans="1:81" ht="15.75" x14ac:dyDescent="0.25">
      <c r="A195" s="20"/>
      <c r="B195" s="29"/>
      <c r="C195" s="29"/>
      <c r="D195" s="29"/>
      <c r="E195" s="29"/>
      <c r="F195" s="26"/>
      <c r="G195" s="13"/>
      <c r="H195" s="20"/>
      <c r="I195" s="22"/>
      <c r="J195" s="22"/>
      <c r="K195" s="22"/>
      <c r="L195" s="22"/>
      <c r="M195" s="24"/>
      <c r="N195" s="22"/>
      <c r="O195" s="20"/>
      <c r="P195" s="12"/>
      <c r="Q195" s="12"/>
      <c r="R195" s="12"/>
      <c r="S195" s="12"/>
      <c r="T195" s="12"/>
      <c r="U195" s="12"/>
      <c r="V195" s="12"/>
      <c r="W195" s="12"/>
      <c r="X195" s="12"/>
      <c r="Y195" s="12"/>
      <c r="Z195" s="12"/>
      <c r="AA195" s="12"/>
      <c r="AB195" s="12"/>
      <c r="AC195" s="12"/>
      <c r="AD195" s="12"/>
      <c r="AE195" s="12"/>
      <c r="AF195" s="12"/>
      <c r="AG195" s="12"/>
      <c r="AH195" s="12"/>
      <c r="AI195" s="12"/>
      <c r="AJ195" s="12"/>
      <c r="AK195" s="12"/>
      <c r="AL195" s="12"/>
      <c r="AM195" s="12"/>
      <c r="AN195" s="12"/>
      <c r="AO195" s="12"/>
      <c r="AP195" s="12"/>
      <c r="AQ195" s="12"/>
      <c r="AR195" s="12"/>
      <c r="AS195" s="12"/>
      <c r="AT195" s="12"/>
      <c r="AU195" s="12"/>
      <c r="AV195" s="12"/>
      <c r="AW195" s="12"/>
      <c r="AX195" s="12"/>
      <c r="AY195" s="12"/>
      <c r="AZ195" s="12"/>
      <c r="BA195" s="12"/>
      <c r="BB195" s="12"/>
      <c r="BC195" s="12"/>
      <c r="BD195" s="12"/>
      <c r="BE195" s="12"/>
      <c r="BF195" s="12"/>
      <c r="BG195" s="12"/>
      <c r="BH195" s="12"/>
      <c r="BI195" s="12"/>
      <c r="BJ195" s="12"/>
      <c r="BK195" s="12"/>
      <c r="BL195" s="12"/>
      <c r="BM195" s="12"/>
      <c r="BN195" s="12"/>
      <c r="BO195" s="12"/>
      <c r="BP195" s="12"/>
      <c r="BQ195" s="12"/>
      <c r="BR195" s="12"/>
      <c r="BS195" s="12"/>
      <c r="BT195" s="12"/>
      <c r="BU195" s="12"/>
      <c r="BV195" s="12"/>
      <c r="BW195" s="12"/>
      <c r="BX195" s="12"/>
      <c r="BY195" s="12"/>
      <c r="BZ195" s="12"/>
      <c r="CA195" s="12"/>
      <c r="CB195" s="12"/>
      <c r="CC195" s="12"/>
    </row>
    <row r="196" spans="1:81" ht="15.75" x14ac:dyDescent="0.25">
      <c r="A196" s="20"/>
      <c r="B196" s="29"/>
      <c r="C196" s="29"/>
      <c r="D196" s="29"/>
      <c r="E196" s="29"/>
      <c r="F196" s="26"/>
      <c r="G196" s="13"/>
      <c r="H196" s="20"/>
      <c r="I196" s="22"/>
      <c r="J196" s="22"/>
      <c r="K196" s="22"/>
      <c r="L196" s="22"/>
      <c r="M196" s="24"/>
      <c r="N196" s="22"/>
      <c r="O196" s="20"/>
      <c r="P196" s="12"/>
      <c r="Q196" s="12"/>
      <c r="R196" s="12"/>
      <c r="S196" s="12"/>
      <c r="T196" s="12"/>
      <c r="U196" s="12"/>
      <c r="V196" s="12"/>
      <c r="W196" s="12"/>
      <c r="X196" s="12"/>
      <c r="Y196" s="12"/>
      <c r="Z196" s="12"/>
      <c r="AA196" s="12"/>
      <c r="AB196" s="12"/>
      <c r="AC196" s="12"/>
      <c r="AD196" s="12"/>
      <c r="AE196" s="12"/>
      <c r="AF196" s="12"/>
      <c r="AG196" s="12"/>
      <c r="AH196" s="12"/>
      <c r="AI196" s="12"/>
      <c r="AJ196" s="12"/>
      <c r="AK196" s="12"/>
      <c r="AL196" s="12"/>
      <c r="AM196" s="12"/>
      <c r="AN196" s="12"/>
      <c r="AO196" s="12"/>
      <c r="AP196" s="12"/>
      <c r="AQ196" s="12"/>
      <c r="AR196" s="12"/>
      <c r="AS196" s="12"/>
      <c r="AT196" s="12"/>
      <c r="AU196" s="12"/>
      <c r="AV196" s="12"/>
      <c r="AW196" s="12"/>
      <c r="AX196" s="12"/>
      <c r="AY196" s="12"/>
      <c r="AZ196" s="12"/>
      <c r="BA196" s="12"/>
      <c r="BB196" s="12"/>
      <c r="BC196" s="12"/>
      <c r="BD196" s="12"/>
      <c r="BE196" s="12"/>
      <c r="BF196" s="12"/>
      <c r="BG196" s="12"/>
      <c r="BH196" s="12"/>
      <c r="BI196" s="12"/>
      <c r="BJ196" s="12"/>
      <c r="BK196" s="12"/>
      <c r="BL196" s="12"/>
      <c r="BM196" s="12"/>
      <c r="BN196" s="12"/>
      <c r="BO196" s="12"/>
      <c r="BP196" s="12"/>
      <c r="BQ196" s="12"/>
      <c r="BR196" s="12"/>
      <c r="BS196" s="12"/>
      <c r="BT196" s="12"/>
      <c r="BU196" s="12"/>
      <c r="BV196" s="12"/>
      <c r="BW196" s="12"/>
      <c r="BX196" s="12"/>
      <c r="BY196" s="12"/>
      <c r="BZ196" s="12"/>
      <c r="CA196" s="12"/>
      <c r="CB196" s="12"/>
      <c r="CC196" s="12"/>
    </row>
    <row r="197" spans="1:81" ht="15.75" x14ac:dyDescent="0.25">
      <c r="A197" s="20"/>
      <c r="B197" s="29"/>
      <c r="C197" s="29"/>
      <c r="D197" s="29"/>
      <c r="E197" s="29"/>
      <c r="F197" s="26"/>
      <c r="G197" s="13"/>
      <c r="H197" s="20"/>
      <c r="I197" s="22"/>
      <c r="J197" s="22"/>
      <c r="K197" s="22"/>
      <c r="L197" s="22"/>
      <c r="M197" s="24"/>
      <c r="N197" s="22"/>
      <c r="O197" s="20"/>
      <c r="P197" s="12"/>
      <c r="Q197" s="12"/>
      <c r="R197" s="12"/>
      <c r="S197" s="12"/>
      <c r="T197" s="12"/>
      <c r="U197" s="12"/>
      <c r="V197" s="12"/>
      <c r="W197" s="12"/>
      <c r="X197" s="12"/>
      <c r="Y197" s="12"/>
      <c r="Z197" s="12"/>
      <c r="AA197" s="12"/>
      <c r="AB197" s="12"/>
      <c r="AC197" s="12"/>
      <c r="AD197" s="12"/>
      <c r="AE197" s="12"/>
      <c r="AF197" s="12"/>
      <c r="AG197" s="12"/>
      <c r="AH197" s="12"/>
      <c r="AI197" s="12"/>
      <c r="AJ197" s="12"/>
      <c r="AK197" s="12"/>
      <c r="AL197" s="12"/>
      <c r="AM197" s="12"/>
      <c r="AN197" s="12"/>
      <c r="AO197" s="12"/>
      <c r="AP197" s="12"/>
      <c r="AQ197" s="12"/>
      <c r="AR197" s="12"/>
      <c r="AS197" s="12"/>
      <c r="AT197" s="12"/>
      <c r="AU197" s="12"/>
      <c r="AV197" s="12"/>
      <c r="AW197" s="12"/>
      <c r="AX197" s="12"/>
      <c r="AY197" s="12"/>
      <c r="AZ197" s="12"/>
      <c r="BA197" s="12"/>
      <c r="BB197" s="12"/>
      <c r="BC197" s="12"/>
      <c r="BD197" s="12"/>
      <c r="BE197" s="12"/>
      <c r="BF197" s="12"/>
      <c r="BG197" s="12"/>
      <c r="BH197" s="12"/>
      <c r="BI197" s="12"/>
      <c r="BJ197" s="12"/>
      <c r="BK197" s="12"/>
      <c r="BL197" s="12"/>
      <c r="BM197" s="12"/>
      <c r="BN197" s="12"/>
      <c r="BO197" s="12"/>
      <c r="BP197" s="12"/>
      <c r="BQ197" s="12"/>
      <c r="BR197" s="12"/>
      <c r="BS197" s="12"/>
      <c r="BT197" s="12"/>
      <c r="BU197" s="12"/>
      <c r="BV197" s="12"/>
      <c r="BW197" s="12"/>
      <c r="BX197" s="12"/>
      <c r="BY197" s="12"/>
      <c r="BZ197" s="12"/>
      <c r="CA197" s="12"/>
      <c r="CB197" s="12"/>
      <c r="CC197" s="12"/>
    </row>
    <row r="198" spans="1:81" ht="15.75" x14ac:dyDescent="0.25">
      <c r="A198" s="20"/>
      <c r="B198" s="29"/>
      <c r="C198" s="29"/>
      <c r="D198" s="29"/>
      <c r="E198" s="29"/>
      <c r="F198" s="26"/>
      <c r="G198" s="13"/>
      <c r="H198" s="20"/>
      <c r="I198" s="22"/>
      <c r="J198" s="22"/>
      <c r="K198" s="22"/>
      <c r="L198" s="22"/>
      <c r="M198" s="24"/>
      <c r="N198" s="22"/>
      <c r="O198" s="20"/>
      <c r="P198" s="12"/>
      <c r="Q198" s="12"/>
      <c r="R198" s="12"/>
      <c r="S198" s="12"/>
      <c r="T198" s="12"/>
      <c r="U198" s="12"/>
      <c r="V198" s="12"/>
      <c r="W198" s="12"/>
      <c r="X198" s="12"/>
      <c r="Y198" s="12"/>
      <c r="Z198" s="12"/>
      <c r="AA198" s="12"/>
      <c r="AB198" s="12"/>
      <c r="AC198" s="12"/>
      <c r="AD198" s="12"/>
      <c r="AE198" s="12"/>
      <c r="AF198" s="12"/>
      <c r="AG198" s="12"/>
      <c r="AH198" s="12"/>
      <c r="AI198" s="12"/>
      <c r="AJ198" s="12"/>
      <c r="AK198" s="12"/>
      <c r="AL198" s="12"/>
      <c r="AM198" s="12"/>
      <c r="AN198" s="12"/>
      <c r="AO198" s="12"/>
      <c r="AP198" s="12"/>
      <c r="AQ198" s="12"/>
      <c r="AR198" s="12"/>
      <c r="AS198" s="12"/>
      <c r="AT198" s="12"/>
      <c r="AU198" s="12"/>
      <c r="AV198" s="12"/>
      <c r="AW198" s="12"/>
      <c r="AX198" s="12"/>
      <c r="AY198" s="12"/>
      <c r="AZ198" s="12"/>
      <c r="BA198" s="12"/>
      <c r="BB198" s="12"/>
      <c r="BC198" s="12"/>
      <c r="BD198" s="12"/>
      <c r="BE198" s="12"/>
      <c r="BF198" s="12"/>
      <c r="BG198" s="12"/>
      <c r="BH198" s="12"/>
      <c r="BI198" s="12"/>
      <c r="BJ198" s="12"/>
      <c r="BK198" s="12"/>
      <c r="BL198" s="12"/>
      <c r="BM198" s="12"/>
      <c r="BN198" s="12"/>
      <c r="BO198" s="12"/>
      <c r="BP198" s="12"/>
      <c r="BQ198" s="12"/>
      <c r="BR198" s="12"/>
      <c r="BS198" s="12"/>
      <c r="BT198" s="12"/>
      <c r="BU198" s="12"/>
      <c r="BV198" s="12"/>
      <c r="BW198" s="12"/>
      <c r="BX198" s="12"/>
      <c r="BY198" s="12"/>
      <c r="BZ198" s="12"/>
      <c r="CA198" s="12"/>
      <c r="CB198" s="12"/>
      <c r="CC198" s="12"/>
    </row>
    <row r="199" spans="1:81" ht="15.75" x14ac:dyDescent="0.25">
      <c r="A199" s="20"/>
      <c r="B199" s="29"/>
      <c r="C199" s="29"/>
      <c r="D199" s="29"/>
      <c r="E199" s="29"/>
      <c r="F199" s="26"/>
      <c r="G199" s="13"/>
      <c r="H199" s="20"/>
      <c r="I199" s="22"/>
      <c r="J199" s="22"/>
      <c r="K199" s="22"/>
      <c r="L199" s="22"/>
      <c r="M199" s="24"/>
      <c r="N199" s="22"/>
      <c r="O199" s="20"/>
      <c r="P199" s="12"/>
      <c r="Q199" s="12"/>
      <c r="R199" s="12"/>
      <c r="S199" s="12"/>
      <c r="T199" s="12"/>
      <c r="U199" s="12"/>
      <c r="V199" s="12"/>
      <c r="W199" s="12"/>
      <c r="X199" s="12"/>
      <c r="Y199" s="12"/>
      <c r="Z199" s="12"/>
      <c r="AA199" s="12"/>
      <c r="AB199" s="12"/>
      <c r="AC199" s="12"/>
      <c r="AD199" s="12"/>
      <c r="AE199" s="12"/>
      <c r="AF199" s="12"/>
      <c r="AG199" s="12"/>
      <c r="AH199" s="12"/>
      <c r="AI199" s="12"/>
      <c r="AJ199" s="12"/>
      <c r="AK199" s="12"/>
      <c r="AL199" s="12"/>
      <c r="AM199" s="12"/>
      <c r="AN199" s="12"/>
      <c r="AO199" s="12"/>
      <c r="AP199" s="12"/>
      <c r="AQ199" s="12"/>
      <c r="AR199" s="12"/>
      <c r="AS199" s="12"/>
      <c r="AT199" s="12"/>
      <c r="AU199" s="12"/>
      <c r="AV199" s="12"/>
      <c r="AW199" s="12"/>
      <c r="AX199" s="12"/>
      <c r="AY199" s="12"/>
      <c r="AZ199" s="12"/>
      <c r="BA199" s="12"/>
      <c r="BB199" s="12"/>
      <c r="BC199" s="12"/>
      <c r="BD199" s="12"/>
      <c r="BE199" s="12"/>
      <c r="BF199" s="12"/>
      <c r="BG199" s="12"/>
      <c r="BH199" s="12"/>
      <c r="BI199" s="12"/>
      <c r="BJ199" s="12"/>
      <c r="BK199" s="12"/>
      <c r="BL199" s="12"/>
      <c r="BM199" s="12"/>
      <c r="BN199" s="12"/>
      <c r="BO199" s="12"/>
      <c r="BP199" s="12"/>
      <c r="BQ199" s="12"/>
      <c r="BR199" s="12"/>
      <c r="BS199" s="12"/>
      <c r="BT199" s="12"/>
      <c r="BU199" s="12"/>
      <c r="BV199" s="12"/>
      <c r="BW199" s="12"/>
      <c r="BX199" s="12"/>
      <c r="BY199" s="12"/>
      <c r="BZ199" s="12"/>
      <c r="CA199" s="12"/>
      <c r="CB199" s="12"/>
      <c r="CC199" s="12"/>
    </row>
    <row r="200" spans="1:81" ht="15.75" x14ac:dyDescent="0.25">
      <c r="A200" s="20"/>
      <c r="B200" s="29"/>
      <c r="C200" s="29"/>
      <c r="D200" s="29"/>
      <c r="E200" s="29"/>
      <c r="F200" s="26"/>
      <c r="G200" s="13"/>
      <c r="H200" s="20"/>
      <c r="I200" s="22"/>
      <c r="J200" s="22"/>
      <c r="K200" s="22"/>
      <c r="L200" s="22"/>
      <c r="M200" s="24"/>
      <c r="N200" s="22"/>
      <c r="O200" s="20"/>
      <c r="P200" s="12"/>
      <c r="Q200" s="12"/>
      <c r="R200" s="12"/>
      <c r="S200" s="12"/>
      <c r="T200" s="12"/>
      <c r="U200" s="12"/>
      <c r="V200" s="12"/>
      <c r="W200" s="12"/>
      <c r="X200" s="12"/>
      <c r="Y200" s="12"/>
      <c r="Z200" s="12"/>
      <c r="AA200" s="12"/>
      <c r="AB200" s="12"/>
      <c r="AC200" s="12"/>
      <c r="AD200" s="12"/>
      <c r="AE200" s="12"/>
      <c r="AF200" s="12"/>
      <c r="AG200" s="12"/>
      <c r="AH200" s="12"/>
      <c r="AI200" s="12"/>
      <c r="AJ200" s="12"/>
      <c r="AK200" s="12"/>
      <c r="AL200" s="12"/>
      <c r="AM200" s="12"/>
      <c r="AN200" s="12"/>
      <c r="AO200" s="12"/>
      <c r="AP200" s="12"/>
      <c r="AQ200" s="12"/>
      <c r="AR200" s="12"/>
      <c r="AS200" s="12"/>
      <c r="AT200" s="12"/>
      <c r="AU200" s="12"/>
      <c r="AV200" s="12"/>
      <c r="AW200" s="12"/>
      <c r="AX200" s="12"/>
      <c r="AY200" s="12"/>
      <c r="AZ200" s="12"/>
      <c r="BA200" s="12"/>
      <c r="BB200" s="12"/>
      <c r="BC200" s="12"/>
      <c r="BD200" s="12"/>
      <c r="BE200" s="12"/>
      <c r="BF200" s="12"/>
      <c r="BG200" s="12"/>
      <c r="BH200" s="12"/>
      <c r="BI200" s="12"/>
      <c r="BJ200" s="12"/>
      <c r="BK200" s="12"/>
      <c r="BL200" s="12"/>
      <c r="BM200" s="12"/>
      <c r="BN200" s="12"/>
      <c r="BO200" s="12"/>
      <c r="BP200" s="12"/>
      <c r="BQ200" s="12"/>
      <c r="BR200" s="12"/>
      <c r="BS200" s="12"/>
      <c r="BT200" s="12"/>
      <c r="BU200" s="12"/>
      <c r="BV200" s="12"/>
      <c r="BW200" s="12"/>
      <c r="BX200" s="12"/>
      <c r="BY200" s="12"/>
      <c r="BZ200" s="12"/>
      <c r="CA200" s="12"/>
      <c r="CB200" s="12"/>
      <c r="CC200" s="12"/>
    </row>
    <row r="201" spans="1:81" ht="15.75" x14ac:dyDescent="0.25">
      <c r="A201" s="20"/>
      <c r="B201" s="29"/>
      <c r="C201" s="29"/>
      <c r="D201" s="29"/>
      <c r="E201" s="29"/>
      <c r="F201" s="26"/>
      <c r="G201" s="13"/>
      <c r="H201" s="20"/>
      <c r="I201" s="22"/>
      <c r="J201" s="22"/>
      <c r="K201" s="22"/>
      <c r="L201" s="22"/>
      <c r="M201" s="24"/>
      <c r="N201" s="22"/>
      <c r="O201" s="20"/>
      <c r="P201" s="12"/>
      <c r="Q201" s="12"/>
      <c r="R201" s="12"/>
      <c r="S201" s="12"/>
      <c r="T201" s="12"/>
      <c r="U201" s="12"/>
      <c r="V201" s="12"/>
      <c r="W201" s="12"/>
      <c r="X201" s="12"/>
      <c r="Y201" s="12"/>
      <c r="Z201" s="12"/>
      <c r="AA201" s="12"/>
      <c r="AB201" s="12"/>
      <c r="AC201" s="12"/>
      <c r="AD201" s="12"/>
      <c r="AE201" s="12"/>
      <c r="AF201" s="12"/>
      <c r="AG201" s="12"/>
      <c r="AH201" s="12"/>
      <c r="AI201" s="12"/>
      <c r="AJ201" s="12"/>
      <c r="AK201" s="12"/>
      <c r="AL201" s="12"/>
      <c r="AM201" s="12"/>
      <c r="AN201" s="12"/>
      <c r="AO201" s="12"/>
      <c r="AP201" s="12"/>
      <c r="AQ201" s="12"/>
      <c r="AR201" s="12"/>
      <c r="AS201" s="12"/>
      <c r="AT201" s="12"/>
      <c r="AU201" s="12"/>
      <c r="AV201" s="12"/>
      <c r="AW201" s="12"/>
      <c r="AX201" s="12"/>
      <c r="AY201" s="12"/>
      <c r="AZ201" s="12"/>
      <c r="BA201" s="12"/>
      <c r="BB201" s="12"/>
      <c r="BC201" s="12"/>
      <c r="BD201" s="12"/>
      <c r="BE201" s="12"/>
      <c r="BF201" s="12"/>
      <c r="BG201" s="12"/>
      <c r="BH201" s="12"/>
      <c r="BI201" s="12"/>
      <c r="BJ201" s="12"/>
      <c r="BK201" s="12"/>
      <c r="BL201" s="12"/>
      <c r="BM201" s="12"/>
      <c r="BN201" s="12"/>
      <c r="BO201" s="12"/>
      <c r="BP201" s="12"/>
      <c r="BQ201" s="12"/>
      <c r="BR201" s="12"/>
      <c r="BS201" s="12"/>
      <c r="BT201" s="12"/>
      <c r="BU201" s="12"/>
      <c r="BV201" s="12"/>
      <c r="BW201" s="12"/>
      <c r="BX201" s="12"/>
      <c r="BY201" s="12"/>
      <c r="BZ201" s="12"/>
      <c r="CA201" s="12"/>
      <c r="CB201" s="12"/>
      <c r="CC201" s="12"/>
    </row>
    <row r="202" spans="1:81" ht="15.75" x14ac:dyDescent="0.25">
      <c r="A202" s="20"/>
      <c r="B202" s="29"/>
      <c r="C202" s="29"/>
      <c r="D202" s="29"/>
      <c r="E202" s="29"/>
      <c r="F202" s="26"/>
      <c r="G202" s="13"/>
      <c r="H202" s="20"/>
      <c r="I202" s="22"/>
      <c r="J202" s="22"/>
      <c r="K202" s="22"/>
      <c r="L202" s="22"/>
      <c r="M202" s="24"/>
      <c r="N202" s="22"/>
      <c r="O202" s="20"/>
      <c r="P202" s="12"/>
      <c r="Q202" s="12"/>
      <c r="R202" s="12"/>
      <c r="S202" s="12"/>
      <c r="T202" s="12"/>
      <c r="U202" s="12"/>
      <c r="V202" s="12"/>
      <c r="W202" s="12"/>
      <c r="X202" s="12"/>
      <c r="Y202" s="12"/>
      <c r="Z202" s="12"/>
      <c r="AA202" s="12"/>
      <c r="AB202" s="12"/>
      <c r="AC202" s="12"/>
      <c r="AD202" s="12"/>
      <c r="AE202" s="12"/>
      <c r="AF202" s="12"/>
      <c r="AG202" s="12"/>
      <c r="AH202" s="12"/>
      <c r="AI202" s="12"/>
      <c r="AJ202" s="12"/>
      <c r="AK202" s="12"/>
      <c r="AL202" s="12"/>
      <c r="AM202" s="12"/>
      <c r="AN202" s="12"/>
      <c r="AO202" s="12"/>
      <c r="AP202" s="12"/>
      <c r="AQ202" s="12"/>
      <c r="AR202" s="12"/>
      <c r="AS202" s="12"/>
      <c r="AT202" s="12"/>
      <c r="AU202" s="12"/>
      <c r="AV202" s="12"/>
      <c r="AW202" s="12"/>
      <c r="AX202" s="12"/>
      <c r="AY202" s="12"/>
      <c r="AZ202" s="12"/>
      <c r="BA202" s="12"/>
      <c r="BB202" s="12"/>
      <c r="BC202" s="12"/>
      <c r="BD202" s="12"/>
      <c r="BE202" s="12"/>
      <c r="BF202" s="12"/>
      <c r="BG202" s="12"/>
      <c r="BH202" s="12"/>
      <c r="BI202" s="12"/>
      <c r="BJ202" s="12"/>
      <c r="BK202" s="12"/>
      <c r="BL202" s="12"/>
      <c r="BM202" s="12"/>
      <c r="BN202" s="12"/>
      <c r="BO202" s="12"/>
      <c r="BP202" s="12"/>
      <c r="BQ202" s="12"/>
      <c r="BR202" s="12"/>
      <c r="BS202" s="12"/>
      <c r="BT202" s="12"/>
      <c r="BU202" s="12"/>
      <c r="BV202" s="12"/>
      <c r="BW202" s="12"/>
      <c r="BX202" s="12"/>
      <c r="BY202" s="12"/>
      <c r="BZ202" s="12"/>
      <c r="CA202" s="12"/>
      <c r="CB202" s="12"/>
      <c r="CC202" s="12"/>
    </row>
    <row r="203" spans="1:81" ht="15.75" x14ac:dyDescent="0.25">
      <c r="A203" s="20"/>
      <c r="B203" s="29"/>
      <c r="C203" s="29"/>
      <c r="D203" s="29"/>
      <c r="E203" s="29"/>
      <c r="F203" s="26"/>
      <c r="G203" s="13"/>
      <c r="H203" s="20"/>
      <c r="I203" s="22"/>
      <c r="J203" s="22"/>
      <c r="K203" s="22"/>
      <c r="L203" s="22"/>
      <c r="M203" s="24"/>
      <c r="N203" s="22"/>
      <c r="O203" s="20"/>
      <c r="P203" s="12"/>
      <c r="Q203" s="12"/>
      <c r="R203" s="12"/>
      <c r="S203" s="12"/>
      <c r="T203" s="12"/>
      <c r="U203" s="12"/>
      <c r="V203" s="12"/>
      <c r="W203" s="12"/>
      <c r="X203" s="12"/>
      <c r="Y203" s="12"/>
      <c r="Z203" s="12"/>
      <c r="AA203" s="12"/>
      <c r="AB203" s="12"/>
      <c r="AC203" s="12"/>
      <c r="AD203" s="12"/>
      <c r="AE203" s="12"/>
      <c r="AF203" s="12"/>
      <c r="AG203" s="12"/>
      <c r="AH203" s="12"/>
      <c r="AI203" s="12"/>
      <c r="AJ203" s="12"/>
      <c r="AK203" s="12"/>
      <c r="AL203" s="12"/>
      <c r="AM203" s="12"/>
      <c r="AN203" s="12"/>
      <c r="AO203" s="12"/>
      <c r="AP203" s="12"/>
      <c r="AQ203" s="12"/>
      <c r="AR203" s="12"/>
      <c r="AS203" s="12"/>
      <c r="AT203" s="12"/>
      <c r="AU203" s="12"/>
      <c r="AV203" s="12"/>
      <c r="AW203" s="12"/>
      <c r="AX203" s="12"/>
      <c r="AY203" s="12"/>
      <c r="AZ203" s="12"/>
      <c r="BA203" s="12"/>
      <c r="BB203" s="12"/>
      <c r="BC203" s="12"/>
      <c r="BD203" s="12"/>
      <c r="BE203" s="12"/>
      <c r="BF203" s="12"/>
      <c r="BG203" s="12"/>
      <c r="BH203" s="12"/>
      <c r="BI203" s="12"/>
      <c r="BJ203" s="12"/>
      <c r="BK203" s="12"/>
      <c r="BL203" s="12"/>
      <c r="BM203" s="12"/>
      <c r="BN203" s="12"/>
      <c r="BO203" s="12"/>
      <c r="BP203" s="12"/>
      <c r="BQ203" s="12"/>
      <c r="BR203" s="12"/>
      <c r="BS203" s="12"/>
      <c r="BT203" s="12"/>
      <c r="BU203" s="12"/>
      <c r="BV203" s="12"/>
      <c r="BW203" s="12"/>
      <c r="BX203" s="12"/>
      <c r="BY203" s="12"/>
      <c r="BZ203" s="12"/>
      <c r="CA203" s="12"/>
      <c r="CB203" s="12"/>
      <c r="CC203" s="12"/>
    </row>
    <row r="204" spans="1:81" ht="15.75" x14ac:dyDescent="0.25">
      <c r="A204" s="20"/>
      <c r="B204" s="29"/>
      <c r="C204" s="29"/>
      <c r="D204" s="29"/>
      <c r="E204" s="29"/>
      <c r="F204" s="26"/>
      <c r="G204" s="13"/>
      <c r="H204" s="20"/>
      <c r="I204" s="22"/>
      <c r="J204" s="22"/>
      <c r="K204" s="22"/>
      <c r="L204" s="22"/>
      <c r="M204" s="24"/>
      <c r="N204" s="22"/>
      <c r="O204" s="20"/>
      <c r="P204" s="12"/>
      <c r="Q204" s="12"/>
      <c r="R204" s="12"/>
      <c r="S204" s="12"/>
      <c r="T204" s="12"/>
      <c r="U204" s="12"/>
      <c r="V204" s="12"/>
      <c r="W204" s="12"/>
      <c r="X204" s="12"/>
      <c r="Y204" s="12"/>
      <c r="Z204" s="12"/>
      <c r="AA204" s="12"/>
      <c r="AB204" s="12"/>
      <c r="AC204" s="12"/>
      <c r="AD204" s="12"/>
      <c r="AE204" s="12"/>
      <c r="AF204" s="12"/>
      <c r="AG204" s="12"/>
      <c r="AH204" s="12"/>
      <c r="AI204" s="12"/>
      <c r="AJ204" s="12"/>
      <c r="AK204" s="12"/>
      <c r="AL204" s="12"/>
      <c r="AM204" s="12"/>
      <c r="AN204" s="12"/>
      <c r="AO204" s="12"/>
      <c r="AP204" s="12"/>
      <c r="AQ204" s="12"/>
      <c r="AR204" s="12"/>
      <c r="AS204" s="12"/>
      <c r="AT204" s="12"/>
      <c r="AU204" s="12"/>
      <c r="AV204" s="12"/>
      <c r="AW204" s="12"/>
      <c r="AX204" s="12"/>
      <c r="AY204" s="12"/>
      <c r="AZ204" s="12"/>
      <c r="BA204" s="12"/>
      <c r="BB204" s="12"/>
      <c r="BC204" s="12"/>
      <c r="BD204" s="12"/>
      <c r="BE204" s="12"/>
      <c r="BF204" s="12"/>
      <c r="BG204" s="12"/>
      <c r="BH204" s="12"/>
      <c r="BI204" s="12"/>
      <c r="BJ204" s="12"/>
      <c r="BK204" s="12"/>
      <c r="BL204" s="12"/>
      <c r="BM204" s="12"/>
      <c r="BN204" s="12"/>
      <c r="BO204" s="12"/>
      <c r="BP204" s="12"/>
      <c r="BQ204" s="12"/>
      <c r="BR204" s="12"/>
      <c r="BS204" s="12"/>
      <c r="BT204" s="12"/>
      <c r="BU204" s="12"/>
      <c r="BV204" s="12"/>
      <c r="BW204" s="12"/>
      <c r="BX204" s="12"/>
      <c r="BY204" s="12"/>
      <c r="BZ204" s="12"/>
      <c r="CA204" s="12"/>
      <c r="CB204" s="12"/>
      <c r="CC204" s="12"/>
    </row>
    <row r="205" spans="1:81" ht="15.75" x14ac:dyDescent="0.25">
      <c r="A205" s="20"/>
      <c r="B205" s="29"/>
      <c r="C205" s="29"/>
      <c r="D205" s="29"/>
      <c r="E205" s="29"/>
      <c r="F205" s="26"/>
      <c r="G205" s="13"/>
      <c r="H205" s="20"/>
      <c r="I205" s="22"/>
      <c r="J205" s="22"/>
      <c r="K205" s="22"/>
      <c r="L205" s="22"/>
      <c r="M205" s="24"/>
      <c r="N205" s="22"/>
      <c r="O205" s="20"/>
      <c r="P205" s="12"/>
      <c r="Q205" s="12"/>
      <c r="R205" s="12"/>
      <c r="S205" s="12"/>
      <c r="T205" s="12"/>
      <c r="U205" s="12"/>
      <c r="V205" s="12"/>
      <c r="W205" s="12"/>
      <c r="X205" s="12"/>
      <c r="Y205" s="12"/>
      <c r="Z205" s="12"/>
      <c r="AA205" s="12"/>
      <c r="AB205" s="12"/>
      <c r="AC205" s="12"/>
      <c r="AD205" s="12"/>
      <c r="AE205" s="12"/>
      <c r="AF205" s="12"/>
      <c r="AG205" s="12"/>
      <c r="AH205" s="12"/>
      <c r="AI205" s="12"/>
      <c r="AJ205" s="12"/>
      <c r="AK205" s="12"/>
      <c r="AL205" s="12"/>
      <c r="AM205" s="12"/>
      <c r="AN205" s="12"/>
      <c r="AO205" s="12"/>
      <c r="AP205" s="12"/>
      <c r="AQ205" s="12"/>
      <c r="AR205" s="12"/>
      <c r="AS205" s="12"/>
      <c r="AT205" s="12"/>
      <c r="AU205" s="12"/>
      <c r="AV205" s="12"/>
      <c r="AW205" s="12"/>
      <c r="AX205" s="12"/>
      <c r="AY205" s="12"/>
      <c r="AZ205" s="12"/>
      <c r="BA205" s="12"/>
      <c r="BB205" s="12"/>
      <c r="BC205" s="12"/>
      <c r="BD205" s="12"/>
      <c r="BE205" s="12"/>
      <c r="BF205" s="12"/>
      <c r="BG205" s="12"/>
      <c r="BH205" s="12"/>
      <c r="BI205" s="12"/>
      <c r="BJ205" s="12"/>
      <c r="BK205" s="12"/>
      <c r="BL205" s="12"/>
      <c r="BM205" s="12"/>
      <c r="BN205" s="12"/>
      <c r="BO205" s="12"/>
      <c r="BP205" s="12"/>
      <c r="BQ205" s="12"/>
      <c r="BR205" s="12"/>
      <c r="BS205" s="12"/>
      <c r="BT205" s="12"/>
      <c r="BU205" s="12"/>
      <c r="BV205" s="12"/>
      <c r="BW205" s="12"/>
      <c r="BX205" s="12"/>
      <c r="BY205" s="12"/>
      <c r="BZ205" s="12"/>
      <c r="CA205" s="12"/>
      <c r="CB205" s="12"/>
      <c r="CC205" s="12"/>
    </row>
    <row r="206" spans="1:81" ht="15.75" x14ac:dyDescent="0.25">
      <c r="A206" s="20"/>
      <c r="B206" s="29"/>
      <c r="C206" s="29"/>
      <c r="D206" s="29"/>
      <c r="E206" s="29"/>
      <c r="F206" s="26"/>
      <c r="G206" s="13"/>
      <c r="H206" s="20"/>
      <c r="I206" s="22"/>
      <c r="J206" s="22"/>
      <c r="K206" s="22"/>
      <c r="L206" s="22"/>
      <c r="M206" s="24"/>
      <c r="N206" s="22"/>
      <c r="O206" s="20"/>
      <c r="P206" s="12"/>
      <c r="Q206" s="12"/>
      <c r="R206" s="12"/>
      <c r="S206" s="12"/>
      <c r="T206" s="12"/>
      <c r="U206" s="12"/>
      <c r="V206" s="12"/>
      <c r="W206" s="12"/>
      <c r="X206" s="12"/>
      <c r="Y206" s="12"/>
      <c r="Z206" s="12"/>
      <c r="AA206" s="12"/>
      <c r="AB206" s="12"/>
      <c r="AC206" s="12"/>
      <c r="AD206" s="12"/>
      <c r="AE206" s="12"/>
      <c r="AF206" s="12"/>
      <c r="AG206" s="12"/>
      <c r="AH206" s="12"/>
      <c r="AI206" s="12"/>
      <c r="AJ206" s="12"/>
      <c r="AK206" s="12"/>
      <c r="AL206" s="12"/>
      <c r="AM206" s="12"/>
      <c r="AN206" s="12"/>
      <c r="AO206" s="12"/>
      <c r="AP206" s="12"/>
      <c r="AQ206" s="12"/>
      <c r="AR206" s="12"/>
      <c r="AS206" s="12"/>
      <c r="AT206" s="12"/>
      <c r="AU206" s="12"/>
      <c r="AV206" s="12"/>
      <c r="AW206" s="12"/>
      <c r="AX206" s="12"/>
      <c r="AY206" s="12"/>
      <c r="AZ206" s="12"/>
      <c r="BA206" s="12"/>
      <c r="BB206" s="12"/>
      <c r="BC206" s="12"/>
      <c r="BD206" s="12"/>
      <c r="BE206" s="12"/>
      <c r="BF206" s="12"/>
      <c r="BG206" s="12"/>
      <c r="BH206" s="12"/>
      <c r="BI206" s="12"/>
      <c r="BJ206" s="12"/>
      <c r="BK206" s="12"/>
      <c r="BL206" s="12"/>
      <c r="BM206" s="12"/>
      <c r="BN206" s="12"/>
      <c r="BO206" s="12"/>
      <c r="BP206" s="12"/>
      <c r="BQ206" s="12"/>
      <c r="BR206" s="12"/>
      <c r="BS206" s="12"/>
      <c r="BT206" s="12"/>
      <c r="BU206" s="12"/>
      <c r="BV206" s="12"/>
      <c r="BW206" s="12"/>
      <c r="BX206" s="12"/>
      <c r="BY206" s="12"/>
      <c r="BZ206" s="12"/>
      <c r="CA206" s="12"/>
      <c r="CB206" s="12"/>
      <c r="CC206" s="12"/>
    </row>
    <row r="207" spans="1:81" ht="15.75" x14ac:dyDescent="0.25">
      <c r="A207" s="20"/>
      <c r="B207" s="29"/>
      <c r="C207" s="29"/>
      <c r="D207" s="29"/>
      <c r="E207" s="29"/>
      <c r="F207" s="26"/>
      <c r="G207" s="13"/>
      <c r="H207" s="20"/>
      <c r="I207" s="22"/>
      <c r="J207" s="22"/>
      <c r="K207" s="22"/>
      <c r="L207" s="22"/>
      <c r="M207" s="24"/>
      <c r="N207" s="22"/>
      <c r="O207" s="20"/>
      <c r="P207" s="12"/>
      <c r="Q207" s="12"/>
      <c r="R207" s="12"/>
      <c r="S207" s="12"/>
      <c r="T207" s="12"/>
      <c r="U207" s="12"/>
      <c r="V207" s="12"/>
      <c r="W207" s="12"/>
      <c r="X207" s="12"/>
      <c r="Y207" s="12"/>
      <c r="Z207" s="12"/>
      <c r="AA207" s="12"/>
      <c r="AB207" s="12"/>
      <c r="AC207" s="12"/>
      <c r="AD207" s="12"/>
      <c r="AE207" s="12"/>
      <c r="AF207" s="12"/>
      <c r="AG207" s="12"/>
      <c r="AH207" s="12"/>
      <c r="AI207" s="12"/>
      <c r="AJ207" s="12"/>
      <c r="AK207" s="12"/>
      <c r="AL207" s="12"/>
      <c r="AM207" s="12"/>
      <c r="AN207" s="12"/>
      <c r="AO207" s="12"/>
      <c r="AP207" s="12"/>
      <c r="AQ207" s="12"/>
      <c r="AR207" s="12"/>
      <c r="AS207" s="12"/>
      <c r="AT207" s="12"/>
      <c r="AU207" s="12"/>
      <c r="AV207" s="12"/>
      <c r="AW207" s="12"/>
      <c r="AX207" s="12"/>
      <c r="AY207" s="12"/>
      <c r="AZ207" s="12"/>
      <c r="BA207" s="12"/>
      <c r="BB207" s="12"/>
      <c r="BC207" s="12"/>
      <c r="BD207" s="12"/>
      <c r="BE207" s="12"/>
      <c r="BF207" s="12"/>
      <c r="BG207" s="12"/>
      <c r="BH207" s="12"/>
      <c r="BI207" s="12"/>
      <c r="BJ207" s="12"/>
      <c r="BK207" s="12"/>
      <c r="BL207" s="12"/>
      <c r="BM207" s="12"/>
      <c r="BN207" s="12"/>
      <c r="BO207" s="12"/>
      <c r="BP207" s="12"/>
      <c r="BQ207" s="12"/>
      <c r="BR207" s="12"/>
      <c r="BS207" s="12"/>
      <c r="BT207" s="12"/>
      <c r="BU207" s="12"/>
      <c r="BV207" s="12"/>
      <c r="BW207" s="12"/>
      <c r="BX207" s="12"/>
      <c r="BY207" s="12"/>
      <c r="BZ207" s="12"/>
      <c r="CA207" s="12"/>
      <c r="CB207" s="12"/>
      <c r="CC207" s="12"/>
    </row>
    <row r="208" spans="1:81" ht="15.75" x14ac:dyDescent="0.25">
      <c r="A208" s="20"/>
      <c r="B208" s="29"/>
      <c r="C208" s="29"/>
      <c r="D208" s="29"/>
      <c r="E208" s="29"/>
      <c r="F208" s="26"/>
      <c r="G208" s="13"/>
      <c r="H208" s="20"/>
      <c r="I208" s="22"/>
      <c r="J208" s="22"/>
      <c r="K208" s="22"/>
      <c r="L208" s="22"/>
      <c r="M208" s="24"/>
      <c r="N208" s="22"/>
      <c r="O208" s="20"/>
      <c r="P208" s="12"/>
      <c r="Q208" s="12"/>
      <c r="R208" s="12"/>
      <c r="S208" s="12"/>
      <c r="T208" s="12"/>
      <c r="U208" s="12"/>
      <c r="V208" s="12"/>
      <c r="W208" s="12"/>
      <c r="X208" s="12"/>
      <c r="Y208" s="12"/>
      <c r="Z208" s="12"/>
      <c r="AA208" s="12"/>
      <c r="AB208" s="12"/>
      <c r="AC208" s="12"/>
      <c r="AD208" s="12"/>
      <c r="AE208" s="12"/>
      <c r="AF208" s="12"/>
      <c r="AG208" s="12"/>
      <c r="AH208" s="12"/>
      <c r="AI208" s="12"/>
      <c r="AJ208" s="12"/>
      <c r="AK208" s="12"/>
      <c r="AL208" s="12"/>
      <c r="AM208" s="12"/>
      <c r="AN208" s="12"/>
      <c r="AO208" s="12"/>
      <c r="AP208" s="12"/>
      <c r="AQ208" s="12"/>
      <c r="AR208" s="12"/>
      <c r="AS208" s="12"/>
      <c r="AT208" s="12"/>
      <c r="AU208" s="12"/>
      <c r="AV208" s="12"/>
      <c r="AW208" s="12"/>
      <c r="AX208" s="12"/>
      <c r="AY208" s="12"/>
      <c r="AZ208" s="12"/>
      <c r="BA208" s="12"/>
      <c r="BB208" s="12"/>
      <c r="BC208" s="12"/>
      <c r="BD208" s="12"/>
      <c r="BE208" s="12"/>
      <c r="BF208" s="12"/>
      <c r="BG208" s="12"/>
      <c r="BH208" s="12"/>
      <c r="BI208" s="12"/>
      <c r="BJ208" s="12"/>
      <c r="BK208" s="12"/>
      <c r="BL208" s="12"/>
      <c r="BM208" s="12"/>
      <c r="BN208" s="12"/>
      <c r="BO208" s="12"/>
      <c r="BP208" s="12"/>
      <c r="BQ208" s="12"/>
      <c r="BR208" s="12"/>
      <c r="BS208" s="12"/>
      <c r="BT208" s="12"/>
      <c r="BU208" s="12"/>
      <c r="BV208" s="12"/>
      <c r="BW208" s="12"/>
      <c r="BX208" s="12"/>
      <c r="BY208" s="12"/>
      <c r="BZ208" s="12"/>
      <c r="CA208" s="12"/>
      <c r="CB208" s="12"/>
      <c r="CC208" s="12"/>
    </row>
    <row r="209" spans="1:81" ht="15.75" x14ac:dyDescent="0.25">
      <c r="A209" s="20"/>
      <c r="B209" s="29"/>
      <c r="C209" s="29"/>
      <c r="D209" s="29"/>
      <c r="E209" s="29"/>
      <c r="F209" s="26"/>
      <c r="G209" s="13"/>
      <c r="H209" s="20"/>
      <c r="I209" s="22"/>
      <c r="J209" s="22"/>
      <c r="K209" s="22"/>
      <c r="L209" s="22"/>
      <c r="M209" s="24"/>
      <c r="N209" s="22"/>
      <c r="O209" s="20"/>
      <c r="P209" s="12"/>
      <c r="Q209" s="12"/>
      <c r="R209" s="12"/>
      <c r="S209" s="12"/>
      <c r="T209" s="12"/>
      <c r="U209" s="12"/>
      <c r="V209" s="12"/>
      <c r="W209" s="12"/>
      <c r="X209" s="12"/>
      <c r="Y209" s="12"/>
      <c r="Z209" s="12"/>
      <c r="AA209" s="12"/>
      <c r="AB209" s="12"/>
      <c r="AC209" s="12"/>
      <c r="AD209" s="12"/>
      <c r="AE209" s="12"/>
      <c r="AF209" s="12"/>
      <c r="AG209" s="12"/>
      <c r="AH209" s="12"/>
      <c r="AI209" s="12"/>
      <c r="AJ209" s="12"/>
      <c r="AK209" s="12"/>
      <c r="AL209" s="12"/>
      <c r="AM209" s="12"/>
      <c r="AN209" s="12"/>
      <c r="AO209" s="12"/>
      <c r="AP209" s="12"/>
      <c r="AQ209" s="12"/>
      <c r="AR209" s="12"/>
      <c r="AS209" s="12"/>
      <c r="AT209" s="12"/>
      <c r="AU209" s="12"/>
      <c r="AV209" s="12"/>
      <c r="AW209" s="12"/>
      <c r="AX209" s="12"/>
      <c r="AY209" s="12"/>
      <c r="AZ209" s="12"/>
      <c r="BA209" s="12"/>
      <c r="BB209" s="12"/>
      <c r="BC209" s="12"/>
      <c r="BD209" s="12"/>
      <c r="BE209" s="12"/>
      <c r="BF209" s="12"/>
      <c r="BG209" s="12"/>
      <c r="BH209" s="12"/>
      <c r="BI209" s="12"/>
      <c r="BJ209" s="12"/>
      <c r="BK209" s="12"/>
      <c r="BL209" s="12"/>
      <c r="BM209" s="12"/>
      <c r="BN209" s="12"/>
      <c r="BO209" s="12"/>
      <c r="BP209" s="12"/>
      <c r="BQ209" s="12"/>
      <c r="BR209" s="12"/>
      <c r="BS209" s="12"/>
      <c r="BT209" s="12"/>
      <c r="BU209" s="12"/>
      <c r="BV209" s="12"/>
      <c r="BW209" s="12"/>
      <c r="BX209" s="12"/>
      <c r="BY209" s="12"/>
      <c r="BZ209" s="12"/>
      <c r="CA209" s="12"/>
      <c r="CB209" s="12"/>
      <c r="CC209" s="12"/>
    </row>
    <row r="210" spans="1:81" ht="15.75" x14ac:dyDescent="0.25">
      <c r="A210" s="20"/>
      <c r="B210" s="29"/>
      <c r="C210" s="29"/>
      <c r="D210" s="29"/>
      <c r="E210" s="29"/>
      <c r="F210" s="26"/>
      <c r="G210" s="13"/>
      <c r="H210" s="20"/>
      <c r="I210" s="22"/>
      <c r="J210" s="22"/>
      <c r="K210" s="22"/>
      <c r="L210" s="22"/>
      <c r="M210" s="24"/>
      <c r="N210" s="22"/>
      <c r="O210" s="20"/>
      <c r="P210" s="12"/>
      <c r="Q210" s="12"/>
      <c r="R210" s="12"/>
      <c r="S210" s="12"/>
      <c r="T210" s="12"/>
      <c r="U210" s="12"/>
      <c r="V210" s="12"/>
      <c r="W210" s="12"/>
      <c r="X210" s="12"/>
      <c r="Y210" s="12"/>
      <c r="Z210" s="12"/>
      <c r="AA210" s="12"/>
      <c r="AB210" s="12"/>
      <c r="AC210" s="12"/>
      <c r="AD210" s="12"/>
      <c r="AE210" s="12"/>
      <c r="AF210" s="12"/>
      <c r="AG210" s="12"/>
      <c r="AH210" s="12"/>
      <c r="AI210" s="12"/>
      <c r="AJ210" s="12"/>
      <c r="AK210" s="12"/>
      <c r="AL210" s="12"/>
      <c r="AM210" s="12"/>
      <c r="AN210" s="12"/>
      <c r="AO210" s="12"/>
      <c r="AP210" s="12"/>
      <c r="AQ210" s="12"/>
      <c r="AR210" s="12"/>
      <c r="AS210" s="12"/>
      <c r="AT210" s="12"/>
      <c r="AU210" s="12"/>
      <c r="AV210" s="12"/>
      <c r="AW210" s="12"/>
      <c r="AX210" s="12"/>
      <c r="AY210" s="12"/>
      <c r="AZ210" s="12"/>
      <c r="BA210" s="12"/>
      <c r="BB210" s="12"/>
      <c r="BC210" s="12"/>
      <c r="BD210" s="12"/>
      <c r="BE210" s="12"/>
      <c r="BF210" s="12"/>
      <c r="BG210" s="12"/>
      <c r="BH210" s="12"/>
      <c r="BI210" s="12"/>
      <c r="BJ210" s="12"/>
      <c r="BK210" s="12"/>
      <c r="BL210" s="12"/>
      <c r="BM210" s="12"/>
      <c r="BN210" s="12"/>
      <c r="BO210" s="12"/>
      <c r="BP210" s="12"/>
      <c r="BQ210" s="12"/>
      <c r="BR210" s="12"/>
      <c r="BS210" s="12"/>
      <c r="BT210" s="12"/>
      <c r="BU210" s="12"/>
      <c r="BV210" s="12"/>
      <c r="BW210" s="12"/>
      <c r="BX210" s="12"/>
      <c r="BY210" s="12"/>
      <c r="BZ210" s="12"/>
      <c r="CA210" s="12"/>
      <c r="CB210" s="12"/>
      <c r="CC210" s="12"/>
    </row>
    <row r="211" spans="1:81" ht="15.75" x14ac:dyDescent="0.25">
      <c r="A211" s="20"/>
      <c r="B211" s="29"/>
      <c r="C211" s="29"/>
      <c r="D211" s="29"/>
      <c r="E211" s="29"/>
      <c r="F211" s="26"/>
      <c r="G211" s="13"/>
      <c r="H211" s="20"/>
      <c r="I211" s="22"/>
      <c r="J211" s="22"/>
      <c r="K211" s="22"/>
      <c r="L211" s="22"/>
      <c r="M211" s="24"/>
      <c r="N211" s="22"/>
      <c r="O211" s="20"/>
      <c r="P211" s="12"/>
      <c r="Q211" s="12"/>
      <c r="R211" s="12"/>
      <c r="S211" s="12"/>
      <c r="T211" s="12"/>
      <c r="U211" s="12"/>
      <c r="V211" s="12"/>
      <c r="W211" s="12"/>
      <c r="X211" s="12"/>
      <c r="Y211" s="12"/>
      <c r="Z211" s="12"/>
      <c r="AA211" s="12"/>
      <c r="AB211" s="12"/>
      <c r="AC211" s="12"/>
      <c r="AD211" s="12"/>
      <c r="AE211" s="12"/>
      <c r="AF211" s="12"/>
      <c r="AG211" s="12"/>
      <c r="AH211" s="12"/>
      <c r="AI211" s="12"/>
      <c r="AJ211" s="12"/>
      <c r="AK211" s="12"/>
      <c r="AL211" s="12"/>
      <c r="AM211" s="12"/>
      <c r="AN211" s="12"/>
      <c r="AO211" s="12"/>
      <c r="AP211" s="12"/>
      <c r="AQ211" s="12"/>
      <c r="AR211" s="12"/>
      <c r="AS211" s="12"/>
      <c r="AT211" s="12"/>
      <c r="AU211" s="12"/>
      <c r="AV211" s="12"/>
      <c r="AW211" s="12"/>
      <c r="AX211" s="12"/>
      <c r="AY211" s="12"/>
      <c r="AZ211" s="12"/>
      <c r="BA211" s="12"/>
      <c r="BB211" s="12"/>
      <c r="BC211" s="12"/>
      <c r="BD211" s="12"/>
      <c r="BE211" s="12"/>
      <c r="BF211" s="12"/>
      <c r="BG211" s="12"/>
      <c r="BH211" s="12"/>
      <c r="BI211" s="12"/>
      <c r="BJ211" s="12"/>
      <c r="BK211" s="12"/>
      <c r="BL211" s="12"/>
      <c r="BM211" s="12"/>
      <c r="BN211" s="12"/>
      <c r="BO211" s="12"/>
      <c r="BP211" s="12"/>
      <c r="BQ211" s="12"/>
      <c r="BR211" s="12"/>
      <c r="BS211" s="12"/>
      <c r="BT211" s="12"/>
      <c r="BU211" s="12"/>
      <c r="BV211" s="12"/>
      <c r="BW211" s="12"/>
      <c r="BX211" s="12"/>
      <c r="BY211" s="12"/>
      <c r="BZ211" s="12"/>
      <c r="CA211" s="12"/>
      <c r="CB211" s="12"/>
      <c r="CC211" s="12"/>
    </row>
    <row r="212" spans="1:81" ht="15.75" x14ac:dyDescent="0.25">
      <c r="A212" s="20"/>
      <c r="B212" s="29"/>
      <c r="C212" s="29"/>
      <c r="D212" s="29"/>
      <c r="E212" s="29"/>
      <c r="F212" s="26"/>
      <c r="G212" s="13"/>
      <c r="H212" s="20"/>
      <c r="I212" s="22"/>
      <c r="J212" s="22"/>
      <c r="K212" s="22"/>
      <c r="L212" s="22"/>
      <c r="M212" s="24"/>
      <c r="N212" s="22"/>
      <c r="O212" s="20"/>
      <c r="P212" s="12"/>
      <c r="Q212" s="12"/>
      <c r="R212" s="12"/>
      <c r="S212" s="12"/>
      <c r="T212" s="12"/>
      <c r="U212" s="12"/>
      <c r="V212" s="12"/>
      <c r="W212" s="12"/>
      <c r="X212" s="12"/>
      <c r="Y212" s="12"/>
      <c r="Z212" s="12"/>
      <c r="AA212" s="12"/>
      <c r="AB212" s="12"/>
      <c r="AC212" s="12"/>
      <c r="AD212" s="12"/>
      <c r="AE212" s="12"/>
      <c r="AF212" s="12"/>
      <c r="AG212" s="12"/>
      <c r="AH212" s="12"/>
      <c r="AI212" s="12"/>
      <c r="AJ212" s="12"/>
      <c r="AK212" s="12"/>
      <c r="AL212" s="12"/>
      <c r="AM212" s="12"/>
      <c r="AN212" s="12"/>
      <c r="AO212" s="12"/>
      <c r="AP212" s="12"/>
      <c r="AQ212" s="12"/>
      <c r="AR212" s="12"/>
      <c r="AS212" s="12"/>
      <c r="AT212" s="12"/>
      <c r="AU212" s="12"/>
      <c r="AV212" s="12"/>
      <c r="AW212" s="12"/>
      <c r="AX212" s="12"/>
      <c r="AY212" s="12"/>
      <c r="AZ212" s="12"/>
      <c r="BA212" s="12"/>
      <c r="BB212" s="12"/>
      <c r="BC212" s="12"/>
      <c r="BD212" s="12"/>
      <c r="BE212" s="12"/>
      <c r="BF212" s="12"/>
      <c r="BG212" s="12"/>
      <c r="BH212" s="12"/>
      <c r="BI212" s="12"/>
      <c r="BJ212" s="12"/>
      <c r="BK212" s="12"/>
      <c r="BL212" s="12"/>
      <c r="BM212" s="12"/>
      <c r="BN212" s="12"/>
      <c r="BO212" s="12"/>
      <c r="BP212" s="12"/>
      <c r="BQ212" s="12"/>
      <c r="BR212" s="12"/>
      <c r="BS212" s="12"/>
      <c r="BT212" s="12"/>
      <c r="BU212" s="12"/>
      <c r="BV212" s="12"/>
      <c r="BW212" s="12"/>
      <c r="BX212" s="12"/>
      <c r="BY212" s="12"/>
      <c r="BZ212" s="12"/>
      <c r="CA212" s="12"/>
      <c r="CB212" s="12"/>
      <c r="CC212" s="12"/>
    </row>
    <row r="213" spans="1:81" ht="15.75" x14ac:dyDescent="0.25">
      <c r="A213" s="20"/>
      <c r="B213" s="29"/>
      <c r="C213" s="29"/>
      <c r="D213" s="29"/>
      <c r="E213" s="29"/>
      <c r="F213" s="26"/>
      <c r="G213" s="13"/>
      <c r="H213" s="20"/>
      <c r="I213" s="22"/>
      <c r="J213" s="22"/>
      <c r="K213" s="22"/>
      <c r="L213" s="22"/>
      <c r="M213" s="24"/>
      <c r="N213" s="22"/>
      <c r="O213" s="20"/>
      <c r="P213" s="12"/>
      <c r="Q213" s="12"/>
      <c r="R213" s="12"/>
      <c r="S213" s="12"/>
      <c r="T213" s="12"/>
      <c r="U213" s="12"/>
      <c r="V213" s="12"/>
      <c r="W213" s="12"/>
      <c r="X213" s="12"/>
      <c r="Y213" s="12"/>
      <c r="Z213" s="12"/>
      <c r="AA213" s="12"/>
      <c r="AB213" s="12"/>
      <c r="AC213" s="12"/>
      <c r="AD213" s="12"/>
      <c r="AE213" s="12"/>
      <c r="AF213" s="12"/>
      <c r="AG213" s="12"/>
      <c r="AH213" s="12"/>
      <c r="AI213" s="12"/>
      <c r="AJ213" s="12"/>
      <c r="AK213" s="12"/>
      <c r="AL213" s="12"/>
      <c r="AM213" s="12"/>
      <c r="AN213" s="12"/>
      <c r="AO213" s="12"/>
      <c r="AP213" s="12"/>
      <c r="AQ213" s="12"/>
      <c r="AR213" s="12"/>
      <c r="AS213" s="12"/>
      <c r="AT213" s="12"/>
      <c r="AU213" s="12"/>
      <c r="AV213" s="12"/>
      <c r="AW213" s="12"/>
      <c r="AX213" s="12"/>
      <c r="AY213" s="12"/>
      <c r="AZ213" s="12"/>
      <c r="BA213" s="12"/>
      <c r="BB213" s="12"/>
      <c r="BC213" s="12"/>
      <c r="BD213" s="12"/>
      <c r="BE213" s="12"/>
      <c r="BF213" s="12"/>
      <c r="BG213" s="12"/>
      <c r="BH213" s="12"/>
      <c r="BI213" s="12"/>
      <c r="BJ213" s="12"/>
      <c r="BK213" s="12"/>
      <c r="BL213" s="12"/>
      <c r="BM213" s="12"/>
      <c r="BN213" s="12"/>
      <c r="BO213" s="12"/>
      <c r="BP213" s="12"/>
      <c r="BQ213" s="12"/>
      <c r="BR213" s="12"/>
      <c r="BS213" s="12"/>
      <c r="BT213" s="12"/>
      <c r="BU213" s="12"/>
      <c r="BV213" s="12"/>
      <c r="BW213" s="12"/>
      <c r="BX213" s="12"/>
      <c r="BY213" s="12"/>
      <c r="BZ213" s="12"/>
      <c r="CA213" s="12"/>
      <c r="CB213" s="12"/>
      <c r="CC213" s="12"/>
    </row>
    <row r="214" spans="1:81" ht="15.75" x14ac:dyDescent="0.25">
      <c r="A214" s="20"/>
      <c r="B214" s="29"/>
      <c r="C214" s="29"/>
      <c r="D214" s="29"/>
      <c r="E214" s="29"/>
      <c r="F214" s="26"/>
      <c r="G214" s="13"/>
      <c r="H214" s="20"/>
      <c r="I214" s="22"/>
      <c r="J214" s="22"/>
      <c r="K214" s="22"/>
      <c r="L214" s="22"/>
      <c r="M214" s="24"/>
      <c r="N214" s="22"/>
      <c r="O214" s="20"/>
      <c r="P214" s="12"/>
      <c r="Q214" s="12"/>
      <c r="R214" s="12"/>
      <c r="S214" s="12"/>
      <c r="T214" s="12"/>
      <c r="U214" s="12"/>
      <c r="V214" s="12"/>
      <c r="W214" s="12"/>
      <c r="X214" s="12"/>
      <c r="Y214" s="12"/>
      <c r="Z214" s="12"/>
      <c r="AA214" s="12"/>
      <c r="AB214" s="12"/>
      <c r="AC214" s="12"/>
      <c r="AD214" s="12"/>
      <c r="AE214" s="12"/>
      <c r="AF214" s="12"/>
      <c r="AG214" s="12"/>
      <c r="AH214" s="12"/>
      <c r="AI214" s="12"/>
      <c r="AJ214" s="12"/>
      <c r="AK214" s="12"/>
      <c r="AL214" s="12"/>
      <c r="AM214" s="12"/>
      <c r="AN214" s="12"/>
      <c r="AO214" s="12"/>
      <c r="AP214" s="12"/>
      <c r="AQ214" s="12"/>
      <c r="AR214" s="12"/>
      <c r="AS214" s="12"/>
      <c r="AT214" s="12"/>
      <c r="AU214" s="12"/>
      <c r="AV214" s="12"/>
      <c r="AW214" s="12"/>
      <c r="AX214" s="12"/>
      <c r="AY214" s="12"/>
      <c r="AZ214" s="12"/>
      <c r="BA214" s="12"/>
      <c r="BB214" s="12"/>
      <c r="BC214" s="12"/>
      <c r="BD214" s="12"/>
      <c r="BE214" s="12"/>
      <c r="BF214" s="12"/>
      <c r="BG214" s="12"/>
      <c r="BH214" s="12"/>
      <c r="BI214" s="12"/>
      <c r="BJ214" s="12"/>
      <c r="BK214" s="12"/>
      <c r="BL214" s="12"/>
      <c r="BM214" s="12"/>
      <c r="BN214" s="12"/>
      <c r="BO214" s="12"/>
      <c r="BP214" s="12"/>
      <c r="BQ214" s="12"/>
      <c r="BR214" s="12"/>
      <c r="BS214" s="12"/>
      <c r="BT214" s="12"/>
      <c r="BU214" s="12"/>
      <c r="BV214" s="12"/>
      <c r="BW214" s="12"/>
      <c r="BX214" s="12"/>
      <c r="BY214" s="12"/>
      <c r="BZ214" s="12"/>
      <c r="CA214" s="12"/>
      <c r="CB214" s="12"/>
      <c r="CC214" s="12"/>
    </row>
    <row r="215" spans="1:81" ht="15.75" x14ac:dyDescent="0.25">
      <c r="A215" s="20"/>
      <c r="B215" s="29"/>
      <c r="C215" s="29"/>
      <c r="D215" s="29"/>
      <c r="E215" s="29"/>
      <c r="F215" s="26"/>
      <c r="G215" s="13"/>
      <c r="H215" s="20"/>
      <c r="I215" s="22"/>
      <c r="J215" s="22"/>
      <c r="K215" s="22"/>
      <c r="L215" s="22"/>
      <c r="M215" s="24"/>
      <c r="N215" s="22"/>
      <c r="O215" s="20"/>
      <c r="P215" s="12"/>
      <c r="Q215" s="12"/>
      <c r="R215" s="12"/>
      <c r="S215" s="12"/>
      <c r="T215" s="12"/>
      <c r="U215" s="12"/>
      <c r="V215" s="12"/>
      <c r="W215" s="12"/>
      <c r="X215" s="12"/>
      <c r="Y215" s="12"/>
      <c r="Z215" s="12"/>
      <c r="AA215" s="12"/>
      <c r="AB215" s="12"/>
      <c r="AC215" s="12"/>
      <c r="AD215" s="12"/>
      <c r="AE215" s="12"/>
      <c r="AF215" s="12"/>
      <c r="AG215" s="12"/>
      <c r="AH215" s="12"/>
      <c r="AI215" s="12"/>
      <c r="AJ215" s="12"/>
      <c r="AK215" s="12"/>
      <c r="AL215" s="12"/>
      <c r="AM215" s="12"/>
      <c r="AN215" s="12"/>
      <c r="AO215" s="12"/>
      <c r="AP215" s="12"/>
      <c r="AQ215" s="12"/>
      <c r="AR215" s="12"/>
      <c r="AS215" s="12"/>
      <c r="AT215" s="12"/>
      <c r="AU215" s="12"/>
      <c r="AV215" s="12"/>
      <c r="AW215" s="12"/>
      <c r="AX215" s="12"/>
      <c r="AY215" s="12"/>
      <c r="AZ215" s="12"/>
      <c r="BA215" s="12"/>
      <c r="BB215" s="12"/>
      <c r="BC215" s="12"/>
      <c r="BD215" s="12"/>
      <c r="BE215" s="12"/>
      <c r="BF215" s="12"/>
      <c r="BG215" s="12"/>
      <c r="BH215" s="12"/>
      <c r="BI215" s="12"/>
      <c r="BJ215" s="12"/>
      <c r="BK215" s="12"/>
      <c r="BL215" s="12"/>
      <c r="BM215" s="12"/>
      <c r="BN215" s="12"/>
      <c r="BO215" s="12"/>
      <c r="BP215" s="12"/>
      <c r="BQ215" s="12"/>
      <c r="BR215" s="12"/>
      <c r="BS215" s="12"/>
      <c r="BT215" s="12"/>
      <c r="BU215" s="12"/>
      <c r="BV215" s="12"/>
      <c r="BW215" s="12"/>
      <c r="BX215" s="12"/>
      <c r="BY215" s="12"/>
      <c r="BZ215" s="12"/>
      <c r="CA215" s="12"/>
      <c r="CB215" s="12"/>
      <c r="CC215" s="12"/>
    </row>
    <row r="216" spans="1:81" ht="15.75" x14ac:dyDescent="0.25">
      <c r="A216" s="20"/>
      <c r="B216" s="29"/>
      <c r="C216" s="29"/>
      <c r="D216" s="29"/>
      <c r="E216" s="29"/>
      <c r="F216" s="26"/>
      <c r="G216" s="13"/>
      <c r="H216" s="20"/>
      <c r="I216" s="22"/>
      <c r="J216" s="22"/>
      <c r="K216" s="22"/>
      <c r="L216" s="22"/>
      <c r="M216" s="24"/>
      <c r="N216" s="22"/>
      <c r="O216" s="20"/>
      <c r="P216" s="12"/>
      <c r="Q216" s="12"/>
      <c r="R216" s="12"/>
      <c r="S216" s="12"/>
      <c r="T216" s="12"/>
      <c r="U216" s="12"/>
      <c r="V216" s="12"/>
      <c r="W216" s="12"/>
      <c r="X216" s="12"/>
      <c r="Y216" s="12"/>
      <c r="Z216" s="12"/>
      <c r="AA216" s="12"/>
      <c r="AB216" s="12"/>
      <c r="AC216" s="12"/>
      <c r="AD216" s="12"/>
      <c r="AE216" s="12"/>
      <c r="AF216" s="12"/>
      <c r="AG216" s="12"/>
      <c r="AH216" s="12"/>
      <c r="AI216" s="12"/>
      <c r="AJ216" s="12"/>
      <c r="AK216" s="12"/>
      <c r="AL216" s="12"/>
      <c r="AM216" s="12"/>
      <c r="AN216" s="12"/>
      <c r="AO216" s="12"/>
      <c r="AP216" s="12"/>
      <c r="AQ216" s="12"/>
      <c r="AR216" s="12"/>
      <c r="AS216" s="12"/>
      <c r="AT216" s="12"/>
      <c r="AU216" s="12"/>
      <c r="AV216" s="12"/>
      <c r="AW216" s="12"/>
      <c r="AX216" s="12"/>
      <c r="AY216" s="12"/>
      <c r="AZ216" s="12"/>
      <c r="BA216" s="12"/>
      <c r="BB216" s="12"/>
      <c r="BC216" s="12"/>
      <c r="BD216" s="12"/>
      <c r="BE216" s="12"/>
      <c r="BF216" s="12"/>
      <c r="BG216" s="12"/>
      <c r="BH216" s="12"/>
      <c r="BI216" s="12"/>
      <c r="BJ216" s="12"/>
      <c r="BK216" s="12"/>
      <c r="BL216" s="12"/>
      <c r="BM216" s="12"/>
      <c r="BN216" s="12"/>
      <c r="BO216" s="12"/>
      <c r="BP216" s="12"/>
      <c r="BQ216" s="12"/>
      <c r="BR216" s="12"/>
      <c r="BS216" s="12"/>
      <c r="BT216" s="12"/>
      <c r="BU216" s="12"/>
      <c r="BV216" s="12"/>
      <c r="BW216" s="12"/>
      <c r="BX216" s="12"/>
      <c r="BY216" s="12"/>
      <c r="BZ216" s="12"/>
      <c r="CA216" s="12"/>
      <c r="CB216" s="12"/>
      <c r="CC216" s="12"/>
    </row>
    <row r="217" spans="1:81" ht="15.75" x14ac:dyDescent="0.25">
      <c r="A217" s="20"/>
      <c r="B217" s="29"/>
      <c r="C217" s="29"/>
      <c r="D217" s="29"/>
      <c r="E217" s="29"/>
      <c r="F217" s="26"/>
      <c r="G217" s="13"/>
      <c r="H217" s="20"/>
      <c r="I217" s="22"/>
      <c r="J217" s="22"/>
      <c r="K217" s="22"/>
      <c r="L217" s="22"/>
      <c r="M217" s="24"/>
      <c r="N217" s="22"/>
      <c r="O217" s="20"/>
      <c r="P217" s="12"/>
      <c r="Q217" s="12"/>
      <c r="R217" s="12"/>
      <c r="S217" s="12"/>
      <c r="T217" s="12"/>
      <c r="U217" s="12"/>
      <c r="V217" s="12"/>
      <c r="W217" s="12"/>
      <c r="X217" s="12"/>
      <c r="Y217" s="12"/>
      <c r="Z217" s="12"/>
      <c r="AA217" s="12"/>
      <c r="AB217" s="12"/>
      <c r="AC217" s="12"/>
      <c r="AD217" s="12"/>
      <c r="AE217" s="12"/>
      <c r="AF217" s="12"/>
      <c r="AG217" s="12"/>
      <c r="AH217" s="12"/>
      <c r="AI217" s="12"/>
      <c r="AJ217" s="12"/>
      <c r="AK217" s="12"/>
      <c r="AL217" s="12"/>
      <c r="AM217" s="12"/>
      <c r="AN217" s="12"/>
      <c r="AO217" s="12"/>
      <c r="AP217" s="12"/>
      <c r="AQ217" s="12"/>
      <c r="AR217" s="12"/>
      <c r="AS217" s="12"/>
      <c r="AT217" s="12"/>
      <c r="AU217" s="12"/>
      <c r="AV217" s="12"/>
      <c r="AW217" s="12"/>
      <c r="AX217" s="12"/>
      <c r="AY217" s="12"/>
      <c r="AZ217" s="12"/>
      <c r="BA217" s="12"/>
      <c r="BB217" s="12"/>
      <c r="BC217" s="12"/>
      <c r="BD217" s="12"/>
      <c r="BE217" s="12"/>
      <c r="BF217" s="12"/>
      <c r="BG217" s="12"/>
      <c r="BH217" s="12"/>
      <c r="BI217" s="12"/>
      <c r="BJ217" s="12"/>
      <c r="BK217" s="12"/>
      <c r="BL217" s="12"/>
      <c r="BM217" s="12"/>
      <c r="BN217" s="12"/>
      <c r="BO217" s="12"/>
      <c r="BP217" s="12"/>
      <c r="BQ217" s="12"/>
      <c r="BR217" s="12"/>
      <c r="BS217" s="12"/>
      <c r="BT217" s="12"/>
      <c r="BU217" s="12"/>
      <c r="BV217" s="12"/>
      <c r="BW217" s="12"/>
      <c r="BX217" s="12"/>
      <c r="BY217" s="12"/>
      <c r="BZ217" s="12"/>
      <c r="CA217" s="12"/>
      <c r="CB217" s="12"/>
      <c r="CC217" s="12"/>
    </row>
    <row r="218" spans="1:81" ht="15.75" x14ac:dyDescent="0.25">
      <c r="A218" s="20"/>
      <c r="B218" s="29"/>
      <c r="C218" s="29"/>
      <c r="D218" s="29"/>
      <c r="E218" s="29"/>
      <c r="F218" s="26"/>
      <c r="G218" s="13"/>
      <c r="H218" s="20"/>
      <c r="I218" s="22"/>
      <c r="J218" s="22"/>
      <c r="K218" s="22"/>
      <c r="L218" s="22"/>
      <c r="M218" s="24"/>
      <c r="N218" s="22"/>
      <c r="O218" s="20"/>
      <c r="P218" s="12"/>
      <c r="Q218" s="12"/>
      <c r="R218" s="12"/>
      <c r="S218" s="12"/>
      <c r="T218" s="12"/>
      <c r="U218" s="12"/>
      <c r="V218" s="12"/>
      <c r="W218" s="12"/>
      <c r="X218" s="12"/>
      <c r="Y218" s="12"/>
      <c r="Z218" s="12"/>
      <c r="AA218" s="12"/>
      <c r="AB218" s="12"/>
      <c r="AC218" s="12"/>
      <c r="AD218" s="12"/>
      <c r="AE218" s="12"/>
      <c r="AF218" s="12"/>
      <c r="AG218" s="12"/>
      <c r="AH218" s="12"/>
      <c r="AI218" s="12"/>
      <c r="AJ218" s="12"/>
      <c r="AK218" s="12"/>
      <c r="AL218" s="12"/>
      <c r="AM218" s="12"/>
      <c r="AN218" s="12"/>
      <c r="AO218" s="12"/>
      <c r="AP218" s="12"/>
      <c r="AQ218" s="12"/>
      <c r="AR218" s="12"/>
      <c r="AS218" s="12"/>
      <c r="AT218" s="12"/>
      <c r="AU218" s="12"/>
      <c r="AV218" s="12"/>
      <c r="AW218" s="12"/>
      <c r="AX218" s="12"/>
      <c r="AY218" s="12"/>
      <c r="AZ218" s="12"/>
      <c r="BA218" s="12"/>
      <c r="BB218" s="12"/>
      <c r="BC218" s="12"/>
      <c r="BD218" s="12"/>
      <c r="BE218" s="12"/>
      <c r="BF218" s="12"/>
      <c r="BG218" s="12"/>
      <c r="BH218" s="12"/>
      <c r="BI218" s="12"/>
      <c r="BJ218" s="12"/>
      <c r="BK218" s="12"/>
      <c r="BL218" s="12"/>
      <c r="BM218" s="12"/>
      <c r="BN218" s="12"/>
      <c r="BO218" s="12"/>
      <c r="BP218" s="12"/>
      <c r="BQ218" s="12"/>
      <c r="BR218" s="12"/>
      <c r="BS218" s="12"/>
      <c r="BT218" s="12"/>
      <c r="BU218" s="12"/>
      <c r="BV218" s="12"/>
      <c r="BW218" s="12"/>
      <c r="BX218" s="12"/>
      <c r="BY218" s="12"/>
      <c r="BZ218" s="12"/>
      <c r="CA218" s="12"/>
      <c r="CB218" s="12"/>
      <c r="CC218" s="12"/>
    </row>
    <row r="219" spans="1:81" ht="15.75" x14ac:dyDescent="0.25">
      <c r="A219" s="20"/>
      <c r="B219" s="29"/>
      <c r="C219" s="29"/>
      <c r="D219" s="29"/>
      <c r="E219" s="29"/>
      <c r="F219" s="26"/>
      <c r="G219" s="13"/>
      <c r="H219" s="20"/>
      <c r="I219" s="22"/>
      <c r="J219" s="22"/>
      <c r="K219" s="22"/>
      <c r="L219" s="22"/>
      <c r="M219" s="24"/>
      <c r="N219" s="22"/>
      <c r="O219" s="20"/>
      <c r="P219" s="12"/>
      <c r="Q219" s="12"/>
      <c r="R219" s="12"/>
      <c r="S219" s="12"/>
      <c r="T219" s="12"/>
      <c r="U219" s="12"/>
      <c r="V219" s="12"/>
      <c r="W219" s="12"/>
      <c r="X219" s="12"/>
      <c r="Y219" s="12"/>
      <c r="Z219" s="12"/>
      <c r="AA219" s="12"/>
      <c r="AB219" s="12"/>
      <c r="AC219" s="12"/>
      <c r="AD219" s="12"/>
      <c r="AE219" s="12"/>
      <c r="AF219" s="12"/>
      <c r="AG219" s="12"/>
      <c r="AH219" s="12"/>
      <c r="AI219" s="12"/>
      <c r="AJ219" s="12"/>
      <c r="AK219" s="12"/>
      <c r="AL219" s="12"/>
      <c r="AM219" s="12"/>
      <c r="AN219" s="12"/>
      <c r="AO219" s="12"/>
      <c r="AP219" s="12"/>
      <c r="AQ219" s="12"/>
      <c r="AR219" s="12"/>
      <c r="AS219" s="12"/>
      <c r="AT219" s="12"/>
      <c r="AU219" s="12"/>
      <c r="AV219" s="12"/>
      <c r="AW219" s="12"/>
      <c r="AX219" s="12"/>
      <c r="AY219" s="12"/>
      <c r="AZ219" s="12"/>
      <c r="BA219" s="12"/>
      <c r="BB219" s="12"/>
      <c r="BC219" s="12"/>
      <c r="BD219" s="12"/>
      <c r="BE219" s="12"/>
      <c r="BF219" s="12"/>
      <c r="BG219" s="12"/>
      <c r="BH219" s="12"/>
      <c r="BI219" s="12"/>
      <c r="BJ219" s="12"/>
      <c r="BK219" s="12"/>
      <c r="BL219" s="12"/>
      <c r="BM219" s="12"/>
      <c r="BN219" s="12"/>
      <c r="BO219" s="12"/>
      <c r="BP219" s="12"/>
      <c r="BQ219" s="12"/>
      <c r="BR219" s="12"/>
      <c r="BS219" s="12"/>
      <c r="BT219" s="12"/>
      <c r="BU219" s="12"/>
      <c r="BV219" s="12"/>
      <c r="BW219" s="12"/>
      <c r="BX219" s="12"/>
      <c r="BY219" s="12"/>
      <c r="BZ219" s="12"/>
      <c r="CA219" s="12"/>
      <c r="CB219" s="12"/>
      <c r="CC219" s="12"/>
    </row>
    <row r="220" spans="1:81" ht="15.75" x14ac:dyDescent="0.25">
      <c r="A220" s="20"/>
      <c r="B220" s="29"/>
      <c r="C220" s="29"/>
      <c r="D220" s="29"/>
      <c r="E220" s="29"/>
      <c r="F220" s="26"/>
      <c r="G220" s="13"/>
      <c r="H220" s="20"/>
      <c r="I220" s="22"/>
      <c r="J220" s="22"/>
      <c r="K220" s="22"/>
      <c r="L220" s="22"/>
      <c r="M220" s="24"/>
      <c r="N220" s="22"/>
      <c r="O220" s="20"/>
      <c r="P220" s="12"/>
      <c r="Q220" s="12"/>
      <c r="R220" s="12"/>
      <c r="S220" s="12"/>
      <c r="T220" s="12"/>
      <c r="U220" s="12"/>
      <c r="V220" s="12"/>
      <c r="W220" s="12"/>
      <c r="X220" s="12"/>
      <c r="Y220" s="12"/>
      <c r="Z220" s="12"/>
      <c r="AA220" s="12"/>
      <c r="AB220" s="12"/>
      <c r="AC220" s="12"/>
      <c r="AD220" s="12"/>
      <c r="AE220" s="12"/>
      <c r="AF220" s="12"/>
      <c r="AG220" s="12"/>
      <c r="AH220" s="12"/>
      <c r="AI220" s="12"/>
      <c r="AJ220" s="12"/>
      <c r="AK220" s="12"/>
      <c r="AL220" s="12"/>
      <c r="AM220" s="12"/>
      <c r="AN220" s="12"/>
      <c r="AO220" s="12"/>
      <c r="AP220" s="12"/>
      <c r="AQ220" s="12"/>
      <c r="AR220" s="12"/>
      <c r="AS220" s="12"/>
      <c r="AT220" s="12"/>
      <c r="AU220" s="12"/>
      <c r="AV220" s="12"/>
      <c r="AW220" s="12"/>
      <c r="AX220" s="12"/>
      <c r="AY220" s="12"/>
      <c r="AZ220" s="12"/>
      <c r="BA220" s="12"/>
      <c r="BB220" s="12"/>
      <c r="BC220" s="12"/>
      <c r="BD220" s="12"/>
      <c r="BE220" s="12"/>
      <c r="BF220" s="12"/>
      <c r="BG220" s="12"/>
      <c r="BH220" s="12"/>
      <c r="BI220" s="12"/>
      <c r="BJ220" s="12"/>
      <c r="BK220" s="12"/>
      <c r="BL220" s="12"/>
      <c r="BM220" s="12"/>
      <c r="BN220" s="12"/>
      <c r="BO220" s="12"/>
      <c r="BP220" s="12"/>
      <c r="BQ220" s="12"/>
      <c r="BR220" s="12"/>
      <c r="BS220" s="12"/>
      <c r="BT220" s="12"/>
      <c r="BU220" s="12"/>
      <c r="BV220" s="12"/>
      <c r="BW220" s="12"/>
      <c r="BX220" s="12"/>
      <c r="BY220" s="12"/>
      <c r="BZ220" s="12"/>
      <c r="CA220" s="12"/>
      <c r="CB220" s="12"/>
      <c r="CC220" s="12"/>
    </row>
    <row r="221" spans="1:81" ht="15.75" x14ac:dyDescent="0.25">
      <c r="A221" s="20"/>
      <c r="B221" s="29"/>
      <c r="C221" s="29"/>
      <c r="D221" s="29"/>
      <c r="E221" s="29"/>
      <c r="F221" s="26"/>
      <c r="G221" s="13"/>
      <c r="H221" s="20"/>
      <c r="I221" s="22"/>
      <c r="J221" s="22"/>
      <c r="K221" s="22"/>
      <c r="L221" s="22"/>
      <c r="M221" s="24"/>
      <c r="N221" s="22"/>
      <c r="O221" s="20"/>
      <c r="P221" s="12"/>
      <c r="Q221" s="12"/>
      <c r="R221" s="12"/>
      <c r="S221" s="12"/>
      <c r="T221" s="12"/>
      <c r="U221" s="12"/>
      <c r="V221" s="12"/>
      <c r="W221" s="12"/>
      <c r="X221" s="12"/>
      <c r="Y221" s="12"/>
      <c r="Z221" s="12"/>
      <c r="AA221" s="12"/>
      <c r="AB221" s="12"/>
      <c r="AC221" s="12"/>
      <c r="AD221" s="12"/>
      <c r="AE221" s="12"/>
      <c r="AF221" s="12"/>
      <c r="AG221" s="12"/>
      <c r="AH221" s="12"/>
      <c r="AI221" s="12"/>
      <c r="AJ221" s="12"/>
      <c r="AK221" s="12"/>
      <c r="AL221" s="12"/>
      <c r="AM221" s="12"/>
      <c r="AN221" s="12"/>
      <c r="AO221" s="12"/>
      <c r="AP221" s="12"/>
      <c r="AQ221" s="12"/>
      <c r="AR221" s="12"/>
      <c r="AS221" s="12"/>
      <c r="AT221" s="12"/>
      <c r="AU221" s="12"/>
      <c r="AV221" s="12"/>
      <c r="AW221" s="12"/>
      <c r="AX221" s="12"/>
      <c r="AY221" s="12"/>
      <c r="AZ221" s="12"/>
      <c r="BA221" s="12"/>
      <c r="BB221" s="12"/>
      <c r="BC221" s="12"/>
      <c r="BD221" s="12"/>
      <c r="BE221" s="12"/>
      <c r="BF221" s="12"/>
      <c r="BG221" s="12"/>
      <c r="BH221" s="12"/>
      <c r="BI221" s="12"/>
      <c r="BJ221" s="12"/>
      <c r="BK221" s="12"/>
      <c r="BL221" s="12"/>
      <c r="BM221" s="12"/>
      <c r="BN221" s="12"/>
      <c r="BO221" s="12"/>
      <c r="BP221" s="12"/>
      <c r="BQ221" s="12"/>
      <c r="BR221" s="12"/>
      <c r="BS221" s="12"/>
      <c r="BT221" s="12"/>
      <c r="BU221" s="12"/>
      <c r="BV221" s="12"/>
      <c r="BW221" s="12"/>
      <c r="BX221" s="12"/>
      <c r="BY221" s="12"/>
      <c r="BZ221" s="12"/>
      <c r="CA221" s="12"/>
      <c r="CB221" s="12"/>
      <c r="CC221" s="12"/>
    </row>
    <row r="222" spans="1:81" ht="15.75" x14ac:dyDescent="0.25">
      <c r="A222" s="20"/>
      <c r="B222" s="29"/>
      <c r="C222" s="29"/>
      <c r="D222" s="29"/>
      <c r="E222" s="29"/>
      <c r="F222" s="26"/>
      <c r="G222" s="13"/>
      <c r="H222" s="20"/>
      <c r="I222" s="22"/>
      <c r="J222" s="22"/>
      <c r="K222" s="22"/>
      <c r="L222" s="22"/>
      <c r="M222" s="24"/>
      <c r="N222" s="22"/>
      <c r="O222" s="20"/>
      <c r="P222" s="12"/>
      <c r="Q222" s="12"/>
      <c r="R222" s="12"/>
      <c r="S222" s="12"/>
      <c r="T222" s="12"/>
      <c r="U222" s="12"/>
      <c r="V222" s="12"/>
      <c r="W222" s="12"/>
      <c r="X222" s="12"/>
      <c r="Y222" s="12"/>
      <c r="Z222" s="12"/>
      <c r="AA222" s="12"/>
      <c r="AB222" s="12"/>
      <c r="AC222" s="12"/>
      <c r="AD222" s="12"/>
      <c r="AE222" s="12"/>
      <c r="AF222" s="12"/>
      <c r="AG222" s="12"/>
      <c r="AH222" s="12"/>
      <c r="AI222" s="12"/>
      <c r="AJ222" s="12"/>
      <c r="AK222" s="12"/>
      <c r="AL222" s="12"/>
      <c r="AM222" s="12"/>
      <c r="AN222" s="12"/>
      <c r="AO222" s="12"/>
      <c r="AP222" s="12"/>
      <c r="AQ222" s="12"/>
      <c r="AR222" s="12"/>
      <c r="AS222" s="12"/>
      <c r="AT222" s="12"/>
      <c r="AU222" s="12"/>
      <c r="AV222" s="12"/>
      <c r="AW222" s="12"/>
      <c r="AX222" s="12"/>
      <c r="AY222" s="12"/>
      <c r="AZ222" s="12"/>
      <c r="BA222" s="12"/>
      <c r="BB222" s="12"/>
      <c r="BC222" s="12"/>
      <c r="BD222" s="12"/>
      <c r="BE222" s="12"/>
      <c r="BF222" s="12"/>
      <c r="BG222" s="12"/>
      <c r="BH222" s="12"/>
      <c r="BI222" s="12"/>
      <c r="BJ222" s="12"/>
      <c r="BK222" s="12"/>
      <c r="BL222" s="12"/>
      <c r="BM222" s="12"/>
      <c r="BN222" s="12"/>
      <c r="BO222" s="12"/>
      <c r="BP222" s="12"/>
      <c r="BQ222" s="12"/>
      <c r="BR222" s="12"/>
      <c r="BS222" s="12"/>
      <c r="BT222" s="12"/>
      <c r="BU222" s="12"/>
      <c r="BV222" s="12"/>
      <c r="BW222" s="12"/>
      <c r="BX222" s="12"/>
      <c r="BY222" s="12"/>
      <c r="BZ222" s="12"/>
      <c r="CA222" s="12"/>
      <c r="CB222" s="12"/>
      <c r="CC222" s="12"/>
    </row>
    <row r="223" spans="1:81" ht="15.75" x14ac:dyDescent="0.25">
      <c r="A223" s="20"/>
      <c r="B223" s="29"/>
      <c r="C223" s="29"/>
      <c r="D223" s="29"/>
      <c r="E223" s="29"/>
      <c r="F223" s="26"/>
      <c r="G223" s="13"/>
      <c r="H223" s="20"/>
      <c r="I223" s="22"/>
      <c r="J223" s="22"/>
      <c r="K223" s="22"/>
      <c r="L223" s="22"/>
      <c r="M223" s="24"/>
      <c r="N223" s="22"/>
      <c r="O223" s="20"/>
      <c r="P223" s="12"/>
      <c r="Q223" s="12"/>
      <c r="R223" s="12"/>
      <c r="S223" s="12"/>
      <c r="T223" s="12"/>
      <c r="U223" s="12"/>
      <c r="V223" s="12"/>
      <c r="W223" s="12"/>
      <c r="X223" s="12"/>
      <c r="Y223" s="12"/>
      <c r="Z223" s="12"/>
      <c r="AA223" s="12"/>
      <c r="AB223" s="12"/>
      <c r="AC223" s="12"/>
      <c r="AD223" s="12"/>
      <c r="AE223" s="12"/>
      <c r="AF223" s="12"/>
      <c r="AG223" s="12"/>
      <c r="AH223" s="12"/>
      <c r="AI223" s="12"/>
      <c r="AJ223" s="12"/>
      <c r="AK223" s="12"/>
      <c r="AL223" s="12"/>
      <c r="AM223" s="12"/>
      <c r="AN223" s="12"/>
      <c r="AO223" s="12"/>
      <c r="AP223" s="12"/>
      <c r="AQ223" s="12"/>
      <c r="AR223" s="12"/>
      <c r="AS223" s="12"/>
      <c r="AT223" s="12"/>
      <c r="AU223" s="12"/>
      <c r="AV223" s="12"/>
      <c r="AW223" s="12"/>
      <c r="AX223" s="12"/>
      <c r="AY223" s="12"/>
      <c r="AZ223" s="12"/>
      <c r="BA223" s="12"/>
      <c r="BB223" s="12"/>
      <c r="BC223" s="12"/>
      <c r="BD223" s="12"/>
      <c r="BE223" s="12"/>
      <c r="BF223" s="12"/>
      <c r="BG223" s="12"/>
      <c r="BH223" s="12"/>
      <c r="BI223" s="12"/>
      <c r="BJ223" s="12"/>
      <c r="BK223" s="12"/>
      <c r="BL223" s="12"/>
      <c r="BM223" s="12"/>
      <c r="BN223" s="12"/>
      <c r="BO223" s="12"/>
      <c r="BP223" s="12"/>
      <c r="BQ223" s="12"/>
      <c r="BR223" s="12"/>
      <c r="BS223" s="12"/>
      <c r="BT223" s="12"/>
      <c r="BU223" s="12"/>
      <c r="BV223" s="12"/>
      <c r="BW223" s="12"/>
      <c r="BX223" s="12"/>
      <c r="BY223" s="12"/>
      <c r="BZ223" s="12"/>
      <c r="CA223" s="12"/>
      <c r="CB223" s="12"/>
      <c r="CC223" s="12"/>
    </row>
    <row r="224" spans="1:81" ht="15.75" x14ac:dyDescent="0.25">
      <c r="A224" s="20"/>
      <c r="B224" s="29"/>
      <c r="C224" s="29"/>
      <c r="D224" s="29"/>
      <c r="E224" s="29"/>
      <c r="F224" s="26"/>
      <c r="G224" s="13"/>
      <c r="H224" s="20"/>
      <c r="I224" s="22"/>
      <c r="J224" s="22"/>
      <c r="K224" s="22"/>
      <c r="L224" s="22"/>
      <c r="M224" s="24"/>
      <c r="N224" s="22"/>
      <c r="O224" s="20"/>
      <c r="P224" s="12"/>
      <c r="Q224" s="12"/>
      <c r="R224" s="12"/>
      <c r="S224" s="12"/>
      <c r="T224" s="12"/>
      <c r="U224" s="12"/>
      <c r="V224" s="12"/>
      <c r="W224" s="12"/>
      <c r="X224" s="12"/>
      <c r="Y224" s="12"/>
      <c r="Z224" s="12"/>
      <c r="AA224" s="12"/>
      <c r="AB224" s="12"/>
      <c r="AC224" s="12"/>
      <c r="AD224" s="12"/>
      <c r="AE224" s="12"/>
      <c r="AF224" s="12"/>
      <c r="AG224" s="12"/>
      <c r="AH224" s="12"/>
      <c r="AI224" s="12"/>
      <c r="AJ224" s="12"/>
      <c r="AK224" s="12"/>
      <c r="AL224" s="12"/>
      <c r="AM224" s="12"/>
      <c r="AN224" s="12"/>
      <c r="AO224" s="12"/>
      <c r="AP224" s="12"/>
      <c r="AQ224" s="12"/>
      <c r="AR224" s="12"/>
      <c r="AS224" s="12"/>
      <c r="AT224" s="12"/>
      <c r="AU224" s="12"/>
      <c r="AV224" s="12"/>
      <c r="AW224" s="12"/>
      <c r="AX224" s="12"/>
      <c r="AY224" s="12"/>
      <c r="AZ224" s="12"/>
      <c r="BA224" s="12"/>
      <c r="BB224" s="12"/>
      <c r="BC224" s="12"/>
      <c r="BD224" s="12"/>
      <c r="BE224" s="12"/>
      <c r="BF224" s="12"/>
      <c r="BG224" s="12"/>
      <c r="BH224" s="12"/>
      <c r="BI224" s="12"/>
      <c r="BJ224" s="12"/>
      <c r="BK224" s="12"/>
      <c r="BL224" s="12"/>
      <c r="BM224" s="12"/>
      <c r="BN224" s="12"/>
      <c r="BO224" s="12"/>
      <c r="BP224" s="12"/>
      <c r="BQ224" s="12"/>
      <c r="BR224" s="12"/>
      <c r="BS224" s="12"/>
      <c r="BT224" s="12"/>
      <c r="BU224" s="12"/>
      <c r="BV224" s="12"/>
      <c r="BW224" s="12"/>
      <c r="BX224" s="12"/>
      <c r="BY224" s="12"/>
      <c r="BZ224" s="12"/>
      <c r="CA224" s="12"/>
      <c r="CB224" s="12"/>
      <c r="CC224" s="12"/>
    </row>
    <row r="225" spans="1:81" ht="15.75" x14ac:dyDescent="0.25">
      <c r="A225" s="20"/>
      <c r="B225" s="29"/>
      <c r="C225" s="29"/>
      <c r="D225" s="29"/>
      <c r="E225" s="29"/>
      <c r="F225" s="26"/>
      <c r="G225" s="13"/>
      <c r="H225" s="20"/>
      <c r="I225" s="22"/>
      <c r="J225" s="22"/>
      <c r="K225" s="22"/>
      <c r="L225" s="22"/>
      <c r="M225" s="24"/>
      <c r="N225" s="22"/>
      <c r="O225" s="20"/>
      <c r="P225" s="12"/>
      <c r="Q225" s="12"/>
      <c r="R225" s="12"/>
      <c r="S225" s="12"/>
      <c r="T225" s="12"/>
      <c r="U225" s="12"/>
      <c r="V225" s="12"/>
      <c r="W225" s="12"/>
      <c r="X225" s="12"/>
      <c r="Y225" s="12"/>
      <c r="Z225" s="12"/>
      <c r="AA225" s="12"/>
      <c r="AB225" s="12"/>
      <c r="AC225" s="12"/>
      <c r="AD225" s="12"/>
      <c r="AE225" s="12"/>
      <c r="AF225" s="12"/>
      <c r="AG225" s="12"/>
      <c r="AH225" s="12"/>
      <c r="AI225" s="12"/>
      <c r="AJ225" s="12"/>
      <c r="AK225" s="12"/>
      <c r="AL225" s="12"/>
      <c r="AM225" s="12"/>
      <c r="AN225" s="12"/>
      <c r="AO225" s="12"/>
      <c r="AP225" s="12"/>
      <c r="AQ225" s="12"/>
      <c r="AR225" s="12"/>
      <c r="AS225" s="12"/>
      <c r="AT225" s="12"/>
      <c r="AU225" s="12"/>
      <c r="AV225" s="12"/>
      <c r="AW225" s="12"/>
      <c r="AX225" s="12"/>
      <c r="AY225" s="12"/>
      <c r="AZ225" s="12"/>
      <c r="BA225" s="12"/>
      <c r="BB225" s="12"/>
      <c r="BC225" s="12"/>
      <c r="BD225" s="12"/>
      <c r="BE225" s="12"/>
      <c r="BF225" s="12"/>
      <c r="BG225" s="12"/>
      <c r="BH225" s="12"/>
      <c r="BI225" s="12"/>
      <c r="BJ225" s="12"/>
      <c r="BK225" s="12"/>
      <c r="BL225" s="12"/>
      <c r="BM225" s="12"/>
      <c r="BN225" s="12"/>
      <c r="BO225" s="12"/>
      <c r="BP225" s="12"/>
      <c r="BQ225" s="12"/>
      <c r="BR225" s="12"/>
      <c r="BS225" s="12"/>
      <c r="BT225" s="12"/>
      <c r="BU225" s="12"/>
      <c r="BV225" s="12"/>
      <c r="BW225" s="12"/>
      <c r="BX225" s="12"/>
      <c r="BY225" s="12"/>
      <c r="BZ225" s="12"/>
      <c r="CA225" s="12"/>
      <c r="CB225" s="12"/>
      <c r="CC225" s="12"/>
    </row>
    <row r="226" spans="1:81" ht="15.75" x14ac:dyDescent="0.25">
      <c r="A226" s="20"/>
      <c r="B226" s="29"/>
      <c r="C226" s="29"/>
      <c r="D226" s="29"/>
      <c r="E226" s="29"/>
      <c r="F226" s="26"/>
      <c r="G226" s="13"/>
      <c r="H226" s="20"/>
      <c r="I226" s="22"/>
      <c r="J226" s="22"/>
      <c r="K226" s="22"/>
      <c r="L226" s="22"/>
      <c r="M226" s="24"/>
      <c r="N226" s="22"/>
      <c r="O226" s="20"/>
      <c r="P226" s="12"/>
      <c r="Q226" s="12"/>
      <c r="R226" s="12"/>
      <c r="S226" s="12"/>
      <c r="T226" s="12"/>
      <c r="U226" s="12"/>
      <c r="V226" s="12"/>
      <c r="W226" s="12"/>
      <c r="X226" s="12"/>
      <c r="Y226" s="12"/>
      <c r="Z226" s="12"/>
      <c r="AA226" s="12"/>
      <c r="AB226" s="12"/>
      <c r="AC226" s="12"/>
      <c r="AD226" s="12"/>
      <c r="AE226" s="12"/>
      <c r="AF226" s="12"/>
      <c r="AG226" s="12"/>
      <c r="AH226" s="12"/>
      <c r="AI226" s="12"/>
      <c r="AJ226" s="12"/>
      <c r="AK226" s="12"/>
      <c r="AL226" s="12"/>
      <c r="AM226" s="12"/>
      <c r="AN226" s="12"/>
      <c r="AO226" s="12"/>
      <c r="AP226" s="12"/>
      <c r="AQ226" s="12"/>
      <c r="AR226" s="12"/>
      <c r="AS226" s="12"/>
      <c r="AT226" s="12"/>
      <c r="AU226" s="12"/>
      <c r="AV226" s="12"/>
      <c r="AW226" s="12"/>
      <c r="AX226" s="12"/>
      <c r="AY226" s="12"/>
      <c r="AZ226" s="12"/>
      <c r="BA226" s="12"/>
      <c r="BB226" s="12"/>
      <c r="BC226" s="12"/>
      <c r="BD226" s="12"/>
      <c r="BE226" s="12"/>
      <c r="BF226" s="12"/>
      <c r="BG226" s="12"/>
      <c r="BH226" s="12"/>
      <c r="BI226" s="12"/>
      <c r="BJ226" s="12"/>
      <c r="BK226" s="12"/>
      <c r="BL226" s="12"/>
      <c r="BM226" s="12"/>
      <c r="BN226" s="12"/>
      <c r="BO226" s="12"/>
      <c r="BP226" s="12"/>
      <c r="BQ226" s="12"/>
      <c r="BR226" s="12"/>
      <c r="BS226" s="12"/>
      <c r="BT226" s="12"/>
      <c r="BU226" s="12"/>
      <c r="BV226" s="12"/>
      <c r="BW226" s="12"/>
      <c r="BX226" s="12"/>
      <c r="BY226" s="12"/>
      <c r="BZ226" s="12"/>
      <c r="CA226" s="12"/>
      <c r="CB226" s="12"/>
      <c r="CC226" s="12"/>
    </row>
    <row r="227" spans="1:81" ht="15.75" x14ac:dyDescent="0.25">
      <c r="A227" s="20"/>
      <c r="B227" s="29"/>
      <c r="C227" s="29"/>
      <c r="D227" s="29"/>
      <c r="E227" s="29"/>
      <c r="F227" s="26"/>
      <c r="G227" s="13"/>
      <c r="H227" s="20"/>
      <c r="I227" s="22"/>
      <c r="J227" s="22"/>
      <c r="K227" s="22"/>
      <c r="L227" s="22"/>
      <c r="M227" s="24"/>
      <c r="N227" s="22"/>
      <c r="O227" s="20"/>
      <c r="P227" s="12"/>
      <c r="Q227" s="12"/>
      <c r="R227" s="12"/>
      <c r="S227" s="12"/>
      <c r="T227" s="12"/>
      <c r="U227" s="12"/>
      <c r="V227" s="12"/>
      <c r="W227" s="12"/>
      <c r="X227" s="12"/>
      <c r="Y227" s="12"/>
      <c r="Z227" s="12"/>
      <c r="AA227" s="12"/>
      <c r="AB227" s="12"/>
      <c r="AC227" s="12"/>
      <c r="AD227" s="12"/>
      <c r="AE227" s="12"/>
      <c r="AF227" s="12"/>
      <c r="AG227" s="12"/>
      <c r="AH227" s="12"/>
      <c r="AI227" s="12"/>
      <c r="AJ227" s="12"/>
      <c r="AK227" s="12"/>
      <c r="AL227" s="12"/>
      <c r="AM227" s="12"/>
      <c r="AN227" s="12"/>
      <c r="AO227" s="12"/>
      <c r="AP227" s="12"/>
      <c r="AQ227" s="12"/>
      <c r="AR227" s="12"/>
      <c r="AS227" s="12"/>
      <c r="AT227" s="12"/>
      <c r="AU227" s="12"/>
      <c r="AV227" s="12"/>
      <c r="AW227" s="12"/>
      <c r="AX227" s="12"/>
      <c r="AY227" s="12"/>
      <c r="AZ227" s="12"/>
      <c r="BA227" s="12"/>
      <c r="BB227" s="12"/>
      <c r="BC227" s="12"/>
      <c r="BD227" s="12"/>
      <c r="BE227" s="12"/>
      <c r="BF227" s="12"/>
      <c r="BG227" s="12"/>
      <c r="BH227" s="12"/>
      <c r="BI227" s="12"/>
      <c r="BJ227" s="12"/>
      <c r="BK227" s="12"/>
      <c r="BL227" s="12"/>
      <c r="BM227" s="12"/>
      <c r="BN227" s="12"/>
      <c r="BO227" s="12"/>
      <c r="BP227" s="12"/>
      <c r="BQ227" s="12"/>
      <c r="BR227" s="12"/>
      <c r="BS227" s="12"/>
      <c r="BT227" s="12"/>
      <c r="BU227" s="12"/>
      <c r="BV227" s="12"/>
      <c r="BW227" s="12"/>
      <c r="BX227" s="12"/>
      <c r="BY227" s="12"/>
      <c r="BZ227" s="12"/>
      <c r="CA227" s="12"/>
      <c r="CB227" s="12"/>
      <c r="CC227" s="12"/>
    </row>
    <row r="228" spans="1:81" ht="15.75" x14ac:dyDescent="0.25">
      <c r="A228" s="20"/>
      <c r="B228" s="29"/>
      <c r="C228" s="29"/>
      <c r="D228" s="29"/>
      <c r="E228" s="29"/>
      <c r="F228" s="26"/>
      <c r="G228" s="13"/>
      <c r="H228" s="20"/>
      <c r="I228" s="22"/>
      <c r="J228" s="22"/>
      <c r="K228" s="22"/>
      <c r="L228" s="22"/>
      <c r="M228" s="24"/>
      <c r="N228" s="22"/>
      <c r="O228" s="20"/>
      <c r="P228" s="12"/>
      <c r="Q228" s="12"/>
      <c r="R228" s="12"/>
      <c r="S228" s="12"/>
      <c r="T228" s="12"/>
      <c r="U228" s="12"/>
      <c r="V228" s="12"/>
      <c r="W228" s="12"/>
      <c r="X228" s="12"/>
      <c r="Y228" s="12"/>
      <c r="Z228" s="12"/>
      <c r="AA228" s="12"/>
      <c r="AB228" s="12"/>
      <c r="AC228" s="12"/>
      <c r="AD228" s="12"/>
      <c r="AE228" s="12"/>
      <c r="AF228" s="12"/>
      <c r="AG228" s="12"/>
      <c r="AH228" s="12"/>
      <c r="AI228" s="12"/>
      <c r="AJ228" s="12"/>
      <c r="AK228" s="12"/>
      <c r="AL228" s="12"/>
      <c r="AM228" s="12"/>
      <c r="AN228" s="12"/>
      <c r="AO228" s="12"/>
      <c r="AP228" s="12"/>
      <c r="AQ228" s="12"/>
      <c r="AR228" s="12"/>
      <c r="AS228" s="12"/>
      <c r="AT228" s="12"/>
      <c r="AU228" s="12"/>
      <c r="AV228" s="12"/>
      <c r="AW228" s="12"/>
      <c r="AX228" s="12"/>
      <c r="AY228" s="12"/>
      <c r="AZ228" s="12"/>
      <c r="BA228" s="12"/>
      <c r="BB228" s="12"/>
      <c r="BC228" s="12"/>
      <c r="BD228" s="12"/>
      <c r="BE228" s="12"/>
      <c r="BF228" s="12"/>
      <c r="BG228" s="12"/>
      <c r="BH228" s="12"/>
      <c r="BI228" s="12"/>
      <c r="BJ228" s="12"/>
      <c r="BK228" s="12"/>
      <c r="BL228" s="12"/>
      <c r="BM228" s="12"/>
      <c r="BN228" s="12"/>
      <c r="BO228" s="12"/>
      <c r="BP228" s="12"/>
      <c r="BQ228" s="12"/>
      <c r="BR228" s="12"/>
      <c r="BS228" s="12"/>
      <c r="BT228" s="12"/>
      <c r="BU228" s="12"/>
      <c r="BV228" s="12"/>
      <c r="BW228" s="12"/>
      <c r="BX228" s="12"/>
      <c r="BY228" s="12"/>
      <c r="BZ228" s="12"/>
      <c r="CA228" s="12"/>
      <c r="CB228" s="12"/>
      <c r="CC228" s="12"/>
    </row>
    <row r="229" spans="1:81" ht="15.75" x14ac:dyDescent="0.25">
      <c r="A229" s="20"/>
      <c r="B229" s="29"/>
      <c r="C229" s="29"/>
      <c r="D229" s="29"/>
      <c r="E229" s="29"/>
      <c r="F229" s="26"/>
      <c r="G229" s="13"/>
      <c r="H229" s="20"/>
      <c r="I229" s="22"/>
      <c r="J229" s="22"/>
      <c r="K229" s="22"/>
      <c r="L229" s="22"/>
      <c r="M229" s="24"/>
      <c r="N229" s="22"/>
      <c r="O229" s="20"/>
      <c r="P229" s="12"/>
      <c r="Q229" s="12"/>
      <c r="R229" s="12"/>
      <c r="S229" s="12"/>
      <c r="T229" s="12"/>
      <c r="U229" s="12"/>
      <c r="V229" s="12"/>
      <c r="W229" s="12"/>
      <c r="X229" s="12"/>
      <c r="Y229" s="12"/>
      <c r="Z229" s="12"/>
      <c r="AA229" s="12"/>
      <c r="AB229" s="12"/>
      <c r="AC229" s="12"/>
      <c r="AD229" s="12"/>
      <c r="AE229" s="12"/>
      <c r="AF229" s="12"/>
      <c r="AG229" s="12"/>
      <c r="AH229" s="12"/>
      <c r="AI229" s="12"/>
      <c r="AJ229" s="12"/>
      <c r="AK229" s="12"/>
      <c r="AL229" s="12"/>
      <c r="AM229" s="12"/>
      <c r="AN229" s="12"/>
      <c r="AO229" s="12"/>
      <c r="AP229" s="12"/>
      <c r="AQ229" s="12"/>
      <c r="AR229" s="12"/>
      <c r="AS229" s="12"/>
      <c r="AT229" s="12"/>
      <c r="AU229" s="12"/>
      <c r="AV229" s="12"/>
      <c r="AW229" s="12"/>
      <c r="AX229" s="12"/>
      <c r="AY229" s="12"/>
      <c r="AZ229" s="12"/>
      <c r="BA229" s="12"/>
      <c r="BB229" s="12"/>
      <c r="BC229" s="12"/>
      <c r="BD229" s="12"/>
      <c r="BE229" s="12"/>
      <c r="BF229" s="12"/>
      <c r="BG229" s="12"/>
      <c r="BH229" s="12"/>
      <c r="BI229" s="12"/>
      <c r="BJ229" s="12"/>
      <c r="BK229" s="12"/>
      <c r="BL229" s="12"/>
      <c r="BM229" s="12"/>
      <c r="BN229" s="12"/>
      <c r="BO229" s="12"/>
      <c r="BP229" s="12"/>
      <c r="BQ229" s="12"/>
      <c r="BR229" s="12"/>
      <c r="BS229" s="12"/>
      <c r="BT229" s="12"/>
      <c r="BU229" s="12"/>
      <c r="BV229" s="12"/>
      <c r="BW229" s="12"/>
      <c r="BX229" s="12"/>
      <c r="BY229" s="12"/>
      <c r="BZ229" s="12"/>
      <c r="CA229" s="12"/>
      <c r="CB229" s="12"/>
      <c r="CC229" s="12"/>
    </row>
    <row r="230" spans="1:81" ht="15.75" x14ac:dyDescent="0.25">
      <c r="A230" s="20"/>
      <c r="B230" s="29"/>
      <c r="C230" s="29"/>
      <c r="D230" s="29"/>
      <c r="E230" s="29"/>
      <c r="F230" s="26"/>
      <c r="G230" s="13"/>
      <c r="H230" s="20"/>
      <c r="I230" s="22"/>
      <c r="J230" s="22"/>
      <c r="K230" s="22"/>
      <c r="L230" s="22"/>
      <c r="M230" s="24"/>
      <c r="N230" s="22"/>
      <c r="O230" s="20"/>
      <c r="P230" s="12"/>
      <c r="Q230" s="12"/>
      <c r="R230" s="12"/>
      <c r="S230" s="12"/>
      <c r="T230" s="12"/>
      <c r="U230" s="12"/>
      <c r="V230" s="12"/>
      <c r="W230" s="12"/>
      <c r="X230" s="12"/>
      <c r="Y230" s="12"/>
      <c r="Z230" s="12"/>
      <c r="AA230" s="12"/>
      <c r="AB230" s="12"/>
      <c r="AC230" s="12"/>
      <c r="AD230" s="12"/>
      <c r="AE230" s="12"/>
      <c r="AF230" s="12"/>
      <c r="AG230" s="12"/>
      <c r="AH230" s="12"/>
      <c r="AI230" s="12"/>
      <c r="AJ230" s="12"/>
      <c r="AK230" s="12"/>
      <c r="AL230" s="12"/>
      <c r="AM230" s="12"/>
      <c r="AN230" s="12"/>
      <c r="AO230" s="12"/>
      <c r="AP230" s="12"/>
      <c r="AQ230" s="12"/>
      <c r="AR230" s="12"/>
      <c r="AS230" s="12"/>
      <c r="AT230" s="12"/>
      <c r="AU230" s="12"/>
      <c r="AV230" s="12"/>
      <c r="AW230" s="12"/>
      <c r="AX230" s="12"/>
      <c r="AY230" s="12"/>
      <c r="AZ230" s="12"/>
      <c r="BA230" s="12"/>
      <c r="BB230" s="12"/>
      <c r="BC230" s="12"/>
      <c r="BD230" s="12"/>
      <c r="BE230" s="12"/>
      <c r="BF230" s="12"/>
      <c r="BG230" s="12"/>
      <c r="BH230" s="12"/>
      <c r="BI230" s="12"/>
      <c r="BJ230" s="12"/>
      <c r="BK230" s="12"/>
      <c r="BL230" s="12"/>
      <c r="BM230" s="12"/>
      <c r="BN230" s="12"/>
      <c r="BO230" s="12"/>
      <c r="BP230" s="12"/>
      <c r="BQ230" s="12"/>
      <c r="BR230" s="12"/>
      <c r="BS230" s="12"/>
      <c r="BT230" s="12"/>
      <c r="BU230" s="12"/>
      <c r="BV230" s="12"/>
      <c r="BW230" s="12"/>
      <c r="BX230" s="12"/>
      <c r="BY230" s="12"/>
      <c r="BZ230" s="12"/>
      <c r="CA230" s="12"/>
      <c r="CB230" s="12"/>
      <c r="CC230" s="12"/>
    </row>
    <row r="231" spans="1:81" ht="15.75" x14ac:dyDescent="0.25">
      <c r="A231" s="20"/>
      <c r="B231" s="29"/>
      <c r="C231" s="29"/>
      <c r="D231" s="29"/>
      <c r="E231" s="29"/>
      <c r="F231" s="26"/>
      <c r="G231" s="13"/>
      <c r="H231" s="20"/>
      <c r="I231" s="22"/>
      <c r="J231" s="22"/>
      <c r="K231" s="22"/>
      <c r="L231" s="22"/>
      <c r="M231" s="24"/>
      <c r="N231" s="22"/>
      <c r="O231" s="20"/>
      <c r="P231" s="12"/>
      <c r="Q231" s="12"/>
      <c r="R231" s="12"/>
      <c r="S231" s="12"/>
      <c r="T231" s="12"/>
      <c r="U231" s="12"/>
      <c r="V231" s="12"/>
      <c r="W231" s="12"/>
      <c r="X231" s="12"/>
      <c r="Y231" s="12"/>
      <c r="Z231" s="12"/>
      <c r="AA231" s="12"/>
      <c r="AB231" s="12"/>
      <c r="AC231" s="12"/>
      <c r="AD231" s="12"/>
      <c r="AE231" s="12"/>
      <c r="AF231" s="12"/>
      <c r="AG231" s="12"/>
      <c r="AH231" s="12"/>
      <c r="AI231" s="12"/>
      <c r="AJ231" s="12"/>
      <c r="AK231" s="12"/>
      <c r="AL231" s="12"/>
      <c r="AM231" s="12"/>
      <c r="AN231" s="12"/>
      <c r="AO231" s="12"/>
      <c r="AP231" s="12"/>
      <c r="AQ231" s="12"/>
      <c r="AR231" s="12"/>
      <c r="AS231" s="12"/>
      <c r="AT231" s="12"/>
      <c r="AU231" s="12"/>
      <c r="AV231" s="12"/>
      <c r="AW231" s="12"/>
      <c r="AX231" s="12"/>
      <c r="AY231" s="12"/>
      <c r="AZ231" s="12"/>
      <c r="BA231" s="12"/>
      <c r="BB231" s="12"/>
      <c r="BC231" s="12"/>
      <c r="BD231" s="12"/>
      <c r="BE231" s="12"/>
      <c r="BF231" s="12"/>
      <c r="BG231" s="12"/>
      <c r="BH231" s="12"/>
      <c r="BI231" s="12"/>
      <c r="BJ231" s="12"/>
      <c r="BK231" s="12"/>
      <c r="BL231" s="12"/>
      <c r="BM231" s="12"/>
      <c r="BN231" s="12"/>
      <c r="BO231" s="12"/>
      <c r="BP231" s="12"/>
      <c r="BQ231" s="12"/>
      <c r="BR231" s="12"/>
      <c r="BS231" s="12"/>
      <c r="BT231" s="12"/>
      <c r="BU231" s="12"/>
      <c r="BV231" s="12"/>
      <c r="BW231" s="12"/>
      <c r="BX231" s="12"/>
      <c r="BY231" s="12"/>
      <c r="BZ231" s="12"/>
      <c r="CA231" s="12"/>
      <c r="CB231" s="12"/>
      <c r="CC231" s="12"/>
    </row>
    <row r="232" spans="1:81" ht="15.75" x14ac:dyDescent="0.25">
      <c r="A232" s="20"/>
      <c r="B232" s="29"/>
      <c r="C232" s="29"/>
      <c r="D232" s="29"/>
      <c r="E232" s="29"/>
      <c r="F232" s="26"/>
      <c r="G232" s="13"/>
      <c r="H232" s="20"/>
      <c r="I232" s="22"/>
      <c r="J232" s="22"/>
      <c r="K232" s="22"/>
      <c r="L232" s="22"/>
      <c r="M232" s="24"/>
      <c r="N232" s="22"/>
      <c r="O232" s="20"/>
      <c r="P232" s="12"/>
      <c r="Q232" s="12"/>
      <c r="R232" s="12"/>
      <c r="S232" s="12"/>
      <c r="T232" s="12"/>
      <c r="U232" s="12"/>
      <c r="V232" s="12"/>
      <c r="W232" s="12"/>
      <c r="X232" s="12"/>
      <c r="Y232" s="12"/>
      <c r="Z232" s="12"/>
      <c r="AA232" s="12"/>
      <c r="AB232" s="12"/>
      <c r="AC232" s="12"/>
      <c r="AD232" s="12"/>
      <c r="AE232" s="12"/>
      <c r="AF232" s="12"/>
      <c r="AG232" s="12"/>
      <c r="AH232" s="12"/>
      <c r="AI232" s="12"/>
      <c r="AJ232" s="12"/>
      <c r="AK232" s="12"/>
      <c r="AL232" s="12"/>
      <c r="AM232" s="12"/>
      <c r="AN232" s="12"/>
      <c r="AO232" s="12"/>
      <c r="AP232" s="12"/>
      <c r="AQ232" s="12"/>
      <c r="AR232" s="12"/>
      <c r="AS232" s="12"/>
      <c r="AT232" s="12"/>
      <c r="AU232" s="12"/>
      <c r="AV232" s="12"/>
      <c r="AW232" s="12"/>
      <c r="AX232" s="12"/>
      <c r="AY232" s="12"/>
      <c r="AZ232" s="12"/>
      <c r="BA232" s="12"/>
      <c r="BB232" s="12"/>
      <c r="BC232" s="12"/>
      <c r="BD232" s="12"/>
      <c r="BE232" s="12"/>
      <c r="BF232" s="12"/>
      <c r="BG232" s="12"/>
      <c r="BH232" s="12"/>
      <c r="BI232" s="12"/>
      <c r="BJ232" s="12"/>
      <c r="BK232" s="12"/>
      <c r="BL232" s="12"/>
      <c r="BM232" s="12"/>
      <c r="BN232" s="12"/>
      <c r="BO232" s="12"/>
      <c r="BP232" s="12"/>
      <c r="BQ232" s="12"/>
      <c r="BR232" s="12"/>
      <c r="BS232" s="12"/>
      <c r="BT232" s="12"/>
      <c r="BU232" s="12"/>
      <c r="BV232" s="12"/>
      <c r="BW232" s="12"/>
      <c r="BX232" s="12"/>
      <c r="BY232" s="12"/>
      <c r="BZ232" s="12"/>
      <c r="CA232" s="12"/>
      <c r="CB232" s="12"/>
      <c r="CC232" s="12"/>
    </row>
    <row r="233" spans="1:81" ht="15.75" x14ac:dyDescent="0.25">
      <c r="A233" s="20"/>
      <c r="B233" s="29"/>
      <c r="C233" s="29"/>
      <c r="D233" s="29"/>
      <c r="E233" s="29"/>
      <c r="F233" s="26"/>
      <c r="G233" s="13"/>
      <c r="H233" s="20"/>
      <c r="I233" s="22"/>
      <c r="J233" s="22"/>
      <c r="K233" s="22"/>
      <c r="L233" s="22"/>
      <c r="M233" s="24"/>
      <c r="N233" s="22"/>
      <c r="O233" s="20"/>
      <c r="P233" s="12"/>
      <c r="Q233" s="12"/>
      <c r="R233" s="12"/>
      <c r="S233" s="12"/>
      <c r="T233" s="12"/>
      <c r="U233" s="12"/>
      <c r="V233" s="12"/>
      <c r="W233" s="12"/>
      <c r="X233" s="12"/>
      <c r="Y233" s="12"/>
      <c r="Z233" s="12"/>
      <c r="AA233" s="12"/>
      <c r="AB233" s="12"/>
      <c r="AC233" s="12"/>
      <c r="AD233" s="12"/>
      <c r="AE233" s="12"/>
      <c r="AF233" s="12"/>
      <c r="AG233" s="12"/>
      <c r="AH233" s="12"/>
      <c r="AI233" s="12"/>
      <c r="AJ233" s="12"/>
      <c r="AK233" s="12"/>
      <c r="AL233" s="12"/>
      <c r="AM233" s="12"/>
      <c r="AN233" s="12"/>
      <c r="AO233" s="12"/>
      <c r="AP233" s="12"/>
      <c r="AQ233" s="12"/>
      <c r="AR233" s="12"/>
      <c r="AS233" s="12"/>
      <c r="AT233" s="12"/>
      <c r="AU233" s="12"/>
      <c r="AV233" s="12"/>
      <c r="AW233" s="12"/>
      <c r="AX233" s="12"/>
      <c r="AY233" s="12"/>
      <c r="AZ233" s="12"/>
      <c r="BA233" s="12"/>
      <c r="BB233" s="12"/>
      <c r="BC233" s="12"/>
      <c r="BD233" s="12"/>
      <c r="BE233" s="12"/>
      <c r="BF233" s="12"/>
      <c r="BG233" s="12"/>
      <c r="BH233" s="12"/>
      <c r="BI233" s="12"/>
      <c r="BJ233" s="12"/>
      <c r="BK233" s="12"/>
      <c r="BL233" s="12"/>
      <c r="BM233" s="12"/>
      <c r="BN233" s="12"/>
      <c r="BO233" s="12"/>
      <c r="BP233" s="12"/>
      <c r="BQ233" s="12"/>
      <c r="BR233" s="12"/>
      <c r="BS233" s="12"/>
      <c r="BT233" s="12"/>
      <c r="BU233" s="12"/>
      <c r="BV233" s="12"/>
      <c r="BW233" s="12"/>
      <c r="BX233" s="12"/>
      <c r="BY233" s="12"/>
      <c r="BZ233" s="12"/>
      <c r="CA233" s="12"/>
      <c r="CB233" s="12"/>
      <c r="CC233" s="12"/>
    </row>
    <row r="234" spans="1:81" ht="15.75" x14ac:dyDescent="0.25">
      <c r="A234" s="20"/>
      <c r="B234" s="29"/>
      <c r="C234" s="29"/>
      <c r="D234" s="29"/>
      <c r="E234" s="29"/>
      <c r="F234" s="26"/>
      <c r="G234" s="13"/>
      <c r="H234" s="20"/>
      <c r="I234" s="22"/>
      <c r="J234" s="22"/>
      <c r="K234" s="22"/>
      <c r="L234" s="22"/>
      <c r="M234" s="24"/>
      <c r="N234" s="22"/>
      <c r="O234" s="20"/>
      <c r="P234" s="12"/>
      <c r="Q234" s="12"/>
      <c r="R234" s="12"/>
      <c r="S234" s="12"/>
      <c r="T234" s="12"/>
      <c r="U234" s="12"/>
      <c r="V234" s="12"/>
      <c r="W234" s="12"/>
      <c r="X234" s="12"/>
      <c r="Y234" s="12"/>
      <c r="Z234" s="12"/>
      <c r="AA234" s="12"/>
      <c r="AB234" s="12"/>
      <c r="AC234" s="12"/>
      <c r="AD234" s="12"/>
      <c r="AE234" s="12"/>
      <c r="AF234" s="12"/>
      <c r="AG234" s="12"/>
      <c r="AH234" s="12"/>
      <c r="AI234" s="12"/>
      <c r="AJ234" s="12"/>
      <c r="AK234" s="12"/>
      <c r="AL234" s="12"/>
      <c r="AM234" s="12"/>
      <c r="AN234" s="12"/>
      <c r="AO234" s="12"/>
      <c r="AP234" s="12"/>
      <c r="AQ234" s="12"/>
      <c r="AR234" s="12"/>
      <c r="AS234" s="12"/>
      <c r="AT234" s="12"/>
      <c r="AU234" s="12"/>
      <c r="AV234" s="12"/>
      <c r="AW234" s="12"/>
      <c r="AX234" s="12"/>
      <c r="AY234" s="12"/>
      <c r="AZ234" s="12"/>
      <c r="BA234" s="12"/>
      <c r="BB234" s="12"/>
      <c r="BC234" s="12"/>
      <c r="BD234" s="12"/>
      <c r="BE234" s="12"/>
      <c r="BF234" s="12"/>
      <c r="BG234" s="12"/>
      <c r="BH234" s="12"/>
      <c r="BI234" s="12"/>
      <c r="BJ234" s="12"/>
      <c r="BK234" s="12"/>
      <c r="BL234" s="12"/>
      <c r="BM234" s="12"/>
      <c r="BN234" s="12"/>
      <c r="BO234" s="12"/>
      <c r="BP234" s="12"/>
      <c r="BQ234" s="12"/>
      <c r="BR234" s="12"/>
      <c r="BS234" s="12"/>
      <c r="BT234" s="12"/>
      <c r="BU234" s="12"/>
      <c r="BV234" s="12"/>
      <c r="BW234" s="12"/>
      <c r="BX234" s="12"/>
      <c r="BY234" s="12"/>
      <c r="BZ234" s="12"/>
      <c r="CA234" s="12"/>
      <c r="CB234" s="12"/>
      <c r="CC234" s="12"/>
    </row>
    <row r="235" spans="1:81" ht="15.75" x14ac:dyDescent="0.25">
      <c r="A235" s="20"/>
      <c r="B235" s="29"/>
      <c r="C235" s="29"/>
      <c r="D235" s="29"/>
      <c r="E235" s="29"/>
      <c r="F235" s="26"/>
      <c r="G235" s="13"/>
      <c r="H235" s="20"/>
      <c r="I235" s="22"/>
      <c r="J235" s="22"/>
      <c r="K235" s="22"/>
      <c r="L235" s="22"/>
      <c r="M235" s="24"/>
      <c r="N235" s="22"/>
      <c r="O235" s="20"/>
      <c r="P235" s="12"/>
      <c r="Q235" s="12"/>
      <c r="R235" s="12"/>
      <c r="S235" s="12"/>
      <c r="T235" s="12"/>
      <c r="U235" s="12"/>
      <c r="V235" s="12"/>
      <c r="W235" s="12"/>
      <c r="X235" s="12"/>
      <c r="Y235" s="12"/>
      <c r="Z235" s="12"/>
      <c r="AA235" s="12"/>
      <c r="AB235" s="12"/>
      <c r="AC235" s="12"/>
      <c r="AD235" s="12"/>
      <c r="AE235" s="12"/>
      <c r="AF235" s="12"/>
      <c r="AG235" s="12"/>
      <c r="AH235" s="12"/>
      <c r="AI235" s="12"/>
      <c r="AJ235" s="12"/>
      <c r="AK235" s="12"/>
      <c r="AL235" s="12"/>
      <c r="AM235" s="12"/>
      <c r="AN235" s="12"/>
      <c r="AO235" s="12"/>
      <c r="AP235" s="12"/>
      <c r="AQ235" s="12"/>
      <c r="AR235" s="12"/>
      <c r="AS235" s="12"/>
      <c r="AT235" s="12"/>
      <c r="AU235" s="12"/>
      <c r="AV235" s="12"/>
      <c r="AW235" s="12"/>
      <c r="AX235" s="12"/>
      <c r="AY235" s="12"/>
      <c r="AZ235" s="12"/>
      <c r="BA235" s="12"/>
      <c r="BB235" s="12"/>
      <c r="BC235" s="12"/>
      <c r="BD235" s="12"/>
      <c r="BE235" s="12"/>
      <c r="BF235" s="12"/>
      <c r="BG235" s="12"/>
      <c r="BH235" s="12"/>
      <c r="BI235" s="12"/>
      <c r="BJ235" s="12"/>
      <c r="BK235" s="12"/>
      <c r="BL235" s="12"/>
      <c r="BM235" s="12"/>
      <c r="BN235" s="12"/>
      <c r="BO235" s="12"/>
      <c r="BP235" s="12"/>
      <c r="BQ235" s="12"/>
      <c r="BR235" s="12"/>
      <c r="BS235" s="12"/>
      <c r="BT235" s="12"/>
      <c r="BU235" s="12"/>
      <c r="BV235" s="12"/>
      <c r="BW235" s="12"/>
      <c r="BX235" s="12"/>
      <c r="BY235" s="12"/>
      <c r="BZ235" s="12"/>
      <c r="CA235" s="12"/>
      <c r="CB235" s="12"/>
      <c r="CC235" s="12"/>
    </row>
    <row r="236" spans="1:81" ht="15.75" x14ac:dyDescent="0.25">
      <c r="A236" s="20"/>
      <c r="B236" s="29"/>
      <c r="C236" s="29"/>
      <c r="D236" s="29"/>
      <c r="E236" s="29"/>
      <c r="F236" s="26"/>
      <c r="G236" s="13"/>
      <c r="H236" s="20"/>
      <c r="I236" s="22"/>
      <c r="J236" s="22"/>
      <c r="K236" s="22"/>
      <c r="L236" s="22"/>
      <c r="M236" s="24"/>
      <c r="N236" s="22"/>
      <c r="O236" s="20"/>
      <c r="P236" s="12"/>
      <c r="Q236" s="12"/>
      <c r="R236" s="12"/>
      <c r="S236" s="12"/>
      <c r="T236" s="12"/>
      <c r="U236" s="12"/>
      <c r="V236" s="12"/>
      <c r="W236" s="12"/>
      <c r="X236" s="12"/>
      <c r="Y236" s="12"/>
      <c r="Z236" s="12"/>
      <c r="AA236" s="12"/>
      <c r="AB236" s="12"/>
      <c r="AC236" s="12"/>
      <c r="AD236" s="12"/>
      <c r="AE236" s="12"/>
      <c r="AF236" s="12"/>
      <c r="AG236" s="12"/>
      <c r="AH236" s="12"/>
      <c r="AI236" s="12"/>
      <c r="AJ236" s="12"/>
      <c r="AK236" s="12"/>
      <c r="AL236" s="12"/>
      <c r="AM236" s="12"/>
      <c r="AN236" s="12"/>
      <c r="AO236" s="12"/>
      <c r="AP236" s="12"/>
      <c r="AQ236" s="12"/>
      <c r="AR236" s="12"/>
      <c r="AS236" s="12"/>
      <c r="AT236" s="12"/>
      <c r="AU236" s="12"/>
      <c r="AV236" s="12"/>
      <c r="AW236" s="12"/>
      <c r="AX236" s="12"/>
      <c r="AY236" s="12"/>
      <c r="AZ236" s="12"/>
      <c r="BA236" s="12"/>
      <c r="BB236" s="12"/>
      <c r="BC236" s="12"/>
      <c r="BD236" s="12"/>
      <c r="BE236" s="12"/>
      <c r="BF236" s="12"/>
      <c r="BG236" s="12"/>
      <c r="BH236" s="12"/>
      <c r="BI236" s="12"/>
      <c r="BJ236" s="12"/>
      <c r="BK236" s="12"/>
      <c r="BL236" s="12"/>
      <c r="BM236" s="12"/>
      <c r="BN236" s="12"/>
      <c r="BO236" s="12"/>
      <c r="BP236" s="12"/>
      <c r="BQ236" s="12"/>
      <c r="BR236" s="12"/>
      <c r="BS236" s="12"/>
      <c r="BT236" s="12"/>
      <c r="BU236" s="12"/>
      <c r="BV236" s="12"/>
      <c r="BW236" s="12"/>
      <c r="BX236" s="12"/>
      <c r="BY236" s="12"/>
      <c r="BZ236" s="12"/>
      <c r="CA236" s="12"/>
      <c r="CB236" s="12"/>
      <c r="CC236" s="12"/>
    </row>
    <row r="237" spans="1:81" ht="15.75" x14ac:dyDescent="0.25">
      <c r="A237" s="20"/>
      <c r="B237" s="29"/>
      <c r="C237" s="29"/>
      <c r="D237" s="29"/>
      <c r="E237" s="29"/>
      <c r="F237" s="26"/>
      <c r="G237" s="13"/>
      <c r="H237" s="20"/>
      <c r="I237" s="22"/>
      <c r="J237" s="22"/>
      <c r="K237" s="22"/>
      <c r="L237" s="22"/>
      <c r="M237" s="24"/>
      <c r="N237" s="22"/>
      <c r="O237" s="20"/>
      <c r="P237" s="12"/>
      <c r="Q237" s="12"/>
      <c r="R237" s="12"/>
      <c r="S237" s="12"/>
      <c r="T237" s="12"/>
      <c r="U237" s="12"/>
      <c r="V237" s="12"/>
      <c r="W237" s="12"/>
      <c r="X237" s="12"/>
      <c r="Y237" s="12"/>
      <c r="Z237" s="12"/>
      <c r="AA237" s="12"/>
      <c r="AB237" s="12"/>
      <c r="AC237" s="12"/>
      <c r="AD237" s="12"/>
      <c r="AE237" s="12"/>
      <c r="AF237" s="12"/>
      <c r="AG237" s="12"/>
      <c r="AH237" s="12"/>
      <c r="AI237" s="12"/>
      <c r="AJ237" s="12"/>
      <c r="AK237" s="12"/>
      <c r="AL237" s="12"/>
      <c r="AM237" s="12"/>
      <c r="AN237" s="12"/>
      <c r="AO237" s="12"/>
      <c r="AP237" s="12"/>
      <c r="AQ237" s="12"/>
      <c r="AR237" s="12"/>
      <c r="AS237" s="12"/>
      <c r="AT237" s="12"/>
      <c r="AU237" s="12"/>
      <c r="AV237" s="12"/>
      <c r="AW237" s="12"/>
      <c r="AX237" s="12"/>
      <c r="AY237" s="12"/>
      <c r="AZ237" s="12"/>
      <c r="BA237" s="12"/>
      <c r="BB237" s="12"/>
      <c r="BC237" s="12"/>
      <c r="BD237" s="12"/>
      <c r="BE237" s="12"/>
      <c r="BF237" s="12"/>
      <c r="BG237" s="12"/>
      <c r="BH237" s="12"/>
      <c r="BI237" s="12"/>
      <c r="BJ237" s="12"/>
      <c r="BK237" s="12"/>
      <c r="BL237" s="12"/>
      <c r="BM237" s="12"/>
      <c r="BN237" s="12"/>
      <c r="BO237" s="12"/>
      <c r="BP237" s="12"/>
      <c r="BQ237" s="12"/>
      <c r="BR237" s="12"/>
      <c r="BS237" s="12"/>
      <c r="BT237" s="12"/>
      <c r="BU237" s="12"/>
      <c r="BV237" s="12"/>
      <c r="BW237" s="12"/>
      <c r="BX237" s="12"/>
      <c r="BY237" s="12"/>
      <c r="BZ237" s="12"/>
      <c r="CA237" s="12"/>
      <c r="CB237" s="12"/>
      <c r="CC237" s="12"/>
    </row>
    <row r="238" spans="1:81" ht="15.75" x14ac:dyDescent="0.25">
      <c r="A238" s="20"/>
      <c r="B238" s="29"/>
      <c r="C238" s="29"/>
      <c r="D238" s="29"/>
      <c r="E238" s="29"/>
      <c r="F238" s="26"/>
      <c r="G238" s="13"/>
      <c r="H238" s="20"/>
      <c r="I238" s="22"/>
      <c r="J238" s="22"/>
      <c r="K238" s="22"/>
      <c r="L238" s="22"/>
      <c r="M238" s="24"/>
      <c r="N238" s="22"/>
      <c r="O238" s="20"/>
      <c r="P238" s="12"/>
      <c r="Q238" s="12"/>
      <c r="R238" s="12"/>
      <c r="S238" s="12"/>
      <c r="T238" s="12"/>
      <c r="U238" s="12"/>
      <c r="V238" s="12"/>
      <c r="W238" s="12"/>
      <c r="X238" s="12"/>
      <c r="Y238" s="12"/>
      <c r="Z238" s="12"/>
      <c r="AA238" s="12"/>
      <c r="AB238" s="12"/>
      <c r="AC238" s="12"/>
      <c r="AD238" s="12"/>
      <c r="AE238" s="12"/>
      <c r="AF238" s="12"/>
      <c r="AG238" s="12"/>
      <c r="AH238" s="12"/>
      <c r="AI238" s="12"/>
      <c r="AJ238" s="12"/>
      <c r="AK238" s="12"/>
      <c r="AL238" s="12"/>
      <c r="AM238" s="12"/>
      <c r="AN238" s="12"/>
      <c r="AO238" s="12"/>
      <c r="AP238" s="12"/>
      <c r="AQ238" s="12"/>
      <c r="AR238" s="12"/>
      <c r="AS238" s="12"/>
      <c r="AT238" s="12"/>
      <c r="AU238" s="12"/>
      <c r="AV238" s="12"/>
      <c r="AW238" s="12"/>
      <c r="AX238" s="12"/>
      <c r="AY238" s="12"/>
      <c r="AZ238" s="12"/>
      <c r="BA238" s="12"/>
      <c r="BB238" s="12"/>
      <c r="BC238" s="12"/>
      <c r="BD238" s="12"/>
      <c r="BE238" s="12"/>
      <c r="BF238" s="12"/>
      <c r="BG238" s="12"/>
      <c r="BH238" s="12"/>
      <c r="BI238" s="12"/>
      <c r="BJ238" s="12"/>
      <c r="BK238" s="12"/>
      <c r="BL238" s="12"/>
      <c r="BM238" s="12"/>
      <c r="BN238" s="12"/>
      <c r="BO238" s="12"/>
      <c r="BP238" s="12"/>
      <c r="BQ238" s="12"/>
      <c r="BR238" s="12"/>
      <c r="BS238" s="12"/>
      <c r="BT238" s="12"/>
      <c r="BU238" s="12"/>
      <c r="BV238" s="12"/>
      <c r="BW238" s="12"/>
      <c r="BX238" s="12"/>
      <c r="BY238" s="12"/>
      <c r="BZ238" s="12"/>
      <c r="CA238" s="12"/>
      <c r="CB238" s="12"/>
      <c r="CC238" s="12"/>
    </row>
    <row r="239" spans="1:81" ht="15.75" x14ac:dyDescent="0.25">
      <c r="A239" s="20"/>
      <c r="B239" s="29"/>
      <c r="C239" s="29"/>
      <c r="D239" s="29"/>
      <c r="E239" s="29"/>
      <c r="F239" s="26"/>
      <c r="G239" s="13"/>
      <c r="H239" s="20"/>
      <c r="I239" s="22"/>
      <c r="J239" s="22"/>
      <c r="K239" s="22"/>
      <c r="L239" s="22"/>
      <c r="M239" s="24"/>
      <c r="N239" s="22"/>
      <c r="O239" s="20"/>
      <c r="P239" s="12"/>
      <c r="Q239" s="12"/>
      <c r="R239" s="12"/>
      <c r="S239" s="12"/>
      <c r="T239" s="12"/>
      <c r="U239" s="12"/>
      <c r="V239" s="12"/>
      <c r="W239" s="12"/>
      <c r="X239" s="12"/>
      <c r="Y239" s="12"/>
      <c r="Z239" s="12"/>
      <c r="AA239" s="12"/>
      <c r="AB239" s="12"/>
      <c r="AC239" s="12"/>
      <c r="AD239" s="12"/>
      <c r="AE239" s="12"/>
      <c r="AF239" s="12"/>
      <c r="AG239" s="12"/>
      <c r="AH239" s="12"/>
      <c r="AI239" s="12"/>
      <c r="AJ239" s="12"/>
      <c r="AK239" s="12"/>
      <c r="AL239" s="12"/>
      <c r="AM239" s="12"/>
      <c r="AN239" s="12"/>
      <c r="AO239" s="12"/>
      <c r="AP239" s="12"/>
      <c r="AQ239" s="12"/>
      <c r="AR239" s="12"/>
      <c r="AS239" s="12"/>
      <c r="AT239" s="12"/>
      <c r="AU239" s="12"/>
      <c r="AV239" s="12"/>
      <c r="AW239" s="12"/>
      <c r="AX239" s="12"/>
      <c r="AY239" s="12"/>
      <c r="AZ239" s="12"/>
      <c r="BA239" s="12"/>
      <c r="BB239" s="12"/>
      <c r="BC239" s="12"/>
      <c r="BD239" s="12"/>
      <c r="BE239" s="12"/>
      <c r="BF239" s="12"/>
      <c r="BG239" s="12"/>
      <c r="BH239" s="12"/>
      <c r="BI239" s="12"/>
      <c r="BJ239" s="12"/>
      <c r="BK239" s="12"/>
      <c r="BL239" s="12"/>
      <c r="BM239" s="12"/>
      <c r="BN239" s="12"/>
      <c r="BO239" s="12"/>
      <c r="BP239" s="12"/>
      <c r="BQ239" s="12"/>
      <c r="BR239" s="12"/>
      <c r="BS239" s="12"/>
      <c r="BT239" s="12"/>
      <c r="BU239" s="12"/>
      <c r="BV239" s="12"/>
      <c r="BW239" s="12"/>
      <c r="BX239" s="12"/>
      <c r="BY239" s="12"/>
      <c r="BZ239" s="12"/>
      <c r="CA239" s="12"/>
      <c r="CB239" s="12"/>
      <c r="CC239" s="12"/>
    </row>
    <row r="240" spans="1:81" ht="15.75" x14ac:dyDescent="0.25">
      <c r="A240" s="20"/>
      <c r="B240" s="29"/>
      <c r="C240" s="29"/>
      <c r="D240" s="29"/>
      <c r="E240" s="29"/>
      <c r="F240" s="26"/>
      <c r="G240" s="13"/>
      <c r="H240" s="20"/>
      <c r="I240" s="22"/>
      <c r="J240" s="22"/>
      <c r="K240" s="22"/>
      <c r="L240" s="22"/>
      <c r="M240" s="24"/>
      <c r="N240" s="22"/>
      <c r="O240" s="20"/>
      <c r="P240" s="12"/>
      <c r="Q240" s="12"/>
      <c r="R240" s="12"/>
      <c r="S240" s="12"/>
      <c r="T240" s="12"/>
      <c r="U240" s="12"/>
      <c r="V240" s="12"/>
      <c r="W240" s="12"/>
      <c r="X240" s="12"/>
      <c r="Y240" s="12"/>
      <c r="Z240" s="12"/>
      <c r="AA240" s="12"/>
      <c r="AB240" s="12"/>
      <c r="AC240" s="12"/>
      <c r="AD240" s="12"/>
      <c r="AE240" s="12"/>
      <c r="AF240" s="12"/>
      <c r="AG240" s="12"/>
      <c r="AH240" s="12"/>
      <c r="AI240" s="12"/>
      <c r="AJ240" s="12"/>
      <c r="AK240" s="12"/>
      <c r="AL240" s="12"/>
      <c r="AM240" s="12"/>
      <c r="AN240" s="12"/>
      <c r="AO240" s="12"/>
      <c r="AP240" s="12"/>
      <c r="AQ240" s="12"/>
      <c r="AR240" s="12"/>
      <c r="AS240" s="12"/>
      <c r="AT240" s="12"/>
      <c r="AU240" s="12"/>
      <c r="AV240" s="12"/>
      <c r="AW240" s="12"/>
      <c r="AX240" s="12"/>
      <c r="AY240" s="12"/>
      <c r="AZ240" s="12"/>
      <c r="BA240" s="12"/>
      <c r="BB240" s="12"/>
      <c r="BC240" s="12"/>
      <c r="BD240" s="12"/>
      <c r="BE240" s="12"/>
      <c r="BF240" s="12"/>
      <c r="BG240" s="12"/>
      <c r="BH240" s="12"/>
      <c r="BI240" s="12"/>
      <c r="BJ240" s="12"/>
      <c r="BK240" s="12"/>
      <c r="BL240" s="12"/>
      <c r="BM240" s="12"/>
      <c r="BN240" s="12"/>
      <c r="BO240" s="12"/>
      <c r="BP240" s="12"/>
      <c r="BQ240" s="12"/>
      <c r="BR240" s="12"/>
      <c r="BS240" s="12"/>
      <c r="BT240" s="12"/>
      <c r="BU240" s="12"/>
      <c r="BV240" s="12"/>
      <c r="BW240" s="12"/>
      <c r="BX240" s="12"/>
      <c r="BY240" s="12"/>
      <c r="BZ240" s="12"/>
      <c r="CA240" s="12"/>
      <c r="CB240" s="12"/>
      <c r="CC240" s="12"/>
    </row>
    <row r="241" spans="1:81" ht="15.75" x14ac:dyDescent="0.25">
      <c r="A241" s="20"/>
      <c r="B241" s="29"/>
      <c r="C241" s="29"/>
      <c r="D241" s="29"/>
      <c r="E241" s="29"/>
      <c r="F241" s="26"/>
      <c r="G241" s="13"/>
      <c r="H241" s="20"/>
      <c r="I241" s="22"/>
      <c r="J241" s="22"/>
      <c r="K241" s="22"/>
      <c r="L241" s="22"/>
      <c r="M241" s="24"/>
      <c r="N241" s="22"/>
      <c r="O241" s="20"/>
      <c r="P241" s="12"/>
      <c r="Q241" s="12"/>
      <c r="R241" s="12"/>
      <c r="S241" s="12"/>
      <c r="T241" s="12"/>
      <c r="U241" s="12"/>
      <c r="V241" s="12"/>
      <c r="W241" s="12"/>
      <c r="X241" s="12"/>
      <c r="Y241" s="12"/>
      <c r="Z241" s="12"/>
      <c r="AA241" s="12"/>
      <c r="AB241" s="12"/>
      <c r="AC241" s="12"/>
      <c r="AD241" s="12"/>
      <c r="AE241" s="12"/>
      <c r="AF241" s="12"/>
      <c r="AG241" s="12"/>
      <c r="AH241" s="12"/>
      <c r="AI241" s="12"/>
      <c r="AJ241" s="12"/>
      <c r="AK241" s="12"/>
      <c r="AL241" s="12"/>
      <c r="AM241" s="12"/>
      <c r="AN241" s="12"/>
      <c r="AO241" s="12"/>
      <c r="AP241" s="12"/>
      <c r="AQ241" s="12"/>
      <c r="AR241" s="12"/>
      <c r="AS241" s="12"/>
      <c r="AT241" s="12"/>
      <c r="AU241" s="12"/>
      <c r="AV241" s="12"/>
      <c r="AW241" s="12"/>
      <c r="AX241" s="12"/>
      <c r="AY241" s="12"/>
      <c r="AZ241" s="12"/>
      <c r="BA241" s="12"/>
      <c r="BB241" s="12"/>
      <c r="BC241" s="12"/>
      <c r="BD241" s="12"/>
      <c r="BE241" s="12"/>
      <c r="BF241" s="12"/>
      <c r="BG241" s="12"/>
      <c r="BH241" s="12"/>
      <c r="BI241" s="12"/>
      <c r="BJ241" s="12"/>
      <c r="BK241" s="12"/>
      <c r="BL241" s="12"/>
      <c r="BM241" s="12"/>
      <c r="BN241" s="12"/>
      <c r="BO241" s="12"/>
      <c r="BP241" s="12"/>
      <c r="BQ241" s="12"/>
      <c r="BR241" s="12"/>
      <c r="BS241" s="12"/>
      <c r="BT241" s="12"/>
      <c r="BU241" s="12"/>
      <c r="BV241" s="12"/>
      <c r="BW241" s="12"/>
      <c r="BX241" s="12"/>
      <c r="BY241" s="12"/>
      <c r="BZ241" s="12"/>
      <c r="CA241" s="12"/>
      <c r="CB241" s="12"/>
      <c r="CC241" s="12"/>
    </row>
    <row r="242" spans="1:81" ht="15.75" x14ac:dyDescent="0.25">
      <c r="A242" s="20"/>
      <c r="B242" s="29"/>
      <c r="C242" s="29"/>
      <c r="D242" s="29"/>
      <c r="E242" s="29"/>
      <c r="F242" s="26"/>
      <c r="G242" s="13"/>
      <c r="H242" s="20"/>
      <c r="I242" s="22"/>
      <c r="J242" s="22"/>
      <c r="K242" s="22"/>
      <c r="L242" s="22"/>
      <c r="M242" s="24"/>
      <c r="N242" s="22"/>
      <c r="O242" s="20"/>
      <c r="P242" s="12"/>
      <c r="Q242" s="12"/>
      <c r="R242" s="12"/>
      <c r="S242" s="12"/>
      <c r="T242" s="12"/>
      <c r="U242" s="12"/>
      <c r="V242" s="12"/>
      <c r="W242" s="12"/>
      <c r="X242" s="12"/>
      <c r="Y242" s="12"/>
      <c r="Z242" s="12"/>
      <c r="AA242" s="12"/>
      <c r="AB242" s="12"/>
      <c r="AC242" s="12"/>
      <c r="AD242" s="12"/>
      <c r="AE242" s="12"/>
      <c r="AF242" s="12"/>
      <c r="AG242" s="12"/>
      <c r="AH242" s="12"/>
      <c r="AI242" s="12"/>
      <c r="AJ242" s="12"/>
      <c r="AK242" s="12"/>
      <c r="AL242" s="12"/>
      <c r="AM242" s="12"/>
      <c r="AN242" s="12"/>
      <c r="AO242" s="12"/>
      <c r="AP242" s="12"/>
      <c r="AQ242" s="12"/>
      <c r="AR242" s="12"/>
      <c r="AS242" s="12"/>
      <c r="AT242" s="12"/>
      <c r="AU242" s="12"/>
      <c r="AV242" s="12"/>
      <c r="AW242" s="12"/>
      <c r="AX242" s="12"/>
      <c r="AY242" s="12"/>
      <c r="AZ242" s="12"/>
      <c r="BA242" s="12"/>
      <c r="BB242" s="12"/>
      <c r="BC242" s="12"/>
      <c r="BD242" s="12"/>
      <c r="BE242" s="12"/>
      <c r="BF242" s="12"/>
      <c r="BG242" s="12"/>
      <c r="BH242" s="12"/>
      <c r="BI242" s="12"/>
      <c r="BJ242" s="12"/>
      <c r="BK242" s="12"/>
      <c r="BL242" s="12"/>
      <c r="BM242" s="12"/>
      <c r="BN242" s="12"/>
      <c r="BO242" s="12"/>
      <c r="BP242" s="12"/>
      <c r="BQ242" s="12"/>
      <c r="BR242" s="12"/>
      <c r="BS242" s="12"/>
      <c r="BT242" s="12"/>
      <c r="BU242" s="12"/>
      <c r="BV242" s="12"/>
      <c r="BW242" s="12"/>
      <c r="BX242" s="12"/>
      <c r="BY242" s="12"/>
      <c r="BZ242" s="12"/>
      <c r="CA242" s="12"/>
      <c r="CB242" s="12"/>
      <c r="CC242" s="12"/>
    </row>
    <row r="243" spans="1:81" ht="15.75" x14ac:dyDescent="0.25">
      <c r="A243" s="20"/>
      <c r="B243" s="29"/>
      <c r="C243" s="29"/>
      <c r="D243" s="29"/>
      <c r="E243" s="29"/>
      <c r="F243" s="26"/>
      <c r="G243" s="13"/>
      <c r="H243" s="20"/>
      <c r="I243" s="22"/>
      <c r="J243" s="22"/>
      <c r="K243" s="22"/>
      <c r="L243" s="22"/>
      <c r="M243" s="24"/>
      <c r="N243" s="22"/>
      <c r="O243" s="20"/>
      <c r="P243" s="12"/>
      <c r="Q243" s="12"/>
      <c r="R243" s="12"/>
      <c r="S243" s="12"/>
      <c r="T243" s="12"/>
      <c r="U243" s="12"/>
      <c r="V243" s="12"/>
      <c r="W243" s="12"/>
      <c r="X243" s="12"/>
      <c r="Y243" s="12"/>
      <c r="Z243" s="12"/>
      <c r="AA243" s="12"/>
      <c r="AB243" s="12"/>
      <c r="AC243" s="12"/>
      <c r="AD243" s="12"/>
      <c r="AE243" s="12"/>
      <c r="AF243" s="12"/>
      <c r="AG243" s="12"/>
      <c r="AH243" s="12"/>
      <c r="AI243" s="12"/>
      <c r="AJ243" s="12"/>
      <c r="AK243" s="12"/>
      <c r="AL243" s="12"/>
      <c r="AM243" s="12"/>
      <c r="AN243" s="12"/>
      <c r="AO243" s="12"/>
      <c r="AP243" s="12"/>
      <c r="AQ243" s="12"/>
      <c r="AR243" s="12"/>
      <c r="AS243" s="12"/>
      <c r="AT243" s="12"/>
      <c r="AU243" s="12"/>
      <c r="AV243" s="12"/>
      <c r="AW243" s="12"/>
      <c r="AX243" s="12"/>
      <c r="AY243" s="12"/>
      <c r="AZ243" s="12"/>
      <c r="BA243" s="12"/>
      <c r="BB243" s="12"/>
      <c r="BC243" s="12"/>
      <c r="BD243" s="12"/>
      <c r="BE243" s="12"/>
      <c r="BF243" s="12"/>
      <c r="BG243" s="12"/>
      <c r="BH243" s="12"/>
      <c r="BI243" s="12"/>
      <c r="BJ243" s="12"/>
      <c r="BK243" s="12"/>
      <c r="BL243" s="12"/>
      <c r="BM243" s="12"/>
      <c r="BN243" s="12"/>
      <c r="BO243" s="12"/>
      <c r="BP243" s="12"/>
      <c r="BQ243" s="12"/>
      <c r="BR243" s="12"/>
      <c r="BS243" s="12"/>
      <c r="BT243" s="12"/>
      <c r="BU243" s="12"/>
      <c r="BV243" s="12"/>
      <c r="BW243" s="12"/>
      <c r="BX243" s="12"/>
      <c r="BY243" s="12"/>
      <c r="BZ243" s="12"/>
      <c r="CA243" s="12"/>
      <c r="CB243" s="12"/>
      <c r="CC243" s="12"/>
    </row>
    <row r="244" spans="1:81" ht="15.75" x14ac:dyDescent="0.25">
      <c r="A244" s="20"/>
      <c r="B244" s="29"/>
      <c r="C244" s="29"/>
      <c r="D244" s="29"/>
      <c r="E244" s="29"/>
      <c r="F244" s="26"/>
      <c r="G244" s="13"/>
      <c r="H244" s="20"/>
      <c r="I244" s="22"/>
      <c r="J244" s="22"/>
      <c r="K244" s="22"/>
      <c r="L244" s="22"/>
      <c r="M244" s="24"/>
      <c r="N244" s="22"/>
      <c r="O244" s="20"/>
      <c r="P244" s="12"/>
      <c r="Q244" s="12"/>
      <c r="R244" s="12"/>
      <c r="S244" s="12"/>
      <c r="T244" s="12"/>
      <c r="U244" s="12"/>
      <c r="V244" s="12"/>
      <c r="W244" s="12"/>
      <c r="X244" s="12"/>
      <c r="Y244" s="12"/>
      <c r="Z244" s="12"/>
      <c r="AA244" s="12"/>
      <c r="AB244" s="12"/>
      <c r="AC244" s="12"/>
      <c r="AD244" s="12"/>
      <c r="AE244" s="12"/>
      <c r="AF244" s="12"/>
      <c r="AG244" s="12"/>
      <c r="AH244" s="12"/>
      <c r="AI244" s="12"/>
      <c r="AJ244" s="12"/>
      <c r="AK244" s="12"/>
      <c r="AL244" s="12"/>
      <c r="AM244" s="12"/>
      <c r="AN244" s="12"/>
      <c r="AO244" s="12"/>
      <c r="AP244" s="12"/>
      <c r="AQ244" s="12"/>
      <c r="AR244" s="12"/>
      <c r="AS244" s="12"/>
      <c r="AT244" s="12"/>
      <c r="AU244" s="12"/>
      <c r="AV244" s="12"/>
      <c r="AW244" s="12"/>
      <c r="AX244" s="12"/>
      <c r="AY244" s="12"/>
      <c r="AZ244" s="12"/>
      <c r="BA244" s="12"/>
      <c r="BB244" s="12"/>
      <c r="BC244" s="12"/>
      <c r="BD244" s="12"/>
      <c r="BE244" s="12"/>
      <c r="BF244" s="12"/>
      <c r="BG244" s="12"/>
      <c r="BH244" s="12"/>
      <c r="BI244" s="12"/>
      <c r="BJ244" s="12"/>
      <c r="BK244" s="12"/>
      <c r="BL244" s="12"/>
      <c r="BM244" s="12"/>
      <c r="BN244" s="12"/>
      <c r="BO244" s="12"/>
      <c r="BP244" s="12"/>
      <c r="BQ244" s="12"/>
      <c r="BR244" s="12"/>
      <c r="BS244" s="12"/>
      <c r="BT244" s="12"/>
      <c r="BU244" s="12"/>
      <c r="BV244" s="12"/>
      <c r="BW244" s="12"/>
      <c r="BX244" s="12"/>
      <c r="BY244" s="12"/>
      <c r="BZ244" s="12"/>
      <c r="CA244" s="12"/>
      <c r="CB244" s="12"/>
      <c r="CC244" s="12"/>
    </row>
    <row r="245" spans="1:81" ht="15.75" x14ac:dyDescent="0.25">
      <c r="A245" s="20"/>
      <c r="B245" s="29"/>
      <c r="C245" s="29"/>
      <c r="D245" s="29"/>
      <c r="E245" s="29"/>
      <c r="F245" s="26"/>
      <c r="G245" s="13"/>
      <c r="H245" s="20"/>
      <c r="I245" s="22"/>
      <c r="J245" s="22"/>
      <c r="K245" s="22"/>
      <c r="L245" s="22"/>
      <c r="M245" s="24"/>
      <c r="N245" s="22"/>
      <c r="O245" s="20"/>
      <c r="P245" s="12"/>
      <c r="Q245" s="12"/>
      <c r="R245" s="12"/>
      <c r="S245" s="12"/>
      <c r="T245" s="12"/>
      <c r="U245" s="12"/>
      <c r="V245" s="12"/>
      <c r="W245" s="12"/>
      <c r="X245" s="12"/>
      <c r="Y245" s="12"/>
      <c r="Z245" s="12"/>
      <c r="AA245" s="12"/>
      <c r="AB245" s="12"/>
      <c r="AC245" s="12"/>
      <c r="AD245" s="12"/>
      <c r="AE245" s="12"/>
      <c r="AF245" s="12"/>
      <c r="AG245" s="12"/>
      <c r="AH245" s="12"/>
      <c r="AI245" s="12"/>
      <c r="AJ245" s="12"/>
      <c r="AK245" s="12"/>
      <c r="AL245" s="12"/>
      <c r="AM245" s="12"/>
      <c r="AN245" s="12"/>
      <c r="AO245" s="12"/>
      <c r="AP245" s="12"/>
      <c r="AQ245" s="12"/>
      <c r="AR245" s="12"/>
      <c r="AS245" s="12"/>
      <c r="AT245" s="12"/>
      <c r="AU245" s="12"/>
      <c r="AV245" s="12"/>
      <c r="AW245" s="12"/>
      <c r="AX245" s="12"/>
      <c r="AY245" s="12"/>
      <c r="AZ245" s="12"/>
      <c r="BA245" s="12"/>
      <c r="BB245" s="12"/>
      <c r="BC245" s="12"/>
      <c r="BD245" s="12"/>
      <c r="BE245" s="12"/>
      <c r="BF245" s="12"/>
      <c r="BG245" s="12"/>
      <c r="BH245" s="12"/>
      <c r="BI245" s="12"/>
      <c r="BJ245" s="12"/>
      <c r="BK245" s="12"/>
      <c r="BL245" s="12"/>
      <c r="BM245" s="12"/>
      <c r="BN245" s="12"/>
      <c r="BO245" s="12"/>
      <c r="BP245" s="12"/>
      <c r="BQ245" s="12"/>
      <c r="BR245" s="12"/>
      <c r="BS245" s="12"/>
      <c r="BT245" s="12"/>
      <c r="BU245" s="12"/>
      <c r="BV245" s="12"/>
      <c r="BW245" s="12"/>
      <c r="BX245" s="12"/>
      <c r="BY245" s="12"/>
      <c r="BZ245" s="12"/>
      <c r="CA245" s="12"/>
      <c r="CB245" s="12"/>
      <c r="CC245" s="12"/>
    </row>
    <row r="246" spans="1:81" ht="15.75" x14ac:dyDescent="0.25">
      <c r="A246" s="20"/>
      <c r="B246" s="29"/>
      <c r="C246" s="29"/>
      <c r="D246" s="29"/>
      <c r="E246" s="29"/>
      <c r="F246" s="26"/>
      <c r="G246" s="13"/>
      <c r="H246" s="20"/>
      <c r="I246" s="22"/>
      <c r="J246" s="22"/>
      <c r="K246" s="22"/>
      <c r="L246" s="22"/>
      <c r="M246" s="24"/>
      <c r="N246" s="22"/>
      <c r="O246" s="20"/>
      <c r="P246" s="12"/>
      <c r="Q246" s="12"/>
      <c r="R246" s="12"/>
      <c r="S246" s="12"/>
      <c r="T246" s="12"/>
      <c r="U246" s="12"/>
      <c r="V246" s="12"/>
      <c r="W246" s="12"/>
      <c r="X246" s="12"/>
      <c r="Y246" s="12"/>
      <c r="Z246" s="12"/>
      <c r="AA246" s="12"/>
      <c r="AB246" s="12"/>
      <c r="AC246" s="12"/>
      <c r="AD246" s="12"/>
      <c r="AE246" s="12"/>
      <c r="AF246" s="12"/>
      <c r="AG246" s="12"/>
      <c r="AH246" s="12"/>
      <c r="AI246" s="12"/>
      <c r="AJ246" s="12"/>
      <c r="AK246" s="12"/>
      <c r="AL246" s="12"/>
      <c r="AM246" s="12"/>
      <c r="AN246" s="12"/>
      <c r="AO246" s="12"/>
      <c r="AP246" s="12"/>
      <c r="AQ246" s="12"/>
      <c r="AR246" s="12"/>
      <c r="AS246" s="12"/>
      <c r="AT246" s="12"/>
      <c r="AU246" s="12"/>
      <c r="AV246" s="12"/>
      <c r="AW246" s="12"/>
      <c r="AX246" s="12"/>
      <c r="AY246" s="12"/>
      <c r="AZ246" s="12"/>
      <c r="BA246" s="12"/>
      <c r="BB246" s="12"/>
      <c r="BC246" s="12"/>
      <c r="BD246" s="12"/>
      <c r="BE246" s="12"/>
      <c r="BF246" s="12"/>
      <c r="BG246" s="12"/>
      <c r="BH246" s="12"/>
      <c r="BI246" s="12"/>
      <c r="BJ246" s="12"/>
      <c r="BK246" s="12"/>
      <c r="BL246" s="12"/>
      <c r="BM246" s="12"/>
      <c r="BN246" s="12"/>
      <c r="BO246" s="12"/>
      <c r="BP246" s="12"/>
      <c r="BQ246" s="12"/>
      <c r="BR246" s="12"/>
      <c r="BS246" s="12"/>
      <c r="BT246" s="12"/>
      <c r="BU246" s="12"/>
      <c r="BV246" s="12"/>
      <c r="BW246" s="12"/>
      <c r="BX246" s="12"/>
      <c r="BY246" s="12"/>
      <c r="BZ246" s="12"/>
      <c r="CA246" s="12"/>
      <c r="CB246" s="12"/>
      <c r="CC246" s="12"/>
    </row>
    <row r="247" spans="1:81" ht="15.75" x14ac:dyDescent="0.25">
      <c r="A247" s="20"/>
      <c r="B247" s="29"/>
      <c r="C247" s="29"/>
      <c r="D247" s="29"/>
      <c r="E247" s="29"/>
      <c r="F247" s="26"/>
      <c r="G247" s="13"/>
      <c r="H247" s="20"/>
      <c r="I247" s="22"/>
      <c r="J247" s="22"/>
      <c r="K247" s="22"/>
      <c r="L247" s="22"/>
      <c r="M247" s="24"/>
      <c r="N247" s="22"/>
      <c r="O247" s="20"/>
      <c r="P247" s="12"/>
      <c r="Q247" s="12"/>
      <c r="R247" s="12"/>
      <c r="S247" s="12"/>
      <c r="T247" s="12"/>
      <c r="U247" s="12"/>
      <c r="V247" s="12"/>
      <c r="W247" s="12"/>
      <c r="X247" s="12"/>
      <c r="Y247" s="12"/>
      <c r="Z247" s="12"/>
      <c r="AA247" s="12"/>
      <c r="AB247" s="12"/>
      <c r="AC247" s="12"/>
      <c r="AD247" s="12"/>
      <c r="AE247" s="12"/>
      <c r="AF247" s="12"/>
      <c r="AG247" s="12"/>
      <c r="AH247" s="12"/>
      <c r="AI247" s="12"/>
      <c r="AJ247" s="12"/>
      <c r="AK247" s="12"/>
      <c r="AL247" s="12"/>
      <c r="AM247" s="12"/>
      <c r="AN247" s="12"/>
      <c r="AO247" s="12"/>
      <c r="AP247" s="12"/>
      <c r="AQ247" s="12"/>
      <c r="AR247" s="12"/>
      <c r="AS247" s="12"/>
      <c r="AT247" s="12"/>
      <c r="AU247" s="12"/>
      <c r="AV247" s="12"/>
      <c r="AW247" s="12"/>
      <c r="AX247" s="12"/>
      <c r="AY247" s="12"/>
      <c r="AZ247" s="12"/>
      <c r="BA247" s="12"/>
      <c r="BB247" s="12"/>
      <c r="BC247" s="12"/>
      <c r="BD247" s="12"/>
      <c r="BE247" s="12"/>
      <c r="BF247" s="12"/>
      <c r="BG247" s="12"/>
      <c r="BH247" s="12"/>
      <c r="BI247" s="12"/>
      <c r="BJ247" s="12"/>
      <c r="BK247" s="12"/>
      <c r="BL247" s="12"/>
      <c r="BM247" s="12"/>
      <c r="BN247" s="12"/>
      <c r="BO247" s="12"/>
      <c r="BP247" s="12"/>
      <c r="BQ247" s="12"/>
      <c r="BR247" s="12"/>
      <c r="BS247" s="12"/>
      <c r="BT247" s="12"/>
      <c r="BU247" s="12"/>
      <c r="BV247" s="12"/>
      <c r="BW247" s="12"/>
      <c r="BX247" s="12"/>
      <c r="BY247" s="12"/>
      <c r="BZ247" s="12"/>
      <c r="CA247" s="12"/>
      <c r="CB247" s="12"/>
      <c r="CC247" s="12"/>
    </row>
    <row r="248" spans="1:81" ht="15.75" x14ac:dyDescent="0.25">
      <c r="A248" s="20"/>
      <c r="B248" s="29"/>
      <c r="C248" s="29"/>
      <c r="D248" s="29"/>
      <c r="E248" s="29"/>
      <c r="F248" s="26"/>
      <c r="G248" s="13"/>
      <c r="H248" s="20"/>
      <c r="I248" s="22"/>
      <c r="J248" s="22"/>
      <c r="K248" s="22"/>
      <c r="L248" s="22"/>
      <c r="M248" s="24"/>
      <c r="N248" s="22"/>
      <c r="O248" s="20"/>
      <c r="P248" s="12"/>
      <c r="Q248" s="12"/>
      <c r="R248" s="12"/>
      <c r="S248" s="12"/>
      <c r="T248" s="12"/>
      <c r="U248" s="12"/>
      <c r="V248" s="12"/>
      <c r="W248" s="12"/>
      <c r="X248" s="12"/>
      <c r="Y248" s="12"/>
      <c r="Z248" s="12"/>
      <c r="AA248" s="12"/>
      <c r="AB248" s="12"/>
      <c r="AC248" s="12"/>
      <c r="AD248" s="12"/>
      <c r="AE248" s="12"/>
      <c r="AF248" s="12"/>
      <c r="AG248" s="12"/>
      <c r="AH248" s="12"/>
      <c r="AI248" s="12"/>
      <c r="AJ248" s="12"/>
      <c r="AK248" s="12"/>
      <c r="AL248" s="12"/>
      <c r="AM248" s="12"/>
      <c r="AN248" s="12"/>
      <c r="AO248" s="12"/>
      <c r="AP248" s="12"/>
      <c r="AQ248" s="12"/>
      <c r="AR248" s="12"/>
      <c r="AS248" s="12"/>
      <c r="AT248" s="12"/>
      <c r="AU248" s="12"/>
      <c r="AV248" s="12"/>
      <c r="AW248" s="12"/>
      <c r="AX248" s="12"/>
      <c r="AY248" s="12"/>
      <c r="AZ248" s="12"/>
      <c r="BA248" s="12"/>
      <c r="BB248" s="12"/>
      <c r="BC248" s="12"/>
      <c r="BD248" s="12"/>
      <c r="BE248" s="12"/>
      <c r="BF248" s="12"/>
      <c r="BG248" s="12"/>
      <c r="BH248" s="12"/>
      <c r="BI248" s="12"/>
      <c r="BJ248" s="12"/>
      <c r="BK248" s="12"/>
      <c r="BL248" s="12"/>
      <c r="BM248" s="12"/>
      <c r="BN248" s="12"/>
      <c r="BO248" s="12"/>
      <c r="BP248" s="12"/>
      <c r="BQ248" s="12"/>
      <c r="BR248" s="12"/>
      <c r="BS248" s="12"/>
      <c r="BT248" s="12"/>
      <c r="BU248" s="12"/>
      <c r="BV248" s="12"/>
      <c r="BW248" s="12"/>
      <c r="BX248" s="12"/>
      <c r="BY248" s="12"/>
      <c r="BZ248" s="12"/>
      <c r="CA248" s="12"/>
      <c r="CB248" s="12"/>
      <c r="CC248" s="12"/>
    </row>
    <row r="249" spans="1:81" ht="15.75" x14ac:dyDescent="0.25">
      <c r="A249" s="20"/>
      <c r="B249" s="29"/>
      <c r="C249" s="29"/>
      <c r="D249" s="29"/>
      <c r="E249" s="29"/>
      <c r="F249" s="26"/>
      <c r="G249" s="13"/>
      <c r="H249" s="20"/>
      <c r="I249" s="22"/>
      <c r="J249" s="22"/>
      <c r="K249" s="22"/>
      <c r="L249" s="22"/>
      <c r="M249" s="24"/>
      <c r="N249" s="22"/>
      <c r="O249" s="20"/>
      <c r="P249" s="12"/>
      <c r="Q249" s="12"/>
      <c r="R249" s="12"/>
      <c r="S249" s="12"/>
      <c r="T249" s="12"/>
      <c r="U249" s="12"/>
      <c r="V249" s="12"/>
      <c r="W249" s="12"/>
      <c r="X249" s="12"/>
      <c r="Y249" s="12"/>
      <c r="Z249" s="12"/>
      <c r="AA249" s="12"/>
      <c r="AB249" s="12"/>
      <c r="AC249" s="12"/>
      <c r="AD249" s="12"/>
      <c r="AE249" s="12"/>
      <c r="AF249" s="12"/>
      <c r="AG249" s="12"/>
      <c r="AH249" s="12"/>
      <c r="AI249" s="12"/>
      <c r="AJ249" s="12"/>
      <c r="AK249" s="12"/>
      <c r="AL249" s="12"/>
      <c r="AM249" s="12"/>
      <c r="AN249" s="12"/>
      <c r="AO249" s="12"/>
      <c r="AP249" s="12"/>
      <c r="AQ249" s="12"/>
      <c r="AR249" s="12"/>
      <c r="AS249" s="12"/>
      <c r="AT249" s="12"/>
      <c r="AU249" s="12"/>
      <c r="AV249" s="12"/>
      <c r="AW249" s="12"/>
      <c r="AX249" s="12"/>
      <c r="AY249" s="12"/>
      <c r="AZ249" s="12"/>
      <c r="BA249" s="12"/>
      <c r="BB249" s="12"/>
      <c r="BC249" s="12"/>
      <c r="BD249" s="12"/>
      <c r="BE249" s="12"/>
      <c r="BF249" s="12"/>
      <c r="BG249" s="12"/>
      <c r="BH249" s="12"/>
      <c r="BI249" s="12"/>
      <c r="BJ249" s="12"/>
      <c r="BK249" s="12"/>
      <c r="BL249" s="12"/>
      <c r="BM249" s="12"/>
      <c r="BN249" s="12"/>
      <c r="BO249" s="12"/>
      <c r="BP249" s="12"/>
      <c r="BQ249" s="12"/>
      <c r="BR249" s="12"/>
      <c r="BS249" s="12"/>
      <c r="BT249" s="12"/>
      <c r="BU249" s="12"/>
      <c r="BV249" s="12"/>
      <c r="BW249" s="12"/>
      <c r="BX249" s="12"/>
      <c r="BY249" s="12"/>
      <c r="BZ249" s="12"/>
      <c r="CA249" s="12"/>
      <c r="CB249" s="12"/>
      <c r="CC249" s="12"/>
    </row>
    <row r="250" spans="1:81" ht="15.75" x14ac:dyDescent="0.25">
      <c r="A250" s="20"/>
      <c r="B250" s="29"/>
      <c r="C250" s="29"/>
      <c r="D250" s="29"/>
      <c r="E250" s="29"/>
      <c r="F250" s="26"/>
      <c r="G250" s="13"/>
      <c r="H250" s="20"/>
      <c r="I250" s="22"/>
      <c r="J250" s="22"/>
      <c r="K250" s="22"/>
      <c r="L250" s="22"/>
      <c r="M250" s="24"/>
      <c r="N250" s="22"/>
      <c r="O250" s="20"/>
      <c r="P250" s="12"/>
      <c r="Q250" s="12"/>
      <c r="R250" s="12"/>
      <c r="S250" s="12"/>
      <c r="T250" s="12"/>
      <c r="U250" s="12"/>
      <c r="V250" s="12"/>
      <c r="W250" s="12"/>
      <c r="X250" s="12"/>
      <c r="Y250" s="12"/>
      <c r="Z250" s="12"/>
      <c r="AA250" s="12"/>
      <c r="AB250" s="12"/>
      <c r="AC250" s="12"/>
      <c r="AD250" s="12"/>
      <c r="AE250" s="12"/>
      <c r="AF250" s="12"/>
      <c r="AG250" s="12"/>
      <c r="AH250" s="12"/>
      <c r="AI250" s="12"/>
      <c r="AJ250" s="12"/>
      <c r="AK250" s="12"/>
      <c r="AL250" s="12"/>
      <c r="AM250" s="12"/>
      <c r="AN250" s="12"/>
      <c r="AO250" s="12"/>
      <c r="AP250" s="12"/>
      <c r="AQ250" s="12"/>
      <c r="AR250" s="12"/>
      <c r="AS250" s="12"/>
      <c r="AT250" s="12"/>
      <c r="AU250" s="12"/>
      <c r="AV250" s="12"/>
      <c r="AW250" s="12"/>
      <c r="AX250" s="12"/>
      <c r="AY250" s="12"/>
      <c r="AZ250" s="12"/>
      <c r="BA250" s="12"/>
      <c r="BB250" s="12"/>
      <c r="BC250" s="12"/>
      <c r="BD250" s="12"/>
      <c r="BE250" s="12"/>
      <c r="BF250" s="12"/>
      <c r="BG250" s="12"/>
      <c r="BH250" s="12"/>
      <c r="BI250" s="12"/>
      <c r="BJ250" s="12"/>
      <c r="BK250" s="12"/>
      <c r="BL250" s="12"/>
      <c r="BM250" s="12"/>
      <c r="BN250" s="12"/>
      <c r="BO250" s="12"/>
      <c r="BP250" s="12"/>
      <c r="BQ250" s="12"/>
      <c r="BR250" s="12"/>
      <c r="BS250" s="12"/>
      <c r="BT250" s="12"/>
      <c r="BU250" s="12"/>
      <c r="BV250" s="12"/>
      <c r="BW250" s="12"/>
      <c r="BX250" s="12"/>
      <c r="BY250" s="12"/>
      <c r="BZ250" s="12"/>
      <c r="CA250" s="12"/>
      <c r="CB250" s="12"/>
      <c r="CC250" s="12"/>
    </row>
    <row r="251" spans="1:81" ht="15.75" x14ac:dyDescent="0.25">
      <c r="A251" s="20"/>
      <c r="B251" s="29"/>
      <c r="C251" s="29"/>
      <c r="D251" s="29"/>
      <c r="E251" s="29"/>
      <c r="F251" s="26"/>
      <c r="G251" s="13"/>
      <c r="H251" s="20"/>
      <c r="I251" s="22"/>
      <c r="J251" s="22"/>
      <c r="K251" s="22"/>
      <c r="L251" s="22"/>
      <c r="M251" s="24"/>
      <c r="N251" s="22"/>
      <c r="O251" s="20"/>
      <c r="P251" s="12"/>
      <c r="Q251" s="12"/>
      <c r="R251" s="12"/>
      <c r="S251" s="12"/>
      <c r="T251" s="12"/>
      <c r="U251" s="12"/>
      <c r="V251" s="12"/>
      <c r="W251" s="12"/>
      <c r="X251" s="12"/>
      <c r="Y251" s="12"/>
      <c r="Z251" s="12"/>
      <c r="AA251" s="12"/>
      <c r="AB251" s="12"/>
      <c r="AC251" s="12"/>
      <c r="AD251" s="12"/>
      <c r="AE251" s="12"/>
      <c r="AF251" s="12"/>
      <c r="AG251" s="12"/>
      <c r="AH251" s="12"/>
      <c r="AI251" s="12"/>
      <c r="AJ251" s="12"/>
      <c r="AK251" s="12"/>
      <c r="AL251" s="12"/>
      <c r="AM251" s="12"/>
      <c r="AN251" s="12"/>
      <c r="AO251" s="12"/>
      <c r="AP251" s="12"/>
      <c r="AQ251" s="12"/>
      <c r="AR251" s="12"/>
      <c r="AS251" s="12"/>
      <c r="AT251" s="12"/>
      <c r="AU251" s="12"/>
      <c r="AV251" s="12"/>
      <c r="AW251" s="12"/>
      <c r="AX251" s="12"/>
      <c r="AY251" s="12"/>
      <c r="AZ251" s="12"/>
      <c r="BA251" s="12"/>
      <c r="BB251" s="12"/>
      <c r="BC251" s="12"/>
      <c r="BD251" s="12"/>
      <c r="BE251" s="12"/>
      <c r="BF251" s="12"/>
      <c r="BG251" s="12"/>
      <c r="BH251" s="12"/>
      <c r="BI251" s="12"/>
      <c r="BJ251" s="12"/>
      <c r="BK251" s="12"/>
      <c r="BL251" s="12"/>
      <c r="BM251" s="12"/>
      <c r="BN251" s="12"/>
      <c r="BO251" s="12"/>
      <c r="BP251" s="12"/>
      <c r="BQ251" s="12"/>
      <c r="BR251" s="12"/>
      <c r="BS251" s="12"/>
      <c r="BT251" s="12"/>
      <c r="BU251" s="12"/>
      <c r="BV251" s="12"/>
      <c r="BW251" s="12"/>
      <c r="BX251" s="12"/>
      <c r="BY251" s="12"/>
      <c r="BZ251" s="12"/>
      <c r="CA251" s="12"/>
      <c r="CB251" s="12"/>
      <c r="CC251" s="12"/>
    </row>
    <row r="252" spans="1:81" ht="15.75" x14ac:dyDescent="0.25">
      <c r="A252" s="20"/>
      <c r="B252" s="29"/>
      <c r="C252" s="29"/>
      <c r="D252" s="29"/>
      <c r="E252" s="29"/>
      <c r="F252" s="26"/>
      <c r="G252" s="13"/>
      <c r="H252" s="20"/>
      <c r="I252" s="22"/>
      <c r="J252" s="22"/>
      <c r="K252" s="22"/>
      <c r="L252" s="22"/>
      <c r="M252" s="24"/>
      <c r="N252" s="22"/>
      <c r="O252" s="20"/>
      <c r="P252" s="12"/>
      <c r="Q252" s="12"/>
      <c r="R252" s="12"/>
      <c r="S252" s="12"/>
      <c r="T252" s="12"/>
      <c r="U252" s="12"/>
      <c r="V252" s="12"/>
      <c r="W252" s="12"/>
      <c r="X252" s="12"/>
      <c r="Y252" s="12"/>
      <c r="Z252" s="12"/>
      <c r="AA252" s="12"/>
      <c r="AB252" s="12"/>
      <c r="AC252" s="12"/>
      <c r="AD252" s="12"/>
      <c r="AE252" s="12"/>
      <c r="AF252" s="12"/>
      <c r="AG252" s="12"/>
      <c r="AH252" s="12"/>
      <c r="AI252" s="12"/>
      <c r="AJ252" s="12"/>
      <c r="AK252" s="12"/>
      <c r="AL252" s="12"/>
      <c r="AM252" s="12"/>
      <c r="AN252" s="12"/>
      <c r="AO252" s="12"/>
      <c r="AP252" s="12"/>
      <c r="AQ252" s="12"/>
      <c r="AR252" s="12"/>
      <c r="AS252" s="12"/>
      <c r="AT252" s="12"/>
      <c r="AU252" s="12"/>
      <c r="AV252" s="12"/>
      <c r="AW252" s="12"/>
      <c r="AX252" s="12"/>
      <c r="AY252" s="12"/>
      <c r="AZ252" s="12"/>
      <c r="BA252" s="12"/>
      <c r="BB252" s="12"/>
      <c r="BC252" s="12"/>
      <c r="BD252" s="12"/>
      <c r="BE252" s="12"/>
      <c r="BF252" s="12"/>
      <c r="BG252" s="12"/>
      <c r="BH252" s="12"/>
      <c r="BI252" s="12"/>
      <c r="BJ252" s="12"/>
      <c r="BK252" s="12"/>
      <c r="BL252" s="12"/>
      <c r="BM252" s="12"/>
      <c r="BN252" s="12"/>
      <c r="BO252" s="12"/>
      <c r="BP252" s="12"/>
      <c r="BQ252" s="12"/>
      <c r="BR252" s="12"/>
      <c r="BS252" s="12"/>
      <c r="BT252" s="12"/>
      <c r="BU252" s="12"/>
      <c r="BV252" s="12"/>
      <c r="BW252" s="12"/>
      <c r="BX252" s="12"/>
      <c r="BY252" s="12"/>
      <c r="BZ252" s="12"/>
      <c r="CA252" s="12"/>
      <c r="CB252" s="12"/>
      <c r="CC252" s="12"/>
    </row>
    <row r="253" spans="1:81" ht="15.75" x14ac:dyDescent="0.25">
      <c r="A253" s="20"/>
      <c r="B253" s="29"/>
      <c r="C253" s="29"/>
      <c r="D253" s="29"/>
      <c r="E253" s="29"/>
      <c r="F253" s="26"/>
      <c r="G253" s="13"/>
      <c r="H253" s="20"/>
      <c r="I253" s="22"/>
      <c r="J253" s="22"/>
      <c r="K253" s="22"/>
      <c r="L253" s="22"/>
      <c r="M253" s="24"/>
      <c r="N253" s="22"/>
      <c r="O253" s="20"/>
      <c r="P253" s="12"/>
      <c r="Q253" s="12"/>
      <c r="R253" s="12"/>
      <c r="S253" s="12"/>
      <c r="T253" s="12"/>
      <c r="U253" s="12"/>
      <c r="V253" s="12"/>
      <c r="W253" s="12"/>
      <c r="X253" s="12"/>
      <c r="Y253" s="12"/>
      <c r="Z253" s="12"/>
      <c r="AA253" s="12"/>
      <c r="AB253" s="12"/>
      <c r="AC253" s="12"/>
      <c r="AD253" s="12"/>
      <c r="AE253" s="12"/>
      <c r="AF253" s="12"/>
      <c r="AG253" s="12"/>
      <c r="AH253" s="12"/>
      <c r="AI253" s="12"/>
      <c r="AJ253" s="12"/>
      <c r="AK253" s="12"/>
      <c r="AL253" s="12"/>
      <c r="AM253" s="12"/>
      <c r="AN253" s="12"/>
      <c r="AO253" s="12"/>
      <c r="AP253" s="12"/>
      <c r="AQ253" s="12"/>
      <c r="AR253" s="12"/>
      <c r="AS253" s="12"/>
      <c r="AT253" s="12"/>
      <c r="AU253" s="12"/>
      <c r="AV253" s="12"/>
      <c r="AW253" s="12"/>
      <c r="AX253" s="12"/>
      <c r="AY253" s="12"/>
      <c r="AZ253" s="12"/>
      <c r="BA253" s="12"/>
      <c r="BB253" s="12"/>
      <c r="BC253" s="12"/>
      <c r="BD253" s="12"/>
      <c r="BE253" s="12"/>
      <c r="BF253" s="12"/>
      <c r="BG253" s="12"/>
      <c r="BH253" s="12"/>
      <c r="BI253" s="12"/>
      <c r="BJ253" s="12"/>
      <c r="BK253" s="12"/>
      <c r="BL253" s="12"/>
      <c r="BM253" s="12"/>
      <c r="BN253" s="12"/>
      <c r="BO253" s="12"/>
      <c r="BP253" s="12"/>
      <c r="BQ253" s="12"/>
      <c r="BR253" s="12"/>
      <c r="BS253" s="12"/>
      <c r="BT253" s="12"/>
      <c r="BU253" s="12"/>
      <c r="BV253" s="12"/>
      <c r="BW253" s="12"/>
      <c r="BX253" s="12"/>
      <c r="BY253" s="12"/>
      <c r="BZ253" s="12"/>
      <c r="CA253" s="12"/>
      <c r="CB253" s="12"/>
      <c r="CC253" s="12"/>
    </row>
    <row r="254" spans="1:81" ht="15.75" x14ac:dyDescent="0.25">
      <c r="A254" s="20"/>
      <c r="B254" s="29"/>
      <c r="C254" s="29"/>
      <c r="D254" s="29"/>
      <c r="E254" s="29"/>
      <c r="F254" s="26"/>
      <c r="G254" s="13"/>
      <c r="H254" s="20"/>
      <c r="I254" s="22"/>
      <c r="J254" s="22"/>
      <c r="K254" s="22"/>
      <c r="L254" s="22"/>
      <c r="M254" s="24"/>
      <c r="N254" s="22"/>
      <c r="O254" s="20"/>
      <c r="P254" s="12"/>
      <c r="Q254" s="12"/>
      <c r="R254" s="12"/>
      <c r="S254" s="12"/>
      <c r="T254" s="12"/>
      <c r="U254" s="12"/>
      <c r="V254" s="12"/>
      <c r="W254" s="12"/>
      <c r="X254" s="12"/>
      <c r="Y254" s="12"/>
      <c r="Z254" s="12"/>
      <c r="AA254" s="12"/>
      <c r="AB254" s="12"/>
      <c r="AC254" s="12"/>
      <c r="AD254" s="12"/>
      <c r="AE254" s="12"/>
      <c r="AF254" s="12"/>
      <c r="AG254" s="12"/>
      <c r="AH254" s="12"/>
      <c r="AI254" s="12"/>
      <c r="AJ254" s="12"/>
      <c r="AK254" s="12"/>
      <c r="AL254" s="12"/>
      <c r="AM254" s="12"/>
      <c r="AN254" s="12"/>
      <c r="AO254" s="12"/>
      <c r="AP254" s="12"/>
      <c r="AQ254" s="12"/>
      <c r="AR254" s="12"/>
      <c r="AS254" s="12"/>
      <c r="AT254" s="12"/>
      <c r="AU254" s="12"/>
      <c r="AV254" s="12"/>
      <c r="AW254" s="12"/>
      <c r="AX254" s="12"/>
      <c r="AY254" s="12"/>
      <c r="AZ254" s="12"/>
      <c r="BA254" s="12"/>
      <c r="BB254" s="12"/>
      <c r="BC254" s="12"/>
      <c r="BD254" s="12"/>
      <c r="BE254" s="12"/>
      <c r="BF254" s="12"/>
      <c r="BG254" s="12"/>
      <c r="BH254" s="12"/>
      <c r="BI254" s="12"/>
      <c r="BJ254" s="12"/>
      <c r="BK254" s="12"/>
      <c r="BL254" s="12"/>
      <c r="BM254" s="12"/>
      <c r="BN254" s="12"/>
      <c r="BO254" s="12"/>
      <c r="BP254" s="12"/>
      <c r="BQ254" s="12"/>
      <c r="BR254" s="12"/>
      <c r="BS254" s="12"/>
      <c r="BT254" s="12"/>
      <c r="BU254" s="12"/>
      <c r="BV254" s="12"/>
      <c r="BW254" s="12"/>
      <c r="BX254" s="12"/>
      <c r="BY254" s="12"/>
      <c r="BZ254" s="12"/>
      <c r="CA254" s="12"/>
      <c r="CB254" s="12"/>
      <c r="CC254" s="12"/>
    </row>
    <row r="255" spans="1:81" ht="15.75" x14ac:dyDescent="0.25">
      <c r="A255" s="20"/>
      <c r="B255" s="29"/>
      <c r="C255" s="29"/>
      <c r="D255" s="29"/>
      <c r="E255" s="29"/>
      <c r="F255" s="26"/>
      <c r="G255" s="13"/>
      <c r="H255" s="20"/>
      <c r="I255" s="22"/>
      <c r="J255" s="22"/>
      <c r="K255" s="22"/>
      <c r="L255" s="22"/>
      <c r="M255" s="24"/>
      <c r="N255" s="22"/>
      <c r="O255" s="20"/>
      <c r="P255" s="12"/>
      <c r="Q255" s="12"/>
      <c r="R255" s="12"/>
      <c r="S255" s="12"/>
      <c r="T255" s="12"/>
      <c r="U255" s="12"/>
      <c r="V255" s="12"/>
      <c r="W255" s="12"/>
      <c r="X255" s="12"/>
      <c r="Y255" s="12"/>
      <c r="Z255" s="12"/>
      <c r="AA255" s="12"/>
      <c r="AB255" s="12"/>
      <c r="AC255" s="12"/>
      <c r="AD255" s="12"/>
      <c r="AE255" s="12"/>
      <c r="AF255" s="12"/>
      <c r="AG255" s="12"/>
      <c r="AH255" s="12"/>
      <c r="AI255" s="12"/>
      <c r="AJ255" s="12"/>
      <c r="AK255" s="12"/>
      <c r="AL255" s="12"/>
      <c r="AM255" s="12"/>
      <c r="AN255" s="12"/>
      <c r="AO255" s="12"/>
      <c r="AP255" s="12"/>
      <c r="AQ255" s="12"/>
      <c r="AR255" s="12"/>
      <c r="AS255" s="12"/>
      <c r="AT255" s="12"/>
      <c r="AU255" s="12"/>
      <c r="AV255" s="12"/>
      <c r="AW255" s="12"/>
      <c r="AX255" s="12"/>
      <c r="AY255" s="12"/>
      <c r="AZ255" s="12"/>
      <c r="BA255" s="12"/>
      <c r="BB255" s="12"/>
      <c r="BC255" s="12"/>
      <c r="BD255" s="12"/>
      <c r="BE255" s="12"/>
      <c r="BF255" s="12"/>
      <c r="BG255" s="12"/>
      <c r="BH255" s="12"/>
      <c r="BI255" s="12"/>
      <c r="BJ255" s="12"/>
      <c r="BK255" s="12"/>
      <c r="BL255" s="12"/>
      <c r="BM255" s="12"/>
      <c r="BN255" s="12"/>
      <c r="BO255" s="12"/>
      <c r="BP255" s="12"/>
      <c r="BQ255" s="12"/>
      <c r="BR255" s="12"/>
      <c r="BS255" s="12"/>
      <c r="BT255" s="12"/>
      <c r="BU255" s="12"/>
      <c r="BV255" s="12"/>
      <c r="BW255" s="12"/>
      <c r="BX255" s="12"/>
      <c r="BY255" s="12"/>
      <c r="BZ255" s="12"/>
      <c r="CA255" s="12"/>
      <c r="CB255" s="12"/>
      <c r="CC255" s="12"/>
    </row>
    <row r="256" spans="1:81" ht="15.75" x14ac:dyDescent="0.25">
      <c r="A256" s="20"/>
      <c r="B256" s="29"/>
      <c r="C256" s="29"/>
      <c r="D256" s="29"/>
      <c r="E256" s="29"/>
      <c r="F256" s="26"/>
      <c r="G256" s="13"/>
      <c r="H256" s="20"/>
      <c r="I256" s="22"/>
      <c r="J256" s="22"/>
      <c r="K256" s="22"/>
      <c r="L256" s="22"/>
      <c r="M256" s="24"/>
      <c r="N256" s="22"/>
      <c r="O256" s="20"/>
      <c r="P256" s="12"/>
      <c r="Q256" s="12"/>
      <c r="R256" s="12"/>
      <c r="S256" s="12"/>
      <c r="T256" s="12"/>
      <c r="U256" s="12"/>
      <c r="V256" s="12"/>
      <c r="W256" s="12"/>
      <c r="X256" s="12"/>
      <c r="Y256" s="12"/>
      <c r="Z256" s="12"/>
      <c r="AA256" s="12"/>
      <c r="AB256" s="12"/>
      <c r="AC256" s="12"/>
      <c r="AD256" s="12"/>
      <c r="AE256" s="12"/>
      <c r="AF256" s="12"/>
      <c r="AG256" s="12"/>
      <c r="AH256" s="12"/>
      <c r="AI256" s="12"/>
      <c r="AJ256" s="12"/>
      <c r="AK256" s="12"/>
      <c r="AL256" s="12"/>
      <c r="AM256" s="12"/>
      <c r="AN256" s="12"/>
      <c r="AO256" s="12"/>
      <c r="AP256" s="12"/>
      <c r="AQ256" s="12"/>
      <c r="AR256" s="12"/>
      <c r="AS256" s="12"/>
      <c r="AT256" s="12"/>
      <c r="AU256" s="12"/>
      <c r="AV256" s="12"/>
      <c r="AW256" s="12"/>
      <c r="AX256" s="12"/>
      <c r="AY256" s="12"/>
      <c r="AZ256" s="12"/>
      <c r="BA256" s="12"/>
      <c r="BB256" s="12"/>
      <c r="BC256" s="12"/>
      <c r="BD256" s="12"/>
      <c r="BE256" s="12"/>
      <c r="BF256" s="12"/>
      <c r="BG256" s="12"/>
      <c r="BH256" s="12"/>
      <c r="BI256" s="12"/>
      <c r="BJ256" s="12"/>
      <c r="BK256" s="12"/>
      <c r="BL256" s="12"/>
      <c r="BM256" s="12"/>
      <c r="BN256" s="12"/>
      <c r="BO256" s="12"/>
      <c r="BP256" s="12"/>
      <c r="BQ256" s="12"/>
      <c r="BR256" s="12"/>
      <c r="BS256" s="12"/>
      <c r="BT256" s="12"/>
      <c r="BU256" s="12"/>
      <c r="BV256" s="12"/>
      <c r="BW256" s="12"/>
      <c r="BX256" s="12"/>
      <c r="BY256" s="12"/>
      <c r="BZ256" s="12"/>
      <c r="CA256" s="12"/>
      <c r="CB256" s="12"/>
      <c r="CC256" s="12"/>
    </row>
    <row r="257" spans="1:81" ht="15.75" x14ac:dyDescent="0.25">
      <c r="A257" s="20"/>
      <c r="B257" s="29"/>
      <c r="C257" s="29"/>
      <c r="D257" s="29"/>
      <c r="E257" s="29"/>
      <c r="F257" s="26"/>
      <c r="G257" s="13"/>
      <c r="H257" s="20"/>
      <c r="I257" s="22"/>
      <c r="J257" s="22"/>
      <c r="K257" s="22"/>
      <c r="L257" s="22"/>
      <c r="M257" s="24"/>
      <c r="N257" s="22"/>
      <c r="O257" s="20"/>
      <c r="P257" s="12"/>
      <c r="Q257" s="12"/>
      <c r="R257" s="12"/>
      <c r="S257" s="12"/>
      <c r="T257" s="12"/>
      <c r="U257" s="12"/>
      <c r="V257" s="12"/>
      <c r="W257" s="12"/>
      <c r="X257" s="12"/>
      <c r="Y257" s="12"/>
      <c r="Z257" s="12"/>
      <c r="AA257" s="12"/>
      <c r="AB257" s="12"/>
      <c r="AC257" s="12"/>
      <c r="AD257" s="12"/>
      <c r="AE257" s="12"/>
      <c r="AF257" s="12"/>
      <c r="AG257" s="12"/>
      <c r="AH257" s="12"/>
      <c r="AI257" s="12"/>
      <c r="AJ257" s="12"/>
      <c r="AK257" s="12"/>
      <c r="AL257" s="12"/>
      <c r="AM257" s="12"/>
      <c r="AN257" s="12"/>
      <c r="AO257" s="12"/>
      <c r="AP257" s="12"/>
      <c r="AQ257" s="12"/>
      <c r="AR257" s="12"/>
      <c r="AS257" s="12"/>
      <c r="AT257" s="12"/>
      <c r="AU257" s="12"/>
      <c r="AV257" s="12"/>
      <c r="AW257" s="12"/>
      <c r="AX257" s="12"/>
      <c r="AY257" s="12"/>
      <c r="AZ257" s="12"/>
      <c r="BA257" s="12"/>
      <c r="BB257" s="12"/>
      <c r="BC257" s="12"/>
      <c r="BD257" s="12"/>
      <c r="BE257" s="12"/>
      <c r="BF257" s="12"/>
      <c r="BG257" s="12"/>
      <c r="BH257" s="12"/>
      <c r="BI257" s="12"/>
      <c r="BJ257" s="12"/>
      <c r="BK257" s="12"/>
      <c r="BL257" s="12"/>
      <c r="BM257" s="12"/>
      <c r="BN257" s="12"/>
      <c r="BO257" s="12"/>
      <c r="BP257" s="12"/>
      <c r="BQ257" s="12"/>
      <c r="BR257" s="12"/>
      <c r="BS257" s="12"/>
      <c r="BT257" s="12"/>
      <c r="BU257" s="12"/>
      <c r="BV257" s="12"/>
      <c r="BW257" s="12"/>
      <c r="BX257" s="12"/>
      <c r="BY257" s="12"/>
      <c r="BZ257" s="12"/>
      <c r="CA257" s="12"/>
      <c r="CB257" s="12"/>
      <c r="CC257" s="12"/>
    </row>
    <row r="258" spans="1:81" ht="15.75" x14ac:dyDescent="0.25">
      <c r="A258" s="20"/>
      <c r="B258" s="29"/>
      <c r="C258" s="29"/>
      <c r="D258" s="29"/>
      <c r="E258" s="29"/>
      <c r="F258" s="26"/>
      <c r="G258" s="13"/>
      <c r="H258" s="20"/>
      <c r="I258" s="22"/>
      <c r="J258" s="22"/>
      <c r="K258" s="22"/>
      <c r="L258" s="22"/>
      <c r="M258" s="24"/>
      <c r="N258" s="22"/>
      <c r="O258" s="20"/>
      <c r="P258" s="12"/>
      <c r="Q258" s="12"/>
      <c r="R258" s="12"/>
      <c r="S258" s="12"/>
      <c r="T258" s="12"/>
      <c r="U258" s="12"/>
      <c r="V258" s="12"/>
      <c r="W258" s="12"/>
      <c r="X258" s="12"/>
      <c r="Y258" s="12"/>
      <c r="Z258" s="12"/>
      <c r="AA258" s="12"/>
      <c r="AB258" s="12"/>
      <c r="AC258" s="12"/>
      <c r="AD258" s="12"/>
      <c r="AE258" s="12"/>
      <c r="AF258" s="12"/>
      <c r="AG258" s="12"/>
      <c r="AH258" s="12"/>
      <c r="AI258" s="12"/>
      <c r="AJ258" s="12"/>
      <c r="AK258" s="12"/>
      <c r="AL258" s="12"/>
      <c r="AM258" s="12"/>
      <c r="AN258" s="12"/>
      <c r="AO258" s="12"/>
      <c r="AP258" s="12"/>
      <c r="AQ258" s="12"/>
      <c r="AR258" s="12"/>
      <c r="AS258" s="12"/>
      <c r="AT258" s="12"/>
      <c r="AU258" s="12"/>
      <c r="AV258" s="12"/>
      <c r="AW258" s="12"/>
      <c r="AX258" s="12"/>
      <c r="AY258" s="12"/>
      <c r="AZ258" s="12"/>
      <c r="BA258" s="12"/>
      <c r="BB258" s="12"/>
      <c r="BC258" s="12"/>
      <c r="BD258" s="12"/>
      <c r="BE258" s="12"/>
      <c r="BF258" s="12"/>
      <c r="BG258" s="12"/>
      <c r="BH258" s="12"/>
      <c r="BI258" s="12"/>
      <c r="BJ258" s="12"/>
      <c r="BK258" s="12"/>
      <c r="BL258" s="12"/>
      <c r="BM258" s="12"/>
      <c r="BN258" s="12"/>
      <c r="BO258" s="12"/>
      <c r="BP258" s="12"/>
      <c r="BQ258" s="12"/>
      <c r="BR258" s="12"/>
      <c r="BS258" s="12"/>
      <c r="BT258" s="12"/>
      <c r="BU258" s="12"/>
      <c r="BV258" s="12"/>
      <c r="BW258" s="12"/>
      <c r="BX258" s="12"/>
      <c r="BY258" s="12"/>
      <c r="BZ258" s="12"/>
      <c r="CA258" s="12"/>
      <c r="CB258" s="12"/>
      <c r="CC258" s="12"/>
    </row>
    <row r="259" spans="1:81" ht="15.75" x14ac:dyDescent="0.25">
      <c r="A259" s="20"/>
      <c r="B259" s="29"/>
      <c r="C259" s="29"/>
      <c r="D259" s="29"/>
      <c r="E259" s="29"/>
      <c r="F259" s="26"/>
      <c r="G259" s="13"/>
      <c r="H259" s="20"/>
      <c r="I259" s="22"/>
      <c r="J259" s="22"/>
      <c r="K259" s="22"/>
      <c r="L259" s="22"/>
      <c r="M259" s="24"/>
      <c r="N259" s="22"/>
      <c r="O259" s="20"/>
      <c r="P259" s="12"/>
      <c r="Q259" s="12"/>
      <c r="R259" s="12"/>
      <c r="S259" s="12"/>
      <c r="T259" s="12"/>
      <c r="U259" s="12"/>
      <c r="V259" s="12"/>
      <c r="W259" s="12"/>
      <c r="X259" s="12"/>
      <c r="Y259" s="12"/>
      <c r="Z259" s="12"/>
      <c r="AA259" s="12"/>
      <c r="AB259" s="12"/>
      <c r="AC259" s="12"/>
      <c r="AD259" s="12"/>
      <c r="AE259" s="12"/>
      <c r="AF259" s="12"/>
      <c r="AG259" s="12"/>
      <c r="AH259" s="12"/>
      <c r="AI259" s="12"/>
      <c r="AJ259" s="12"/>
      <c r="AK259" s="12"/>
      <c r="AL259" s="12"/>
      <c r="AM259" s="12"/>
      <c r="AN259" s="12"/>
      <c r="AO259" s="12"/>
      <c r="AP259" s="12"/>
      <c r="AQ259" s="12"/>
      <c r="AR259" s="12"/>
      <c r="AS259" s="12"/>
      <c r="AT259" s="12"/>
      <c r="AU259" s="12"/>
      <c r="AV259" s="12"/>
      <c r="AW259" s="12"/>
      <c r="AX259" s="12"/>
      <c r="AY259" s="12"/>
      <c r="AZ259" s="12"/>
      <c r="BA259" s="12"/>
      <c r="BB259" s="12"/>
      <c r="BC259" s="12"/>
      <c r="BD259" s="12"/>
      <c r="BE259" s="12"/>
      <c r="BF259" s="12"/>
      <c r="BG259" s="12"/>
      <c r="BH259" s="12"/>
      <c r="BI259" s="12"/>
      <c r="BJ259" s="12"/>
      <c r="BK259" s="12"/>
      <c r="BL259" s="12"/>
      <c r="BM259" s="12"/>
      <c r="BN259" s="12"/>
      <c r="BO259" s="12"/>
      <c r="BP259" s="12"/>
      <c r="BQ259" s="12"/>
      <c r="BR259" s="12"/>
      <c r="BS259" s="12"/>
      <c r="BT259" s="12"/>
      <c r="BU259" s="12"/>
      <c r="BV259" s="12"/>
      <c r="BW259" s="12"/>
      <c r="BX259" s="12"/>
      <c r="BY259" s="12"/>
      <c r="BZ259" s="12"/>
      <c r="CA259" s="12"/>
      <c r="CB259" s="12"/>
      <c r="CC259" s="12"/>
    </row>
    <row r="260" spans="1:81" ht="15.75" x14ac:dyDescent="0.25">
      <c r="A260" s="20"/>
      <c r="B260" s="29"/>
      <c r="C260" s="29"/>
      <c r="D260" s="29"/>
      <c r="E260" s="29"/>
      <c r="F260" s="26"/>
      <c r="G260" s="13"/>
      <c r="H260" s="20"/>
      <c r="I260" s="22"/>
      <c r="J260" s="22"/>
      <c r="K260" s="22"/>
      <c r="L260" s="22"/>
      <c r="M260" s="24"/>
      <c r="N260" s="22"/>
      <c r="O260" s="20"/>
      <c r="P260" s="12"/>
      <c r="Q260" s="12"/>
      <c r="R260" s="12"/>
      <c r="S260" s="12"/>
      <c r="T260" s="12"/>
      <c r="U260" s="12"/>
      <c r="V260" s="12"/>
      <c r="W260" s="12"/>
      <c r="X260" s="12"/>
      <c r="Y260" s="12"/>
      <c r="Z260" s="12"/>
      <c r="AA260" s="12"/>
      <c r="AB260" s="12"/>
      <c r="AC260" s="12"/>
      <c r="AD260" s="12"/>
      <c r="AE260" s="12"/>
      <c r="AF260" s="12"/>
      <c r="AG260" s="12"/>
      <c r="AH260" s="12"/>
      <c r="AI260" s="12"/>
      <c r="AJ260" s="12"/>
      <c r="AK260" s="12"/>
      <c r="AL260" s="12"/>
      <c r="AM260" s="12"/>
      <c r="AN260" s="12"/>
      <c r="AO260" s="12"/>
      <c r="AP260" s="12"/>
      <c r="AQ260" s="12"/>
      <c r="AR260" s="12"/>
      <c r="AS260" s="12"/>
      <c r="AT260" s="12"/>
      <c r="AU260" s="12"/>
      <c r="AV260" s="12"/>
      <c r="AW260" s="12"/>
      <c r="AX260" s="12"/>
      <c r="AY260" s="12"/>
      <c r="AZ260" s="12"/>
      <c r="BA260" s="12"/>
      <c r="BB260" s="12"/>
      <c r="BC260" s="12"/>
      <c r="BD260" s="12"/>
      <c r="BE260" s="12"/>
      <c r="BF260" s="12"/>
      <c r="BG260" s="12"/>
      <c r="BH260" s="12"/>
      <c r="BI260" s="12"/>
      <c r="BJ260" s="12"/>
      <c r="BK260" s="12"/>
      <c r="BL260" s="12"/>
      <c r="BM260" s="12"/>
      <c r="BN260" s="12"/>
      <c r="BO260" s="12"/>
      <c r="BP260" s="12"/>
      <c r="BQ260" s="12"/>
      <c r="BR260" s="12"/>
      <c r="BS260" s="12"/>
      <c r="BT260" s="12"/>
      <c r="BU260" s="12"/>
      <c r="BV260" s="12"/>
      <c r="BW260" s="12"/>
      <c r="BX260" s="12"/>
      <c r="BY260" s="12"/>
      <c r="BZ260" s="12"/>
      <c r="CA260" s="12"/>
      <c r="CB260" s="12"/>
      <c r="CC260" s="12"/>
    </row>
    <row r="261" spans="1:81" ht="15.75" x14ac:dyDescent="0.25">
      <c r="A261" s="20"/>
      <c r="B261" s="29"/>
      <c r="C261" s="29"/>
      <c r="D261" s="29"/>
      <c r="E261" s="29"/>
      <c r="F261" s="26"/>
      <c r="G261" s="13"/>
      <c r="H261" s="20"/>
      <c r="I261" s="22"/>
      <c r="J261" s="22"/>
      <c r="K261" s="22"/>
      <c r="L261" s="22"/>
      <c r="M261" s="24"/>
      <c r="N261" s="22"/>
      <c r="O261" s="20"/>
      <c r="P261" s="12"/>
      <c r="Q261" s="12"/>
      <c r="R261" s="12"/>
      <c r="S261" s="12"/>
      <c r="T261" s="12"/>
      <c r="U261" s="12"/>
      <c r="V261" s="12"/>
      <c r="W261" s="12"/>
      <c r="X261" s="12"/>
      <c r="Y261" s="12"/>
      <c r="Z261" s="12"/>
      <c r="AA261" s="12"/>
      <c r="AB261" s="12"/>
      <c r="AC261" s="12"/>
      <c r="AD261" s="12"/>
      <c r="AE261" s="12"/>
      <c r="AF261" s="12"/>
      <c r="AG261" s="12"/>
      <c r="AH261" s="12"/>
      <c r="AI261" s="12"/>
      <c r="AJ261" s="12"/>
      <c r="AK261" s="12"/>
      <c r="AL261" s="12"/>
      <c r="AM261" s="12"/>
      <c r="AN261" s="12"/>
      <c r="AO261" s="12"/>
      <c r="AP261" s="12"/>
      <c r="AQ261" s="12"/>
      <c r="AR261" s="12"/>
      <c r="AS261" s="12"/>
      <c r="AT261" s="12"/>
      <c r="AU261" s="12"/>
      <c r="AV261" s="12"/>
      <c r="AW261" s="12"/>
      <c r="AX261" s="12"/>
      <c r="AY261" s="12"/>
      <c r="AZ261" s="12"/>
      <c r="BA261" s="12"/>
      <c r="BB261" s="12"/>
      <c r="BC261" s="12"/>
      <c r="BD261" s="12"/>
      <c r="BE261" s="12"/>
      <c r="BF261" s="12"/>
      <c r="BG261" s="12"/>
      <c r="BH261" s="12"/>
      <c r="BI261" s="12"/>
      <c r="BJ261" s="12"/>
      <c r="BK261" s="12"/>
      <c r="BL261" s="12"/>
      <c r="BM261" s="12"/>
      <c r="BN261" s="12"/>
      <c r="BO261" s="12"/>
      <c r="BP261" s="12"/>
      <c r="BQ261" s="12"/>
      <c r="BR261" s="12"/>
      <c r="BS261" s="12"/>
      <c r="BT261" s="12"/>
      <c r="BU261" s="12"/>
      <c r="BV261" s="12"/>
      <c r="BW261" s="12"/>
      <c r="BX261" s="12"/>
      <c r="BY261" s="12"/>
      <c r="BZ261" s="12"/>
      <c r="CA261" s="12"/>
      <c r="CB261" s="12"/>
      <c r="CC261" s="12"/>
    </row>
    <row r="262" spans="1:81" ht="15.75" x14ac:dyDescent="0.25">
      <c r="A262" s="20"/>
      <c r="B262" s="29"/>
      <c r="C262" s="29"/>
      <c r="D262" s="29"/>
      <c r="E262" s="29"/>
      <c r="F262" s="26"/>
      <c r="G262" s="13"/>
      <c r="H262" s="20"/>
      <c r="I262" s="22"/>
      <c r="J262" s="22"/>
      <c r="K262" s="22"/>
      <c r="L262" s="22"/>
      <c r="M262" s="24"/>
      <c r="N262" s="22"/>
      <c r="O262" s="20"/>
      <c r="P262" s="12"/>
      <c r="Q262" s="12"/>
      <c r="R262" s="12"/>
      <c r="S262" s="12"/>
      <c r="T262" s="12"/>
      <c r="U262" s="12"/>
      <c r="V262" s="12"/>
      <c r="W262" s="12"/>
      <c r="X262" s="12"/>
      <c r="Y262" s="12"/>
      <c r="Z262" s="12"/>
      <c r="AA262" s="12"/>
      <c r="AB262" s="12"/>
      <c r="AC262" s="12"/>
      <c r="AD262" s="12"/>
      <c r="AE262" s="12"/>
      <c r="AF262" s="12"/>
      <c r="AG262" s="12"/>
      <c r="AH262" s="12"/>
      <c r="AI262" s="12"/>
      <c r="AJ262" s="12"/>
      <c r="AK262" s="12"/>
      <c r="AL262" s="12"/>
      <c r="AM262" s="12"/>
      <c r="AN262" s="12"/>
      <c r="AO262" s="12"/>
      <c r="AP262" s="12"/>
      <c r="AQ262" s="12"/>
      <c r="AR262" s="12"/>
      <c r="AS262" s="12"/>
      <c r="AT262" s="12"/>
      <c r="AU262" s="12"/>
      <c r="AV262" s="12"/>
      <c r="AW262" s="12"/>
      <c r="AX262" s="12"/>
      <c r="AY262" s="12"/>
      <c r="AZ262" s="12"/>
      <c r="BA262" s="12"/>
      <c r="BB262" s="12"/>
      <c r="BC262" s="12"/>
      <c r="BD262" s="12"/>
      <c r="BE262" s="12"/>
      <c r="BF262" s="12"/>
      <c r="BG262" s="12"/>
      <c r="BH262" s="12"/>
      <c r="BI262" s="12"/>
      <c r="BJ262" s="12"/>
      <c r="BK262" s="12"/>
      <c r="BL262" s="12"/>
      <c r="BM262" s="12"/>
      <c r="BN262" s="12"/>
      <c r="BO262" s="12"/>
      <c r="BP262" s="12"/>
      <c r="BQ262" s="12"/>
      <c r="BR262" s="12"/>
      <c r="BS262" s="12"/>
      <c r="BT262" s="12"/>
      <c r="BU262" s="12"/>
      <c r="BV262" s="12"/>
      <c r="BW262" s="12"/>
      <c r="BX262" s="12"/>
      <c r="BY262" s="12"/>
      <c r="BZ262" s="12"/>
      <c r="CA262" s="12"/>
      <c r="CB262" s="12"/>
      <c r="CC262" s="12"/>
    </row>
    <row r="263" spans="1:81" ht="15.75" x14ac:dyDescent="0.25">
      <c r="A263" s="20"/>
      <c r="B263" s="29"/>
      <c r="C263" s="29"/>
      <c r="D263" s="29"/>
      <c r="E263" s="29"/>
      <c r="F263" s="26"/>
      <c r="G263" s="13"/>
      <c r="H263" s="20"/>
      <c r="I263" s="22"/>
      <c r="J263" s="22"/>
      <c r="K263" s="22"/>
      <c r="L263" s="22"/>
      <c r="M263" s="24"/>
      <c r="N263" s="22"/>
      <c r="O263" s="20"/>
      <c r="P263" s="12"/>
      <c r="Q263" s="12"/>
      <c r="R263" s="12"/>
      <c r="S263" s="12"/>
      <c r="T263" s="12"/>
      <c r="U263" s="12"/>
      <c r="V263" s="12"/>
      <c r="W263" s="12"/>
      <c r="X263" s="12"/>
      <c r="Y263" s="12"/>
      <c r="Z263" s="12"/>
      <c r="AA263" s="12"/>
      <c r="AB263" s="12"/>
      <c r="AC263" s="12"/>
      <c r="AD263" s="12"/>
      <c r="AE263" s="12"/>
      <c r="AF263" s="12"/>
      <c r="AG263" s="12"/>
      <c r="AH263" s="12"/>
      <c r="AI263" s="12"/>
      <c r="AJ263" s="12"/>
      <c r="AK263" s="12"/>
      <c r="AL263" s="12"/>
      <c r="AM263" s="12"/>
      <c r="AN263" s="12"/>
      <c r="AO263" s="12"/>
      <c r="AP263" s="12"/>
      <c r="AQ263" s="12"/>
      <c r="AR263" s="12"/>
      <c r="AS263" s="12"/>
      <c r="AT263" s="12"/>
      <c r="AU263" s="12"/>
      <c r="AV263" s="12"/>
      <c r="AW263" s="12"/>
      <c r="AX263" s="12"/>
      <c r="AY263" s="12"/>
      <c r="AZ263" s="12"/>
      <c r="BA263" s="12"/>
      <c r="BB263" s="12"/>
      <c r="BC263" s="12"/>
      <c r="BD263" s="12"/>
      <c r="BE263" s="12"/>
      <c r="BF263" s="12"/>
      <c r="BG263" s="12"/>
      <c r="BH263" s="12"/>
      <c r="BI263" s="12"/>
      <c r="BJ263" s="12"/>
      <c r="BK263" s="12"/>
      <c r="BL263" s="12"/>
      <c r="BM263" s="12"/>
      <c r="BN263" s="12"/>
      <c r="BO263" s="12"/>
      <c r="BP263" s="12"/>
      <c r="BQ263" s="12"/>
      <c r="BR263" s="12"/>
      <c r="BS263" s="12"/>
      <c r="BT263" s="12"/>
      <c r="BU263" s="12"/>
      <c r="BV263" s="12"/>
      <c r="BW263" s="12"/>
      <c r="BX263" s="12"/>
      <c r="BY263" s="12"/>
      <c r="BZ263" s="12"/>
      <c r="CA263" s="12"/>
      <c r="CB263" s="12"/>
      <c r="CC263" s="12"/>
    </row>
    <row r="264" spans="1:81" ht="15.75" x14ac:dyDescent="0.25">
      <c r="A264" s="20"/>
      <c r="B264" s="29"/>
      <c r="C264" s="29"/>
      <c r="D264" s="29"/>
      <c r="E264" s="29"/>
      <c r="F264" s="26"/>
      <c r="G264" s="13"/>
      <c r="H264" s="20"/>
      <c r="I264" s="22"/>
      <c r="J264" s="22"/>
      <c r="K264" s="22"/>
      <c r="L264" s="22"/>
      <c r="M264" s="24"/>
      <c r="N264" s="22"/>
      <c r="O264" s="20"/>
      <c r="P264" s="12"/>
      <c r="Q264" s="12"/>
      <c r="R264" s="12"/>
      <c r="S264" s="12"/>
      <c r="T264" s="12"/>
      <c r="U264" s="12"/>
      <c r="V264" s="12"/>
      <c r="W264" s="12"/>
      <c r="X264" s="12"/>
      <c r="Y264" s="12"/>
      <c r="Z264" s="12"/>
      <c r="AA264" s="12"/>
      <c r="AB264" s="12"/>
      <c r="AC264" s="12"/>
      <c r="AD264" s="12"/>
      <c r="AE264" s="12"/>
      <c r="AF264" s="12"/>
      <c r="AG264" s="12"/>
      <c r="AH264" s="12"/>
      <c r="AI264" s="12"/>
      <c r="AJ264" s="12"/>
      <c r="AK264" s="12"/>
      <c r="AL264" s="12"/>
      <c r="AM264" s="12"/>
      <c r="AN264" s="12"/>
      <c r="AO264" s="12"/>
      <c r="AP264" s="12"/>
      <c r="AQ264" s="12"/>
      <c r="AR264" s="12"/>
      <c r="AS264" s="12"/>
      <c r="AT264" s="12"/>
      <c r="AU264" s="12"/>
      <c r="AV264" s="12"/>
      <c r="AW264" s="12"/>
      <c r="AX264" s="12"/>
      <c r="AY264" s="12"/>
      <c r="AZ264" s="12"/>
      <c r="BA264" s="12"/>
      <c r="BB264" s="12"/>
      <c r="BC264" s="12"/>
      <c r="BD264" s="12"/>
      <c r="BE264" s="12"/>
      <c r="BF264" s="12"/>
      <c r="BG264" s="12"/>
      <c r="BH264" s="12"/>
      <c r="BI264" s="12"/>
      <c r="BJ264" s="12"/>
      <c r="BK264" s="12"/>
      <c r="BL264" s="12"/>
      <c r="BM264" s="12"/>
      <c r="BN264" s="12"/>
      <c r="BO264" s="12"/>
      <c r="BP264" s="12"/>
      <c r="BQ264" s="12"/>
      <c r="BR264" s="12"/>
      <c r="BS264" s="12"/>
      <c r="BT264" s="12"/>
      <c r="BU264" s="12"/>
      <c r="BV264" s="12"/>
      <c r="BW264" s="12"/>
      <c r="BX264" s="12"/>
      <c r="BY264" s="12"/>
      <c r="BZ264" s="12"/>
      <c r="CA264" s="12"/>
      <c r="CB264" s="12"/>
      <c r="CC264" s="12"/>
    </row>
    <row r="265" spans="1:81" ht="15.75" x14ac:dyDescent="0.25">
      <c r="A265" s="20"/>
      <c r="B265" s="29"/>
      <c r="C265" s="29"/>
      <c r="D265" s="29"/>
      <c r="E265" s="29"/>
      <c r="F265" s="26"/>
      <c r="G265" s="13"/>
      <c r="H265" s="20"/>
      <c r="I265" s="22"/>
      <c r="J265" s="22"/>
      <c r="K265" s="22"/>
      <c r="L265" s="22"/>
      <c r="M265" s="24"/>
      <c r="N265" s="22"/>
      <c r="O265" s="20"/>
      <c r="P265" s="12"/>
      <c r="Q265" s="12"/>
      <c r="R265" s="12"/>
      <c r="S265" s="12"/>
      <c r="T265" s="12"/>
      <c r="U265" s="12"/>
      <c r="V265" s="12"/>
      <c r="W265" s="12"/>
      <c r="X265" s="12"/>
      <c r="Y265" s="12"/>
      <c r="Z265" s="12"/>
      <c r="AA265" s="12"/>
      <c r="AB265" s="12"/>
      <c r="AC265" s="12"/>
      <c r="AD265" s="12"/>
      <c r="AE265" s="12"/>
      <c r="AF265" s="12"/>
      <c r="AG265" s="12"/>
      <c r="AH265" s="12"/>
      <c r="AI265" s="12"/>
      <c r="AJ265" s="12"/>
      <c r="AK265" s="12"/>
      <c r="AL265" s="12"/>
      <c r="AM265" s="12"/>
      <c r="AN265" s="12"/>
      <c r="AO265" s="12"/>
      <c r="AP265" s="12"/>
      <c r="AQ265" s="12"/>
      <c r="AR265" s="12"/>
      <c r="AS265" s="12"/>
      <c r="AT265" s="12"/>
      <c r="AU265" s="12"/>
      <c r="AV265" s="12"/>
      <c r="AW265" s="12"/>
      <c r="AX265" s="12"/>
      <c r="AY265" s="12"/>
      <c r="AZ265" s="12"/>
      <c r="BA265" s="12"/>
      <c r="BB265" s="12"/>
      <c r="BC265" s="12"/>
      <c r="BD265" s="12"/>
      <c r="BE265" s="12"/>
      <c r="BF265" s="12"/>
      <c r="BG265" s="12"/>
      <c r="BH265" s="12"/>
      <c r="BI265" s="12"/>
      <c r="BJ265" s="12"/>
      <c r="BK265" s="12"/>
      <c r="BL265" s="12"/>
      <c r="BM265" s="12"/>
      <c r="BN265" s="12"/>
      <c r="BO265" s="12"/>
      <c r="BP265" s="12"/>
      <c r="BQ265" s="12"/>
      <c r="BR265" s="12"/>
      <c r="BS265" s="12"/>
      <c r="BT265" s="12"/>
      <c r="BU265" s="12"/>
      <c r="BV265" s="12"/>
      <c r="BW265" s="12"/>
      <c r="BX265" s="12"/>
      <c r="BY265" s="12"/>
      <c r="BZ265" s="12"/>
      <c r="CA265" s="12"/>
      <c r="CB265" s="12"/>
      <c r="CC265" s="12"/>
    </row>
    <row r="266" spans="1:81" ht="15.75" x14ac:dyDescent="0.25">
      <c r="A266" s="20"/>
      <c r="B266" s="29"/>
      <c r="C266" s="29"/>
      <c r="D266" s="29"/>
      <c r="E266" s="29"/>
      <c r="F266" s="26"/>
      <c r="G266" s="13"/>
      <c r="H266" s="20"/>
      <c r="I266" s="22"/>
      <c r="J266" s="22"/>
      <c r="K266" s="22"/>
      <c r="L266" s="22"/>
      <c r="M266" s="24"/>
      <c r="N266" s="22"/>
      <c r="O266" s="20"/>
      <c r="P266" s="12"/>
      <c r="Q266" s="12"/>
      <c r="R266" s="12"/>
      <c r="S266" s="12"/>
      <c r="T266" s="12"/>
      <c r="U266" s="12"/>
      <c r="V266" s="12"/>
      <c r="W266" s="12"/>
      <c r="X266" s="12"/>
      <c r="Y266" s="12"/>
      <c r="Z266" s="12"/>
      <c r="AA266" s="12"/>
      <c r="AB266" s="12"/>
      <c r="AC266" s="12"/>
      <c r="AD266" s="12"/>
      <c r="AE266" s="12"/>
      <c r="AF266" s="12"/>
      <c r="AG266" s="12"/>
      <c r="AH266" s="12"/>
      <c r="AI266" s="12"/>
      <c r="AJ266" s="12"/>
      <c r="AK266" s="12"/>
      <c r="AL266" s="12"/>
      <c r="AM266" s="12"/>
      <c r="AN266" s="12"/>
      <c r="AO266" s="12"/>
      <c r="AP266" s="12"/>
      <c r="AQ266" s="12"/>
      <c r="AR266" s="12"/>
      <c r="AS266" s="12"/>
      <c r="AT266" s="12"/>
      <c r="AU266" s="12"/>
      <c r="AV266" s="12"/>
      <c r="AW266" s="12"/>
      <c r="AX266" s="12"/>
      <c r="AY266" s="12"/>
      <c r="AZ266" s="12"/>
      <c r="BA266" s="12"/>
      <c r="BB266" s="12"/>
      <c r="BC266" s="12"/>
      <c r="BD266" s="12"/>
      <c r="BE266" s="12"/>
      <c r="BF266" s="12"/>
      <c r="BG266" s="12"/>
      <c r="BH266" s="12"/>
      <c r="BI266" s="12"/>
      <c r="BJ266" s="12"/>
      <c r="BK266" s="12"/>
      <c r="BL266" s="12"/>
      <c r="BM266" s="12"/>
      <c r="BN266" s="12"/>
      <c r="BO266" s="12"/>
      <c r="BP266" s="12"/>
      <c r="BQ266" s="12"/>
      <c r="BR266" s="12"/>
      <c r="BS266" s="12"/>
      <c r="BT266" s="12"/>
      <c r="BU266" s="12"/>
      <c r="BV266" s="12"/>
      <c r="BW266" s="12"/>
      <c r="BX266" s="12"/>
      <c r="BY266" s="12"/>
      <c r="BZ266" s="12"/>
      <c r="CA266" s="12"/>
      <c r="CB266" s="12"/>
      <c r="CC266" s="12"/>
    </row>
    <row r="267" spans="1:81" ht="15.75" x14ac:dyDescent="0.25">
      <c r="A267" s="20"/>
      <c r="B267" s="29"/>
      <c r="C267" s="29"/>
      <c r="D267" s="29"/>
      <c r="E267" s="29"/>
      <c r="F267" s="26"/>
      <c r="G267" s="13"/>
      <c r="H267" s="20"/>
      <c r="I267" s="22"/>
      <c r="J267" s="22"/>
      <c r="K267" s="22"/>
      <c r="L267" s="22"/>
      <c r="M267" s="24"/>
      <c r="N267" s="22"/>
      <c r="O267" s="20"/>
      <c r="P267" s="12"/>
      <c r="Q267" s="12"/>
      <c r="R267" s="12"/>
      <c r="S267" s="12"/>
      <c r="T267" s="12"/>
      <c r="U267" s="12"/>
      <c r="V267" s="12"/>
      <c r="W267" s="12"/>
      <c r="X267" s="12"/>
      <c r="Y267" s="12"/>
      <c r="Z267" s="12"/>
      <c r="AA267" s="12"/>
      <c r="AB267" s="12"/>
      <c r="AC267" s="12"/>
      <c r="AD267" s="12"/>
      <c r="AE267" s="12"/>
      <c r="AF267" s="12"/>
      <c r="AG267" s="12"/>
      <c r="AH267" s="12"/>
      <c r="AI267" s="12"/>
      <c r="AJ267" s="12"/>
      <c r="AK267" s="12"/>
      <c r="AL267" s="12"/>
      <c r="AM267" s="12"/>
      <c r="AN267" s="12"/>
      <c r="AO267" s="12"/>
      <c r="AP267" s="12"/>
      <c r="AQ267" s="12"/>
      <c r="AR267" s="12"/>
      <c r="AS267" s="12"/>
      <c r="AT267" s="12"/>
      <c r="AU267" s="12"/>
      <c r="AV267" s="12"/>
      <c r="AW267" s="12"/>
      <c r="AX267" s="12"/>
      <c r="AY267" s="12"/>
      <c r="AZ267" s="12"/>
      <c r="BA267" s="12"/>
      <c r="BB267" s="12"/>
      <c r="BC267" s="12"/>
      <c r="BD267" s="12"/>
      <c r="BE267" s="12"/>
      <c r="BF267" s="12"/>
      <c r="BG267" s="12"/>
      <c r="BH267" s="12"/>
      <c r="BI267" s="12"/>
      <c r="BJ267" s="12"/>
      <c r="BK267" s="12"/>
      <c r="BL267" s="12"/>
      <c r="BM267" s="12"/>
      <c r="BN267" s="12"/>
      <c r="BO267" s="12"/>
      <c r="BP267" s="12"/>
      <c r="BQ267" s="12"/>
      <c r="BR267" s="12"/>
      <c r="BS267" s="12"/>
      <c r="BT267" s="12"/>
      <c r="BU267" s="12"/>
      <c r="BV267" s="12"/>
      <c r="BW267" s="12"/>
      <c r="BX267" s="12"/>
      <c r="BY267" s="12"/>
      <c r="BZ267" s="12"/>
      <c r="CA267" s="12"/>
      <c r="CB267" s="12"/>
      <c r="CC267" s="12"/>
    </row>
    <row r="268" spans="1:81" ht="15.75" x14ac:dyDescent="0.25">
      <c r="A268" s="20"/>
      <c r="B268" s="29"/>
      <c r="C268" s="29"/>
      <c r="D268" s="29"/>
      <c r="E268" s="29"/>
      <c r="F268" s="26"/>
      <c r="G268" s="13"/>
      <c r="H268" s="20"/>
      <c r="I268" s="22"/>
      <c r="J268" s="22"/>
      <c r="K268" s="22"/>
      <c r="L268" s="22"/>
      <c r="M268" s="24"/>
      <c r="N268" s="22"/>
      <c r="O268" s="20"/>
      <c r="P268" s="12"/>
      <c r="Q268" s="12"/>
      <c r="R268" s="12"/>
      <c r="S268" s="12"/>
      <c r="T268" s="12"/>
      <c r="U268" s="12"/>
      <c r="V268" s="12"/>
      <c r="W268" s="12"/>
      <c r="X268" s="12"/>
      <c r="Y268" s="12"/>
      <c r="Z268" s="12"/>
      <c r="AA268" s="12"/>
      <c r="AB268" s="12"/>
      <c r="AC268" s="12"/>
      <c r="AD268" s="12"/>
      <c r="AE268" s="12"/>
      <c r="AF268" s="12"/>
      <c r="AG268" s="12"/>
      <c r="AH268" s="12"/>
      <c r="AI268" s="12"/>
      <c r="AJ268" s="12"/>
      <c r="AK268" s="12"/>
      <c r="AL268" s="12"/>
      <c r="AM268" s="12"/>
      <c r="AN268" s="12"/>
      <c r="AO268" s="12"/>
      <c r="AP268" s="12"/>
      <c r="AQ268" s="12"/>
      <c r="AR268" s="12"/>
      <c r="AS268" s="12"/>
      <c r="AT268" s="12"/>
      <c r="AU268" s="12"/>
      <c r="AV268" s="12"/>
      <c r="AW268" s="12"/>
      <c r="AX268" s="12"/>
      <c r="AY268" s="12"/>
      <c r="AZ268" s="12"/>
      <c r="BA268" s="12"/>
      <c r="BB268" s="12"/>
      <c r="BC268" s="12"/>
      <c r="BD268" s="12"/>
      <c r="BE268" s="12"/>
      <c r="BF268" s="12"/>
      <c r="BG268" s="12"/>
      <c r="BH268" s="12"/>
      <c r="BI268" s="12"/>
      <c r="BJ268" s="12"/>
      <c r="BK268" s="12"/>
      <c r="BL268" s="12"/>
      <c r="BM268" s="12"/>
      <c r="BN268" s="12"/>
      <c r="BO268" s="12"/>
      <c r="BP268" s="12"/>
      <c r="BQ268" s="12"/>
      <c r="BR268" s="12"/>
      <c r="BS268" s="12"/>
      <c r="BT268" s="12"/>
      <c r="BU268" s="12"/>
      <c r="BV268" s="12"/>
      <c r="BW268" s="12"/>
      <c r="BX268" s="12"/>
      <c r="BY268" s="12"/>
      <c r="BZ268" s="12"/>
      <c r="CA268" s="12"/>
      <c r="CB268" s="12"/>
      <c r="CC268" s="12"/>
    </row>
    <row r="269" spans="1:81" ht="15.75" x14ac:dyDescent="0.25">
      <c r="A269" s="20"/>
      <c r="B269" s="29"/>
      <c r="C269" s="29"/>
      <c r="D269" s="29"/>
      <c r="E269" s="29"/>
      <c r="F269" s="26"/>
      <c r="G269" s="13"/>
      <c r="H269" s="20"/>
      <c r="I269" s="22"/>
      <c r="J269" s="22"/>
      <c r="K269" s="22"/>
      <c r="L269" s="22"/>
      <c r="M269" s="24"/>
      <c r="N269" s="22"/>
      <c r="O269" s="20"/>
      <c r="P269" s="12"/>
      <c r="Q269" s="12"/>
      <c r="R269" s="12"/>
      <c r="S269" s="12"/>
      <c r="T269" s="12"/>
      <c r="U269" s="12"/>
      <c r="V269" s="12"/>
      <c r="W269" s="12"/>
      <c r="X269" s="12"/>
      <c r="Y269" s="12"/>
      <c r="Z269" s="12"/>
      <c r="AA269" s="12"/>
      <c r="AB269" s="12"/>
      <c r="AC269" s="12"/>
      <c r="AD269" s="12"/>
      <c r="AE269" s="12"/>
      <c r="AF269" s="12"/>
      <c r="AG269" s="12"/>
      <c r="AH269" s="12"/>
      <c r="AI269" s="12"/>
      <c r="AJ269" s="12"/>
      <c r="AK269" s="12"/>
      <c r="AL269" s="12"/>
      <c r="AM269" s="12"/>
      <c r="AN269" s="12"/>
      <c r="AO269" s="12"/>
      <c r="AP269" s="12"/>
      <c r="AQ269" s="12"/>
      <c r="AR269" s="12"/>
      <c r="AS269" s="12"/>
      <c r="AT269" s="12"/>
      <c r="AU269" s="12"/>
      <c r="AV269" s="12"/>
      <c r="AW269" s="12"/>
      <c r="AX269" s="12"/>
      <c r="AY269" s="12"/>
      <c r="AZ269" s="12"/>
      <c r="BA269" s="12"/>
      <c r="BB269" s="12"/>
      <c r="BC269" s="12"/>
      <c r="BD269" s="12"/>
      <c r="BE269" s="12"/>
      <c r="BF269" s="12"/>
      <c r="BG269" s="12"/>
      <c r="BH269" s="12"/>
      <c r="BI269" s="12"/>
      <c r="BJ269" s="12"/>
      <c r="BK269" s="12"/>
      <c r="BL269" s="12"/>
      <c r="BM269" s="12"/>
      <c r="BN269" s="12"/>
      <c r="BO269" s="12"/>
      <c r="BP269" s="12"/>
      <c r="BQ269" s="12"/>
      <c r="BR269" s="12"/>
      <c r="BS269" s="12"/>
      <c r="BT269" s="12"/>
      <c r="BU269" s="12"/>
      <c r="BV269" s="12"/>
      <c r="BW269" s="12"/>
      <c r="BX269" s="12"/>
      <c r="BY269" s="12"/>
      <c r="BZ269" s="12"/>
      <c r="CA269" s="12"/>
      <c r="CB269" s="12"/>
      <c r="CC269" s="12"/>
    </row>
    <row r="270" spans="1:81" ht="15.75" x14ac:dyDescent="0.25">
      <c r="A270" s="20"/>
      <c r="B270" s="29"/>
      <c r="C270" s="29"/>
      <c r="D270" s="29"/>
      <c r="E270" s="29"/>
      <c r="F270" s="26"/>
      <c r="G270" s="13"/>
      <c r="H270" s="20"/>
      <c r="I270" s="22"/>
      <c r="J270" s="22"/>
      <c r="K270" s="22"/>
      <c r="L270" s="22"/>
      <c r="M270" s="24"/>
      <c r="N270" s="22"/>
      <c r="O270" s="20"/>
      <c r="P270" s="12"/>
      <c r="Q270" s="12"/>
      <c r="R270" s="12"/>
      <c r="S270" s="12"/>
      <c r="T270" s="12"/>
      <c r="U270" s="12"/>
      <c r="V270" s="12"/>
      <c r="W270" s="12"/>
      <c r="X270" s="12"/>
      <c r="Y270" s="12"/>
      <c r="Z270" s="12"/>
      <c r="AA270" s="12"/>
      <c r="AB270" s="12"/>
      <c r="AC270" s="12"/>
      <c r="AD270" s="12"/>
      <c r="AE270" s="12"/>
      <c r="AF270" s="12"/>
      <c r="AG270" s="12"/>
      <c r="AH270" s="12"/>
      <c r="AI270" s="12"/>
      <c r="AJ270" s="12"/>
      <c r="AK270" s="12"/>
      <c r="AL270" s="12"/>
      <c r="AM270" s="12"/>
      <c r="AN270" s="12"/>
      <c r="AO270" s="12"/>
      <c r="AP270" s="12"/>
      <c r="AQ270" s="12"/>
      <c r="AR270" s="12"/>
      <c r="AS270" s="12"/>
      <c r="AT270" s="12"/>
      <c r="AU270" s="12"/>
      <c r="AV270" s="12"/>
      <c r="AW270" s="12"/>
      <c r="AX270" s="12"/>
      <c r="AY270" s="12"/>
      <c r="AZ270" s="12"/>
      <c r="BA270" s="12"/>
      <c r="BB270" s="12"/>
      <c r="BC270" s="12"/>
      <c r="BD270" s="12"/>
      <c r="BE270" s="12"/>
      <c r="BF270" s="12"/>
      <c r="BG270" s="12"/>
      <c r="BH270" s="12"/>
      <c r="BI270" s="12"/>
      <c r="BJ270" s="12"/>
      <c r="BK270" s="12"/>
      <c r="BL270" s="12"/>
      <c r="BM270" s="12"/>
      <c r="BN270" s="12"/>
      <c r="BO270" s="12"/>
      <c r="BP270" s="12"/>
      <c r="BQ270" s="12"/>
      <c r="BR270" s="12"/>
      <c r="BS270" s="12"/>
      <c r="BT270" s="12"/>
      <c r="BU270" s="12"/>
      <c r="BV270" s="12"/>
      <c r="BW270" s="12"/>
      <c r="BX270" s="12"/>
      <c r="BY270" s="12"/>
      <c r="BZ270" s="12"/>
      <c r="CA270" s="12"/>
      <c r="CB270" s="12"/>
      <c r="CC270" s="12"/>
    </row>
    <row r="271" spans="1:81" ht="15.75" x14ac:dyDescent="0.25">
      <c r="A271" s="20"/>
      <c r="B271" s="29"/>
      <c r="C271" s="29"/>
      <c r="D271" s="29"/>
      <c r="E271" s="29"/>
      <c r="F271" s="26"/>
      <c r="G271" s="13"/>
      <c r="H271" s="20"/>
      <c r="I271" s="22"/>
      <c r="J271" s="22"/>
      <c r="K271" s="22"/>
      <c r="L271" s="22"/>
      <c r="M271" s="24"/>
      <c r="N271" s="22"/>
      <c r="O271" s="20"/>
      <c r="P271" s="12"/>
      <c r="Q271" s="12"/>
      <c r="R271" s="12"/>
      <c r="S271" s="12"/>
      <c r="T271" s="12"/>
      <c r="U271" s="12"/>
      <c r="V271" s="12"/>
      <c r="W271" s="12"/>
      <c r="X271" s="12"/>
      <c r="Y271" s="12"/>
      <c r="Z271" s="12"/>
      <c r="AA271" s="12"/>
      <c r="AB271" s="12"/>
      <c r="AC271" s="12"/>
      <c r="AD271" s="12"/>
      <c r="AE271" s="12"/>
      <c r="AF271" s="12"/>
      <c r="AG271" s="12"/>
      <c r="AH271" s="12"/>
      <c r="AI271" s="12"/>
      <c r="AJ271" s="12"/>
      <c r="AK271" s="12"/>
      <c r="AL271" s="12"/>
      <c r="AM271" s="12"/>
      <c r="AN271" s="12"/>
      <c r="AO271" s="12"/>
      <c r="AP271" s="12"/>
      <c r="AQ271" s="12"/>
      <c r="AR271" s="12"/>
      <c r="AS271" s="12"/>
      <c r="AT271" s="12"/>
      <c r="AU271" s="12"/>
      <c r="AV271" s="12"/>
      <c r="AW271" s="12"/>
      <c r="AX271" s="12"/>
      <c r="AY271" s="12"/>
      <c r="AZ271" s="12"/>
      <c r="BA271" s="12"/>
      <c r="BB271" s="12"/>
      <c r="BC271" s="12"/>
      <c r="BD271" s="12"/>
      <c r="BE271" s="12"/>
      <c r="BF271" s="12"/>
      <c r="BG271" s="12"/>
      <c r="BH271" s="12"/>
      <c r="BI271" s="12"/>
      <c r="BJ271" s="12"/>
      <c r="BK271" s="12"/>
      <c r="BL271" s="12"/>
      <c r="BM271" s="12"/>
      <c r="BN271" s="12"/>
      <c r="BO271" s="12"/>
      <c r="BP271" s="12"/>
      <c r="BQ271" s="12"/>
      <c r="BR271" s="12"/>
      <c r="BS271" s="12"/>
      <c r="BT271" s="12"/>
      <c r="BU271" s="12"/>
      <c r="BV271" s="12"/>
      <c r="BW271" s="12"/>
      <c r="BX271" s="12"/>
      <c r="BY271" s="12"/>
      <c r="BZ271" s="12"/>
      <c r="CA271" s="12"/>
      <c r="CB271" s="12"/>
      <c r="CC271" s="12"/>
    </row>
    <row r="272" spans="1:81" ht="15.75" x14ac:dyDescent="0.25">
      <c r="A272" s="20"/>
      <c r="B272" s="29"/>
      <c r="C272" s="29"/>
      <c r="D272" s="29"/>
      <c r="E272" s="29"/>
      <c r="F272" s="26"/>
      <c r="G272" s="13"/>
      <c r="H272" s="20"/>
      <c r="I272" s="22"/>
      <c r="J272" s="22"/>
      <c r="K272" s="22"/>
      <c r="L272" s="22"/>
      <c r="M272" s="24"/>
      <c r="N272" s="22"/>
      <c r="O272" s="20"/>
      <c r="P272" s="12"/>
      <c r="Q272" s="12"/>
      <c r="R272" s="12"/>
      <c r="S272" s="12"/>
      <c r="T272" s="12"/>
      <c r="U272" s="12"/>
      <c r="V272" s="12"/>
      <c r="W272" s="12"/>
      <c r="X272" s="12"/>
      <c r="Y272" s="12"/>
      <c r="Z272" s="12"/>
      <c r="AA272" s="12"/>
      <c r="AB272" s="12"/>
      <c r="AC272" s="12"/>
      <c r="AD272" s="12"/>
      <c r="AE272" s="12"/>
      <c r="AF272" s="12"/>
      <c r="AG272" s="12"/>
      <c r="AH272" s="12"/>
      <c r="AI272" s="12"/>
      <c r="AJ272" s="12"/>
      <c r="AK272" s="12"/>
      <c r="AL272" s="12"/>
      <c r="AM272" s="12"/>
      <c r="AN272" s="12"/>
      <c r="AO272" s="12"/>
      <c r="AP272" s="12"/>
      <c r="AQ272" s="12"/>
      <c r="AR272" s="12"/>
      <c r="AS272" s="12"/>
      <c r="AT272" s="12"/>
      <c r="AU272" s="12"/>
      <c r="AV272" s="12"/>
      <c r="AW272" s="12"/>
      <c r="AX272" s="12"/>
      <c r="AY272" s="12"/>
      <c r="AZ272" s="12"/>
      <c r="BA272" s="12"/>
      <c r="BB272" s="12"/>
      <c r="BC272" s="12"/>
      <c r="BD272" s="12"/>
      <c r="BE272" s="12"/>
      <c r="BF272" s="12"/>
      <c r="BG272" s="12"/>
      <c r="BH272" s="12"/>
      <c r="BI272" s="12"/>
      <c r="BJ272" s="12"/>
      <c r="BK272" s="12"/>
      <c r="BL272" s="12"/>
      <c r="BM272" s="12"/>
      <c r="BN272" s="12"/>
      <c r="BO272" s="12"/>
      <c r="BP272" s="12"/>
      <c r="BQ272" s="12"/>
      <c r="BR272" s="12"/>
      <c r="BS272" s="12"/>
      <c r="BT272" s="12"/>
      <c r="BU272" s="12"/>
      <c r="BV272" s="12"/>
      <c r="BW272" s="12"/>
      <c r="BX272" s="12"/>
      <c r="BY272" s="12"/>
      <c r="BZ272" s="12"/>
      <c r="CA272" s="12"/>
      <c r="CB272" s="12"/>
      <c r="CC272" s="12"/>
    </row>
    <row r="273" spans="1:81" ht="15.75" x14ac:dyDescent="0.25">
      <c r="A273" s="20"/>
      <c r="B273" s="29"/>
      <c r="C273" s="29"/>
      <c r="D273" s="29"/>
      <c r="E273" s="29"/>
      <c r="F273" s="26"/>
      <c r="G273" s="13"/>
      <c r="H273" s="20"/>
      <c r="I273" s="22"/>
      <c r="J273" s="22"/>
      <c r="K273" s="22"/>
      <c r="L273" s="22"/>
      <c r="M273" s="24"/>
      <c r="N273" s="22"/>
      <c r="O273" s="20"/>
      <c r="P273" s="12"/>
      <c r="Q273" s="12"/>
      <c r="R273" s="12"/>
      <c r="S273" s="12"/>
      <c r="T273" s="12"/>
      <c r="U273" s="12"/>
      <c r="V273" s="12"/>
      <c r="W273" s="12"/>
      <c r="X273" s="12"/>
      <c r="Y273" s="12"/>
      <c r="Z273" s="12"/>
      <c r="AA273" s="12"/>
      <c r="AB273" s="12"/>
      <c r="AC273" s="12"/>
      <c r="AD273" s="12"/>
      <c r="AE273" s="12"/>
      <c r="AF273" s="12"/>
      <c r="AG273" s="12"/>
      <c r="AH273" s="12"/>
      <c r="AI273" s="12"/>
      <c r="AJ273" s="12"/>
      <c r="AK273" s="12"/>
      <c r="AL273" s="12"/>
      <c r="AM273" s="12"/>
      <c r="AN273" s="12"/>
      <c r="AO273" s="12"/>
      <c r="AP273" s="12"/>
      <c r="AQ273" s="12"/>
      <c r="AR273" s="12"/>
      <c r="AS273" s="12"/>
      <c r="AT273" s="12"/>
      <c r="AU273" s="12"/>
      <c r="AV273" s="12"/>
      <c r="AW273" s="12"/>
      <c r="AX273" s="12"/>
      <c r="AY273" s="12"/>
      <c r="AZ273" s="12"/>
      <c r="BA273" s="12"/>
      <c r="BB273" s="12"/>
      <c r="BC273" s="12"/>
      <c r="BD273" s="12"/>
      <c r="BE273" s="12"/>
      <c r="BF273" s="12"/>
      <c r="BG273" s="12"/>
      <c r="BH273" s="12"/>
      <c r="BI273" s="12"/>
      <c r="BJ273" s="12"/>
      <c r="BK273" s="12"/>
      <c r="BL273" s="12"/>
      <c r="BM273" s="12"/>
      <c r="BN273" s="12"/>
      <c r="BO273" s="12"/>
      <c r="BP273" s="12"/>
      <c r="BQ273" s="12"/>
      <c r="BR273" s="12"/>
      <c r="BS273" s="12"/>
      <c r="BT273" s="12"/>
      <c r="BU273" s="12"/>
      <c r="BV273" s="12"/>
      <c r="BW273" s="12"/>
      <c r="BX273" s="12"/>
      <c r="BY273" s="12"/>
      <c r="BZ273" s="12"/>
      <c r="CA273" s="12"/>
      <c r="CB273" s="12"/>
      <c r="CC273" s="12"/>
    </row>
    <row r="274" spans="1:81" ht="15.75" x14ac:dyDescent="0.25">
      <c r="A274" s="20"/>
      <c r="B274" s="29"/>
      <c r="C274" s="29"/>
      <c r="D274" s="29"/>
      <c r="E274" s="29"/>
      <c r="F274" s="26"/>
      <c r="G274" s="13"/>
      <c r="H274" s="20"/>
      <c r="I274" s="22"/>
      <c r="J274" s="22"/>
      <c r="K274" s="22"/>
      <c r="L274" s="22"/>
      <c r="M274" s="24"/>
      <c r="N274" s="22"/>
      <c r="O274" s="20"/>
      <c r="P274" s="12"/>
      <c r="Q274" s="12"/>
      <c r="R274" s="12"/>
      <c r="S274" s="12"/>
      <c r="T274" s="12"/>
      <c r="U274" s="12"/>
      <c r="V274" s="12"/>
      <c r="W274" s="12"/>
      <c r="X274" s="12"/>
      <c r="Y274" s="12"/>
      <c r="Z274" s="12"/>
      <c r="AA274" s="12"/>
      <c r="AB274" s="12"/>
      <c r="AC274" s="12"/>
      <c r="AD274" s="12"/>
      <c r="AE274" s="12"/>
      <c r="AF274" s="12"/>
      <c r="AG274" s="12"/>
      <c r="AH274" s="12"/>
      <c r="AI274" s="12"/>
      <c r="AJ274" s="12"/>
      <c r="AK274" s="12"/>
      <c r="AL274" s="12"/>
      <c r="AM274" s="12"/>
      <c r="AN274" s="12"/>
      <c r="AO274" s="12"/>
      <c r="AP274" s="12"/>
      <c r="AQ274" s="12"/>
      <c r="AR274" s="12"/>
      <c r="AS274" s="12"/>
      <c r="AT274" s="12"/>
      <c r="AU274" s="12"/>
      <c r="AV274" s="12"/>
      <c r="AW274" s="12"/>
      <c r="AX274" s="12"/>
      <c r="AY274" s="12"/>
      <c r="AZ274" s="12"/>
      <c r="BA274" s="12"/>
      <c r="BB274" s="12"/>
      <c r="BC274" s="12"/>
      <c r="BD274" s="12"/>
      <c r="BE274" s="12"/>
      <c r="BF274" s="12"/>
      <c r="BG274" s="12"/>
      <c r="BH274" s="12"/>
      <c r="BI274" s="12"/>
      <c r="BJ274" s="12"/>
      <c r="BK274" s="12"/>
      <c r="BL274" s="12"/>
      <c r="BM274" s="12"/>
      <c r="BN274" s="12"/>
      <c r="BO274" s="12"/>
      <c r="BP274" s="12"/>
      <c r="BQ274" s="12"/>
      <c r="BR274" s="12"/>
      <c r="BS274" s="12"/>
      <c r="BT274" s="12"/>
      <c r="BU274" s="12"/>
      <c r="BV274" s="12"/>
      <c r="BW274" s="12"/>
      <c r="BX274" s="12"/>
      <c r="BY274" s="12"/>
      <c r="BZ274" s="12"/>
      <c r="CA274" s="12"/>
      <c r="CB274" s="12"/>
      <c r="CC274" s="12"/>
    </row>
    <row r="275" spans="1:81" ht="15.75" x14ac:dyDescent="0.25">
      <c r="A275" s="20"/>
      <c r="B275" s="29"/>
      <c r="C275" s="29"/>
      <c r="D275" s="29"/>
      <c r="E275" s="29"/>
      <c r="F275" s="26"/>
      <c r="G275" s="13"/>
      <c r="H275" s="20"/>
      <c r="I275" s="22"/>
      <c r="J275" s="22"/>
      <c r="K275" s="22"/>
      <c r="L275" s="22"/>
      <c r="M275" s="24"/>
      <c r="N275" s="22"/>
      <c r="O275" s="20"/>
      <c r="P275" s="12"/>
      <c r="Q275" s="12"/>
      <c r="R275" s="12"/>
      <c r="S275" s="12"/>
      <c r="T275" s="12"/>
      <c r="U275" s="12"/>
      <c r="V275" s="12"/>
      <c r="W275" s="12"/>
      <c r="X275" s="12"/>
      <c r="Y275" s="12"/>
      <c r="Z275" s="12"/>
      <c r="AA275" s="12"/>
      <c r="AB275" s="12"/>
      <c r="AC275" s="12"/>
      <c r="AD275" s="12"/>
      <c r="AE275" s="12"/>
      <c r="AF275" s="12"/>
      <c r="AG275" s="12"/>
      <c r="AH275" s="12"/>
      <c r="AI275" s="12"/>
      <c r="AJ275" s="12"/>
      <c r="AK275" s="12"/>
      <c r="AL275" s="12"/>
      <c r="AM275" s="12"/>
      <c r="AN275" s="12"/>
      <c r="AO275" s="12"/>
      <c r="AP275" s="12"/>
      <c r="AQ275" s="12"/>
      <c r="AR275" s="12"/>
      <c r="AS275" s="12"/>
      <c r="AT275" s="12"/>
      <c r="AU275" s="12"/>
      <c r="AV275" s="12"/>
      <c r="AW275" s="12"/>
      <c r="AX275" s="12"/>
      <c r="AY275" s="12"/>
      <c r="AZ275" s="12"/>
      <c r="BA275" s="12"/>
      <c r="BB275" s="12"/>
      <c r="BC275" s="12"/>
      <c r="BD275" s="12"/>
      <c r="BE275" s="12"/>
      <c r="BF275" s="12"/>
      <c r="BG275" s="12"/>
      <c r="BH275" s="12"/>
      <c r="BI275" s="12"/>
      <c r="BJ275" s="12"/>
      <c r="BK275" s="12"/>
      <c r="BL275" s="12"/>
      <c r="BM275" s="12"/>
      <c r="BN275" s="12"/>
      <c r="BO275" s="12"/>
      <c r="BP275" s="12"/>
      <c r="BQ275" s="12"/>
      <c r="BR275" s="12"/>
      <c r="BS275" s="12"/>
      <c r="BT275" s="12"/>
      <c r="BU275" s="12"/>
      <c r="BV275" s="12"/>
      <c r="BW275" s="12"/>
      <c r="BX275" s="12"/>
      <c r="BY275" s="12"/>
      <c r="BZ275" s="12"/>
      <c r="CA275" s="12"/>
      <c r="CB275" s="12"/>
      <c r="CC275" s="12"/>
    </row>
    <row r="276" spans="1:81" ht="15.75" x14ac:dyDescent="0.25">
      <c r="A276" s="20"/>
      <c r="B276" s="29"/>
      <c r="C276" s="29"/>
      <c r="D276" s="29"/>
      <c r="E276" s="29"/>
      <c r="F276" s="26"/>
      <c r="G276" s="13"/>
      <c r="H276" s="20"/>
      <c r="I276" s="22"/>
      <c r="J276" s="22"/>
      <c r="K276" s="22"/>
      <c r="L276" s="22"/>
      <c r="M276" s="24"/>
      <c r="N276" s="22"/>
      <c r="O276" s="20"/>
      <c r="P276" s="12"/>
      <c r="Q276" s="12"/>
      <c r="R276" s="12"/>
      <c r="S276" s="12"/>
      <c r="T276" s="12"/>
      <c r="U276" s="12"/>
      <c r="V276" s="12"/>
      <c r="W276" s="12"/>
      <c r="X276" s="12"/>
      <c r="Y276" s="12"/>
      <c r="Z276" s="12"/>
      <c r="AA276" s="12"/>
      <c r="AB276" s="12"/>
      <c r="AC276" s="12"/>
      <c r="AD276" s="12"/>
      <c r="AE276" s="12"/>
      <c r="AF276" s="12"/>
      <c r="AG276" s="12"/>
      <c r="AH276" s="12"/>
      <c r="AI276" s="12"/>
      <c r="AJ276" s="12"/>
      <c r="AK276" s="12"/>
      <c r="AL276" s="12"/>
      <c r="AM276" s="12"/>
      <c r="AN276" s="12"/>
      <c r="AO276" s="12"/>
      <c r="AP276" s="12"/>
      <c r="AQ276" s="12"/>
      <c r="AR276" s="12"/>
      <c r="AS276" s="12"/>
      <c r="AT276" s="12"/>
      <c r="AU276" s="12"/>
      <c r="AV276" s="12"/>
      <c r="AW276" s="12"/>
      <c r="AX276" s="12"/>
      <c r="AY276" s="12"/>
      <c r="AZ276" s="12"/>
      <c r="BA276" s="12"/>
      <c r="BB276" s="12"/>
      <c r="BC276" s="12"/>
      <c r="BD276" s="12"/>
      <c r="BE276" s="12"/>
      <c r="BF276" s="12"/>
      <c r="BG276" s="12"/>
      <c r="BH276" s="12"/>
      <c r="BI276" s="12"/>
      <c r="BJ276" s="12"/>
      <c r="BK276" s="12"/>
      <c r="BL276" s="12"/>
      <c r="BM276" s="12"/>
      <c r="BN276" s="12"/>
      <c r="BO276" s="12"/>
      <c r="BP276" s="12"/>
      <c r="BQ276" s="12"/>
      <c r="BR276" s="12"/>
      <c r="BS276" s="12"/>
      <c r="BT276" s="12"/>
      <c r="BU276" s="12"/>
      <c r="BV276" s="12"/>
      <c r="BW276" s="12"/>
      <c r="BX276" s="12"/>
      <c r="BY276" s="12"/>
      <c r="BZ276" s="12"/>
      <c r="CA276" s="12"/>
      <c r="CB276" s="12"/>
      <c r="CC276" s="12"/>
    </row>
    <row r="277" spans="1:81" ht="15.75" x14ac:dyDescent="0.25">
      <c r="A277" s="20"/>
      <c r="B277" s="29"/>
      <c r="C277" s="29"/>
      <c r="D277" s="29"/>
      <c r="E277" s="29"/>
      <c r="F277" s="26"/>
      <c r="G277" s="13"/>
      <c r="H277" s="20"/>
      <c r="I277" s="22"/>
      <c r="J277" s="22"/>
      <c r="K277" s="22"/>
      <c r="L277" s="22"/>
      <c r="M277" s="24"/>
      <c r="N277" s="22"/>
      <c r="O277" s="20"/>
      <c r="P277" s="12"/>
      <c r="Q277" s="12"/>
      <c r="R277" s="12"/>
      <c r="S277" s="12"/>
      <c r="T277" s="12"/>
      <c r="U277" s="12"/>
      <c r="V277" s="12"/>
      <c r="W277" s="12"/>
      <c r="X277" s="12"/>
      <c r="Y277" s="12"/>
      <c r="Z277" s="12"/>
      <c r="AA277" s="12"/>
      <c r="AB277" s="12"/>
      <c r="AC277" s="12"/>
      <c r="AD277" s="12"/>
      <c r="AE277" s="12"/>
      <c r="AF277" s="12"/>
      <c r="AG277" s="12"/>
      <c r="AH277" s="12"/>
      <c r="AI277" s="12"/>
      <c r="AJ277" s="12"/>
      <c r="AK277" s="12"/>
      <c r="AL277" s="12"/>
      <c r="AM277" s="12"/>
      <c r="AN277" s="12"/>
      <c r="AO277" s="12"/>
      <c r="AP277" s="12"/>
      <c r="AQ277" s="12"/>
      <c r="AR277" s="12"/>
      <c r="AS277" s="12"/>
      <c r="AT277" s="12"/>
      <c r="AU277" s="12"/>
      <c r="AV277" s="12"/>
      <c r="AW277" s="12"/>
      <c r="AX277" s="12"/>
      <c r="AY277" s="12"/>
      <c r="AZ277" s="12"/>
      <c r="BA277" s="12"/>
      <c r="BB277" s="12"/>
      <c r="BC277" s="12"/>
      <c r="BD277" s="12"/>
      <c r="BE277" s="12"/>
      <c r="BF277" s="12"/>
      <c r="BG277" s="12"/>
      <c r="BH277" s="12"/>
      <c r="BI277" s="12"/>
      <c r="BJ277" s="12"/>
      <c r="BK277" s="12"/>
      <c r="BL277" s="12"/>
      <c r="BM277" s="12"/>
      <c r="BN277" s="12"/>
      <c r="BO277" s="12"/>
      <c r="BP277" s="12"/>
      <c r="BQ277" s="12"/>
      <c r="BR277" s="12"/>
      <c r="BS277" s="12"/>
      <c r="BT277" s="12"/>
      <c r="BU277" s="12"/>
      <c r="BV277" s="12"/>
      <c r="BW277" s="12"/>
      <c r="BX277" s="12"/>
      <c r="BY277" s="12"/>
      <c r="BZ277" s="12"/>
      <c r="CA277" s="12"/>
      <c r="CB277" s="12"/>
      <c r="CC277" s="12"/>
    </row>
    <row r="278" spans="1:81" ht="15.75" x14ac:dyDescent="0.25">
      <c r="A278" s="20"/>
      <c r="B278" s="29"/>
      <c r="C278" s="29"/>
      <c r="D278" s="29"/>
      <c r="E278" s="29"/>
      <c r="F278" s="26"/>
      <c r="G278" s="13"/>
      <c r="H278" s="20"/>
      <c r="I278" s="22"/>
      <c r="J278" s="22"/>
      <c r="K278" s="22"/>
      <c r="L278" s="22"/>
      <c r="M278" s="24"/>
      <c r="N278" s="22"/>
      <c r="O278" s="20"/>
      <c r="P278" s="12"/>
      <c r="Q278" s="12"/>
      <c r="R278" s="12"/>
      <c r="S278" s="12"/>
      <c r="T278" s="12"/>
      <c r="U278" s="12"/>
      <c r="V278" s="12"/>
      <c r="W278" s="12"/>
      <c r="X278" s="12"/>
      <c r="Y278" s="12"/>
      <c r="Z278" s="12"/>
      <c r="AA278" s="12"/>
      <c r="AB278" s="12"/>
      <c r="AC278" s="12"/>
      <c r="AD278" s="12"/>
      <c r="AE278" s="12"/>
      <c r="AF278" s="12"/>
      <c r="AG278" s="12"/>
      <c r="AH278" s="12"/>
      <c r="AI278" s="12"/>
      <c r="AJ278" s="12"/>
      <c r="AK278" s="12"/>
      <c r="AL278" s="12"/>
      <c r="AM278" s="12"/>
      <c r="AN278" s="12"/>
      <c r="AO278" s="12"/>
      <c r="AP278" s="12"/>
      <c r="AQ278" s="12"/>
      <c r="AR278" s="12"/>
      <c r="AS278" s="12"/>
      <c r="AT278" s="12"/>
      <c r="AU278" s="12"/>
      <c r="AV278" s="12"/>
      <c r="AW278" s="12"/>
      <c r="AX278" s="12"/>
      <c r="AY278" s="12"/>
      <c r="AZ278" s="12"/>
      <c r="BA278" s="12"/>
      <c r="BB278" s="12"/>
      <c r="BC278" s="12"/>
      <c r="BD278" s="12"/>
      <c r="BE278" s="12"/>
      <c r="BF278" s="12"/>
      <c r="BG278" s="12"/>
      <c r="BH278" s="12"/>
      <c r="BI278" s="12"/>
      <c r="BJ278" s="12"/>
      <c r="BK278" s="12"/>
      <c r="BL278" s="12"/>
      <c r="BM278" s="12"/>
      <c r="BN278" s="12"/>
      <c r="BO278" s="12"/>
      <c r="BP278" s="12"/>
      <c r="BQ278" s="12"/>
      <c r="BR278" s="12"/>
      <c r="BS278" s="12"/>
      <c r="BT278" s="12"/>
      <c r="BU278" s="12"/>
      <c r="BV278" s="12"/>
      <c r="BW278" s="12"/>
      <c r="BX278" s="12"/>
      <c r="BY278" s="12"/>
      <c r="BZ278" s="12"/>
      <c r="CA278" s="12"/>
      <c r="CB278" s="12"/>
      <c r="CC278" s="12"/>
    </row>
    <row r="279" spans="1:81" ht="15.75" x14ac:dyDescent="0.25">
      <c r="A279" s="20"/>
      <c r="B279" s="29"/>
      <c r="C279" s="29"/>
      <c r="D279" s="29"/>
      <c r="E279" s="29"/>
      <c r="F279" s="26"/>
      <c r="G279" s="13"/>
      <c r="H279" s="20"/>
      <c r="I279" s="22"/>
      <c r="J279" s="22"/>
      <c r="K279" s="22"/>
      <c r="L279" s="22"/>
      <c r="M279" s="24"/>
      <c r="N279" s="22"/>
      <c r="O279" s="20"/>
      <c r="P279" s="12"/>
      <c r="Q279" s="12"/>
      <c r="R279" s="12"/>
      <c r="S279" s="12"/>
      <c r="T279" s="12"/>
      <c r="U279" s="12"/>
      <c r="V279" s="12"/>
      <c r="W279" s="12"/>
      <c r="X279" s="12"/>
      <c r="Y279" s="12"/>
      <c r="Z279" s="12"/>
      <c r="AA279" s="12"/>
      <c r="AB279" s="12"/>
      <c r="AC279" s="12"/>
      <c r="AD279" s="12"/>
      <c r="AE279" s="12"/>
      <c r="AF279" s="12"/>
      <c r="AG279" s="12"/>
      <c r="AH279" s="12"/>
      <c r="AI279" s="12"/>
      <c r="AJ279" s="12"/>
      <c r="AK279" s="12"/>
      <c r="AL279" s="12"/>
      <c r="AM279" s="12"/>
      <c r="AN279" s="12"/>
      <c r="AO279" s="12"/>
      <c r="AP279" s="12"/>
      <c r="AQ279" s="12"/>
      <c r="AR279" s="12"/>
      <c r="AS279" s="12"/>
      <c r="AT279" s="12"/>
      <c r="AU279" s="12"/>
      <c r="AV279" s="12"/>
      <c r="AW279" s="12"/>
      <c r="AX279" s="12"/>
      <c r="AY279" s="12"/>
      <c r="AZ279" s="12"/>
      <c r="BA279" s="12"/>
      <c r="BB279" s="12"/>
      <c r="BC279" s="12"/>
      <c r="BD279" s="12"/>
      <c r="BE279" s="12"/>
      <c r="BF279" s="12"/>
      <c r="BG279" s="12"/>
      <c r="BH279" s="12"/>
      <c r="BI279" s="12"/>
      <c r="BJ279" s="12"/>
      <c r="BK279" s="12"/>
      <c r="BL279" s="12"/>
      <c r="BM279" s="12"/>
      <c r="BN279" s="12"/>
      <c r="BO279" s="12"/>
      <c r="BP279" s="12"/>
      <c r="BQ279" s="12"/>
      <c r="BR279" s="12"/>
      <c r="BS279" s="12"/>
      <c r="BT279" s="12"/>
      <c r="BU279" s="12"/>
      <c r="BV279" s="12"/>
      <c r="BW279" s="12"/>
      <c r="BX279" s="12"/>
      <c r="BY279" s="12"/>
      <c r="BZ279" s="12"/>
      <c r="CA279" s="12"/>
      <c r="CB279" s="12"/>
      <c r="CC279" s="12"/>
    </row>
    <row r="280" spans="1:81" ht="15.75" x14ac:dyDescent="0.25">
      <c r="A280" s="20"/>
      <c r="B280" s="29"/>
      <c r="C280" s="29"/>
      <c r="D280" s="29"/>
      <c r="E280" s="29"/>
      <c r="F280" s="26"/>
      <c r="G280" s="13"/>
      <c r="H280" s="20"/>
      <c r="I280" s="22"/>
      <c r="J280" s="22"/>
      <c r="K280" s="22"/>
      <c r="L280" s="22"/>
      <c r="M280" s="24"/>
      <c r="N280" s="22"/>
      <c r="O280" s="20"/>
      <c r="P280" s="12"/>
      <c r="Q280" s="12"/>
      <c r="R280" s="12"/>
      <c r="S280" s="12"/>
      <c r="T280" s="12"/>
      <c r="U280" s="12"/>
      <c r="V280" s="12"/>
      <c r="W280" s="12"/>
      <c r="X280" s="12"/>
      <c r="Y280" s="12"/>
      <c r="Z280" s="12"/>
      <c r="AA280" s="12"/>
      <c r="AB280" s="12"/>
      <c r="AC280" s="12"/>
      <c r="AD280" s="12"/>
      <c r="AE280" s="12"/>
      <c r="AF280" s="12"/>
      <c r="AG280" s="12"/>
      <c r="AH280" s="12"/>
      <c r="AI280" s="12"/>
      <c r="AJ280" s="12"/>
      <c r="AK280" s="12"/>
      <c r="AL280" s="12"/>
      <c r="AM280" s="12"/>
      <c r="AN280" s="12"/>
      <c r="AO280" s="12"/>
      <c r="AP280" s="12"/>
      <c r="AQ280" s="12"/>
      <c r="AR280" s="12"/>
      <c r="AS280" s="12"/>
      <c r="AT280" s="12"/>
      <c r="AU280" s="12"/>
      <c r="AV280" s="12"/>
      <c r="AW280" s="12"/>
      <c r="AX280" s="12"/>
      <c r="AY280" s="12"/>
      <c r="AZ280" s="12"/>
      <c r="BA280" s="12"/>
      <c r="BB280" s="12"/>
      <c r="BC280" s="12"/>
      <c r="BD280" s="12"/>
      <c r="BE280" s="12"/>
      <c r="BF280" s="12"/>
      <c r="BG280" s="12"/>
      <c r="BH280" s="12"/>
      <c r="BI280" s="12"/>
      <c r="BJ280" s="12"/>
      <c r="BK280" s="12"/>
      <c r="BL280" s="12"/>
      <c r="BM280" s="12"/>
      <c r="BN280" s="12"/>
      <c r="BO280" s="12"/>
      <c r="BP280" s="12"/>
      <c r="BQ280" s="12"/>
      <c r="BR280" s="12"/>
      <c r="BS280" s="12"/>
      <c r="BT280" s="12"/>
      <c r="BU280" s="12"/>
      <c r="BV280" s="12"/>
      <c r="BW280" s="12"/>
      <c r="BX280" s="12"/>
      <c r="BY280" s="12"/>
      <c r="BZ280" s="12"/>
      <c r="CA280" s="12"/>
      <c r="CB280" s="12"/>
      <c r="CC280" s="12"/>
    </row>
    <row r="281" spans="1:81" ht="15.75" x14ac:dyDescent="0.25">
      <c r="A281" s="20"/>
      <c r="B281" s="29"/>
      <c r="C281" s="29"/>
      <c r="D281" s="29"/>
      <c r="E281" s="29"/>
      <c r="F281" s="26"/>
      <c r="G281" s="13"/>
      <c r="H281" s="20"/>
      <c r="I281" s="22"/>
      <c r="J281" s="22"/>
      <c r="K281" s="22"/>
      <c r="L281" s="22"/>
      <c r="M281" s="24"/>
      <c r="N281" s="22"/>
      <c r="O281" s="20"/>
      <c r="P281" s="12"/>
      <c r="Q281" s="12"/>
      <c r="R281" s="12"/>
      <c r="S281" s="12"/>
      <c r="T281" s="12"/>
      <c r="U281" s="12"/>
      <c r="V281" s="12"/>
      <c r="W281" s="12"/>
      <c r="X281" s="12"/>
      <c r="Y281" s="12"/>
      <c r="Z281" s="12"/>
      <c r="AA281" s="12"/>
      <c r="AB281" s="12"/>
      <c r="AC281" s="12"/>
      <c r="AD281" s="12"/>
      <c r="AE281" s="12"/>
      <c r="AF281" s="12"/>
      <c r="AG281" s="12"/>
      <c r="AH281" s="12"/>
      <c r="AI281" s="12"/>
      <c r="AJ281" s="12"/>
      <c r="AK281" s="12"/>
      <c r="AL281" s="12"/>
      <c r="AM281" s="12"/>
      <c r="AN281" s="12"/>
      <c r="AO281" s="12"/>
      <c r="AP281" s="12"/>
      <c r="AQ281" s="12"/>
      <c r="AR281" s="12"/>
      <c r="AS281" s="12"/>
      <c r="AT281" s="12"/>
      <c r="AU281" s="12"/>
      <c r="AV281" s="12"/>
      <c r="AW281" s="12"/>
      <c r="AX281" s="12"/>
      <c r="AY281" s="12"/>
      <c r="AZ281" s="12"/>
      <c r="BA281" s="12"/>
      <c r="BB281" s="12"/>
      <c r="BC281" s="12"/>
      <c r="BD281" s="12"/>
      <c r="BE281" s="12"/>
      <c r="BF281" s="12"/>
      <c r="BG281" s="12"/>
      <c r="BH281" s="12"/>
      <c r="BI281" s="12"/>
      <c r="BJ281" s="12"/>
      <c r="BK281" s="12"/>
      <c r="BL281" s="12"/>
      <c r="BM281" s="12"/>
      <c r="BN281" s="12"/>
      <c r="BO281" s="12"/>
      <c r="BP281" s="12"/>
      <c r="BQ281" s="12"/>
      <c r="BR281" s="12"/>
      <c r="BS281" s="12"/>
      <c r="BT281" s="12"/>
      <c r="BU281" s="12"/>
      <c r="BV281" s="12"/>
      <c r="BW281" s="12"/>
      <c r="BX281" s="12"/>
      <c r="BY281" s="12"/>
      <c r="BZ281" s="12"/>
      <c r="CA281" s="12"/>
      <c r="CB281" s="12"/>
      <c r="CC281" s="12"/>
    </row>
    <row r="282" spans="1:81" ht="15.75" x14ac:dyDescent="0.25">
      <c r="A282" s="20"/>
      <c r="B282" s="29"/>
      <c r="C282" s="29"/>
      <c r="D282" s="29"/>
      <c r="E282" s="29"/>
      <c r="F282" s="26"/>
      <c r="G282" s="13"/>
      <c r="H282" s="20"/>
      <c r="I282" s="22"/>
      <c r="J282" s="22"/>
      <c r="K282" s="22"/>
      <c r="L282" s="22"/>
      <c r="M282" s="24"/>
      <c r="N282" s="22"/>
      <c r="O282" s="20"/>
      <c r="P282" s="12"/>
      <c r="Q282" s="12"/>
      <c r="R282" s="12"/>
      <c r="S282" s="12"/>
      <c r="T282" s="12"/>
      <c r="U282" s="12"/>
      <c r="V282" s="12"/>
      <c r="W282" s="12"/>
      <c r="X282" s="12"/>
      <c r="Y282" s="12"/>
      <c r="Z282" s="12"/>
      <c r="AA282" s="12"/>
      <c r="AB282" s="12"/>
      <c r="AC282" s="12"/>
      <c r="AD282" s="12"/>
      <c r="AE282" s="12"/>
      <c r="AF282" s="12"/>
      <c r="AG282" s="12"/>
      <c r="AH282" s="12"/>
      <c r="AI282" s="12"/>
      <c r="AJ282" s="12"/>
      <c r="AK282" s="12"/>
      <c r="AL282" s="12"/>
      <c r="AM282" s="12"/>
      <c r="AN282" s="12"/>
      <c r="AO282" s="12"/>
      <c r="AP282" s="12"/>
      <c r="AQ282" s="12"/>
      <c r="AR282" s="12"/>
      <c r="AS282" s="12"/>
      <c r="AT282" s="12"/>
      <c r="AU282" s="12"/>
      <c r="AV282" s="12"/>
      <c r="AW282" s="12"/>
      <c r="AX282" s="12"/>
      <c r="AY282" s="12"/>
      <c r="AZ282" s="12"/>
      <c r="BA282" s="12"/>
      <c r="BB282" s="12"/>
      <c r="BC282" s="12"/>
      <c r="BD282" s="12"/>
      <c r="BE282" s="12"/>
      <c r="BF282" s="12"/>
      <c r="BG282" s="12"/>
      <c r="BH282" s="12"/>
      <c r="BI282" s="12"/>
      <c r="BJ282" s="12"/>
      <c r="BK282" s="12"/>
      <c r="BL282" s="12"/>
      <c r="BM282" s="12"/>
      <c r="BN282" s="12"/>
      <c r="BO282" s="12"/>
      <c r="BP282" s="12"/>
      <c r="BQ282" s="12"/>
      <c r="BR282" s="12"/>
      <c r="BS282" s="12"/>
      <c r="BT282" s="12"/>
      <c r="BU282" s="12"/>
      <c r="BV282" s="12"/>
      <c r="BW282" s="12"/>
      <c r="BX282" s="12"/>
      <c r="BY282" s="12"/>
      <c r="BZ282" s="12"/>
      <c r="CA282" s="12"/>
      <c r="CB282" s="12"/>
      <c r="CC282" s="12"/>
    </row>
    <row r="283" spans="1:81" ht="15.75" x14ac:dyDescent="0.25">
      <c r="A283" s="20"/>
      <c r="B283" s="29"/>
      <c r="C283" s="29"/>
      <c r="D283" s="29"/>
      <c r="E283" s="29"/>
      <c r="F283" s="26"/>
      <c r="G283" s="13"/>
      <c r="H283" s="20"/>
      <c r="I283" s="22"/>
      <c r="J283" s="22"/>
      <c r="K283" s="22"/>
      <c r="L283" s="22"/>
      <c r="M283" s="24"/>
      <c r="N283" s="22"/>
      <c r="O283" s="20"/>
      <c r="P283" s="12"/>
      <c r="Q283" s="12"/>
      <c r="R283" s="12"/>
      <c r="S283" s="12"/>
      <c r="T283" s="12"/>
      <c r="U283" s="12"/>
      <c r="V283" s="12"/>
      <c r="W283" s="12"/>
      <c r="X283" s="12"/>
      <c r="Y283" s="12"/>
      <c r="Z283" s="12"/>
      <c r="AA283" s="12"/>
      <c r="AB283" s="12"/>
      <c r="AC283" s="12"/>
      <c r="AD283" s="12"/>
      <c r="AE283" s="12"/>
      <c r="AF283" s="12"/>
      <c r="AG283" s="12"/>
      <c r="AH283" s="12"/>
      <c r="AI283" s="12"/>
      <c r="AJ283" s="12"/>
      <c r="AK283" s="12"/>
      <c r="AL283" s="12"/>
      <c r="AM283" s="12"/>
      <c r="AN283" s="12"/>
      <c r="AO283" s="12"/>
      <c r="AP283" s="12"/>
      <c r="AQ283" s="12"/>
      <c r="AR283" s="12"/>
      <c r="AS283" s="12"/>
      <c r="AT283" s="12"/>
      <c r="AU283" s="12"/>
      <c r="AV283" s="12"/>
      <c r="AW283" s="12"/>
      <c r="AX283" s="12"/>
      <c r="AY283" s="12"/>
      <c r="AZ283" s="12"/>
      <c r="BA283" s="12"/>
      <c r="BB283" s="12"/>
      <c r="BC283" s="12"/>
      <c r="BD283" s="12"/>
      <c r="BE283" s="12"/>
      <c r="BF283" s="12"/>
      <c r="BG283" s="12"/>
      <c r="BH283" s="12"/>
      <c r="BI283" s="12"/>
      <c r="BJ283" s="12"/>
      <c r="BK283" s="12"/>
      <c r="BL283" s="12"/>
      <c r="BM283" s="12"/>
      <c r="BN283" s="12"/>
      <c r="BO283" s="12"/>
      <c r="BP283" s="12"/>
      <c r="BQ283" s="12"/>
      <c r="BR283" s="12"/>
      <c r="BS283" s="12"/>
      <c r="BT283" s="12"/>
      <c r="BU283" s="12"/>
      <c r="BV283" s="12"/>
      <c r="BW283" s="12"/>
      <c r="BX283" s="12"/>
      <c r="BY283" s="12"/>
      <c r="BZ283" s="12"/>
      <c r="CA283" s="12"/>
      <c r="CB283" s="12"/>
      <c r="CC283" s="12"/>
    </row>
    <row r="284" spans="1:81" ht="15.75" x14ac:dyDescent="0.25">
      <c r="A284" s="20"/>
      <c r="B284" s="29"/>
      <c r="C284" s="29"/>
      <c r="D284" s="29"/>
      <c r="E284" s="29"/>
      <c r="F284" s="26"/>
      <c r="G284" s="13"/>
      <c r="H284" s="20"/>
      <c r="I284" s="22"/>
      <c r="J284" s="22"/>
      <c r="K284" s="22"/>
      <c r="L284" s="22"/>
      <c r="M284" s="24"/>
      <c r="N284" s="22"/>
      <c r="O284" s="20"/>
      <c r="P284" s="12"/>
      <c r="Q284" s="12"/>
      <c r="R284" s="12"/>
      <c r="S284" s="12"/>
      <c r="T284" s="12"/>
      <c r="U284" s="12"/>
      <c r="V284" s="12"/>
      <c r="W284" s="12"/>
      <c r="X284" s="12"/>
      <c r="Y284" s="12"/>
      <c r="Z284" s="12"/>
      <c r="AA284" s="12"/>
      <c r="AB284" s="12"/>
      <c r="AC284" s="12"/>
      <c r="AD284" s="12"/>
      <c r="AE284" s="12"/>
      <c r="AF284" s="12"/>
      <c r="AG284" s="12"/>
      <c r="AH284" s="12"/>
      <c r="AI284" s="12"/>
      <c r="AJ284" s="12"/>
      <c r="AK284" s="12"/>
      <c r="AL284" s="12"/>
      <c r="AM284" s="12"/>
      <c r="AN284" s="12"/>
      <c r="AO284" s="12"/>
      <c r="AP284" s="12"/>
      <c r="AQ284" s="12"/>
      <c r="AR284" s="12"/>
      <c r="AS284" s="12"/>
      <c r="AT284" s="12"/>
      <c r="AU284" s="12"/>
      <c r="AV284" s="12"/>
      <c r="AW284" s="12"/>
      <c r="AX284" s="12"/>
      <c r="AY284" s="12"/>
      <c r="AZ284" s="12"/>
      <c r="BA284" s="12"/>
      <c r="BB284" s="12"/>
      <c r="BC284" s="12"/>
      <c r="BD284" s="12"/>
      <c r="BE284" s="12"/>
      <c r="BF284" s="12"/>
      <c r="BG284" s="12"/>
      <c r="BH284" s="12"/>
      <c r="BI284" s="12"/>
      <c r="BJ284" s="12"/>
      <c r="BK284" s="12"/>
      <c r="BL284" s="12"/>
      <c r="BM284" s="12"/>
      <c r="BN284" s="12"/>
      <c r="BO284" s="12"/>
      <c r="BP284" s="12"/>
      <c r="BQ284" s="12"/>
      <c r="BR284" s="12"/>
      <c r="BS284" s="12"/>
      <c r="BT284" s="12"/>
      <c r="BU284" s="12"/>
      <c r="BV284" s="12"/>
      <c r="BW284" s="12"/>
      <c r="BX284" s="12"/>
      <c r="BY284" s="12"/>
      <c r="BZ284" s="12"/>
      <c r="CA284" s="12"/>
      <c r="CB284" s="12"/>
      <c r="CC284" s="12"/>
    </row>
    <row r="285" spans="1:81" ht="15.75" x14ac:dyDescent="0.25">
      <c r="A285" s="20"/>
      <c r="B285" s="29"/>
      <c r="C285" s="29"/>
      <c r="D285" s="29"/>
      <c r="E285" s="29"/>
      <c r="F285" s="26"/>
      <c r="G285" s="13"/>
      <c r="H285" s="20"/>
      <c r="I285" s="22"/>
      <c r="J285" s="22"/>
      <c r="K285" s="22"/>
      <c r="L285" s="22"/>
      <c r="M285" s="24"/>
      <c r="N285" s="22"/>
      <c r="O285" s="20"/>
      <c r="P285" s="12"/>
      <c r="Q285" s="12"/>
      <c r="R285" s="12"/>
      <c r="S285" s="12"/>
      <c r="T285" s="12"/>
      <c r="U285" s="12"/>
      <c r="V285" s="12"/>
      <c r="W285" s="12"/>
      <c r="X285" s="12"/>
      <c r="Y285" s="12"/>
      <c r="Z285" s="12"/>
      <c r="AA285" s="12"/>
      <c r="AB285" s="12"/>
      <c r="AC285" s="12"/>
      <c r="AD285" s="12"/>
      <c r="AE285" s="12"/>
      <c r="AF285" s="12"/>
      <c r="AG285" s="12"/>
      <c r="AH285" s="12"/>
      <c r="AI285" s="12"/>
      <c r="AJ285" s="12"/>
      <c r="AK285" s="12"/>
      <c r="AL285" s="12"/>
      <c r="AM285" s="12"/>
      <c r="AN285" s="12"/>
      <c r="AO285" s="12"/>
      <c r="AP285" s="12"/>
      <c r="AQ285" s="12"/>
      <c r="AR285" s="12"/>
      <c r="AS285" s="12"/>
      <c r="AT285" s="12"/>
      <c r="AU285" s="12"/>
      <c r="AV285" s="12"/>
      <c r="AW285" s="12"/>
      <c r="AX285" s="12"/>
      <c r="AY285" s="12"/>
      <c r="AZ285" s="12"/>
      <c r="BA285" s="12"/>
      <c r="BB285" s="12"/>
      <c r="BC285" s="12"/>
      <c r="BD285" s="12"/>
      <c r="BE285" s="12"/>
      <c r="BF285" s="12"/>
      <c r="BG285" s="12"/>
      <c r="BH285" s="12"/>
      <c r="BI285" s="12"/>
      <c r="BJ285" s="12"/>
      <c r="BK285" s="12"/>
      <c r="BL285" s="12"/>
      <c r="BM285" s="12"/>
      <c r="BN285" s="12"/>
      <c r="BO285" s="12"/>
      <c r="BP285" s="12"/>
      <c r="BQ285" s="12"/>
      <c r="BR285" s="12"/>
      <c r="BS285" s="12"/>
      <c r="BT285" s="12"/>
      <c r="BU285" s="12"/>
      <c r="BV285" s="12"/>
      <c r="BW285" s="12"/>
      <c r="BX285" s="12"/>
      <c r="BY285" s="12"/>
      <c r="BZ285" s="12"/>
      <c r="CA285" s="12"/>
      <c r="CB285" s="12"/>
      <c r="CC285" s="12"/>
    </row>
    <row r="286" spans="1:81" ht="15.75" x14ac:dyDescent="0.25">
      <c r="A286" s="20"/>
      <c r="B286" s="29"/>
      <c r="C286" s="29"/>
      <c r="D286" s="29"/>
      <c r="E286" s="29"/>
      <c r="F286" s="26"/>
      <c r="G286" s="13"/>
      <c r="H286" s="20"/>
      <c r="I286" s="22"/>
      <c r="J286" s="22"/>
      <c r="K286" s="22"/>
      <c r="L286" s="22"/>
      <c r="M286" s="24"/>
      <c r="N286" s="22"/>
      <c r="O286" s="20"/>
      <c r="P286" s="12"/>
      <c r="Q286" s="12"/>
      <c r="R286" s="12"/>
      <c r="S286" s="12"/>
      <c r="T286" s="12"/>
      <c r="U286" s="12"/>
      <c r="V286" s="12"/>
      <c r="W286" s="12"/>
      <c r="X286" s="12"/>
      <c r="Y286" s="12"/>
      <c r="Z286" s="12"/>
      <c r="AA286" s="12"/>
      <c r="AB286" s="12"/>
      <c r="AC286" s="12"/>
      <c r="AD286" s="12"/>
      <c r="AE286" s="12"/>
      <c r="AF286" s="12"/>
      <c r="AG286" s="12"/>
      <c r="AH286" s="12"/>
      <c r="AI286" s="12"/>
      <c r="AJ286" s="12"/>
      <c r="AK286" s="12"/>
      <c r="AL286" s="12"/>
      <c r="AM286" s="12"/>
      <c r="AN286" s="12"/>
      <c r="AO286" s="12"/>
      <c r="AP286" s="12"/>
      <c r="AQ286" s="12"/>
      <c r="AR286" s="12"/>
      <c r="AS286" s="12"/>
      <c r="AT286" s="12"/>
      <c r="AU286" s="12"/>
      <c r="AV286" s="12"/>
      <c r="AW286" s="12"/>
      <c r="AX286" s="12"/>
      <c r="AY286" s="12"/>
      <c r="AZ286" s="12"/>
      <c r="BA286" s="12"/>
      <c r="BB286" s="12"/>
      <c r="BC286" s="12"/>
      <c r="BD286" s="12"/>
      <c r="BE286" s="12"/>
      <c r="BF286" s="12"/>
      <c r="BG286" s="12"/>
      <c r="BH286" s="12"/>
      <c r="BI286" s="12"/>
      <c r="BJ286" s="12"/>
      <c r="BK286" s="12"/>
      <c r="BL286" s="12"/>
      <c r="BM286" s="12"/>
      <c r="BN286" s="12"/>
      <c r="BO286" s="12"/>
      <c r="BP286" s="12"/>
      <c r="BQ286" s="12"/>
      <c r="BR286" s="12"/>
      <c r="BS286" s="12"/>
      <c r="BT286" s="12"/>
      <c r="BU286" s="12"/>
      <c r="BV286" s="12"/>
      <c r="BW286" s="12"/>
      <c r="BX286" s="12"/>
      <c r="BY286" s="12"/>
      <c r="BZ286" s="12"/>
      <c r="CA286" s="12"/>
      <c r="CB286" s="12"/>
      <c r="CC286" s="12"/>
    </row>
    <row r="287" spans="1:81" ht="15.75" x14ac:dyDescent="0.25">
      <c r="A287" s="20"/>
      <c r="B287" s="29"/>
      <c r="C287" s="29"/>
      <c r="D287" s="29"/>
      <c r="E287" s="29"/>
      <c r="F287" s="26"/>
      <c r="G287" s="13"/>
      <c r="H287" s="20"/>
      <c r="I287" s="22"/>
      <c r="J287" s="22"/>
      <c r="K287" s="22"/>
      <c r="L287" s="22"/>
      <c r="M287" s="24"/>
      <c r="N287" s="22"/>
      <c r="O287" s="20"/>
      <c r="P287" s="12"/>
      <c r="Q287" s="12"/>
      <c r="R287" s="12"/>
      <c r="S287" s="12"/>
      <c r="T287" s="12"/>
      <c r="U287" s="12"/>
      <c r="V287" s="12"/>
      <c r="W287" s="12"/>
      <c r="X287" s="12"/>
      <c r="Y287" s="12"/>
      <c r="Z287" s="12"/>
      <c r="AA287" s="12"/>
      <c r="AB287" s="12"/>
      <c r="AC287" s="12"/>
      <c r="AD287" s="12"/>
      <c r="AE287" s="12"/>
      <c r="AF287" s="12"/>
      <c r="AG287" s="12"/>
      <c r="AH287" s="12"/>
      <c r="AI287" s="12"/>
      <c r="AJ287" s="12"/>
      <c r="AK287" s="12"/>
      <c r="AL287" s="12"/>
      <c r="AM287" s="12"/>
      <c r="AN287" s="12"/>
      <c r="AO287" s="12"/>
      <c r="AP287" s="12"/>
      <c r="AQ287" s="12"/>
      <c r="AR287" s="12"/>
      <c r="AS287" s="12"/>
      <c r="AT287" s="12"/>
      <c r="AU287" s="12"/>
      <c r="AV287" s="12"/>
      <c r="AW287" s="12"/>
      <c r="AX287" s="12"/>
      <c r="AY287" s="12"/>
      <c r="AZ287" s="12"/>
      <c r="BA287" s="12"/>
      <c r="BB287" s="12"/>
      <c r="BC287" s="12"/>
      <c r="BD287" s="12"/>
      <c r="BE287" s="12"/>
      <c r="BF287" s="12"/>
      <c r="BG287" s="12"/>
      <c r="BH287" s="12"/>
      <c r="BI287" s="12"/>
      <c r="BJ287" s="12"/>
      <c r="BK287" s="12"/>
      <c r="BL287" s="12"/>
      <c r="BM287" s="12"/>
      <c r="BN287" s="12"/>
      <c r="BO287" s="12"/>
      <c r="BP287" s="12"/>
      <c r="BQ287" s="12"/>
      <c r="BR287" s="12"/>
      <c r="BS287" s="12"/>
      <c r="BT287" s="12"/>
      <c r="BU287" s="12"/>
      <c r="BV287" s="12"/>
      <c r="BW287" s="12"/>
      <c r="BX287" s="12"/>
      <c r="BY287" s="12"/>
      <c r="BZ287" s="12"/>
      <c r="CA287" s="12"/>
      <c r="CB287" s="12"/>
      <c r="CC287" s="12"/>
    </row>
    <row r="288" spans="1:81" ht="15.75" x14ac:dyDescent="0.25">
      <c r="A288" s="20"/>
      <c r="B288" s="29"/>
      <c r="C288" s="29"/>
      <c r="D288" s="29"/>
      <c r="E288" s="29"/>
      <c r="F288" s="26"/>
      <c r="G288" s="13"/>
      <c r="H288" s="20"/>
      <c r="I288" s="22"/>
      <c r="J288" s="22"/>
      <c r="K288" s="22"/>
      <c r="L288" s="22"/>
      <c r="M288" s="24"/>
      <c r="N288" s="22"/>
      <c r="O288" s="20"/>
      <c r="P288" s="12"/>
      <c r="Q288" s="12"/>
      <c r="R288" s="12"/>
      <c r="S288" s="12"/>
      <c r="T288" s="12"/>
      <c r="U288" s="12"/>
      <c r="V288" s="12"/>
      <c r="W288" s="12"/>
      <c r="X288" s="12"/>
      <c r="Y288" s="12"/>
      <c r="Z288" s="12"/>
      <c r="AA288" s="12"/>
      <c r="AB288" s="12"/>
      <c r="AC288" s="12"/>
      <c r="AD288" s="12"/>
      <c r="AE288" s="12"/>
      <c r="AF288" s="12"/>
      <c r="AG288" s="12"/>
      <c r="AH288" s="12"/>
      <c r="AI288" s="12"/>
      <c r="AJ288" s="12"/>
      <c r="AK288" s="12"/>
      <c r="AL288" s="12"/>
      <c r="AM288" s="12"/>
      <c r="AN288" s="12"/>
      <c r="AO288" s="12"/>
      <c r="AP288" s="12"/>
      <c r="AQ288" s="12"/>
      <c r="AR288" s="12"/>
      <c r="AS288" s="12"/>
      <c r="AT288" s="12"/>
      <c r="AU288" s="12"/>
      <c r="AV288" s="12"/>
      <c r="AW288" s="12"/>
      <c r="AX288" s="12"/>
      <c r="AY288" s="12"/>
      <c r="AZ288" s="12"/>
      <c r="BA288" s="12"/>
      <c r="BB288" s="12"/>
      <c r="BC288" s="12"/>
      <c r="BD288" s="12"/>
      <c r="BE288" s="12"/>
      <c r="BF288" s="12"/>
      <c r="BG288" s="12"/>
      <c r="BH288" s="12"/>
      <c r="BI288" s="12"/>
      <c r="BJ288" s="12"/>
      <c r="BK288" s="12"/>
      <c r="BL288" s="12"/>
      <c r="BM288" s="12"/>
      <c r="BN288" s="12"/>
      <c r="BO288" s="12"/>
      <c r="BP288" s="12"/>
      <c r="BQ288" s="12"/>
      <c r="BR288" s="12"/>
      <c r="BS288" s="12"/>
      <c r="BT288" s="12"/>
      <c r="BU288" s="12"/>
      <c r="BV288" s="12"/>
      <c r="BW288" s="12"/>
      <c r="BX288" s="12"/>
      <c r="BY288" s="12"/>
      <c r="BZ288" s="12"/>
      <c r="CA288" s="12"/>
      <c r="CB288" s="12"/>
      <c r="CC288" s="12"/>
    </row>
    <row r="289" spans="1:81" ht="15.75" x14ac:dyDescent="0.25">
      <c r="A289" s="20"/>
      <c r="B289" s="29"/>
      <c r="C289" s="29"/>
      <c r="D289" s="29"/>
      <c r="E289" s="29"/>
      <c r="F289" s="26"/>
      <c r="G289" s="13"/>
      <c r="H289" s="20"/>
      <c r="I289" s="22"/>
      <c r="J289" s="22"/>
      <c r="K289" s="22"/>
      <c r="L289" s="22"/>
      <c r="M289" s="24"/>
      <c r="N289" s="22"/>
      <c r="O289" s="20"/>
      <c r="P289" s="12"/>
      <c r="Q289" s="12"/>
      <c r="R289" s="12"/>
      <c r="S289" s="12"/>
      <c r="T289" s="12"/>
      <c r="U289" s="12"/>
      <c r="V289" s="12"/>
      <c r="W289" s="12"/>
      <c r="X289" s="12"/>
      <c r="Y289" s="12"/>
      <c r="Z289" s="12"/>
      <c r="AA289" s="12"/>
      <c r="AB289" s="12"/>
      <c r="AC289" s="12"/>
      <c r="AD289" s="12"/>
      <c r="AE289" s="12"/>
      <c r="AF289" s="12"/>
      <c r="AG289" s="12"/>
      <c r="AH289" s="12"/>
      <c r="AI289" s="12"/>
      <c r="AJ289" s="12"/>
      <c r="AK289" s="12"/>
      <c r="AL289" s="12"/>
      <c r="AM289" s="12"/>
      <c r="AN289" s="12"/>
      <c r="AO289" s="12"/>
      <c r="AP289" s="12"/>
      <c r="AQ289" s="12"/>
      <c r="AR289" s="12"/>
      <c r="AS289" s="12"/>
      <c r="AT289" s="12"/>
      <c r="AU289" s="12"/>
      <c r="AV289" s="12"/>
      <c r="AW289" s="12"/>
      <c r="AX289" s="12"/>
      <c r="AY289" s="12"/>
      <c r="AZ289" s="12"/>
      <c r="BA289" s="12"/>
      <c r="BB289" s="12"/>
      <c r="BC289" s="12"/>
      <c r="BD289" s="12"/>
      <c r="BE289" s="12"/>
      <c r="BF289" s="12"/>
      <c r="BG289" s="12"/>
      <c r="BH289" s="12"/>
      <c r="BI289" s="12"/>
      <c r="BJ289" s="12"/>
      <c r="BK289" s="12"/>
      <c r="BL289" s="12"/>
      <c r="BM289" s="12"/>
      <c r="BN289" s="12"/>
      <c r="BO289" s="12"/>
      <c r="BP289" s="12"/>
      <c r="BQ289" s="12"/>
      <c r="BR289" s="12"/>
      <c r="BS289" s="12"/>
      <c r="BT289" s="12"/>
      <c r="BU289" s="12"/>
      <c r="BV289" s="12"/>
      <c r="BW289" s="12"/>
      <c r="BX289" s="12"/>
      <c r="BY289" s="12"/>
      <c r="BZ289" s="12"/>
      <c r="CA289" s="12"/>
      <c r="CB289" s="12"/>
      <c r="CC289" s="12"/>
    </row>
    <row r="290" spans="1:81" ht="15.75" x14ac:dyDescent="0.25">
      <c r="A290" s="20"/>
      <c r="B290" s="29"/>
      <c r="C290" s="29"/>
      <c r="D290" s="29"/>
      <c r="E290" s="29"/>
      <c r="F290" s="26"/>
      <c r="G290" s="13"/>
      <c r="H290" s="20"/>
      <c r="I290" s="22"/>
      <c r="J290" s="22"/>
      <c r="K290" s="22"/>
      <c r="L290" s="22"/>
      <c r="M290" s="24"/>
      <c r="N290" s="22"/>
      <c r="O290" s="20"/>
      <c r="P290" s="12"/>
      <c r="Q290" s="12"/>
      <c r="R290" s="12"/>
      <c r="S290" s="12"/>
      <c r="T290" s="12"/>
      <c r="U290" s="12"/>
      <c r="V290" s="12"/>
      <c r="W290" s="12"/>
      <c r="X290" s="12"/>
      <c r="Y290" s="12"/>
      <c r="Z290" s="12"/>
      <c r="AA290" s="12"/>
      <c r="AB290" s="12"/>
      <c r="AC290" s="12"/>
      <c r="AD290" s="12"/>
      <c r="AE290" s="12"/>
      <c r="AF290" s="12"/>
      <c r="AG290" s="12"/>
      <c r="AH290" s="12"/>
      <c r="AI290" s="12"/>
      <c r="AJ290" s="12"/>
      <c r="AK290" s="12"/>
      <c r="AL290" s="12"/>
      <c r="AM290" s="12"/>
      <c r="AN290" s="12"/>
      <c r="AO290" s="12"/>
      <c r="AP290" s="12"/>
      <c r="AQ290" s="12"/>
      <c r="AR290" s="12"/>
      <c r="AS290" s="12"/>
      <c r="AT290" s="12"/>
      <c r="AU290" s="12"/>
      <c r="AV290" s="12"/>
      <c r="AW290" s="12"/>
      <c r="AX290" s="12"/>
      <c r="AY290" s="12"/>
      <c r="AZ290" s="12"/>
      <c r="BA290" s="12"/>
      <c r="BB290" s="12"/>
      <c r="BC290" s="12"/>
      <c r="BD290" s="12"/>
      <c r="BE290" s="12"/>
      <c r="BF290" s="12"/>
      <c r="BG290" s="12"/>
      <c r="BH290" s="12"/>
      <c r="BI290" s="12"/>
      <c r="BJ290" s="12"/>
      <c r="BK290" s="12"/>
      <c r="BL290" s="12"/>
      <c r="BM290" s="12"/>
      <c r="BN290" s="12"/>
      <c r="BO290" s="12"/>
      <c r="BP290" s="12"/>
      <c r="BQ290" s="12"/>
      <c r="BR290" s="12"/>
      <c r="BS290" s="12"/>
      <c r="BT290" s="12"/>
      <c r="BU290" s="12"/>
      <c r="BV290" s="12"/>
      <c r="BW290" s="12"/>
      <c r="BX290" s="12"/>
      <c r="BY290" s="12"/>
      <c r="BZ290" s="12"/>
      <c r="CA290" s="12"/>
      <c r="CB290" s="12"/>
      <c r="CC290" s="12"/>
    </row>
    <row r="291" spans="1:81" ht="15.75" x14ac:dyDescent="0.25">
      <c r="A291" s="20"/>
      <c r="B291" s="29"/>
      <c r="C291" s="29"/>
      <c r="D291" s="29"/>
      <c r="E291" s="29"/>
      <c r="F291" s="26"/>
      <c r="G291" s="13"/>
      <c r="H291" s="20"/>
      <c r="I291" s="22"/>
      <c r="J291" s="22"/>
      <c r="K291" s="22"/>
      <c r="L291" s="22"/>
      <c r="M291" s="24"/>
      <c r="N291" s="22"/>
      <c r="O291" s="20"/>
      <c r="P291" s="12"/>
      <c r="Q291" s="12"/>
      <c r="R291" s="12"/>
      <c r="S291" s="12"/>
      <c r="T291" s="12"/>
      <c r="U291" s="12"/>
      <c r="V291" s="12"/>
      <c r="W291" s="12"/>
      <c r="X291" s="12"/>
      <c r="Y291" s="12"/>
      <c r="Z291" s="12"/>
      <c r="AA291" s="12"/>
      <c r="AB291" s="12"/>
      <c r="AC291" s="12"/>
      <c r="AD291" s="12"/>
      <c r="AE291" s="12"/>
      <c r="AF291" s="12"/>
      <c r="AG291" s="12"/>
      <c r="AH291" s="12"/>
      <c r="AI291" s="12"/>
      <c r="AJ291" s="12"/>
      <c r="AK291" s="12"/>
      <c r="AL291" s="12"/>
      <c r="AM291" s="12"/>
      <c r="AN291" s="12"/>
      <c r="AO291" s="12"/>
      <c r="AP291" s="12"/>
      <c r="AQ291" s="12"/>
      <c r="AR291" s="12"/>
      <c r="AS291" s="12"/>
      <c r="AT291" s="12"/>
      <c r="AU291" s="12"/>
      <c r="AV291" s="12"/>
      <c r="AW291" s="12"/>
      <c r="AX291" s="12"/>
      <c r="AY291" s="12"/>
      <c r="AZ291" s="12"/>
      <c r="BA291" s="12"/>
      <c r="BB291" s="12"/>
      <c r="BC291" s="12"/>
      <c r="BD291" s="12"/>
      <c r="BE291" s="12"/>
      <c r="BF291" s="12"/>
      <c r="BG291" s="12"/>
      <c r="BH291" s="12"/>
      <c r="BI291" s="12"/>
      <c r="BJ291" s="12"/>
      <c r="BK291" s="12"/>
      <c r="BL291" s="12"/>
      <c r="BM291" s="12"/>
      <c r="BN291" s="12"/>
      <c r="BO291" s="12"/>
      <c r="BP291" s="12"/>
      <c r="BQ291" s="12"/>
      <c r="BR291" s="12"/>
      <c r="BS291" s="12"/>
      <c r="BT291" s="12"/>
      <c r="BU291" s="12"/>
      <c r="BV291" s="12"/>
      <c r="BW291" s="12"/>
      <c r="BX291" s="12"/>
      <c r="BY291" s="12"/>
      <c r="BZ291" s="12"/>
      <c r="CA291" s="12"/>
      <c r="CB291" s="12"/>
      <c r="CC291" s="12"/>
    </row>
    <row r="292" spans="1:81" ht="15.75" x14ac:dyDescent="0.25">
      <c r="A292" s="20"/>
      <c r="B292" s="29"/>
      <c r="C292" s="29"/>
      <c r="D292" s="29"/>
      <c r="E292" s="29"/>
      <c r="F292" s="26"/>
      <c r="G292" s="13"/>
      <c r="H292" s="20"/>
      <c r="I292" s="22"/>
      <c r="J292" s="22"/>
      <c r="K292" s="22"/>
      <c r="L292" s="22"/>
      <c r="M292" s="24"/>
      <c r="N292" s="22"/>
      <c r="O292" s="20"/>
      <c r="P292" s="12"/>
      <c r="Q292" s="12"/>
      <c r="R292" s="12"/>
      <c r="S292" s="12"/>
      <c r="T292" s="12"/>
      <c r="U292" s="12"/>
      <c r="V292" s="12"/>
      <c r="W292" s="12"/>
      <c r="X292" s="12"/>
      <c r="Y292" s="12"/>
      <c r="Z292" s="12"/>
      <c r="AA292" s="12"/>
      <c r="AB292" s="12"/>
      <c r="AC292" s="12"/>
      <c r="AD292" s="12"/>
      <c r="AE292" s="12"/>
      <c r="AF292" s="12"/>
      <c r="AG292" s="12"/>
      <c r="AH292" s="12"/>
      <c r="AI292" s="12"/>
      <c r="AJ292" s="12"/>
      <c r="AK292" s="12"/>
      <c r="AL292" s="12"/>
      <c r="AM292" s="12"/>
      <c r="AN292" s="12"/>
      <c r="AO292" s="12"/>
      <c r="AP292" s="12"/>
      <c r="AQ292" s="12"/>
      <c r="AR292" s="12"/>
      <c r="AS292" s="12"/>
      <c r="AT292" s="12"/>
      <c r="AU292" s="12"/>
      <c r="AV292" s="12"/>
      <c r="AW292" s="12"/>
      <c r="AX292" s="12"/>
      <c r="AY292" s="12"/>
      <c r="AZ292" s="12"/>
      <c r="BA292" s="12"/>
      <c r="BB292" s="12"/>
      <c r="BC292" s="12"/>
      <c r="BD292" s="12"/>
      <c r="BE292" s="12"/>
      <c r="BF292" s="12"/>
      <c r="BG292" s="12"/>
      <c r="BH292" s="12"/>
      <c r="BI292" s="12"/>
      <c r="BJ292" s="12"/>
      <c r="BK292" s="12"/>
      <c r="BL292" s="12"/>
      <c r="BM292" s="12"/>
      <c r="BN292" s="12"/>
      <c r="BO292" s="12"/>
      <c r="BP292" s="12"/>
      <c r="BQ292" s="12"/>
      <c r="BR292" s="12"/>
      <c r="BS292" s="12"/>
      <c r="BT292" s="12"/>
      <c r="BU292" s="12"/>
      <c r="BV292" s="12"/>
      <c r="BW292" s="12"/>
      <c r="BX292" s="12"/>
      <c r="BY292" s="12"/>
      <c r="BZ292" s="12"/>
      <c r="CA292" s="12"/>
      <c r="CB292" s="12"/>
      <c r="CC292" s="12"/>
    </row>
    <row r="293" spans="1:81" ht="15.75" x14ac:dyDescent="0.25">
      <c r="A293" s="20"/>
      <c r="B293" s="29"/>
      <c r="C293" s="29"/>
      <c r="D293" s="29"/>
      <c r="E293" s="29"/>
      <c r="F293" s="26"/>
      <c r="G293" s="13"/>
      <c r="H293" s="20"/>
      <c r="I293" s="22"/>
      <c r="J293" s="22"/>
      <c r="K293" s="22"/>
      <c r="L293" s="22"/>
      <c r="M293" s="24"/>
      <c r="N293" s="22"/>
      <c r="O293" s="20"/>
      <c r="P293" s="12"/>
      <c r="Q293" s="12"/>
      <c r="R293" s="12"/>
      <c r="S293" s="12"/>
      <c r="T293" s="12"/>
      <c r="U293" s="12"/>
      <c r="V293" s="12"/>
      <c r="W293" s="12"/>
      <c r="X293" s="12"/>
      <c r="Y293" s="12"/>
      <c r="Z293" s="12"/>
      <c r="AA293" s="12"/>
      <c r="AB293" s="12"/>
      <c r="AC293" s="12"/>
      <c r="AD293" s="12"/>
      <c r="AE293" s="12"/>
      <c r="AF293" s="12"/>
      <c r="AG293" s="12"/>
      <c r="AH293" s="12"/>
      <c r="AI293" s="12"/>
      <c r="AJ293" s="12"/>
      <c r="AK293" s="12"/>
      <c r="AL293" s="12"/>
      <c r="AM293" s="12"/>
      <c r="AN293" s="12"/>
      <c r="AO293" s="12"/>
      <c r="AP293" s="12"/>
      <c r="AQ293" s="12"/>
      <c r="AR293" s="12"/>
      <c r="AS293" s="12"/>
      <c r="AT293" s="12"/>
      <c r="AU293" s="12"/>
      <c r="AV293" s="12"/>
      <c r="AW293" s="12"/>
      <c r="AX293" s="12"/>
      <c r="AY293" s="12"/>
      <c r="AZ293" s="12"/>
      <c r="BA293" s="12"/>
      <c r="BB293" s="12"/>
      <c r="BC293" s="12"/>
      <c r="BD293" s="12"/>
      <c r="BE293" s="12"/>
      <c r="BF293" s="12"/>
      <c r="BG293" s="12"/>
      <c r="BH293" s="12"/>
      <c r="BI293" s="12"/>
      <c r="BJ293" s="12"/>
      <c r="BK293" s="12"/>
      <c r="BL293" s="12"/>
      <c r="BM293" s="12"/>
      <c r="BN293" s="12"/>
      <c r="BO293" s="12"/>
      <c r="BP293" s="12"/>
      <c r="BQ293" s="12"/>
      <c r="BR293" s="12"/>
      <c r="BS293" s="12"/>
      <c r="BT293" s="12"/>
      <c r="BU293" s="12"/>
      <c r="BV293" s="12"/>
      <c r="BW293" s="12"/>
      <c r="BX293" s="12"/>
      <c r="BY293" s="12"/>
      <c r="BZ293" s="12"/>
      <c r="CA293" s="12"/>
      <c r="CB293" s="12"/>
      <c r="CC293" s="12"/>
    </row>
    <row r="294" spans="1:81" ht="15.75" x14ac:dyDescent="0.25">
      <c r="A294" s="20"/>
      <c r="B294" s="29"/>
      <c r="C294" s="29"/>
      <c r="D294" s="29"/>
      <c r="E294" s="29"/>
      <c r="F294" s="26"/>
      <c r="G294" s="13"/>
      <c r="H294" s="20"/>
      <c r="I294" s="22"/>
      <c r="J294" s="22"/>
      <c r="K294" s="22"/>
      <c r="L294" s="22"/>
      <c r="M294" s="24"/>
      <c r="N294" s="22"/>
      <c r="O294" s="20"/>
      <c r="P294" s="12"/>
      <c r="Q294" s="12"/>
      <c r="R294" s="12"/>
      <c r="S294" s="12"/>
      <c r="T294" s="12"/>
      <c r="U294" s="12"/>
      <c r="V294" s="12"/>
      <c r="W294" s="12"/>
      <c r="X294" s="12"/>
      <c r="Y294" s="12"/>
      <c r="Z294" s="12"/>
      <c r="AA294" s="12"/>
      <c r="AB294" s="12"/>
      <c r="AC294" s="12"/>
      <c r="AD294" s="12"/>
      <c r="AE294" s="12"/>
      <c r="AF294" s="12"/>
      <c r="AG294" s="12"/>
      <c r="AH294" s="12"/>
      <c r="AI294" s="12"/>
      <c r="AJ294" s="12"/>
      <c r="AK294" s="12"/>
      <c r="AL294" s="12"/>
      <c r="AM294" s="12"/>
      <c r="AN294" s="12"/>
      <c r="AO294" s="12"/>
      <c r="AP294" s="12"/>
      <c r="AQ294" s="12"/>
      <c r="AR294" s="12"/>
      <c r="AS294" s="12"/>
      <c r="AT294" s="12"/>
      <c r="AU294" s="12"/>
      <c r="AV294" s="12"/>
      <c r="AW294" s="12"/>
      <c r="AX294" s="12"/>
      <c r="AY294" s="12"/>
      <c r="AZ294" s="12"/>
      <c r="BA294" s="12"/>
      <c r="BB294" s="12"/>
      <c r="BC294" s="12"/>
      <c r="BD294" s="12"/>
      <c r="BE294" s="12"/>
      <c r="BF294" s="12"/>
      <c r="BG294" s="12"/>
      <c r="BH294" s="12"/>
      <c r="BI294" s="12"/>
      <c r="BJ294" s="12"/>
      <c r="BK294" s="12"/>
      <c r="BL294" s="12"/>
      <c r="BM294" s="12"/>
      <c r="BN294" s="12"/>
      <c r="BO294" s="12"/>
      <c r="BP294" s="12"/>
      <c r="BQ294" s="12"/>
      <c r="BR294" s="12"/>
      <c r="BS294" s="12"/>
      <c r="BT294" s="12"/>
      <c r="BU294" s="12"/>
      <c r="BV294" s="12"/>
      <c r="BW294" s="12"/>
      <c r="BX294" s="12"/>
      <c r="BY294" s="12"/>
      <c r="BZ294" s="12"/>
      <c r="CA294" s="12"/>
      <c r="CB294" s="12"/>
      <c r="CC294" s="12"/>
    </row>
    <row r="295" spans="1:81" ht="15.75" x14ac:dyDescent="0.25">
      <c r="A295" s="20"/>
      <c r="B295" s="29"/>
      <c r="C295" s="29"/>
      <c r="D295" s="29"/>
      <c r="E295" s="29"/>
      <c r="F295" s="26"/>
      <c r="G295" s="13"/>
      <c r="H295" s="20"/>
      <c r="I295" s="22"/>
      <c r="J295" s="22"/>
      <c r="K295" s="22"/>
      <c r="L295" s="22"/>
      <c r="M295" s="24"/>
      <c r="N295" s="22"/>
      <c r="O295" s="20"/>
      <c r="P295" s="12"/>
      <c r="Q295" s="12"/>
      <c r="R295" s="12"/>
      <c r="S295" s="12"/>
      <c r="T295" s="12"/>
      <c r="U295" s="12"/>
      <c r="V295" s="12"/>
      <c r="W295" s="12"/>
      <c r="X295" s="12"/>
      <c r="Y295" s="12"/>
      <c r="Z295" s="12"/>
      <c r="AA295" s="12"/>
      <c r="AB295" s="12"/>
      <c r="AC295" s="12"/>
      <c r="AD295" s="12"/>
      <c r="AE295" s="12"/>
      <c r="AF295" s="12"/>
      <c r="AG295" s="12"/>
      <c r="AH295" s="12"/>
      <c r="AI295" s="12"/>
      <c r="AJ295" s="12"/>
      <c r="AK295" s="12"/>
      <c r="AL295" s="12"/>
      <c r="AM295" s="12"/>
      <c r="AN295" s="12"/>
      <c r="AO295" s="12"/>
      <c r="AP295" s="12"/>
      <c r="AQ295" s="12"/>
      <c r="AR295" s="12"/>
      <c r="AS295" s="12"/>
      <c r="AT295" s="12"/>
      <c r="AU295" s="12"/>
      <c r="AV295" s="12"/>
      <c r="AW295" s="12"/>
      <c r="AX295" s="12"/>
      <c r="AY295" s="12"/>
      <c r="AZ295" s="12"/>
      <c r="BA295" s="12"/>
      <c r="BB295" s="12"/>
      <c r="BC295" s="12"/>
      <c r="BD295" s="12"/>
      <c r="BE295" s="12"/>
      <c r="BF295" s="12"/>
      <c r="BG295" s="12"/>
      <c r="BH295" s="12"/>
      <c r="BI295" s="12"/>
      <c r="BJ295" s="12"/>
      <c r="BK295" s="12"/>
      <c r="BL295" s="12"/>
      <c r="BM295" s="12"/>
      <c r="BN295" s="12"/>
      <c r="BO295" s="12"/>
      <c r="BP295" s="12"/>
      <c r="BQ295" s="12"/>
      <c r="BR295" s="12"/>
      <c r="BS295" s="12"/>
      <c r="BT295" s="12"/>
      <c r="BU295" s="12"/>
      <c r="BV295" s="12"/>
      <c r="BW295" s="12"/>
      <c r="BX295" s="12"/>
      <c r="BY295" s="12"/>
      <c r="BZ295" s="12"/>
      <c r="CA295" s="12"/>
      <c r="CB295" s="12"/>
      <c r="CC295" s="12"/>
    </row>
    <row r="296" spans="1:81" ht="15.75" x14ac:dyDescent="0.25">
      <c r="A296" s="20"/>
      <c r="B296" s="29"/>
      <c r="C296" s="29"/>
      <c r="D296" s="29"/>
      <c r="E296" s="29"/>
      <c r="F296" s="26"/>
      <c r="G296" s="13"/>
      <c r="H296" s="20"/>
      <c r="I296" s="22"/>
      <c r="J296" s="22"/>
      <c r="K296" s="22"/>
      <c r="L296" s="22"/>
      <c r="M296" s="24"/>
      <c r="N296" s="22"/>
      <c r="O296" s="20"/>
      <c r="P296" s="12"/>
      <c r="Q296" s="12"/>
      <c r="R296" s="12"/>
      <c r="S296" s="12"/>
      <c r="T296" s="12"/>
      <c r="U296" s="12"/>
      <c r="V296" s="12"/>
      <c r="W296" s="12"/>
      <c r="X296" s="12"/>
      <c r="Y296" s="12"/>
      <c r="Z296" s="12"/>
      <c r="AA296" s="12"/>
      <c r="AB296" s="12"/>
      <c r="AC296" s="12"/>
      <c r="AD296" s="12"/>
      <c r="AE296" s="12"/>
      <c r="AF296" s="12"/>
      <c r="AG296" s="12"/>
      <c r="AH296" s="12"/>
      <c r="AI296" s="12"/>
      <c r="AJ296" s="12"/>
      <c r="AK296" s="12"/>
      <c r="AL296" s="12"/>
      <c r="AM296" s="12"/>
      <c r="AN296" s="12"/>
      <c r="AO296" s="12"/>
      <c r="AP296" s="12"/>
      <c r="AQ296" s="12"/>
      <c r="AR296" s="12"/>
      <c r="AS296" s="12"/>
      <c r="AT296" s="12"/>
      <c r="AU296" s="12"/>
      <c r="AV296" s="12"/>
      <c r="AW296" s="12"/>
      <c r="AX296" s="12"/>
      <c r="AY296" s="12"/>
      <c r="AZ296" s="12"/>
      <c r="BA296" s="12"/>
      <c r="BB296" s="12"/>
      <c r="BC296" s="12"/>
      <c r="BD296" s="12"/>
      <c r="BE296" s="12"/>
      <c r="BF296" s="12"/>
      <c r="BG296" s="12"/>
      <c r="BH296" s="12"/>
      <c r="BI296" s="12"/>
      <c r="BJ296" s="12"/>
      <c r="BK296" s="12"/>
      <c r="BL296" s="12"/>
      <c r="BM296" s="12"/>
      <c r="BN296" s="12"/>
      <c r="BO296" s="12"/>
      <c r="BP296" s="12"/>
      <c r="BQ296" s="12"/>
      <c r="BR296" s="12"/>
      <c r="BS296" s="12"/>
      <c r="BT296" s="12"/>
      <c r="BU296" s="12"/>
      <c r="BV296" s="12"/>
      <c r="BW296" s="12"/>
      <c r="BX296" s="12"/>
      <c r="BY296" s="12"/>
      <c r="BZ296" s="12"/>
      <c r="CA296" s="12"/>
      <c r="CB296" s="12"/>
      <c r="CC296" s="12"/>
    </row>
    <row r="297" spans="1:81" ht="15.75" x14ac:dyDescent="0.25">
      <c r="A297" s="20"/>
      <c r="B297" s="29"/>
      <c r="C297" s="29"/>
      <c r="D297" s="29"/>
      <c r="E297" s="29"/>
      <c r="F297" s="26"/>
      <c r="G297" s="13"/>
      <c r="H297" s="20"/>
      <c r="I297" s="22"/>
      <c r="J297" s="22"/>
      <c r="K297" s="22"/>
      <c r="L297" s="22"/>
      <c r="M297" s="24"/>
      <c r="N297" s="22"/>
      <c r="O297" s="20"/>
      <c r="P297" s="12"/>
      <c r="Q297" s="12"/>
      <c r="R297" s="12"/>
      <c r="S297" s="12"/>
      <c r="T297" s="12"/>
      <c r="U297" s="12"/>
      <c r="V297" s="12"/>
      <c r="W297" s="12"/>
      <c r="X297" s="12"/>
      <c r="Y297" s="12"/>
      <c r="Z297" s="12"/>
      <c r="AA297" s="12"/>
      <c r="AB297" s="12"/>
      <c r="AC297" s="12"/>
      <c r="AD297" s="12"/>
      <c r="AE297" s="12"/>
      <c r="AF297" s="12"/>
      <c r="AG297" s="12"/>
      <c r="AH297" s="12"/>
      <c r="AI297" s="12"/>
      <c r="AJ297" s="12"/>
      <c r="AK297" s="12"/>
      <c r="AL297" s="12"/>
      <c r="AM297" s="12"/>
      <c r="AN297" s="12"/>
      <c r="AO297" s="12"/>
      <c r="AP297" s="12"/>
      <c r="AQ297" s="12"/>
      <c r="AR297" s="12"/>
      <c r="AS297" s="12"/>
      <c r="AT297" s="12"/>
      <c r="AU297" s="12"/>
      <c r="AV297" s="12"/>
      <c r="AW297" s="12"/>
      <c r="AX297" s="12"/>
      <c r="AY297" s="12"/>
      <c r="AZ297" s="12"/>
      <c r="BA297" s="12"/>
      <c r="BB297" s="12"/>
      <c r="BC297" s="12"/>
      <c r="BD297" s="12"/>
      <c r="BE297" s="12"/>
      <c r="BF297" s="12"/>
      <c r="BG297" s="12"/>
      <c r="BH297" s="12"/>
      <c r="BI297" s="12"/>
      <c r="BJ297" s="12"/>
      <c r="BK297" s="12"/>
      <c r="BL297" s="12"/>
      <c r="BM297" s="12"/>
      <c r="BN297" s="12"/>
      <c r="BO297" s="12"/>
      <c r="BP297" s="12"/>
      <c r="BQ297" s="12"/>
      <c r="BR297" s="12"/>
      <c r="BS297" s="12"/>
      <c r="BT297" s="12"/>
      <c r="BU297" s="12"/>
      <c r="BV297" s="12"/>
      <c r="BW297" s="12"/>
      <c r="BX297" s="12"/>
      <c r="BY297" s="12"/>
      <c r="BZ297" s="12"/>
      <c r="CA297" s="12"/>
      <c r="CB297" s="12"/>
      <c r="CC297" s="12"/>
    </row>
    <row r="298" spans="1:81" ht="15.75" x14ac:dyDescent="0.25">
      <c r="A298" s="20"/>
      <c r="B298" s="29"/>
      <c r="C298" s="29"/>
      <c r="D298" s="29"/>
      <c r="E298" s="29"/>
      <c r="F298" s="26"/>
      <c r="G298" s="13"/>
      <c r="H298" s="20"/>
      <c r="I298" s="22"/>
      <c r="J298" s="22"/>
      <c r="K298" s="22"/>
      <c r="L298" s="22"/>
      <c r="M298" s="24"/>
      <c r="N298" s="22"/>
      <c r="O298" s="20"/>
      <c r="P298" s="12"/>
      <c r="Q298" s="12"/>
      <c r="R298" s="12"/>
      <c r="S298" s="12"/>
      <c r="T298" s="12"/>
      <c r="U298" s="12"/>
      <c r="V298" s="12"/>
      <c r="W298" s="12"/>
      <c r="X298" s="12"/>
      <c r="Y298" s="12"/>
      <c r="Z298" s="12"/>
      <c r="AA298" s="12"/>
      <c r="AB298" s="12"/>
      <c r="AC298" s="12"/>
      <c r="AD298" s="12"/>
      <c r="AE298" s="12"/>
      <c r="AF298" s="12"/>
      <c r="AG298" s="12"/>
      <c r="AH298" s="12"/>
      <c r="AI298" s="12"/>
      <c r="AJ298" s="12"/>
      <c r="AK298" s="12"/>
      <c r="AL298" s="12"/>
      <c r="AM298" s="12"/>
      <c r="AN298" s="12"/>
      <c r="AO298" s="12"/>
      <c r="AP298" s="12"/>
      <c r="AQ298" s="12"/>
      <c r="AR298" s="12"/>
      <c r="AS298" s="12"/>
      <c r="AT298" s="12"/>
      <c r="AU298" s="12"/>
      <c r="AV298" s="12"/>
      <c r="AW298" s="12"/>
      <c r="AX298" s="12"/>
      <c r="AY298" s="12"/>
      <c r="AZ298" s="12"/>
      <c r="BA298" s="12"/>
      <c r="BB298" s="12"/>
      <c r="BC298" s="12"/>
      <c r="BD298" s="12"/>
      <c r="BE298" s="12"/>
      <c r="BF298" s="12"/>
      <c r="BG298" s="12"/>
      <c r="BH298" s="12"/>
      <c r="BI298" s="12"/>
      <c r="BJ298" s="12"/>
      <c r="BK298" s="12"/>
      <c r="BL298" s="12"/>
      <c r="BM298" s="12"/>
      <c r="BN298" s="12"/>
      <c r="BO298" s="12"/>
      <c r="BP298" s="12"/>
      <c r="BQ298" s="12"/>
      <c r="BR298" s="12"/>
      <c r="BS298" s="12"/>
      <c r="BT298" s="12"/>
      <c r="BU298" s="12"/>
      <c r="BV298" s="12"/>
      <c r="BW298" s="12"/>
      <c r="BX298" s="12"/>
      <c r="BY298" s="12"/>
      <c r="BZ298" s="12"/>
      <c r="CA298" s="12"/>
      <c r="CB298" s="12"/>
      <c r="CC298" s="12"/>
    </row>
    <row r="299" spans="1:81" ht="15.75" x14ac:dyDescent="0.25">
      <c r="A299" s="20"/>
      <c r="B299" s="29"/>
      <c r="C299" s="29"/>
      <c r="D299" s="29"/>
      <c r="E299" s="29"/>
      <c r="F299" s="26"/>
      <c r="G299" s="13"/>
      <c r="H299" s="20"/>
      <c r="I299" s="22"/>
      <c r="J299" s="22"/>
      <c r="K299" s="22"/>
      <c r="L299" s="22"/>
      <c r="M299" s="24"/>
      <c r="N299" s="22"/>
      <c r="O299" s="20"/>
      <c r="P299" s="12"/>
      <c r="Q299" s="12"/>
      <c r="R299" s="12"/>
      <c r="S299" s="12"/>
      <c r="T299" s="12"/>
      <c r="U299" s="12"/>
      <c r="V299" s="12"/>
      <c r="W299" s="12"/>
      <c r="X299" s="12"/>
      <c r="Y299" s="12"/>
      <c r="Z299" s="12"/>
      <c r="AA299" s="12"/>
      <c r="AB299" s="12"/>
      <c r="AC299" s="12"/>
      <c r="AD299" s="12"/>
      <c r="AE299" s="12"/>
      <c r="AF299" s="12"/>
      <c r="AG299" s="12"/>
      <c r="AH299" s="12"/>
      <c r="AI299" s="12"/>
      <c r="AJ299" s="12"/>
      <c r="AK299" s="12"/>
      <c r="AL299" s="12"/>
      <c r="AM299" s="12"/>
      <c r="AN299" s="12"/>
      <c r="AO299" s="12"/>
      <c r="AP299" s="12"/>
      <c r="AQ299" s="12"/>
      <c r="AR299" s="12"/>
      <c r="AS299" s="12"/>
      <c r="AT299" s="12"/>
      <c r="AU299" s="12"/>
      <c r="AV299" s="12"/>
      <c r="AW299" s="12"/>
      <c r="AX299" s="12"/>
      <c r="AY299" s="12"/>
      <c r="AZ299" s="12"/>
      <c r="BA299" s="12"/>
      <c r="BB299" s="12"/>
      <c r="BC299" s="12"/>
      <c r="BD299" s="12"/>
      <c r="BE299" s="12"/>
      <c r="BF299" s="12"/>
      <c r="BG299" s="12"/>
      <c r="BH299" s="12"/>
      <c r="BI299" s="12"/>
      <c r="BJ299" s="12"/>
      <c r="BK299" s="12"/>
      <c r="BL299" s="12"/>
      <c r="BM299" s="12"/>
      <c r="BN299" s="12"/>
      <c r="BO299" s="12"/>
      <c r="BP299" s="12"/>
      <c r="BQ299" s="12"/>
      <c r="BR299" s="12"/>
      <c r="BS299" s="12"/>
      <c r="BT299" s="12"/>
      <c r="BU299" s="12"/>
      <c r="BV299" s="12"/>
      <c r="BW299" s="12"/>
      <c r="BX299" s="12"/>
      <c r="BY299" s="12"/>
      <c r="BZ299" s="12"/>
      <c r="CA299" s="12"/>
      <c r="CB299" s="12"/>
      <c r="CC299" s="12"/>
    </row>
    <row r="300" spans="1:81" ht="15.75" x14ac:dyDescent="0.25">
      <c r="A300" s="20"/>
      <c r="B300" s="29"/>
      <c r="C300" s="29"/>
      <c r="D300" s="29"/>
      <c r="E300" s="29"/>
      <c r="F300" s="26"/>
      <c r="G300" s="13"/>
      <c r="H300" s="20"/>
      <c r="I300" s="22"/>
      <c r="J300" s="22"/>
      <c r="K300" s="22"/>
      <c r="L300" s="22"/>
      <c r="M300" s="24"/>
      <c r="N300" s="22"/>
      <c r="O300" s="20"/>
      <c r="P300" s="12"/>
      <c r="Q300" s="12"/>
      <c r="R300" s="12"/>
      <c r="S300" s="12"/>
      <c r="T300" s="12"/>
      <c r="U300" s="12"/>
      <c r="V300" s="12"/>
      <c r="W300" s="12"/>
      <c r="X300" s="12"/>
      <c r="Y300" s="12"/>
      <c r="Z300" s="12"/>
      <c r="AA300" s="12"/>
      <c r="AB300" s="12"/>
      <c r="AC300" s="12"/>
      <c r="AD300" s="12"/>
      <c r="AE300" s="12"/>
      <c r="AF300" s="12"/>
      <c r="AG300" s="12"/>
      <c r="AH300" s="12"/>
      <c r="AI300" s="12"/>
      <c r="AJ300" s="12"/>
      <c r="AK300" s="12"/>
      <c r="AL300" s="12"/>
      <c r="AM300" s="12"/>
      <c r="AN300" s="12"/>
      <c r="AO300" s="12"/>
      <c r="AP300" s="12"/>
      <c r="AQ300" s="12"/>
      <c r="AR300" s="12"/>
      <c r="AS300" s="12"/>
      <c r="AT300" s="12"/>
      <c r="AU300" s="12"/>
      <c r="AV300" s="12"/>
      <c r="AW300" s="12"/>
      <c r="AX300" s="12"/>
      <c r="AY300" s="12"/>
      <c r="AZ300" s="12"/>
      <c r="BA300" s="12"/>
      <c r="BB300" s="12"/>
      <c r="BC300" s="12"/>
      <c r="BD300" s="12"/>
      <c r="BE300" s="12"/>
      <c r="BF300" s="12"/>
      <c r="BG300" s="12"/>
      <c r="BH300" s="12"/>
      <c r="BI300" s="12"/>
      <c r="BJ300" s="12"/>
      <c r="BK300" s="12"/>
      <c r="BL300" s="12"/>
      <c r="BM300" s="12"/>
      <c r="BN300" s="12"/>
      <c r="BO300" s="12"/>
      <c r="BP300" s="12"/>
      <c r="BQ300" s="12"/>
      <c r="BR300" s="12"/>
      <c r="BS300" s="12"/>
      <c r="BT300" s="12"/>
      <c r="BU300" s="12"/>
      <c r="BV300" s="12"/>
      <c r="BW300" s="12"/>
      <c r="BX300" s="12"/>
      <c r="BY300" s="12"/>
      <c r="BZ300" s="12"/>
      <c r="CA300" s="12"/>
      <c r="CB300" s="12"/>
      <c r="CC300" s="12"/>
    </row>
    <row r="301" spans="1:81" ht="15.75" x14ac:dyDescent="0.25">
      <c r="A301" s="20"/>
      <c r="B301" s="29"/>
      <c r="C301" s="29"/>
      <c r="D301" s="29"/>
      <c r="E301" s="29"/>
      <c r="F301" s="26"/>
      <c r="G301" s="13"/>
      <c r="H301" s="20"/>
      <c r="I301" s="22"/>
      <c r="J301" s="22"/>
      <c r="K301" s="22"/>
      <c r="L301" s="22"/>
      <c r="M301" s="24"/>
      <c r="N301" s="22"/>
      <c r="O301" s="20"/>
      <c r="P301" s="12"/>
      <c r="Q301" s="12"/>
      <c r="R301" s="12"/>
      <c r="S301" s="12"/>
      <c r="T301" s="12"/>
      <c r="U301" s="12"/>
      <c r="V301" s="12"/>
      <c r="W301" s="12"/>
      <c r="X301" s="12"/>
      <c r="Y301" s="12"/>
      <c r="Z301" s="12"/>
      <c r="AA301" s="12"/>
      <c r="AB301" s="12"/>
      <c r="AC301" s="12"/>
      <c r="AD301" s="12"/>
      <c r="AE301" s="12"/>
      <c r="AF301" s="12"/>
      <c r="AG301" s="12"/>
      <c r="AH301" s="12"/>
      <c r="AI301" s="12"/>
      <c r="AJ301" s="12"/>
      <c r="AK301" s="12"/>
      <c r="AL301" s="12"/>
      <c r="AM301" s="12"/>
      <c r="AN301" s="12"/>
      <c r="AO301" s="12"/>
      <c r="AP301" s="12"/>
      <c r="AQ301" s="12"/>
      <c r="AR301" s="12"/>
      <c r="AS301" s="12"/>
      <c r="AT301" s="12"/>
      <c r="AU301" s="12"/>
      <c r="AV301" s="12"/>
      <c r="AW301" s="12"/>
      <c r="AX301" s="12"/>
      <c r="AY301" s="12"/>
      <c r="AZ301" s="12"/>
      <c r="BA301" s="12"/>
      <c r="BB301" s="12"/>
      <c r="BC301" s="12"/>
      <c r="BD301" s="12"/>
      <c r="BE301" s="12"/>
      <c r="BF301" s="12"/>
      <c r="BG301" s="12"/>
      <c r="BH301" s="12"/>
      <c r="BI301" s="12"/>
      <c r="BJ301" s="12"/>
      <c r="BK301" s="12"/>
      <c r="BL301" s="12"/>
      <c r="BM301" s="12"/>
      <c r="BN301" s="12"/>
      <c r="BO301" s="12"/>
      <c r="BP301" s="12"/>
      <c r="BQ301" s="12"/>
      <c r="BR301" s="12"/>
      <c r="BS301" s="12"/>
      <c r="BT301" s="12"/>
      <c r="BU301" s="12"/>
      <c r="BV301" s="12"/>
      <c r="BW301" s="12"/>
      <c r="BX301" s="12"/>
      <c r="BY301" s="12"/>
      <c r="BZ301" s="12"/>
      <c r="CA301" s="12"/>
      <c r="CB301" s="12"/>
      <c r="CC301" s="12"/>
    </row>
    <row r="302" spans="1:81" ht="15.75" x14ac:dyDescent="0.25">
      <c r="A302" s="20"/>
      <c r="B302" s="29"/>
      <c r="C302" s="29"/>
      <c r="D302" s="29"/>
      <c r="E302" s="29"/>
      <c r="F302" s="26"/>
      <c r="G302" s="13"/>
      <c r="H302" s="20"/>
      <c r="I302" s="22"/>
      <c r="J302" s="22"/>
      <c r="K302" s="22"/>
      <c r="L302" s="22"/>
      <c r="M302" s="24"/>
      <c r="N302" s="22"/>
      <c r="O302" s="20"/>
      <c r="P302" s="12"/>
      <c r="Q302" s="12"/>
      <c r="R302" s="12"/>
      <c r="S302" s="12"/>
      <c r="T302" s="12"/>
      <c r="U302" s="12"/>
      <c r="V302" s="12"/>
      <c r="W302" s="12"/>
      <c r="X302" s="12"/>
      <c r="Y302" s="12"/>
      <c r="Z302" s="12"/>
      <c r="AA302" s="12"/>
      <c r="AB302" s="12"/>
      <c r="AC302" s="12"/>
      <c r="AD302" s="12"/>
      <c r="AE302" s="12"/>
      <c r="AF302" s="12"/>
      <c r="AG302" s="12"/>
      <c r="AH302" s="12"/>
      <c r="AI302" s="12"/>
      <c r="AJ302" s="12"/>
      <c r="AK302" s="12"/>
      <c r="AL302" s="12"/>
      <c r="AM302" s="12"/>
      <c r="AN302" s="12"/>
      <c r="AO302" s="12"/>
      <c r="AP302" s="12"/>
      <c r="AQ302" s="12"/>
      <c r="AR302" s="12"/>
      <c r="AS302" s="12"/>
      <c r="AT302" s="12"/>
      <c r="AU302" s="12"/>
      <c r="AV302" s="12"/>
      <c r="AW302" s="12"/>
      <c r="AX302" s="12"/>
      <c r="AY302" s="12"/>
      <c r="AZ302" s="12"/>
      <c r="BA302" s="12"/>
      <c r="BB302" s="12"/>
      <c r="BC302" s="12"/>
      <c r="BD302" s="12"/>
      <c r="BE302" s="12"/>
      <c r="BF302" s="12"/>
      <c r="BG302" s="12"/>
      <c r="BH302" s="12"/>
      <c r="BI302" s="12"/>
      <c r="BJ302" s="12"/>
      <c r="BK302" s="12"/>
      <c r="BL302" s="12"/>
      <c r="BM302" s="12"/>
      <c r="BN302" s="12"/>
      <c r="BO302" s="12"/>
      <c r="BP302" s="12"/>
      <c r="BQ302" s="12"/>
      <c r="BR302" s="12"/>
      <c r="BS302" s="12"/>
      <c r="BT302" s="12"/>
      <c r="BU302" s="12"/>
      <c r="BV302" s="12"/>
      <c r="BW302" s="12"/>
      <c r="BX302" s="12"/>
      <c r="BY302" s="12"/>
      <c r="BZ302" s="12"/>
      <c r="CA302" s="12"/>
      <c r="CB302" s="12"/>
      <c r="CC302" s="12"/>
    </row>
    <row r="303" spans="1:81" ht="15.75" x14ac:dyDescent="0.25">
      <c r="A303" s="20"/>
      <c r="B303" s="29"/>
      <c r="C303" s="29"/>
      <c r="D303" s="29"/>
      <c r="E303" s="29"/>
      <c r="F303" s="26"/>
      <c r="G303" s="13"/>
      <c r="H303" s="20"/>
      <c r="I303" s="22"/>
      <c r="J303" s="22"/>
      <c r="K303" s="22"/>
      <c r="L303" s="22"/>
      <c r="M303" s="24"/>
      <c r="N303" s="22"/>
      <c r="O303" s="20"/>
      <c r="P303" s="12"/>
      <c r="Q303" s="12"/>
      <c r="R303" s="12"/>
      <c r="S303" s="12"/>
      <c r="T303" s="12"/>
      <c r="U303" s="12"/>
      <c r="V303" s="12"/>
      <c r="W303" s="12"/>
      <c r="X303" s="12"/>
      <c r="Y303" s="12"/>
      <c r="Z303" s="12"/>
      <c r="AA303" s="12"/>
      <c r="AB303" s="12"/>
      <c r="AC303" s="12"/>
      <c r="AD303" s="12"/>
      <c r="AE303" s="12"/>
      <c r="AF303" s="12"/>
      <c r="AG303" s="12"/>
      <c r="AH303" s="12"/>
      <c r="AI303" s="12"/>
      <c r="AJ303" s="12"/>
      <c r="AK303" s="12"/>
      <c r="AL303" s="12"/>
      <c r="AM303" s="12"/>
      <c r="AN303" s="12"/>
      <c r="AO303" s="12"/>
      <c r="AP303" s="12"/>
      <c r="AQ303" s="12"/>
      <c r="AR303" s="12"/>
      <c r="AS303" s="12"/>
      <c r="AT303" s="12"/>
      <c r="AU303" s="12"/>
      <c r="AV303" s="12"/>
      <c r="AW303" s="12"/>
      <c r="AX303" s="12"/>
      <c r="AY303" s="12"/>
      <c r="AZ303" s="12"/>
      <c r="BA303" s="12"/>
      <c r="BB303" s="12"/>
      <c r="BC303" s="12"/>
      <c r="BD303" s="12"/>
      <c r="BE303" s="12"/>
      <c r="BF303" s="12"/>
      <c r="BG303" s="12"/>
      <c r="BH303" s="12"/>
      <c r="BI303" s="12"/>
      <c r="BJ303" s="12"/>
      <c r="BK303" s="12"/>
      <c r="BL303" s="12"/>
      <c r="BM303" s="12"/>
      <c r="BN303" s="12"/>
      <c r="BO303" s="12"/>
      <c r="BP303" s="12"/>
      <c r="BQ303" s="12"/>
      <c r="BR303" s="12"/>
      <c r="BS303" s="12"/>
      <c r="BT303" s="12"/>
      <c r="BU303" s="12"/>
      <c r="BV303" s="12"/>
      <c r="BW303" s="12"/>
      <c r="BX303" s="12"/>
      <c r="BY303" s="12"/>
      <c r="BZ303" s="12"/>
      <c r="CA303" s="12"/>
      <c r="CB303" s="12"/>
      <c r="CC303" s="12"/>
    </row>
    <row r="304" spans="1:81" ht="15.75" x14ac:dyDescent="0.25">
      <c r="A304" s="20"/>
      <c r="B304" s="29"/>
      <c r="C304" s="29"/>
      <c r="D304" s="29"/>
      <c r="E304" s="29"/>
      <c r="F304" s="26"/>
      <c r="G304" s="13"/>
      <c r="H304" s="20"/>
      <c r="I304" s="22"/>
      <c r="J304" s="22"/>
      <c r="K304" s="22"/>
      <c r="L304" s="22"/>
      <c r="M304" s="24"/>
      <c r="N304" s="22"/>
      <c r="O304" s="20"/>
      <c r="P304" s="12"/>
      <c r="Q304" s="12"/>
      <c r="R304" s="12"/>
      <c r="S304" s="12"/>
      <c r="T304" s="12"/>
      <c r="U304" s="12"/>
      <c r="V304" s="12"/>
      <c r="W304" s="12"/>
      <c r="X304" s="12"/>
      <c r="Y304" s="12"/>
      <c r="Z304" s="12"/>
      <c r="AA304" s="12"/>
      <c r="AB304" s="12"/>
      <c r="AC304" s="12"/>
      <c r="AD304" s="12"/>
      <c r="AE304" s="12"/>
      <c r="AF304" s="12"/>
      <c r="AG304" s="12"/>
      <c r="AH304" s="12"/>
      <c r="AI304" s="12"/>
      <c r="AJ304" s="12"/>
      <c r="AK304" s="12"/>
      <c r="AL304" s="12"/>
      <c r="AM304" s="12"/>
      <c r="AN304" s="12"/>
      <c r="AO304" s="12"/>
      <c r="AP304" s="12"/>
      <c r="AQ304" s="12"/>
      <c r="AR304" s="12"/>
      <c r="AS304" s="12"/>
      <c r="AT304" s="12"/>
      <c r="AU304" s="12"/>
      <c r="AV304" s="12"/>
      <c r="AW304" s="12"/>
      <c r="AX304" s="12"/>
      <c r="AY304" s="12"/>
      <c r="AZ304" s="12"/>
      <c r="BA304" s="12"/>
      <c r="BB304" s="12"/>
      <c r="BC304" s="12"/>
      <c r="BD304" s="12"/>
      <c r="BE304" s="12"/>
      <c r="BF304" s="12"/>
      <c r="BG304" s="12"/>
      <c r="BH304" s="12"/>
      <c r="BI304" s="12"/>
      <c r="BJ304" s="12"/>
      <c r="BK304" s="12"/>
      <c r="BL304" s="12"/>
      <c r="BM304" s="12"/>
      <c r="BN304" s="12"/>
      <c r="BO304" s="12"/>
      <c r="BP304" s="12"/>
      <c r="BQ304" s="12"/>
      <c r="BR304" s="12"/>
      <c r="BS304" s="12"/>
      <c r="BT304" s="12"/>
      <c r="BU304" s="12"/>
      <c r="BV304" s="12"/>
      <c r="BW304" s="12"/>
      <c r="BX304" s="12"/>
      <c r="BY304" s="12"/>
      <c r="BZ304" s="12"/>
      <c r="CA304" s="12"/>
      <c r="CB304" s="12"/>
      <c r="CC304" s="12"/>
    </row>
    <row r="305" spans="1:81" ht="15.75" x14ac:dyDescent="0.25">
      <c r="A305" s="20"/>
      <c r="B305" s="29"/>
      <c r="C305" s="29"/>
      <c r="D305" s="29"/>
      <c r="E305" s="29"/>
      <c r="F305" s="26"/>
      <c r="G305" s="13"/>
      <c r="H305" s="20"/>
      <c r="I305" s="22"/>
      <c r="J305" s="22"/>
      <c r="K305" s="22"/>
      <c r="L305" s="22"/>
      <c r="M305" s="24"/>
      <c r="N305" s="22"/>
      <c r="O305" s="20"/>
      <c r="P305" s="12"/>
      <c r="Q305" s="12"/>
      <c r="R305" s="12"/>
      <c r="S305" s="12"/>
      <c r="T305" s="12"/>
      <c r="U305" s="12"/>
      <c r="V305" s="12"/>
      <c r="W305" s="12"/>
      <c r="X305" s="12"/>
      <c r="Y305" s="12"/>
      <c r="Z305" s="12"/>
      <c r="AA305" s="12"/>
      <c r="AB305" s="12"/>
      <c r="AC305" s="12"/>
      <c r="AD305" s="12"/>
      <c r="AE305" s="12"/>
      <c r="AF305" s="12"/>
      <c r="AG305" s="12"/>
      <c r="AH305" s="12"/>
      <c r="AI305" s="12"/>
      <c r="AJ305" s="12"/>
      <c r="AK305" s="12"/>
      <c r="AL305" s="12"/>
      <c r="AM305" s="12"/>
      <c r="AN305" s="12"/>
      <c r="AO305" s="12"/>
      <c r="AP305" s="12"/>
      <c r="AQ305" s="12"/>
      <c r="AR305" s="12"/>
      <c r="AS305" s="12"/>
      <c r="AT305" s="12"/>
      <c r="AU305" s="12"/>
      <c r="AV305" s="12"/>
      <c r="AW305" s="12"/>
      <c r="AX305" s="12"/>
      <c r="AY305" s="12"/>
      <c r="AZ305" s="12"/>
      <c r="BA305" s="12"/>
      <c r="BB305" s="12"/>
      <c r="BC305" s="12"/>
      <c r="BD305" s="12"/>
      <c r="BE305" s="12"/>
      <c r="BF305" s="12"/>
      <c r="BG305" s="12"/>
      <c r="BH305" s="12"/>
      <c r="BI305" s="12"/>
      <c r="BJ305" s="12"/>
      <c r="BK305" s="12"/>
      <c r="BL305" s="12"/>
      <c r="BM305" s="12"/>
      <c r="BN305" s="12"/>
      <c r="BO305" s="12"/>
      <c r="BP305" s="12"/>
      <c r="BQ305" s="12"/>
      <c r="BR305" s="12"/>
      <c r="BS305" s="12"/>
      <c r="BT305" s="12"/>
      <c r="BU305" s="12"/>
      <c r="BV305" s="12"/>
      <c r="BW305" s="12"/>
      <c r="BX305" s="12"/>
      <c r="BY305" s="12"/>
      <c r="BZ305" s="12"/>
      <c r="CA305" s="12"/>
      <c r="CB305" s="12"/>
      <c r="CC305" s="12"/>
    </row>
    <row r="306" spans="1:81" ht="15.75" x14ac:dyDescent="0.25">
      <c r="A306" s="20"/>
      <c r="B306" s="29"/>
      <c r="C306" s="29"/>
      <c r="D306" s="29"/>
      <c r="E306" s="29"/>
      <c r="F306" s="26"/>
      <c r="G306" s="13"/>
      <c r="H306" s="20"/>
      <c r="I306" s="22"/>
      <c r="J306" s="22"/>
      <c r="K306" s="22"/>
      <c r="L306" s="22"/>
      <c r="M306" s="24"/>
      <c r="N306" s="22"/>
      <c r="O306" s="20"/>
      <c r="P306" s="12"/>
      <c r="Q306" s="12"/>
      <c r="R306" s="12"/>
      <c r="S306" s="12"/>
      <c r="T306" s="12"/>
      <c r="U306" s="12"/>
      <c r="V306" s="12"/>
      <c r="W306" s="12"/>
      <c r="X306" s="12"/>
      <c r="Y306" s="12"/>
      <c r="Z306" s="12"/>
      <c r="AA306" s="12"/>
      <c r="AB306" s="12"/>
      <c r="AC306" s="12"/>
      <c r="AD306" s="12"/>
      <c r="AE306" s="12"/>
      <c r="AF306" s="12"/>
      <c r="AG306" s="12"/>
      <c r="AH306" s="12"/>
      <c r="AI306" s="12"/>
      <c r="AJ306" s="12"/>
      <c r="AK306" s="12"/>
      <c r="AL306" s="12"/>
      <c r="AM306" s="12"/>
      <c r="AN306" s="12"/>
      <c r="AO306" s="12"/>
      <c r="AP306" s="12"/>
      <c r="AQ306" s="12"/>
      <c r="AR306" s="12"/>
      <c r="AS306" s="12"/>
      <c r="AT306" s="12"/>
      <c r="AU306" s="12"/>
      <c r="AV306" s="12"/>
      <c r="AW306" s="12"/>
      <c r="AX306" s="12"/>
      <c r="AY306" s="12"/>
      <c r="AZ306" s="12"/>
      <c r="BA306" s="12"/>
      <c r="BB306" s="12"/>
      <c r="BC306" s="12"/>
      <c r="BD306" s="12"/>
      <c r="BE306" s="12"/>
      <c r="BF306" s="12"/>
      <c r="BG306" s="12"/>
      <c r="BH306" s="12"/>
      <c r="BI306" s="12"/>
      <c r="BJ306" s="12"/>
      <c r="BK306" s="12"/>
      <c r="BL306" s="12"/>
      <c r="BM306" s="12"/>
      <c r="BN306" s="12"/>
      <c r="BO306" s="12"/>
      <c r="BP306" s="12"/>
      <c r="BQ306" s="12"/>
      <c r="BR306" s="12"/>
      <c r="BS306" s="12"/>
      <c r="BT306" s="12"/>
      <c r="BU306" s="12"/>
      <c r="BV306" s="12"/>
      <c r="BW306" s="12"/>
      <c r="BX306" s="12"/>
      <c r="BY306" s="12"/>
      <c r="BZ306" s="12"/>
      <c r="CA306" s="12"/>
      <c r="CB306" s="12"/>
      <c r="CC306" s="12"/>
    </row>
    <row r="307" spans="1:81" ht="15.75" x14ac:dyDescent="0.25">
      <c r="A307" s="20"/>
      <c r="B307" s="29"/>
      <c r="C307" s="29"/>
      <c r="D307" s="29"/>
      <c r="E307" s="29"/>
      <c r="F307" s="26"/>
      <c r="G307" s="13"/>
      <c r="H307" s="20"/>
      <c r="I307" s="22"/>
      <c r="J307" s="22"/>
      <c r="K307" s="22"/>
      <c r="L307" s="22"/>
      <c r="M307" s="24"/>
      <c r="N307" s="22"/>
      <c r="O307" s="20"/>
      <c r="P307" s="12"/>
      <c r="Q307" s="12"/>
      <c r="R307" s="12"/>
      <c r="S307" s="12"/>
      <c r="T307" s="12"/>
      <c r="U307" s="12"/>
      <c r="V307" s="12"/>
      <c r="W307" s="12"/>
      <c r="X307" s="12"/>
      <c r="Y307" s="12"/>
      <c r="Z307" s="12"/>
      <c r="AA307" s="12"/>
      <c r="AB307" s="12"/>
      <c r="AC307" s="12"/>
      <c r="AD307" s="12"/>
      <c r="AE307" s="12"/>
      <c r="AF307" s="12"/>
      <c r="AG307" s="12"/>
      <c r="AH307" s="12"/>
      <c r="AI307" s="12"/>
      <c r="AJ307" s="12"/>
      <c r="AK307" s="12"/>
      <c r="AL307" s="12"/>
      <c r="AM307" s="12"/>
      <c r="AN307" s="12"/>
      <c r="AO307" s="12"/>
      <c r="AP307" s="12"/>
      <c r="AQ307" s="12"/>
      <c r="AR307" s="12"/>
      <c r="AS307" s="12"/>
      <c r="AT307" s="12"/>
      <c r="AU307" s="12"/>
      <c r="AV307" s="12"/>
      <c r="AW307" s="12"/>
      <c r="AX307" s="12"/>
      <c r="AY307" s="12"/>
      <c r="AZ307" s="12"/>
      <c r="BA307" s="12"/>
      <c r="BB307" s="12"/>
      <c r="BC307" s="12"/>
      <c r="BD307" s="12"/>
      <c r="BE307" s="12"/>
      <c r="BF307" s="12"/>
      <c r="BG307" s="12"/>
      <c r="BH307" s="12"/>
      <c r="BI307" s="12"/>
      <c r="BJ307" s="12"/>
      <c r="BK307" s="12"/>
      <c r="BL307" s="12"/>
      <c r="BM307" s="12"/>
      <c r="BN307" s="12"/>
      <c r="BO307" s="12"/>
      <c r="BP307" s="12"/>
      <c r="BQ307" s="12"/>
      <c r="BR307" s="12"/>
      <c r="BS307" s="12"/>
      <c r="BT307" s="12"/>
      <c r="BU307" s="12"/>
      <c r="BV307" s="12"/>
      <c r="BW307" s="12"/>
      <c r="BX307" s="12"/>
      <c r="BY307" s="12"/>
      <c r="BZ307" s="12"/>
      <c r="CA307" s="12"/>
      <c r="CB307" s="12"/>
      <c r="CC307" s="12"/>
    </row>
    <row r="308" spans="1:81" ht="15.75" x14ac:dyDescent="0.25">
      <c r="A308" s="20"/>
      <c r="B308" s="29"/>
      <c r="C308" s="29"/>
      <c r="D308" s="29"/>
      <c r="E308" s="29"/>
      <c r="F308" s="26"/>
      <c r="G308" s="13"/>
      <c r="H308" s="20"/>
      <c r="I308" s="22"/>
      <c r="J308" s="22"/>
      <c r="K308" s="22"/>
      <c r="L308" s="22"/>
      <c r="M308" s="24"/>
      <c r="N308" s="22"/>
      <c r="O308" s="20"/>
      <c r="P308" s="12"/>
      <c r="Q308" s="12"/>
      <c r="R308" s="12"/>
      <c r="S308" s="12"/>
      <c r="T308" s="12"/>
      <c r="U308" s="12"/>
      <c r="V308" s="12"/>
      <c r="W308" s="12"/>
      <c r="X308" s="12"/>
      <c r="Y308" s="12"/>
      <c r="Z308" s="12"/>
      <c r="AA308" s="12"/>
      <c r="AB308" s="12"/>
      <c r="AC308" s="12"/>
      <c r="AD308" s="12"/>
      <c r="AE308" s="12"/>
      <c r="AF308" s="12"/>
      <c r="AG308" s="12"/>
      <c r="AH308" s="12"/>
      <c r="AI308" s="12"/>
      <c r="AJ308" s="12"/>
      <c r="AK308" s="12"/>
      <c r="AL308" s="12"/>
      <c r="AM308" s="12"/>
      <c r="AN308" s="12"/>
      <c r="AO308" s="12"/>
      <c r="AP308" s="12"/>
      <c r="AQ308" s="12"/>
      <c r="AR308" s="12"/>
      <c r="AS308" s="12"/>
      <c r="AT308" s="12"/>
      <c r="AU308" s="12"/>
      <c r="AV308" s="12"/>
      <c r="AW308" s="12"/>
      <c r="AX308" s="12"/>
      <c r="AY308" s="12"/>
      <c r="AZ308" s="12"/>
      <c r="BA308" s="12"/>
      <c r="BB308" s="12"/>
      <c r="BC308" s="12"/>
      <c r="BD308" s="12"/>
      <c r="BE308" s="12"/>
      <c r="BF308" s="12"/>
      <c r="BG308" s="12"/>
      <c r="BH308" s="12"/>
      <c r="BI308" s="12"/>
      <c r="BJ308" s="12"/>
      <c r="BK308" s="12"/>
      <c r="BL308" s="12"/>
      <c r="BM308" s="12"/>
      <c r="BN308" s="12"/>
      <c r="BO308" s="12"/>
      <c r="BP308" s="12"/>
      <c r="BQ308" s="12"/>
      <c r="BR308" s="12"/>
      <c r="BS308" s="12"/>
      <c r="BT308" s="12"/>
      <c r="BU308" s="12"/>
      <c r="BV308" s="12"/>
      <c r="BW308" s="12"/>
      <c r="BX308" s="12"/>
      <c r="BY308" s="12"/>
      <c r="BZ308" s="12"/>
      <c r="CA308" s="12"/>
      <c r="CB308" s="12"/>
      <c r="CC308" s="12"/>
    </row>
    <row r="309" spans="1:81" ht="15.75" x14ac:dyDescent="0.25">
      <c r="A309" s="20"/>
      <c r="B309" s="29"/>
      <c r="C309" s="29"/>
      <c r="D309" s="29"/>
      <c r="E309" s="29"/>
      <c r="F309" s="26"/>
      <c r="G309" s="13"/>
      <c r="H309" s="20"/>
      <c r="I309" s="22"/>
      <c r="J309" s="22"/>
      <c r="K309" s="22"/>
      <c r="L309" s="22"/>
      <c r="M309" s="24"/>
      <c r="N309" s="22"/>
      <c r="O309" s="20"/>
      <c r="P309" s="12"/>
      <c r="Q309" s="12"/>
      <c r="R309" s="12"/>
      <c r="S309" s="12"/>
      <c r="T309" s="12"/>
      <c r="U309" s="12"/>
      <c r="V309" s="12"/>
      <c r="W309" s="12"/>
      <c r="X309" s="12"/>
      <c r="Y309" s="12"/>
      <c r="Z309" s="12"/>
      <c r="AA309" s="12"/>
      <c r="AB309" s="12"/>
      <c r="AC309" s="12"/>
      <c r="AD309" s="12"/>
      <c r="AE309" s="12"/>
      <c r="AF309" s="12"/>
      <c r="AG309" s="12"/>
      <c r="AH309" s="12"/>
      <c r="AI309" s="12"/>
      <c r="AJ309" s="12"/>
      <c r="AK309" s="12"/>
      <c r="AL309" s="12"/>
      <c r="AM309" s="12"/>
      <c r="AN309" s="12"/>
      <c r="AO309" s="12"/>
      <c r="AP309" s="12"/>
      <c r="AQ309" s="12"/>
      <c r="AR309" s="12"/>
      <c r="AS309" s="12"/>
      <c r="AT309" s="12"/>
      <c r="AU309" s="12"/>
      <c r="AV309" s="12"/>
      <c r="AW309" s="12"/>
      <c r="AX309" s="12"/>
      <c r="AY309" s="12"/>
      <c r="AZ309" s="12"/>
      <c r="BA309" s="12"/>
      <c r="BB309" s="12"/>
      <c r="BC309" s="12"/>
      <c r="BD309" s="12"/>
      <c r="BE309" s="12"/>
      <c r="BF309" s="12"/>
      <c r="BG309" s="12"/>
      <c r="BH309" s="12"/>
      <c r="BI309" s="12"/>
      <c r="BJ309" s="12"/>
      <c r="BK309" s="12"/>
      <c r="BL309" s="12"/>
      <c r="BM309" s="12"/>
      <c r="BN309" s="12"/>
      <c r="BO309" s="12"/>
      <c r="BP309" s="12"/>
      <c r="BQ309" s="12"/>
      <c r="BR309" s="12"/>
      <c r="BS309" s="12"/>
      <c r="BT309" s="12"/>
      <c r="BU309" s="12"/>
      <c r="BV309" s="12"/>
      <c r="BW309" s="12"/>
      <c r="BX309" s="12"/>
      <c r="BY309" s="12"/>
      <c r="BZ309" s="12"/>
      <c r="CA309" s="12"/>
      <c r="CB309" s="12"/>
      <c r="CC309" s="12"/>
    </row>
    <row r="310" spans="1:81" ht="15.75" x14ac:dyDescent="0.25">
      <c r="A310" s="20"/>
      <c r="B310" s="29"/>
      <c r="C310" s="29"/>
      <c r="D310" s="29"/>
      <c r="E310" s="29"/>
      <c r="F310" s="26"/>
      <c r="G310" s="13"/>
      <c r="H310" s="20"/>
      <c r="I310" s="22"/>
      <c r="J310" s="22"/>
      <c r="K310" s="22"/>
      <c r="L310" s="22"/>
      <c r="M310" s="24"/>
      <c r="N310" s="22"/>
      <c r="O310" s="20"/>
      <c r="P310" s="12"/>
      <c r="Q310" s="12"/>
      <c r="R310" s="12"/>
      <c r="S310" s="12"/>
      <c r="T310" s="12"/>
      <c r="U310" s="12"/>
      <c r="V310" s="12"/>
      <c r="W310" s="12"/>
      <c r="X310" s="12"/>
      <c r="Y310" s="12"/>
      <c r="Z310" s="12"/>
      <c r="AA310" s="12"/>
      <c r="AB310" s="12"/>
      <c r="AC310" s="12"/>
      <c r="AD310" s="12"/>
      <c r="AE310" s="12"/>
      <c r="AF310" s="12"/>
      <c r="AG310" s="12"/>
      <c r="AH310" s="12"/>
      <c r="AI310" s="12"/>
      <c r="AJ310" s="12"/>
      <c r="AK310" s="12"/>
      <c r="AL310" s="12"/>
      <c r="AM310" s="12"/>
      <c r="AN310" s="12"/>
      <c r="AO310" s="12"/>
      <c r="AP310" s="12"/>
      <c r="AQ310" s="12"/>
      <c r="AR310" s="12"/>
      <c r="AS310" s="12"/>
      <c r="AT310" s="12"/>
      <c r="AU310" s="12"/>
      <c r="AV310" s="12"/>
      <c r="AW310" s="12"/>
      <c r="AX310" s="12"/>
      <c r="AY310" s="12"/>
      <c r="AZ310" s="12"/>
      <c r="BA310" s="12"/>
      <c r="BB310" s="12"/>
      <c r="BC310" s="12"/>
      <c r="BD310" s="12"/>
      <c r="BE310" s="12"/>
      <c r="BF310" s="12"/>
      <c r="BG310" s="12"/>
      <c r="BH310" s="12"/>
      <c r="BI310" s="12"/>
      <c r="BJ310" s="12"/>
      <c r="BK310" s="12"/>
      <c r="BL310" s="12"/>
      <c r="BM310" s="12"/>
      <c r="BN310" s="12"/>
      <c r="BO310" s="12"/>
      <c r="BP310" s="12"/>
      <c r="BQ310" s="12"/>
      <c r="BR310" s="12"/>
      <c r="BS310" s="12"/>
      <c r="BT310" s="12"/>
      <c r="BU310" s="12"/>
      <c r="BV310" s="12"/>
      <c r="BW310" s="12"/>
      <c r="BX310" s="12"/>
      <c r="BY310" s="12"/>
      <c r="BZ310" s="12"/>
      <c r="CA310" s="12"/>
      <c r="CB310" s="12"/>
      <c r="CC310" s="12"/>
    </row>
    <row r="311" spans="1:81" ht="15.75" x14ac:dyDescent="0.25">
      <c r="A311" s="20"/>
      <c r="B311" s="29"/>
      <c r="C311" s="29"/>
      <c r="D311" s="29"/>
      <c r="E311" s="29"/>
      <c r="F311" s="26"/>
      <c r="G311" s="13"/>
      <c r="H311" s="20"/>
      <c r="I311" s="22"/>
      <c r="J311" s="22"/>
      <c r="K311" s="22"/>
      <c r="L311" s="22"/>
      <c r="M311" s="24"/>
      <c r="N311" s="22"/>
      <c r="O311" s="20"/>
      <c r="P311" s="12"/>
      <c r="Q311" s="12"/>
      <c r="R311" s="12"/>
      <c r="S311" s="12"/>
      <c r="T311" s="12"/>
      <c r="U311" s="12"/>
      <c r="V311" s="12"/>
      <c r="W311" s="12"/>
      <c r="X311" s="12"/>
      <c r="Y311" s="12"/>
      <c r="Z311" s="12"/>
      <c r="AA311" s="12"/>
      <c r="AB311" s="12"/>
      <c r="AC311" s="12"/>
      <c r="AD311" s="12"/>
      <c r="AE311" s="12"/>
      <c r="AF311" s="12"/>
      <c r="AG311" s="12"/>
      <c r="AH311" s="12"/>
      <c r="AI311" s="12"/>
      <c r="AJ311" s="12"/>
      <c r="AK311" s="12"/>
      <c r="AL311" s="12"/>
      <c r="AM311" s="12"/>
      <c r="AN311" s="12"/>
      <c r="AO311" s="12"/>
      <c r="AP311" s="12"/>
      <c r="AQ311" s="12"/>
      <c r="AR311" s="12"/>
      <c r="AS311" s="12"/>
      <c r="AT311" s="12"/>
      <c r="AU311" s="12"/>
      <c r="AV311" s="12"/>
      <c r="AW311" s="12"/>
      <c r="AX311" s="12"/>
      <c r="AY311" s="12"/>
      <c r="AZ311" s="12"/>
      <c r="BA311" s="12"/>
      <c r="BB311" s="12"/>
      <c r="BC311" s="12"/>
      <c r="BD311" s="12"/>
      <c r="BE311" s="12"/>
      <c r="BF311" s="12"/>
      <c r="BG311" s="12"/>
      <c r="BH311" s="12"/>
      <c r="BI311" s="12"/>
      <c r="BJ311" s="12"/>
      <c r="BK311" s="12"/>
      <c r="BL311" s="12"/>
      <c r="BM311" s="12"/>
      <c r="BN311" s="12"/>
      <c r="BO311" s="12"/>
      <c r="BP311" s="12"/>
      <c r="BQ311" s="12"/>
      <c r="BR311" s="12"/>
      <c r="BS311" s="12"/>
      <c r="BT311" s="12"/>
      <c r="BU311" s="12"/>
      <c r="BV311" s="12"/>
      <c r="BW311" s="12"/>
      <c r="BX311" s="12"/>
      <c r="BY311" s="12"/>
      <c r="BZ311" s="12"/>
      <c r="CA311" s="12"/>
      <c r="CB311" s="12"/>
      <c r="CC311" s="12"/>
    </row>
    <row r="312" spans="1:81" ht="15.75" x14ac:dyDescent="0.25">
      <c r="A312" s="20"/>
      <c r="B312" s="29"/>
      <c r="C312" s="29"/>
      <c r="D312" s="29"/>
      <c r="E312" s="29"/>
      <c r="F312" s="26"/>
      <c r="G312" s="13"/>
      <c r="H312" s="20"/>
      <c r="I312" s="22"/>
      <c r="J312" s="22"/>
      <c r="K312" s="22"/>
      <c r="L312" s="22"/>
      <c r="M312" s="24"/>
      <c r="N312" s="22"/>
      <c r="O312" s="20"/>
      <c r="P312" s="12"/>
      <c r="Q312" s="12"/>
      <c r="R312" s="12"/>
      <c r="S312" s="12"/>
      <c r="T312" s="12"/>
      <c r="U312" s="12"/>
      <c r="V312" s="12"/>
      <c r="W312" s="12"/>
      <c r="X312" s="12"/>
      <c r="Y312" s="12"/>
      <c r="Z312" s="12"/>
      <c r="AA312" s="12"/>
      <c r="AB312" s="12"/>
      <c r="AC312" s="12"/>
      <c r="AD312" s="12"/>
      <c r="AE312" s="12"/>
      <c r="AF312" s="12"/>
      <c r="AG312" s="12"/>
      <c r="AH312" s="12"/>
      <c r="AI312" s="12"/>
      <c r="AJ312" s="12"/>
      <c r="AK312" s="12"/>
      <c r="AL312" s="12"/>
      <c r="AM312" s="12"/>
      <c r="AN312" s="12"/>
      <c r="AO312" s="12"/>
      <c r="AP312" s="12"/>
      <c r="AQ312" s="12"/>
      <c r="AR312" s="12"/>
      <c r="AS312" s="12"/>
      <c r="AT312" s="12"/>
      <c r="AU312" s="12"/>
      <c r="AV312" s="12"/>
      <c r="AW312" s="12"/>
      <c r="AX312" s="12"/>
      <c r="AY312" s="12"/>
      <c r="AZ312" s="12"/>
      <c r="BA312" s="12"/>
      <c r="BB312" s="12"/>
      <c r="BC312" s="12"/>
      <c r="BD312" s="12"/>
      <c r="BE312" s="12"/>
      <c r="BF312" s="12"/>
      <c r="BG312" s="12"/>
      <c r="BH312" s="12"/>
      <c r="BI312" s="12"/>
      <c r="BJ312" s="12"/>
      <c r="BK312" s="12"/>
      <c r="BL312" s="12"/>
      <c r="BM312" s="12"/>
      <c r="BN312" s="12"/>
      <c r="BO312" s="12"/>
      <c r="BP312" s="12"/>
      <c r="BQ312" s="12"/>
      <c r="BR312" s="12"/>
      <c r="BS312" s="12"/>
      <c r="BT312" s="12"/>
      <c r="BU312" s="12"/>
      <c r="BV312" s="12"/>
      <c r="BW312" s="12"/>
      <c r="BX312" s="12"/>
      <c r="BY312" s="12"/>
      <c r="BZ312" s="12"/>
      <c r="CA312" s="12"/>
      <c r="CB312" s="12"/>
      <c r="CC312" s="12"/>
    </row>
    <row r="313" spans="1:81" ht="15.75" x14ac:dyDescent="0.25">
      <c r="A313" s="20"/>
      <c r="B313" s="29"/>
      <c r="C313" s="29"/>
      <c r="D313" s="29"/>
      <c r="E313" s="29"/>
      <c r="F313" s="26"/>
      <c r="G313" s="13"/>
      <c r="H313" s="20"/>
      <c r="I313" s="22"/>
      <c r="J313" s="22"/>
      <c r="K313" s="22"/>
      <c r="L313" s="22"/>
      <c r="M313" s="24"/>
      <c r="N313" s="22"/>
      <c r="O313" s="20"/>
      <c r="P313" s="12"/>
      <c r="Q313" s="12"/>
      <c r="R313" s="12"/>
      <c r="S313" s="12"/>
      <c r="T313" s="12"/>
      <c r="U313" s="12"/>
      <c r="V313" s="12"/>
      <c r="W313" s="12"/>
      <c r="X313" s="12"/>
      <c r="Y313" s="12"/>
      <c r="Z313" s="12"/>
      <c r="AA313" s="12"/>
      <c r="AB313" s="12"/>
      <c r="AC313" s="12"/>
      <c r="AD313" s="12"/>
      <c r="AE313" s="12"/>
      <c r="AF313" s="12"/>
      <c r="AG313" s="12"/>
      <c r="AH313" s="12"/>
      <c r="AI313" s="12"/>
      <c r="AJ313" s="12"/>
      <c r="AK313" s="12"/>
      <c r="AL313" s="12"/>
      <c r="AM313" s="12"/>
      <c r="AN313" s="12"/>
      <c r="AO313" s="12"/>
      <c r="AP313" s="12"/>
      <c r="AQ313" s="12"/>
      <c r="AR313" s="12"/>
      <c r="AS313" s="12"/>
      <c r="AT313" s="12"/>
      <c r="AU313" s="12"/>
      <c r="AV313" s="12"/>
      <c r="AW313" s="12"/>
      <c r="AX313" s="12"/>
      <c r="AY313" s="12"/>
      <c r="AZ313" s="12"/>
      <c r="BA313" s="12"/>
      <c r="BB313" s="12"/>
      <c r="BC313" s="12"/>
      <c r="BD313" s="12"/>
      <c r="BE313" s="12"/>
      <c r="BF313" s="12"/>
      <c r="BG313" s="12"/>
      <c r="BH313" s="12"/>
      <c r="BI313" s="12"/>
      <c r="BJ313" s="12"/>
      <c r="BK313" s="12"/>
      <c r="BL313" s="12"/>
      <c r="BM313" s="12"/>
      <c r="BN313" s="12"/>
      <c r="BO313" s="12"/>
      <c r="BP313" s="12"/>
      <c r="BQ313" s="12"/>
      <c r="BR313" s="12"/>
      <c r="BS313" s="12"/>
      <c r="BT313" s="12"/>
      <c r="BU313" s="12"/>
      <c r="BV313" s="12"/>
      <c r="BW313" s="12"/>
      <c r="BX313" s="12"/>
      <c r="BY313" s="12"/>
      <c r="BZ313" s="12"/>
      <c r="CA313" s="12"/>
      <c r="CB313" s="12"/>
      <c r="CC313" s="12"/>
    </row>
    <row r="314" spans="1:81" ht="15.75" x14ac:dyDescent="0.25">
      <c r="A314" s="20"/>
      <c r="B314" s="29"/>
      <c r="C314" s="29"/>
      <c r="D314" s="29"/>
      <c r="E314" s="29"/>
      <c r="F314" s="26"/>
      <c r="G314" s="13"/>
      <c r="H314" s="20"/>
      <c r="I314" s="22"/>
      <c r="J314" s="22"/>
      <c r="K314" s="22"/>
      <c r="L314" s="22"/>
      <c r="M314" s="24"/>
      <c r="N314" s="22"/>
      <c r="O314" s="20"/>
      <c r="P314" s="12"/>
      <c r="Q314" s="12"/>
      <c r="R314" s="12"/>
      <c r="S314" s="12"/>
      <c r="T314" s="12"/>
      <c r="U314" s="12"/>
      <c r="V314" s="12"/>
      <c r="W314" s="12"/>
      <c r="X314" s="12"/>
      <c r="Y314" s="12"/>
      <c r="Z314" s="12"/>
      <c r="AA314" s="12"/>
      <c r="AB314" s="12"/>
      <c r="AC314" s="12"/>
      <c r="AD314" s="12"/>
      <c r="AE314" s="12"/>
      <c r="AF314" s="12"/>
      <c r="AG314" s="12"/>
      <c r="AH314" s="12"/>
      <c r="AI314" s="12"/>
      <c r="AJ314" s="12"/>
      <c r="AK314" s="12"/>
      <c r="AL314" s="12"/>
      <c r="AM314" s="12"/>
      <c r="AN314" s="12"/>
      <c r="AO314" s="12"/>
      <c r="AP314" s="12"/>
      <c r="AQ314" s="12"/>
      <c r="AR314" s="12"/>
      <c r="AS314" s="12"/>
      <c r="AT314" s="12"/>
      <c r="AU314" s="12"/>
      <c r="AV314" s="12"/>
      <c r="AW314" s="12"/>
      <c r="AX314" s="12"/>
      <c r="AY314" s="12"/>
      <c r="AZ314" s="12"/>
      <c r="BA314" s="12"/>
      <c r="BB314" s="12"/>
      <c r="BC314" s="12"/>
      <c r="BD314" s="12"/>
      <c r="BE314" s="12"/>
      <c r="BF314" s="12"/>
      <c r="BG314" s="12"/>
      <c r="BH314" s="12"/>
      <c r="BI314" s="12"/>
      <c r="BJ314" s="12"/>
      <c r="BK314" s="12"/>
      <c r="BL314" s="12"/>
      <c r="BM314" s="12"/>
      <c r="BN314" s="12"/>
      <c r="BO314" s="12"/>
      <c r="BP314" s="12"/>
      <c r="BQ314" s="12"/>
      <c r="BR314" s="12"/>
      <c r="BS314" s="12"/>
      <c r="BT314" s="12"/>
      <c r="BU314" s="12"/>
      <c r="BV314" s="12"/>
      <c r="BW314" s="12"/>
      <c r="BX314" s="12"/>
      <c r="BY314" s="12"/>
      <c r="BZ314" s="12"/>
      <c r="CA314" s="12"/>
      <c r="CB314" s="12"/>
      <c r="CC314" s="12"/>
    </row>
    <row r="315" spans="1:81" ht="15.75" x14ac:dyDescent="0.25">
      <c r="A315" s="20"/>
      <c r="B315" s="29"/>
      <c r="C315" s="29"/>
      <c r="D315" s="29"/>
      <c r="E315" s="29"/>
      <c r="F315" s="26"/>
      <c r="G315" s="13"/>
      <c r="H315" s="20"/>
      <c r="I315" s="22"/>
      <c r="J315" s="22"/>
      <c r="K315" s="22"/>
      <c r="L315" s="22"/>
      <c r="M315" s="24"/>
      <c r="N315" s="22"/>
      <c r="O315" s="20"/>
      <c r="P315" s="12"/>
      <c r="Q315" s="12"/>
      <c r="R315" s="12"/>
      <c r="S315" s="12"/>
      <c r="T315" s="12"/>
      <c r="U315" s="12"/>
      <c r="V315" s="12"/>
      <c r="W315" s="12"/>
      <c r="X315" s="12"/>
      <c r="Y315" s="12"/>
      <c r="Z315" s="12"/>
      <c r="AA315" s="12"/>
      <c r="AB315" s="12"/>
      <c r="AC315" s="12"/>
      <c r="AD315" s="12"/>
      <c r="AE315" s="12"/>
      <c r="AF315" s="12"/>
      <c r="AG315" s="12"/>
      <c r="AH315" s="12"/>
      <c r="AI315" s="12"/>
      <c r="AJ315" s="12"/>
      <c r="AK315" s="12"/>
      <c r="AL315" s="12"/>
      <c r="AM315" s="12"/>
      <c r="AN315" s="12"/>
      <c r="AO315" s="12"/>
      <c r="AP315" s="12"/>
      <c r="AQ315" s="12"/>
      <c r="AR315" s="12"/>
      <c r="AS315" s="12"/>
      <c r="AT315" s="12"/>
      <c r="AU315" s="12"/>
      <c r="AV315" s="12"/>
      <c r="AW315" s="12"/>
      <c r="AX315" s="12"/>
      <c r="AY315" s="12"/>
      <c r="AZ315" s="12"/>
      <c r="BA315" s="12"/>
      <c r="BB315" s="12"/>
      <c r="BC315" s="12"/>
      <c r="BD315" s="12"/>
      <c r="BE315" s="12"/>
      <c r="BF315" s="12"/>
      <c r="BG315" s="12"/>
      <c r="BH315" s="12"/>
      <c r="BI315" s="12"/>
      <c r="BJ315" s="12"/>
      <c r="BK315" s="12"/>
      <c r="BL315" s="12"/>
      <c r="BM315" s="12"/>
      <c r="BN315" s="12"/>
      <c r="BO315" s="12"/>
      <c r="BP315" s="12"/>
      <c r="BQ315" s="12"/>
      <c r="BR315" s="12"/>
      <c r="BS315" s="12"/>
      <c r="BT315" s="12"/>
      <c r="BU315" s="12"/>
      <c r="BV315" s="12"/>
      <c r="BW315" s="12"/>
      <c r="BX315" s="12"/>
      <c r="BY315" s="12"/>
      <c r="BZ315" s="12"/>
      <c r="CA315" s="12"/>
      <c r="CB315" s="12"/>
      <c r="CC315" s="12"/>
    </row>
    <row r="316" spans="1:81" ht="15.75" x14ac:dyDescent="0.25">
      <c r="A316" s="20"/>
      <c r="B316" s="29"/>
      <c r="C316" s="29"/>
      <c r="D316" s="29"/>
      <c r="E316" s="29"/>
      <c r="F316" s="26"/>
      <c r="G316" s="13"/>
      <c r="H316" s="20"/>
      <c r="I316" s="22"/>
      <c r="J316" s="22"/>
      <c r="K316" s="22"/>
      <c r="L316" s="22"/>
      <c r="M316" s="24"/>
      <c r="N316" s="22"/>
      <c r="O316" s="20"/>
      <c r="P316" s="12"/>
      <c r="Q316" s="12"/>
      <c r="R316" s="12"/>
      <c r="S316" s="12"/>
      <c r="T316" s="12"/>
      <c r="U316" s="12"/>
      <c r="V316" s="12"/>
      <c r="W316" s="12"/>
      <c r="X316" s="12"/>
      <c r="Y316" s="12"/>
      <c r="Z316" s="12"/>
      <c r="AA316" s="12"/>
      <c r="AB316" s="12"/>
      <c r="AC316" s="12"/>
      <c r="AD316" s="12"/>
      <c r="AE316" s="12"/>
      <c r="AF316" s="12"/>
      <c r="AG316" s="12"/>
      <c r="AH316" s="12"/>
      <c r="AI316" s="12"/>
      <c r="AJ316" s="12"/>
      <c r="AK316" s="12"/>
      <c r="AL316" s="12"/>
      <c r="AM316" s="12"/>
      <c r="AN316" s="12"/>
      <c r="AO316" s="12"/>
      <c r="AP316" s="12"/>
      <c r="AQ316" s="12"/>
      <c r="AR316" s="12"/>
      <c r="AS316" s="12"/>
      <c r="AT316" s="12"/>
      <c r="AU316" s="12"/>
      <c r="AV316" s="12"/>
      <c r="AW316" s="12"/>
      <c r="AX316" s="12"/>
      <c r="AY316" s="12"/>
      <c r="AZ316" s="12"/>
      <c r="BA316" s="12"/>
      <c r="BB316" s="12"/>
      <c r="BC316" s="12"/>
      <c r="BD316" s="12"/>
      <c r="BE316" s="12"/>
      <c r="BF316" s="12"/>
      <c r="BG316" s="12"/>
      <c r="BH316" s="12"/>
      <c r="BI316" s="12"/>
      <c r="BJ316" s="12"/>
      <c r="BK316" s="12"/>
      <c r="BL316" s="12"/>
      <c r="BM316" s="12"/>
      <c r="BN316" s="12"/>
      <c r="BO316" s="12"/>
      <c r="BP316" s="12"/>
      <c r="BQ316" s="12"/>
      <c r="BR316" s="12"/>
      <c r="BS316" s="12"/>
      <c r="BT316" s="12"/>
      <c r="BU316" s="12"/>
      <c r="BV316" s="12"/>
      <c r="BW316" s="12"/>
      <c r="BX316" s="12"/>
      <c r="BY316" s="12"/>
      <c r="BZ316" s="12"/>
      <c r="CA316" s="12"/>
      <c r="CB316" s="12"/>
      <c r="CC316" s="12"/>
    </row>
    <row r="317" spans="1:81" ht="15.75" x14ac:dyDescent="0.25">
      <c r="A317" s="20"/>
      <c r="B317" s="29"/>
      <c r="C317" s="29"/>
      <c r="D317" s="29"/>
      <c r="E317" s="29"/>
      <c r="F317" s="26"/>
      <c r="G317" s="13"/>
      <c r="H317" s="20"/>
      <c r="I317" s="22"/>
      <c r="J317" s="22"/>
      <c r="K317" s="22"/>
      <c r="L317" s="22"/>
      <c r="M317" s="24"/>
      <c r="N317" s="22"/>
      <c r="O317" s="20"/>
      <c r="P317" s="12"/>
      <c r="Q317" s="12"/>
      <c r="R317" s="12"/>
      <c r="S317" s="12"/>
      <c r="T317" s="12"/>
      <c r="U317" s="12"/>
      <c r="V317" s="12"/>
      <c r="W317" s="12"/>
      <c r="X317" s="12"/>
      <c r="Y317" s="12"/>
      <c r="Z317" s="12"/>
      <c r="AA317" s="12"/>
      <c r="AB317" s="12"/>
      <c r="AC317" s="12"/>
      <c r="AD317" s="12"/>
      <c r="AE317" s="12"/>
      <c r="AF317" s="12"/>
      <c r="AG317" s="12"/>
      <c r="AH317" s="12"/>
      <c r="AI317" s="12"/>
      <c r="AJ317" s="12"/>
      <c r="AK317" s="12"/>
      <c r="AL317" s="12"/>
      <c r="AM317" s="12"/>
      <c r="AN317" s="12"/>
      <c r="AO317" s="12"/>
      <c r="AP317" s="12"/>
      <c r="AQ317" s="12"/>
      <c r="AR317" s="12"/>
      <c r="AS317" s="12"/>
      <c r="AT317" s="12"/>
      <c r="AU317" s="12"/>
      <c r="AV317" s="12"/>
      <c r="AW317" s="12"/>
      <c r="AX317" s="12"/>
      <c r="AY317" s="12"/>
      <c r="AZ317" s="12"/>
      <c r="BA317" s="12"/>
      <c r="BB317" s="12"/>
      <c r="BC317" s="12"/>
      <c r="BD317" s="12"/>
      <c r="BE317" s="12"/>
      <c r="BF317" s="12"/>
      <c r="BG317" s="12"/>
      <c r="BH317" s="12"/>
      <c r="BI317" s="12"/>
      <c r="BJ317" s="12"/>
      <c r="BK317" s="12"/>
      <c r="BL317" s="12"/>
      <c r="BM317" s="12"/>
      <c r="BN317" s="12"/>
      <c r="BO317" s="12"/>
      <c r="BP317" s="12"/>
      <c r="BQ317" s="12"/>
      <c r="BR317" s="12"/>
      <c r="BS317" s="12"/>
      <c r="BT317" s="12"/>
      <c r="BU317" s="12"/>
      <c r="BV317" s="12"/>
      <c r="BW317" s="12"/>
      <c r="BX317" s="12"/>
      <c r="BY317" s="12"/>
      <c r="BZ317" s="12"/>
      <c r="CA317" s="12"/>
      <c r="CB317" s="12"/>
      <c r="CC317" s="12"/>
    </row>
    <row r="318" spans="1:81" ht="15.75" x14ac:dyDescent="0.25">
      <c r="A318" s="20"/>
      <c r="B318" s="29"/>
      <c r="C318" s="29"/>
      <c r="D318" s="29"/>
      <c r="E318" s="29"/>
      <c r="F318" s="26"/>
      <c r="G318" s="13"/>
      <c r="H318" s="20"/>
      <c r="I318" s="22"/>
      <c r="J318" s="22"/>
      <c r="K318" s="22"/>
      <c r="L318" s="22"/>
      <c r="M318" s="24"/>
      <c r="N318" s="22"/>
      <c r="O318" s="20"/>
      <c r="P318" s="12"/>
      <c r="Q318" s="12"/>
      <c r="R318" s="12"/>
      <c r="S318" s="12"/>
      <c r="T318" s="12"/>
      <c r="U318" s="12"/>
      <c r="V318" s="12"/>
      <c r="W318" s="12"/>
      <c r="X318" s="12"/>
      <c r="Y318" s="12"/>
      <c r="Z318" s="12"/>
      <c r="AA318" s="12"/>
      <c r="AB318" s="12"/>
      <c r="AC318" s="12"/>
      <c r="AD318" s="12"/>
      <c r="AE318" s="12"/>
      <c r="AF318" s="12"/>
      <c r="AG318" s="12"/>
      <c r="AH318" s="12"/>
      <c r="AI318" s="12"/>
      <c r="AJ318" s="12"/>
      <c r="AK318" s="12"/>
      <c r="AL318" s="12"/>
      <c r="AM318" s="12"/>
      <c r="AN318" s="12"/>
      <c r="AO318" s="12"/>
      <c r="AP318" s="12"/>
      <c r="AQ318" s="12"/>
      <c r="AR318" s="12"/>
      <c r="AS318" s="12"/>
      <c r="AT318" s="12"/>
      <c r="AU318" s="12"/>
      <c r="AV318" s="12"/>
      <c r="AW318" s="12"/>
      <c r="AX318" s="12"/>
      <c r="AY318" s="12"/>
      <c r="AZ318" s="12"/>
      <c r="BA318" s="12"/>
      <c r="BB318" s="12"/>
      <c r="BC318" s="12"/>
      <c r="BD318" s="12"/>
      <c r="BE318" s="12"/>
      <c r="BF318" s="12"/>
      <c r="BG318" s="12"/>
      <c r="BH318" s="12"/>
      <c r="BI318" s="12"/>
      <c r="BJ318" s="12"/>
      <c r="BK318" s="12"/>
      <c r="BL318" s="12"/>
      <c r="BM318" s="12"/>
      <c r="BN318" s="12"/>
      <c r="BO318" s="12"/>
      <c r="BP318" s="12"/>
      <c r="BQ318" s="12"/>
      <c r="BR318" s="12"/>
      <c r="BS318" s="12"/>
      <c r="BT318" s="12"/>
      <c r="BU318" s="12"/>
      <c r="BV318" s="12"/>
      <c r="BW318" s="12"/>
      <c r="BX318" s="12"/>
      <c r="BY318" s="12"/>
      <c r="BZ318" s="12"/>
      <c r="CA318" s="12"/>
      <c r="CB318" s="12"/>
      <c r="CC318" s="12"/>
    </row>
    <row r="319" spans="1:81" ht="15.75" x14ac:dyDescent="0.25">
      <c r="A319" s="20"/>
      <c r="B319" s="29"/>
      <c r="C319" s="29"/>
      <c r="D319" s="29"/>
      <c r="E319" s="29"/>
      <c r="F319" s="26"/>
      <c r="G319" s="13"/>
      <c r="H319" s="20"/>
      <c r="I319" s="22"/>
      <c r="J319" s="22"/>
      <c r="K319" s="22"/>
      <c r="L319" s="22"/>
      <c r="M319" s="24"/>
      <c r="N319" s="22"/>
      <c r="O319" s="20"/>
      <c r="P319" s="12"/>
      <c r="Q319" s="12"/>
      <c r="R319" s="12"/>
      <c r="S319" s="12"/>
      <c r="T319" s="12"/>
      <c r="U319" s="12"/>
      <c r="V319" s="12"/>
      <c r="W319" s="12"/>
      <c r="X319" s="12"/>
      <c r="Y319" s="12"/>
      <c r="Z319" s="12"/>
      <c r="AA319" s="12"/>
      <c r="AB319" s="12"/>
      <c r="AC319" s="12"/>
      <c r="AD319" s="12"/>
      <c r="AE319" s="12"/>
      <c r="AF319" s="12"/>
      <c r="AG319" s="12"/>
      <c r="AH319" s="12"/>
      <c r="AI319" s="12"/>
      <c r="AJ319" s="12"/>
      <c r="AK319" s="12"/>
      <c r="AL319" s="12"/>
      <c r="AM319" s="12"/>
      <c r="AN319" s="12"/>
      <c r="AO319" s="12"/>
      <c r="AP319" s="12"/>
      <c r="AQ319" s="12"/>
      <c r="AR319" s="12"/>
      <c r="AS319" s="12"/>
      <c r="AT319" s="12"/>
      <c r="AU319" s="12"/>
      <c r="AV319" s="12"/>
      <c r="AW319" s="12"/>
      <c r="AX319" s="12"/>
      <c r="AY319" s="12"/>
      <c r="AZ319" s="12"/>
      <c r="BA319" s="12"/>
      <c r="BB319" s="12"/>
      <c r="BC319" s="12"/>
      <c r="BD319" s="12"/>
      <c r="BE319" s="12"/>
      <c r="BF319" s="12"/>
      <c r="BG319" s="12"/>
      <c r="BH319" s="12"/>
      <c r="BI319" s="12"/>
      <c r="BJ319" s="12"/>
      <c r="BK319" s="12"/>
      <c r="BL319" s="12"/>
      <c r="BM319" s="12"/>
      <c r="BN319" s="12"/>
      <c r="BO319" s="12"/>
      <c r="BP319" s="12"/>
      <c r="BQ319" s="12"/>
      <c r="BR319" s="12"/>
      <c r="BS319" s="12"/>
      <c r="BT319" s="12"/>
      <c r="BU319" s="12"/>
      <c r="BV319" s="12"/>
      <c r="BW319" s="12"/>
      <c r="BX319" s="12"/>
      <c r="BY319" s="12"/>
      <c r="BZ319" s="12"/>
      <c r="CA319" s="12"/>
      <c r="CB319" s="12"/>
      <c r="CC319" s="12"/>
    </row>
    <row r="320" spans="1:81" ht="15.75" x14ac:dyDescent="0.25">
      <c r="A320" s="20"/>
      <c r="B320" s="29"/>
      <c r="C320" s="29"/>
      <c r="D320" s="29"/>
      <c r="E320" s="29"/>
      <c r="F320" s="26"/>
      <c r="G320" s="13"/>
      <c r="H320" s="20"/>
      <c r="I320" s="22"/>
      <c r="J320" s="22"/>
      <c r="K320" s="22"/>
      <c r="L320" s="22"/>
      <c r="M320" s="24"/>
      <c r="N320" s="22"/>
      <c r="O320" s="20"/>
      <c r="P320" s="12"/>
      <c r="Q320" s="12"/>
      <c r="R320" s="12"/>
      <c r="S320" s="12"/>
      <c r="T320" s="12"/>
      <c r="U320" s="12"/>
      <c r="V320" s="12"/>
      <c r="W320" s="12"/>
      <c r="X320" s="12"/>
      <c r="Y320" s="12"/>
      <c r="Z320" s="12"/>
      <c r="AA320" s="12"/>
      <c r="AB320" s="12"/>
      <c r="AC320" s="12"/>
      <c r="AD320" s="12"/>
      <c r="AE320" s="12"/>
      <c r="AF320" s="12"/>
      <c r="AG320" s="12"/>
      <c r="AH320" s="12"/>
      <c r="AI320" s="12"/>
      <c r="AJ320" s="12"/>
      <c r="AK320" s="12"/>
      <c r="AL320" s="12"/>
      <c r="AM320" s="12"/>
      <c r="AN320" s="12"/>
      <c r="AO320" s="12"/>
      <c r="AP320" s="12"/>
      <c r="AQ320" s="12"/>
      <c r="AR320" s="12"/>
      <c r="AS320" s="12"/>
      <c r="AT320" s="12"/>
      <c r="AU320" s="12"/>
      <c r="AV320" s="12"/>
      <c r="AW320" s="12"/>
      <c r="AX320" s="12"/>
      <c r="AY320" s="12"/>
      <c r="AZ320" s="12"/>
      <c r="BA320" s="12"/>
      <c r="BB320" s="12"/>
      <c r="BC320" s="12"/>
      <c r="BD320" s="12"/>
      <c r="BE320" s="12"/>
      <c r="BF320" s="12"/>
      <c r="BG320" s="12"/>
      <c r="BH320" s="12"/>
      <c r="BI320" s="12"/>
      <c r="BJ320" s="12"/>
      <c r="BK320" s="12"/>
      <c r="BL320" s="12"/>
      <c r="BM320" s="12"/>
      <c r="BN320" s="12"/>
      <c r="BO320" s="12"/>
      <c r="BP320" s="12"/>
      <c r="BQ320" s="12"/>
      <c r="BR320" s="12"/>
      <c r="BS320" s="12"/>
      <c r="BT320" s="12"/>
      <c r="BU320" s="12"/>
      <c r="BV320" s="12"/>
      <c r="BW320" s="12"/>
      <c r="BX320" s="12"/>
      <c r="BY320" s="12"/>
      <c r="BZ320" s="12"/>
      <c r="CA320" s="12"/>
      <c r="CB320" s="12"/>
      <c r="CC320" s="12"/>
    </row>
    <row r="321" spans="1:81" ht="15.75" x14ac:dyDescent="0.25">
      <c r="A321" s="20"/>
      <c r="B321" s="29"/>
      <c r="C321" s="29"/>
      <c r="D321" s="29"/>
      <c r="E321" s="29"/>
      <c r="F321" s="26"/>
      <c r="G321" s="13"/>
      <c r="H321" s="20"/>
      <c r="I321" s="22"/>
      <c r="J321" s="22"/>
      <c r="K321" s="22"/>
      <c r="L321" s="22"/>
      <c r="M321" s="24"/>
      <c r="N321" s="22"/>
      <c r="O321" s="20"/>
      <c r="P321" s="12"/>
      <c r="Q321" s="12"/>
      <c r="R321" s="12"/>
      <c r="S321" s="12"/>
      <c r="T321" s="12"/>
      <c r="U321" s="12"/>
      <c r="V321" s="12"/>
      <c r="W321" s="12"/>
      <c r="X321" s="12"/>
      <c r="Y321" s="12"/>
      <c r="Z321" s="12"/>
      <c r="AA321" s="12"/>
      <c r="AB321" s="12"/>
      <c r="AC321" s="12"/>
      <c r="AD321" s="12"/>
      <c r="AE321" s="12"/>
      <c r="AF321" s="12"/>
      <c r="AG321" s="12"/>
      <c r="AH321" s="12"/>
      <c r="AI321" s="12"/>
      <c r="AJ321" s="12"/>
      <c r="AK321" s="12"/>
      <c r="AL321" s="12"/>
      <c r="AM321" s="12"/>
      <c r="AN321" s="12"/>
      <c r="AO321" s="12"/>
      <c r="AP321" s="12"/>
      <c r="AQ321" s="12"/>
      <c r="AR321" s="12"/>
      <c r="AS321" s="12"/>
      <c r="AT321" s="12"/>
      <c r="AU321" s="12"/>
      <c r="AV321" s="12"/>
      <c r="AW321" s="12"/>
      <c r="AX321" s="12"/>
      <c r="AY321" s="12"/>
      <c r="AZ321" s="12"/>
      <c r="BA321" s="12"/>
      <c r="BB321" s="12"/>
      <c r="BC321" s="12"/>
      <c r="BD321" s="12"/>
      <c r="BE321" s="12"/>
      <c r="BF321" s="12"/>
      <c r="BG321" s="12"/>
      <c r="BH321" s="12"/>
      <c r="BI321" s="12"/>
      <c r="BJ321" s="12"/>
      <c r="BK321" s="12"/>
      <c r="BL321" s="12"/>
      <c r="BM321" s="12"/>
      <c r="BN321" s="12"/>
      <c r="BO321" s="12"/>
      <c r="BP321" s="12"/>
      <c r="BQ321" s="12"/>
      <c r="BR321" s="12"/>
      <c r="BS321" s="12"/>
      <c r="BT321" s="12"/>
      <c r="BU321" s="12"/>
      <c r="BV321" s="12"/>
      <c r="BW321" s="12"/>
      <c r="BX321" s="12"/>
      <c r="BY321" s="12"/>
      <c r="BZ321" s="12"/>
      <c r="CA321" s="12"/>
      <c r="CB321" s="12"/>
      <c r="CC321" s="12"/>
    </row>
    <row r="322" spans="1:81" ht="15.75" x14ac:dyDescent="0.25">
      <c r="A322" s="20"/>
      <c r="B322" s="29"/>
      <c r="C322" s="29"/>
      <c r="D322" s="29"/>
      <c r="E322" s="29"/>
      <c r="F322" s="26"/>
      <c r="G322" s="13"/>
      <c r="H322" s="20"/>
      <c r="I322" s="22"/>
      <c r="J322" s="22"/>
      <c r="K322" s="22"/>
      <c r="L322" s="22"/>
      <c r="M322" s="24"/>
      <c r="N322" s="22"/>
      <c r="O322" s="20"/>
      <c r="P322" s="12"/>
      <c r="Q322" s="12"/>
      <c r="R322" s="12"/>
      <c r="S322" s="12"/>
      <c r="T322" s="12"/>
      <c r="U322" s="12"/>
      <c r="V322" s="12"/>
      <c r="W322" s="12"/>
      <c r="X322" s="12"/>
      <c r="Y322" s="12"/>
      <c r="Z322" s="12"/>
      <c r="AA322" s="12"/>
      <c r="AB322" s="12"/>
      <c r="AC322" s="12"/>
      <c r="AD322" s="12"/>
      <c r="AE322" s="12"/>
      <c r="AF322" s="12"/>
      <c r="AG322" s="12"/>
      <c r="AH322" s="12"/>
      <c r="AI322" s="12"/>
      <c r="AJ322" s="12"/>
      <c r="AK322" s="12"/>
      <c r="AL322" s="12"/>
      <c r="AM322" s="12"/>
      <c r="AN322" s="12"/>
      <c r="AO322" s="12"/>
      <c r="AP322" s="12"/>
      <c r="AQ322" s="12"/>
      <c r="AR322" s="12"/>
      <c r="AS322" s="12"/>
      <c r="AT322" s="12"/>
      <c r="AU322" s="12"/>
      <c r="AV322" s="12"/>
      <c r="AW322" s="12"/>
      <c r="AX322" s="12"/>
      <c r="AY322" s="12"/>
      <c r="AZ322" s="12"/>
      <c r="BA322" s="12"/>
      <c r="BB322" s="12"/>
      <c r="BC322" s="12"/>
      <c r="BD322" s="12"/>
      <c r="BE322" s="12"/>
      <c r="BF322" s="12"/>
      <c r="BG322" s="12"/>
      <c r="BH322" s="12"/>
      <c r="BI322" s="12"/>
      <c r="BJ322" s="12"/>
      <c r="BK322" s="12"/>
      <c r="BL322" s="12"/>
      <c r="BM322" s="12"/>
      <c r="BN322" s="12"/>
      <c r="BO322" s="12"/>
      <c r="BP322" s="12"/>
      <c r="BQ322" s="12"/>
      <c r="BR322" s="12"/>
      <c r="BS322" s="12"/>
      <c r="BT322" s="12"/>
      <c r="BU322" s="12"/>
      <c r="BV322" s="12"/>
      <c r="BW322" s="12"/>
      <c r="BX322" s="12"/>
      <c r="BY322" s="12"/>
      <c r="BZ322" s="12"/>
      <c r="CA322" s="12"/>
      <c r="CB322" s="12"/>
      <c r="CC322" s="12"/>
    </row>
    <row r="323" spans="1:81" ht="15.75" x14ac:dyDescent="0.25">
      <c r="A323" s="20"/>
      <c r="B323" s="29"/>
      <c r="C323" s="29"/>
      <c r="D323" s="29"/>
      <c r="E323" s="29"/>
      <c r="F323" s="26"/>
      <c r="G323" s="13"/>
      <c r="H323" s="20"/>
      <c r="I323" s="22"/>
      <c r="J323" s="22"/>
      <c r="K323" s="22"/>
      <c r="L323" s="22"/>
      <c r="M323" s="24"/>
      <c r="N323" s="22"/>
      <c r="O323" s="20"/>
      <c r="P323" s="12"/>
      <c r="Q323" s="12"/>
      <c r="R323" s="12"/>
      <c r="S323" s="12"/>
      <c r="T323" s="12"/>
      <c r="U323" s="12"/>
      <c r="V323" s="12"/>
      <c r="W323" s="12"/>
      <c r="X323" s="12"/>
      <c r="Y323" s="12"/>
      <c r="Z323" s="12"/>
      <c r="AA323" s="12"/>
      <c r="AB323" s="12"/>
      <c r="AC323" s="12"/>
      <c r="AD323" s="12"/>
      <c r="AE323" s="12"/>
      <c r="AF323" s="12"/>
      <c r="AG323" s="12"/>
      <c r="AH323" s="12"/>
      <c r="AI323" s="12"/>
      <c r="AJ323" s="12"/>
      <c r="AK323" s="12"/>
      <c r="AL323" s="12"/>
      <c r="AM323" s="12"/>
      <c r="AN323" s="12"/>
      <c r="AO323" s="12"/>
      <c r="AP323" s="12"/>
      <c r="AQ323" s="12"/>
      <c r="AR323" s="12"/>
      <c r="AS323" s="12"/>
      <c r="AT323" s="12"/>
      <c r="AU323" s="12"/>
      <c r="AV323" s="12"/>
      <c r="AW323" s="12"/>
      <c r="AX323" s="12"/>
      <c r="AY323" s="12"/>
      <c r="AZ323" s="12"/>
      <c r="BA323" s="12"/>
      <c r="BB323" s="12"/>
      <c r="BC323" s="12"/>
      <c r="BD323" s="12"/>
      <c r="BE323" s="12"/>
      <c r="BF323" s="12"/>
      <c r="BG323" s="12"/>
      <c r="BH323" s="12"/>
      <c r="BI323" s="12"/>
      <c r="BJ323" s="12"/>
      <c r="BK323" s="12"/>
      <c r="BL323" s="12"/>
      <c r="BM323" s="12"/>
      <c r="BN323" s="12"/>
      <c r="BO323" s="12"/>
      <c r="BP323" s="12"/>
      <c r="BQ323" s="12"/>
      <c r="BR323" s="12"/>
      <c r="BS323" s="12"/>
      <c r="BT323" s="12"/>
      <c r="BU323" s="12"/>
      <c r="BV323" s="12"/>
      <c r="BW323" s="12"/>
      <c r="BX323" s="12"/>
      <c r="BY323" s="12"/>
      <c r="BZ323" s="12"/>
      <c r="CA323" s="12"/>
      <c r="CB323" s="12"/>
      <c r="CC323" s="12"/>
    </row>
    <row r="324" spans="1:81" ht="15.75" x14ac:dyDescent="0.25">
      <c r="A324" s="20"/>
      <c r="B324" s="29"/>
      <c r="C324" s="29"/>
      <c r="D324" s="29"/>
      <c r="E324" s="29"/>
      <c r="F324" s="26"/>
      <c r="G324" s="13"/>
      <c r="H324" s="20"/>
      <c r="I324" s="22"/>
      <c r="J324" s="22"/>
      <c r="K324" s="22"/>
      <c r="L324" s="22"/>
      <c r="M324" s="24"/>
      <c r="N324" s="22"/>
      <c r="O324" s="20"/>
      <c r="P324" s="12"/>
      <c r="Q324" s="12"/>
      <c r="R324" s="12"/>
      <c r="S324" s="12"/>
      <c r="T324" s="12"/>
      <c r="U324" s="12"/>
      <c r="V324" s="12"/>
      <c r="W324" s="12"/>
      <c r="X324" s="12"/>
      <c r="Y324" s="12"/>
      <c r="Z324" s="12"/>
      <c r="AA324" s="12"/>
      <c r="AB324" s="12"/>
      <c r="AC324" s="12"/>
      <c r="AD324" s="12"/>
      <c r="AE324" s="12"/>
      <c r="AF324" s="12"/>
      <c r="AG324" s="12"/>
      <c r="AH324" s="12"/>
      <c r="AI324" s="12"/>
      <c r="AJ324" s="12"/>
      <c r="AK324" s="12"/>
      <c r="AL324" s="12"/>
      <c r="AM324" s="12"/>
      <c r="AN324" s="12"/>
      <c r="AO324" s="12"/>
      <c r="AP324" s="12"/>
      <c r="AQ324" s="12"/>
      <c r="AR324" s="12"/>
      <c r="AS324" s="12"/>
      <c r="AT324" s="12"/>
      <c r="AU324" s="12"/>
      <c r="AV324" s="12"/>
      <c r="AW324" s="12"/>
      <c r="AX324" s="12"/>
      <c r="AY324" s="12"/>
      <c r="AZ324" s="12"/>
      <c r="BA324" s="12"/>
      <c r="BB324" s="12"/>
      <c r="BC324" s="12"/>
      <c r="BD324" s="12"/>
      <c r="BE324" s="12"/>
      <c r="BF324" s="12"/>
      <c r="BG324" s="12"/>
      <c r="BH324" s="12"/>
      <c r="BI324" s="12"/>
      <c r="BJ324" s="12"/>
      <c r="BK324" s="12"/>
      <c r="BL324" s="12"/>
      <c r="BM324" s="12"/>
      <c r="BN324" s="12"/>
      <c r="BO324" s="12"/>
      <c r="BP324" s="12"/>
      <c r="BQ324" s="12"/>
      <c r="BR324" s="12"/>
      <c r="BS324" s="12"/>
      <c r="BT324" s="12"/>
      <c r="BU324" s="12"/>
      <c r="BV324" s="12"/>
      <c r="BW324" s="12"/>
      <c r="BX324" s="12"/>
      <c r="BY324" s="12"/>
      <c r="BZ324" s="12"/>
      <c r="CA324" s="12"/>
      <c r="CB324" s="12"/>
      <c r="CC324" s="12"/>
    </row>
    <row r="325" spans="1:81" ht="15.75" x14ac:dyDescent="0.25">
      <c r="A325" s="20"/>
      <c r="B325" s="29"/>
      <c r="C325" s="29"/>
      <c r="D325" s="29"/>
      <c r="E325" s="29"/>
      <c r="F325" s="26"/>
      <c r="G325" s="13"/>
      <c r="H325" s="20"/>
      <c r="I325" s="22"/>
      <c r="J325" s="22"/>
      <c r="K325" s="22"/>
      <c r="L325" s="22"/>
      <c r="M325" s="24"/>
      <c r="N325" s="22"/>
      <c r="O325" s="20"/>
      <c r="P325" s="12"/>
      <c r="Q325" s="12"/>
      <c r="R325" s="12"/>
      <c r="S325" s="12"/>
      <c r="T325" s="12"/>
      <c r="U325" s="12"/>
      <c r="V325" s="12"/>
      <c r="W325" s="12"/>
      <c r="X325" s="12"/>
      <c r="Y325" s="12"/>
      <c r="Z325" s="12"/>
      <c r="AA325" s="12"/>
      <c r="AB325" s="12"/>
      <c r="AC325" s="12"/>
      <c r="AD325" s="12"/>
      <c r="AE325" s="12"/>
      <c r="AF325" s="12"/>
      <c r="AG325" s="12"/>
      <c r="AH325" s="12"/>
      <c r="AI325" s="12"/>
      <c r="AJ325" s="12"/>
      <c r="AK325" s="12"/>
      <c r="AL325" s="12"/>
      <c r="AM325" s="12"/>
      <c r="AN325" s="12"/>
      <c r="AO325" s="12"/>
      <c r="AP325" s="12"/>
      <c r="AQ325" s="12"/>
      <c r="AR325" s="12"/>
      <c r="AS325" s="12"/>
      <c r="AT325" s="12"/>
      <c r="AU325" s="12"/>
      <c r="AV325" s="12"/>
      <c r="AW325" s="12"/>
      <c r="AX325" s="12"/>
      <c r="AY325" s="12"/>
      <c r="AZ325" s="12"/>
      <c r="BA325" s="12"/>
      <c r="BB325" s="12"/>
      <c r="BC325" s="12"/>
      <c r="BD325" s="12"/>
      <c r="BE325" s="12"/>
      <c r="BF325" s="12"/>
      <c r="BG325" s="12"/>
      <c r="BH325" s="12"/>
      <c r="BI325" s="12"/>
      <c r="BJ325" s="12"/>
      <c r="BK325" s="12"/>
      <c r="BL325" s="12"/>
      <c r="BM325" s="12"/>
      <c r="BN325" s="12"/>
      <c r="BO325" s="12"/>
      <c r="BP325" s="12"/>
      <c r="BQ325" s="12"/>
      <c r="BR325" s="12"/>
      <c r="BS325" s="12"/>
      <c r="BT325" s="12"/>
      <c r="BU325" s="12"/>
      <c r="BV325" s="12"/>
      <c r="BW325" s="12"/>
      <c r="BX325" s="12"/>
      <c r="BY325" s="12"/>
      <c r="BZ325" s="12"/>
      <c r="CA325" s="12"/>
      <c r="CB325" s="12"/>
      <c r="CC325" s="12"/>
    </row>
    <row r="326" spans="1:81" ht="15.75" x14ac:dyDescent="0.25">
      <c r="A326" s="20"/>
      <c r="B326" s="29"/>
      <c r="C326" s="29"/>
      <c r="D326" s="29"/>
      <c r="E326" s="29"/>
      <c r="F326" s="26"/>
      <c r="G326" s="13"/>
      <c r="H326" s="20"/>
      <c r="I326" s="22"/>
      <c r="J326" s="22"/>
      <c r="K326" s="22"/>
      <c r="L326" s="22"/>
      <c r="M326" s="24"/>
      <c r="N326" s="22"/>
      <c r="O326" s="20"/>
      <c r="P326" s="12"/>
      <c r="Q326" s="12"/>
      <c r="R326" s="12"/>
      <c r="S326" s="12"/>
      <c r="T326" s="12"/>
      <c r="U326" s="12"/>
      <c r="V326" s="12"/>
      <c r="W326" s="12"/>
      <c r="X326" s="12"/>
      <c r="Y326" s="12"/>
      <c r="Z326" s="12"/>
      <c r="AA326" s="12"/>
      <c r="AB326" s="12"/>
      <c r="AC326" s="12"/>
      <c r="AD326" s="12"/>
      <c r="AE326" s="12"/>
      <c r="AF326" s="12"/>
      <c r="AG326" s="12"/>
      <c r="AH326" s="12"/>
      <c r="AI326" s="12"/>
      <c r="AJ326" s="12"/>
      <c r="AK326" s="12"/>
      <c r="AL326" s="12"/>
      <c r="AM326" s="12"/>
      <c r="AN326" s="12"/>
      <c r="AO326" s="12"/>
      <c r="AP326" s="12"/>
      <c r="AQ326" s="12"/>
      <c r="AR326" s="12"/>
      <c r="AS326" s="12"/>
      <c r="AT326" s="12"/>
      <c r="AU326" s="12"/>
      <c r="AV326" s="12"/>
      <c r="AW326" s="12"/>
      <c r="AX326" s="12"/>
      <c r="AY326" s="12"/>
      <c r="AZ326" s="12"/>
      <c r="BA326" s="12"/>
      <c r="BB326" s="12"/>
      <c r="BC326" s="12"/>
      <c r="BD326" s="12"/>
      <c r="BE326" s="12"/>
      <c r="BF326" s="12"/>
      <c r="BG326" s="12"/>
      <c r="BH326" s="12"/>
      <c r="BI326" s="12"/>
      <c r="BJ326" s="12"/>
      <c r="BK326" s="12"/>
      <c r="BL326" s="12"/>
      <c r="BM326" s="12"/>
      <c r="BN326" s="12"/>
      <c r="BO326" s="12"/>
      <c r="BP326" s="12"/>
      <c r="BQ326" s="12"/>
      <c r="BR326" s="12"/>
      <c r="BS326" s="12"/>
      <c r="BT326" s="12"/>
      <c r="BU326" s="12"/>
      <c r="BV326" s="12"/>
      <c r="BW326" s="12"/>
      <c r="BX326" s="12"/>
      <c r="BY326" s="12"/>
      <c r="BZ326" s="12"/>
      <c r="CA326" s="12"/>
      <c r="CB326" s="12"/>
      <c r="CC326" s="12"/>
    </row>
    <row r="327" spans="1:81" ht="15.75" x14ac:dyDescent="0.25">
      <c r="A327" s="20"/>
      <c r="B327" s="29"/>
      <c r="C327" s="29"/>
      <c r="D327" s="29"/>
      <c r="E327" s="29"/>
      <c r="F327" s="26"/>
      <c r="G327" s="13"/>
      <c r="H327" s="20"/>
      <c r="I327" s="22"/>
      <c r="J327" s="22"/>
      <c r="K327" s="22"/>
      <c r="L327" s="22"/>
      <c r="M327" s="24"/>
      <c r="N327" s="22"/>
      <c r="O327" s="20"/>
      <c r="P327" s="12"/>
      <c r="Q327" s="12"/>
      <c r="R327" s="12"/>
      <c r="S327" s="12"/>
      <c r="T327" s="12"/>
      <c r="U327" s="12"/>
      <c r="V327" s="12"/>
      <c r="W327" s="12"/>
      <c r="X327" s="12"/>
      <c r="Y327" s="12"/>
      <c r="Z327" s="12"/>
      <c r="AA327" s="12"/>
      <c r="AB327" s="12"/>
      <c r="AC327" s="12"/>
      <c r="AD327" s="12"/>
      <c r="AE327" s="12"/>
      <c r="AF327" s="12"/>
      <c r="AG327" s="12"/>
      <c r="AH327" s="12"/>
      <c r="AI327" s="12"/>
      <c r="AJ327" s="12"/>
      <c r="AK327" s="12"/>
      <c r="AL327" s="12"/>
      <c r="AM327" s="12"/>
      <c r="AN327" s="12"/>
      <c r="AO327" s="12"/>
      <c r="AP327" s="12"/>
      <c r="AQ327" s="12"/>
      <c r="AR327" s="12"/>
      <c r="AS327" s="12"/>
      <c r="AT327" s="12"/>
      <c r="AU327" s="12"/>
      <c r="AV327" s="12"/>
      <c r="AW327" s="12"/>
      <c r="AX327" s="12"/>
      <c r="AY327" s="12"/>
      <c r="AZ327" s="12"/>
      <c r="BA327" s="12"/>
      <c r="BB327" s="12"/>
      <c r="BC327" s="12"/>
      <c r="BD327" s="12"/>
      <c r="BE327" s="12"/>
      <c r="BF327" s="12"/>
      <c r="BG327" s="12"/>
      <c r="BH327" s="12"/>
      <c r="BI327" s="12"/>
      <c r="BJ327" s="12"/>
      <c r="BK327" s="12"/>
      <c r="BL327" s="12"/>
      <c r="BM327" s="12"/>
      <c r="BN327" s="12"/>
      <c r="BO327" s="12"/>
      <c r="BP327" s="12"/>
      <c r="BQ327" s="12"/>
      <c r="BR327" s="12"/>
      <c r="BS327" s="12"/>
      <c r="BT327" s="12"/>
      <c r="BU327" s="12"/>
      <c r="BV327" s="12"/>
      <c r="BW327" s="12"/>
      <c r="BX327" s="12"/>
      <c r="BY327" s="12"/>
      <c r="BZ327" s="12"/>
      <c r="CA327" s="12"/>
      <c r="CB327" s="12"/>
      <c r="CC327" s="12"/>
    </row>
    <row r="328" spans="1:81" ht="15.75" x14ac:dyDescent="0.25">
      <c r="A328" s="20"/>
      <c r="B328" s="29"/>
      <c r="C328" s="29"/>
      <c r="D328" s="29"/>
      <c r="E328" s="29"/>
      <c r="F328" s="26"/>
      <c r="G328" s="13"/>
      <c r="H328" s="20"/>
      <c r="I328" s="22"/>
      <c r="J328" s="22"/>
      <c r="K328" s="22"/>
      <c r="L328" s="22"/>
      <c r="M328" s="24"/>
      <c r="N328" s="22"/>
      <c r="O328" s="20"/>
      <c r="P328" s="12"/>
      <c r="Q328" s="12"/>
      <c r="R328" s="12"/>
      <c r="S328" s="12"/>
      <c r="T328" s="12"/>
      <c r="U328" s="12"/>
      <c r="V328" s="12"/>
      <c r="W328" s="12"/>
      <c r="X328" s="12"/>
      <c r="Y328" s="12"/>
      <c r="Z328" s="12"/>
      <c r="AA328" s="12"/>
      <c r="AB328" s="12"/>
      <c r="AC328" s="12"/>
      <c r="AD328" s="12"/>
      <c r="AE328" s="12"/>
      <c r="AF328" s="12"/>
      <c r="AG328" s="12"/>
      <c r="AH328" s="12"/>
      <c r="AI328" s="12"/>
      <c r="AJ328" s="12"/>
      <c r="AK328" s="12"/>
      <c r="AL328" s="12"/>
      <c r="AM328" s="12"/>
      <c r="AN328" s="12"/>
      <c r="AO328" s="12"/>
      <c r="AP328" s="12"/>
      <c r="AQ328" s="12"/>
      <c r="AR328" s="12"/>
      <c r="AS328" s="12"/>
      <c r="AT328" s="12"/>
      <c r="AU328" s="12"/>
      <c r="AV328" s="12"/>
      <c r="AW328" s="12"/>
      <c r="AX328" s="12"/>
      <c r="AY328" s="12"/>
      <c r="AZ328" s="12"/>
      <c r="BA328" s="12"/>
      <c r="BB328" s="12"/>
      <c r="BC328" s="12"/>
      <c r="BD328" s="12"/>
      <c r="BE328" s="12"/>
      <c r="BF328" s="12"/>
      <c r="BG328" s="12"/>
      <c r="BH328" s="12"/>
      <c r="BI328" s="12"/>
      <c r="BJ328" s="12"/>
      <c r="BK328" s="12"/>
      <c r="BL328" s="12"/>
      <c r="BM328" s="12"/>
      <c r="BN328" s="12"/>
      <c r="BO328" s="12"/>
      <c r="BP328" s="12"/>
      <c r="BQ328" s="12"/>
      <c r="BR328" s="12"/>
      <c r="BS328" s="12"/>
      <c r="BT328" s="12"/>
      <c r="BU328" s="12"/>
      <c r="BV328" s="12"/>
      <c r="BW328" s="12"/>
      <c r="BX328" s="12"/>
      <c r="BY328" s="12"/>
      <c r="BZ328" s="12"/>
      <c r="CA328" s="12"/>
      <c r="CB328" s="12"/>
      <c r="CC328" s="12"/>
    </row>
    <row r="329" spans="1:81" ht="15.75" x14ac:dyDescent="0.25">
      <c r="A329" s="20"/>
      <c r="B329" s="29"/>
      <c r="C329" s="29"/>
      <c r="D329" s="29"/>
      <c r="E329" s="29"/>
      <c r="F329" s="26"/>
      <c r="G329" s="13"/>
      <c r="H329" s="20"/>
      <c r="I329" s="22"/>
      <c r="J329" s="22"/>
      <c r="K329" s="22"/>
      <c r="L329" s="22"/>
      <c r="M329" s="24"/>
      <c r="N329" s="22"/>
      <c r="O329" s="20"/>
      <c r="P329" s="12"/>
      <c r="Q329" s="12"/>
      <c r="R329" s="12"/>
      <c r="S329" s="12"/>
      <c r="T329" s="12"/>
      <c r="U329" s="12"/>
      <c r="V329" s="12"/>
      <c r="W329" s="12"/>
      <c r="X329" s="12"/>
      <c r="Y329" s="12"/>
      <c r="Z329" s="12"/>
      <c r="AA329" s="12"/>
      <c r="AB329" s="12"/>
      <c r="AC329" s="12"/>
      <c r="AD329" s="12"/>
      <c r="AE329" s="12"/>
      <c r="AF329" s="12"/>
      <c r="AG329" s="12"/>
      <c r="AH329" s="12"/>
      <c r="AI329" s="12"/>
      <c r="AJ329" s="12"/>
      <c r="AK329" s="12"/>
      <c r="AL329" s="12"/>
      <c r="AM329" s="12"/>
      <c r="AN329" s="12"/>
      <c r="AO329" s="12"/>
      <c r="AP329" s="12"/>
      <c r="AQ329" s="12"/>
      <c r="AR329" s="12"/>
      <c r="AS329" s="12"/>
      <c r="AT329" s="12"/>
      <c r="AU329" s="12"/>
      <c r="AV329" s="12"/>
      <c r="AW329" s="12"/>
      <c r="AX329" s="12"/>
      <c r="AY329" s="12"/>
      <c r="AZ329" s="12"/>
      <c r="BA329" s="12"/>
      <c r="BB329" s="12"/>
      <c r="BC329" s="12"/>
      <c r="BD329" s="12"/>
      <c r="BE329" s="12"/>
      <c r="BF329" s="12"/>
      <c r="BG329" s="12"/>
      <c r="BH329" s="12"/>
      <c r="BI329" s="12"/>
      <c r="BJ329" s="12"/>
      <c r="BK329" s="12"/>
      <c r="BL329" s="12"/>
      <c r="BM329" s="12"/>
      <c r="BN329" s="12"/>
      <c r="BO329" s="12"/>
      <c r="BP329" s="12"/>
      <c r="BQ329" s="12"/>
      <c r="BR329" s="12"/>
      <c r="BS329" s="12"/>
      <c r="BT329" s="12"/>
      <c r="BU329" s="12"/>
      <c r="BV329" s="12"/>
      <c r="BW329" s="12"/>
      <c r="BX329" s="12"/>
      <c r="BY329" s="12"/>
      <c r="BZ329" s="12"/>
      <c r="CA329" s="12"/>
      <c r="CB329" s="12"/>
      <c r="CC329" s="12"/>
    </row>
    <row r="330" spans="1:81" ht="15.75" x14ac:dyDescent="0.25">
      <c r="A330" s="20"/>
      <c r="B330" s="29"/>
      <c r="C330" s="29"/>
      <c r="D330" s="29"/>
      <c r="E330" s="29"/>
      <c r="F330" s="26"/>
      <c r="G330" s="13"/>
      <c r="H330" s="20"/>
      <c r="I330" s="22"/>
      <c r="J330" s="22"/>
      <c r="K330" s="22"/>
      <c r="L330" s="22"/>
      <c r="M330" s="24"/>
      <c r="N330" s="22"/>
      <c r="O330" s="20"/>
      <c r="P330" s="12"/>
      <c r="Q330" s="12"/>
      <c r="R330" s="12"/>
      <c r="S330" s="12"/>
      <c r="T330" s="12"/>
      <c r="U330" s="12"/>
      <c r="V330" s="12"/>
      <c r="W330" s="12"/>
      <c r="X330" s="12"/>
      <c r="Y330" s="12"/>
      <c r="Z330" s="12"/>
      <c r="AA330" s="12"/>
      <c r="AB330" s="12"/>
      <c r="AC330" s="12"/>
      <c r="AD330" s="12"/>
      <c r="AE330" s="12"/>
      <c r="AF330" s="12"/>
      <c r="AG330" s="12"/>
      <c r="AH330" s="12"/>
      <c r="AI330" s="12"/>
      <c r="AJ330" s="12"/>
      <c r="AK330" s="12"/>
      <c r="AL330" s="12"/>
      <c r="AM330" s="12"/>
      <c r="AN330" s="12"/>
      <c r="AO330" s="12"/>
      <c r="AP330" s="12"/>
      <c r="AQ330" s="12"/>
      <c r="AR330" s="12"/>
      <c r="AS330" s="12"/>
      <c r="AT330" s="12"/>
      <c r="AU330" s="12"/>
      <c r="AV330" s="12"/>
      <c r="AW330" s="12"/>
      <c r="AX330" s="12"/>
      <c r="AY330" s="12"/>
      <c r="AZ330" s="12"/>
      <c r="BA330" s="12"/>
      <c r="BB330" s="12"/>
      <c r="BC330" s="12"/>
      <c r="BD330" s="12"/>
      <c r="BE330" s="12"/>
      <c r="BF330" s="12"/>
      <c r="BG330" s="12"/>
      <c r="BH330" s="12"/>
      <c r="BI330" s="12"/>
      <c r="BJ330" s="12"/>
      <c r="BK330" s="12"/>
      <c r="BL330" s="12"/>
      <c r="BM330" s="12"/>
      <c r="BN330" s="12"/>
      <c r="BO330" s="12"/>
      <c r="BP330" s="12"/>
      <c r="BQ330" s="12"/>
      <c r="BR330" s="12"/>
      <c r="BS330" s="12"/>
      <c r="BT330" s="12"/>
      <c r="BU330" s="12"/>
      <c r="BV330" s="12"/>
      <c r="BW330" s="12"/>
      <c r="BX330" s="12"/>
      <c r="BY330" s="12"/>
      <c r="BZ330" s="12"/>
      <c r="CA330" s="12"/>
      <c r="CB330" s="12"/>
      <c r="CC330" s="12"/>
    </row>
    <row r="331" spans="1:81" ht="15.75" x14ac:dyDescent="0.25">
      <c r="A331" s="20"/>
      <c r="B331" s="29"/>
      <c r="C331" s="29"/>
      <c r="D331" s="29"/>
      <c r="E331" s="29"/>
      <c r="F331" s="26"/>
      <c r="G331" s="13"/>
      <c r="H331" s="20"/>
      <c r="I331" s="22"/>
      <c r="J331" s="22"/>
      <c r="K331" s="22"/>
      <c r="L331" s="22"/>
      <c r="M331" s="24"/>
      <c r="N331" s="22"/>
      <c r="O331" s="20"/>
      <c r="P331" s="12"/>
      <c r="Q331" s="12"/>
      <c r="R331" s="12"/>
      <c r="S331" s="12"/>
      <c r="T331" s="12"/>
      <c r="U331" s="12"/>
      <c r="V331" s="12"/>
      <c r="W331" s="12"/>
      <c r="X331" s="12"/>
      <c r="Y331" s="12"/>
      <c r="Z331" s="12"/>
      <c r="AA331" s="12"/>
      <c r="AB331" s="12"/>
      <c r="AC331" s="12"/>
      <c r="AD331" s="12"/>
      <c r="AE331" s="12"/>
      <c r="AF331" s="12"/>
      <c r="AG331" s="12"/>
      <c r="AH331" s="12"/>
      <c r="AI331" s="12"/>
      <c r="AJ331" s="12"/>
      <c r="AK331" s="12"/>
      <c r="AL331" s="12"/>
      <c r="AM331" s="12"/>
      <c r="AN331" s="12"/>
      <c r="AO331" s="12"/>
      <c r="AP331" s="12"/>
      <c r="AQ331" s="12"/>
      <c r="AR331" s="12"/>
      <c r="AS331" s="12"/>
      <c r="AT331" s="12"/>
      <c r="AU331" s="12"/>
      <c r="AV331" s="12"/>
      <c r="AW331" s="12"/>
      <c r="AX331" s="12"/>
      <c r="AY331" s="12"/>
      <c r="AZ331" s="12"/>
      <c r="BA331" s="12"/>
      <c r="BB331" s="12"/>
      <c r="BC331" s="12"/>
      <c r="BD331" s="12"/>
      <c r="BE331" s="12"/>
      <c r="BF331" s="12"/>
      <c r="BG331" s="12"/>
      <c r="BH331" s="12"/>
      <c r="BI331" s="12"/>
      <c r="BJ331" s="12"/>
      <c r="BK331" s="12"/>
      <c r="BL331" s="12"/>
      <c r="BM331" s="12"/>
      <c r="BN331" s="12"/>
      <c r="BO331" s="12"/>
      <c r="BP331" s="12"/>
      <c r="BQ331" s="12"/>
      <c r="BR331" s="12"/>
      <c r="BS331" s="12"/>
      <c r="BT331" s="12"/>
      <c r="BU331" s="12"/>
      <c r="BV331" s="12"/>
      <c r="BW331" s="12"/>
      <c r="BX331" s="12"/>
      <c r="BY331" s="12"/>
      <c r="BZ331" s="12"/>
      <c r="CA331" s="12"/>
      <c r="CB331" s="12"/>
      <c r="CC331" s="12"/>
    </row>
    <row r="332" spans="1:81" ht="15.75" x14ac:dyDescent="0.25">
      <c r="A332" s="20"/>
      <c r="B332" s="29"/>
      <c r="C332" s="29"/>
      <c r="D332" s="29"/>
      <c r="E332" s="29"/>
      <c r="F332" s="26"/>
      <c r="G332" s="13"/>
      <c r="H332" s="20"/>
      <c r="I332" s="22"/>
      <c r="J332" s="22"/>
      <c r="K332" s="22"/>
      <c r="L332" s="22"/>
      <c r="M332" s="24"/>
      <c r="N332" s="22"/>
      <c r="O332" s="20"/>
      <c r="P332" s="12"/>
      <c r="Q332" s="12"/>
      <c r="R332" s="12"/>
      <c r="S332" s="12"/>
      <c r="T332" s="12"/>
      <c r="U332" s="12"/>
      <c r="V332" s="12"/>
      <c r="W332" s="12"/>
      <c r="X332" s="12"/>
      <c r="Y332" s="12"/>
      <c r="Z332" s="12"/>
      <c r="AA332" s="12"/>
      <c r="AB332" s="12"/>
      <c r="AC332" s="12"/>
      <c r="AD332" s="12"/>
      <c r="AE332" s="12"/>
      <c r="AF332" s="12"/>
      <c r="AG332" s="12"/>
      <c r="AH332" s="12"/>
      <c r="AI332" s="12"/>
      <c r="AJ332" s="12"/>
      <c r="AK332" s="12"/>
      <c r="AL332" s="12"/>
      <c r="AM332" s="12"/>
      <c r="AN332" s="12"/>
      <c r="AO332" s="12"/>
      <c r="AP332" s="12"/>
      <c r="AQ332" s="12"/>
      <c r="AR332" s="12"/>
      <c r="AS332" s="12"/>
      <c r="AT332" s="12"/>
      <c r="AU332" s="12"/>
      <c r="AV332" s="12"/>
      <c r="AW332" s="12"/>
      <c r="AX332" s="12"/>
      <c r="AY332" s="12"/>
      <c r="AZ332" s="12"/>
      <c r="BA332" s="12"/>
      <c r="BB332" s="12"/>
      <c r="BC332" s="12"/>
      <c r="BD332" s="12"/>
      <c r="BE332" s="12"/>
      <c r="BF332" s="12"/>
      <c r="BG332" s="12"/>
      <c r="BH332" s="12"/>
      <c r="BI332" s="12"/>
      <c r="BJ332" s="12"/>
      <c r="BK332" s="12"/>
      <c r="BL332" s="12"/>
      <c r="BM332" s="12"/>
      <c r="BN332" s="12"/>
      <c r="BO332" s="12"/>
      <c r="BP332" s="12"/>
      <c r="BQ332" s="12"/>
      <c r="BR332" s="12"/>
      <c r="BS332" s="12"/>
      <c r="BT332" s="12"/>
      <c r="BU332" s="12"/>
      <c r="BV332" s="12"/>
      <c r="BW332" s="12"/>
      <c r="BX332" s="12"/>
      <c r="BY332" s="12"/>
      <c r="BZ332" s="12"/>
      <c r="CA332" s="12"/>
      <c r="CB332" s="12"/>
      <c r="CC332" s="12"/>
    </row>
    <row r="333" spans="1:81" ht="15.75" x14ac:dyDescent="0.25">
      <c r="A333" s="20"/>
      <c r="B333" s="29"/>
      <c r="C333" s="29"/>
      <c r="D333" s="29"/>
      <c r="E333" s="29"/>
      <c r="F333" s="26"/>
      <c r="G333" s="13"/>
      <c r="H333" s="20"/>
      <c r="I333" s="22"/>
      <c r="J333" s="22"/>
      <c r="K333" s="22"/>
      <c r="L333" s="22"/>
      <c r="M333" s="24"/>
      <c r="N333" s="22"/>
      <c r="O333" s="20"/>
      <c r="P333" s="12"/>
      <c r="Q333" s="12"/>
      <c r="R333" s="12"/>
      <c r="S333" s="12"/>
      <c r="T333" s="12"/>
      <c r="U333" s="12"/>
      <c r="V333" s="12"/>
      <c r="W333" s="12"/>
      <c r="X333" s="12"/>
      <c r="Y333" s="12"/>
      <c r="Z333" s="12"/>
      <c r="AA333" s="12"/>
      <c r="AB333" s="12"/>
      <c r="AC333" s="12"/>
      <c r="AD333" s="12"/>
      <c r="AE333" s="12"/>
      <c r="AF333" s="12"/>
      <c r="AG333" s="12"/>
      <c r="AH333" s="12"/>
      <c r="AI333" s="12"/>
      <c r="AJ333" s="12"/>
      <c r="AK333" s="12"/>
      <c r="AL333" s="12"/>
      <c r="AM333" s="12"/>
      <c r="AN333" s="12"/>
      <c r="AO333" s="12"/>
      <c r="AP333" s="12"/>
      <c r="AQ333" s="12"/>
      <c r="AR333" s="12"/>
      <c r="AS333" s="12"/>
      <c r="AT333" s="12"/>
      <c r="AU333" s="12"/>
      <c r="AV333" s="12"/>
      <c r="AW333" s="12"/>
      <c r="AX333" s="12"/>
      <c r="AY333" s="12"/>
      <c r="AZ333" s="12"/>
      <c r="BA333" s="12"/>
      <c r="BB333" s="12"/>
      <c r="BC333" s="12"/>
      <c r="BD333" s="12"/>
      <c r="BE333" s="12"/>
      <c r="BF333" s="12"/>
      <c r="BG333" s="12"/>
      <c r="BH333" s="12"/>
      <c r="BI333" s="12"/>
      <c r="BJ333" s="12"/>
      <c r="BK333" s="12"/>
      <c r="BL333" s="12"/>
      <c r="BM333" s="12"/>
      <c r="BN333" s="12"/>
      <c r="BO333" s="12"/>
      <c r="BP333" s="12"/>
      <c r="BQ333" s="12"/>
      <c r="BR333" s="12"/>
      <c r="BS333" s="12"/>
      <c r="BT333" s="12"/>
      <c r="BU333" s="12"/>
      <c r="BV333" s="12"/>
      <c r="BW333" s="12"/>
      <c r="BX333" s="12"/>
      <c r="BY333" s="12"/>
      <c r="BZ333" s="12"/>
      <c r="CA333" s="12"/>
      <c r="CB333" s="12"/>
      <c r="CC333" s="12"/>
    </row>
    <row r="334" spans="1:81" ht="15.75" x14ac:dyDescent="0.25">
      <c r="A334" s="20"/>
      <c r="B334" s="29"/>
      <c r="C334" s="29"/>
      <c r="D334" s="29"/>
      <c r="E334" s="29"/>
      <c r="F334" s="26"/>
      <c r="G334" s="13"/>
      <c r="H334" s="20"/>
      <c r="I334" s="22"/>
      <c r="J334" s="22"/>
      <c r="K334" s="22"/>
      <c r="L334" s="22"/>
      <c r="M334" s="24"/>
      <c r="N334" s="22"/>
      <c r="O334" s="20"/>
      <c r="P334" s="12"/>
      <c r="Q334" s="12"/>
      <c r="R334" s="12"/>
      <c r="S334" s="12"/>
      <c r="T334" s="12"/>
      <c r="U334" s="12"/>
      <c r="V334" s="12"/>
      <c r="W334" s="12"/>
      <c r="X334" s="12"/>
      <c r="Y334" s="12"/>
      <c r="Z334" s="12"/>
      <c r="AA334" s="12"/>
      <c r="AB334" s="12"/>
      <c r="AC334" s="12"/>
      <c r="AD334" s="12"/>
      <c r="AE334" s="12"/>
      <c r="AF334" s="12"/>
      <c r="AG334" s="12"/>
      <c r="AH334" s="12"/>
      <c r="AI334" s="12"/>
      <c r="AJ334" s="12"/>
      <c r="AK334" s="12"/>
      <c r="AL334" s="12"/>
      <c r="AM334" s="12"/>
      <c r="AN334" s="12"/>
      <c r="AO334" s="12"/>
      <c r="AP334" s="12"/>
      <c r="AQ334" s="12"/>
      <c r="AR334" s="12"/>
      <c r="AS334" s="12"/>
      <c r="AT334" s="12"/>
      <c r="AU334" s="12"/>
      <c r="AV334" s="12"/>
      <c r="AW334" s="12"/>
      <c r="AX334" s="12"/>
      <c r="AY334" s="12"/>
      <c r="AZ334" s="12"/>
      <c r="BA334" s="12"/>
      <c r="BB334" s="12"/>
      <c r="BC334" s="12"/>
      <c r="BD334" s="12"/>
      <c r="BE334" s="12"/>
      <c r="BF334" s="12"/>
      <c r="BG334" s="12"/>
      <c r="BH334" s="12"/>
      <c r="BI334" s="12"/>
      <c r="BJ334" s="12"/>
      <c r="BK334" s="12"/>
      <c r="BL334" s="12"/>
      <c r="BM334" s="12"/>
      <c r="BN334" s="12"/>
      <c r="BO334" s="12"/>
      <c r="BP334" s="12"/>
      <c r="BQ334" s="12"/>
      <c r="BR334" s="12"/>
      <c r="BS334" s="12"/>
      <c r="BT334" s="12"/>
      <c r="BU334" s="12"/>
      <c r="BV334" s="12"/>
      <c r="BW334" s="12"/>
      <c r="BX334" s="12"/>
      <c r="BY334" s="12"/>
      <c r="BZ334" s="12"/>
      <c r="CA334" s="12"/>
      <c r="CB334" s="12"/>
      <c r="CC334" s="12"/>
    </row>
    <row r="335" spans="1:81" ht="15.75" x14ac:dyDescent="0.25">
      <c r="A335" s="20"/>
      <c r="B335" s="29"/>
      <c r="C335" s="29"/>
      <c r="D335" s="29"/>
      <c r="E335" s="29"/>
      <c r="F335" s="26"/>
      <c r="G335" s="13"/>
      <c r="H335" s="20"/>
      <c r="I335" s="22"/>
      <c r="J335" s="22"/>
      <c r="K335" s="22"/>
      <c r="L335" s="22"/>
      <c r="M335" s="24"/>
      <c r="N335" s="22"/>
      <c r="O335" s="20"/>
      <c r="P335" s="12"/>
      <c r="Q335" s="12"/>
      <c r="R335" s="12"/>
      <c r="S335" s="12"/>
      <c r="T335" s="12"/>
      <c r="U335" s="12"/>
      <c r="V335" s="12"/>
      <c r="W335" s="12"/>
      <c r="X335" s="12"/>
      <c r="Y335" s="12"/>
      <c r="Z335" s="12"/>
      <c r="AA335" s="12"/>
      <c r="AB335" s="12"/>
      <c r="AC335" s="12"/>
      <c r="AD335" s="12"/>
      <c r="AE335" s="12"/>
      <c r="AF335" s="12"/>
      <c r="AG335" s="12"/>
      <c r="AH335" s="12"/>
      <c r="AI335" s="12"/>
      <c r="AJ335" s="12"/>
      <c r="AK335" s="12"/>
      <c r="AL335" s="12"/>
      <c r="AM335" s="12"/>
      <c r="AN335" s="12"/>
      <c r="AO335" s="12"/>
      <c r="AP335" s="12"/>
      <c r="AQ335" s="12"/>
      <c r="AR335" s="12"/>
      <c r="AS335" s="12"/>
      <c r="AT335" s="12"/>
      <c r="AU335" s="12"/>
      <c r="AV335" s="12"/>
      <c r="AW335" s="12"/>
      <c r="AX335" s="12"/>
      <c r="AY335" s="12"/>
      <c r="AZ335" s="12"/>
      <c r="BA335" s="12"/>
      <c r="BB335" s="12"/>
      <c r="BC335" s="12"/>
      <c r="BD335" s="12"/>
      <c r="BE335" s="12"/>
      <c r="BF335" s="12"/>
      <c r="BG335" s="12"/>
      <c r="BH335" s="12"/>
      <c r="BI335" s="12"/>
      <c r="BJ335" s="12"/>
      <c r="BK335" s="12"/>
      <c r="BL335" s="12"/>
      <c r="BM335" s="12"/>
      <c r="BN335" s="12"/>
      <c r="BO335" s="12"/>
      <c r="BP335" s="12"/>
      <c r="BQ335" s="12"/>
      <c r="BR335" s="12"/>
      <c r="BS335" s="12"/>
      <c r="BT335" s="12"/>
      <c r="BU335" s="12"/>
      <c r="BV335" s="12"/>
      <c r="BW335" s="12"/>
      <c r="BX335" s="12"/>
      <c r="BY335" s="12"/>
      <c r="BZ335" s="12"/>
      <c r="CA335" s="12"/>
      <c r="CB335" s="12"/>
      <c r="CC335" s="12"/>
    </row>
    <row r="336" spans="1:81" ht="15.75" x14ac:dyDescent="0.25">
      <c r="A336" s="20"/>
      <c r="B336" s="29"/>
      <c r="C336" s="29"/>
      <c r="D336" s="29"/>
      <c r="E336" s="29"/>
      <c r="F336" s="26"/>
      <c r="G336" s="13"/>
      <c r="H336" s="20"/>
      <c r="I336" s="22"/>
      <c r="J336" s="22"/>
      <c r="K336" s="22"/>
      <c r="L336" s="22"/>
      <c r="M336" s="24"/>
      <c r="N336" s="22"/>
      <c r="O336" s="20"/>
      <c r="P336" s="12"/>
      <c r="Q336" s="12"/>
      <c r="R336" s="12"/>
      <c r="S336" s="12"/>
      <c r="T336" s="12"/>
      <c r="U336" s="12"/>
      <c r="V336" s="12"/>
      <c r="W336" s="12"/>
      <c r="X336" s="12"/>
      <c r="Y336" s="12"/>
      <c r="Z336" s="12"/>
      <c r="AA336" s="12"/>
      <c r="AB336" s="12"/>
      <c r="AC336" s="12"/>
      <c r="AD336" s="12"/>
      <c r="AE336" s="12"/>
      <c r="AF336" s="12"/>
      <c r="AG336" s="12"/>
      <c r="AH336" s="12"/>
      <c r="AI336" s="12"/>
      <c r="AJ336" s="12"/>
      <c r="AK336" s="12"/>
      <c r="AL336" s="12"/>
      <c r="AM336" s="12"/>
      <c r="AN336" s="12"/>
      <c r="AO336" s="12"/>
      <c r="AP336" s="12"/>
      <c r="AQ336" s="12"/>
      <c r="AR336" s="12"/>
      <c r="AS336" s="12"/>
      <c r="AT336" s="12"/>
      <c r="AU336" s="12"/>
      <c r="AV336" s="12"/>
      <c r="AW336" s="12"/>
      <c r="AX336" s="12"/>
      <c r="AY336" s="12"/>
      <c r="AZ336" s="12"/>
      <c r="BA336" s="12"/>
      <c r="BB336" s="12"/>
      <c r="BC336" s="12"/>
      <c r="BD336" s="12"/>
      <c r="BE336" s="12"/>
      <c r="BF336" s="12"/>
      <c r="BG336" s="12"/>
      <c r="BH336" s="12"/>
      <c r="BI336" s="12"/>
      <c r="BJ336" s="12"/>
      <c r="BK336" s="12"/>
      <c r="BL336" s="12"/>
      <c r="BM336" s="12"/>
      <c r="BN336" s="12"/>
      <c r="BO336" s="12"/>
      <c r="BP336" s="12"/>
      <c r="BQ336" s="12"/>
      <c r="BR336" s="12"/>
      <c r="BS336" s="12"/>
      <c r="BT336" s="12"/>
      <c r="BU336" s="12"/>
      <c r="BV336" s="12"/>
      <c r="BW336" s="12"/>
      <c r="BX336" s="12"/>
      <c r="BY336" s="12"/>
      <c r="BZ336" s="12"/>
      <c r="CA336" s="12"/>
      <c r="CB336" s="12"/>
      <c r="CC336" s="12"/>
    </row>
    <row r="337" spans="1:81" ht="15.75" x14ac:dyDescent="0.25">
      <c r="A337" s="20"/>
      <c r="B337" s="29"/>
      <c r="C337" s="29"/>
      <c r="D337" s="29"/>
      <c r="E337" s="29"/>
      <c r="F337" s="26"/>
      <c r="G337" s="13"/>
      <c r="H337" s="20"/>
      <c r="I337" s="22"/>
      <c r="J337" s="22"/>
      <c r="K337" s="22"/>
      <c r="L337" s="22"/>
      <c r="M337" s="24"/>
      <c r="N337" s="22"/>
      <c r="O337" s="20"/>
      <c r="P337" s="12"/>
      <c r="Q337" s="12"/>
      <c r="R337" s="12"/>
      <c r="S337" s="12"/>
      <c r="T337" s="12"/>
      <c r="U337" s="12"/>
      <c r="V337" s="12"/>
      <c r="W337" s="12"/>
      <c r="X337" s="12"/>
      <c r="Y337" s="12"/>
      <c r="Z337" s="12"/>
      <c r="AA337" s="12"/>
      <c r="AB337" s="12"/>
      <c r="AC337" s="12"/>
      <c r="AD337" s="12"/>
      <c r="AE337" s="12"/>
      <c r="AF337" s="12"/>
      <c r="AG337" s="12"/>
      <c r="AH337" s="12"/>
      <c r="AI337" s="12"/>
      <c r="AJ337" s="12"/>
      <c r="AK337" s="12"/>
      <c r="AL337" s="12"/>
      <c r="AM337" s="12"/>
      <c r="AN337" s="12"/>
      <c r="AO337" s="12"/>
      <c r="AP337" s="12"/>
      <c r="AQ337" s="12"/>
      <c r="AR337" s="12"/>
      <c r="AS337" s="12"/>
      <c r="AT337" s="12"/>
      <c r="AU337" s="12"/>
      <c r="AV337" s="12"/>
      <c r="AW337" s="12"/>
      <c r="AX337" s="12"/>
      <c r="AY337" s="12"/>
      <c r="AZ337" s="12"/>
      <c r="BA337" s="12"/>
      <c r="BB337" s="12"/>
      <c r="BC337" s="12"/>
      <c r="BD337" s="12"/>
      <c r="BE337" s="12"/>
      <c r="BF337" s="12"/>
      <c r="BG337" s="12"/>
      <c r="BH337" s="12"/>
      <c r="BI337" s="12"/>
      <c r="BJ337" s="12"/>
      <c r="BK337" s="12"/>
      <c r="BL337" s="12"/>
      <c r="BM337" s="12"/>
      <c r="BN337" s="12"/>
      <c r="BO337" s="12"/>
      <c r="BP337" s="12"/>
      <c r="BQ337" s="12"/>
      <c r="BR337" s="12"/>
      <c r="BS337" s="12"/>
      <c r="BT337" s="12"/>
      <c r="BU337" s="12"/>
      <c r="BV337" s="12"/>
      <c r="BW337" s="12"/>
      <c r="BX337" s="12"/>
      <c r="BY337" s="12"/>
      <c r="BZ337" s="12"/>
      <c r="CA337" s="12"/>
      <c r="CB337" s="12"/>
      <c r="CC337" s="12"/>
    </row>
    <row r="338" spans="1:81" ht="15.75" x14ac:dyDescent="0.25">
      <c r="A338" s="20"/>
      <c r="B338" s="29"/>
      <c r="C338" s="29"/>
      <c r="D338" s="29"/>
      <c r="E338" s="29"/>
      <c r="F338" s="26"/>
      <c r="G338" s="13"/>
      <c r="H338" s="20"/>
      <c r="I338" s="22"/>
      <c r="J338" s="22"/>
      <c r="K338" s="22"/>
      <c r="L338" s="22"/>
      <c r="M338" s="24"/>
      <c r="N338" s="22"/>
      <c r="O338" s="20"/>
      <c r="P338" s="12"/>
      <c r="Q338" s="12"/>
      <c r="R338" s="12"/>
      <c r="S338" s="12"/>
      <c r="T338" s="12"/>
      <c r="U338" s="12"/>
      <c r="V338" s="12"/>
      <c r="W338" s="12"/>
      <c r="X338" s="12"/>
      <c r="Y338" s="12"/>
      <c r="Z338" s="12"/>
      <c r="AA338" s="12"/>
      <c r="AB338" s="12"/>
      <c r="AC338" s="12"/>
      <c r="AD338" s="12"/>
      <c r="AE338" s="12"/>
      <c r="AF338" s="12"/>
      <c r="AG338" s="12"/>
      <c r="AH338" s="12"/>
      <c r="AI338" s="12"/>
      <c r="AJ338" s="12"/>
      <c r="AK338" s="12"/>
      <c r="AL338" s="12"/>
      <c r="AM338" s="12"/>
      <c r="AN338" s="12"/>
      <c r="AO338" s="12"/>
      <c r="AP338" s="12"/>
      <c r="AQ338" s="12"/>
      <c r="AR338" s="12"/>
      <c r="AS338" s="12"/>
      <c r="AT338" s="12"/>
      <c r="AU338" s="12"/>
      <c r="AV338" s="12"/>
      <c r="AW338" s="12"/>
      <c r="AX338" s="12"/>
      <c r="AY338" s="12"/>
      <c r="AZ338" s="12"/>
      <c r="BA338" s="12"/>
      <c r="BB338" s="12"/>
      <c r="BC338" s="12"/>
      <c r="BD338" s="12"/>
      <c r="BE338" s="12"/>
      <c r="BF338" s="12"/>
      <c r="BG338" s="12"/>
      <c r="BH338" s="12"/>
      <c r="BI338" s="12"/>
      <c r="BJ338" s="12"/>
      <c r="BK338" s="12"/>
      <c r="BL338" s="12"/>
      <c r="BM338" s="12"/>
      <c r="BN338" s="12"/>
      <c r="BO338" s="12"/>
      <c r="BP338" s="12"/>
      <c r="BQ338" s="12"/>
      <c r="BR338" s="12"/>
      <c r="BS338" s="12"/>
      <c r="BT338" s="12"/>
      <c r="BU338" s="12"/>
      <c r="BV338" s="12"/>
      <c r="BW338" s="12"/>
      <c r="BX338" s="12"/>
      <c r="BY338" s="12"/>
      <c r="BZ338" s="12"/>
      <c r="CA338" s="12"/>
      <c r="CB338" s="12"/>
      <c r="CC338" s="12"/>
    </row>
    <row r="339" spans="1:81" ht="15.75" x14ac:dyDescent="0.25">
      <c r="A339" s="20"/>
      <c r="B339" s="29"/>
      <c r="C339" s="29"/>
      <c r="D339" s="29"/>
      <c r="E339" s="29"/>
      <c r="F339" s="26"/>
      <c r="G339" s="13"/>
      <c r="H339" s="20"/>
      <c r="I339" s="22"/>
      <c r="J339" s="22"/>
      <c r="K339" s="22"/>
      <c r="L339" s="22"/>
      <c r="M339" s="24"/>
      <c r="N339" s="22"/>
      <c r="O339" s="20"/>
      <c r="P339" s="12"/>
      <c r="Q339" s="12"/>
      <c r="R339" s="12"/>
      <c r="S339" s="12"/>
      <c r="T339" s="12"/>
      <c r="U339" s="12"/>
      <c r="V339" s="12"/>
      <c r="W339" s="12"/>
      <c r="X339" s="12"/>
      <c r="Y339" s="12"/>
      <c r="Z339" s="12"/>
      <c r="AA339" s="12"/>
      <c r="AB339" s="12"/>
      <c r="AC339" s="12"/>
      <c r="AD339" s="12"/>
      <c r="AE339" s="12"/>
      <c r="AF339" s="12"/>
      <c r="AG339" s="12"/>
      <c r="AH339" s="12"/>
      <c r="AI339" s="12"/>
      <c r="AJ339" s="12"/>
      <c r="AK339" s="12"/>
      <c r="AL339" s="12"/>
      <c r="AM339" s="12"/>
      <c r="AN339" s="12"/>
      <c r="AO339" s="12"/>
      <c r="AP339" s="12"/>
      <c r="AQ339" s="12"/>
      <c r="AR339" s="12"/>
      <c r="AS339" s="12"/>
      <c r="AT339" s="12"/>
      <c r="AU339" s="12"/>
      <c r="AV339" s="12"/>
      <c r="AW339" s="12"/>
      <c r="AX339" s="12"/>
      <c r="AY339" s="12"/>
      <c r="AZ339" s="12"/>
      <c r="BA339" s="12"/>
      <c r="BB339" s="12"/>
      <c r="BC339" s="12"/>
      <c r="BD339" s="12"/>
      <c r="BE339" s="12"/>
      <c r="BF339" s="12"/>
      <c r="BG339" s="12"/>
      <c r="BH339" s="12"/>
      <c r="BI339" s="12"/>
      <c r="BJ339" s="12"/>
      <c r="BK339" s="12"/>
      <c r="BL339" s="12"/>
      <c r="BM339" s="12"/>
      <c r="BN339" s="12"/>
      <c r="BO339" s="12"/>
      <c r="BP339" s="12"/>
      <c r="BQ339" s="12"/>
      <c r="BR339" s="12"/>
      <c r="BS339" s="12"/>
      <c r="BT339" s="12"/>
      <c r="BU339" s="12"/>
      <c r="BV339" s="12"/>
      <c r="BW339" s="12"/>
      <c r="BX339" s="12"/>
      <c r="BY339" s="12"/>
      <c r="BZ339" s="12"/>
      <c r="CA339" s="12"/>
      <c r="CB339" s="12"/>
      <c r="CC339" s="12"/>
    </row>
    <row r="340" spans="1:81" ht="15.75" x14ac:dyDescent="0.25">
      <c r="A340" s="20"/>
      <c r="B340" s="29"/>
      <c r="C340" s="29"/>
      <c r="D340" s="29"/>
      <c r="E340" s="29"/>
      <c r="F340" s="26"/>
      <c r="G340" s="13"/>
      <c r="H340" s="20"/>
      <c r="I340" s="22"/>
      <c r="J340" s="22"/>
      <c r="K340" s="22"/>
      <c r="L340" s="22"/>
      <c r="M340" s="24"/>
      <c r="N340" s="22"/>
      <c r="O340" s="20"/>
      <c r="P340" s="12"/>
      <c r="Q340" s="12"/>
      <c r="R340" s="12"/>
      <c r="S340" s="12"/>
      <c r="T340" s="12"/>
      <c r="U340" s="12"/>
      <c r="V340" s="12"/>
      <c r="W340" s="12"/>
      <c r="X340" s="12"/>
      <c r="Y340" s="12"/>
      <c r="Z340" s="12"/>
      <c r="AA340" s="12"/>
      <c r="AB340" s="12"/>
      <c r="AC340" s="12"/>
      <c r="AD340" s="12"/>
      <c r="AE340" s="12"/>
      <c r="AF340" s="12"/>
      <c r="AG340" s="12"/>
      <c r="AH340" s="12"/>
      <c r="AI340" s="12"/>
      <c r="AJ340" s="12"/>
      <c r="AK340" s="12"/>
      <c r="AL340" s="12"/>
      <c r="AM340" s="12"/>
      <c r="AN340" s="12"/>
      <c r="AO340" s="12"/>
      <c r="AP340" s="12"/>
      <c r="AQ340" s="12"/>
      <c r="AR340" s="12"/>
      <c r="AS340" s="12"/>
      <c r="AT340" s="12"/>
      <c r="AU340" s="12"/>
      <c r="AV340" s="12"/>
      <c r="AW340" s="12"/>
      <c r="AX340" s="12"/>
      <c r="AY340" s="12"/>
      <c r="AZ340" s="12"/>
      <c r="BA340" s="12"/>
      <c r="BB340" s="12"/>
      <c r="BC340" s="12"/>
      <c r="BD340" s="12"/>
      <c r="BE340" s="12"/>
      <c r="BF340" s="12"/>
      <c r="BG340" s="12"/>
      <c r="BH340" s="12"/>
      <c r="BI340" s="12"/>
      <c r="BJ340" s="12"/>
      <c r="BK340" s="12"/>
      <c r="BL340" s="12"/>
      <c r="BM340" s="12"/>
      <c r="BN340" s="12"/>
      <c r="BO340" s="12"/>
      <c r="BP340" s="12"/>
      <c r="BQ340" s="12"/>
      <c r="BR340" s="12"/>
      <c r="BS340" s="12"/>
      <c r="BT340" s="12"/>
      <c r="BU340" s="12"/>
      <c r="BV340" s="12"/>
      <c r="BW340" s="12"/>
      <c r="BX340" s="12"/>
      <c r="BY340" s="12"/>
      <c r="BZ340" s="12"/>
      <c r="CA340" s="12"/>
      <c r="CB340" s="12"/>
      <c r="CC340" s="12"/>
    </row>
    <row r="341" spans="1:81" ht="15.75" x14ac:dyDescent="0.25">
      <c r="A341" s="20"/>
      <c r="B341" s="29"/>
      <c r="C341" s="29"/>
      <c r="D341" s="29"/>
      <c r="E341" s="29"/>
      <c r="F341" s="26"/>
      <c r="G341" s="13"/>
      <c r="H341" s="20"/>
      <c r="I341" s="22"/>
      <c r="J341" s="22"/>
      <c r="K341" s="22"/>
      <c r="L341" s="22"/>
      <c r="M341" s="24"/>
      <c r="N341" s="22"/>
      <c r="O341" s="20"/>
      <c r="P341" s="12"/>
      <c r="Q341" s="12"/>
      <c r="R341" s="12"/>
      <c r="S341" s="12"/>
      <c r="T341" s="12"/>
      <c r="U341" s="12"/>
      <c r="V341" s="12"/>
      <c r="W341" s="12"/>
      <c r="X341" s="12"/>
      <c r="Y341" s="12"/>
      <c r="Z341" s="12"/>
      <c r="AA341" s="12"/>
      <c r="AB341" s="12"/>
      <c r="AC341" s="12"/>
      <c r="AD341" s="12"/>
      <c r="AE341" s="12"/>
      <c r="AF341" s="12"/>
      <c r="AG341" s="12"/>
      <c r="AH341" s="12"/>
      <c r="AI341" s="12"/>
      <c r="AJ341" s="12"/>
      <c r="AK341" s="12"/>
      <c r="AL341" s="12"/>
      <c r="AM341" s="12"/>
      <c r="AN341" s="12"/>
      <c r="AO341" s="12"/>
      <c r="AP341" s="12"/>
      <c r="AQ341" s="12"/>
      <c r="AR341" s="12"/>
      <c r="AS341" s="12"/>
      <c r="AT341" s="12"/>
      <c r="AU341" s="12"/>
      <c r="AV341" s="12"/>
      <c r="AW341" s="12"/>
      <c r="AX341" s="12"/>
      <c r="AY341" s="12"/>
      <c r="AZ341" s="12"/>
      <c r="BA341" s="12"/>
      <c r="BB341" s="12"/>
      <c r="BC341" s="12"/>
      <c r="BD341" s="12"/>
      <c r="BE341" s="12"/>
      <c r="BF341" s="12"/>
      <c r="BG341" s="12"/>
      <c r="BH341" s="12"/>
      <c r="BI341" s="12"/>
      <c r="BJ341" s="12"/>
      <c r="BK341" s="12"/>
      <c r="BL341" s="12"/>
      <c r="BM341" s="12"/>
      <c r="BN341" s="12"/>
      <c r="BO341" s="12"/>
      <c r="BP341" s="12"/>
      <c r="BQ341" s="12"/>
      <c r="BR341" s="12"/>
      <c r="BS341" s="12"/>
      <c r="BT341" s="12"/>
      <c r="BU341" s="12"/>
      <c r="BV341" s="12"/>
      <c r="BW341" s="12"/>
      <c r="BX341" s="12"/>
      <c r="BY341" s="12"/>
      <c r="BZ341" s="12"/>
      <c r="CA341" s="12"/>
      <c r="CB341" s="12"/>
      <c r="CC341" s="12"/>
    </row>
    <row r="342" spans="1:81" ht="15.75" x14ac:dyDescent="0.25">
      <c r="A342" s="20"/>
      <c r="B342" s="29"/>
      <c r="C342" s="29"/>
      <c r="D342" s="29"/>
      <c r="E342" s="29"/>
      <c r="F342" s="26"/>
      <c r="G342" s="13"/>
      <c r="H342" s="20"/>
      <c r="I342" s="22"/>
      <c r="J342" s="22"/>
      <c r="K342" s="22"/>
      <c r="L342" s="22"/>
      <c r="M342" s="24"/>
      <c r="N342" s="22"/>
      <c r="O342" s="20"/>
      <c r="P342" s="12"/>
      <c r="Q342" s="12"/>
      <c r="R342" s="12"/>
      <c r="S342" s="12"/>
      <c r="T342" s="12"/>
      <c r="U342" s="12"/>
      <c r="V342" s="12"/>
      <c r="W342" s="12"/>
      <c r="X342" s="12"/>
      <c r="Y342" s="12"/>
      <c r="Z342" s="12"/>
      <c r="AA342" s="12"/>
      <c r="AB342" s="12"/>
      <c r="AC342" s="12"/>
      <c r="AD342" s="12"/>
      <c r="AE342" s="12"/>
      <c r="AF342" s="12"/>
      <c r="AG342" s="12"/>
      <c r="AH342" s="12"/>
      <c r="AI342" s="12"/>
      <c r="AJ342" s="12"/>
      <c r="AK342" s="12"/>
      <c r="AL342" s="12"/>
      <c r="AM342" s="12"/>
      <c r="AN342" s="12"/>
      <c r="AO342" s="12"/>
      <c r="AP342" s="12"/>
      <c r="AQ342" s="12"/>
      <c r="AR342" s="12"/>
      <c r="AS342" s="12"/>
      <c r="AT342" s="12"/>
      <c r="AU342" s="12"/>
      <c r="AV342" s="12"/>
      <c r="AW342" s="12"/>
      <c r="AX342" s="12"/>
      <c r="AY342" s="12"/>
      <c r="AZ342" s="12"/>
      <c r="BA342" s="12"/>
      <c r="BB342" s="12"/>
      <c r="BC342" s="12"/>
      <c r="BD342" s="12"/>
      <c r="BE342" s="12"/>
      <c r="BF342" s="12"/>
      <c r="BG342" s="12"/>
      <c r="BH342" s="12"/>
      <c r="BI342" s="12"/>
      <c r="BJ342" s="12"/>
      <c r="BK342" s="12"/>
      <c r="BL342" s="12"/>
      <c r="BM342" s="12"/>
      <c r="BN342" s="12"/>
      <c r="BO342" s="12"/>
      <c r="BP342" s="12"/>
      <c r="BQ342" s="12"/>
      <c r="BR342" s="12"/>
      <c r="BS342" s="12"/>
      <c r="BT342" s="12"/>
      <c r="BU342" s="12"/>
      <c r="BV342" s="12"/>
      <c r="BW342" s="12"/>
      <c r="BX342" s="12"/>
      <c r="BY342" s="12"/>
      <c r="BZ342" s="12"/>
      <c r="CA342" s="12"/>
      <c r="CB342" s="12"/>
      <c r="CC342" s="12"/>
    </row>
    <row r="343" spans="1:81" ht="15.75" x14ac:dyDescent="0.25">
      <c r="A343" s="20"/>
      <c r="B343" s="29"/>
      <c r="C343" s="29"/>
      <c r="D343" s="29"/>
      <c r="E343" s="29"/>
      <c r="F343" s="26"/>
      <c r="G343" s="13"/>
      <c r="H343" s="20"/>
      <c r="I343" s="22"/>
      <c r="J343" s="22"/>
      <c r="K343" s="22"/>
      <c r="L343" s="22"/>
      <c r="M343" s="24"/>
      <c r="N343" s="22"/>
      <c r="O343" s="20"/>
      <c r="P343" s="12"/>
      <c r="Q343" s="12"/>
      <c r="R343" s="12"/>
      <c r="S343" s="12"/>
      <c r="T343" s="12"/>
      <c r="U343" s="12"/>
      <c r="V343" s="12"/>
      <c r="W343" s="12"/>
      <c r="X343" s="12"/>
      <c r="Y343" s="12"/>
      <c r="Z343" s="12"/>
      <c r="AA343" s="12"/>
      <c r="AB343" s="12"/>
      <c r="AC343" s="12"/>
      <c r="AD343" s="12"/>
      <c r="AE343" s="12"/>
      <c r="AF343" s="12"/>
      <c r="AG343" s="12"/>
      <c r="AH343" s="12"/>
      <c r="AI343" s="12"/>
      <c r="AJ343" s="12"/>
      <c r="AK343" s="12"/>
      <c r="AL343" s="12"/>
      <c r="AM343" s="12"/>
      <c r="AN343" s="12"/>
      <c r="AO343" s="12"/>
      <c r="AP343" s="12"/>
      <c r="AQ343" s="12"/>
      <c r="AR343" s="12"/>
      <c r="AS343" s="12"/>
      <c r="AT343" s="12"/>
      <c r="AU343" s="12"/>
      <c r="AV343" s="12"/>
      <c r="AW343" s="12"/>
      <c r="AX343" s="12"/>
      <c r="AY343" s="12"/>
      <c r="AZ343" s="12"/>
      <c r="BA343" s="12"/>
      <c r="BB343" s="12"/>
      <c r="BC343" s="12"/>
      <c r="BD343" s="12"/>
      <c r="BE343" s="12"/>
      <c r="BF343" s="12"/>
      <c r="BG343" s="12"/>
      <c r="BH343" s="12"/>
      <c r="BI343" s="12"/>
      <c r="BJ343" s="12"/>
      <c r="BK343" s="12"/>
      <c r="BL343" s="12"/>
      <c r="BM343" s="12"/>
      <c r="BN343" s="12"/>
      <c r="BO343" s="12"/>
      <c r="BP343" s="12"/>
      <c r="BQ343" s="12"/>
      <c r="BR343" s="12"/>
      <c r="BS343" s="12"/>
      <c r="BT343" s="12"/>
      <c r="BU343" s="12"/>
      <c r="BV343" s="12"/>
      <c r="BW343" s="12"/>
      <c r="BX343" s="12"/>
      <c r="BY343" s="12"/>
      <c r="BZ343" s="12"/>
      <c r="CA343" s="12"/>
      <c r="CB343" s="12"/>
      <c r="CC343" s="12"/>
    </row>
    <row r="344" spans="1:81" ht="15.75" x14ac:dyDescent="0.25">
      <c r="A344" s="20"/>
      <c r="B344" s="29"/>
      <c r="C344" s="29"/>
      <c r="D344" s="29"/>
      <c r="E344" s="29"/>
      <c r="F344" s="26"/>
      <c r="G344" s="13"/>
      <c r="H344" s="20"/>
      <c r="I344" s="22"/>
      <c r="J344" s="22"/>
      <c r="K344" s="22"/>
      <c r="L344" s="22"/>
      <c r="M344" s="24"/>
      <c r="N344" s="22"/>
      <c r="O344" s="20"/>
      <c r="P344" s="12"/>
      <c r="Q344" s="12"/>
      <c r="R344" s="12"/>
      <c r="S344" s="12"/>
      <c r="T344" s="12"/>
      <c r="U344" s="12"/>
      <c r="V344" s="12"/>
      <c r="W344" s="12"/>
      <c r="X344" s="12"/>
      <c r="Y344" s="12"/>
      <c r="Z344" s="12"/>
      <c r="AA344" s="12"/>
      <c r="AB344" s="12"/>
      <c r="AC344" s="12"/>
      <c r="AD344" s="12"/>
      <c r="AE344" s="12"/>
      <c r="AF344" s="12"/>
      <c r="AG344" s="12"/>
      <c r="AH344" s="12"/>
      <c r="AI344" s="12"/>
      <c r="AJ344" s="12"/>
      <c r="AK344" s="12"/>
      <c r="AL344" s="12"/>
      <c r="AM344" s="12"/>
      <c r="AN344" s="12"/>
      <c r="AO344" s="12"/>
      <c r="AP344" s="12"/>
      <c r="AQ344" s="12"/>
      <c r="AR344" s="12"/>
      <c r="AS344" s="12"/>
      <c r="AT344" s="12"/>
      <c r="AU344" s="12"/>
      <c r="AV344" s="12"/>
      <c r="AW344" s="12"/>
      <c r="AX344" s="12"/>
      <c r="AY344" s="12"/>
      <c r="AZ344" s="12"/>
      <c r="BA344" s="12"/>
      <c r="BB344" s="12"/>
      <c r="BC344" s="12"/>
      <c r="BD344" s="12"/>
      <c r="BE344" s="12"/>
      <c r="BF344" s="12"/>
      <c r="BG344" s="12"/>
      <c r="BH344" s="12"/>
      <c r="BI344" s="12"/>
      <c r="BJ344" s="12"/>
      <c r="BK344" s="12"/>
      <c r="BL344" s="12"/>
      <c r="BM344" s="12"/>
      <c r="BN344" s="12"/>
      <c r="BO344" s="12"/>
      <c r="BP344" s="12"/>
      <c r="BQ344" s="12"/>
      <c r="BR344" s="12"/>
      <c r="BS344" s="12"/>
      <c r="BT344" s="12"/>
      <c r="BU344" s="12"/>
      <c r="BV344" s="12"/>
      <c r="BW344" s="12"/>
      <c r="BX344" s="12"/>
      <c r="BY344" s="12"/>
      <c r="BZ344" s="12"/>
      <c r="CA344" s="12"/>
      <c r="CB344" s="12"/>
      <c r="CC344" s="12"/>
    </row>
    <row r="345" spans="1:81" ht="15.75" x14ac:dyDescent="0.25">
      <c r="A345" s="20"/>
      <c r="B345" s="29"/>
      <c r="C345" s="29"/>
      <c r="D345" s="29"/>
      <c r="E345" s="29"/>
      <c r="F345" s="26"/>
      <c r="G345" s="13"/>
      <c r="H345" s="20"/>
      <c r="I345" s="22"/>
      <c r="J345" s="22"/>
      <c r="K345" s="22"/>
      <c r="L345" s="22"/>
      <c r="M345" s="24"/>
      <c r="N345" s="22"/>
      <c r="O345" s="20"/>
      <c r="P345" s="12"/>
      <c r="Q345" s="12"/>
      <c r="R345" s="12"/>
      <c r="S345" s="12"/>
      <c r="T345" s="12"/>
      <c r="U345" s="12"/>
      <c r="V345" s="12"/>
      <c r="W345" s="12"/>
      <c r="X345" s="12"/>
      <c r="Y345" s="12"/>
      <c r="Z345" s="12"/>
      <c r="AA345" s="12"/>
      <c r="AB345" s="12"/>
      <c r="AC345" s="12"/>
      <c r="AD345" s="12"/>
      <c r="AE345" s="12"/>
      <c r="AF345" s="12"/>
      <c r="AG345" s="12"/>
      <c r="AH345" s="12"/>
      <c r="AI345" s="12"/>
      <c r="AJ345" s="12"/>
      <c r="AK345" s="12"/>
      <c r="AL345" s="12"/>
      <c r="AM345" s="12"/>
      <c r="AN345" s="12"/>
      <c r="AO345" s="12"/>
      <c r="AP345" s="12"/>
      <c r="AQ345" s="12"/>
      <c r="AR345" s="12"/>
      <c r="AS345" s="12"/>
      <c r="AT345" s="12"/>
      <c r="AU345" s="12"/>
      <c r="AV345" s="12"/>
      <c r="AW345" s="12"/>
      <c r="AX345" s="12"/>
      <c r="AY345" s="12"/>
      <c r="AZ345" s="12"/>
      <c r="BA345" s="12"/>
      <c r="BB345" s="12"/>
      <c r="BC345" s="12"/>
      <c r="BD345" s="12"/>
      <c r="BE345" s="12"/>
      <c r="BF345" s="12"/>
      <c r="BG345" s="12"/>
      <c r="BH345" s="12"/>
      <c r="BI345" s="12"/>
      <c r="BJ345" s="12"/>
      <c r="BK345" s="12"/>
      <c r="BL345" s="12"/>
      <c r="BM345" s="12"/>
      <c r="BN345" s="12"/>
      <c r="BO345" s="12"/>
      <c r="BP345" s="12"/>
      <c r="BQ345" s="12"/>
      <c r="BR345" s="12"/>
      <c r="BS345" s="12"/>
      <c r="BT345" s="12"/>
      <c r="BU345" s="12"/>
      <c r="BV345" s="12"/>
      <c r="BW345" s="12"/>
      <c r="BX345" s="12"/>
      <c r="BY345" s="12"/>
      <c r="BZ345" s="12"/>
      <c r="CA345" s="12"/>
      <c r="CB345" s="12"/>
      <c r="CC345" s="12"/>
    </row>
    <row r="346" spans="1:81" ht="15.75" x14ac:dyDescent="0.25">
      <c r="A346" s="20"/>
      <c r="B346" s="29"/>
      <c r="C346" s="29"/>
      <c r="D346" s="29"/>
      <c r="E346" s="29"/>
      <c r="F346" s="26"/>
      <c r="G346" s="13"/>
      <c r="H346" s="20"/>
      <c r="I346" s="22"/>
      <c r="J346" s="22"/>
      <c r="K346" s="22"/>
      <c r="L346" s="22"/>
      <c r="M346" s="24"/>
      <c r="N346" s="22"/>
      <c r="O346" s="20"/>
      <c r="P346" s="12"/>
      <c r="Q346" s="12"/>
      <c r="R346" s="12"/>
      <c r="S346" s="12"/>
      <c r="T346" s="12"/>
      <c r="U346" s="12"/>
      <c r="V346" s="12"/>
      <c r="W346" s="12"/>
      <c r="X346" s="12"/>
      <c r="Y346" s="12"/>
      <c r="Z346" s="12"/>
      <c r="AA346" s="12"/>
      <c r="AB346" s="12"/>
      <c r="AC346" s="12"/>
      <c r="AD346" s="12"/>
      <c r="AE346" s="12"/>
      <c r="AF346" s="12"/>
      <c r="AG346" s="12"/>
      <c r="AH346" s="12"/>
      <c r="AI346" s="12"/>
      <c r="AJ346" s="12"/>
      <c r="AK346" s="12"/>
      <c r="AL346" s="12"/>
      <c r="AM346" s="12"/>
      <c r="AN346" s="12"/>
      <c r="AO346" s="12"/>
      <c r="AP346" s="12"/>
      <c r="AQ346" s="12"/>
      <c r="AR346" s="12"/>
      <c r="AS346" s="12"/>
      <c r="AT346" s="12"/>
      <c r="AU346" s="12"/>
      <c r="AV346" s="12"/>
      <c r="AW346" s="12"/>
      <c r="AX346" s="12"/>
      <c r="AY346" s="12"/>
      <c r="AZ346" s="12"/>
      <c r="BA346" s="12"/>
      <c r="BB346" s="12"/>
      <c r="BC346" s="12"/>
      <c r="BD346" s="12"/>
      <c r="BE346" s="12"/>
      <c r="BF346" s="12"/>
      <c r="BG346" s="12"/>
      <c r="BH346" s="12"/>
      <c r="BI346" s="12"/>
      <c r="BJ346" s="12"/>
      <c r="BK346" s="12"/>
      <c r="BL346" s="12"/>
      <c r="BM346" s="12"/>
      <c r="BN346" s="12"/>
      <c r="BO346" s="12"/>
      <c r="BP346" s="12"/>
      <c r="BQ346" s="12"/>
      <c r="BR346" s="12"/>
      <c r="BS346" s="12"/>
      <c r="BT346" s="12"/>
      <c r="BU346" s="12"/>
      <c r="BV346" s="12"/>
      <c r="BW346" s="12"/>
      <c r="BX346" s="12"/>
      <c r="BY346" s="12"/>
      <c r="BZ346" s="12"/>
      <c r="CA346" s="12"/>
      <c r="CB346" s="12"/>
      <c r="CC346" s="12"/>
    </row>
    <row r="347" spans="1:81" ht="15.75" x14ac:dyDescent="0.25">
      <c r="A347" s="20"/>
      <c r="B347" s="29"/>
      <c r="C347" s="29"/>
      <c r="D347" s="29"/>
      <c r="E347" s="29"/>
      <c r="F347" s="26"/>
      <c r="G347" s="13"/>
      <c r="H347" s="20"/>
      <c r="I347" s="22"/>
      <c r="J347" s="22"/>
      <c r="K347" s="22"/>
      <c r="L347" s="22"/>
      <c r="M347" s="24"/>
      <c r="N347" s="22"/>
      <c r="O347" s="20"/>
      <c r="P347" s="12"/>
      <c r="Q347" s="12"/>
      <c r="R347" s="12"/>
      <c r="S347" s="12"/>
      <c r="T347" s="12"/>
      <c r="U347" s="12"/>
      <c r="V347" s="12"/>
      <c r="W347" s="12"/>
      <c r="X347" s="12"/>
      <c r="Y347" s="12"/>
      <c r="Z347" s="12"/>
      <c r="AA347" s="12"/>
      <c r="AB347" s="12"/>
      <c r="AC347" s="12"/>
      <c r="AD347" s="12"/>
      <c r="AE347" s="12"/>
      <c r="AF347" s="12"/>
      <c r="AG347" s="12"/>
      <c r="AH347" s="12"/>
      <c r="AI347" s="12"/>
      <c r="AJ347" s="12"/>
      <c r="AK347" s="12"/>
      <c r="AL347" s="12"/>
      <c r="AM347" s="12"/>
      <c r="AN347" s="12"/>
      <c r="AO347" s="12"/>
      <c r="AP347" s="12"/>
      <c r="AQ347" s="12"/>
      <c r="AR347" s="12"/>
      <c r="AS347" s="12"/>
      <c r="AT347" s="12"/>
      <c r="AU347" s="12"/>
      <c r="AV347" s="12"/>
      <c r="AW347" s="12"/>
      <c r="AX347" s="12"/>
      <c r="AY347" s="12"/>
      <c r="AZ347" s="12"/>
      <c r="BA347" s="12"/>
      <c r="BB347" s="12"/>
      <c r="BC347" s="12"/>
      <c r="BD347" s="12"/>
      <c r="BE347" s="12"/>
      <c r="BF347" s="12"/>
      <c r="BG347" s="12"/>
      <c r="BH347" s="12"/>
      <c r="BI347" s="12"/>
      <c r="BJ347" s="12"/>
      <c r="BK347" s="12"/>
      <c r="BL347" s="12"/>
      <c r="BM347" s="12"/>
      <c r="BN347" s="12"/>
      <c r="BO347" s="12"/>
      <c r="BP347" s="12"/>
      <c r="BQ347" s="12"/>
      <c r="BR347" s="12"/>
      <c r="BS347" s="12"/>
      <c r="BT347" s="12"/>
      <c r="BU347" s="12"/>
      <c r="BV347" s="12"/>
      <c r="BW347" s="12"/>
      <c r="BX347" s="12"/>
      <c r="BY347" s="12"/>
      <c r="BZ347" s="12"/>
      <c r="CA347" s="12"/>
      <c r="CB347" s="12"/>
      <c r="CC347" s="12"/>
    </row>
    <row r="348" spans="1:81" ht="15.75" x14ac:dyDescent="0.25">
      <c r="A348" s="20"/>
      <c r="B348" s="29"/>
      <c r="C348" s="29"/>
      <c r="D348" s="29"/>
      <c r="E348" s="29"/>
      <c r="F348" s="26"/>
      <c r="G348" s="13"/>
      <c r="H348" s="20"/>
      <c r="I348" s="22"/>
      <c r="J348" s="22"/>
      <c r="K348" s="22"/>
      <c r="L348" s="22"/>
      <c r="M348" s="24"/>
      <c r="N348" s="22"/>
      <c r="O348" s="20"/>
      <c r="P348" s="12"/>
      <c r="Q348" s="12"/>
      <c r="R348" s="12"/>
      <c r="S348" s="12"/>
      <c r="T348" s="12"/>
      <c r="U348" s="12"/>
      <c r="V348" s="12"/>
      <c r="W348" s="12"/>
      <c r="X348" s="12"/>
      <c r="Y348" s="12"/>
      <c r="Z348" s="12"/>
      <c r="AA348" s="12"/>
      <c r="AB348" s="12"/>
      <c r="AC348" s="12"/>
      <c r="AD348" s="12"/>
      <c r="AE348" s="12"/>
      <c r="AF348" s="12"/>
      <c r="AG348" s="12"/>
      <c r="AH348" s="12"/>
      <c r="AI348" s="12"/>
      <c r="AJ348" s="12"/>
      <c r="AK348" s="12"/>
      <c r="AL348" s="12"/>
      <c r="AM348" s="12"/>
      <c r="AN348" s="12"/>
      <c r="AO348" s="12"/>
      <c r="AP348" s="12"/>
      <c r="AQ348" s="12"/>
      <c r="AR348" s="12"/>
      <c r="AS348" s="12"/>
      <c r="AT348" s="12"/>
      <c r="AU348" s="12"/>
      <c r="AV348" s="12"/>
      <c r="AW348" s="12"/>
      <c r="AX348" s="12"/>
      <c r="AY348" s="12"/>
      <c r="AZ348" s="12"/>
      <c r="BA348" s="12"/>
      <c r="BB348" s="12"/>
      <c r="BC348" s="12"/>
      <c r="BD348" s="12"/>
      <c r="BE348" s="12"/>
      <c r="BF348" s="12"/>
      <c r="BG348" s="12"/>
      <c r="BH348" s="12"/>
      <c r="BI348" s="12"/>
      <c r="BJ348" s="12"/>
      <c r="BK348" s="12"/>
      <c r="BL348" s="12"/>
      <c r="BM348" s="12"/>
      <c r="BN348" s="12"/>
      <c r="BO348" s="12"/>
      <c r="BP348" s="12"/>
      <c r="BQ348" s="12"/>
      <c r="BR348" s="12"/>
      <c r="BS348" s="12"/>
      <c r="BT348" s="12"/>
      <c r="BU348" s="12"/>
      <c r="BV348" s="12"/>
      <c r="BW348" s="12"/>
      <c r="BX348" s="12"/>
      <c r="BY348" s="12"/>
      <c r="BZ348" s="12"/>
      <c r="CA348" s="12"/>
      <c r="CB348" s="12"/>
      <c r="CC348" s="12"/>
    </row>
    <row r="349" spans="1:81" ht="15.75" x14ac:dyDescent="0.25">
      <c r="A349" s="20"/>
      <c r="B349" s="29"/>
      <c r="C349" s="29"/>
      <c r="D349" s="29"/>
      <c r="E349" s="29"/>
      <c r="F349" s="26"/>
      <c r="G349" s="13"/>
      <c r="H349" s="20"/>
      <c r="I349" s="22"/>
      <c r="J349" s="22"/>
      <c r="K349" s="22"/>
      <c r="L349" s="22"/>
      <c r="M349" s="24"/>
      <c r="N349" s="22"/>
      <c r="O349" s="20"/>
      <c r="P349" s="12"/>
      <c r="Q349" s="12"/>
      <c r="R349" s="12"/>
      <c r="S349" s="12"/>
      <c r="T349" s="12"/>
      <c r="U349" s="12"/>
      <c r="V349" s="12"/>
      <c r="W349" s="12"/>
      <c r="X349" s="12"/>
      <c r="Y349" s="12"/>
      <c r="Z349" s="12"/>
      <c r="AA349" s="12"/>
      <c r="AB349" s="12"/>
      <c r="AC349" s="12"/>
      <c r="AD349" s="12"/>
      <c r="AE349" s="12"/>
      <c r="AF349" s="12"/>
      <c r="AG349" s="12"/>
      <c r="AH349" s="12"/>
      <c r="AI349" s="12"/>
      <c r="AJ349" s="12"/>
      <c r="AK349" s="12"/>
      <c r="AL349" s="12"/>
      <c r="AM349" s="12"/>
      <c r="AN349" s="12"/>
      <c r="AO349" s="12"/>
      <c r="AP349" s="12"/>
      <c r="AQ349" s="12"/>
      <c r="AR349" s="12"/>
      <c r="AS349" s="12"/>
      <c r="AT349" s="12"/>
      <c r="AU349" s="12"/>
      <c r="AV349" s="12"/>
      <c r="AW349" s="12"/>
      <c r="AX349" s="12"/>
      <c r="AY349" s="12"/>
      <c r="AZ349" s="12"/>
      <c r="BA349" s="12"/>
      <c r="BB349" s="12"/>
      <c r="BC349" s="12"/>
      <c r="BD349" s="12"/>
      <c r="BE349" s="12"/>
      <c r="BF349" s="12"/>
      <c r="BG349" s="12"/>
      <c r="BH349" s="12"/>
      <c r="BI349" s="12"/>
      <c r="BJ349" s="12"/>
      <c r="BK349" s="12"/>
      <c r="BL349" s="12"/>
      <c r="BM349" s="12"/>
      <c r="BN349" s="12"/>
      <c r="BO349" s="12"/>
      <c r="BP349" s="12"/>
      <c r="BQ349" s="12"/>
      <c r="BR349" s="12"/>
      <c r="BS349" s="12"/>
      <c r="BT349" s="12"/>
      <c r="BU349" s="12"/>
      <c r="BV349" s="12"/>
      <c r="BW349" s="12"/>
      <c r="BX349" s="12"/>
      <c r="BY349" s="12"/>
      <c r="BZ349" s="12"/>
      <c r="CA349" s="12"/>
      <c r="CB349" s="12"/>
      <c r="CC349" s="12"/>
    </row>
    <row r="350" spans="1:81" ht="15.75" x14ac:dyDescent="0.25">
      <c r="A350" s="20"/>
      <c r="B350" s="29"/>
      <c r="C350" s="29"/>
      <c r="D350" s="29"/>
      <c r="E350" s="29"/>
      <c r="F350" s="26"/>
      <c r="G350" s="13"/>
      <c r="H350" s="20"/>
      <c r="I350" s="22"/>
      <c r="J350" s="22"/>
      <c r="K350" s="22"/>
      <c r="L350" s="22"/>
      <c r="M350" s="24"/>
      <c r="N350" s="22"/>
      <c r="O350" s="20"/>
      <c r="P350" s="12"/>
      <c r="Q350" s="12"/>
      <c r="R350" s="12"/>
      <c r="S350" s="12"/>
      <c r="T350" s="12"/>
      <c r="U350" s="12"/>
      <c r="V350" s="12"/>
      <c r="W350" s="12"/>
      <c r="X350" s="12"/>
      <c r="Y350" s="12"/>
      <c r="Z350" s="12"/>
      <c r="AA350" s="12"/>
      <c r="AB350" s="12"/>
      <c r="AC350" s="12"/>
      <c r="AD350" s="12"/>
      <c r="AE350" s="12"/>
      <c r="AF350" s="12"/>
      <c r="AG350" s="12"/>
      <c r="AH350" s="12"/>
      <c r="AI350" s="12"/>
      <c r="AJ350" s="12"/>
      <c r="AK350" s="12"/>
      <c r="AL350" s="12"/>
      <c r="AM350" s="12"/>
      <c r="AN350" s="12"/>
      <c r="AO350" s="12"/>
      <c r="AP350" s="12"/>
      <c r="AQ350" s="12"/>
      <c r="AR350" s="12"/>
      <c r="AS350" s="12"/>
      <c r="AT350" s="12"/>
      <c r="AU350" s="12"/>
      <c r="AV350" s="12"/>
      <c r="AW350" s="12"/>
      <c r="AX350" s="12"/>
      <c r="AY350" s="12"/>
      <c r="AZ350" s="12"/>
      <c r="BA350" s="12"/>
      <c r="BB350" s="12"/>
      <c r="BC350" s="12"/>
      <c r="BD350" s="12"/>
      <c r="BE350" s="12"/>
      <c r="BF350" s="12"/>
      <c r="BG350" s="12"/>
      <c r="BH350" s="12"/>
      <c r="BI350" s="12"/>
      <c r="BJ350" s="12"/>
      <c r="BK350" s="12"/>
      <c r="BL350" s="12"/>
      <c r="BM350" s="12"/>
      <c r="BN350" s="12"/>
      <c r="BO350" s="12"/>
      <c r="BP350" s="12"/>
      <c r="BQ350" s="12"/>
      <c r="BR350" s="12"/>
      <c r="BS350" s="12"/>
      <c r="BT350" s="12"/>
      <c r="BU350" s="12"/>
      <c r="BV350" s="12"/>
      <c r="BW350" s="12"/>
      <c r="BX350" s="12"/>
      <c r="BY350" s="12"/>
      <c r="BZ350" s="12"/>
      <c r="CA350" s="12"/>
      <c r="CB350" s="12"/>
      <c r="CC350" s="12"/>
    </row>
    <row r="351" spans="1:81" ht="15.75" x14ac:dyDescent="0.25">
      <c r="A351" s="20"/>
      <c r="B351" s="29"/>
      <c r="C351" s="29"/>
      <c r="D351" s="29"/>
      <c r="E351" s="29"/>
      <c r="F351" s="26"/>
      <c r="G351" s="13"/>
      <c r="H351" s="20"/>
      <c r="I351" s="22"/>
      <c r="J351" s="22"/>
      <c r="K351" s="22"/>
      <c r="L351" s="22"/>
      <c r="M351" s="24"/>
      <c r="N351" s="22"/>
      <c r="O351" s="20"/>
      <c r="P351" s="12"/>
      <c r="Q351" s="12"/>
      <c r="R351" s="12"/>
      <c r="S351" s="12"/>
      <c r="T351" s="12"/>
      <c r="U351" s="12"/>
      <c r="V351" s="12"/>
      <c r="W351" s="12"/>
      <c r="X351" s="12"/>
      <c r="Y351" s="12"/>
      <c r="Z351" s="12"/>
      <c r="AA351" s="12"/>
      <c r="AB351" s="12"/>
      <c r="AC351" s="12"/>
      <c r="AD351" s="12"/>
      <c r="AE351" s="12"/>
      <c r="AF351" s="12"/>
      <c r="AG351" s="12"/>
      <c r="AH351" s="12"/>
      <c r="AI351" s="12"/>
      <c r="AJ351" s="12"/>
      <c r="AK351" s="12"/>
      <c r="AL351" s="12"/>
      <c r="AM351" s="12"/>
      <c r="AN351" s="12"/>
      <c r="AO351" s="12"/>
      <c r="AP351" s="12"/>
      <c r="AQ351" s="12"/>
      <c r="AR351" s="12"/>
      <c r="AS351" s="12"/>
      <c r="AT351" s="12"/>
      <c r="AU351" s="12"/>
      <c r="AV351" s="12"/>
      <c r="AW351" s="12"/>
      <c r="AX351" s="12"/>
      <c r="AY351" s="12"/>
      <c r="AZ351" s="12"/>
      <c r="BA351" s="12"/>
      <c r="BB351" s="12"/>
      <c r="BC351" s="12"/>
      <c r="BD351" s="12"/>
      <c r="BE351" s="12"/>
      <c r="BF351" s="12"/>
      <c r="BG351" s="12"/>
      <c r="BH351" s="12"/>
      <c r="BI351" s="12"/>
      <c r="BJ351" s="12"/>
      <c r="BK351" s="12"/>
      <c r="BL351" s="12"/>
      <c r="BM351" s="12"/>
      <c r="BN351" s="12"/>
      <c r="BO351" s="12"/>
      <c r="BP351" s="12"/>
      <c r="BQ351" s="12"/>
      <c r="BR351" s="12"/>
      <c r="BS351" s="12"/>
      <c r="BT351" s="12"/>
      <c r="BU351" s="12"/>
      <c r="BV351" s="12"/>
      <c r="BW351" s="12"/>
      <c r="BX351" s="12"/>
      <c r="BY351" s="12"/>
      <c r="BZ351" s="12"/>
      <c r="CA351" s="12"/>
      <c r="CB351" s="12"/>
      <c r="CC351" s="12"/>
    </row>
    <row r="352" spans="1:81" ht="15.75" x14ac:dyDescent="0.25">
      <c r="A352" s="20"/>
      <c r="B352" s="29"/>
      <c r="C352" s="29"/>
      <c r="D352" s="29"/>
      <c r="E352" s="29"/>
      <c r="F352" s="26"/>
      <c r="G352" s="13"/>
      <c r="H352" s="20"/>
      <c r="I352" s="22"/>
      <c r="J352" s="22"/>
      <c r="K352" s="22"/>
      <c r="L352" s="22"/>
      <c r="M352" s="24"/>
      <c r="N352" s="22"/>
      <c r="O352" s="20"/>
      <c r="P352" s="12"/>
      <c r="Q352" s="12"/>
      <c r="R352" s="12"/>
      <c r="S352" s="12"/>
      <c r="T352" s="12"/>
      <c r="U352" s="12"/>
      <c r="V352" s="12"/>
      <c r="W352" s="12"/>
      <c r="X352" s="12"/>
      <c r="Y352" s="12"/>
      <c r="Z352" s="12"/>
      <c r="AA352" s="12"/>
      <c r="AB352" s="12"/>
      <c r="AC352" s="12"/>
      <c r="AD352" s="12"/>
      <c r="AE352" s="12"/>
      <c r="AF352" s="12"/>
      <c r="AG352" s="12"/>
      <c r="AH352" s="12"/>
      <c r="AI352" s="12"/>
      <c r="AJ352" s="12"/>
      <c r="AK352" s="12"/>
      <c r="AL352" s="12"/>
      <c r="AM352" s="12"/>
      <c r="AN352" s="12"/>
      <c r="AO352" s="12"/>
      <c r="AP352" s="12"/>
      <c r="AQ352" s="12"/>
      <c r="AR352" s="12"/>
      <c r="AS352" s="12"/>
      <c r="AT352" s="12"/>
      <c r="AU352" s="12"/>
      <c r="AV352" s="12"/>
      <c r="AW352" s="12"/>
      <c r="AX352" s="12"/>
      <c r="AY352" s="12"/>
      <c r="AZ352" s="12"/>
      <c r="BA352" s="12"/>
      <c r="BB352" s="12"/>
      <c r="BC352" s="12"/>
      <c r="BD352" s="12"/>
      <c r="BE352" s="12"/>
      <c r="BF352" s="12"/>
      <c r="BG352" s="12"/>
      <c r="BH352" s="12"/>
      <c r="BI352" s="12"/>
      <c r="BJ352" s="12"/>
      <c r="BK352" s="12"/>
      <c r="BL352" s="12"/>
      <c r="BM352" s="12"/>
      <c r="BN352" s="12"/>
      <c r="BO352" s="12"/>
      <c r="BP352" s="12"/>
      <c r="BQ352" s="12"/>
      <c r="BR352" s="12"/>
      <c r="BS352" s="12"/>
      <c r="BT352" s="12"/>
      <c r="BU352" s="12"/>
      <c r="BV352" s="12"/>
      <c r="BW352" s="12"/>
      <c r="BX352" s="12"/>
      <c r="BY352" s="12"/>
      <c r="BZ352" s="12"/>
      <c r="CA352" s="12"/>
      <c r="CB352" s="12"/>
      <c r="CC352" s="12"/>
    </row>
    <row r="353" spans="1:81" ht="15.75" x14ac:dyDescent="0.25">
      <c r="A353" s="20"/>
      <c r="B353" s="29"/>
      <c r="C353" s="29"/>
      <c r="D353" s="29"/>
      <c r="E353" s="29"/>
      <c r="F353" s="26"/>
      <c r="G353" s="13"/>
      <c r="H353" s="20"/>
      <c r="I353" s="22"/>
      <c r="J353" s="22"/>
      <c r="K353" s="22"/>
      <c r="L353" s="22"/>
      <c r="M353" s="24"/>
      <c r="N353" s="22"/>
      <c r="O353" s="20"/>
      <c r="P353" s="12"/>
      <c r="Q353" s="12"/>
      <c r="R353" s="12"/>
      <c r="S353" s="12"/>
      <c r="T353" s="12"/>
      <c r="U353" s="12"/>
      <c r="V353" s="12"/>
      <c r="W353" s="12"/>
      <c r="X353" s="12"/>
      <c r="Y353" s="12"/>
      <c r="Z353" s="12"/>
      <c r="AA353" s="12"/>
      <c r="AB353" s="12"/>
      <c r="AC353" s="12"/>
      <c r="AD353" s="12"/>
      <c r="AE353" s="12"/>
      <c r="AF353" s="12"/>
      <c r="AG353" s="12"/>
      <c r="AH353" s="12"/>
      <c r="AI353" s="12"/>
      <c r="AJ353" s="12"/>
      <c r="AK353" s="12"/>
      <c r="AL353" s="12"/>
      <c r="AM353" s="12"/>
      <c r="AN353" s="12"/>
      <c r="AO353" s="12"/>
      <c r="AP353" s="12"/>
      <c r="AQ353" s="12"/>
      <c r="AR353" s="12"/>
      <c r="AS353" s="12"/>
      <c r="AT353" s="12"/>
      <c r="AU353" s="12"/>
      <c r="AV353" s="12"/>
      <c r="AW353" s="12"/>
      <c r="AX353" s="12"/>
      <c r="AY353" s="12"/>
      <c r="AZ353" s="12"/>
      <c r="BA353" s="12"/>
      <c r="BB353" s="12"/>
      <c r="BC353" s="12"/>
      <c r="BD353" s="12"/>
      <c r="BE353" s="12"/>
      <c r="BF353" s="12"/>
      <c r="BG353" s="12"/>
      <c r="BH353" s="12"/>
      <c r="BI353" s="12"/>
      <c r="BJ353" s="12"/>
      <c r="BK353" s="12"/>
      <c r="BL353" s="12"/>
      <c r="BM353" s="12"/>
      <c r="BN353" s="12"/>
      <c r="BO353" s="12"/>
      <c r="BP353" s="12"/>
      <c r="BQ353" s="12"/>
      <c r="BR353" s="12"/>
      <c r="BS353" s="12"/>
      <c r="BT353" s="12"/>
      <c r="BU353" s="12"/>
      <c r="BV353" s="12"/>
      <c r="BW353" s="12"/>
      <c r="BX353" s="12"/>
      <c r="BY353" s="12"/>
      <c r="BZ353" s="12"/>
      <c r="CA353" s="12"/>
      <c r="CB353" s="12"/>
      <c r="CC353" s="12"/>
    </row>
    <row r="354" spans="1:81" ht="15.75" x14ac:dyDescent="0.25">
      <c r="A354" s="20"/>
      <c r="B354" s="29"/>
      <c r="C354" s="29"/>
      <c r="D354" s="29"/>
      <c r="E354" s="29"/>
      <c r="F354" s="26"/>
      <c r="G354" s="13"/>
      <c r="H354" s="20"/>
      <c r="I354" s="22"/>
      <c r="J354" s="22"/>
      <c r="K354" s="22"/>
      <c r="L354" s="22"/>
      <c r="M354" s="24"/>
      <c r="N354" s="22"/>
      <c r="O354" s="20"/>
      <c r="P354" s="12"/>
      <c r="Q354" s="12"/>
      <c r="R354" s="12"/>
      <c r="S354" s="12"/>
      <c r="T354" s="12"/>
      <c r="U354" s="12"/>
      <c r="V354" s="12"/>
      <c r="W354" s="12"/>
      <c r="X354" s="12"/>
      <c r="Y354" s="12"/>
      <c r="Z354" s="12"/>
      <c r="AA354" s="12"/>
      <c r="AB354" s="12"/>
      <c r="AC354" s="12"/>
      <c r="AD354" s="12"/>
      <c r="AE354" s="12"/>
      <c r="AF354" s="12"/>
      <c r="AG354" s="12"/>
      <c r="AH354" s="12"/>
      <c r="AI354" s="12"/>
      <c r="AJ354" s="12"/>
      <c r="AK354" s="12"/>
      <c r="AL354" s="12"/>
      <c r="AM354" s="12"/>
      <c r="AN354" s="12"/>
      <c r="AO354" s="12"/>
      <c r="AP354" s="12"/>
      <c r="AQ354" s="12"/>
      <c r="AR354" s="12"/>
      <c r="AS354" s="12"/>
      <c r="AT354" s="12"/>
      <c r="AU354" s="12"/>
      <c r="AV354" s="12"/>
      <c r="AW354" s="12"/>
      <c r="AX354" s="12"/>
      <c r="AY354" s="12"/>
      <c r="AZ354" s="12"/>
      <c r="BA354" s="12"/>
      <c r="BB354" s="12"/>
      <c r="BC354" s="12"/>
      <c r="BD354" s="12"/>
      <c r="BE354" s="12"/>
      <c r="BF354" s="12"/>
      <c r="BG354" s="12"/>
      <c r="BH354" s="12"/>
      <c r="BI354" s="12"/>
      <c r="BJ354" s="12"/>
      <c r="BK354" s="12"/>
      <c r="BL354" s="12"/>
      <c r="BM354" s="12"/>
      <c r="BN354" s="12"/>
      <c r="BO354" s="12"/>
      <c r="BP354" s="12"/>
      <c r="BQ354" s="12"/>
      <c r="BR354" s="12"/>
      <c r="BS354" s="12"/>
      <c r="BT354" s="12"/>
      <c r="BU354" s="12"/>
      <c r="BV354" s="12"/>
      <c r="BW354" s="12"/>
      <c r="BX354" s="12"/>
      <c r="BY354" s="12"/>
      <c r="BZ354" s="12"/>
      <c r="CA354" s="12"/>
      <c r="CB354" s="12"/>
      <c r="CC354" s="12"/>
    </row>
    <row r="355" spans="1:81" ht="15.75" x14ac:dyDescent="0.25">
      <c r="A355" s="20"/>
      <c r="B355" s="29"/>
      <c r="C355" s="29"/>
      <c r="D355" s="29"/>
      <c r="E355" s="29"/>
      <c r="F355" s="26"/>
      <c r="G355" s="13"/>
      <c r="H355" s="20"/>
      <c r="I355" s="22"/>
      <c r="J355" s="22"/>
      <c r="K355" s="22"/>
      <c r="L355" s="22"/>
      <c r="M355" s="24"/>
      <c r="N355" s="22"/>
      <c r="O355" s="20"/>
      <c r="P355" s="12"/>
      <c r="Q355" s="12"/>
      <c r="R355" s="12"/>
      <c r="S355" s="12"/>
      <c r="T355" s="12"/>
      <c r="U355" s="12"/>
      <c r="V355" s="12"/>
      <c r="W355" s="12"/>
      <c r="X355" s="12"/>
      <c r="Y355" s="12"/>
      <c r="Z355" s="12"/>
      <c r="AA355" s="12"/>
      <c r="AB355" s="12"/>
      <c r="AC355" s="12"/>
      <c r="AD355" s="12"/>
      <c r="AE355" s="12"/>
      <c r="AF355" s="12"/>
      <c r="AG355" s="12"/>
      <c r="AH355" s="12"/>
      <c r="AI355" s="12"/>
      <c r="AJ355" s="12"/>
      <c r="AK355" s="12"/>
      <c r="AL355" s="12"/>
      <c r="AM355" s="12"/>
      <c r="AN355" s="12"/>
      <c r="AO355" s="12"/>
      <c r="AP355" s="12"/>
      <c r="AQ355" s="12"/>
      <c r="AR355" s="12"/>
      <c r="AS355" s="12"/>
      <c r="AT355" s="12"/>
      <c r="AU355" s="12"/>
      <c r="AV355" s="12"/>
      <c r="AW355" s="12"/>
      <c r="AX355" s="12"/>
      <c r="AY355" s="12"/>
      <c r="AZ355" s="12"/>
      <c r="BA355" s="12"/>
      <c r="BB355" s="12"/>
      <c r="BC355" s="12"/>
      <c r="BD355" s="12"/>
      <c r="BE355" s="12"/>
      <c r="BF355" s="12"/>
      <c r="BG355" s="12"/>
      <c r="BH355" s="12"/>
      <c r="BI355" s="12"/>
      <c r="BJ355" s="12"/>
      <c r="BK355" s="12"/>
      <c r="BL355" s="12"/>
      <c r="BM355" s="12"/>
      <c r="BN355" s="12"/>
      <c r="BO355" s="12"/>
      <c r="BP355" s="12"/>
      <c r="BQ355" s="12"/>
      <c r="BR355" s="12"/>
      <c r="BS355" s="12"/>
      <c r="BT355" s="12"/>
      <c r="BU355" s="12"/>
      <c r="BV355" s="12"/>
      <c r="BW355" s="12"/>
      <c r="BX355" s="12"/>
      <c r="BY355" s="12"/>
      <c r="BZ355" s="12"/>
      <c r="CA355" s="12"/>
      <c r="CB355" s="12"/>
      <c r="CC355" s="12"/>
    </row>
    <row r="356" spans="1:81" ht="15.75" x14ac:dyDescent="0.25">
      <c r="A356" s="20"/>
      <c r="B356" s="29"/>
      <c r="C356" s="29"/>
      <c r="D356" s="29"/>
      <c r="E356" s="29"/>
      <c r="F356" s="26"/>
      <c r="G356" s="13"/>
      <c r="H356" s="20"/>
      <c r="I356" s="22"/>
      <c r="J356" s="22"/>
      <c r="K356" s="22"/>
      <c r="L356" s="22"/>
      <c r="M356" s="24"/>
      <c r="N356" s="22"/>
      <c r="O356" s="20"/>
      <c r="P356" s="12"/>
      <c r="Q356" s="12"/>
      <c r="R356" s="12"/>
      <c r="S356" s="12"/>
      <c r="T356" s="12"/>
      <c r="U356" s="12"/>
      <c r="V356" s="12"/>
      <c r="W356" s="12"/>
      <c r="X356" s="12"/>
      <c r="Y356" s="12"/>
      <c r="Z356" s="12"/>
      <c r="AA356" s="12"/>
      <c r="AB356" s="12"/>
      <c r="AC356" s="12"/>
      <c r="AD356" s="12"/>
      <c r="AE356" s="12"/>
      <c r="AF356" s="12"/>
      <c r="AG356" s="12"/>
      <c r="AH356" s="12"/>
      <c r="AI356" s="12"/>
      <c r="AJ356" s="12"/>
      <c r="AK356" s="12"/>
      <c r="AL356" s="12"/>
      <c r="AM356" s="12"/>
      <c r="AN356" s="12"/>
      <c r="AO356" s="12"/>
      <c r="AP356" s="12"/>
      <c r="AQ356" s="12"/>
      <c r="AR356" s="12"/>
      <c r="AS356" s="12"/>
      <c r="AT356" s="12"/>
      <c r="AU356" s="12"/>
      <c r="AV356" s="12"/>
      <c r="AW356" s="12"/>
      <c r="AX356" s="12"/>
      <c r="AY356" s="12"/>
      <c r="AZ356" s="12"/>
      <c r="BA356" s="12"/>
      <c r="BB356" s="12"/>
      <c r="BC356" s="12"/>
      <c r="BD356" s="12"/>
      <c r="BE356" s="12"/>
      <c r="BF356" s="12"/>
      <c r="BG356" s="12"/>
      <c r="BH356" s="12"/>
      <c r="BI356" s="12"/>
      <c r="BJ356" s="12"/>
      <c r="BK356" s="12"/>
      <c r="BL356" s="12"/>
      <c r="BM356" s="12"/>
      <c r="BN356" s="12"/>
      <c r="BO356" s="12"/>
      <c r="BP356" s="12"/>
      <c r="BQ356" s="12"/>
      <c r="BR356" s="12"/>
      <c r="BS356" s="12"/>
      <c r="BT356" s="12"/>
      <c r="BU356" s="12"/>
      <c r="BV356" s="12"/>
      <c r="BW356" s="12"/>
      <c r="BX356" s="12"/>
      <c r="BY356" s="12"/>
      <c r="BZ356" s="12"/>
      <c r="CA356" s="12"/>
      <c r="CB356" s="12"/>
      <c r="CC356" s="12"/>
    </row>
    <row r="357" spans="1:81" ht="15.75" x14ac:dyDescent="0.25">
      <c r="A357" s="20"/>
      <c r="B357" s="29"/>
      <c r="C357" s="29"/>
      <c r="D357" s="29"/>
      <c r="E357" s="29"/>
      <c r="F357" s="26"/>
      <c r="G357" s="13"/>
      <c r="H357" s="20"/>
      <c r="I357" s="22"/>
      <c r="J357" s="22"/>
      <c r="K357" s="22"/>
      <c r="L357" s="22"/>
      <c r="M357" s="24"/>
      <c r="N357" s="22"/>
      <c r="O357" s="20"/>
      <c r="P357" s="12"/>
      <c r="Q357" s="12"/>
      <c r="R357" s="12"/>
      <c r="S357" s="12"/>
      <c r="T357" s="12"/>
      <c r="U357" s="12"/>
      <c r="V357" s="12"/>
      <c r="W357" s="12"/>
      <c r="X357" s="12"/>
      <c r="Y357" s="12"/>
      <c r="Z357" s="12"/>
      <c r="AA357" s="12"/>
      <c r="AB357" s="12"/>
      <c r="AC357" s="12"/>
      <c r="AD357" s="12"/>
      <c r="AE357" s="12"/>
      <c r="AF357" s="12"/>
      <c r="AG357" s="12"/>
      <c r="AH357" s="12"/>
      <c r="AI357" s="12"/>
      <c r="AJ357" s="12"/>
      <c r="AK357" s="12"/>
      <c r="AL357" s="12"/>
      <c r="AM357" s="12"/>
      <c r="AN357" s="12"/>
      <c r="AO357" s="12"/>
      <c r="AP357" s="12"/>
      <c r="AQ357" s="12"/>
      <c r="AR357" s="12"/>
      <c r="AS357" s="12"/>
      <c r="AT357" s="12"/>
      <c r="AU357" s="12"/>
      <c r="AV357" s="12"/>
      <c r="AW357" s="12"/>
      <c r="AX357" s="12"/>
      <c r="AY357" s="12"/>
      <c r="AZ357" s="12"/>
      <c r="BA357" s="12"/>
      <c r="BB357" s="12"/>
      <c r="BC357" s="12"/>
      <c r="BD357" s="12"/>
      <c r="BE357" s="12"/>
      <c r="BF357" s="12"/>
      <c r="BG357" s="12"/>
      <c r="BH357" s="12"/>
      <c r="BI357" s="12"/>
      <c r="BJ357" s="12"/>
      <c r="BK357" s="12"/>
      <c r="BL357" s="12"/>
      <c r="BM357" s="12"/>
      <c r="BN357" s="12"/>
      <c r="BO357" s="12"/>
      <c r="BP357" s="12"/>
      <c r="BQ357" s="12"/>
      <c r="BR357" s="12"/>
      <c r="BS357" s="12"/>
      <c r="BT357" s="12"/>
      <c r="BU357" s="12"/>
      <c r="BV357" s="12"/>
      <c r="BW357" s="12"/>
      <c r="BX357" s="12"/>
      <c r="BY357" s="12"/>
      <c r="BZ357" s="12"/>
      <c r="CA357" s="12"/>
      <c r="CB357" s="12"/>
      <c r="CC357" s="12"/>
    </row>
    <row r="358" spans="1:81" ht="15.75" x14ac:dyDescent="0.25">
      <c r="A358" s="20"/>
      <c r="B358" s="29"/>
      <c r="C358" s="29"/>
      <c r="D358" s="29"/>
      <c r="E358" s="29"/>
      <c r="F358" s="26"/>
      <c r="G358" s="13"/>
      <c r="H358" s="20"/>
      <c r="I358" s="22"/>
      <c r="J358" s="22"/>
      <c r="K358" s="22"/>
      <c r="L358" s="22"/>
      <c r="M358" s="24"/>
      <c r="N358" s="22"/>
      <c r="O358" s="20"/>
      <c r="P358" s="12"/>
      <c r="Q358" s="12"/>
      <c r="R358" s="12"/>
      <c r="S358" s="12"/>
      <c r="T358" s="12"/>
      <c r="U358" s="12"/>
      <c r="V358" s="12"/>
      <c r="W358" s="12"/>
      <c r="X358" s="12"/>
      <c r="Y358" s="12"/>
      <c r="Z358" s="12"/>
      <c r="AA358" s="12"/>
      <c r="AB358" s="12"/>
      <c r="AC358" s="12"/>
      <c r="AD358" s="12"/>
      <c r="AE358" s="12"/>
      <c r="AF358" s="12"/>
      <c r="AG358" s="12"/>
      <c r="AH358" s="12"/>
      <c r="AI358" s="12"/>
      <c r="AJ358" s="12"/>
      <c r="AK358" s="12"/>
      <c r="AL358" s="12"/>
      <c r="AM358" s="12"/>
      <c r="AN358" s="12"/>
      <c r="AO358" s="12"/>
      <c r="AP358" s="12"/>
      <c r="AQ358" s="12"/>
      <c r="AR358" s="12"/>
      <c r="AS358" s="12"/>
      <c r="AT358" s="12"/>
      <c r="AU358" s="12"/>
      <c r="AV358" s="12"/>
      <c r="AW358" s="12"/>
      <c r="AX358" s="12"/>
      <c r="AY358" s="12"/>
      <c r="AZ358" s="12"/>
      <c r="BA358" s="12"/>
      <c r="BB358" s="12"/>
      <c r="BC358" s="12"/>
      <c r="BD358" s="12"/>
      <c r="BE358" s="12"/>
      <c r="BF358" s="12"/>
      <c r="BG358" s="12"/>
      <c r="BH358" s="12"/>
      <c r="BI358" s="12"/>
      <c r="BJ358" s="12"/>
      <c r="BK358" s="12"/>
      <c r="BL358" s="12"/>
      <c r="BM358" s="12"/>
      <c r="BN358" s="12"/>
      <c r="BO358" s="12"/>
      <c r="BP358" s="12"/>
      <c r="BQ358" s="12"/>
      <c r="BR358" s="12"/>
      <c r="BS358" s="12"/>
      <c r="BT358" s="12"/>
      <c r="BU358" s="12"/>
      <c r="BV358" s="12"/>
      <c r="BW358" s="12"/>
      <c r="BX358" s="12"/>
      <c r="BY358" s="12"/>
      <c r="BZ358" s="12"/>
      <c r="CA358" s="12"/>
      <c r="CB358" s="12"/>
      <c r="CC358" s="12"/>
    </row>
    <row r="359" spans="1:81" ht="15.75" x14ac:dyDescent="0.25">
      <c r="A359" s="20"/>
      <c r="B359" s="29"/>
      <c r="C359" s="29"/>
      <c r="D359" s="29"/>
      <c r="E359" s="29"/>
      <c r="F359" s="26"/>
      <c r="G359" s="13"/>
      <c r="H359" s="20"/>
      <c r="I359" s="22"/>
      <c r="J359" s="22"/>
      <c r="K359" s="22"/>
      <c r="L359" s="22"/>
      <c r="M359" s="24"/>
      <c r="N359" s="22"/>
      <c r="O359" s="20"/>
      <c r="P359" s="12"/>
      <c r="Q359" s="12"/>
      <c r="R359" s="12"/>
      <c r="S359" s="12"/>
      <c r="T359" s="12"/>
      <c r="U359" s="12"/>
      <c r="V359" s="12"/>
      <c r="W359" s="12"/>
      <c r="X359" s="12"/>
      <c r="Y359" s="12"/>
      <c r="Z359" s="12"/>
      <c r="AA359" s="12"/>
      <c r="AB359" s="12"/>
      <c r="AC359" s="12"/>
      <c r="AD359" s="12"/>
      <c r="AE359" s="12"/>
      <c r="AF359" s="12"/>
      <c r="AG359" s="12"/>
      <c r="AH359" s="12"/>
      <c r="AI359" s="12"/>
      <c r="AJ359" s="12"/>
      <c r="AK359" s="12"/>
      <c r="AL359" s="12"/>
      <c r="AM359" s="12"/>
      <c r="AN359" s="12"/>
      <c r="AO359" s="12"/>
      <c r="AP359" s="12"/>
      <c r="AQ359" s="12"/>
      <c r="AR359" s="12"/>
      <c r="AS359" s="12"/>
      <c r="AT359" s="12"/>
      <c r="AU359" s="12"/>
      <c r="AV359" s="12"/>
      <c r="AW359" s="12"/>
      <c r="AX359" s="12"/>
      <c r="AY359" s="12"/>
      <c r="AZ359" s="12"/>
      <c r="BA359" s="12"/>
      <c r="BB359" s="12"/>
      <c r="BC359" s="12"/>
      <c r="BD359" s="12"/>
      <c r="BE359" s="12"/>
      <c r="BF359" s="12"/>
      <c r="BG359" s="12"/>
      <c r="BH359" s="12"/>
      <c r="BI359" s="12"/>
      <c r="BJ359" s="12"/>
      <c r="BK359" s="12"/>
      <c r="BL359" s="12"/>
      <c r="BM359" s="12"/>
      <c r="BN359" s="12"/>
      <c r="BO359" s="12"/>
      <c r="BP359" s="12"/>
      <c r="BQ359" s="12"/>
      <c r="BR359" s="12"/>
      <c r="BS359" s="12"/>
      <c r="BT359" s="12"/>
      <c r="BU359" s="12"/>
      <c r="BV359" s="12"/>
      <c r="BW359" s="12"/>
      <c r="BX359" s="12"/>
      <c r="BY359" s="12"/>
      <c r="BZ359" s="12"/>
      <c r="CA359" s="12"/>
      <c r="CB359" s="12"/>
      <c r="CC359" s="12"/>
    </row>
    <row r="360" spans="1:81" ht="15.75" x14ac:dyDescent="0.25">
      <c r="A360" s="20"/>
      <c r="B360" s="29"/>
      <c r="C360" s="29"/>
      <c r="D360" s="29"/>
      <c r="E360" s="29"/>
      <c r="F360" s="26"/>
      <c r="G360" s="13"/>
      <c r="H360" s="20"/>
      <c r="I360" s="22"/>
      <c r="J360" s="22"/>
      <c r="K360" s="22"/>
      <c r="L360" s="22"/>
      <c r="M360" s="24"/>
      <c r="N360" s="22"/>
      <c r="O360" s="20"/>
      <c r="P360" s="12"/>
      <c r="Q360" s="12"/>
      <c r="R360" s="12"/>
      <c r="S360" s="12"/>
      <c r="T360" s="12"/>
      <c r="U360" s="12"/>
      <c r="V360" s="12"/>
      <c r="W360" s="12"/>
      <c r="X360" s="12"/>
      <c r="Y360" s="12"/>
      <c r="Z360" s="12"/>
      <c r="AA360" s="12"/>
      <c r="AB360" s="12"/>
      <c r="AC360" s="12"/>
      <c r="AD360" s="12"/>
      <c r="AE360" s="12"/>
      <c r="AF360" s="12"/>
      <c r="AG360" s="12"/>
      <c r="AH360" s="12"/>
      <c r="AI360" s="12"/>
      <c r="AJ360" s="12"/>
      <c r="AK360" s="12"/>
      <c r="AL360" s="12"/>
      <c r="AM360" s="12"/>
      <c r="AN360" s="12"/>
      <c r="AO360" s="12"/>
      <c r="AP360" s="12"/>
      <c r="AQ360" s="12"/>
      <c r="AR360" s="12"/>
      <c r="AS360" s="12"/>
      <c r="AT360" s="12"/>
      <c r="AU360" s="12"/>
      <c r="AV360" s="12"/>
      <c r="AW360" s="12"/>
      <c r="AX360" s="12"/>
      <c r="AY360" s="12"/>
      <c r="AZ360" s="12"/>
      <c r="BA360" s="12"/>
      <c r="BB360" s="12"/>
      <c r="BC360" s="12"/>
      <c r="BD360" s="12"/>
      <c r="BE360" s="12"/>
      <c r="BF360" s="12"/>
      <c r="BG360" s="12"/>
      <c r="BH360" s="12"/>
      <c r="BI360" s="12"/>
      <c r="BJ360" s="12"/>
      <c r="BK360" s="12"/>
      <c r="BL360" s="12"/>
      <c r="BM360" s="12"/>
      <c r="BN360" s="12"/>
      <c r="BO360" s="12"/>
      <c r="BP360" s="12"/>
      <c r="BQ360" s="12"/>
      <c r="BR360" s="12"/>
      <c r="BS360" s="12"/>
      <c r="BT360" s="12"/>
      <c r="BU360" s="12"/>
      <c r="BV360" s="12"/>
      <c r="BW360" s="12"/>
      <c r="BX360" s="12"/>
      <c r="BY360" s="12"/>
      <c r="BZ360" s="12"/>
      <c r="CA360" s="12"/>
      <c r="CB360" s="12"/>
      <c r="CC360" s="12"/>
    </row>
    <row r="361" spans="1:81" ht="15.75" x14ac:dyDescent="0.25">
      <c r="A361" s="20"/>
      <c r="B361" s="29"/>
      <c r="C361" s="29"/>
      <c r="D361" s="29"/>
      <c r="E361" s="29"/>
      <c r="F361" s="26"/>
      <c r="G361" s="13"/>
      <c r="H361" s="20"/>
      <c r="I361" s="22"/>
      <c r="J361" s="22"/>
      <c r="K361" s="22"/>
      <c r="L361" s="22"/>
      <c r="M361" s="24"/>
      <c r="N361" s="22"/>
      <c r="O361" s="20"/>
      <c r="P361" s="12"/>
      <c r="Q361" s="12"/>
      <c r="R361" s="12"/>
      <c r="S361" s="12"/>
      <c r="T361" s="12"/>
      <c r="U361" s="12"/>
      <c r="V361" s="12"/>
      <c r="W361" s="12"/>
      <c r="X361" s="12"/>
      <c r="Y361" s="12"/>
      <c r="Z361" s="12"/>
      <c r="AA361" s="12"/>
      <c r="AB361" s="12"/>
      <c r="AC361" s="12"/>
      <c r="AD361" s="12"/>
      <c r="AE361" s="12"/>
      <c r="AF361" s="12"/>
      <c r="AG361" s="12"/>
      <c r="AH361" s="12"/>
      <c r="AI361" s="12"/>
      <c r="AJ361" s="12"/>
      <c r="AK361" s="12"/>
      <c r="AL361" s="12"/>
      <c r="AM361" s="12"/>
      <c r="AN361" s="12"/>
      <c r="AO361" s="12"/>
      <c r="AP361" s="12"/>
      <c r="AQ361" s="12"/>
      <c r="AR361" s="12"/>
      <c r="AS361" s="12"/>
      <c r="AT361" s="12"/>
      <c r="AU361" s="12"/>
      <c r="AV361" s="12"/>
      <c r="AW361" s="12"/>
      <c r="AX361" s="12"/>
      <c r="AY361" s="12"/>
      <c r="AZ361" s="12"/>
      <c r="BA361" s="12"/>
      <c r="BB361" s="12"/>
      <c r="BC361" s="12"/>
      <c r="BD361" s="12"/>
      <c r="BE361" s="12"/>
      <c r="BF361" s="12"/>
      <c r="BG361" s="12"/>
      <c r="BH361" s="12"/>
      <c r="BI361" s="12"/>
      <c r="BJ361" s="12"/>
      <c r="BK361" s="12"/>
      <c r="BL361" s="12"/>
      <c r="BM361" s="12"/>
      <c r="BN361" s="12"/>
      <c r="BO361" s="12"/>
      <c r="BP361" s="12"/>
      <c r="BQ361" s="12"/>
      <c r="BR361" s="12"/>
      <c r="BS361" s="12"/>
      <c r="BT361" s="12"/>
      <c r="BU361" s="12"/>
      <c r="BV361" s="12"/>
      <c r="BW361" s="12"/>
      <c r="BX361" s="12"/>
      <c r="BY361" s="12"/>
      <c r="BZ361" s="12"/>
      <c r="CA361" s="12"/>
      <c r="CB361" s="12"/>
      <c r="CC361" s="12"/>
    </row>
    <row r="362" spans="1:81" ht="15.75" x14ac:dyDescent="0.25">
      <c r="A362" s="20"/>
      <c r="B362" s="29"/>
      <c r="C362" s="29"/>
      <c r="D362" s="29"/>
      <c r="E362" s="29"/>
      <c r="F362" s="26"/>
      <c r="G362" s="13"/>
      <c r="H362" s="20"/>
      <c r="I362" s="22"/>
      <c r="J362" s="22"/>
      <c r="K362" s="22"/>
      <c r="L362" s="22"/>
      <c r="M362" s="24"/>
      <c r="N362" s="22"/>
      <c r="O362" s="20"/>
      <c r="P362" s="12"/>
      <c r="Q362" s="12"/>
      <c r="R362" s="12"/>
      <c r="S362" s="12"/>
      <c r="T362" s="12"/>
      <c r="U362" s="12"/>
      <c r="V362" s="12"/>
      <c r="W362" s="12"/>
      <c r="X362" s="12"/>
      <c r="Y362" s="12"/>
      <c r="Z362" s="12"/>
      <c r="AA362" s="12"/>
      <c r="AB362" s="12"/>
      <c r="AC362" s="12"/>
      <c r="AD362" s="12"/>
      <c r="AE362" s="12"/>
      <c r="AF362" s="12"/>
      <c r="AG362" s="12"/>
      <c r="AH362" s="12"/>
      <c r="AI362" s="12"/>
      <c r="AJ362" s="12"/>
      <c r="AK362" s="12"/>
      <c r="AL362" s="12"/>
      <c r="AM362" s="12"/>
      <c r="AN362" s="12"/>
      <c r="AO362" s="12"/>
      <c r="AP362" s="12"/>
      <c r="AQ362" s="12"/>
      <c r="AR362" s="12"/>
      <c r="AS362" s="12"/>
      <c r="AT362" s="12"/>
      <c r="AU362" s="12"/>
      <c r="AV362" s="12"/>
      <c r="AW362" s="12"/>
      <c r="AX362" s="12"/>
      <c r="AY362" s="12"/>
      <c r="AZ362" s="12"/>
      <c r="BA362" s="12"/>
      <c r="BB362" s="12"/>
      <c r="BC362" s="12"/>
      <c r="BD362" s="12"/>
      <c r="BE362" s="12"/>
      <c r="BF362" s="12"/>
      <c r="BG362" s="12"/>
      <c r="BH362" s="12"/>
      <c r="BI362" s="12"/>
      <c r="BJ362" s="12"/>
      <c r="BK362" s="12"/>
      <c r="BL362" s="12"/>
      <c r="BM362" s="12"/>
      <c r="BN362" s="12"/>
      <c r="BO362" s="12"/>
      <c r="BP362" s="12"/>
      <c r="BQ362" s="12"/>
      <c r="BR362" s="12"/>
      <c r="BS362" s="12"/>
      <c r="BT362" s="12"/>
      <c r="BU362" s="12"/>
      <c r="BV362" s="12"/>
      <c r="BW362" s="12"/>
      <c r="BX362" s="12"/>
      <c r="BY362" s="12"/>
      <c r="BZ362" s="12"/>
      <c r="CA362" s="12"/>
      <c r="CB362" s="12"/>
      <c r="CC362" s="12"/>
    </row>
    <row r="363" spans="1:81" ht="15.75" x14ac:dyDescent="0.25">
      <c r="A363" s="20"/>
      <c r="B363" s="29"/>
      <c r="C363" s="29"/>
      <c r="D363" s="29"/>
      <c r="E363" s="29"/>
      <c r="F363" s="26"/>
      <c r="G363" s="13"/>
      <c r="H363" s="20"/>
      <c r="I363" s="22"/>
      <c r="J363" s="22"/>
      <c r="K363" s="22"/>
      <c r="L363" s="22"/>
      <c r="M363" s="24"/>
      <c r="N363" s="22"/>
      <c r="O363" s="20"/>
      <c r="P363" s="12"/>
      <c r="Q363" s="12"/>
      <c r="R363" s="12"/>
      <c r="S363" s="12"/>
      <c r="T363" s="12"/>
      <c r="U363" s="12"/>
      <c r="V363" s="12"/>
      <c r="W363" s="12"/>
      <c r="X363" s="12"/>
      <c r="Y363" s="12"/>
      <c r="Z363" s="12"/>
      <c r="AA363" s="12"/>
      <c r="AB363" s="12"/>
      <c r="AC363" s="12"/>
      <c r="AD363" s="12"/>
      <c r="AE363" s="12"/>
      <c r="AF363" s="12"/>
      <c r="AG363" s="12"/>
      <c r="AH363" s="12"/>
      <c r="AI363" s="12"/>
      <c r="AJ363" s="12"/>
      <c r="AK363" s="12"/>
      <c r="AL363" s="12"/>
      <c r="AM363" s="12"/>
      <c r="AN363" s="12"/>
      <c r="AO363" s="12"/>
      <c r="AP363" s="12"/>
      <c r="AQ363" s="12"/>
      <c r="AR363" s="12"/>
      <c r="AS363" s="12"/>
      <c r="AT363" s="12"/>
      <c r="AU363" s="12"/>
      <c r="AV363" s="12"/>
      <c r="AW363" s="12"/>
      <c r="AX363" s="12"/>
      <c r="AY363" s="12"/>
      <c r="AZ363" s="12"/>
      <c r="BA363" s="12"/>
      <c r="BB363" s="12"/>
      <c r="BC363" s="12"/>
      <c r="BD363" s="12"/>
      <c r="BE363" s="12"/>
      <c r="BF363" s="12"/>
      <c r="BG363" s="12"/>
      <c r="BH363" s="12"/>
      <c r="BI363" s="12"/>
      <c r="BJ363" s="12"/>
      <c r="BK363" s="12"/>
      <c r="BL363" s="12"/>
      <c r="BM363" s="12"/>
      <c r="BN363" s="12"/>
      <c r="BO363" s="12"/>
      <c r="BP363" s="12"/>
      <c r="BQ363" s="12"/>
      <c r="BR363" s="12"/>
      <c r="BS363" s="12"/>
      <c r="BT363" s="12"/>
      <c r="BU363" s="12"/>
      <c r="BV363" s="12"/>
      <c r="BW363" s="12"/>
      <c r="BX363" s="12"/>
      <c r="BY363" s="12"/>
      <c r="BZ363" s="12"/>
      <c r="CA363" s="12"/>
      <c r="CB363" s="12"/>
      <c r="CC363" s="12"/>
    </row>
    <row r="364" spans="1:81" ht="15.75" x14ac:dyDescent="0.25">
      <c r="A364" s="20"/>
      <c r="B364" s="29"/>
      <c r="C364" s="29"/>
      <c r="D364" s="29"/>
      <c r="E364" s="29"/>
      <c r="F364" s="26"/>
      <c r="G364" s="13"/>
      <c r="H364" s="20"/>
      <c r="I364" s="22"/>
      <c r="J364" s="22"/>
      <c r="K364" s="22"/>
      <c r="L364" s="22"/>
      <c r="M364" s="24"/>
      <c r="N364" s="22"/>
      <c r="O364" s="20"/>
      <c r="P364" s="12"/>
      <c r="Q364" s="12"/>
      <c r="R364" s="12"/>
      <c r="S364" s="12"/>
      <c r="T364" s="12"/>
      <c r="U364" s="12"/>
      <c r="V364" s="12"/>
      <c r="W364" s="12"/>
      <c r="X364" s="12"/>
      <c r="Y364" s="12"/>
      <c r="Z364" s="12"/>
      <c r="AA364" s="12"/>
      <c r="AB364" s="12"/>
      <c r="AC364" s="12"/>
      <c r="AD364" s="12"/>
      <c r="AE364" s="12"/>
      <c r="AF364" s="12"/>
      <c r="AG364" s="12"/>
      <c r="AH364" s="12"/>
      <c r="AI364" s="12"/>
      <c r="AJ364" s="12"/>
      <c r="AK364" s="12"/>
      <c r="AL364" s="12"/>
      <c r="AM364" s="12"/>
      <c r="AN364" s="12"/>
      <c r="AO364" s="12"/>
      <c r="AP364" s="12"/>
      <c r="AQ364" s="12"/>
      <c r="AR364" s="12"/>
      <c r="AS364" s="12"/>
      <c r="AT364" s="12"/>
      <c r="AU364" s="12"/>
      <c r="AV364" s="12"/>
      <c r="AW364" s="12"/>
      <c r="AX364" s="12"/>
      <c r="AY364" s="12"/>
      <c r="AZ364" s="12"/>
      <c r="BA364" s="12"/>
      <c r="BB364" s="12"/>
      <c r="BC364" s="12"/>
      <c r="BD364" s="12"/>
      <c r="BE364" s="12"/>
      <c r="BF364" s="12"/>
      <c r="BG364" s="12"/>
      <c r="BH364" s="12"/>
      <c r="BI364" s="12"/>
      <c r="BJ364" s="12"/>
      <c r="BK364" s="12"/>
      <c r="BL364" s="12"/>
      <c r="BM364" s="12"/>
      <c r="BN364" s="12"/>
      <c r="BO364" s="12"/>
      <c r="BP364" s="12"/>
      <c r="BQ364" s="12"/>
      <c r="BR364" s="12"/>
      <c r="BS364" s="12"/>
      <c r="BT364" s="12"/>
      <c r="BU364" s="12"/>
      <c r="BV364" s="12"/>
      <c r="BW364" s="12"/>
      <c r="BX364" s="12"/>
      <c r="BY364" s="12"/>
      <c r="BZ364" s="12"/>
      <c r="CA364" s="12"/>
      <c r="CB364" s="12"/>
      <c r="CC364" s="12"/>
    </row>
    <row r="365" spans="1:81" ht="15.75" x14ac:dyDescent="0.25">
      <c r="A365" s="20"/>
      <c r="B365" s="29"/>
      <c r="C365" s="29"/>
      <c r="D365" s="29"/>
      <c r="E365" s="29"/>
      <c r="F365" s="26"/>
      <c r="G365" s="13"/>
      <c r="H365" s="20"/>
      <c r="I365" s="22"/>
      <c r="J365" s="22"/>
      <c r="K365" s="22"/>
      <c r="L365" s="22"/>
      <c r="M365" s="24"/>
      <c r="N365" s="22"/>
      <c r="O365" s="20"/>
      <c r="P365" s="12"/>
      <c r="Q365" s="12"/>
      <c r="R365" s="12"/>
      <c r="S365" s="12"/>
      <c r="T365" s="12"/>
      <c r="U365" s="12"/>
      <c r="V365" s="12"/>
      <c r="W365" s="12"/>
      <c r="X365" s="12"/>
      <c r="Y365" s="12"/>
      <c r="Z365" s="12"/>
      <c r="AA365" s="12"/>
      <c r="AB365" s="12"/>
      <c r="AC365" s="12"/>
      <c r="AD365" s="12"/>
      <c r="AE365" s="12"/>
      <c r="AF365" s="12"/>
      <c r="AG365" s="12"/>
      <c r="AH365" s="12"/>
      <c r="AI365" s="12"/>
      <c r="AJ365" s="12"/>
      <c r="AK365" s="12"/>
      <c r="AL365" s="12"/>
      <c r="AM365" s="12"/>
      <c r="AN365" s="12"/>
      <c r="AO365" s="12"/>
      <c r="AP365" s="12"/>
      <c r="AQ365" s="12"/>
      <c r="AR365" s="12"/>
      <c r="AS365" s="12"/>
      <c r="AT365" s="12"/>
      <c r="AU365" s="12"/>
      <c r="AV365" s="12"/>
      <c r="AW365" s="12"/>
      <c r="AX365" s="12"/>
      <c r="AY365" s="12"/>
      <c r="AZ365" s="12"/>
      <c r="BA365" s="12"/>
      <c r="BB365" s="12"/>
      <c r="BC365" s="12"/>
      <c r="BD365" s="12"/>
      <c r="BE365" s="12"/>
      <c r="BF365" s="12"/>
      <c r="BG365" s="12"/>
      <c r="BH365" s="12"/>
      <c r="BI365" s="12"/>
      <c r="BJ365" s="12"/>
      <c r="BK365" s="12"/>
      <c r="BL365" s="12"/>
      <c r="BM365" s="12"/>
      <c r="BN365" s="12"/>
      <c r="BO365" s="12"/>
      <c r="BP365" s="12"/>
      <c r="BQ365" s="12"/>
      <c r="BR365" s="12"/>
      <c r="BS365" s="12"/>
      <c r="BT365" s="12"/>
      <c r="BU365" s="12"/>
      <c r="BV365" s="12"/>
      <c r="BW365" s="12"/>
      <c r="BX365" s="12"/>
      <c r="BY365" s="12"/>
      <c r="BZ365" s="12"/>
      <c r="CA365" s="12"/>
      <c r="CB365" s="12"/>
      <c r="CC365" s="12"/>
    </row>
    <row r="366" spans="1:81" ht="15.75" x14ac:dyDescent="0.25">
      <c r="A366" s="20"/>
      <c r="B366" s="29"/>
      <c r="C366" s="29"/>
      <c r="D366" s="29"/>
      <c r="E366" s="29"/>
      <c r="F366" s="26"/>
      <c r="G366" s="13"/>
      <c r="H366" s="20"/>
      <c r="I366" s="22"/>
      <c r="J366" s="22"/>
      <c r="K366" s="22"/>
      <c r="L366" s="22"/>
      <c r="M366" s="24"/>
      <c r="N366" s="22"/>
      <c r="O366" s="20"/>
      <c r="P366" s="12"/>
      <c r="Q366" s="12"/>
      <c r="R366" s="12"/>
      <c r="S366" s="12"/>
      <c r="T366" s="12"/>
      <c r="U366" s="12"/>
      <c r="V366" s="12"/>
      <c r="W366" s="12"/>
      <c r="X366" s="12"/>
      <c r="Y366" s="12"/>
      <c r="Z366" s="12"/>
      <c r="AA366" s="12"/>
      <c r="AB366" s="12"/>
      <c r="AC366" s="12"/>
      <c r="AD366" s="12"/>
      <c r="AE366" s="12"/>
      <c r="AF366" s="12"/>
      <c r="AG366" s="12"/>
      <c r="AH366" s="12"/>
      <c r="AI366" s="12"/>
      <c r="AJ366" s="12"/>
      <c r="AK366" s="12"/>
      <c r="AL366" s="12"/>
      <c r="AM366" s="12"/>
      <c r="AN366" s="12"/>
      <c r="AO366" s="12"/>
      <c r="AP366" s="12"/>
      <c r="AQ366" s="12"/>
      <c r="AR366" s="12"/>
      <c r="AS366" s="12"/>
      <c r="AT366" s="12"/>
      <c r="AU366" s="12"/>
      <c r="AV366" s="12"/>
      <c r="AW366" s="12"/>
      <c r="AX366" s="12"/>
      <c r="AY366" s="12"/>
      <c r="AZ366" s="12"/>
      <c r="BA366" s="12"/>
      <c r="BB366" s="12"/>
      <c r="BC366" s="12"/>
      <c r="BD366" s="12"/>
      <c r="BE366" s="12"/>
      <c r="BF366" s="12"/>
      <c r="BG366" s="12"/>
      <c r="BH366" s="12"/>
      <c r="BI366" s="12"/>
      <c r="BJ366" s="12"/>
      <c r="BK366" s="12"/>
      <c r="BL366" s="12"/>
      <c r="BM366" s="12"/>
      <c r="BN366" s="12"/>
      <c r="BO366" s="12"/>
      <c r="BP366" s="12"/>
      <c r="BQ366" s="12"/>
      <c r="BR366" s="12"/>
      <c r="BS366" s="12"/>
      <c r="BT366" s="12"/>
      <c r="BU366" s="12"/>
      <c r="BV366" s="12"/>
      <c r="BW366" s="12"/>
      <c r="BX366" s="12"/>
      <c r="BY366" s="12"/>
      <c r="BZ366" s="12"/>
      <c r="CA366" s="12"/>
      <c r="CB366" s="12"/>
      <c r="CC366" s="12"/>
    </row>
    <row r="367" spans="1:81" ht="15.75" x14ac:dyDescent="0.25">
      <c r="A367" s="20"/>
      <c r="B367" s="29"/>
      <c r="C367" s="29"/>
      <c r="D367" s="29"/>
      <c r="E367" s="29"/>
      <c r="F367" s="26"/>
      <c r="G367" s="13"/>
      <c r="H367" s="20"/>
      <c r="I367" s="22"/>
      <c r="J367" s="22"/>
      <c r="K367" s="22"/>
      <c r="L367" s="22"/>
      <c r="M367" s="24"/>
      <c r="N367" s="22"/>
      <c r="O367" s="20"/>
      <c r="P367" s="12"/>
      <c r="Q367" s="12"/>
      <c r="R367" s="12"/>
      <c r="S367" s="12"/>
      <c r="T367" s="12"/>
      <c r="U367" s="12"/>
      <c r="V367" s="12"/>
      <c r="W367" s="12"/>
      <c r="X367" s="12"/>
      <c r="Y367" s="12"/>
      <c r="Z367" s="12"/>
      <c r="AA367" s="12"/>
      <c r="AB367" s="12"/>
      <c r="AC367" s="12"/>
      <c r="AD367" s="12"/>
      <c r="AE367" s="12"/>
      <c r="AF367" s="12"/>
      <c r="AG367" s="12"/>
      <c r="AH367" s="12"/>
      <c r="AI367" s="12"/>
      <c r="AJ367" s="12"/>
      <c r="AK367" s="12"/>
      <c r="AL367" s="12"/>
      <c r="AM367" s="12"/>
      <c r="AN367" s="12"/>
      <c r="AO367" s="12"/>
      <c r="AP367" s="12"/>
      <c r="AQ367" s="12"/>
      <c r="AR367" s="12"/>
      <c r="AS367" s="12"/>
      <c r="AT367" s="12"/>
      <c r="AU367" s="12"/>
      <c r="AV367" s="12"/>
      <c r="AW367" s="12"/>
      <c r="AX367" s="12"/>
      <c r="AY367" s="12"/>
      <c r="AZ367" s="12"/>
      <c r="BA367" s="12"/>
      <c r="BB367" s="12"/>
      <c r="BC367" s="12"/>
      <c r="BD367" s="12"/>
      <c r="BE367" s="12"/>
      <c r="BF367" s="12"/>
      <c r="BG367" s="12"/>
      <c r="BH367" s="12"/>
      <c r="BI367" s="12"/>
      <c r="BJ367" s="12"/>
      <c r="BK367" s="12"/>
      <c r="BL367" s="12"/>
      <c r="BM367" s="12"/>
      <c r="BN367" s="12"/>
      <c r="BO367" s="12"/>
      <c r="BP367" s="12"/>
      <c r="BQ367" s="12"/>
      <c r="BR367" s="12"/>
      <c r="BS367" s="12"/>
      <c r="BT367" s="12"/>
      <c r="BU367" s="12"/>
      <c r="BV367" s="12"/>
      <c r="BW367" s="12"/>
      <c r="BX367" s="12"/>
      <c r="BY367" s="12"/>
      <c r="BZ367" s="12"/>
      <c r="CA367" s="12"/>
      <c r="CB367" s="12"/>
      <c r="CC367" s="12"/>
    </row>
    <row r="368" spans="1:81" ht="15.75" x14ac:dyDescent="0.25">
      <c r="A368" s="20"/>
      <c r="B368" s="29"/>
      <c r="C368" s="29"/>
      <c r="D368" s="29"/>
      <c r="E368" s="29"/>
      <c r="F368" s="26"/>
      <c r="G368" s="13"/>
      <c r="H368" s="20"/>
      <c r="I368" s="22"/>
      <c r="J368" s="22"/>
      <c r="K368" s="22"/>
      <c r="L368" s="22"/>
      <c r="M368" s="24"/>
      <c r="N368" s="22"/>
      <c r="O368" s="20"/>
      <c r="P368" s="12"/>
      <c r="Q368" s="12"/>
      <c r="R368" s="12"/>
      <c r="S368" s="12"/>
      <c r="T368" s="12"/>
      <c r="U368" s="12"/>
      <c r="V368" s="12"/>
      <c r="W368" s="12"/>
      <c r="X368" s="12"/>
      <c r="Y368" s="12"/>
      <c r="Z368" s="12"/>
      <c r="AA368" s="12"/>
      <c r="AB368" s="12"/>
      <c r="AC368" s="12"/>
      <c r="AD368" s="12"/>
      <c r="AE368" s="12"/>
      <c r="AF368" s="12"/>
      <c r="AG368" s="12"/>
      <c r="AH368" s="12"/>
      <c r="AI368" s="12"/>
      <c r="AJ368" s="12"/>
      <c r="AK368" s="12"/>
      <c r="AL368" s="12"/>
      <c r="AM368" s="12"/>
      <c r="AN368" s="12"/>
      <c r="AO368" s="12"/>
      <c r="AP368" s="12"/>
      <c r="AQ368" s="12"/>
      <c r="AR368" s="12"/>
      <c r="AS368" s="12"/>
      <c r="AT368" s="12"/>
      <c r="AU368" s="12"/>
      <c r="AV368" s="12"/>
      <c r="AW368" s="12"/>
      <c r="AX368" s="12"/>
      <c r="AY368" s="12"/>
      <c r="AZ368" s="12"/>
      <c r="BA368" s="12"/>
      <c r="BB368" s="12"/>
      <c r="BC368" s="12"/>
      <c r="BD368" s="12"/>
      <c r="BE368" s="12"/>
      <c r="BF368" s="12"/>
      <c r="BG368" s="12"/>
      <c r="BH368" s="12"/>
      <c r="BI368" s="12"/>
      <c r="BJ368" s="12"/>
      <c r="BK368" s="12"/>
      <c r="BL368" s="12"/>
      <c r="BM368" s="12"/>
      <c r="BN368" s="12"/>
      <c r="BO368" s="12"/>
      <c r="BP368" s="12"/>
      <c r="BQ368" s="12"/>
      <c r="BR368" s="12"/>
      <c r="BS368" s="12"/>
      <c r="BT368" s="12"/>
      <c r="BU368" s="12"/>
      <c r="BV368" s="12"/>
      <c r="BW368" s="12"/>
      <c r="BX368" s="12"/>
      <c r="BY368" s="12"/>
      <c r="BZ368" s="12"/>
      <c r="CA368" s="12"/>
      <c r="CB368" s="12"/>
      <c r="CC368" s="12"/>
    </row>
    <row r="369" spans="1:81" ht="15.75" x14ac:dyDescent="0.25">
      <c r="A369" s="20"/>
      <c r="B369" s="29"/>
      <c r="C369" s="29"/>
      <c r="D369" s="29"/>
      <c r="E369" s="29"/>
      <c r="F369" s="26"/>
      <c r="G369" s="13"/>
      <c r="H369" s="20"/>
      <c r="I369" s="22"/>
      <c r="J369" s="22"/>
      <c r="K369" s="22"/>
      <c r="L369" s="22"/>
      <c r="M369" s="24"/>
      <c r="N369" s="22"/>
      <c r="O369" s="20"/>
      <c r="P369" s="12"/>
      <c r="Q369" s="12"/>
      <c r="R369" s="12"/>
      <c r="S369" s="12"/>
      <c r="T369" s="12"/>
      <c r="U369" s="12"/>
      <c r="V369" s="12"/>
      <c r="W369" s="12"/>
      <c r="X369" s="12"/>
      <c r="Y369" s="12"/>
      <c r="Z369" s="12"/>
      <c r="AA369" s="12"/>
      <c r="AB369" s="12"/>
      <c r="AC369" s="12"/>
      <c r="AD369" s="12"/>
      <c r="AE369" s="12"/>
      <c r="AF369" s="12"/>
      <c r="AG369" s="12"/>
      <c r="AH369" s="12"/>
      <c r="AI369" s="12"/>
      <c r="AJ369" s="12"/>
      <c r="AK369" s="12"/>
      <c r="AL369" s="12"/>
      <c r="AM369" s="12"/>
      <c r="AN369" s="12"/>
      <c r="AO369" s="12"/>
      <c r="AP369" s="12"/>
      <c r="AQ369" s="12"/>
      <c r="AR369" s="12"/>
      <c r="AS369" s="12"/>
      <c r="AT369" s="12"/>
      <c r="AU369" s="12"/>
      <c r="AV369" s="12"/>
      <c r="AW369" s="12"/>
      <c r="AX369" s="12"/>
      <c r="AY369" s="12"/>
      <c r="AZ369" s="12"/>
      <c r="BA369" s="12"/>
      <c r="BB369" s="12"/>
      <c r="BC369" s="12"/>
      <c r="BD369" s="12"/>
      <c r="BE369" s="12"/>
      <c r="BF369" s="12"/>
      <c r="BG369" s="12"/>
      <c r="BH369" s="12"/>
      <c r="BI369" s="12"/>
      <c r="BJ369" s="12"/>
      <c r="BK369" s="12"/>
      <c r="BL369" s="12"/>
      <c r="BM369" s="12"/>
      <c r="BN369" s="12"/>
      <c r="BO369" s="12"/>
      <c r="BP369" s="12"/>
      <c r="BQ369" s="12"/>
      <c r="BR369" s="12"/>
      <c r="BS369" s="12"/>
      <c r="BT369" s="12"/>
      <c r="BU369" s="12"/>
      <c r="BV369" s="12"/>
      <c r="BW369" s="12"/>
      <c r="BX369" s="12"/>
      <c r="BY369" s="12"/>
      <c r="BZ369" s="12"/>
      <c r="CA369" s="12"/>
      <c r="CB369" s="12"/>
      <c r="CC369" s="12"/>
    </row>
    <row r="370" spans="1:81" ht="15.75" x14ac:dyDescent="0.25">
      <c r="A370" s="20"/>
      <c r="B370" s="29"/>
      <c r="C370" s="29"/>
      <c r="D370" s="29"/>
      <c r="E370" s="29"/>
      <c r="F370" s="26"/>
      <c r="G370" s="13"/>
      <c r="H370" s="20"/>
      <c r="I370" s="22"/>
      <c r="J370" s="22"/>
      <c r="K370" s="22"/>
      <c r="L370" s="22"/>
      <c r="M370" s="24"/>
      <c r="N370" s="22"/>
      <c r="O370" s="20"/>
      <c r="P370" s="12"/>
      <c r="Q370" s="12"/>
      <c r="R370" s="12"/>
      <c r="S370" s="12"/>
      <c r="T370" s="12"/>
      <c r="U370" s="12"/>
      <c r="V370" s="12"/>
      <c r="W370" s="12"/>
      <c r="X370" s="12"/>
      <c r="Y370" s="12"/>
      <c r="Z370" s="12"/>
      <c r="AA370" s="12"/>
      <c r="AB370" s="12"/>
      <c r="AC370" s="12"/>
      <c r="AD370" s="12"/>
      <c r="AE370" s="12"/>
      <c r="AF370" s="12"/>
      <c r="AG370" s="12"/>
      <c r="AH370" s="12"/>
      <c r="AI370" s="12"/>
      <c r="AJ370" s="12"/>
      <c r="AK370" s="12"/>
      <c r="AL370" s="12"/>
      <c r="AM370" s="12"/>
      <c r="AN370" s="12"/>
      <c r="AO370" s="12"/>
      <c r="AP370" s="12"/>
      <c r="AQ370" s="12"/>
      <c r="AR370" s="12"/>
      <c r="AS370" s="12"/>
      <c r="AT370" s="12"/>
      <c r="AU370" s="12"/>
      <c r="AV370" s="12"/>
      <c r="AW370" s="12"/>
      <c r="AX370" s="12"/>
      <c r="AY370" s="12"/>
      <c r="AZ370" s="12"/>
      <c r="BA370" s="12"/>
      <c r="BB370" s="12"/>
      <c r="BC370" s="12"/>
      <c r="BD370" s="12"/>
      <c r="BE370" s="12"/>
      <c r="BF370" s="12"/>
      <c r="BG370" s="12"/>
      <c r="BH370" s="12"/>
      <c r="BI370" s="12"/>
      <c r="BJ370" s="12"/>
      <c r="BK370" s="12"/>
      <c r="BL370" s="12"/>
      <c r="BM370" s="12"/>
      <c r="BN370" s="12"/>
      <c r="BO370" s="12"/>
      <c r="BP370" s="12"/>
      <c r="BQ370" s="12"/>
      <c r="BR370" s="12"/>
      <c r="BS370" s="12"/>
      <c r="BT370" s="12"/>
      <c r="BU370" s="12"/>
      <c r="BV370" s="12"/>
      <c r="BW370" s="12"/>
      <c r="BX370" s="12"/>
      <c r="BY370" s="12"/>
      <c r="BZ370" s="12"/>
      <c r="CA370" s="12"/>
      <c r="CB370" s="12"/>
      <c r="CC370" s="12"/>
    </row>
    <row r="371" spans="1:81" ht="15.75" x14ac:dyDescent="0.25">
      <c r="A371" s="20"/>
      <c r="B371" s="29"/>
      <c r="C371" s="29"/>
      <c r="D371" s="29"/>
      <c r="E371" s="29"/>
      <c r="F371" s="26"/>
      <c r="G371" s="13"/>
      <c r="H371" s="20"/>
      <c r="I371" s="22"/>
      <c r="J371" s="22"/>
      <c r="K371" s="22"/>
      <c r="L371" s="22"/>
      <c r="M371" s="24"/>
      <c r="N371" s="22"/>
      <c r="O371" s="20"/>
      <c r="P371" s="12"/>
      <c r="Q371" s="12"/>
      <c r="R371" s="12"/>
      <c r="S371" s="12"/>
      <c r="T371" s="12"/>
      <c r="U371" s="12"/>
      <c r="V371" s="12"/>
      <c r="W371" s="12"/>
      <c r="X371" s="12"/>
      <c r="Y371" s="12"/>
      <c r="Z371" s="12"/>
      <c r="AA371" s="12"/>
      <c r="AB371" s="12"/>
      <c r="AC371" s="12"/>
      <c r="AD371" s="12"/>
      <c r="AE371" s="12"/>
      <c r="AF371" s="12"/>
      <c r="AG371" s="12"/>
      <c r="AH371" s="12"/>
      <c r="AI371" s="12"/>
      <c r="AJ371" s="12"/>
      <c r="AK371" s="12"/>
      <c r="AL371" s="12"/>
      <c r="AM371" s="12"/>
      <c r="AN371" s="12"/>
      <c r="AO371" s="12"/>
      <c r="AP371" s="12"/>
      <c r="AQ371" s="12"/>
      <c r="AR371" s="12"/>
      <c r="AS371" s="12"/>
      <c r="AT371" s="12"/>
      <c r="AU371" s="12"/>
      <c r="AV371" s="12"/>
      <c r="AW371" s="12"/>
      <c r="AX371" s="12"/>
      <c r="AY371" s="12"/>
      <c r="AZ371" s="12"/>
      <c r="BA371" s="12"/>
      <c r="BB371" s="12"/>
      <c r="BC371" s="12"/>
      <c r="BD371" s="12"/>
      <c r="BE371" s="12"/>
      <c r="BF371" s="12"/>
      <c r="BG371" s="12"/>
      <c r="BH371" s="12"/>
      <c r="BI371" s="12"/>
      <c r="BJ371" s="12"/>
      <c r="BK371" s="12"/>
      <c r="BL371" s="12"/>
      <c r="BM371" s="12"/>
      <c r="BN371" s="12"/>
      <c r="BO371" s="12"/>
      <c r="BP371" s="12"/>
      <c r="BQ371" s="12"/>
      <c r="BR371" s="12"/>
      <c r="BS371" s="12"/>
      <c r="BT371" s="12"/>
      <c r="BU371" s="12"/>
      <c r="BV371" s="12"/>
      <c r="BW371" s="12"/>
      <c r="BX371" s="12"/>
      <c r="BY371" s="12"/>
      <c r="BZ371" s="12"/>
      <c r="CA371" s="12"/>
      <c r="CB371" s="12"/>
      <c r="CC371" s="12"/>
    </row>
    <row r="372" spans="1:81" ht="15.75" x14ac:dyDescent="0.25">
      <c r="A372" s="20"/>
      <c r="B372" s="29"/>
      <c r="C372" s="29"/>
      <c r="D372" s="29"/>
      <c r="E372" s="29"/>
      <c r="F372" s="26"/>
      <c r="G372" s="13"/>
      <c r="H372" s="20"/>
      <c r="I372" s="22"/>
      <c r="J372" s="22"/>
      <c r="K372" s="22"/>
      <c r="L372" s="22"/>
      <c r="M372" s="24"/>
      <c r="N372" s="22"/>
      <c r="O372" s="20"/>
      <c r="P372" s="12"/>
      <c r="Q372" s="12"/>
      <c r="R372" s="12"/>
      <c r="S372" s="12"/>
      <c r="T372" s="12"/>
      <c r="U372" s="12"/>
      <c r="V372" s="12"/>
      <c r="W372" s="12"/>
      <c r="X372" s="12"/>
      <c r="Y372" s="12"/>
      <c r="Z372" s="12"/>
      <c r="AA372" s="12"/>
      <c r="AB372" s="12"/>
      <c r="AC372" s="12"/>
      <c r="AD372" s="12"/>
      <c r="AE372" s="12"/>
      <c r="AF372" s="12"/>
      <c r="AG372" s="12"/>
      <c r="AH372" s="12"/>
      <c r="AI372" s="12"/>
      <c r="AJ372" s="12"/>
      <c r="AK372" s="12"/>
      <c r="AL372" s="12"/>
      <c r="AM372" s="12"/>
      <c r="AN372" s="12"/>
      <c r="AO372" s="12"/>
      <c r="AP372" s="12"/>
      <c r="AQ372" s="12"/>
      <c r="AR372" s="12"/>
      <c r="AS372" s="12"/>
      <c r="AT372" s="12"/>
      <c r="AU372" s="12"/>
      <c r="AV372" s="12"/>
      <c r="AW372" s="12"/>
      <c r="AX372" s="12"/>
      <c r="AY372" s="12"/>
      <c r="AZ372" s="12"/>
      <c r="BA372" s="12"/>
      <c r="BB372" s="12"/>
      <c r="BC372" s="12"/>
      <c r="BD372" s="12"/>
      <c r="BE372" s="12"/>
      <c r="BF372" s="12"/>
      <c r="BG372" s="12"/>
      <c r="BH372" s="12"/>
      <c r="BI372" s="12"/>
      <c r="BJ372" s="12"/>
      <c r="BK372" s="12"/>
      <c r="BL372" s="12"/>
      <c r="BM372" s="12"/>
      <c r="BN372" s="12"/>
      <c r="BO372" s="12"/>
      <c r="BP372" s="12"/>
      <c r="BQ372" s="12"/>
      <c r="BR372" s="12"/>
      <c r="BS372" s="12"/>
      <c r="BT372" s="12"/>
      <c r="BU372" s="12"/>
      <c r="BV372" s="12"/>
      <c r="BW372" s="12"/>
      <c r="BX372" s="12"/>
      <c r="BY372" s="12"/>
      <c r="BZ372" s="12"/>
      <c r="CA372" s="12"/>
      <c r="CB372" s="12"/>
      <c r="CC372" s="12"/>
    </row>
    <row r="373" spans="1:81" ht="15.75" x14ac:dyDescent="0.25">
      <c r="A373" s="20"/>
      <c r="B373" s="29"/>
      <c r="C373" s="29"/>
      <c r="D373" s="29"/>
      <c r="E373" s="29"/>
      <c r="F373" s="26"/>
      <c r="G373" s="13"/>
      <c r="H373" s="20"/>
      <c r="I373" s="22"/>
      <c r="J373" s="22"/>
      <c r="K373" s="22"/>
      <c r="L373" s="22"/>
      <c r="M373" s="24"/>
      <c r="N373" s="22"/>
      <c r="O373" s="20"/>
      <c r="P373" s="12"/>
      <c r="Q373" s="12"/>
      <c r="R373" s="12"/>
      <c r="S373" s="12"/>
      <c r="T373" s="12"/>
      <c r="U373" s="12"/>
      <c r="V373" s="12"/>
      <c r="W373" s="12"/>
      <c r="X373" s="12"/>
      <c r="Y373" s="12"/>
      <c r="Z373" s="12"/>
      <c r="AA373" s="12"/>
      <c r="AB373" s="12"/>
      <c r="AC373" s="12"/>
      <c r="AD373" s="12"/>
      <c r="AE373" s="12"/>
      <c r="AF373" s="12"/>
      <c r="AG373" s="12"/>
      <c r="AH373" s="12"/>
      <c r="AI373" s="12"/>
      <c r="AJ373" s="12"/>
      <c r="AK373" s="12"/>
      <c r="AL373" s="12"/>
      <c r="AM373" s="12"/>
      <c r="AN373" s="12"/>
      <c r="AO373" s="12"/>
      <c r="AP373" s="12"/>
      <c r="AQ373" s="12"/>
      <c r="AR373" s="12"/>
      <c r="AS373" s="12"/>
      <c r="AT373" s="12"/>
      <c r="AU373" s="12"/>
      <c r="AV373" s="12"/>
      <c r="AW373" s="12"/>
      <c r="AX373" s="12"/>
      <c r="AY373" s="12"/>
      <c r="AZ373" s="12"/>
      <c r="BA373" s="12"/>
      <c r="BB373" s="12"/>
      <c r="BC373" s="12"/>
      <c r="BD373" s="12"/>
      <c r="BE373" s="12"/>
      <c r="BF373" s="12"/>
      <c r="BG373" s="12"/>
      <c r="BH373" s="12"/>
      <c r="BI373" s="12"/>
      <c r="BJ373" s="12"/>
      <c r="BK373" s="12"/>
      <c r="BL373" s="12"/>
      <c r="BM373" s="12"/>
      <c r="BN373" s="12"/>
      <c r="BO373" s="12"/>
      <c r="BP373" s="12"/>
      <c r="BQ373" s="12"/>
      <c r="BR373" s="12"/>
      <c r="BS373" s="12"/>
      <c r="BT373" s="12"/>
      <c r="BU373" s="12"/>
      <c r="BV373" s="12"/>
      <c r="BW373" s="12"/>
      <c r="BX373" s="12"/>
      <c r="BY373" s="12"/>
      <c r="BZ373" s="12"/>
      <c r="CA373" s="12"/>
      <c r="CB373" s="12"/>
      <c r="CC373" s="12"/>
    </row>
    <row r="374" spans="1:81" ht="15.75" x14ac:dyDescent="0.25">
      <c r="A374" s="20"/>
      <c r="B374" s="29"/>
      <c r="C374" s="29"/>
      <c r="D374" s="29"/>
      <c r="E374" s="29"/>
      <c r="F374" s="26"/>
      <c r="G374" s="13"/>
      <c r="H374" s="20"/>
      <c r="I374" s="22"/>
      <c r="J374" s="22"/>
      <c r="K374" s="22"/>
      <c r="L374" s="22"/>
      <c r="M374" s="24"/>
      <c r="N374" s="22"/>
      <c r="O374" s="20"/>
      <c r="P374" s="12"/>
      <c r="Q374" s="12"/>
      <c r="R374" s="12"/>
      <c r="S374" s="12"/>
      <c r="T374" s="12"/>
      <c r="U374" s="12"/>
      <c r="V374" s="12"/>
      <c r="W374" s="12"/>
      <c r="X374" s="12"/>
      <c r="Y374" s="12"/>
      <c r="Z374" s="12"/>
      <c r="AA374" s="12"/>
      <c r="AB374" s="12"/>
      <c r="AC374" s="12"/>
      <c r="AD374" s="12"/>
      <c r="AE374" s="12"/>
      <c r="AF374" s="12"/>
      <c r="AG374" s="12"/>
      <c r="AH374" s="12"/>
      <c r="AI374" s="12"/>
      <c r="AJ374" s="12"/>
      <c r="AK374" s="12"/>
      <c r="AL374" s="12"/>
      <c r="AM374" s="12"/>
      <c r="AN374" s="12"/>
      <c r="AO374" s="12"/>
      <c r="AP374" s="12"/>
      <c r="AQ374" s="12"/>
      <c r="AR374" s="12"/>
      <c r="AS374" s="12"/>
      <c r="AT374" s="12"/>
      <c r="AU374" s="12"/>
      <c r="AV374" s="12"/>
      <c r="AW374" s="12"/>
      <c r="AX374" s="12"/>
      <c r="AY374" s="12"/>
      <c r="AZ374" s="12"/>
      <c r="BA374" s="12"/>
      <c r="BB374" s="12"/>
      <c r="BC374" s="12"/>
      <c r="BD374" s="12"/>
      <c r="BE374" s="12"/>
      <c r="BF374" s="12"/>
      <c r="BG374" s="12"/>
      <c r="BH374" s="12"/>
      <c r="BI374" s="12"/>
      <c r="BJ374" s="12"/>
      <c r="BK374" s="12"/>
      <c r="BL374" s="12"/>
      <c r="BM374" s="12"/>
      <c r="BN374" s="12"/>
      <c r="BO374" s="12"/>
      <c r="BP374" s="12"/>
      <c r="BQ374" s="12"/>
      <c r="BR374" s="12"/>
      <c r="BS374" s="12"/>
      <c r="BT374" s="12"/>
      <c r="BU374" s="12"/>
      <c r="BV374" s="12"/>
      <c r="BW374" s="12"/>
      <c r="BX374" s="12"/>
      <c r="BY374" s="12"/>
      <c r="BZ374" s="12"/>
      <c r="CA374" s="12"/>
      <c r="CB374" s="12"/>
      <c r="CC374" s="12"/>
    </row>
    <row r="375" spans="1:81" ht="15.75" x14ac:dyDescent="0.25">
      <c r="A375" s="20"/>
      <c r="B375" s="29"/>
      <c r="C375" s="29"/>
      <c r="D375" s="29"/>
      <c r="E375" s="29"/>
      <c r="F375" s="26"/>
      <c r="G375" s="13"/>
      <c r="H375" s="20"/>
      <c r="I375" s="22"/>
      <c r="J375" s="22"/>
      <c r="K375" s="22"/>
      <c r="L375" s="22"/>
      <c r="M375" s="24"/>
      <c r="N375" s="22"/>
      <c r="O375" s="20"/>
      <c r="P375" s="12"/>
      <c r="Q375" s="12"/>
      <c r="R375" s="12"/>
      <c r="S375" s="12"/>
      <c r="T375" s="12"/>
      <c r="U375" s="12"/>
      <c r="V375" s="12"/>
      <c r="W375" s="12"/>
      <c r="X375" s="12"/>
      <c r="Y375" s="12"/>
      <c r="Z375" s="12"/>
      <c r="AA375" s="12"/>
      <c r="AB375" s="12"/>
      <c r="AC375" s="12"/>
      <c r="AD375" s="12"/>
      <c r="AE375" s="12"/>
      <c r="AF375" s="12"/>
      <c r="AG375" s="12"/>
      <c r="AH375" s="12"/>
      <c r="AI375" s="12"/>
      <c r="AJ375" s="12"/>
      <c r="AK375" s="12"/>
      <c r="AL375" s="12"/>
      <c r="AM375" s="12"/>
      <c r="AN375" s="12"/>
      <c r="AO375" s="12"/>
      <c r="AP375" s="12"/>
      <c r="AQ375" s="12"/>
      <c r="AR375" s="12"/>
      <c r="AS375" s="12"/>
      <c r="AT375" s="12"/>
      <c r="AU375" s="12"/>
      <c r="AV375" s="12"/>
      <c r="AW375" s="12"/>
      <c r="AX375" s="12"/>
      <c r="AY375" s="12"/>
      <c r="AZ375" s="12"/>
      <c r="BA375" s="12"/>
      <c r="BB375" s="12"/>
      <c r="BC375" s="12"/>
      <c r="BD375" s="12"/>
      <c r="BE375" s="12"/>
      <c r="BF375" s="12"/>
      <c r="BG375" s="12"/>
      <c r="BH375" s="12"/>
      <c r="BI375" s="12"/>
      <c r="BJ375" s="12"/>
      <c r="BK375" s="12"/>
      <c r="BL375" s="12"/>
      <c r="BM375" s="12"/>
      <c r="BN375" s="12"/>
      <c r="BO375" s="12"/>
      <c r="BP375" s="12"/>
      <c r="BQ375" s="12"/>
      <c r="BR375" s="12"/>
      <c r="BS375" s="12"/>
      <c r="BT375" s="12"/>
      <c r="BU375" s="12"/>
      <c r="BV375" s="12"/>
      <c r="BW375" s="12"/>
      <c r="BX375" s="12"/>
      <c r="BY375" s="12"/>
      <c r="BZ375" s="12"/>
      <c r="CA375" s="12"/>
      <c r="CB375" s="12"/>
      <c r="CC375" s="12"/>
    </row>
    <row r="376" spans="1:81" ht="15.75" x14ac:dyDescent="0.25">
      <c r="A376" s="20"/>
      <c r="B376" s="29"/>
      <c r="C376" s="29"/>
      <c r="D376" s="29"/>
      <c r="E376" s="29"/>
      <c r="F376" s="26"/>
      <c r="G376" s="13"/>
      <c r="H376" s="20"/>
      <c r="I376" s="22"/>
      <c r="J376" s="22"/>
      <c r="K376" s="22"/>
      <c r="L376" s="22"/>
      <c r="M376" s="24"/>
      <c r="N376" s="22"/>
      <c r="O376" s="20"/>
      <c r="P376" s="12"/>
      <c r="Q376" s="12"/>
      <c r="R376" s="12"/>
      <c r="S376" s="12"/>
      <c r="T376" s="12"/>
      <c r="U376" s="12"/>
      <c r="V376" s="12"/>
      <c r="W376" s="12"/>
      <c r="X376" s="12"/>
      <c r="Y376" s="12"/>
      <c r="Z376" s="12"/>
      <c r="AA376" s="12"/>
      <c r="AB376" s="12"/>
      <c r="AC376" s="12"/>
      <c r="AD376" s="12"/>
      <c r="AE376" s="12"/>
      <c r="AF376" s="12"/>
      <c r="AG376" s="12"/>
      <c r="AH376" s="12"/>
      <c r="AI376" s="12"/>
      <c r="AJ376" s="12"/>
      <c r="AK376" s="12"/>
      <c r="AL376" s="12"/>
      <c r="AM376" s="12"/>
      <c r="AN376" s="12"/>
      <c r="AO376" s="12"/>
      <c r="AP376" s="12"/>
      <c r="AQ376" s="12"/>
      <c r="AR376" s="12"/>
      <c r="AS376" s="12"/>
      <c r="AT376" s="12"/>
      <c r="AU376" s="12"/>
      <c r="AV376" s="12"/>
      <c r="AW376" s="12"/>
      <c r="AX376" s="12"/>
      <c r="AY376" s="12"/>
      <c r="AZ376" s="12"/>
      <c r="BA376" s="12"/>
      <c r="BB376" s="12"/>
      <c r="BC376" s="12"/>
      <c r="BD376" s="12"/>
      <c r="BE376" s="12"/>
      <c r="BF376" s="12"/>
      <c r="BG376" s="12"/>
      <c r="BH376" s="12"/>
      <c r="BI376" s="12"/>
      <c r="BJ376" s="12"/>
      <c r="BK376" s="12"/>
      <c r="BL376" s="12"/>
      <c r="BM376" s="12"/>
      <c r="BN376" s="12"/>
      <c r="BO376" s="12"/>
      <c r="BP376" s="12"/>
      <c r="BQ376" s="12"/>
      <c r="BR376" s="12"/>
      <c r="BS376" s="12"/>
      <c r="BT376" s="12"/>
      <c r="BU376" s="12"/>
      <c r="BV376" s="12"/>
      <c r="BW376" s="12"/>
      <c r="BX376" s="12"/>
      <c r="BY376" s="12"/>
      <c r="BZ376" s="12"/>
      <c r="CA376" s="12"/>
      <c r="CB376" s="12"/>
      <c r="CC376" s="12"/>
    </row>
    <row r="377" spans="1:81" ht="15.75" x14ac:dyDescent="0.25">
      <c r="A377" s="20"/>
      <c r="B377" s="29"/>
      <c r="C377" s="29"/>
      <c r="D377" s="29"/>
      <c r="E377" s="29"/>
      <c r="F377" s="26"/>
      <c r="G377" s="13"/>
      <c r="H377" s="20"/>
      <c r="I377" s="22"/>
      <c r="J377" s="22"/>
      <c r="K377" s="22"/>
      <c r="L377" s="22"/>
      <c r="M377" s="24"/>
      <c r="N377" s="22"/>
      <c r="O377" s="20"/>
      <c r="P377" s="12"/>
      <c r="Q377" s="12"/>
      <c r="R377" s="12"/>
      <c r="S377" s="12"/>
      <c r="T377" s="12"/>
      <c r="U377" s="12"/>
      <c r="V377" s="12"/>
      <c r="W377" s="12"/>
      <c r="X377" s="12"/>
      <c r="Y377" s="12"/>
      <c r="Z377" s="12"/>
      <c r="AA377" s="12"/>
      <c r="AB377" s="12"/>
      <c r="AC377" s="12"/>
      <c r="AD377" s="12"/>
      <c r="AE377" s="12"/>
      <c r="AF377" s="12"/>
      <c r="AG377" s="12"/>
      <c r="AH377" s="12"/>
      <c r="AI377" s="12"/>
      <c r="AJ377" s="12"/>
      <c r="AK377" s="12"/>
      <c r="AL377" s="12"/>
      <c r="AM377" s="12"/>
      <c r="AN377" s="12"/>
      <c r="AO377" s="12"/>
      <c r="AP377" s="12"/>
      <c r="AQ377" s="12"/>
      <c r="AR377" s="12"/>
      <c r="AS377" s="12"/>
      <c r="AT377" s="12"/>
      <c r="AU377" s="12"/>
      <c r="AV377" s="12"/>
      <c r="AW377" s="12"/>
      <c r="AX377" s="12"/>
      <c r="AY377" s="12"/>
      <c r="AZ377" s="12"/>
      <c r="BA377" s="12"/>
      <c r="BB377" s="12"/>
      <c r="BC377" s="12"/>
      <c r="BD377" s="12"/>
      <c r="BE377" s="12"/>
      <c r="BF377" s="12"/>
      <c r="BG377" s="12"/>
      <c r="BH377" s="12"/>
      <c r="BI377" s="12"/>
      <c r="BJ377" s="12"/>
      <c r="BK377" s="12"/>
      <c r="BL377" s="12"/>
      <c r="BM377" s="12"/>
      <c r="BN377" s="12"/>
      <c r="BO377" s="12"/>
      <c r="BP377" s="12"/>
      <c r="BQ377" s="12"/>
      <c r="BR377" s="12"/>
      <c r="BS377" s="12"/>
      <c r="BT377" s="12"/>
      <c r="BU377" s="12"/>
      <c r="BV377" s="12"/>
      <c r="BW377" s="12"/>
      <c r="BX377" s="12"/>
      <c r="BY377" s="12"/>
      <c r="BZ377" s="12"/>
      <c r="CA377" s="12"/>
      <c r="CB377" s="12"/>
      <c r="CC377" s="12"/>
    </row>
    <row r="378" spans="1:81" ht="15.75" x14ac:dyDescent="0.25">
      <c r="A378" s="20"/>
      <c r="B378" s="29"/>
      <c r="C378" s="29"/>
      <c r="D378" s="29"/>
      <c r="E378" s="29"/>
      <c r="F378" s="26"/>
      <c r="G378" s="13"/>
      <c r="H378" s="20"/>
      <c r="I378" s="22"/>
      <c r="J378" s="22"/>
      <c r="K378" s="22"/>
      <c r="L378" s="22"/>
      <c r="M378" s="24"/>
      <c r="N378" s="22"/>
      <c r="O378" s="20"/>
      <c r="P378" s="12"/>
      <c r="Q378" s="12"/>
      <c r="R378" s="12"/>
      <c r="S378" s="12"/>
      <c r="T378" s="12"/>
      <c r="U378" s="12"/>
      <c r="V378" s="12"/>
      <c r="W378" s="12"/>
      <c r="X378" s="12"/>
      <c r="Y378" s="12"/>
      <c r="Z378" s="12"/>
      <c r="AA378" s="12"/>
      <c r="AB378" s="12"/>
      <c r="AC378" s="12"/>
      <c r="AD378" s="12"/>
      <c r="AE378" s="12"/>
      <c r="AF378" s="12"/>
      <c r="AG378" s="12"/>
      <c r="AH378" s="12"/>
      <c r="AI378" s="12"/>
      <c r="AJ378" s="12"/>
      <c r="AK378" s="12"/>
      <c r="AL378" s="12"/>
      <c r="AM378" s="12"/>
      <c r="AN378" s="12"/>
      <c r="AO378" s="12"/>
      <c r="AP378" s="12"/>
      <c r="AQ378" s="12"/>
      <c r="AR378" s="12"/>
      <c r="AS378" s="12"/>
      <c r="AT378" s="12"/>
      <c r="AU378" s="12"/>
      <c r="AV378" s="12"/>
      <c r="AW378" s="12"/>
      <c r="AX378" s="12"/>
      <c r="AY378" s="12"/>
      <c r="AZ378" s="12"/>
      <c r="BA378" s="12"/>
      <c r="BB378" s="12"/>
      <c r="BC378" s="12"/>
      <c r="BD378" s="12"/>
      <c r="BE378" s="12"/>
      <c r="BF378" s="12"/>
      <c r="BG378" s="12"/>
      <c r="BH378" s="12"/>
      <c r="BI378" s="12"/>
      <c r="BJ378" s="12"/>
      <c r="BK378" s="12"/>
      <c r="BL378" s="12"/>
      <c r="BM378" s="12"/>
      <c r="BN378" s="12"/>
      <c r="BO378" s="12"/>
      <c r="BP378" s="12"/>
      <c r="BQ378" s="12"/>
      <c r="BR378" s="12"/>
      <c r="BS378" s="12"/>
      <c r="BT378" s="12"/>
      <c r="BU378" s="12"/>
      <c r="BV378" s="12"/>
      <c r="BW378" s="12"/>
      <c r="BX378" s="12"/>
      <c r="BY378" s="12"/>
      <c r="BZ378" s="12"/>
      <c r="CA378" s="12"/>
      <c r="CB378" s="12"/>
      <c r="CC378" s="12"/>
    </row>
    <row r="379" spans="1:81" ht="15.75" x14ac:dyDescent="0.25">
      <c r="A379" s="20"/>
      <c r="B379" s="29"/>
      <c r="C379" s="29"/>
      <c r="D379" s="29"/>
      <c r="E379" s="29"/>
      <c r="F379" s="26"/>
      <c r="G379" s="13"/>
      <c r="H379" s="20"/>
      <c r="I379" s="22"/>
      <c r="J379" s="22"/>
      <c r="K379" s="22"/>
      <c r="L379" s="22"/>
      <c r="M379" s="24"/>
      <c r="N379" s="22"/>
      <c r="O379" s="20"/>
      <c r="P379" s="12"/>
      <c r="Q379" s="12"/>
      <c r="R379" s="12"/>
      <c r="S379" s="12"/>
      <c r="T379" s="12"/>
      <c r="U379" s="12"/>
      <c r="V379" s="12"/>
      <c r="W379" s="12"/>
      <c r="X379" s="12"/>
      <c r="Y379" s="12"/>
      <c r="Z379" s="12"/>
      <c r="AA379" s="12"/>
      <c r="AB379" s="12"/>
      <c r="AC379" s="12"/>
      <c r="AD379" s="12"/>
      <c r="AE379" s="12"/>
      <c r="AF379" s="12"/>
      <c r="AG379" s="12"/>
      <c r="AH379" s="12"/>
      <c r="AI379" s="12"/>
      <c r="AJ379" s="12"/>
      <c r="AK379" s="12"/>
      <c r="AL379" s="12"/>
      <c r="AM379" s="12"/>
      <c r="AN379" s="12"/>
      <c r="AO379" s="12"/>
      <c r="AP379" s="12"/>
      <c r="AQ379" s="12"/>
      <c r="AR379" s="12"/>
      <c r="AS379" s="12"/>
      <c r="AT379" s="12"/>
      <c r="AU379" s="12"/>
      <c r="AV379" s="12"/>
      <c r="AW379" s="12"/>
      <c r="AX379" s="12"/>
      <c r="AY379" s="12"/>
      <c r="AZ379" s="12"/>
      <c r="BA379" s="12"/>
      <c r="BB379" s="12"/>
      <c r="BC379" s="12"/>
      <c r="BD379" s="12"/>
      <c r="BE379" s="12"/>
      <c r="BF379" s="12"/>
      <c r="BG379" s="12"/>
      <c r="BH379" s="12"/>
      <c r="BI379" s="12"/>
      <c r="BJ379" s="12"/>
      <c r="BK379" s="12"/>
      <c r="BL379" s="12"/>
      <c r="BM379" s="12"/>
      <c r="BN379" s="12"/>
      <c r="BO379" s="12"/>
      <c r="BP379" s="12"/>
      <c r="BQ379" s="12"/>
      <c r="BR379" s="12"/>
      <c r="BS379" s="12"/>
      <c r="BT379" s="12"/>
      <c r="BU379" s="12"/>
      <c r="BV379" s="12"/>
      <c r="BW379" s="12"/>
      <c r="BX379" s="12"/>
      <c r="BY379" s="12"/>
      <c r="BZ379" s="12"/>
      <c r="CA379" s="12"/>
      <c r="CB379" s="12"/>
      <c r="CC379" s="12"/>
    </row>
    <row r="380" spans="1:81" ht="15.75" x14ac:dyDescent="0.25">
      <c r="A380" s="20"/>
      <c r="B380" s="29"/>
      <c r="C380" s="29"/>
      <c r="D380" s="29"/>
      <c r="E380" s="29"/>
      <c r="F380" s="26"/>
      <c r="G380" s="13"/>
      <c r="H380" s="20"/>
      <c r="I380" s="22"/>
      <c r="J380" s="22"/>
      <c r="K380" s="22"/>
      <c r="L380" s="22"/>
      <c r="M380" s="24"/>
      <c r="N380" s="22"/>
      <c r="O380" s="20"/>
      <c r="P380" s="12"/>
      <c r="Q380" s="12"/>
      <c r="R380" s="12"/>
      <c r="S380" s="12"/>
      <c r="T380" s="12"/>
      <c r="U380" s="12"/>
      <c r="V380" s="12"/>
      <c r="W380" s="12"/>
      <c r="X380" s="12"/>
      <c r="Y380" s="12"/>
      <c r="Z380" s="12"/>
      <c r="AA380" s="12"/>
      <c r="AB380" s="12"/>
      <c r="AC380" s="12"/>
      <c r="AD380" s="12"/>
      <c r="AE380" s="12"/>
      <c r="AF380" s="12"/>
      <c r="AG380" s="12"/>
      <c r="AH380" s="12"/>
      <c r="AI380" s="12"/>
      <c r="AJ380" s="12"/>
      <c r="AK380" s="12"/>
      <c r="AL380" s="12"/>
      <c r="AM380" s="12"/>
      <c r="AN380" s="12"/>
      <c r="AO380" s="12"/>
      <c r="AP380" s="12"/>
      <c r="AQ380" s="12"/>
      <c r="AR380" s="12"/>
      <c r="AS380" s="12"/>
      <c r="AT380" s="12"/>
      <c r="AU380" s="12"/>
      <c r="AV380" s="12"/>
      <c r="AW380" s="12"/>
      <c r="AX380" s="12"/>
      <c r="AY380" s="12"/>
      <c r="AZ380" s="12"/>
      <c r="BA380" s="12"/>
      <c r="BB380" s="12"/>
      <c r="BC380" s="12"/>
      <c r="BD380" s="12"/>
      <c r="BE380" s="12"/>
      <c r="BF380" s="12"/>
      <c r="BG380" s="12"/>
      <c r="BH380" s="12"/>
      <c r="BI380" s="12"/>
      <c r="BJ380" s="12"/>
      <c r="BK380" s="12"/>
      <c r="BL380" s="12"/>
      <c r="BM380" s="12"/>
      <c r="BN380" s="12"/>
      <c r="BO380" s="12"/>
      <c r="BP380" s="12"/>
      <c r="BQ380" s="12"/>
      <c r="BR380" s="12"/>
      <c r="BS380" s="12"/>
      <c r="BT380" s="12"/>
      <c r="BU380" s="12"/>
      <c r="BV380" s="12"/>
      <c r="BW380" s="12"/>
      <c r="BX380" s="12"/>
      <c r="BY380" s="12"/>
      <c r="BZ380" s="12"/>
      <c r="CA380" s="12"/>
      <c r="CB380" s="12"/>
      <c r="CC380" s="12"/>
    </row>
    <row r="381" spans="1:81" ht="15.75" x14ac:dyDescent="0.25">
      <c r="A381" s="20"/>
      <c r="B381" s="29"/>
      <c r="C381" s="29"/>
      <c r="D381" s="29"/>
      <c r="E381" s="29"/>
      <c r="F381" s="26"/>
      <c r="G381" s="13"/>
      <c r="H381" s="20"/>
      <c r="I381" s="22"/>
      <c r="J381" s="22"/>
      <c r="K381" s="22"/>
      <c r="L381" s="22"/>
      <c r="M381" s="24"/>
      <c r="N381" s="22"/>
      <c r="O381" s="20"/>
      <c r="P381" s="12"/>
      <c r="Q381" s="12"/>
      <c r="R381" s="12"/>
      <c r="S381" s="12"/>
      <c r="T381" s="12"/>
      <c r="U381" s="12"/>
      <c r="V381" s="12"/>
      <c r="W381" s="12"/>
      <c r="X381" s="12"/>
      <c r="Y381" s="12"/>
      <c r="Z381" s="12"/>
      <c r="AA381" s="12"/>
      <c r="AB381" s="12"/>
      <c r="AC381" s="12"/>
      <c r="AD381" s="12"/>
      <c r="AE381" s="12"/>
      <c r="AF381" s="12"/>
      <c r="AG381" s="12"/>
      <c r="AH381" s="12"/>
      <c r="AI381" s="12"/>
      <c r="AJ381" s="12"/>
      <c r="AK381" s="12"/>
      <c r="AL381" s="12"/>
      <c r="AM381" s="12"/>
      <c r="AN381" s="12"/>
      <c r="AO381" s="12"/>
      <c r="AP381" s="12"/>
      <c r="AQ381" s="12"/>
      <c r="AR381" s="12"/>
      <c r="AS381" s="12"/>
      <c r="AT381" s="12"/>
      <c r="AU381" s="12"/>
      <c r="AV381" s="12"/>
      <c r="AW381" s="12"/>
      <c r="AX381" s="12"/>
      <c r="AY381" s="12"/>
      <c r="AZ381" s="12"/>
      <c r="BA381" s="12"/>
      <c r="BB381" s="12"/>
      <c r="BC381" s="12"/>
      <c r="BD381" s="12"/>
      <c r="BE381" s="12"/>
      <c r="BF381" s="12"/>
      <c r="BG381" s="12"/>
      <c r="BH381" s="12"/>
      <c r="BI381" s="12"/>
      <c r="BJ381" s="12"/>
      <c r="BK381" s="12"/>
      <c r="BL381" s="12"/>
      <c r="BM381" s="12"/>
      <c r="BN381" s="12"/>
      <c r="BO381" s="12"/>
      <c r="BP381" s="12"/>
      <c r="BQ381" s="12"/>
      <c r="BR381" s="12"/>
      <c r="BS381" s="12"/>
      <c r="BT381" s="12"/>
      <c r="BU381" s="12"/>
      <c r="BV381" s="12"/>
      <c r="BW381" s="12"/>
      <c r="BX381" s="12"/>
      <c r="BY381" s="12"/>
      <c r="BZ381" s="12"/>
      <c r="CA381" s="12"/>
      <c r="CB381" s="12"/>
      <c r="CC381" s="12"/>
    </row>
    <row r="382" spans="1:81" ht="15.75" x14ac:dyDescent="0.25">
      <c r="A382" s="20"/>
      <c r="B382" s="29"/>
      <c r="C382" s="29"/>
      <c r="D382" s="29"/>
      <c r="E382" s="29"/>
      <c r="F382" s="26"/>
      <c r="G382" s="13"/>
      <c r="H382" s="20"/>
      <c r="I382" s="22"/>
      <c r="J382" s="22"/>
      <c r="K382" s="22"/>
      <c r="L382" s="22"/>
      <c r="M382" s="24"/>
      <c r="N382" s="22"/>
      <c r="O382" s="20"/>
      <c r="P382" s="12"/>
      <c r="Q382" s="12"/>
      <c r="R382" s="12"/>
      <c r="S382" s="12"/>
      <c r="T382" s="12"/>
      <c r="U382" s="12"/>
      <c r="V382" s="12"/>
      <c r="W382" s="12"/>
      <c r="X382" s="12"/>
      <c r="Y382" s="12"/>
      <c r="Z382" s="12"/>
      <c r="AA382" s="12"/>
      <c r="AB382" s="12"/>
      <c r="AC382" s="12"/>
      <c r="AD382" s="12"/>
      <c r="AE382" s="12"/>
      <c r="AF382" s="12"/>
      <c r="AG382" s="12"/>
      <c r="AH382" s="12"/>
      <c r="AI382" s="12"/>
      <c r="AJ382" s="12"/>
      <c r="AK382" s="12"/>
      <c r="AL382" s="12"/>
      <c r="AM382" s="12"/>
      <c r="AN382" s="12"/>
      <c r="AO382" s="12"/>
      <c r="AP382" s="12"/>
      <c r="AQ382" s="12"/>
      <c r="AR382" s="12"/>
      <c r="AS382" s="12"/>
      <c r="AT382" s="12"/>
      <c r="AU382" s="12"/>
      <c r="AV382" s="12"/>
      <c r="AW382" s="12"/>
      <c r="AX382" s="12"/>
      <c r="AY382" s="12"/>
      <c r="AZ382" s="12"/>
      <c r="BA382" s="12"/>
      <c r="BB382" s="12"/>
      <c r="BC382" s="12"/>
      <c r="BD382" s="12"/>
      <c r="BE382" s="12"/>
      <c r="BF382" s="12"/>
      <c r="BG382" s="12"/>
      <c r="BH382" s="12"/>
      <c r="BI382" s="12"/>
      <c r="BJ382" s="12"/>
      <c r="BK382" s="12"/>
      <c r="BL382" s="12"/>
      <c r="BM382" s="12"/>
      <c r="BN382" s="12"/>
      <c r="BO382" s="12"/>
      <c r="BP382" s="12"/>
      <c r="BQ382" s="12"/>
      <c r="BR382" s="12"/>
      <c r="BS382" s="12"/>
      <c r="BT382" s="12"/>
      <c r="BU382" s="12"/>
      <c r="BV382" s="12"/>
      <c r="BW382" s="12"/>
      <c r="BX382" s="12"/>
      <c r="BY382" s="12"/>
      <c r="BZ382" s="12"/>
      <c r="CA382" s="12"/>
      <c r="CB382" s="12"/>
      <c r="CC382" s="12"/>
    </row>
    <row r="383" spans="1:81" ht="15.75" x14ac:dyDescent="0.25">
      <c r="A383" s="20"/>
      <c r="B383" s="29"/>
      <c r="C383" s="29"/>
      <c r="D383" s="29"/>
      <c r="E383" s="29"/>
      <c r="F383" s="26"/>
      <c r="G383" s="13"/>
      <c r="H383" s="20"/>
      <c r="I383" s="22"/>
      <c r="J383" s="22"/>
      <c r="K383" s="22"/>
      <c r="L383" s="22"/>
      <c r="M383" s="24"/>
      <c r="N383" s="22"/>
      <c r="O383" s="20"/>
      <c r="P383" s="12"/>
      <c r="Q383" s="12"/>
      <c r="R383" s="12"/>
      <c r="S383" s="12"/>
      <c r="T383" s="12"/>
      <c r="U383" s="12"/>
      <c r="V383" s="12"/>
      <c r="W383" s="12"/>
      <c r="X383" s="12"/>
      <c r="Y383" s="12"/>
      <c r="Z383" s="12"/>
      <c r="AA383" s="12"/>
      <c r="AB383" s="12"/>
      <c r="AC383" s="12"/>
      <c r="AD383" s="12"/>
      <c r="AE383" s="12"/>
      <c r="AF383" s="12"/>
      <c r="AG383" s="12"/>
      <c r="AH383" s="12"/>
      <c r="AI383" s="12"/>
      <c r="AJ383" s="12"/>
      <c r="AK383" s="12"/>
      <c r="AL383" s="12"/>
      <c r="AM383" s="12"/>
      <c r="AN383" s="12"/>
      <c r="AO383" s="12"/>
      <c r="AP383" s="12"/>
      <c r="AQ383" s="12"/>
      <c r="AR383" s="12"/>
      <c r="AS383" s="12"/>
      <c r="AT383" s="12"/>
      <c r="AU383" s="12"/>
      <c r="AV383" s="12"/>
      <c r="AW383" s="12"/>
      <c r="AX383" s="12"/>
      <c r="AY383" s="12"/>
      <c r="AZ383" s="12"/>
      <c r="BA383" s="12"/>
      <c r="BB383" s="12"/>
      <c r="BC383" s="12"/>
      <c r="BD383" s="12"/>
      <c r="BE383" s="12"/>
      <c r="BF383" s="12"/>
      <c r="BG383" s="12"/>
      <c r="BH383" s="12"/>
      <c r="BI383" s="12"/>
      <c r="BJ383" s="12"/>
      <c r="BK383" s="12"/>
      <c r="BL383" s="12"/>
      <c r="BM383" s="12"/>
      <c r="BN383" s="12"/>
      <c r="BO383" s="12"/>
      <c r="BP383" s="12"/>
      <c r="BQ383" s="12"/>
      <c r="BR383" s="12"/>
      <c r="BS383" s="12"/>
      <c r="BT383" s="12"/>
      <c r="BU383" s="12"/>
      <c r="BV383" s="12"/>
      <c r="BW383" s="12"/>
      <c r="BX383" s="12"/>
      <c r="BY383" s="12"/>
      <c r="BZ383" s="12"/>
      <c r="CA383" s="12"/>
      <c r="CB383" s="12"/>
      <c r="CC383" s="12"/>
    </row>
    <row r="384" spans="1:81" ht="15.75" x14ac:dyDescent="0.25">
      <c r="A384" s="20"/>
      <c r="B384" s="29"/>
      <c r="C384" s="29"/>
      <c r="D384" s="29"/>
      <c r="E384" s="29"/>
      <c r="F384" s="26"/>
      <c r="G384" s="13"/>
      <c r="H384" s="20"/>
      <c r="I384" s="22"/>
      <c r="J384" s="22"/>
      <c r="K384" s="22"/>
      <c r="L384" s="22"/>
      <c r="M384" s="24"/>
      <c r="N384" s="22"/>
      <c r="O384" s="20"/>
      <c r="P384" s="12"/>
      <c r="Q384" s="12"/>
      <c r="R384" s="12"/>
      <c r="S384" s="12"/>
      <c r="T384" s="12"/>
      <c r="U384" s="12"/>
      <c r="V384" s="12"/>
      <c r="W384" s="12"/>
      <c r="X384" s="12"/>
      <c r="Y384" s="12"/>
      <c r="Z384" s="12"/>
      <c r="AA384" s="12"/>
      <c r="AB384" s="12"/>
      <c r="AC384" s="12"/>
      <c r="AD384" s="12"/>
      <c r="AE384" s="12"/>
      <c r="AF384" s="12"/>
      <c r="AG384" s="12"/>
      <c r="AH384" s="12"/>
      <c r="AI384" s="12"/>
      <c r="AJ384" s="12"/>
      <c r="AK384" s="12"/>
      <c r="AL384" s="12"/>
      <c r="AM384" s="12"/>
      <c r="AN384" s="12"/>
      <c r="AO384" s="12"/>
      <c r="AP384" s="12"/>
      <c r="AQ384" s="12"/>
      <c r="AR384" s="12"/>
      <c r="AS384" s="12"/>
      <c r="AT384" s="12"/>
      <c r="AU384" s="12"/>
      <c r="AV384" s="12"/>
      <c r="AW384" s="12"/>
      <c r="AX384" s="12"/>
      <c r="AY384" s="12"/>
      <c r="AZ384" s="12"/>
      <c r="BA384" s="12"/>
      <c r="BB384" s="12"/>
      <c r="BC384" s="12"/>
      <c r="BD384" s="12"/>
      <c r="BE384" s="12"/>
      <c r="BF384" s="12"/>
      <c r="BG384" s="12"/>
      <c r="BH384" s="12"/>
      <c r="BI384" s="12"/>
      <c r="BJ384" s="12"/>
      <c r="BK384" s="12"/>
      <c r="BL384" s="12"/>
      <c r="BM384" s="12"/>
      <c r="BN384" s="12"/>
      <c r="BO384" s="12"/>
      <c r="BP384" s="12"/>
      <c r="BQ384" s="12"/>
      <c r="BR384" s="12"/>
      <c r="BS384" s="12"/>
      <c r="BT384" s="12"/>
      <c r="BU384" s="12"/>
      <c r="BV384" s="12"/>
      <c r="BW384" s="12"/>
      <c r="BX384" s="12"/>
      <c r="BY384" s="12"/>
      <c r="BZ384" s="12"/>
      <c r="CA384" s="12"/>
      <c r="CB384" s="12"/>
      <c r="CC384" s="12"/>
    </row>
    <row r="385" spans="1:81" ht="15.75" x14ac:dyDescent="0.25">
      <c r="A385" s="20"/>
      <c r="B385" s="29"/>
      <c r="C385" s="29"/>
      <c r="D385" s="29"/>
      <c r="E385" s="29"/>
      <c r="F385" s="26"/>
      <c r="G385" s="13"/>
      <c r="H385" s="20"/>
      <c r="I385" s="22"/>
      <c r="J385" s="22"/>
      <c r="K385" s="22"/>
      <c r="L385" s="22"/>
      <c r="M385" s="24"/>
      <c r="N385" s="22"/>
      <c r="O385" s="20"/>
      <c r="P385" s="12"/>
      <c r="Q385" s="12"/>
      <c r="R385" s="12"/>
      <c r="S385" s="12"/>
      <c r="T385" s="12"/>
      <c r="U385" s="12"/>
      <c r="V385" s="12"/>
      <c r="W385" s="12"/>
      <c r="X385" s="12"/>
      <c r="Y385" s="12"/>
      <c r="Z385" s="12"/>
      <c r="AA385" s="12"/>
      <c r="AB385" s="12"/>
      <c r="AC385" s="12"/>
      <c r="AD385" s="12"/>
      <c r="AE385" s="12"/>
      <c r="AF385" s="12"/>
      <c r="AG385" s="12"/>
      <c r="AH385" s="12"/>
      <c r="AI385" s="12"/>
      <c r="AJ385" s="12"/>
      <c r="AK385" s="12"/>
      <c r="AL385" s="12"/>
      <c r="AM385" s="12"/>
      <c r="AN385" s="12"/>
      <c r="AO385" s="12"/>
      <c r="AP385" s="12"/>
      <c r="AQ385" s="12"/>
      <c r="AR385" s="12"/>
      <c r="AS385" s="12"/>
      <c r="AT385" s="12"/>
      <c r="AU385" s="12"/>
      <c r="AV385" s="12"/>
      <c r="AW385" s="12"/>
      <c r="AX385" s="12"/>
      <c r="AY385" s="12"/>
      <c r="AZ385" s="12"/>
      <c r="BA385" s="12"/>
      <c r="BB385" s="12"/>
      <c r="BC385" s="12"/>
      <c r="BD385" s="12"/>
      <c r="BE385" s="12"/>
      <c r="BF385" s="12"/>
      <c r="BG385" s="12"/>
      <c r="BH385" s="12"/>
      <c r="BI385" s="12"/>
      <c r="BJ385" s="12"/>
      <c r="BK385" s="12"/>
      <c r="BL385" s="12"/>
      <c r="BM385" s="12"/>
      <c r="BN385" s="12"/>
      <c r="BO385" s="12"/>
      <c r="BP385" s="12"/>
      <c r="BQ385" s="12"/>
      <c r="BR385" s="12"/>
      <c r="BS385" s="12"/>
      <c r="BT385" s="12"/>
      <c r="BU385" s="12"/>
      <c r="BV385" s="12"/>
      <c r="BW385" s="12"/>
      <c r="BX385" s="12"/>
      <c r="BY385" s="12"/>
      <c r="BZ385" s="12"/>
      <c r="CA385" s="12"/>
      <c r="CB385" s="12"/>
      <c r="CC385" s="12"/>
    </row>
    <row r="386" spans="1:81" ht="15.75" x14ac:dyDescent="0.25">
      <c r="A386" s="20"/>
      <c r="B386" s="29"/>
      <c r="C386" s="29"/>
      <c r="D386" s="29"/>
      <c r="E386" s="29"/>
      <c r="F386" s="26"/>
      <c r="G386" s="13"/>
      <c r="H386" s="20"/>
      <c r="I386" s="22"/>
      <c r="J386" s="22"/>
      <c r="K386" s="22"/>
      <c r="L386" s="22"/>
      <c r="M386" s="24"/>
      <c r="N386" s="22"/>
      <c r="O386" s="20"/>
      <c r="P386" s="12"/>
      <c r="Q386" s="12"/>
      <c r="R386" s="12"/>
      <c r="S386" s="12"/>
      <c r="T386" s="12"/>
      <c r="U386" s="12"/>
      <c r="V386" s="12"/>
      <c r="W386" s="12"/>
      <c r="X386" s="12"/>
      <c r="Y386" s="12"/>
      <c r="Z386" s="12"/>
      <c r="AA386" s="12"/>
      <c r="AB386" s="12"/>
      <c r="AC386" s="12"/>
      <c r="AD386" s="12"/>
      <c r="AE386" s="12"/>
      <c r="AF386" s="12"/>
      <c r="AG386" s="12"/>
      <c r="AH386" s="12"/>
      <c r="AI386" s="12"/>
      <c r="AJ386" s="12"/>
      <c r="AK386" s="12"/>
      <c r="AL386" s="12"/>
      <c r="AM386" s="12"/>
      <c r="AN386" s="12"/>
      <c r="AO386" s="12"/>
      <c r="AP386" s="12"/>
      <c r="AQ386" s="12"/>
      <c r="AR386" s="12"/>
      <c r="AS386" s="12"/>
      <c r="AT386" s="12"/>
      <c r="AU386" s="12"/>
      <c r="AV386" s="12"/>
      <c r="AW386" s="12"/>
      <c r="AX386" s="12"/>
      <c r="AY386" s="12"/>
      <c r="AZ386" s="12"/>
      <c r="BA386" s="12"/>
      <c r="BB386" s="12"/>
      <c r="BC386" s="12"/>
      <c r="BD386" s="12"/>
      <c r="BE386" s="12"/>
      <c r="BF386" s="12"/>
      <c r="BG386" s="12"/>
      <c r="BH386" s="12"/>
      <c r="BI386" s="12"/>
      <c r="BJ386" s="12"/>
      <c r="BK386" s="12"/>
      <c r="BL386" s="12"/>
      <c r="BM386" s="12"/>
      <c r="BN386" s="12"/>
      <c r="BO386" s="12"/>
      <c r="BP386" s="12"/>
      <c r="BQ386" s="12"/>
      <c r="BR386" s="12"/>
      <c r="BS386" s="12"/>
      <c r="BT386" s="12"/>
      <c r="BU386" s="12"/>
      <c r="BV386" s="12"/>
      <c r="BW386" s="12"/>
      <c r="BX386" s="12"/>
      <c r="BY386" s="12"/>
      <c r="BZ386" s="12"/>
      <c r="CA386" s="12"/>
      <c r="CB386" s="12"/>
      <c r="CC386" s="12"/>
    </row>
    <row r="387" spans="1:81" ht="15.75" x14ac:dyDescent="0.25">
      <c r="A387" s="20"/>
      <c r="B387" s="29"/>
      <c r="C387" s="29"/>
      <c r="D387" s="29"/>
      <c r="E387" s="29"/>
      <c r="F387" s="26"/>
      <c r="G387" s="13"/>
      <c r="H387" s="20"/>
      <c r="I387" s="22"/>
      <c r="J387" s="22"/>
      <c r="K387" s="22"/>
      <c r="L387" s="22"/>
      <c r="M387" s="24"/>
      <c r="N387" s="22"/>
      <c r="O387" s="20"/>
      <c r="P387" s="12"/>
      <c r="Q387" s="12"/>
      <c r="R387" s="12"/>
      <c r="S387" s="12"/>
      <c r="T387" s="12"/>
      <c r="U387" s="12"/>
      <c r="V387" s="12"/>
      <c r="W387" s="12"/>
      <c r="X387" s="12"/>
      <c r="Y387" s="12"/>
      <c r="Z387" s="12"/>
      <c r="AA387" s="12"/>
      <c r="AB387" s="12"/>
      <c r="AC387" s="12"/>
      <c r="AD387" s="12"/>
      <c r="AE387" s="12"/>
      <c r="AF387" s="12"/>
      <c r="AG387" s="12"/>
      <c r="AH387" s="12"/>
      <c r="AI387" s="12"/>
      <c r="AJ387" s="12"/>
      <c r="AK387" s="12"/>
      <c r="AL387" s="12"/>
      <c r="AM387" s="12"/>
      <c r="AN387" s="12"/>
      <c r="AO387" s="12"/>
      <c r="AP387" s="12"/>
      <c r="AQ387" s="12"/>
      <c r="AR387" s="12"/>
      <c r="AS387" s="12"/>
      <c r="AT387" s="12"/>
      <c r="AU387" s="12"/>
      <c r="AV387" s="12"/>
      <c r="AW387" s="12"/>
      <c r="AX387" s="12"/>
      <c r="AY387" s="12"/>
      <c r="AZ387" s="12"/>
      <c r="BA387" s="12"/>
      <c r="BB387" s="12"/>
      <c r="BC387" s="12"/>
      <c r="BD387" s="12"/>
      <c r="BE387" s="12"/>
      <c r="BF387" s="12"/>
      <c r="BG387" s="12"/>
      <c r="BH387" s="12"/>
      <c r="BI387" s="12"/>
      <c r="BJ387" s="12"/>
      <c r="BK387" s="12"/>
      <c r="BL387" s="12"/>
      <c r="BM387" s="12"/>
      <c r="BN387" s="12"/>
      <c r="BO387" s="12"/>
      <c r="BP387" s="12"/>
      <c r="BQ387" s="12"/>
      <c r="BR387" s="12"/>
      <c r="BS387" s="12"/>
      <c r="BT387" s="12"/>
      <c r="BU387" s="12"/>
      <c r="BV387" s="12"/>
      <c r="BW387" s="12"/>
      <c r="BX387" s="12"/>
      <c r="BY387" s="12"/>
      <c r="BZ387" s="12"/>
      <c r="CA387" s="12"/>
      <c r="CB387" s="12"/>
      <c r="CC387" s="12"/>
    </row>
    <row r="388" spans="1:81" ht="15.75" x14ac:dyDescent="0.25">
      <c r="A388" s="20"/>
      <c r="B388" s="29"/>
      <c r="C388" s="29"/>
      <c r="D388" s="29"/>
      <c r="E388" s="29"/>
      <c r="F388" s="26"/>
      <c r="G388" s="13"/>
      <c r="H388" s="20"/>
      <c r="I388" s="22"/>
      <c r="J388" s="22"/>
      <c r="K388" s="22"/>
      <c r="L388" s="22"/>
      <c r="M388" s="24"/>
      <c r="N388" s="22"/>
      <c r="O388" s="20"/>
      <c r="P388" s="12"/>
      <c r="Q388" s="12"/>
      <c r="R388" s="12"/>
      <c r="S388" s="12"/>
      <c r="T388" s="12"/>
      <c r="U388" s="12"/>
      <c r="V388" s="12"/>
      <c r="W388" s="12"/>
      <c r="X388" s="12"/>
      <c r="Y388" s="12"/>
      <c r="Z388" s="12"/>
      <c r="AA388" s="12"/>
      <c r="AB388" s="12"/>
      <c r="AC388" s="12"/>
      <c r="AD388" s="12"/>
      <c r="AE388" s="12"/>
      <c r="AF388" s="12"/>
      <c r="AG388" s="12"/>
      <c r="AH388" s="12"/>
      <c r="AI388" s="12"/>
      <c r="AJ388" s="12"/>
      <c r="AK388" s="12"/>
      <c r="AL388" s="12"/>
      <c r="AM388" s="12"/>
      <c r="AN388" s="12"/>
      <c r="AO388" s="12"/>
      <c r="AP388" s="12"/>
      <c r="AQ388" s="12"/>
      <c r="AR388" s="12"/>
      <c r="AS388" s="12"/>
      <c r="AT388" s="12"/>
      <c r="AU388" s="12"/>
      <c r="AV388" s="12"/>
      <c r="AW388" s="12"/>
      <c r="AX388" s="12"/>
      <c r="AY388" s="12"/>
      <c r="AZ388" s="12"/>
      <c r="BA388" s="12"/>
      <c r="BB388" s="12"/>
      <c r="BC388" s="12"/>
      <c r="BD388" s="12"/>
      <c r="BE388" s="12"/>
      <c r="BF388" s="12"/>
      <c r="BG388" s="12"/>
      <c r="BH388" s="12"/>
      <c r="BI388" s="12"/>
      <c r="BJ388" s="12"/>
      <c r="BK388" s="12"/>
      <c r="BL388" s="12"/>
      <c r="BM388" s="12"/>
      <c r="BN388" s="12"/>
      <c r="BO388" s="12"/>
      <c r="BP388" s="12"/>
      <c r="BQ388" s="12"/>
      <c r="BR388" s="12"/>
      <c r="BS388" s="12"/>
      <c r="BT388" s="12"/>
      <c r="BU388" s="12"/>
      <c r="BV388" s="12"/>
      <c r="BW388" s="12"/>
      <c r="BX388" s="12"/>
      <c r="BY388" s="12"/>
      <c r="BZ388" s="12"/>
      <c r="CA388" s="12"/>
      <c r="CB388" s="12"/>
      <c r="CC388" s="12"/>
    </row>
    <row r="389" spans="1:81" ht="15.75" x14ac:dyDescent="0.25">
      <c r="A389" s="20"/>
      <c r="B389" s="29"/>
      <c r="C389" s="29"/>
      <c r="D389" s="29"/>
      <c r="E389" s="29"/>
      <c r="F389" s="26"/>
      <c r="G389" s="13"/>
      <c r="H389" s="20"/>
      <c r="I389" s="22"/>
      <c r="J389" s="22"/>
      <c r="K389" s="22"/>
      <c r="L389" s="22"/>
      <c r="M389" s="24"/>
      <c r="N389" s="22"/>
      <c r="O389" s="20"/>
      <c r="P389" s="12"/>
      <c r="Q389" s="12"/>
      <c r="R389" s="12"/>
      <c r="S389" s="12"/>
      <c r="T389" s="12"/>
      <c r="U389" s="12"/>
      <c r="V389" s="12"/>
      <c r="W389" s="12"/>
      <c r="X389" s="12"/>
      <c r="Y389" s="12"/>
      <c r="Z389" s="12"/>
      <c r="AA389" s="12"/>
      <c r="AB389" s="12"/>
      <c r="AC389" s="12"/>
      <c r="AD389" s="12"/>
      <c r="AE389" s="12"/>
      <c r="AF389" s="12"/>
      <c r="AG389" s="12"/>
      <c r="AH389" s="12"/>
      <c r="AI389" s="12"/>
      <c r="AJ389" s="12"/>
      <c r="AK389" s="12"/>
      <c r="AL389" s="12"/>
      <c r="AM389" s="12"/>
      <c r="AN389" s="12"/>
      <c r="AO389" s="12"/>
      <c r="AP389" s="12"/>
      <c r="AQ389" s="12"/>
      <c r="AR389" s="12"/>
      <c r="AS389" s="12"/>
      <c r="AT389" s="12"/>
      <c r="AU389" s="12"/>
      <c r="AV389" s="12"/>
      <c r="AW389" s="12"/>
      <c r="AX389" s="12"/>
      <c r="AY389" s="12"/>
      <c r="AZ389" s="12"/>
      <c r="BA389" s="12"/>
      <c r="BB389" s="12"/>
      <c r="BC389" s="12"/>
      <c r="BD389" s="12"/>
      <c r="BE389" s="12"/>
      <c r="BF389" s="12"/>
      <c r="BG389" s="12"/>
      <c r="BH389" s="12"/>
      <c r="BI389" s="12"/>
      <c r="BJ389" s="12"/>
      <c r="BK389" s="12"/>
      <c r="BL389" s="12"/>
      <c r="BM389" s="12"/>
      <c r="BN389" s="12"/>
      <c r="BO389" s="12"/>
      <c r="BP389" s="12"/>
      <c r="BQ389" s="12"/>
      <c r="BR389" s="12"/>
      <c r="BS389" s="12"/>
      <c r="BT389" s="12"/>
      <c r="BU389" s="12"/>
      <c r="BV389" s="12"/>
      <c r="BW389" s="12"/>
      <c r="BX389" s="12"/>
      <c r="BY389" s="12"/>
      <c r="BZ389" s="12"/>
      <c r="CA389" s="12"/>
      <c r="CB389" s="12"/>
      <c r="CC389" s="12"/>
    </row>
    <row r="390" spans="1:81" ht="15.75" x14ac:dyDescent="0.25">
      <c r="A390" s="20"/>
      <c r="B390" s="29"/>
      <c r="C390" s="29"/>
      <c r="D390" s="29"/>
      <c r="E390" s="29"/>
      <c r="F390" s="26"/>
      <c r="G390" s="13"/>
      <c r="H390" s="20"/>
      <c r="I390" s="22"/>
      <c r="J390" s="22"/>
      <c r="K390" s="22"/>
      <c r="L390" s="22"/>
      <c r="M390" s="24"/>
      <c r="N390" s="22"/>
      <c r="O390" s="20"/>
      <c r="P390" s="12"/>
      <c r="Q390" s="12"/>
      <c r="R390" s="12"/>
      <c r="S390" s="12"/>
      <c r="T390" s="12"/>
      <c r="U390" s="12"/>
      <c r="V390" s="12"/>
      <c r="W390" s="12"/>
      <c r="X390" s="12"/>
      <c r="Y390" s="12"/>
      <c r="Z390" s="12"/>
      <c r="AA390" s="12"/>
      <c r="AB390" s="12"/>
      <c r="AC390" s="12"/>
      <c r="AD390" s="12"/>
      <c r="AE390" s="12"/>
      <c r="AF390" s="12"/>
      <c r="AG390" s="12"/>
      <c r="AH390" s="12"/>
      <c r="AI390" s="12"/>
      <c r="AJ390" s="12"/>
      <c r="AK390" s="12"/>
      <c r="AL390" s="12"/>
      <c r="AM390" s="12"/>
      <c r="AN390" s="12"/>
      <c r="AO390" s="12"/>
      <c r="AP390" s="12"/>
      <c r="AQ390" s="12"/>
      <c r="AR390" s="12"/>
      <c r="AS390" s="12"/>
      <c r="AT390" s="12"/>
      <c r="AU390" s="12"/>
      <c r="AV390" s="12"/>
      <c r="AW390" s="12"/>
      <c r="AX390" s="12"/>
      <c r="AY390" s="12"/>
      <c r="AZ390" s="12"/>
      <c r="BA390" s="12"/>
      <c r="BB390" s="12"/>
      <c r="BC390" s="12"/>
      <c r="BD390" s="12"/>
      <c r="BE390" s="12"/>
      <c r="BF390" s="12"/>
      <c r="BG390" s="12"/>
      <c r="BH390" s="12"/>
      <c r="BI390" s="12"/>
      <c r="BJ390" s="12"/>
      <c r="BK390" s="12"/>
      <c r="BL390" s="12"/>
      <c r="BM390" s="12"/>
      <c r="BN390" s="12"/>
      <c r="BO390" s="12"/>
      <c r="BP390" s="12"/>
      <c r="BQ390" s="12"/>
      <c r="BR390" s="12"/>
      <c r="BS390" s="12"/>
      <c r="BT390" s="12"/>
      <c r="BU390" s="12"/>
      <c r="BV390" s="12"/>
      <c r="BW390" s="12"/>
      <c r="BX390" s="12"/>
      <c r="BY390" s="12"/>
      <c r="BZ390" s="12"/>
      <c r="CA390" s="12"/>
      <c r="CB390" s="12"/>
      <c r="CC390" s="12"/>
    </row>
    <row r="391" spans="1:81" ht="15.75" x14ac:dyDescent="0.25">
      <c r="A391" s="20"/>
      <c r="B391" s="29"/>
      <c r="C391" s="29"/>
      <c r="D391" s="29"/>
      <c r="E391" s="29"/>
      <c r="F391" s="26"/>
      <c r="G391" s="13"/>
      <c r="H391" s="20"/>
      <c r="I391" s="22"/>
      <c r="J391" s="22"/>
      <c r="K391" s="22"/>
      <c r="L391" s="22"/>
      <c r="M391" s="24"/>
      <c r="N391" s="22"/>
      <c r="O391" s="20"/>
      <c r="P391" s="12"/>
      <c r="Q391" s="12"/>
      <c r="R391" s="12"/>
      <c r="S391" s="12"/>
      <c r="T391" s="12"/>
      <c r="U391" s="12"/>
      <c r="V391" s="12"/>
      <c r="W391" s="12"/>
      <c r="X391" s="12"/>
      <c r="Y391" s="12"/>
      <c r="Z391" s="12"/>
      <c r="AA391" s="12"/>
      <c r="AB391" s="12"/>
      <c r="AC391" s="12"/>
      <c r="AD391" s="12"/>
      <c r="AE391" s="12"/>
      <c r="AF391" s="12"/>
      <c r="AG391" s="12"/>
      <c r="AH391" s="12"/>
      <c r="AI391" s="12"/>
      <c r="AJ391" s="12"/>
      <c r="AK391" s="12"/>
      <c r="AL391" s="12"/>
      <c r="AM391" s="12"/>
      <c r="AN391" s="12"/>
      <c r="AO391" s="12"/>
      <c r="AP391" s="12"/>
      <c r="AQ391" s="12"/>
      <c r="AR391" s="12"/>
      <c r="AS391" s="12"/>
      <c r="AT391" s="12"/>
      <c r="AU391" s="12"/>
      <c r="AV391" s="12"/>
      <c r="AW391" s="12"/>
      <c r="AX391" s="12"/>
      <c r="AY391" s="12"/>
      <c r="AZ391" s="12"/>
      <c r="BA391" s="12"/>
      <c r="BB391" s="12"/>
      <c r="BC391" s="12"/>
      <c r="BD391" s="12"/>
      <c r="BE391" s="12"/>
      <c r="BF391" s="12"/>
      <c r="BG391" s="12"/>
      <c r="BH391" s="12"/>
      <c r="BI391" s="12"/>
      <c r="BJ391" s="12"/>
      <c r="BK391" s="12"/>
      <c r="BL391" s="12"/>
      <c r="BM391" s="12"/>
      <c r="BN391" s="12"/>
      <c r="BO391" s="12"/>
      <c r="BP391" s="12"/>
      <c r="BQ391" s="12"/>
      <c r="BR391" s="12"/>
      <c r="BS391" s="12"/>
      <c r="BT391" s="12"/>
      <c r="BU391" s="12"/>
      <c r="BV391" s="12"/>
      <c r="BW391" s="12"/>
      <c r="BX391" s="12"/>
      <c r="BY391" s="12"/>
      <c r="BZ391" s="12"/>
      <c r="CA391" s="12"/>
      <c r="CB391" s="12"/>
      <c r="CC391" s="12"/>
    </row>
    <row r="392" spans="1:81" ht="15.75" x14ac:dyDescent="0.25">
      <c r="A392" s="20"/>
      <c r="B392" s="29"/>
      <c r="C392" s="29"/>
      <c r="D392" s="29"/>
      <c r="E392" s="29"/>
      <c r="F392" s="26"/>
      <c r="G392" s="13"/>
      <c r="H392" s="20"/>
      <c r="I392" s="22"/>
      <c r="J392" s="22"/>
      <c r="K392" s="22"/>
      <c r="L392" s="22"/>
      <c r="M392" s="24"/>
      <c r="N392" s="22"/>
      <c r="O392" s="20"/>
      <c r="P392" s="12"/>
      <c r="Q392" s="12"/>
      <c r="R392" s="12"/>
      <c r="S392" s="12"/>
      <c r="T392" s="12"/>
      <c r="U392" s="12"/>
      <c r="V392" s="12"/>
      <c r="W392" s="12"/>
      <c r="X392" s="12"/>
      <c r="Y392" s="12"/>
      <c r="Z392" s="12"/>
      <c r="AA392" s="12"/>
      <c r="AB392" s="12"/>
      <c r="AC392" s="12"/>
      <c r="AD392" s="12"/>
      <c r="AE392" s="12"/>
      <c r="AF392" s="12"/>
      <c r="AG392" s="12"/>
      <c r="AH392" s="12"/>
      <c r="AI392" s="12"/>
      <c r="AJ392" s="12"/>
      <c r="AK392" s="12"/>
      <c r="AL392" s="12"/>
      <c r="AM392" s="12"/>
      <c r="AN392" s="12"/>
      <c r="AO392" s="12"/>
      <c r="AP392" s="12"/>
      <c r="AQ392" s="12"/>
      <c r="AR392" s="12"/>
      <c r="AS392" s="12"/>
      <c r="AT392" s="12"/>
      <c r="AU392" s="12"/>
      <c r="AV392" s="12"/>
      <c r="AW392" s="12"/>
      <c r="AX392" s="12"/>
      <c r="AY392" s="12"/>
      <c r="AZ392" s="12"/>
      <c r="BA392" s="12"/>
      <c r="BB392" s="12"/>
      <c r="BC392" s="12"/>
      <c r="BD392" s="12"/>
      <c r="BE392" s="12"/>
      <c r="BF392" s="12"/>
      <c r="BG392" s="12"/>
      <c r="BH392" s="12"/>
      <c r="BI392" s="12"/>
      <c r="BJ392" s="12"/>
      <c r="BK392" s="12"/>
      <c r="BL392" s="12"/>
      <c r="BM392" s="12"/>
      <c r="BN392" s="12"/>
      <c r="BO392" s="12"/>
      <c r="BP392" s="12"/>
      <c r="BQ392" s="12"/>
      <c r="BR392" s="12"/>
      <c r="BS392" s="12"/>
      <c r="BT392" s="12"/>
      <c r="BU392" s="12"/>
      <c r="BV392" s="12"/>
      <c r="BW392" s="12"/>
      <c r="BX392" s="12"/>
      <c r="BY392" s="12"/>
      <c r="BZ392" s="12"/>
      <c r="CA392" s="12"/>
      <c r="CB392" s="12"/>
      <c r="CC392" s="12"/>
    </row>
    <row r="393" spans="1:81" ht="15.75" x14ac:dyDescent="0.25">
      <c r="A393" s="20"/>
      <c r="B393" s="29"/>
      <c r="C393" s="29"/>
      <c r="D393" s="29"/>
      <c r="E393" s="29"/>
      <c r="F393" s="26"/>
      <c r="G393" s="13"/>
      <c r="H393" s="20"/>
      <c r="I393" s="22"/>
      <c r="J393" s="22"/>
      <c r="K393" s="22"/>
      <c r="L393" s="22"/>
      <c r="M393" s="24"/>
      <c r="N393" s="22"/>
      <c r="O393" s="20"/>
      <c r="P393" s="12"/>
      <c r="Q393" s="12"/>
      <c r="R393" s="12"/>
      <c r="S393" s="12"/>
      <c r="T393" s="12"/>
      <c r="U393" s="12"/>
      <c r="V393" s="12"/>
      <c r="W393" s="12"/>
      <c r="X393" s="12"/>
      <c r="Y393" s="12"/>
      <c r="Z393" s="12"/>
      <c r="AA393" s="12"/>
      <c r="AB393" s="12"/>
      <c r="AC393" s="12"/>
      <c r="AD393" s="12"/>
      <c r="AE393" s="12"/>
      <c r="AF393" s="12"/>
      <c r="AG393" s="12"/>
      <c r="AH393" s="12"/>
      <c r="AI393" s="12"/>
      <c r="AJ393" s="12"/>
      <c r="AK393" s="12"/>
      <c r="AL393" s="12"/>
      <c r="AM393" s="12"/>
      <c r="AN393" s="12"/>
      <c r="AO393" s="12"/>
      <c r="AP393" s="12"/>
      <c r="AQ393" s="12"/>
      <c r="AR393" s="12"/>
      <c r="AS393" s="12"/>
      <c r="AT393" s="12"/>
      <c r="AU393" s="12"/>
      <c r="AV393" s="12"/>
      <c r="AW393" s="12"/>
      <c r="AX393" s="12"/>
      <c r="AY393" s="12"/>
      <c r="AZ393" s="12"/>
      <c r="BA393" s="12"/>
      <c r="BB393" s="12"/>
      <c r="BC393" s="12"/>
      <c r="BD393" s="12"/>
      <c r="BE393" s="12"/>
      <c r="BF393" s="12"/>
      <c r="BG393" s="12"/>
      <c r="BH393" s="12"/>
      <c r="BI393" s="12"/>
      <c r="BJ393" s="12"/>
      <c r="BK393" s="12"/>
      <c r="BL393" s="12"/>
      <c r="BM393" s="12"/>
      <c r="BN393" s="12"/>
      <c r="BO393" s="12"/>
      <c r="BP393" s="12"/>
      <c r="BQ393" s="12"/>
      <c r="BR393" s="12"/>
      <c r="BS393" s="12"/>
      <c r="BT393" s="12"/>
      <c r="BU393" s="12"/>
      <c r="BV393" s="12"/>
      <c r="BW393" s="12"/>
      <c r="BX393" s="12"/>
      <c r="BY393" s="12"/>
      <c r="BZ393" s="12"/>
      <c r="CA393" s="12"/>
      <c r="CB393" s="12"/>
      <c r="CC393" s="12"/>
    </row>
    <row r="394" spans="1:81" ht="15.75" x14ac:dyDescent="0.25">
      <c r="A394" s="20"/>
      <c r="B394" s="29"/>
      <c r="C394" s="29"/>
      <c r="D394" s="29"/>
      <c r="E394" s="29"/>
      <c r="F394" s="26"/>
      <c r="G394" s="13"/>
      <c r="H394" s="20"/>
      <c r="I394" s="22"/>
      <c r="J394" s="22"/>
      <c r="K394" s="22"/>
      <c r="L394" s="22"/>
      <c r="M394" s="24"/>
      <c r="N394" s="22"/>
      <c r="O394" s="20"/>
      <c r="P394" s="12"/>
      <c r="Q394" s="12"/>
      <c r="R394" s="12"/>
      <c r="S394" s="12"/>
      <c r="T394" s="12"/>
      <c r="U394" s="12"/>
      <c r="V394" s="12"/>
      <c r="W394" s="12"/>
      <c r="X394" s="12"/>
      <c r="Y394" s="12"/>
      <c r="Z394" s="12"/>
      <c r="AA394" s="12"/>
      <c r="AB394" s="12"/>
      <c r="AC394" s="12"/>
      <c r="AD394" s="12"/>
      <c r="AE394" s="12"/>
      <c r="AF394" s="12"/>
      <c r="AG394" s="12"/>
      <c r="AH394" s="12"/>
      <c r="AI394" s="12"/>
      <c r="AJ394" s="12"/>
      <c r="AK394" s="12"/>
      <c r="AL394" s="12"/>
      <c r="AM394" s="12"/>
      <c r="AN394" s="12"/>
      <c r="AO394" s="12"/>
      <c r="AP394" s="12"/>
      <c r="AQ394" s="12"/>
      <c r="AR394" s="12"/>
      <c r="AS394" s="12"/>
      <c r="AT394" s="12"/>
      <c r="AU394" s="12"/>
      <c r="AV394" s="12"/>
      <c r="AW394" s="12"/>
      <c r="AX394" s="12"/>
      <c r="AY394" s="12"/>
      <c r="AZ394" s="12"/>
      <c r="BA394" s="12"/>
      <c r="BB394" s="12"/>
      <c r="BC394" s="12"/>
      <c r="BD394" s="12"/>
      <c r="BE394" s="12"/>
      <c r="BF394" s="12"/>
      <c r="BG394" s="12"/>
      <c r="BH394" s="12"/>
      <c r="BI394" s="12"/>
      <c r="BJ394" s="12"/>
      <c r="BK394" s="12"/>
      <c r="BL394" s="12"/>
      <c r="BM394" s="12"/>
      <c r="BN394" s="12"/>
      <c r="BO394" s="12"/>
      <c r="BP394" s="12"/>
      <c r="BQ394" s="12"/>
      <c r="BR394" s="12"/>
      <c r="BS394" s="12"/>
      <c r="BT394" s="12"/>
      <c r="BU394" s="12"/>
      <c r="BV394" s="12"/>
      <c r="BW394" s="12"/>
      <c r="BX394" s="12"/>
      <c r="BY394" s="12"/>
      <c r="BZ394" s="12"/>
      <c r="CA394" s="12"/>
      <c r="CB394" s="12"/>
      <c r="CC394" s="12"/>
    </row>
    <row r="395" spans="1:81" ht="15.75" x14ac:dyDescent="0.25">
      <c r="A395" s="20"/>
      <c r="B395" s="29"/>
      <c r="C395" s="29"/>
      <c r="D395" s="29"/>
      <c r="E395" s="29"/>
      <c r="F395" s="26"/>
      <c r="G395" s="13"/>
      <c r="H395" s="20"/>
      <c r="I395" s="22"/>
      <c r="J395" s="22"/>
      <c r="K395" s="22"/>
      <c r="L395" s="22"/>
      <c r="M395" s="24"/>
      <c r="N395" s="22"/>
      <c r="O395" s="20"/>
      <c r="P395" s="12"/>
      <c r="Q395" s="12"/>
      <c r="R395" s="12"/>
      <c r="S395" s="12"/>
      <c r="T395" s="12"/>
      <c r="U395" s="12"/>
      <c r="V395" s="12"/>
      <c r="W395" s="12"/>
      <c r="X395" s="12"/>
      <c r="Y395" s="12"/>
      <c r="Z395" s="12"/>
      <c r="AA395" s="12"/>
      <c r="AB395" s="12"/>
      <c r="AC395" s="12"/>
      <c r="AD395" s="12"/>
      <c r="AE395" s="12"/>
      <c r="AF395" s="12"/>
      <c r="AG395" s="12"/>
      <c r="AH395" s="12"/>
      <c r="AI395" s="12"/>
      <c r="AJ395" s="12"/>
      <c r="AK395" s="12"/>
      <c r="AL395" s="12"/>
      <c r="AM395" s="12"/>
      <c r="AN395" s="12"/>
      <c r="AO395" s="12"/>
      <c r="AP395" s="12"/>
      <c r="AQ395" s="12"/>
      <c r="AR395" s="12"/>
      <c r="AS395" s="12"/>
      <c r="AT395" s="12"/>
      <c r="AU395" s="12"/>
      <c r="AV395" s="12"/>
      <c r="AW395" s="12"/>
      <c r="AX395" s="12"/>
      <c r="AY395" s="12"/>
      <c r="AZ395" s="12"/>
      <c r="BA395" s="12"/>
      <c r="BB395" s="12"/>
      <c r="BC395" s="12"/>
      <c r="BD395" s="12"/>
      <c r="BE395" s="12"/>
      <c r="BF395" s="12"/>
      <c r="BG395" s="12"/>
      <c r="BH395" s="12"/>
      <c r="BI395" s="12"/>
      <c r="BJ395" s="12"/>
      <c r="BK395" s="12"/>
      <c r="BL395" s="12"/>
      <c r="BM395" s="12"/>
      <c r="BN395" s="12"/>
      <c r="BO395" s="12"/>
      <c r="BP395" s="12"/>
      <c r="BQ395" s="12"/>
      <c r="BR395" s="12"/>
      <c r="BS395" s="12"/>
      <c r="BT395" s="12"/>
      <c r="BU395" s="12"/>
      <c r="BV395" s="12"/>
      <c r="BW395" s="12"/>
      <c r="BX395" s="12"/>
      <c r="BY395" s="12"/>
      <c r="BZ395" s="12"/>
      <c r="CA395" s="12"/>
      <c r="CB395" s="12"/>
      <c r="CC395" s="12"/>
    </row>
    <row r="396" spans="1:81" ht="15.75" x14ac:dyDescent="0.25">
      <c r="A396" s="20"/>
      <c r="B396" s="29"/>
      <c r="C396" s="29"/>
      <c r="D396" s="29"/>
      <c r="E396" s="29"/>
      <c r="F396" s="26"/>
      <c r="G396" s="13"/>
      <c r="H396" s="20"/>
      <c r="I396" s="22"/>
      <c r="J396" s="22"/>
      <c r="K396" s="22"/>
      <c r="L396" s="22"/>
      <c r="M396" s="24"/>
      <c r="N396" s="22"/>
      <c r="O396" s="20"/>
      <c r="P396" s="12"/>
      <c r="Q396" s="12"/>
      <c r="R396" s="12"/>
      <c r="S396" s="12"/>
      <c r="T396" s="12"/>
      <c r="U396" s="12"/>
      <c r="V396" s="12"/>
      <c r="W396" s="12"/>
      <c r="X396" s="12"/>
      <c r="Y396" s="12"/>
      <c r="Z396" s="12"/>
      <c r="AA396" s="12"/>
      <c r="AB396" s="12"/>
      <c r="AC396" s="12"/>
      <c r="AD396" s="12"/>
      <c r="AE396" s="12"/>
      <c r="AF396" s="12"/>
      <c r="AG396" s="12"/>
      <c r="AH396" s="12"/>
      <c r="AI396" s="12"/>
      <c r="AJ396" s="12"/>
      <c r="AK396" s="12"/>
      <c r="AL396" s="12"/>
      <c r="AM396" s="12"/>
      <c r="AN396" s="12"/>
      <c r="AO396" s="12"/>
      <c r="AP396" s="12"/>
      <c r="AQ396" s="12"/>
      <c r="AR396" s="12"/>
      <c r="AS396" s="12"/>
      <c r="AT396" s="12"/>
      <c r="AU396" s="12"/>
      <c r="AV396" s="12"/>
      <c r="AW396" s="12"/>
      <c r="AX396" s="12"/>
      <c r="AY396" s="12"/>
      <c r="AZ396" s="12"/>
      <c r="BA396" s="12"/>
      <c r="BB396" s="12"/>
      <c r="BC396" s="12"/>
      <c r="BD396" s="12"/>
      <c r="BE396" s="12"/>
      <c r="BF396" s="12"/>
      <c r="BG396" s="12"/>
      <c r="BH396" s="12"/>
      <c r="BI396" s="12"/>
      <c r="BJ396" s="12"/>
      <c r="BK396" s="12"/>
      <c r="BL396" s="12"/>
      <c r="BM396" s="12"/>
      <c r="BN396" s="12"/>
      <c r="BO396" s="12"/>
      <c r="BP396" s="12"/>
      <c r="BQ396" s="12"/>
      <c r="BR396" s="12"/>
      <c r="BS396" s="12"/>
      <c r="BT396" s="12"/>
      <c r="BU396" s="12"/>
      <c r="BV396" s="12"/>
      <c r="BW396" s="12"/>
      <c r="BX396" s="12"/>
      <c r="BY396" s="12"/>
      <c r="BZ396" s="12"/>
      <c r="CA396" s="12"/>
      <c r="CB396" s="12"/>
      <c r="CC396" s="12"/>
    </row>
    <row r="397" spans="1:81" ht="15.75" x14ac:dyDescent="0.25">
      <c r="A397" s="20"/>
      <c r="B397" s="29"/>
      <c r="C397" s="29"/>
      <c r="D397" s="29"/>
      <c r="E397" s="29"/>
      <c r="F397" s="26"/>
      <c r="G397" s="13"/>
      <c r="H397" s="20"/>
      <c r="I397" s="22"/>
      <c r="J397" s="22"/>
      <c r="K397" s="22"/>
      <c r="L397" s="22"/>
      <c r="M397" s="24"/>
      <c r="N397" s="22"/>
      <c r="O397" s="20"/>
      <c r="P397" s="12"/>
      <c r="Q397" s="12"/>
      <c r="R397" s="12"/>
      <c r="S397" s="12"/>
      <c r="T397" s="12"/>
      <c r="U397" s="12"/>
      <c r="V397" s="12"/>
      <c r="W397" s="12"/>
      <c r="X397" s="12"/>
      <c r="Y397" s="12"/>
      <c r="Z397" s="12"/>
      <c r="AA397" s="12"/>
      <c r="AB397" s="12"/>
      <c r="AC397" s="12"/>
      <c r="AD397" s="12"/>
      <c r="AE397" s="12"/>
      <c r="AF397" s="12"/>
      <c r="AG397" s="12"/>
      <c r="AH397" s="12"/>
      <c r="AI397" s="12"/>
      <c r="AJ397" s="12"/>
      <c r="AK397" s="12"/>
      <c r="AL397" s="12"/>
      <c r="AM397" s="12"/>
      <c r="AN397" s="12"/>
      <c r="AO397" s="12"/>
      <c r="AP397" s="12"/>
      <c r="AQ397" s="12"/>
      <c r="AR397" s="12"/>
      <c r="AS397" s="12"/>
      <c r="AT397" s="12"/>
      <c r="AU397" s="12"/>
      <c r="AV397" s="12"/>
      <c r="AW397" s="12"/>
      <c r="AX397" s="12"/>
      <c r="AY397" s="12"/>
      <c r="AZ397" s="12"/>
      <c r="BA397" s="12"/>
      <c r="BB397" s="12"/>
      <c r="BC397" s="12"/>
      <c r="BD397" s="12"/>
      <c r="BE397" s="12"/>
      <c r="BF397" s="12"/>
      <c r="BG397" s="12"/>
      <c r="BH397" s="12"/>
      <c r="BI397" s="12"/>
      <c r="BJ397" s="12"/>
      <c r="BK397" s="12"/>
      <c r="BL397" s="12"/>
      <c r="BM397" s="12"/>
      <c r="BN397" s="12"/>
      <c r="BO397" s="12"/>
      <c r="BP397" s="12"/>
      <c r="BQ397" s="12"/>
      <c r="BR397" s="12"/>
      <c r="BS397" s="12"/>
      <c r="BT397" s="12"/>
      <c r="BU397" s="12"/>
      <c r="BV397" s="12"/>
      <c r="BW397" s="12"/>
      <c r="BX397" s="12"/>
      <c r="BY397" s="12"/>
      <c r="BZ397" s="12"/>
      <c r="CA397" s="12"/>
      <c r="CB397" s="12"/>
      <c r="CC397" s="12"/>
    </row>
    <row r="398" spans="1:81" ht="15.75" x14ac:dyDescent="0.25">
      <c r="A398" s="20"/>
      <c r="B398" s="29"/>
      <c r="C398" s="29"/>
      <c r="D398" s="29"/>
      <c r="E398" s="29"/>
      <c r="F398" s="26"/>
      <c r="G398" s="13"/>
      <c r="H398" s="20"/>
      <c r="I398" s="22"/>
      <c r="J398" s="22"/>
      <c r="K398" s="22"/>
      <c r="L398" s="22"/>
      <c r="M398" s="24"/>
      <c r="N398" s="22"/>
      <c r="O398" s="20"/>
      <c r="P398" s="12"/>
      <c r="Q398" s="12"/>
      <c r="R398" s="12"/>
      <c r="S398" s="12"/>
      <c r="T398" s="12"/>
      <c r="U398" s="12"/>
      <c r="V398" s="12"/>
      <c r="W398" s="12"/>
      <c r="X398" s="12"/>
      <c r="Y398" s="12"/>
      <c r="Z398" s="12"/>
      <c r="AA398" s="12"/>
      <c r="AB398" s="12"/>
      <c r="AC398" s="12"/>
      <c r="AD398" s="12"/>
      <c r="AE398" s="12"/>
      <c r="AF398" s="12"/>
      <c r="AG398" s="12"/>
      <c r="AH398" s="12"/>
      <c r="AI398" s="12"/>
      <c r="AJ398" s="12"/>
      <c r="AK398" s="12"/>
      <c r="AL398" s="12"/>
      <c r="AM398" s="12"/>
      <c r="AN398" s="12"/>
      <c r="AO398" s="12"/>
      <c r="AP398" s="12"/>
      <c r="AQ398" s="12"/>
      <c r="AR398" s="12"/>
      <c r="AS398" s="12"/>
      <c r="AT398" s="12"/>
      <c r="AU398" s="12"/>
      <c r="AV398" s="12"/>
      <c r="AW398" s="12"/>
      <c r="AX398" s="12"/>
      <c r="AY398" s="12"/>
      <c r="AZ398" s="12"/>
      <c r="BA398" s="12"/>
      <c r="BB398" s="12"/>
      <c r="BC398" s="12"/>
      <c r="BD398" s="12"/>
      <c r="BE398" s="12"/>
      <c r="BF398" s="12"/>
      <c r="BG398" s="12"/>
      <c r="BH398" s="12"/>
      <c r="BI398" s="12"/>
      <c r="BJ398" s="12"/>
      <c r="BK398" s="12"/>
      <c r="BL398" s="12"/>
      <c r="BM398" s="12"/>
      <c r="BN398" s="12"/>
      <c r="BO398" s="12"/>
      <c r="BP398" s="12"/>
      <c r="BQ398" s="12"/>
      <c r="BR398" s="12"/>
      <c r="BS398" s="12"/>
      <c r="BT398" s="12"/>
      <c r="BU398" s="12"/>
      <c r="BV398" s="12"/>
      <c r="BW398" s="12"/>
      <c r="BX398" s="12"/>
      <c r="BY398" s="12"/>
      <c r="BZ398" s="12"/>
      <c r="CA398" s="12"/>
      <c r="CB398" s="12"/>
      <c r="CC398" s="12"/>
    </row>
    <row r="399" spans="1:81" ht="15.75" x14ac:dyDescent="0.25">
      <c r="A399" s="20"/>
      <c r="B399" s="29"/>
      <c r="C399" s="29"/>
      <c r="D399" s="29"/>
      <c r="E399" s="29"/>
      <c r="F399" s="26"/>
      <c r="G399" s="13"/>
      <c r="H399" s="20"/>
      <c r="I399" s="22"/>
      <c r="J399" s="22"/>
      <c r="K399" s="22"/>
      <c r="L399" s="22"/>
      <c r="M399" s="24"/>
      <c r="N399" s="22"/>
      <c r="O399" s="20"/>
      <c r="P399" s="12"/>
      <c r="Q399" s="12"/>
      <c r="R399" s="12"/>
      <c r="S399" s="12"/>
      <c r="T399" s="12"/>
      <c r="U399" s="12"/>
      <c r="V399" s="12"/>
      <c r="W399" s="12"/>
      <c r="X399" s="12"/>
      <c r="Y399" s="12"/>
      <c r="Z399" s="12"/>
      <c r="AA399" s="12"/>
      <c r="AB399" s="12"/>
      <c r="AC399" s="12"/>
      <c r="AD399" s="12"/>
      <c r="AE399" s="12"/>
      <c r="AF399" s="12"/>
      <c r="AG399" s="12"/>
      <c r="AH399" s="12"/>
      <c r="AI399" s="12"/>
      <c r="AJ399" s="12"/>
      <c r="AK399" s="12"/>
      <c r="AL399" s="12"/>
      <c r="AM399" s="12"/>
      <c r="AN399" s="12"/>
      <c r="AO399" s="12"/>
      <c r="AP399" s="12"/>
      <c r="AQ399" s="12"/>
      <c r="AR399" s="12"/>
      <c r="AS399" s="12"/>
      <c r="AT399" s="12"/>
      <c r="AU399" s="12"/>
      <c r="AV399" s="12"/>
      <c r="AW399" s="12"/>
      <c r="AX399" s="12"/>
      <c r="AY399" s="12"/>
      <c r="AZ399" s="12"/>
      <c r="BA399" s="12"/>
      <c r="BB399" s="12"/>
      <c r="BC399" s="12"/>
      <c r="BD399" s="12"/>
      <c r="BE399" s="12"/>
      <c r="BF399" s="12"/>
      <c r="BG399" s="12"/>
      <c r="BH399" s="12"/>
      <c r="BI399" s="12"/>
      <c r="BJ399" s="12"/>
      <c r="BK399" s="12"/>
      <c r="BL399" s="12"/>
      <c r="BM399" s="12"/>
      <c r="BN399" s="12"/>
      <c r="BO399" s="12"/>
      <c r="BP399" s="12"/>
      <c r="BQ399" s="12"/>
      <c r="BR399" s="12"/>
      <c r="BS399" s="12"/>
      <c r="BT399" s="12"/>
      <c r="BU399" s="12"/>
      <c r="BV399" s="12"/>
      <c r="BW399" s="12"/>
      <c r="BX399" s="12"/>
      <c r="BY399" s="12"/>
      <c r="BZ399" s="12"/>
      <c r="CA399" s="12"/>
      <c r="CB399" s="12"/>
      <c r="CC399" s="12"/>
    </row>
    <row r="400" spans="1:81" ht="15.75" x14ac:dyDescent="0.25">
      <c r="A400" s="20"/>
      <c r="B400" s="29"/>
      <c r="C400" s="29"/>
      <c r="D400" s="29"/>
      <c r="E400" s="29"/>
      <c r="F400" s="26"/>
      <c r="G400" s="13"/>
      <c r="H400" s="20"/>
      <c r="I400" s="22"/>
      <c r="J400" s="22"/>
      <c r="K400" s="22"/>
      <c r="L400" s="22"/>
      <c r="M400" s="24"/>
      <c r="N400" s="22"/>
      <c r="O400" s="20"/>
      <c r="P400" s="12"/>
      <c r="Q400" s="12"/>
      <c r="R400" s="12"/>
      <c r="S400" s="12"/>
      <c r="T400" s="12"/>
      <c r="U400" s="12"/>
      <c r="V400" s="12"/>
      <c r="W400" s="12"/>
      <c r="X400" s="12"/>
      <c r="Y400" s="12"/>
      <c r="Z400" s="12"/>
      <c r="AA400" s="12"/>
      <c r="AB400" s="12"/>
      <c r="AC400" s="12"/>
      <c r="AD400" s="12"/>
      <c r="AE400" s="12"/>
      <c r="AF400" s="12"/>
      <c r="AG400" s="12"/>
      <c r="AH400" s="12"/>
      <c r="AI400" s="12"/>
      <c r="AJ400" s="12"/>
      <c r="AK400" s="12"/>
      <c r="AL400" s="12"/>
      <c r="AM400" s="12"/>
      <c r="AN400" s="12"/>
      <c r="AO400" s="12"/>
      <c r="AP400" s="12"/>
      <c r="AQ400" s="12"/>
      <c r="AR400" s="12"/>
      <c r="AS400" s="12"/>
      <c r="AT400" s="12"/>
      <c r="AU400" s="12"/>
      <c r="AV400" s="12"/>
      <c r="AW400" s="12"/>
      <c r="AX400" s="12"/>
      <c r="AY400" s="12"/>
      <c r="AZ400" s="12"/>
      <c r="BA400" s="12"/>
      <c r="BB400" s="12"/>
      <c r="BC400" s="12"/>
      <c r="BD400" s="12"/>
      <c r="BE400" s="12"/>
      <c r="BF400" s="12"/>
      <c r="BG400" s="12"/>
      <c r="BH400" s="12"/>
      <c r="BI400" s="12"/>
      <c r="BJ400" s="12"/>
      <c r="BK400" s="12"/>
      <c r="BL400" s="12"/>
      <c r="BM400" s="12"/>
      <c r="BN400" s="12"/>
      <c r="BO400" s="12"/>
      <c r="BP400" s="12"/>
      <c r="BQ400" s="12"/>
      <c r="BR400" s="12"/>
      <c r="BS400" s="12"/>
      <c r="BT400" s="12"/>
      <c r="BU400" s="12"/>
      <c r="BV400" s="12"/>
      <c r="BW400" s="12"/>
      <c r="BX400" s="12"/>
      <c r="BY400" s="12"/>
      <c r="BZ400" s="12"/>
      <c r="CA400" s="12"/>
      <c r="CB400" s="12"/>
      <c r="CC400" s="12"/>
    </row>
    <row r="401" spans="1:81" ht="15.75" x14ac:dyDescent="0.25">
      <c r="A401" s="20"/>
      <c r="B401" s="29"/>
      <c r="C401" s="29"/>
      <c r="D401" s="29"/>
      <c r="E401" s="29"/>
      <c r="F401" s="26"/>
      <c r="G401" s="13"/>
      <c r="H401" s="20"/>
      <c r="I401" s="22"/>
      <c r="J401" s="22"/>
      <c r="K401" s="22"/>
      <c r="L401" s="22"/>
      <c r="M401" s="24"/>
      <c r="N401" s="22"/>
      <c r="O401" s="20"/>
      <c r="P401" s="12"/>
      <c r="Q401" s="12"/>
      <c r="R401" s="12"/>
      <c r="S401" s="12"/>
      <c r="T401" s="12"/>
      <c r="U401" s="12"/>
      <c r="V401" s="12"/>
      <c r="W401" s="12"/>
      <c r="X401" s="12"/>
      <c r="Y401" s="12"/>
      <c r="Z401" s="12"/>
      <c r="AA401" s="12"/>
      <c r="AB401" s="12"/>
      <c r="AC401" s="12"/>
      <c r="AD401" s="12"/>
      <c r="AE401" s="12"/>
      <c r="AF401" s="12"/>
      <c r="AG401" s="12"/>
      <c r="AH401" s="12"/>
      <c r="AI401" s="12"/>
      <c r="AJ401" s="12"/>
      <c r="AK401" s="12"/>
      <c r="AL401" s="12"/>
      <c r="AM401" s="12"/>
      <c r="AN401" s="12"/>
      <c r="AO401" s="12"/>
      <c r="AP401" s="12"/>
      <c r="AQ401" s="12"/>
      <c r="AR401" s="12"/>
      <c r="AS401" s="12"/>
      <c r="AT401" s="12"/>
      <c r="AU401" s="12"/>
      <c r="AV401" s="12"/>
      <c r="AW401" s="12"/>
      <c r="AX401" s="12"/>
      <c r="AY401" s="12"/>
      <c r="AZ401" s="12"/>
      <c r="BA401" s="12"/>
      <c r="BB401" s="12"/>
      <c r="BC401" s="12"/>
      <c r="BD401" s="12"/>
      <c r="BE401" s="12"/>
      <c r="BF401" s="12"/>
      <c r="BG401" s="12"/>
      <c r="BH401" s="12"/>
      <c r="BI401" s="12"/>
      <c r="BJ401" s="12"/>
      <c r="BK401" s="12"/>
      <c r="BL401" s="12"/>
      <c r="BM401" s="12"/>
      <c r="BN401" s="12"/>
      <c r="BO401" s="12"/>
      <c r="BP401" s="12"/>
      <c r="BQ401" s="12"/>
      <c r="BR401" s="12"/>
      <c r="BS401" s="12"/>
      <c r="BT401" s="12"/>
      <c r="BU401" s="12"/>
      <c r="BV401" s="12"/>
      <c r="BW401" s="12"/>
      <c r="BX401" s="12"/>
      <c r="BY401" s="12"/>
      <c r="BZ401" s="12"/>
      <c r="CA401" s="12"/>
      <c r="CB401" s="12"/>
      <c r="CC401" s="12"/>
    </row>
    <row r="402" spans="1:81" ht="15.75" x14ac:dyDescent="0.25">
      <c r="A402" s="20"/>
      <c r="B402" s="29"/>
      <c r="C402" s="29"/>
      <c r="D402" s="29"/>
      <c r="E402" s="29"/>
      <c r="F402" s="26"/>
      <c r="G402" s="13"/>
      <c r="H402" s="20"/>
      <c r="I402" s="22"/>
      <c r="J402" s="22"/>
      <c r="K402" s="22"/>
      <c r="L402" s="22"/>
      <c r="M402" s="24"/>
      <c r="N402" s="22"/>
      <c r="O402" s="20"/>
      <c r="P402" s="12"/>
      <c r="Q402" s="12"/>
      <c r="R402" s="12"/>
      <c r="S402" s="12"/>
      <c r="T402" s="12"/>
      <c r="U402" s="12"/>
      <c r="V402" s="12"/>
      <c r="W402" s="12"/>
      <c r="X402" s="12"/>
      <c r="Y402" s="12"/>
      <c r="Z402" s="12"/>
      <c r="AA402" s="12"/>
      <c r="AB402" s="12"/>
      <c r="AC402" s="12"/>
      <c r="AD402" s="12"/>
      <c r="AE402" s="12"/>
      <c r="AF402" s="12"/>
      <c r="AG402" s="12"/>
      <c r="AH402" s="12"/>
      <c r="AI402" s="12"/>
      <c r="AJ402" s="12"/>
      <c r="AK402" s="12"/>
      <c r="AL402" s="12"/>
      <c r="AM402" s="12"/>
      <c r="AN402" s="12"/>
      <c r="AO402" s="12"/>
      <c r="AP402" s="12"/>
      <c r="AQ402" s="12"/>
      <c r="AR402" s="12"/>
      <c r="AS402" s="12"/>
      <c r="AT402" s="12"/>
      <c r="AU402" s="12"/>
      <c r="AV402" s="12"/>
      <c r="AW402" s="12"/>
      <c r="AX402" s="12"/>
      <c r="AY402" s="12"/>
      <c r="AZ402" s="12"/>
      <c r="BA402" s="12"/>
      <c r="BB402" s="12"/>
      <c r="BC402" s="12"/>
      <c r="BD402" s="12"/>
      <c r="BE402" s="12"/>
      <c r="BF402" s="12"/>
      <c r="BG402" s="12"/>
      <c r="BH402" s="12"/>
      <c r="BI402" s="12"/>
      <c r="BJ402" s="12"/>
      <c r="BK402" s="12"/>
      <c r="BL402" s="12"/>
      <c r="BM402" s="12"/>
      <c r="BN402" s="12"/>
      <c r="BO402" s="12"/>
      <c r="BP402" s="12"/>
      <c r="BQ402" s="12"/>
      <c r="BR402" s="12"/>
      <c r="BS402" s="12"/>
      <c r="BT402" s="12"/>
      <c r="BU402" s="12"/>
      <c r="BV402" s="12"/>
      <c r="BW402" s="12"/>
      <c r="BX402" s="12"/>
      <c r="BY402" s="12"/>
      <c r="BZ402" s="12"/>
      <c r="CA402" s="12"/>
      <c r="CB402" s="12"/>
      <c r="CC402" s="12"/>
    </row>
    <row r="403" spans="1:81" ht="15.75" x14ac:dyDescent="0.25">
      <c r="A403" s="20"/>
      <c r="B403" s="29"/>
      <c r="C403" s="29"/>
      <c r="D403" s="29"/>
      <c r="E403" s="29"/>
      <c r="F403" s="26"/>
      <c r="G403" s="13"/>
      <c r="H403" s="20"/>
      <c r="I403" s="22"/>
      <c r="J403" s="22"/>
      <c r="K403" s="22"/>
      <c r="L403" s="22"/>
      <c r="M403" s="24"/>
      <c r="N403" s="22"/>
      <c r="O403" s="20"/>
      <c r="P403" s="12"/>
      <c r="Q403" s="12"/>
      <c r="R403" s="12"/>
      <c r="S403" s="12"/>
      <c r="T403" s="12"/>
      <c r="U403" s="12"/>
      <c r="V403" s="12"/>
      <c r="W403" s="12"/>
      <c r="X403" s="12"/>
      <c r="Y403" s="12"/>
      <c r="Z403" s="12"/>
      <c r="AA403" s="12"/>
      <c r="AB403" s="12"/>
      <c r="AC403" s="12"/>
      <c r="AD403" s="12"/>
      <c r="AE403" s="12"/>
      <c r="AF403" s="12"/>
      <c r="AG403" s="12"/>
      <c r="AH403" s="12"/>
      <c r="AI403" s="12"/>
      <c r="AJ403" s="12"/>
      <c r="AK403" s="12"/>
      <c r="AL403" s="12"/>
      <c r="AM403" s="12"/>
      <c r="AN403" s="12"/>
      <c r="AO403" s="12"/>
      <c r="AP403" s="12"/>
      <c r="AQ403" s="12"/>
      <c r="AR403" s="12"/>
      <c r="AS403" s="12"/>
      <c r="AT403" s="12"/>
      <c r="AU403" s="12"/>
      <c r="AV403" s="12"/>
      <c r="AW403" s="12"/>
      <c r="AX403" s="12"/>
      <c r="AY403" s="12"/>
      <c r="AZ403" s="12"/>
      <c r="BA403" s="12"/>
      <c r="BB403" s="12"/>
      <c r="BC403" s="12"/>
      <c r="BD403" s="12"/>
      <c r="BE403" s="12"/>
      <c r="BF403" s="12"/>
      <c r="BG403" s="12"/>
      <c r="BH403" s="12"/>
      <c r="BI403" s="12"/>
      <c r="BJ403" s="12"/>
      <c r="BK403" s="12"/>
      <c r="BL403" s="12"/>
      <c r="BM403" s="12"/>
      <c r="BN403" s="12"/>
      <c r="BO403" s="12"/>
      <c r="BP403" s="12"/>
      <c r="BQ403" s="12"/>
      <c r="BR403" s="12"/>
      <c r="BS403" s="12"/>
      <c r="BT403" s="12"/>
      <c r="BU403" s="12"/>
      <c r="BV403" s="12"/>
      <c r="BW403" s="12"/>
      <c r="BX403" s="12"/>
      <c r="BY403" s="12"/>
      <c r="BZ403" s="12"/>
      <c r="CA403" s="12"/>
      <c r="CB403" s="12"/>
      <c r="CC403" s="12"/>
    </row>
    <row r="404" spans="1:81" ht="15.75" x14ac:dyDescent="0.25">
      <c r="A404" s="20"/>
      <c r="B404" s="29"/>
      <c r="C404" s="29"/>
      <c r="D404" s="29"/>
      <c r="E404" s="29"/>
      <c r="F404" s="26"/>
      <c r="G404" s="13"/>
      <c r="H404" s="20"/>
      <c r="I404" s="22"/>
      <c r="J404" s="22"/>
      <c r="K404" s="22"/>
      <c r="L404" s="22"/>
      <c r="M404" s="24"/>
      <c r="N404" s="22"/>
      <c r="O404" s="20"/>
      <c r="P404" s="12"/>
      <c r="Q404" s="12"/>
      <c r="R404" s="12"/>
      <c r="S404" s="12"/>
      <c r="T404" s="12"/>
      <c r="U404" s="12"/>
      <c r="V404" s="12"/>
      <c r="W404" s="12"/>
      <c r="X404" s="12"/>
      <c r="Y404" s="12"/>
      <c r="Z404" s="12"/>
      <c r="AA404" s="12"/>
      <c r="AB404" s="12"/>
      <c r="AC404" s="12"/>
      <c r="AD404" s="12"/>
      <c r="AE404" s="12"/>
      <c r="AF404" s="12"/>
      <c r="AG404" s="12"/>
      <c r="AH404" s="12"/>
      <c r="AI404" s="12"/>
      <c r="AJ404" s="12"/>
      <c r="AK404" s="12"/>
      <c r="AL404" s="12"/>
      <c r="AM404" s="12"/>
      <c r="AN404" s="12"/>
      <c r="AO404" s="12"/>
      <c r="AP404" s="12"/>
      <c r="AQ404" s="12"/>
      <c r="AR404" s="12"/>
      <c r="AS404" s="12"/>
      <c r="AT404" s="12"/>
      <c r="AU404" s="12"/>
      <c r="AV404" s="12"/>
      <c r="AW404" s="12"/>
      <c r="AX404" s="12"/>
      <c r="AY404" s="12"/>
      <c r="AZ404" s="12"/>
      <c r="BA404" s="12"/>
      <c r="BB404" s="12"/>
      <c r="BC404" s="12"/>
      <c r="BD404" s="12"/>
      <c r="BE404" s="12"/>
      <c r="BF404" s="12"/>
      <c r="BG404" s="12"/>
      <c r="BH404" s="12"/>
      <c r="BI404" s="12"/>
      <c r="BJ404" s="12"/>
      <c r="BK404" s="12"/>
      <c r="BL404" s="12"/>
      <c r="BM404" s="12"/>
      <c r="BN404" s="12"/>
      <c r="BO404" s="12"/>
      <c r="BP404" s="12"/>
      <c r="BQ404" s="12"/>
      <c r="BR404" s="12"/>
      <c r="BS404" s="12"/>
      <c r="BT404" s="12"/>
      <c r="BU404" s="12"/>
      <c r="BV404" s="12"/>
      <c r="BW404" s="12"/>
      <c r="BX404" s="12"/>
      <c r="BY404" s="12"/>
      <c r="BZ404" s="12"/>
      <c r="CA404" s="12"/>
      <c r="CB404" s="12"/>
      <c r="CC404" s="12"/>
    </row>
    <row r="405" spans="1:81" ht="15.75" x14ac:dyDescent="0.25">
      <c r="A405" s="20"/>
      <c r="B405" s="29"/>
      <c r="C405" s="29"/>
      <c r="D405" s="29"/>
      <c r="E405" s="29"/>
      <c r="F405" s="26"/>
      <c r="G405" s="13"/>
      <c r="H405" s="20"/>
      <c r="I405" s="22"/>
      <c r="J405" s="22"/>
      <c r="K405" s="22"/>
      <c r="L405" s="22"/>
      <c r="M405" s="24"/>
      <c r="N405" s="22"/>
      <c r="O405" s="20"/>
      <c r="P405" s="12"/>
      <c r="Q405" s="12"/>
      <c r="R405" s="12"/>
      <c r="S405" s="12"/>
      <c r="T405" s="12"/>
      <c r="U405" s="12"/>
      <c r="V405" s="12"/>
      <c r="W405" s="12"/>
      <c r="X405" s="12"/>
      <c r="Y405" s="12"/>
      <c r="Z405" s="12"/>
      <c r="AA405" s="12"/>
      <c r="AB405" s="12"/>
      <c r="AC405" s="12"/>
      <c r="AD405" s="12"/>
      <c r="AE405" s="12"/>
      <c r="AF405" s="12"/>
      <c r="AG405" s="12"/>
      <c r="AH405" s="12"/>
      <c r="AI405" s="12"/>
      <c r="AJ405" s="12"/>
      <c r="AK405" s="12"/>
      <c r="AL405" s="12"/>
      <c r="AM405" s="12"/>
      <c r="AN405" s="12"/>
      <c r="AO405" s="12"/>
      <c r="AP405" s="12"/>
      <c r="AQ405" s="12"/>
      <c r="AR405" s="12"/>
      <c r="AS405" s="12"/>
      <c r="AT405" s="12"/>
      <c r="AU405" s="12"/>
      <c r="AV405" s="12"/>
      <c r="AW405" s="12"/>
      <c r="AX405" s="12"/>
      <c r="AY405" s="12"/>
      <c r="AZ405" s="12"/>
      <c r="BA405" s="12"/>
      <c r="BB405" s="12"/>
      <c r="BC405" s="12"/>
      <c r="BD405" s="12"/>
      <c r="BE405" s="12"/>
      <c r="BF405" s="12"/>
      <c r="BG405" s="12"/>
      <c r="BH405" s="12"/>
      <c r="BI405" s="12"/>
      <c r="BJ405" s="12"/>
      <c r="BK405" s="12"/>
      <c r="BL405" s="12"/>
      <c r="BM405" s="12"/>
      <c r="BN405" s="12"/>
      <c r="BO405" s="12"/>
      <c r="BP405" s="12"/>
      <c r="BQ405" s="12"/>
      <c r="BR405" s="12"/>
      <c r="BS405" s="12"/>
      <c r="BT405" s="12"/>
      <c r="BU405" s="12"/>
      <c r="BV405" s="12"/>
      <c r="BW405" s="12"/>
      <c r="BX405" s="12"/>
      <c r="BY405" s="12"/>
      <c r="BZ405" s="12"/>
      <c r="CA405" s="12"/>
      <c r="CB405" s="12"/>
      <c r="CC405" s="12"/>
    </row>
    <row r="406" spans="1:81" ht="15.75" x14ac:dyDescent="0.25">
      <c r="A406" s="20"/>
      <c r="B406" s="29"/>
      <c r="C406" s="29"/>
      <c r="D406" s="29"/>
      <c r="E406" s="29"/>
      <c r="F406" s="26"/>
      <c r="G406" s="13"/>
      <c r="H406" s="20"/>
      <c r="I406" s="22"/>
      <c r="J406" s="22"/>
      <c r="K406" s="22"/>
      <c r="L406" s="22"/>
      <c r="M406" s="24"/>
      <c r="N406" s="22"/>
      <c r="O406" s="20"/>
      <c r="P406" s="12"/>
      <c r="Q406" s="12"/>
      <c r="R406" s="12"/>
      <c r="S406" s="12"/>
      <c r="T406" s="12"/>
      <c r="U406" s="12"/>
      <c r="V406" s="12"/>
      <c r="W406" s="12"/>
      <c r="X406" s="12"/>
      <c r="Y406" s="12"/>
      <c r="Z406" s="12"/>
      <c r="AA406" s="12"/>
      <c r="AB406" s="12"/>
      <c r="AC406" s="12"/>
      <c r="AD406" s="12"/>
      <c r="AE406" s="12"/>
      <c r="AF406" s="12"/>
      <c r="AG406" s="12"/>
      <c r="AH406" s="12"/>
      <c r="AI406" s="12"/>
      <c r="AJ406" s="12"/>
      <c r="AK406" s="12"/>
      <c r="AL406" s="12"/>
      <c r="AM406" s="12"/>
      <c r="AN406" s="12"/>
      <c r="AO406" s="12"/>
      <c r="AP406" s="12"/>
      <c r="AQ406" s="12"/>
      <c r="AR406" s="12"/>
      <c r="AS406" s="12"/>
      <c r="AT406" s="12"/>
      <c r="AU406" s="12"/>
      <c r="AV406" s="12"/>
      <c r="AW406" s="12"/>
      <c r="AX406" s="12"/>
      <c r="AY406" s="12"/>
      <c r="AZ406" s="12"/>
      <c r="BA406" s="12"/>
      <c r="BB406" s="12"/>
      <c r="BC406" s="12"/>
      <c r="BD406" s="12"/>
      <c r="BE406" s="12"/>
      <c r="BF406" s="12"/>
      <c r="BG406" s="12"/>
      <c r="BH406" s="12"/>
      <c r="BI406" s="12"/>
      <c r="BJ406" s="12"/>
      <c r="BK406" s="12"/>
      <c r="BL406" s="12"/>
      <c r="BM406" s="12"/>
      <c r="BN406" s="12"/>
      <c r="BO406" s="12"/>
      <c r="BP406" s="12"/>
      <c r="BQ406" s="12"/>
      <c r="BR406" s="12"/>
      <c r="BS406" s="12"/>
      <c r="BT406" s="12"/>
      <c r="BU406" s="12"/>
      <c r="BV406" s="12"/>
      <c r="BW406" s="12"/>
      <c r="BX406" s="12"/>
      <c r="BY406" s="12"/>
      <c r="BZ406" s="12"/>
      <c r="CA406" s="12"/>
      <c r="CB406" s="12"/>
      <c r="CC406" s="12"/>
    </row>
    <row r="407" spans="1:81" ht="15.75" x14ac:dyDescent="0.25">
      <c r="A407" s="20"/>
      <c r="B407" s="29"/>
      <c r="C407" s="29"/>
      <c r="D407" s="29"/>
      <c r="E407" s="29"/>
      <c r="F407" s="26"/>
      <c r="G407" s="13"/>
      <c r="H407" s="20"/>
      <c r="I407" s="22"/>
      <c r="J407" s="22"/>
      <c r="K407" s="22"/>
      <c r="L407" s="22"/>
      <c r="M407" s="24"/>
      <c r="N407" s="22"/>
      <c r="O407" s="20"/>
      <c r="P407" s="12"/>
      <c r="Q407" s="12"/>
      <c r="R407" s="12"/>
      <c r="S407" s="12"/>
      <c r="T407" s="12"/>
      <c r="U407" s="12"/>
      <c r="V407" s="12"/>
      <c r="W407" s="12"/>
      <c r="X407" s="12"/>
      <c r="Y407" s="12"/>
      <c r="Z407" s="12"/>
      <c r="AA407" s="12"/>
      <c r="AB407" s="12"/>
      <c r="AC407" s="12"/>
      <c r="AD407" s="12"/>
      <c r="AE407" s="12"/>
      <c r="AF407" s="12"/>
      <c r="AG407" s="12"/>
      <c r="AH407" s="12"/>
      <c r="AI407" s="12"/>
      <c r="AJ407" s="12"/>
      <c r="AK407" s="12"/>
      <c r="AL407" s="12"/>
      <c r="AM407" s="12"/>
      <c r="AN407" s="12"/>
      <c r="AO407" s="12"/>
      <c r="AP407" s="12"/>
      <c r="AQ407" s="12"/>
      <c r="AR407" s="12"/>
      <c r="AS407" s="12"/>
      <c r="AT407" s="12"/>
      <c r="AU407" s="12"/>
      <c r="AV407" s="12"/>
      <c r="AW407" s="12"/>
      <c r="AX407" s="12"/>
      <c r="AY407" s="12"/>
      <c r="AZ407" s="12"/>
      <c r="BA407" s="12"/>
      <c r="BB407" s="12"/>
      <c r="BC407" s="12"/>
      <c r="BD407" s="12"/>
      <c r="BE407" s="12"/>
      <c r="BF407" s="12"/>
      <c r="BG407" s="12"/>
      <c r="BH407" s="12"/>
      <c r="BI407" s="12"/>
      <c r="BJ407" s="12"/>
      <c r="BK407" s="12"/>
      <c r="BL407" s="12"/>
      <c r="BM407" s="12"/>
      <c r="BN407" s="12"/>
      <c r="BO407" s="12"/>
      <c r="BP407" s="12"/>
      <c r="BQ407" s="12"/>
      <c r="BR407" s="12"/>
      <c r="BS407" s="12"/>
      <c r="BT407" s="12"/>
      <c r="BU407" s="12"/>
      <c r="BV407" s="12"/>
      <c r="BW407" s="12"/>
      <c r="BX407" s="12"/>
      <c r="BY407" s="12"/>
      <c r="BZ407" s="12"/>
      <c r="CA407" s="12"/>
      <c r="CB407" s="12"/>
      <c r="CC407" s="12"/>
    </row>
    <row r="408" spans="1:81" ht="15.75" x14ac:dyDescent="0.25">
      <c r="A408" s="20"/>
      <c r="B408" s="29"/>
      <c r="C408" s="29"/>
      <c r="D408" s="29"/>
      <c r="E408" s="29"/>
      <c r="F408" s="26"/>
      <c r="G408" s="13"/>
      <c r="H408" s="20"/>
      <c r="I408" s="22"/>
      <c r="J408" s="22"/>
      <c r="K408" s="22"/>
      <c r="L408" s="22"/>
      <c r="M408" s="24"/>
      <c r="N408" s="22"/>
      <c r="O408" s="20"/>
      <c r="P408" s="12"/>
      <c r="Q408" s="12"/>
      <c r="R408" s="12"/>
      <c r="S408" s="12"/>
      <c r="T408" s="12"/>
      <c r="U408" s="12"/>
      <c r="V408" s="12"/>
      <c r="W408" s="12"/>
      <c r="X408" s="12"/>
      <c r="Y408" s="12"/>
      <c r="Z408" s="12"/>
      <c r="AA408" s="12"/>
      <c r="AB408" s="12"/>
      <c r="AC408" s="12"/>
      <c r="AD408" s="12"/>
      <c r="AE408" s="12"/>
      <c r="AF408" s="12"/>
      <c r="AG408" s="12"/>
      <c r="AH408" s="12"/>
      <c r="AI408" s="12"/>
      <c r="AJ408" s="12"/>
      <c r="AK408" s="12"/>
      <c r="AL408" s="12"/>
      <c r="AM408" s="12"/>
      <c r="AN408" s="12"/>
      <c r="AO408" s="12"/>
      <c r="AP408" s="12"/>
      <c r="AQ408" s="12"/>
      <c r="AR408" s="12"/>
      <c r="AS408" s="12"/>
      <c r="AT408" s="12"/>
      <c r="AU408" s="12"/>
      <c r="AV408" s="12"/>
      <c r="AW408" s="12"/>
      <c r="AX408" s="12"/>
      <c r="AY408" s="12"/>
      <c r="AZ408" s="12"/>
      <c r="BA408" s="12"/>
      <c r="BB408" s="12"/>
      <c r="BC408" s="12"/>
      <c r="BD408" s="12"/>
      <c r="BE408" s="12"/>
      <c r="BF408" s="12"/>
      <c r="BG408" s="12"/>
      <c r="BH408" s="12"/>
      <c r="BI408" s="12"/>
      <c r="BJ408" s="12"/>
      <c r="BK408" s="12"/>
      <c r="BL408" s="12"/>
      <c r="BM408" s="12"/>
      <c r="BN408" s="12"/>
      <c r="BO408" s="12"/>
      <c r="BP408" s="12"/>
      <c r="BQ408" s="12"/>
      <c r="BR408" s="12"/>
      <c r="BS408" s="12"/>
      <c r="BT408" s="12"/>
      <c r="BU408" s="12"/>
      <c r="BV408" s="12"/>
      <c r="BW408" s="12"/>
      <c r="BX408" s="12"/>
      <c r="BY408" s="12"/>
      <c r="BZ408" s="12"/>
      <c r="CA408" s="12"/>
      <c r="CB408" s="12"/>
      <c r="CC408" s="12"/>
    </row>
    <row r="409" spans="1:81" ht="15.75" x14ac:dyDescent="0.25">
      <c r="A409" s="20"/>
      <c r="B409" s="29"/>
      <c r="C409" s="29"/>
      <c r="D409" s="29"/>
      <c r="E409" s="29"/>
      <c r="F409" s="26"/>
      <c r="G409" s="13"/>
      <c r="H409" s="20"/>
      <c r="I409" s="22"/>
      <c r="J409" s="22"/>
      <c r="K409" s="22"/>
      <c r="L409" s="22"/>
      <c r="M409" s="24"/>
      <c r="N409" s="22"/>
      <c r="O409" s="20"/>
      <c r="P409" s="12"/>
      <c r="Q409" s="12"/>
      <c r="R409" s="12"/>
      <c r="S409" s="12"/>
      <c r="T409" s="12"/>
      <c r="U409" s="12"/>
      <c r="V409" s="12"/>
      <c r="W409" s="12"/>
      <c r="X409" s="12"/>
      <c r="Y409" s="12"/>
      <c r="Z409" s="12"/>
      <c r="AA409" s="12"/>
      <c r="AB409" s="12"/>
      <c r="AC409" s="12"/>
      <c r="AD409" s="12"/>
      <c r="AE409" s="12"/>
      <c r="AF409" s="12"/>
      <c r="AG409" s="12"/>
      <c r="AH409" s="12"/>
      <c r="AI409" s="12"/>
      <c r="AJ409" s="12"/>
      <c r="AK409" s="12"/>
      <c r="AL409" s="12"/>
      <c r="AM409" s="12"/>
      <c r="AN409" s="12"/>
      <c r="AO409" s="12"/>
      <c r="AP409" s="12"/>
      <c r="AQ409" s="12"/>
      <c r="AR409" s="12"/>
      <c r="AS409" s="12"/>
      <c r="AT409" s="12"/>
      <c r="AU409" s="12"/>
      <c r="AV409" s="12"/>
      <c r="AW409" s="12"/>
      <c r="AX409" s="12"/>
      <c r="AY409" s="12"/>
      <c r="AZ409" s="12"/>
      <c r="BA409" s="12"/>
      <c r="BB409" s="12"/>
      <c r="BC409" s="12"/>
      <c r="BD409" s="12"/>
      <c r="BE409" s="12"/>
      <c r="BF409" s="12"/>
      <c r="BG409" s="12"/>
      <c r="BH409" s="12"/>
      <c r="BI409" s="12"/>
      <c r="BJ409" s="12"/>
      <c r="BK409" s="12"/>
      <c r="BL409" s="12"/>
      <c r="BM409" s="12"/>
      <c r="BN409" s="12"/>
      <c r="BO409" s="12"/>
      <c r="BP409" s="12"/>
      <c r="BQ409" s="12"/>
      <c r="BR409" s="12"/>
      <c r="BS409" s="12"/>
      <c r="BT409" s="12"/>
      <c r="BU409" s="12"/>
      <c r="BV409" s="12"/>
      <c r="BW409" s="12"/>
      <c r="BX409" s="12"/>
      <c r="BY409" s="12"/>
      <c r="BZ409" s="12"/>
      <c r="CA409" s="12"/>
      <c r="CB409" s="12"/>
      <c r="CC409" s="12"/>
    </row>
    <row r="410" spans="1:81" ht="15.75" x14ac:dyDescent="0.25">
      <c r="A410" s="20"/>
      <c r="B410" s="29"/>
      <c r="C410" s="29"/>
      <c r="D410" s="29"/>
      <c r="E410" s="29"/>
      <c r="F410" s="26"/>
      <c r="G410" s="13"/>
      <c r="H410" s="20"/>
      <c r="I410" s="22"/>
      <c r="J410" s="22"/>
      <c r="K410" s="22"/>
      <c r="L410" s="22"/>
      <c r="M410" s="24"/>
      <c r="N410" s="22"/>
      <c r="O410" s="20"/>
      <c r="P410" s="12"/>
      <c r="Q410" s="12"/>
      <c r="R410" s="12"/>
      <c r="S410" s="12"/>
      <c r="T410" s="12"/>
      <c r="U410" s="12"/>
      <c r="V410" s="12"/>
      <c r="W410" s="12"/>
      <c r="X410" s="12"/>
      <c r="Y410" s="12"/>
      <c r="Z410" s="12"/>
      <c r="AA410" s="12"/>
      <c r="AB410" s="12"/>
      <c r="AC410" s="12"/>
      <c r="AD410" s="12"/>
      <c r="AE410" s="12"/>
      <c r="AF410" s="12"/>
      <c r="AG410" s="12"/>
      <c r="AH410" s="12"/>
      <c r="AI410" s="12"/>
      <c r="AJ410" s="12"/>
      <c r="AK410" s="12"/>
      <c r="AL410" s="12"/>
      <c r="AM410" s="12"/>
      <c r="AN410" s="12"/>
      <c r="AO410" s="12"/>
      <c r="AP410" s="12"/>
      <c r="AQ410" s="12"/>
      <c r="AR410" s="12"/>
      <c r="AS410" s="12"/>
      <c r="AT410" s="12"/>
      <c r="AU410" s="12"/>
      <c r="AV410" s="12"/>
      <c r="AW410" s="12"/>
      <c r="AX410" s="12"/>
      <c r="AY410" s="12"/>
      <c r="AZ410" s="12"/>
      <c r="BA410" s="12"/>
      <c r="BB410" s="12"/>
      <c r="BC410" s="12"/>
      <c r="BD410" s="12"/>
      <c r="BE410" s="12"/>
      <c r="BF410" s="12"/>
      <c r="BG410" s="12"/>
      <c r="BH410" s="12"/>
      <c r="BI410" s="12"/>
      <c r="BJ410" s="12"/>
      <c r="BK410" s="12"/>
      <c r="BL410" s="12"/>
      <c r="BM410" s="12"/>
      <c r="BN410" s="12"/>
      <c r="BO410" s="12"/>
      <c r="BP410" s="12"/>
      <c r="BQ410" s="12"/>
      <c r="BR410" s="12"/>
      <c r="BS410" s="12"/>
      <c r="BT410" s="12"/>
      <c r="BU410" s="12"/>
      <c r="BV410" s="12"/>
      <c r="BW410" s="12"/>
      <c r="BX410" s="12"/>
      <c r="BY410" s="12"/>
      <c r="BZ410" s="12"/>
      <c r="CA410" s="12"/>
      <c r="CB410" s="12"/>
      <c r="CC410" s="12"/>
    </row>
    <row r="411" spans="1:81" ht="15.75" x14ac:dyDescent="0.25">
      <c r="A411" s="20"/>
      <c r="B411" s="29"/>
      <c r="C411" s="29"/>
      <c r="D411" s="29"/>
      <c r="E411" s="29"/>
      <c r="F411" s="26"/>
      <c r="G411" s="13"/>
      <c r="H411" s="20"/>
      <c r="I411" s="22"/>
      <c r="J411" s="22"/>
      <c r="K411" s="22"/>
      <c r="L411" s="22"/>
      <c r="M411" s="24"/>
      <c r="N411" s="22"/>
      <c r="O411" s="20"/>
      <c r="P411" s="12"/>
      <c r="Q411" s="12"/>
      <c r="R411" s="12"/>
      <c r="S411" s="12"/>
      <c r="T411" s="12"/>
      <c r="U411" s="12"/>
      <c r="V411" s="12"/>
      <c r="W411" s="12"/>
      <c r="X411" s="12"/>
      <c r="Y411" s="12"/>
      <c r="Z411" s="12"/>
      <c r="AA411" s="12"/>
      <c r="AB411" s="12"/>
      <c r="AC411" s="12"/>
      <c r="AD411" s="12"/>
      <c r="AE411" s="12"/>
      <c r="AF411" s="12"/>
      <c r="AG411" s="12"/>
      <c r="AH411" s="12"/>
      <c r="AI411" s="12"/>
      <c r="AJ411" s="12"/>
      <c r="AK411" s="12"/>
      <c r="AL411" s="12"/>
      <c r="AM411" s="12"/>
      <c r="AN411" s="12"/>
      <c r="AO411" s="12"/>
      <c r="AP411" s="12"/>
      <c r="AQ411" s="12"/>
      <c r="AR411" s="12"/>
      <c r="AS411" s="12"/>
      <c r="AT411" s="12"/>
      <c r="AU411" s="12"/>
      <c r="AV411" s="12"/>
      <c r="AW411" s="12"/>
      <c r="AX411" s="12"/>
      <c r="AY411" s="12"/>
      <c r="AZ411" s="12"/>
      <c r="BA411" s="12"/>
      <c r="BB411" s="12"/>
      <c r="BC411" s="12"/>
      <c r="BD411" s="12"/>
      <c r="BE411" s="12"/>
      <c r="BF411" s="12"/>
      <c r="BG411" s="12"/>
      <c r="BH411" s="12"/>
      <c r="BI411" s="12"/>
      <c r="BJ411" s="12"/>
      <c r="BK411" s="12"/>
      <c r="BL411" s="12"/>
      <c r="BM411" s="12"/>
      <c r="BN411" s="12"/>
      <c r="BO411" s="12"/>
      <c r="BP411" s="12"/>
      <c r="BQ411" s="12"/>
      <c r="BR411" s="12"/>
      <c r="BS411" s="12"/>
      <c r="BT411" s="12"/>
      <c r="BU411" s="12"/>
      <c r="BV411" s="12"/>
      <c r="BW411" s="12"/>
      <c r="BX411" s="12"/>
      <c r="BY411" s="12"/>
      <c r="BZ411" s="12"/>
      <c r="CA411" s="12"/>
      <c r="CB411" s="12"/>
      <c r="CC411" s="12"/>
    </row>
    <row r="412" spans="1:81" ht="15.75" x14ac:dyDescent="0.25">
      <c r="A412" s="20"/>
      <c r="B412" s="29"/>
      <c r="C412" s="29"/>
      <c r="D412" s="29"/>
      <c r="E412" s="29"/>
      <c r="F412" s="26"/>
      <c r="G412" s="13"/>
      <c r="H412" s="20"/>
      <c r="I412" s="22"/>
      <c r="J412" s="22"/>
      <c r="K412" s="22"/>
      <c r="L412" s="22"/>
      <c r="M412" s="24"/>
      <c r="N412" s="22"/>
      <c r="O412" s="20"/>
      <c r="P412" s="12"/>
      <c r="Q412" s="12"/>
      <c r="R412" s="12"/>
      <c r="S412" s="12"/>
      <c r="T412" s="12"/>
      <c r="U412" s="12"/>
      <c r="V412" s="12"/>
      <c r="W412" s="12"/>
      <c r="X412" s="12"/>
      <c r="Y412" s="12"/>
      <c r="Z412" s="12"/>
      <c r="AA412" s="12"/>
      <c r="AB412" s="12"/>
      <c r="AC412" s="12"/>
      <c r="AD412" s="12"/>
      <c r="AE412" s="12"/>
      <c r="AF412" s="12"/>
      <c r="AG412" s="12"/>
      <c r="AH412" s="12"/>
      <c r="AI412" s="12"/>
      <c r="AJ412" s="12"/>
      <c r="AK412" s="12"/>
      <c r="AL412" s="12"/>
      <c r="AM412" s="12"/>
      <c r="AN412" s="12"/>
      <c r="AO412" s="12"/>
      <c r="AP412" s="12"/>
      <c r="AQ412" s="12"/>
      <c r="AR412" s="12"/>
      <c r="AS412" s="12"/>
      <c r="AT412" s="12"/>
      <c r="AU412" s="12"/>
      <c r="AV412" s="12"/>
      <c r="AW412" s="12"/>
      <c r="AX412" s="12"/>
      <c r="AY412" s="12"/>
      <c r="AZ412" s="12"/>
      <c r="BA412" s="12"/>
      <c r="BB412" s="12"/>
      <c r="BC412" s="12"/>
      <c r="BD412" s="12"/>
      <c r="BE412" s="12"/>
      <c r="BF412" s="12"/>
      <c r="BG412" s="12"/>
      <c r="BH412" s="12"/>
      <c r="BI412" s="12"/>
      <c r="BJ412" s="12"/>
      <c r="BK412" s="12"/>
      <c r="BL412" s="12"/>
      <c r="BM412" s="12"/>
      <c r="BN412" s="12"/>
      <c r="BO412" s="12"/>
      <c r="BP412" s="12"/>
      <c r="BQ412" s="12"/>
      <c r="BR412" s="12"/>
      <c r="BS412" s="12"/>
      <c r="BT412" s="12"/>
      <c r="BU412" s="12"/>
      <c r="BV412" s="12"/>
      <c r="BW412" s="12"/>
      <c r="BX412" s="12"/>
      <c r="BY412" s="12"/>
      <c r="BZ412" s="12"/>
      <c r="CA412" s="12"/>
      <c r="CB412" s="12"/>
      <c r="CC412" s="12"/>
    </row>
    <row r="413" spans="1:81" ht="15.75" x14ac:dyDescent="0.25">
      <c r="A413" s="20"/>
      <c r="B413" s="29"/>
      <c r="C413" s="29"/>
      <c r="D413" s="29"/>
      <c r="E413" s="29"/>
      <c r="F413" s="26"/>
      <c r="G413" s="13"/>
      <c r="H413" s="20"/>
      <c r="I413" s="22"/>
      <c r="J413" s="22"/>
      <c r="K413" s="22"/>
      <c r="L413" s="22"/>
      <c r="M413" s="24"/>
      <c r="N413" s="22"/>
      <c r="O413" s="20"/>
      <c r="P413" s="12"/>
      <c r="Q413" s="12"/>
      <c r="R413" s="12"/>
      <c r="S413" s="12"/>
      <c r="T413" s="12"/>
      <c r="U413" s="12"/>
      <c r="V413" s="12"/>
      <c r="W413" s="12"/>
      <c r="X413" s="12"/>
      <c r="Y413" s="12"/>
      <c r="Z413" s="12"/>
      <c r="AA413" s="12"/>
      <c r="AB413" s="12"/>
      <c r="AC413" s="12"/>
      <c r="AD413" s="12"/>
      <c r="AE413" s="12"/>
      <c r="AF413" s="12"/>
      <c r="AG413" s="12"/>
      <c r="AH413" s="12"/>
      <c r="AI413" s="12"/>
      <c r="AJ413" s="12"/>
      <c r="AK413" s="12"/>
      <c r="AL413" s="12"/>
      <c r="AM413" s="12"/>
      <c r="AN413" s="12"/>
      <c r="AO413" s="12"/>
      <c r="AP413" s="12"/>
      <c r="AQ413" s="12"/>
      <c r="AR413" s="12"/>
      <c r="AS413" s="12"/>
      <c r="AT413" s="12"/>
      <c r="AU413" s="12"/>
      <c r="AV413" s="12"/>
      <c r="AW413" s="12"/>
      <c r="AX413" s="12"/>
      <c r="AY413" s="12"/>
      <c r="AZ413" s="12"/>
      <c r="BA413" s="12"/>
      <c r="BB413" s="12"/>
      <c r="BC413" s="12"/>
      <c r="BD413" s="12"/>
      <c r="BE413" s="12"/>
      <c r="BF413" s="12"/>
      <c r="BG413" s="12"/>
      <c r="BH413" s="12"/>
      <c r="BI413" s="12"/>
      <c r="BJ413" s="12"/>
      <c r="BK413" s="12"/>
      <c r="BL413" s="12"/>
      <c r="BM413" s="12"/>
      <c r="BN413" s="12"/>
      <c r="BO413" s="12"/>
      <c r="BP413" s="12"/>
      <c r="BQ413" s="12"/>
      <c r="BR413" s="12"/>
      <c r="BS413" s="12"/>
      <c r="BT413" s="12"/>
      <c r="BU413" s="12"/>
      <c r="BV413" s="12"/>
      <c r="BW413" s="12"/>
      <c r="BX413" s="12"/>
      <c r="BY413" s="12"/>
      <c r="BZ413" s="12"/>
      <c r="CA413" s="12"/>
      <c r="CB413" s="12"/>
      <c r="CC413" s="12"/>
    </row>
    <row r="414" spans="1:81" ht="15.75" x14ac:dyDescent="0.25">
      <c r="A414" s="20"/>
      <c r="B414" s="29"/>
      <c r="C414" s="29"/>
      <c r="D414" s="29"/>
      <c r="E414" s="29"/>
      <c r="F414" s="26"/>
      <c r="G414" s="13"/>
      <c r="H414" s="20"/>
      <c r="I414" s="22"/>
      <c r="J414" s="22"/>
      <c r="K414" s="22"/>
      <c r="L414" s="22"/>
      <c r="M414" s="24"/>
      <c r="N414" s="22"/>
      <c r="O414" s="20"/>
      <c r="P414" s="12"/>
      <c r="Q414" s="12"/>
      <c r="R414" s="12"/>
      <c r="S414" s="12"/>
      <c r="T414" s="12"/>
      <c r="U414" s="12"/>
      <c r="V414" s="12"/>
      <c r="W414" s="12"/>
      <c r="X414" s="12"/>
      <c r="Y414" s="12"/>
      <c r="Z414" s="12"/>
      <c r="AA414" s="12"/>
      <c r="AB414" s="12"/>
      <c r="AC414" s="12"/>
      <c r="AD414" s="12"/>
      <c r="AE414" s="12"/>
      <c r="AF414" s="12"/>
      <c r="AG414" s="12"/>
      <c r="AH414" s="12"/>
      <c r="AI414" s="12"/>
      <c r="AJ414" s="12"/>
      <c r="AK414" s="12"/>
      <c r="AL414" s="12"/>
      <c r="AM414" s="12"/>
      <c r="AN414" s="12"/>
      <c r="AO414" s="12"/>
      <c r="AP414" s="12"/>
      <c r="AQ414" s="12"/>
      <c r="AR414" s="12"/>
      <c r="AS414" s="12"/>
      <c r="AT414" s="12"/>
      <c r="AU414" s="12"/>
      <c r="AV414" s="12"/>
      <c r="AW414" s="12"/>
      <c r="AX414" s="12"/>
      <c r="AY414" s="12"/>
      <c r="AZ414" s="12"/>
      <c r="BA414" s="12"/>
      <c r="BB414" s="12"/>
      <c r="BC414" s="12"/>
      <c r="BD414" s="12"/>
      <c r="BE414" s="12"/>
      <c r="BF414" s="12"/>
      <c r="BG414" s="12"/>
      <c r="BH414" s="12"/>
      <c r="BI414" s="12"/>
      <c r="BJ414" s="12"/>
      <c r="BK414" s="12"/>
      <c r="BL414" s="12"/>
      <c r="BM414" s="12"/>
      <c r="BN414" s="12"/>
      <c r="BO414" s="12"/>
      <c r="BP414" s="12"/>
      <c r="BQ414" s="12"/>
      <c r="BR414" s="12"/>
      <c r="BS414" s="12"/>
      <c r="BT414" s="12"/>
      <c r="BU414" s="12"/>
      <c r="BV414" s="12"/>
      <c r="BW414" s="12"/>
      <c r="BX414" s="12"/>
      <c r="BY414" s="12"/>
      <c r="BZ414" s="12"/>
      <c r="CA414" s="12"/>
      <c r="CB414" s="12"/>
      <c r="CC414" s="12"/>
    </row>
    <row r="415" spans="1:81" ht="15.75" x14ac:dyDescent="0.25">
      <c r="A415" s="20"/>
      <c r="B415" s="29"/>
      <c r="C415" s="29"/>
      <c r="D415" s="29"/>
      <c r="E415" s="29"/>
      <c r="F415" s="26"/>
      <c r="G415" s="13"/>
      <c r="H415" s="20"/>
      <c r="I415" s="22"/>
      <c r="J415" s="22"/>
      <c r="K415" s="22"/>
      <c r="L415" s="22"/>
      <c r="M415" s="24"/>
      <c r="N415" s="22"/>
      <c r="O415" s="20"/>
      <c r="P415" s="12"/>
      <c r="Q415" s="12"/>
      <c r="R415" s="12"/>
      <c r="S415" s="12"/>
      <c r="T415" s="12"/>
      <c r="U415" s="12"/>
      <c r="V415" s="12"/>
      <c r="W415" s="12"/>
      <c r="X415" s="12"/>
      <c r="Y415" s="12"/>
      <c r="Z415" s="12"/>
      <c r="AA415" s="12"/>
      <c r="AB415" s="12"/>
      <c r="AC415" s="12"/>
      <c r="AD415" s="12"/>
      <c r="AE415" s="12"/>
      <c r="AF415" s="12"/>
      <c r="AG415" s="12"/>
      <c r="AH415" s="12"/>
      <c r="AI415" s="12"/>
      <c r="AJ415" s="12"/>
      <c r="AK415" s="12"/>
      <c r="AL415" s="12"/>
      <c r="AM415" s="12"/>
      <c r="AN415" s="12"/>
      <c r="AO415" s="12"/>
      <c r="AP415" s="12"/>
      <c r="AQ415" s="12"/>
      <c r="AR415" s="12"/>
      <c r="AS415" s="12"/>
      <c r="AT415" s="12"/>
      <c r="AU415" s="12"/>
      <c r="AV415" s="12"/>
      <c r="AW415" s="12"/>
      <c r="AX415" s="12"/>
      <c r="AY415" s="12"/>
      <c r="AZ415" s="12"/>
      <c r="BA415" s="12"/>
      <c r="BB415" s="12"/>
      <c r="BC415" s="12"/>
      <c r="BD415" s="12"/>
      <c r="BE415" s="12"/>
      <c r="BF415" s="12"/>
      <c r="BG415" s="12"/>
      <c r="BH415" s="12"/>
      <c r="BI415" s="12"/>
      <c r="BJ415" s="12"/>
      <c r="BK415" s="12"/>
      <c r="BL415" s="12"/>
      <c r="BM415" s="12"/>
      <c r="BN415" s="12"/>
      <c r="BO415" s="12"/>
      <c r="BP415" s="12"/>
      <c r="BQ415" s="12"/>
      <c r="BR415" s="12"/>
      <c r="BS415" s="12"/>
      <c r="BT415" s="12"/>
      <c r="BU415" s="12"/>
      <c r="BV415" s="12"/>
      <c r="BW415" s="12"/>
      <c r="BX415" s="12"/>
      <c r="BY415" s="12"/>
      <c r="BZ415" s="12"/>
      <c r="CA415" s="12"/>
      <c r="CB415" s="12"/>
      <c r="CC415" s="12"/>
    </row>
    <row r="416" spans="1:81" ht="15.75" x14ac:dyDescent="0.25">
      <c r="A416" s="20"/>
      <c r="B416" s="29"/>
      <c r="C416" s="29"/>
      <c r="D416" s="29"/>
      <c r="E416" s="29"/>
      <c r="F416" s="26"/>
      <c r="G416" s="13"/>
      <c r="H416" s="20"/>
      <c r="I416" s="22"/>
      <c r="J416" s="22"/>
      <c r="K416" s="22"/>
      <c r="L416" s="22"/>
      <c r="M416" s="24"/>
      <c r="N416" s="22"/>
      <c r="O416" s="20"/>
      <c r="P416" s="12"/>
      <c r="Q416" s="12"/>
      <c r="R416" s="12"/>
      <c r="S416" s="12"/>
      <c r="T416" s="12"/>
      <c r="U416" s="12"/>
      <c r="V416" s="12"/>
      <c r="W416" s="12"/>
      <c r="X416" s="12"/>
      <c r="Y416" s="12"/>
      <c r="Z416" s="12"/>
      <c r="AA416" s="12"/>
      <c r="AB416" s="12"/>
      <c r="AC416" s="12"/>
      <c r="AD416" s="12"/>
      <c r="AE416" s="12"/>
      <c r="AF416" s="12"/>
      <c r="AG416" s="12"/>
      <c r="AH416" s="12"/>
      <c r="AI416" s="12"/>
      <c r="AJ416" s="12"/>
      <c r="AK416" s="12"/>
      <c r="AL416" s="12"/>
      <c r="AM416" s="12"/>
      <c r="AN416" s="12"/>
      <c r="AO416" s="12"/>
      <c r="AP416" s="12"/>
      <c r="AQ416" s="12"/>
      <c r="AR416" s="12"/>
      <c r="AS416" s="12"/>
      <c r="AT416" s="12"/>
      <c r="AU416" s="12"/>
      <c r="AV416" s="12"/>
      <c r="AW416" s="12"/>
      <c r="AX416" s="12"/>
      <c r="AY416" s="12"/>
      <c r="AZ416" s="12"/>
      <c r="BA416" s="12"/>
      <c r="BB416" s="12"/>
      <c r="BC416" s="12"/>
      <c r="BD416" s="12"/>
      <c r="BE416" s="12"/>
      <c r="BF416" s="12"/>
      <c r="BG416" s="12"/>
      <c r="BH416" s="12"/>
      <c r="BI416" s="12"/>
      <c r="BJ416" s="12"/>
      <c r="BK416" s="12"/>
      <c r="BL416" s="12"/>
      <c r="BM416" s="12"/>
      <c r="BN416" s="12"/>
      <c r="BO416" s="12"/>
      <c r="BP416" s="12"/>
      <c r="BQ416" s="12"/>
      <c r="BR416" s="12"/>
      <c r="BS416" s="12"/>
      <c r="BT416" s="12"/>
      <c r="BU416" s="12"/>
      <c r="BV416" s="12"/>
      <c r="BW416" s="12"/>
      <c r="BX416" s="12"/>
      <c r="BY416" s="12"/>
      <c r="BZ416" s="12"/>
      <c r="CA416" s="12"/>
      <c r="CB416" s="12"/>
      <c r="CC416" s="12"/>
    </row>
    <row r="417" spans="1:81" ht="15.75" x14ac:dyDescent="0.25">
      <c r="A417" s="20"/>
      <c r="B417" s="29"/>
      <c r="C417" s="29"/>
      <c r="D417" s="29"/>
      <c r="E417" s="29"/>
      <c r="F417" s="26"/>
      <c r="G417" s="13"/>
      <c r="H417" s="20"/>
      <c r="I417" s="22"/>
      <c r="J417" s="22"/>
      <c r="K417" s="22"/>
      <c r="L417" s="22"/>
      <c r="M417" s="24"/>
      <c r="N417" s="22"/>
      <c r="O417" s="20"/>
      <c r="P417" s="12"/>
      <c r="Q417" s="12"/>
      <c r="R417" s="12"/>
      <c r="S417" s="12"/>
      <c r="T417" s="12"/>
      <c r="U417" s="12"/>
      <c r="V417" s="12"/>
      <c r="W417" s="12"/>
      <c r="X417" s="12"/>
      <c r="Y417" s="12"/>
      <c r="Z417" s="12"/>
      <c r="AA417" s="12"/>
      <c r="AB417" s="12"/>
      <c r="AC417" s="12"/>
      <c r="AD417" s="12"/>
      <c r="AE417" s="12"/>
      <c r="AF417" s="12"/>
      <c r="AG417" s="12"/>
      <c r="AH417" s="12"/>
      <c r="AI417" s="12"/>
      <c r="AJ417" s="12"/>
      <c r="AK417" s="12"/>
      <c r="AL417" s="12"/>
      <c r="AM417" s="12"/>
      <c r="AN417" s="12"/>
      <c r="AO417" s="12"/>
      <c r="AP417" s="12"/>
      <c r="AQ417" s="12"/>
      <c r="AR417" s="12"/>
      <c r="AS417" s="12"/>
      <c r="AT417" s="12"/>
      <c r="AU417" s="12"/>
      <c r="AV417" s="12"/>
      <c r="AW417" s="12"/>
      <c r="AX417" s="12"/>
      <c r="AY417" s="12"/>
      <c r="AZ417" s="12"/>
      <c r="BA417" s="12"/>
      <c r="BB417" s="12"/>
      <c r="BC417" s="12"/>
      <c r="BD417" s="12"/>
      <c r="BE417" s="12"/>
      <c r="BF417" s="12"/>
      <c r="BG417" s="12"/>
      <c r="BH417" s="12"/>
      <c r="BI417" s="12"/>
      <c r="BJ417" s="12"/>
      <c r="BK417" s="12"/>
      <c r="BL417" s="12"/>
      <c r="BM417" s="12"/>
      <c r="BN417" s="12"/>
      <c r="BO417" s="12"/>
      <c r="BP417" s="12"/>
      <c r="BQ417" s="12"/>
      <c r="BR417" s="12"/>
      <c r="BS417" s="12"/>
      <c r="BT417" s="12"/>
      <c r="BU417" s="12"/>
      <c r="BV417" s="12"/>
      <c r="BW417" s="12"/>
      <c r="BX417" s="12"/>
      <c r="BY417" s="12"/>
      <c r="BZ417" s="12"/>
      <c r="CA417" s="12"/>
      <c r="CB417" s="12"/>
      <c r="CC417" s="12"/>
    </row>
    <row r="418" spans="1:81" ht="15.75" x14ac:dyDescent="0.25">
      <c r="A418" s="20"/>
      <c r="B418" s="29"/>
      <c r="C418" s="29"/>
      <c r="D418" s="29"/>
      <c r="E418" s="29"/>
      <c r="F418" s="26"/>
      <c r="G418" s="13"/>
      <c r="H418" s="20"/>
      <c r="I418" s="22"/>
      <c r="J418" s="22"/>
      <c r="K418" s="22"/>
      <c r="L418" s="22"/>
      <c r="M418" s="24"/>
      <c r="N418" s="22"/>
      <c r="O418" s="20"/>
      <c r="P418" s="12"/>
      <c r="Q418" s="12"/>
      <c r="R418" s="12"/>
      <c r="S418" s="12"/>
      <c r="T418" s="12"/>
      <c r="U418" s="12"/>
      <c r="V418" s="12"/>
      <c r="W418" s="12"/>
      <c r="X418" s="12"/>
      <c r="Y418" s="12"/>
      <c r="Z418" s="12"/>
      <c r="AA418" s="12"/>
      <c r="AB418" s="12"/>
      <c r="AC418" s="12"/>
      <c r="AD418" s="12"/>
      <c r="AE418" s="12"/>
      <c r="AF418" s="12"/>
      <c r="AG418" s="12"/>
      <c r="AH418" s="12"/>
      <c r="AI418" s="12"/>
      <c r="AJ418" s="12"/>
      <c r="AK418" s="12"/>
      <c r="AL418" s="12"/>
      <c r="AM418" s="12"/>
      <c r="AN418" s="12"/>
      <c r="AO418" s="12"/>
      <c r="AP418" s="12"/>
      <c r="AQ418" s="12"/>
      <c r="AR418" s="12"/>
      <c r="AS418" s="12"/>
      <c r="AT418" s="12"/>
      <c r="AU418" s="12"/>
      <c r="AV418" s="12"/>
      <c r="AW418" s="12"/>
      <c r="AX418" s="12"/>
      <c r="AY418" s="12"/>
      <c r="AZ418" s="12"/>
      <c r="BA418" s="12"/>
      <c r="BB418" s="12"/>
      <c r="BC418" s="12"/>
      <c r="BD418" s="12"/>
      <c r="BE418" s="12"/>
      <c r="BF418" s="12"/>
      <c r="BG418" s="12"/>
      <c r="BH418" s="12"/>
      <c r="BI418" s="12"/>
      <c r="BJ418" s="12"/>
      <c r="BK418" s="12"/>
      <c r="BL418" s="12"/>
      <c r="BM418" s="12"/>
      <c r="BN418" s="12"/>
      <c r="BO418" s="12"/>
      <c r="BP418" s="12"/>
      <c r="BQ418" s="12"/>
      <c r="BR418" s="12"/>
      <c r="BS418" s="12"/>
      <c r="BT418" s="12"/>
      <c r="BU418" s="12"/>
      <c r="BV418" s="12"/>
      <c r="BW418" s="12"/>
      <c r="BX418" s="12"/>
      <c r="BY418" s="12"/>
      <c r="BZ418" s="12"/>
      <c r="CA418" s="12"/>
      <c r="CB418" s="12"/>
      <c r="CC418" s="12"/>
    </row>
    <row r="419" spans="1:81" ht="15.75" x14ac:dyDescent="0.25">
      <c r="A419" s="20"/>
      <c r="B419" s="29"/>
      <c r="C419" s="29"/>
      <c r="D419" s="29"/>
      <c r="E419" s="29"/>
      <c r="F419" s="26"/>
      <c r="G419" s="13"/>
      <c r="H419" s="20"/>
      <c r="I419" s="22"/>
      <c r="J419" s="22"/>
      <c r="K419" s="22"/>
      <c r="L419" s="22"/>
      <c r="M419" s="24"/>
      <c r="N419" s="22"/>
      <c r="O419" s="20"/>
      <c r="P419" s="12"/>
      <c r="Q419" s="12"/>
      <c r="R419" s="12"/>
      <c r="S419" s="12"/>
      <c r="T419" s="12"/>
      <c r="U419" s="12"/>
      <c r="V419" s="12"/>
      <c r="W419" s="12"/>
      <c r="X419" s="12"/>
      <c r="Y419" s="12"/>
      <c r="Z419" s="12"/>
      <c r="AA419" s="12"/>
      <c r="AB419" s="12"/>
      <c r="AC419" s="12"/>
      <c r="AD419" s="12"/>
      <c r="AE419" s="12"/>
      <c r="AF419" s="12"/>
      <c r="AG419" s="12"/>
      <c r="AH419" s="12"/>
      <c r="AI419" s="12"/>
      <c r="AJ419" s="12"/>
      <c r="AK419" s="12"/>
      <c r="AL419" s="12"/>
      <c r="AM419" s="12"/>
      <c r="AN419" s="12"/>
      <c r="AO419" s="12"/>
      <c r="AP419" s="12"/>
      <c r="AQ419" s="12"/>
      <c r="AR419" s="12"/>
      <c r="AS419" s="12"/>
      <c r="AT419" s="12"/>
      <c r="AU419" s="12"/>
      <c r="AV419" s="12"/>
      <c r="AW419" s="12"/>
      <c r="AX419" s="12"/>
      <c r="AY419" s="12"/>
      <c r="AZ419" s="12"/>
      <c r="BA419" s="12"/>
      <c r="BB419" s="12"/>
      <c r="BC419" s="12"/>
      <c r="BD419" s="12"/>
      <c r="BE419" s="12"/>
      <c r="BF419" s="12"/>
      <c r="BG419" s="12"/>
      <c r="BH419" s="12"/>
      <c r="BI419" s="12"/>
      <c r="BJ419" s="12"/>
      <c r="BK419" s="12"/>
      <c r="BL419" s="12"/>
      <c r="BM419" s="12"/>
      <c r="BN419" s="12"/>
      <c r="BO419" s="12"/>
      <c r="BP419" s="12"/>
      <c r="BQ419" s="12"/>
      <c r="BR419" s="12"/>
      <c r="BS419" s="12"/>
      <c r="BT419" s="12"/>
      <c r="BU419" s="12"/>
      <c r="BV419" s="12"/>
      <c r="BW419" s="12"/>
      <c r="BX419" s="12"/>
      <c r="BY419" s="12"/>
      <c r="BZ419" s="12"/>
      <c r="CA419" s="12"/>
      <c r="CB419" s="12"/>
      <c r="CC419" s="12"/>
    </row>
    <row r="420" spans="1:81" ht="15.75" x14ac:dyDescent="0.25">
      <c r="A420" s="20"/>
      <c r="B420" s="29"/>
      <c r="C420" s="29"/>
      <c r="D420" s="29"/>
      <c r="E420" s="29"/>
      <c r="F420" s="26"/>
      <c r="G420" s="13"/>
      <c r="H420" s="20"/>
      <c r="I420" s="22"/>
      <c r="J420" s="22"/>
      <c r="K420" s="22"/>
      <c r="L420" s="22"/>
      <c r="M420" s="24"/>
      <c r="N420" s="22"/>
      <c r="O420" s="20"/>
      <c r="P420" s="12"/>
      <c r="Q420" s="12"/>
      <c r="R420" s="12"/>
      <c r="S420" s="12"/>
      <c r="T420" s="12"/>
      <c r="U420" s="12"/>
      <c r="V420" s="12"/>
      <c r="W420" s="12"/>
      <c r="X420" s="12"/>
      <c r="Y420" s="12"/>
      <c r="Z420" s="12"/>
      <c r="AA420" s="12"/>
      <c r="AB420" s="12"/>
      <c r="AC420" s="12"/>
      <c r="AD420" s="12"/>
      <c r="AE420" s="12"/>
      <c r="AF420" s="12"/>
      <c r="AG420" s="12"/>
      <c r="AH420" s="12"/>
      <c r="AI420" s="12"/>
      <c r="AJ420" s="12"/>
      <c r="AK420" s="12"/>
      <c r="AL420" s="12"/>
      <c r="AM420" s="12"/>
      <c r="AN420" s="12"/>
      <c r="AO420" s="12"/>
      <c r="AP420" s="12"/>
      <c r="AQ420" s="12"/>
      <c r="AR420" s="12"/>
      <c r="AS420" s="12"/>
      <c r="AT420" s="12"/>
      <c r="AU420" s="12"/>
      <c r="AV420" s="12"/>
      <c r="AW420" s="12"/>
      <c r="AX420" s="12"/>
      <c r="AY420" s="12"/>
      <c r="AZ420" s="12"/>
      <c r="BA420" s="12"/>
      <c r="BB420" s="12"/>
      <c r="BC420" s="12"/>
      <c r="BD420" s="12"/>
      <c r="BE420" s="12"/>
      <c r="BF420" s="12"/>
      <c r="BG420" s="12"/>
      <c r="BH420" s="12"/>
      <c r="BI420" s="12"/>
      <c r="BJ420" s="12"/>
      <c r="BK420" s="12"/>
      <c r="BL420" s="12"/>
      <c r="BM420" s="12"/>
      <c r="BN420" s="12"/>
      <c r="BO420" s="12"/>
      <c r="BP420" s="12"/>
      <c r="BQ420" s="12"/>
      <c r="BR420" s="12"/>
      <c r="BS420" s="12"/>
      <c r="BT420" s="12"/>
      <c r="BU420" s="12"/>
      <c r="BV420" s="12"/>
      <c r="BW420" s="12"/>
      <c r="BX420" s="12"/>
      <c r="BY420" s="12"/>
      <c r="BZ420" s="12"/>
      <c r="CA420" s="12"/>
      <c r="CB420" s="12"/>
      <c r="CC420" s="12"/>
    </row>
    <row r="421" spans="1:81" ht="15.75" x14ac:dyDescent="0.25">
      <c r="A421" s="20"/>
      <c r="B421" s="29"/>
      <c r="C421" s="29"/>
      <c r="D421" s="29"/>
      <c r="E421" s="29"/>
      <c r="F421" s="26"/>
      <c r="G421" s="13"/>
      <c r="H421" s="20"/>
      <c r="I421" s="22"/>
      <c r="J421" s="22"/>
      <c r="K421" s="22"/>
      <c r="L421" s="22"/>
      <c r="M421" s="24"/>
      <c r="N421" s="22"/>
      <c r="O421" s="20"/>
      <c r="P421" s="12"/>
      <c r="Q421" s="12"/>
      <c r="R421" s="12"/>
      <c r="S421" s="12"/>
      <c r="T421" s="12"/>
      <c r="U421" s="12"/>
      <c r="V421" s="12"/>
      <c r="W421" s="12"/>
      <c r="X421" s="12"/>
      <c r="Y421" s="12"/>
      <c r="Z421" s="12"/>
      <c r="AA421" s="12"/>
      <c r="AB421" s="12"/>
      <c r="AC421" s="12"/>
      <c r="AD421" s="12"/>
      <c r="AE421" s="12"/>
      <c r="AF421" s="12"/>
      <c r="AG421" s="12"/>
      <c r="AH421" s="12"/>
      <c r="AI421" s="12"/>
      <c r="AJ421" s="12"/>
      <c r="AK421" s="12"/>
      <c r="AL421" s="12"/>
      <c r="AM421" s="12"/>
      <c r="AN421" s="12"/>
      <c r="AO421" s="12"/>
      <c r="AP421" s="12"/>
      <c r="AQ421" s="12"/>
      <c r="AR421" s="12"/>
      <c r="AS421" s="12"/>
      <c r="AT421" s="12"/>
      <c r="AU421" s="12"/>
      <c r="AV421" s="12"/>
      <c r="AW421" s="12"/>
      <c r="AX421" s="12"/>
      <c r="AY421" s="12"/>
      <c r="AZ421" s="12"/>
      <c r="BA421" s="12"/>
      <c r="BB421" s="12"/>
      <c r="BC421" s="12"/>
      <c r="BD421" s="12"/>
      <c r="BE421" s="12"/>
      <c r="BF421" s="12"/>
      <c r="BG421" s="12"/>
      <c r="BH421" s="12"/>
      <c r="BI421" s="12"/>
      <c r="BJ421" s="12"/>
      <c r="BK421" s="12"/>
      <c r="BL421" s="12"/>
      <c r="BM421" s="12"/>
      <c r="BN421" s="12"/>
      <c r="BO421" s="12"/>
      <c r="BP421" s="12"/>
      <c r="BQ421" s="12"/>
      <c r="BR421" s="12"/>
      <c r="BS421" s="12"/>
      <c r="BT421" s="12"/>
      <c r="BU421" s="12"/>
      <c r="BV421" s="12"/>
      <c r="BW421" s="12"/>
      <c r="BX421" s="12"/>
      <c r="BY421" s="12"/>
      <c r="BZ421" s="12"/>
      <c r="CA421" s="12"/>
      <c r="CB421" s="12"/>
      <c r="CC421" s="12"/>
    </row>
    <row r="422" spans="1:81" ht="15.75" x14ac:dyDescent="0.25">
      <c r="A422" s="20"/>
      <c r="B422" s="29"/>
      <c r="C422" s="29"/>
      <c r="D422" s="29"/>
      <c r="E422" s="29"/>
      <c r="F422" s="26"/>
      <c r="G422" s="13"/>
      <c r="H422" s="20"/>
      <c r="I422" s="22"/>
      <c r="J422" s="22"/>
      <c r="K422" s="22"/>
      <c r="L422" s="22"/>
      <c r="M422" s="24"/>
      <c r="N422" s="22"/>
      <c r="O422" s="20"/>
      <c r="P422" s="12"/>
      <c r="Q422" s="12"/>
      <c r="R422" s="12"/>
      <c r="S422" s="12"/>
      <c r="T422" s="12"/>
      <c r="U422" s="12"/>
      <c r="V422" s="12"/>
      <c r="W422" s="12"/>
      <c r="X422" s="12"/>
      <c r="Y422" s="12"/>
      <c r="Z422" s="12"/>
      <c r="AA422" s="12"/>
      <c r="AB422" s="12"/>
      <c r="AC422" s="12"/>
      <c r="AD422" s="12"/>
      <c r="AE422" s="12"/>
      <c r="AF422" s="12"/>
      <c r="AG422" s="12"/>
      <c r="AH422" s="12"/>
      <c r="AI422" s="12"/>
      <c r="AJ422" s="12"/>
      <c r="AK422" s="12"/>
      <c r="AL422" s="12"/>
      <c r="AM422" s="12"/>
      <c r="AN422" s="12"/>
      <c r="AO422" s="12"/>
      <c r="AP422" s="12"/>
      <c r="AQ422" s="12"/>
      <c r="AR422" s="12"/>
      <c r="AS422" s="12"/>
      <c r="AT422" s="12"/>
      <c r="AU422" s="12"/>
      <c r="AV422" s="12"/>
      <c r="AW422" s="12"/>
      <c r="AX422" s="12"/>
      <c r="AY422" s="12"/>
      <c r="AZ422" s="12"/>
      <c r="BA422" s="12"/>
      <c r="BB422" s="12"/>
      <c r="BC422" s="12"/>
      <c r="BD422" s="12"/>
      <c r="BE422" s="12"/>
      <c r="BF422" s="12"/>
      <c r="BG422" s="12"/>
      <c r="BH422" s="12"/>
      <c r="BI422" s="12"/>
      <c r="BJ422" s="12"/>
      <c r="BK422" s="12"/>
      <c r="BL422" s="12"/>
      <c r="BM422" s="12"/>
      <c r="BN422" s="12"/>
      <c r="BO422" s="12"/>
      <c r="BP422" s="12"/>
      <c r="BQ422" s="12"/>
      <c r="BR422" s="12"/>
      <c r="BS422" s="12"/>
      <c r="BT422" s="12"/>
      <c r="BU422" s="12"/>
      <c r="BV422" s="12"/>
      <c r="BW422" s="12"/>
      <c r="BX422" s="12"/>
      <c r="BY422" s="12"/>
      <c r="BZ422" s="12"/>
      <c r="CA422" s="12"/>
      <c r="CB422" s="12"/>
      <c r="CC422" s="12"/>
    </row>
    <row r="423" spans="1:81" ht="15.75" x14ac:dyDescent="0.25">
      <c r="A423" s="20"/>
      <c r="B423" s="29"/>
      <c r="C423" s="29"/>
      <c r="D423" s="29"/>
      <c r="E423" s="29"/>
      <c r="F423" s="26"/>
      <c r="G423" s="13"/>
      <c r="H423" s="20"/>
      <c r="I423" s="22"/>
      <c r="J423" s="22"/>
      <c r="K423" s="22"/>
      <c r="L423" s="22"/>
      <c r="M423" s="24"/>
      <c r="N423" s="22"/>
      <c r="O423" s="20"/>
      <c r="P423" s="12"/>
      <c r="Q423" s="12"/>
      <c r="R423" s="12"/>
      <c r="S423" s="12"/>
      <c r="T423" s="12"/>
      <c r="U423" s="12"/>
      <c r="V423" s="12"/>
      <c r="W423" s="12"/>
      <c r="X423" s="12"/>
      <c r="Y423" s="12"/>
      <c r="Z423" s="12"/>
      <c r="AA423" s="12"/>
      <c r="AB423" s="12"/>
      <c r="AC423" s="12"/>
      <c r="AD423" s="12"/>
      <c r="AE423" s="12"/>
      <c r="AF423" s="12"/>
      <c r="AG423" s="12"/>
      <c r="AH423" s="12"/>
      <c r="AI423" s="12"/>
      <c r="AJ423" s="12"/>
      <c r="AK423" s="12"/>
      <c r="AL423" s="12"/>
      <c r="AM423" s="12"/>
      <c r="AN423" s="12"/>
      <c r="AO423" s="12"/>
      <c r="AP423" s="12"/>
      <c r="AQ423" s="12"/>
      <c r="AR423" s="12"/>
      <c r="AS423" s="12"/>
      <c r="AT423" s="12"/>
      <c r="AU423" s="12"/>
      <c r="AV423" s="12"/>
      <c r="AW423" s="12"/>
      <c r="AX423" s="12"/>
      <c r="AY423" s="12"/>
      <c r="AZ423" s="12"/>
      <c r="BA423" s="12"/>
      <c r="BB423" s="12"/>
      <c r="BC423" s="12"/>
      <c r="BD423" s="12"/>
      <c r="BE423" s="12"/>
      <c r="BF423" s="12"/>
      <c r="BG423" s="12"/>
      <c r="BH423" s="12"/>
      <c r="BI423" s="12"/>
      <c r="BJ423" s="12"/>
      <c r="BK423" s="12"/>
      <c r="BL423" s="12"/>
      <c r="BM423" s="12"/>
      <c r="BN423" s="12"/>
      <c r="BO423" s="12"/>
      <c r="BP423" s="12"/>
      <c r="BQ423" s="12"/>
      <c r="BR423" s="12"/>
      <c r="BS423" s="12"/>
      <c r="BT423" s="12"/>
      <c r="BU423" s="12"/>
      <c r="BV423" s="12"/>
      <c r="BW423" s="12"/>
      <c r="BX423" s="12"/>
      <c r="BY423" s="12"/>
      <c r="BZ423" s="12"/>
      <c r="CA423" s="12"/>
      <c r="CB423" s="12"/>
      <c r="CC423" s="12"/>
    </row>
    <row r="424" spans="1:81" ht="15.75" x14ac:dyDescent="0.25">
      <c r="A424" s="20"/>
      <c r="B424" s="29"/>
      <c r="C424" s="29"/>
      <c r="D424" s="29"/>
      <c r="E424" s="29"/>
      <c r="F424" s="26"/>
      <c r="G424" s="13"/>
      <c r="H424" s="20"/>
      <c r="I424" s="22"/>
      <c r="J424" s="22"/>
      <c r="K424" s="22"/>
      <c r="L424" s="22"/>
      <c r="M424" s="24"/>
      <c r="N424" s="22"/>
      <c r="O424" s="20"/>
      <c r="P424" s="12"/>
      <c r="Q424" s="12"/>
      <c r="R424" s="12"/>
      <c r="S424" s="12"/>
      <c r="T424" s="12"/>
      <c r="U424" s="12"/>
      <c r="V424" s="12"/>
      <c r="W424" s="12"/>
      <c r="X424" s="12"/>
      <c r="Y424" s="12"/>
      <c r="Z424" s="12"/>
      <c r="AA424" s="12"/>
      <c r="AB424" s="12"/>
      <c r="AC424" s="12"/>
      <c r="AD424" s="12"/>
      <c r="AE424" s="12"/>
      <c r="AF424" s="12"/>
      <c r="AG424" s="12"/>
      <c r="AH424" s="12"/>
      <c r="AI424" s="12"/>
      <c r="AJ424" s="12"/>
      <c r="AK424" s="12"/>
      <c r="AL424" s="12"/>
      <c r="AM424" s="12"/>
      <c r="AN424" s="12"/>
      <c r="AO424" s="12"/>
      <c r="AP424" s="12"/>
      <c r="AQ424" s="12"/>
      <c r="AR424" s="12"/>
      <c r="AS424" s="12"/>
      <c r="AT424" s="12"/>
      <c r="AU424" s="12"/>
      <c r="AV424" s="12"/>
      <c r="AW424" s="12"/>
      <c r="AX424" s="12"/>
      <c r="AY424" s="12"/>
      <c r="AZ424" s="12"/>
      <c r="BA424" s="12"/>
      <c r="BB424" s="12"/>
      <c r="BC424" s="12"/>
      <c r="BD424" s="12"/>
      <c r="BE424" s="12"/>
      <c r="BF424" s="12"/>
      <c r="BG424" s="12"/>
      <c r="BH424" s="12"/>
      <c r="BI424" s="12"/>
      <c r="BJ424" s="12"/>
      <c r="BK424" s="12"/>
      <c r="BL424" s="12"/>
      <c r="BM424" s="12"/>
      <c r="BN424" s="12"/>
      <c r="BO424" s="12"/>
      <c r="BP424" s="12"/>
      <c r="BQ424" s="12"/>
      <c r="BR424" s="12"/>
      <c r="BS424" s="12"/>
      <c r="BT424" s="12"/>
      <c r="BU424" s="12"/>
      <c r="BV424" s="12"/>
      <c r="BW424" s="12"/>
      <c r="BX424" s="12"/>
      <c r="BY424" s="12"/>
      <c r="BZ424" s="12"/>
      <c r="CA424" s="12"/>
      <c r="CB424" s="12"/>
      <c r="CC424" s="12"/>
    </row>
    <row r="425" spans="1:81" ht="15.75" x14ac:dyDescent="0.25">
      <c r="A425" s="20"/>
      <c r="B425" s="29"/>
      <c r="C425" s="29"/>
      <c r="D425" s="29"/>
      <c r="E425" s="29"/>
      <c r="F425" s="26"/>
      <c r="G425" s="13"/>
      <c r="H425" s="20"/>
      <c r="I425" s="22"/>
      <c r="J425" s="22"/>
      <c r="K425" s="22"/>
      <c r="L425" s="22"/>
      <c r="M425" s="24"/>
      <c r="N425" s="22"/>
      <c r="O425" s="20"/>
      <c r="P425" s="12"/>
      <c r="Q425" s="12"/>
      <c r="R425" s="12"/>
      <c r="S425" s="12"/>
      <c r="T425" s="12"/>
      <c r="U425" s="12"/>
      <c r="V425" s="12"/>
      <c r="W425" s="12"/>
      <c r="X425" s="12"/>
      <c r="Y425" s="12"/>
      <c r="Z425" s="12"/>
      <c r="AA425" s="12"/>
      <c r="AB425" s="12"/>
      <c r="AC425" s="12"/>
      <c r="AD425" s="12"/>
      <c r="AE425" s="12"/>
      <c r="AF425" s="12"/>
      <c r="AG425" s="12"/>
      <c r="AH425" s="12"/>
      <c r="AI425" s="12"/>
      <c r="AJ425" s="12"/>
      <c r="AK425" s="12"/>
      <c r="AL425" s="12"/>
      <c r="AM425" s="12"/>
      <c r="AN425" s="12"/>
      <c r="AO425" s="12"/>
      <c r="AP425" s="12"/>
      <c r="AQ425" s="12"/>
      <c r="AR425" s="12"/>
      <c r="AS425" s="12"/>
      <c r="AT425" s="12"/>
      <c r="AU425" s="12"/>
      <c r="AV425" s="12"/>
      <c r="AW425" s="12"/>
      <c r="AX425" s="12"/>
      <c r="AY425" s="12"/>
      <c r="AZ425" s="12"/>
      <c r="BA425" s="12"/>
      <c r="BB425" s="12"/>
      <c r="BC425" s="12"/>
      <c r="BD425" s="12"/>
      <c r="BE425" s="12"/>
      <c r="BF425" s="12"/>
      <c r="BG425" s="12"/>
      <c r="BH425" s="12"/>
      <c r="BI425" s="12"/>
      <c r="BJ425" s="12"/>
      <c r="BK425" s="12"/>
      <c r="BL425" s="12"/>
      <c r="BM425" s="12"/>
      <c r="BN425" s="12"/>
      <c r="BO425" s="12"/>
      <c r="BP425" s="12"/>
      <c r="BQ425" s="12"/>
      <c r="BR425" s="12"/>
      <c r="BS425" s="12"/>
      <c r="BT425" s="12"/>
      <c r="BU425" s="12"/>
      <c r="BV425" s="12"/>
      <c r="BW425" s="12"/>
      <c r="BX425" s="12"/>
      <c r="BY425" s="12"/>
      <c r="BZ425" s="12"/>
      <c r="CA425" s="12"/>
      <c r="CB425" s="12"/>
      <c r="CC425" s="12"/>
    </row>
    <row r="426" spans="1:81" ht="15.75" x14ac:dyDescent="0.25">
      <c r="A426" s="20"/>
      <c r="B426" s="29"/>
      <c r="C426" s="29"/>
      <c r="D426" s="29"/>
      <c r="E426" s="29"/>
      <c r="F426" s="26"/>
      <c r="G426" s="13"/>
      <c r="H426" s="20"/>
      <c r="I426" s="22"/>
      <c r="J426" s="22"/>
      <c r="K426" s="22"/>
      <c r="L426" s="22"/>
      <c r="M426" s="24"/>
      <c r="N426" s="22"/>
      <c r="O426" s="20"/>
      <c r="P426" s="12"/>
      <c r="Q426" s="12"/>
      <c r="R426" s="12"/>
      <c r="S426" s="12"/>
      <c r="T426" s="12"/>
      <c r="U426" s="12"/>
      <c r="V426" s="12"/>
      <c r="W426" s="12"/>
      <c r="X426" s="12"/>
      <c r="Y426" s="12"/>
      <c r="Z426" s="12"/>
      <c r="AA426" s="12"/>
      <c r="AB426" s="12"/>
      <c r="AC426" s="12"/>
      <c r="AD426" s="12"/>
      <c r="AE426" s="12"/>
      <c r="AF426" s="12"/>
      <c r="AG426" s="12"/>
      <c r="AH426" s="12"/>
      <c r="AI426" s="12"/>
      <c r="AJ426" s="12"/>
      <c r="AK426" s="12"/>
      <c r="AL426" s="12"/>
      <c r="AM426" s="12"/>
      <c r="AN426" s="12"/>
      <c r="AO426" s="12"/>
      <c r="AP426" s="12"/>
      <c r="AQ426" s="12"/>
      <c r="AR426" s="12"/>
      <c r="AS426" s="12"/>
      <c r="AT426" s="12"/>
      <c r="AU426" s="12"/>
      <c r="AV426" s="12"/>
      <c r="AW426" s="12"/>
      <c r="AX426" s="12"/>
      <c r="AY426" s="12"/>
      <c r="AZ426" s="12"/>
      <c r="BA426" s="12"/>
      <c r="BB426" s="12"/>
      <c r="BC426" s="12"/>
      <c r="BD426" s="12"/>
      <c r="BE426" s="12"/>
      <c r="BF426" s="12"/>
      <c r="BG426" s="12"/>
      <c r="BH426" s="12"/>
      <c r="BI426" s="12"/>
      <c r="BJ426" s="12"/>
      <c r="BK426" s="12"/>
      <c r="BL426" s="12"/>
      <c r="BM426" s="12"/>
      <c r="BN426" s="12"/>
      <c r="BO426" s="12"/>
      <c r="BP426" s="12"/>
      <c r="BQ426" s="12"/>
      <c r="BR426" s="12"/>
      <c r="BS426" s="12"/>
      <c r="BT426" s="12"/>
      <c r="BU426" s="12"/>
      <c r="BV426" s="12"/>
      <c r="BW426" s="12"/>
      <c r="BX426" s="12"/>
      <c r="BY426" s="12"/>
      <c r="BZ426" s="12"/>
      <c r="CA426" s="12"/>
      <c r="CB426" s="12"/>
      <c r="CC426" s="12"/>
    </row>
    <row r="427" spans="1:81" ht="15.75" x14ac:dyDescent="0.25">
      <c r="A427" s="20"/>
      <c r="B427" s="29"/>
      <c r="C427" s="29"/>
      <c r="D427" s="29"/>
      <c r="E427" s="29"/>
      <c r="F427" s="26"/>
      <c r="G427" s="13"/>
      <c r="H427" s="20"/>
      <c r="I427" s="22"/>
      <c r="J427" s="22"/>
      <c r="K427" s="22"/>
      <c r="L427" s="22"/>
      <c r="M427" s="24"/>
      <c r="N427" s="22"/>
      <c r="O427" s="20"/>
      <c r="P427" s="12"/>
      <c r="Q427" s="12"/>
      <c r="R427" s="12"/>
      <c r="S427" s="12"/>
      <c r="T427" s="12"/>
      <c r="U427" s="12"/>
      <c r="V427" s="12"/>
      <c r="W427" s="12"/>
      <c r="X427" s="12"/>
      <c r="Y427" s="12"/>
      <c r="Z427" s="12"/>
      <c r="AA427" s="12"/>
      <c r="AB427" s="12"/>
      <c r="AC427" s="12"/>
      <c r="AD427" s="12"/>
      <c r="AE427" s="12"/>
      <c r="AF427" s="12"/>
      <c r="AG427" s="12"/>
      <c r="AH427" s="12"/>
      <c r="AI427" s="12"/>
      <c r="AJ427" s="12"/>
      <c r="AK427" s="12"/>
      <c r="AL427" s="12"/>
      <c r="AM427" s="12"/>
      <c r="AN427" s="12"/>
      <c r="AO427" s="12"/>
      <c r="AP427" s="12"/>
      <c r="AQ427" s="12"/>
      <c r="AR427" s="12"/>
      <c r="AS427" s="12"/>
      <c r="AT427" s="12"/>
      <c r="AU427" s="12"/>
      <c r="AV427" s="12"/>
      <c r="AW427" s="12"/>
      <c r="AX427" s="12"/>
      <c r="AY427" s="12"/>
      <c r="AZ427" s="12"/>
      <c r="BA427" s="12"/>
      <c r="BB427" s="12"/>
      <c r="BC427" s="12"/>
      <c r="BD427" s="12"/>
      <c r="BE427" s="12"/>
      <c r="BF427" s="12"/>
      <c r="BG427" s="12"/>
      <c r="BH427" s="12"/>
      <c r="BI427" s="12"/>
      <c r="BJ427" s="12"/>
      <c r="BK427" s="12"/>
      <c r="BL427" s="12"/>
      <c r="BM427" s="12"/>
      <c r="BN427" s="12"/>
      <c r="BO427" s="12"/>
      <c r="BP427" s="12"/>
      <c r="BQ427" s="12"/>
      <c r="BR427" s="12"/>
      <c r="BS427" s="12"/>
      <c r="BT427" s="12"/>
      <c r="BU427" s="12"/>
      <c r="BV427" s="12"/>
      <c r="BW427" s="12"/>
      <c r="BX427" s="12"/>
      <c r="BY427" s="12"/>
      <c r="BZ427" s="12"/>
      <c r="CA427" s="12"/>
      <c r="CB427" s="12"/>
      <c r="CC427" s="12"/>
    </row>
    <row r="428" spans="1:81" ht="15.75" x14ac:dyDescent="0.25">
      <c r="A428" s="20"/>
      <c r="B428" s="29"/>
      <c r="C428" s="29"/>
      <c r="D428" s="29"/>
      <c r="E428" s="29"/>
      <c r="F428" s="26"/>
      <c r="G428" s="13"/>
      <c r="H428" s="20"/>
      <c r="I428" s="22"/>
      <c r="J428" s="22"/>
      <c r="K428" s="22"/>
      <c r="L428" s="22"/>
      <c r="M428" s="24"/>
      <c r="N428" s="22"/>
      <c r="O428" s="20"/>
      <c r="P428" s="12"/>
      <c r="Q428" s="12"/>
      <c r="R428" s="12"/>
      <c r="S428" s="12"/>
      <c r="T428" s="12"/>
      <c r="U428" s="12"/>
      <c r="V428" s="12"/>
      <c r="W428" s="12"/>
      <c r="X428" s="12"/>
      <c r="Y428" s="12"/>
      <c r="Z428" s="12"/>
      <c r="AA428" s="12"/>
      <c r="AB428" s="12"/>
      <c r="AC428" s="12"/>
      <c r="AD428" s="12"/>
      <c r="AE428" s="12"/>
      <c r="AF428" s="12"/>
      <c r="AG428" s="12"/>
      <c r="AH428" s="12"/>
      <c r="AI428" s="12"/>
      <c r="AJ428" s="12"/>
      <c r="AK428" s="12"/>
      <c r="AL428" s="12"/>
      <c r="AM428" s="12"/>
      <c r="AN428" s="12"/>
      <c r="AO428" s="12"/>
      <c r="AP428" s="12"/>
      <c r="AQ428" s="12"/>
      <c r="AR428" s="12"/>
      <c r="AS428" s="12"/>
      <c r="AT428" s="12"/>
      <c r="AU428" s="12"/>
      <c r="AV428" s="12"/>
      <c r="AW428" s="12"/>
      <c r="AX428" s="12"/>
      <c r="AY428" s="12"/>
      <c r="AZ428" s="12"/>
      <c r="BA428" s="12"/>
      <c r="BB428" s="12"/>
      <c r="BC428" s="12"/>
      <c r="BD428" s="12"/>
      <c r="BE428" s="12"/>
      <c r="BF428" s="12"/>
      <c r="BG428" s="12"/>
      <c r="BH428" s="12"/>
      <c r="BI428" s="12"/>
      <c r="BJ428" s="12"/>
      <c r="BK428" s="12"/>
      <c r="BL428" s="12"/>
      <c r="BM428" s="12"/>
      <c r="BN428" s="12"/>
      <c r="BO428" s="12"/>
      <c r="BP428" s="12"/>
      <c r="BQ428" s="12"/>
      <c r="BR428" s="12"/>
      <c r="BS428" s="12"/>
      <c r="BT428" s="12"/>
      <c r="BU428" s="12"/>
      <c r="BV428" s="12"/>
      <c r="BW428" s="12"/>
      <c r="BX428" s="12"/>
      <c r="BY428" s="12"/>
      <c r="BZ428" s="12"/>
      <c r="CA428" s="12"/>
      <c r="CB428" s="12"/>
      <c r="CC428" s="12"/>
    </row>
    <row r="429" spans="1:81" ht="15.75" x14ac:dyDescent="0.25">
      <c r="A429" s="20"/>
      <c r="B429" s="29"/>
      <c r="C429" s="29"/>
      <c r="D429" s="29"/>
      <c r="E429" s="29"/>
      <c r="F429" s="26"/>
      <c r="G429" s="13"/>
      <c r="H429" s="20"/>
      <c r="I429" s="22"/>
      <c r="J429" s="22"/>
      <c r="K429" s="22"/>
      <c r="L429" s="22"/>
      <c r="M429" s="24"/>
      <c r="N429" s="22"/>
      <c r="O429" s="20"/>
      <c r="P429" s="12"/>
      <c r="Q429" s="12"/>
      <c r="R429" s="12"/>
      <c r="S429" s="12"/>
      <c r="T429" s="12"/>
      <c r="U429" s="12"/>
      <c r="V429" s="12"/>
      <c r="W429" s="12"/>
      <c r="X429" s="12"/>
      <c r="Y429" s="12"/>
      <c r="Z429" s="12"/>
      <c r="AA429" s="12"/>
      <c r="AB429" s="12"/>
      <c r="AC429" s="12"/>
      <c r="AD429" s="12"/>
      <c r="AE429" s="12"/>
      <c r="AF429" s="12"/>
      <c r="AG429" s="12"/>
      <c r="AH429" s="12"/>
      <c r="AI429" s="12"/>
      <c r="AJ429" s="12"/>
      <c r="AK429" s="12"/>
      <c r="AL429" s="12"/>
      <c r="AM429" s="12"/>
      <c r="AN429" s="12"/>
      <c r="AO429" s="12"/>
      <c r="AP429" s="12"/>
      <c r="AQ429" s="12"/>
      <c r="AR429" s="12"/>
      <c r="AS429" s="12"/>
      <c r="AT429" s="12"/>
      <c r="AU429" s="12"/>
      <c r="AV429" s="12"/>
      <c r="AW429" s="12"/>
      <c r="AX429" s="12"/>
      <c r="AY429" s="12"/>
      <c r="AZ429" s="12"/>
      <c r="BA429" s="12"/>
      <c r="BB429" s="12"/>
      <c r="BC429" s="12"/>
      <c r="BD429" s="12"/>
      <c r="BE429" s="12"/>
      <c r="BF429" s="12"/>
      <c r="BG429" s="12"/>
      <c r="BH429" s="12"/>
      <c r="BI429" s="12"/>
      <c r="BJ429" s="12"/>
      <c r="BK429" s="12"/>
      <c r="BL429" s="12"/>
      <c r="BM429" s="12"/>
      <c r="BN429" s="12"/>
      <c r="BO429" s="12"/>
      <c r="BP429" s="12"/>
      <c r="BQ429" s="12"/>
      <c r="BR429" s="12"/>
      <c r="BS429" s="12"/>
      <c r="BT429" s="12"/>
      <c r="BU429" s="12"/>
      <c r="BV429" s="12"/>
      <c r="BW429" s="12"/>
      <c r="BX429" s="12"/>
      <c r="BY429" s="12"/>
      <c r="BZ429" s="12"/>
      <c r="CA429" s="12"/>
      <c r="CB429" s="12"/>
      <c r="CC429" s="12"/>
    </row>
    <row r="430" spans="1:81" ht="15.75" x14ac:dyDescent="0.25">
      <c r="A430" s="20"/>
      <c r="B430" s="29"/>
      <c r="C430" s="29"/>
      <c r="D430" s="29"/>
      <c r="E430" s="29"/>
      <c r="F430" s="26"/>
      <c r="G430" s="13"/>
      <c r="H430" s="20"/>
      <c r="I430" s="22"/>
      <c r="J430" s="22"/>
      <c r="K430" s="22"/>
      <c r="L430" s="22"/>
      <c r="M430" s="24"/>
      <c r="N430" s="22"/>
      <c r="O430" s="20"/>
      <c r="P430" s="12"/>
      <c r="Q430" s="12"/>
      <c r="R430" s="12"/>
      <c r="S430" s="12"/>
      <c r="T430" s="12"/>
      <c r="U430" s="12"/>
      <c r="V430" s="12"/>
      <c r="W430" s="12"/>
      <c r="X430" s="12"/>
      <c r="Y430" s="12"/>
      <c r="Z430" s="12"/>
      <c r="AA430" s="12"/>
      <c r="AB430" s="12"/>
      <c r="AC430" s="12"/>
      <c r="AD430" s="12"/>
      <c r="AE430" s="12"/>
      <c r="AF430" s="12"/>
      <c r="AG430" s="12"/>
      <c r="AH430" s="12"/>
      <c r="AI430" s="12"/>
      <c r="AJ430" s="12"/>
      <c r="AK430" s="12"/>
      <c r="AL430" s="12"/>
      <c r="AM430" s="12"/>
      <c r="AN430" s="12"/>
      <c r="AO430" s="12"/>
      <c r="AP430" s="12"/>
      <c r="AQ430" s="12"/>
      <c r="AR430" s="12"/>
      <c r="AS430" s="12"/>
      <c r="AT430" s="12"/>
      <c r="AU430" s="12"/>
      <c r="AV430" s="12"/>
      <c r="AW430" s="12"/>
      <c r="AX430" s="12"/>
      <c r="AY430" s="12"/>
      <c r="AZ430" s="12"/>
      <c r="BA430" s="12"/>
      <c r="BB430" s="12"/>
      <c r="BC430" s="12"/>
      <c r="BD430" s="12"/>
      <c r="BE430" s="12"/>
      <c r="BF430" s="12"/>
      <c r="BG430" s="12"/>
      <c r="BH430" s="12"/>
      <c r="BI430" s="12"/>
      <c r="BJ430" s="12"/>
      <c r="BK430" s="12"/>
      <c r="BL430" s="12"/>
      <c r="BM430" s="12"/>
      <c r="BN430" s="12"/>
      <c r="BO430" s="12"/>
      <c r="BP430" s="12"/>
      <c r="BQ430" s="12"/>
      <c r="BR430" s="12"/>
      <c r="BS430" s="12"/>
      <c r="BT430" s="12"/>
      <c r="BU430" s="12"/>
      <c r="BV430" s="12"/>
      <c r="BW430" s="12"/>
      <c r="BX430" s="12"/>
      <c r="BY430" s="12"/>
      <c r="BZ430" s="12"/>
      <c r="CA430" s="12"/>
      <c r="CB430" s="12"/>
      <c r="CC430" s="12"/>
    </row>
    <row r="431" spans="1:81" ht="15.75" x14ac:dyDescent="0.25">
      <c r="A431" s="20"/>
      <c r="B431" s="29"/>
      <c r="C431" s="29"/>
      <c r="D431" s="29"/>
      <c r="E431" s="29"/>
      <c r="F431" s="26"/>
      <c r="G431" s="13"/>
      <c r="H431" s="20"/>
      <c r="I431" s="22"/>
      <c r="J431" s="22"/>
      <c r="K431" s="22"/>
      <c r="L431" s="22"/>
      <c r="M431" s="24"/>
      <c r="N431" s="22"/>
      <c r="O431" s="20"/>
      <c r="P431" s="12"/>
      <c r="Q431" s="12"/>
      <c r="R431" s="12"/>
      <c r="S431" s="12"/>
      <c r="T431" s="12"/>
      <c r="U431" s="12"/>
      <c r="V431" s="12"/>
      <c r="W431" s="12"/>
      <c r="X431" s="12"/>
      <c r="Y431" s="12"/>
      <c r="Z431" s="12"/>
      <c r="AA431" s="12"/>
      <c r="AB431" s="12"/>
      <c r="AC431" s="12"/>
      <c r="AD431" s="12"/>
      <c r="AE431" s="12"/>
      <c r="AF431" s="12"/>
      <c r="AG431" s="12"/>
      <c r="AH431" s="12"/>
      <c r="AI431" s="12"/>
      <c r="AJ431" s="12"/>
      <c r="AK431" s="12"/>
      <c r="AL431" s="12"/>
      <c r="AM431" s="12"/>
      <c r="AN431" s="12"/>
      <c r="AO431" s="12"/>
      <c r="AP431" s="12"/>
      <c r="AQ431" s="12"/>
      <c r="AR431" s="12"/>
      <c r="AS431" s="12"/>
      <c r="AT431" s="12"/>
      <c r="AU431" s="12"/>
      <c r="AV431" s="12"/>
      <c r="AW431" s="12"/>
      <c r="AX431" s="12"/>
      <c r="AY431" s="12"/>
      <c r="AZ431" s="12"/>
      <c r="BA431" s="12"/>
      <c r="BB431" s="12"/>
      <c r="BC431" s="12"/>
      <c r="BD431" s="12"/>
      <c r="BE431" s="12"/>
      <c r="BF431" s="12"/>
      <c r="BG431" s="12"/>
      <c r="BH431" s="12"/>
      <c r="BI431" s="12"/>
      <c r="BJ431" s="12"/>
      <c r="BK431" s="12"/>
      <c r="BL431" s="12"/>
      <c r="BM431" s="12"/>
      <c r="BN431" s="12"/>
      <c r="BO431" s="12"/>
      <c r="BP431" s="12"/>
      <c r="BQ431" s="12"/>
      <c r="BR431" s="12"/>
      <c r="BS431" s="12"/>
      <c r="BT431" s="12"/>
      <c r="BU431" s="12"/>
      <c r="BV431" s="12"/>
      <c r="BW431" s="12"/>
      <c r="BX431" s="12"/>
      <c r="BY431" s="12"/>
      <c r="BZ431" s="12"/>
      <c r="CA431" s="12"/>
      <c r="CB431" s="12"/>
      <c r="CC431" s="12"/>
    </row>
    <row r="432" spans="1:81" ht="15.75" x14ac:dyDescent="0.25">
      <c r="A432" s="20"/>
      <c r="B432" s="29"/>
      <c r="C432" s="29"/>
      <c r="D432" s="29"/>
      <c r="E432" s="29"/>
      <c r="F432" s="26"/>
      <c r="G432" s="13"/>
      <c r="H432" s="20"/>
      <c r="I432" s="22"/>
      <c r="J432" s="22"/>
      <c r="K432" s="22"/>
      <c r="L432" s="22"/>
      <c r="M432" s="24"/>
      <c r="N432" s="22"/>
      <c r="O432" s="20"/>
      <c r="P432" s="12"/>
      <c r="Q432" s="12"/>
      <c r="R432" s="12"/>
      <c r="S432" s="12"/>
      <c r="T432" s="12"/>
      <c r="U432" s="12"/>
      <c r="V432" s="12"/>
      <c r="W432" s="12"/>
      <c r="X432" s="12"/>
      <c r="Y432" s="12"/>
      <c r="Z432" s="12"/>
      <c r="AA432" s="12"/>
      <c r="AB432" s="12"/>
      <c r="AC432" s="12"/>
      <c r="AD432" s="12"/>
      <c r="AE432" s="12"/>
      <c r="AF432" s="12"/>
      <c r="AG432" s="12"/>
      <c r="AH432" s="12"/>
      <c r="AI432" s="12"/>
      <c r="AJ432" s="12"/>
      <c r="AK432" s="12"/>
      <c r="AL432" s="12"/>
      <c r="AM432" s="12"/>
      <c r="AN432" s="12"/>
      <c r="AO432" s="12"/>
      <c r="AP432" s="12"/>
      <c r="AQ432" s="12"/>
      <c r="AR432" s="12"/>
      <c r="AS432" s="12"/>
      <c r="AT432" s="12"/>
      <c r="AU432" s="12"/>
      <c r="AV432" s="12"/>
      <c r="AW432" s="12"/>
      <c r="AX432" s="12"/>
      <c r="AY432" s="12"/>
      <c r="AZ432" s="12"/>
      <c r="BA432" s="12"/>
      <c r="BB432" s="12"/>
      <c r="BC432" s="12"/>
      <c r="BD432" s="12"/>
      <c r="BE432" s="12"/>
      <c r="BF432" s="12"/>
      <c r="BG432" s="12"/>
      <c r="BH432" s="12"/>
      <c r="BI432" s="12"/>
      <c r="BJ432" s="12"/>
      <c r="BK432" s="12"/>
      <c r="BL432" s="12"/>
      <c r="BM432" s="12"/>
      <c r="BN432" s="12"/>
      <c r="BO432" s="12"/>
      <c r="BP432" s="12"/>
      <c r="BQ432" s="12"/>
      <c r="BR432" s="12"/>
      <c r="BS432" s="12"/>
      <c r="BT432" s="12"/>
      <c r="BU432" s="12"/>
      <c r="BV432" s="12"/>
      <c r="BW432" s="12"/>
      <c r="BX432" s="12"/>
      <c r="BY432" s="12"/>
      <c r="BZ432" s="12"/>
      <c r="CA432" s="12"/>
      <c r="CB432" s="12"/>
      <c r="CC432" s="12"/>
    </row>
    <row r="433" spans="1:81" ht="15.75" x14ac:dyDescent="0.25">
      <c r="A433" s="20"/>
      <c r="B433" s="29"/>
      <c r="C433" s="29"/>
      <c r="D433" s="29"/>
      <c r="E433" s="29"/>
      <c r="F433" s="26"/>
      <c r="G433" s="13"/>
      <c r="H433" s="20"/>
      <c r="I433" s="22"/>
      <c r="J433" s="22"/>
      <c r="K433" s="22"/>
      <c r="L433" s="22"/>
      <c r="M433" s="24"/>
      <c r="N433" s="22"/>
      <c r="O433" s="20"/>
      <c r="P433" s="12"/>
      <c r="Q433" s="12"/>
      <c r="R433" s="12"/>
      <c r="S433" s="12"/>
      <c r="T433" s="12"/>
      <c r="U433" s="12"/>
      <c r="V433" s="12"/>
      <c r="W433" s="12"/>
      <c r="X433" s="12"/>
      <c r="Y433" s="12"/>
      <c r="Z433" s="12"/>
      <c r="AA433" s="12"/>
      <c r="AB433" s="12"/>
      <c r="AC433" s="12"/>
      <c r="AD433" s="12"/>
      <c r="AE433" s="12"/>
      <c r="AF433" s="12"/>
      <c r="AG433" s="12"/>
      <c r="AH433" s="12"/>
      <c r="AI433" s="12"/>
      <c r="AJ433" s="12"/>
      <c r="AK433" s="12"/>
      <c r="AL433" s="12"/>
      <c r="AM433" s="12"/>
      <c r="AN433" s="12"/>
      <c r="AO433" s="12"/>
      <c r="AP433" s="12"/>
      <c r="AQ433" s="12"/>
      <c r="AR433" s="12"/>
      <c r="AS433" s="12"/>
      <c r="AT433" s="12"/>
      <c r="AU433" s="12"/>
      <c r="AV433" s="12"/>
      <c r="AW433" s="12"/>
      <c r="AX433" s="12"/>
      <c r="AY433" s="12"/>
      <c r="AZ433" s="12"/>
      <c r="BA433" s="12"/>
      <c r="BB433" s="12"/>
      <c r="BC433" s="12"/>
      <c r="BD433" s="12"/>
      <c r="BE433" s="12"/>
      <c r="BF433" s="12"/>
      <c r="BG433" s="12"/>
      <c r="BH433" s="12"/>
      <c r="BI433" s="12"/>
      <c r="BJ433" s="12"/>
      <c r="BK433" s="12"/>
      <c r="BL433" s="12"/>
      <c r="BM433" s="12"/>
      <c r="BN433" s="12"/>
      <c r="BO433" s="12"/>
      <c r="BP433" s="12"/>
      <c r="BQ433" s="12"/>
      <c r="BR433" s="12"/>
      <c r="BS433" s="12"/>
      <c r="BT433" s="12"/>
      <c r="BU433" s="12"/>
      <c r="BV433" s="12"/>
      <c r="BW433" s="12"/>
      <c r="BX433" s="12"/>
      <c r="BY433" s="12"/>
      <c r="BZ433" s="12"/>
      <c r="CA433" s="12"/>
      <c r="CB433" s="12"/>
      <c r="CC433" s="12"/>
    </row>
    <row r="434" spans="1:81" ht="15.75" x14ac:dyDescent="0.25">
      <c r="A434" s="20"/>
      <c r="B434" s="29"/>
      <c r="C434" s="29"/>
      <c r="D434" s="29"/>
      <c r="E434" s="29"/>
      <c r="F434" s="26"/>
      <c r="G434" s="13"/>
      <c r="H434" s="20"/>
      <c r="I434" s="22"/>
      <c r="J434" s="22"/>
      <c r="K434" s="22"/>
      <c r="L434" s="22"/>
      <c r="M434" s="24"/>
      <c r="N434" s="22"/>
      <c r="O434" s="20"/>
      <c r="P434" s="12"/>
      <c r="Q434" s="12"/>
      <c r="R434" s="12"/>
      <c r="S434" s="12"/>
      <c r="T434" s="12"/>
      <c r="U434" s="12"/>
      <c r="V434" s="12"/>
      <c r="W434" s="12"/>
      <c r="X434" s="12"/>
      <c r="Y434" s="12"/>
      <c r="Z434" s="12"/>
      <c r="AA434" s="12"/>
      <c r="AB434" s="12"/>
      <c r="AC434" s="12"/>
      <c r="AD434" s="12"/>
      <c r="AE434" s="12"/>
      <c r="AF434" s="12"/>
      <c r="AG434" s="12"/>
      <c r="AH434" s="12"/>
      <c r="AI434" s="12"/>
      <c r="AJ434" s="12"/>
      <c r="AK434" s="12"/>
      <c r="AL434" s="12"/>
      <c r="AM434" s="12"/>
      <c r="AN434" s="12"/>
      <c r="AO434" s="12"/>
      <c r="AP434" s="12"/>
      <c r="AQ434" s="12"/>
      <c r="AR434" s="12"/>
      <c r="AS434" s="12"/>
      <c r="AT434" s="12"/>
      <c r="AU434" s="12"/>
      <c r="AV434" s="12"/>
      <c r="AW434" s="12"/>
      <c r="AX434" s="12"/>
      <c r="AY434" s="12"/>
      <c r="AZ434" s="12"/>
      <c r="BA434" s="12"/>
      <c r="BB434" s="12"/>
      <c r="BC434" s="12"/>
      <c r="BD434" s="12"/>
      <c r="BE434" s="12"/>
      <c r="BF434" s="12"/>
      <c r="BG434" s="12"/>
      <c r="BH434" s="12"/>
      <c r="BI434" s="12"/>
      <c r="BJ434" s="12"/>
      <c r="BK434" s="12"/>
      <c r="BL434" s="12"/>
      <c r="BM434" s="12"/>
      <c r="BN434" s="12"/>
      <c r="BO434" s="12"/>
      <c r="BP434" s="12"/>
      <c r="BQ434" s="12"/>
      <c r="BR434" s="12"/>
      <c r="BS434" s="12"/>
      <c r="BT434" s="12"/>
      <c r="BU434" s="12"/>
      <c r="BV434" s="12"/>
      <c r="BW434" s="12"/>
      <c r="BX434" s="12"/>
      <c r="BY434" s="12"/>
      <c r="BZ434" s="12"/>
      <c r="CA434" s="12"/>
      <c r="CB434" s="12"/>
      <c r="CC434" s="12"/>
    </row>
    <row r="435" spans="1:81" ht="15.75" x14ac:dyDescent="0.25">
      <c r="A435" s="20"/>
      <c r="B435" s="29"/>
      <c r="C435" s="29"/>
      <c r="D435" s="29"/>
      <c r="E435" s="29"/>
      <c r="F435" s="26"/>
      <c r="G435" s="13"/>
      <c r="H435" s="20"/>
      <c r="I435" s="22"/>
      <c r="J435" s="22"/>
      <c r="K435" s="22"/>
      <c r="L435" s="22"/>
      <c r="M435" s="24"/>
      <c r="N435" s="22"/>
      <c r="O435" s="20"/>
      <c r="P435" s="12"/>
      <c r="Q435" s="12"/>
      <c r="R435" s="12"/>
      <c r="S435" s="12"/>
      <c r="T435" s="12"/>
      <c r="U435" s="12"/>
      <c r="V435" s="12"/>
      <c r="W435" s="12"/>
      <c r="X435" s="12"/>
      <c r="Y435" s="12"/>
      <c r="Z435" s="12"/>
      <c r="AA435" s="12"/>
      <c r="AB435" s="12"/>
      <c r="AC435" s="12"/>
      <c r="AD435" s="12"/>
      <c r="AE435" s="12"/>
      <c r="AF435" s="12"/>
      <c r="AG435" s="12"/>
      <c r="AH435" s="12"/>
      <c r="AI435" s="12"/>
      <c r="AJ435" s="12"/>
      <c r="AK435" s="12"/>
      <c r="AL435" s="12"/>
      <c r="AM435" s="12"/>
      <c r="AN435" s="12"/>
      <c r="AO435" s="12"/>
      <c r="AP435" s="12"/>
      <c r="AQ435" s="12"/>
      <c r="AR435" s="12"/>
      <c r="AS435" s="12"/>
      <c r="AT435" s="12"/>
      <c r="AU435" s="12"/>
      <c r="AV435" s="12"/>
      <c r="AW435" s="12"/>
      <c r="AX435" s="12"/>
      <c r="AY435" s="12"/>
      <c r="AZ435" s="12"/>
      <c r="BA435" s="12"/>
      <c r="BB435" s="12"/>
      <c r="BC435" s="12"/>
      <c r="BD435" s="12"/>
      <c r="BE435" s="12"/>
      <c r="BF435" s="12"/>
      <c r="BG435" s="12"/>
      <c r="BH435" s="12"/>
      <c r="BI435" s="12"/>
      <c r="BJ435" s="12"/>
      <c r="BK435" s="12"/>
      <c r="BL435" s="12"/>
      <c r="BM435" s="12"/>
      <c r="BN435" s="12"/>
      <c r="BO435" s="12"/>
      <c r="BP435" s="12"/>
      <c r="BQ435" s="12"/>
      <c r="BR435" s="12"/>
      <c r="BS435" s="12"/>
      <c r="BT435" s="12"/>
      <c r="BU435" s="12"/>
      <c r="BV435" s="12"/>
      <c r="BW435" s="12"/>
      <c r="BX435" s="12"/>
      <c r="BY435" s="12"/>
      <c r="BZ435" s="12"/>
      <c r="CA435" s="12"/>
      <c r="CB435" s="12"/>
      <c r="CC435" s="12"/>
    </row>
    <row r="436" spans="1:81" ht="15.75" x14ac:dyDescent="0.25">
      <c r="A436" s="20"/>
      <c r="B436" s="29"/>
      <c r="C436" s="29"/>
      <c r="D436" s="29"/>
      <c r="E436" s="29"/>
      <c r="F436" s="26"/>
      <c r="G436" s="13"/>
      <c r="H436" s="20"/>
      <c r="I436" s="22"/>
      <c r="J436" s="22"/>
      <c r="K436" s="22"/>
      <c r="L436" s="22"/>
      <c r="M436" s="24"/>
      <c r="N436" s="22"/>
      <c r="O436" s="20"/>
      <c r="P436" s="12"/>
      <c r="Q436" s="12"/>
      <c r="R436" s="12"/>
      <c r="S436" s="12"/>
      <c r="T436" s="12"/>
      <c r="U436" s="12"/>
      <c r="V436" s="12"/>
      <c r="W436" s="12"/>
      <c r="X436" s="12"/>
      <c r="Y436" s="12"/>
      <c r="Z436" s="12"/>
      <c r="AA436" s="12"/>
      <c r="AB436" s="12"/>
      <c r="AC436" s="12"/>
      <c r="AD436" s="12"/>
      <c r="AE436" s="12"/>
      <c r="AF436" s="12"/>
      <c r="AG436" s="12"/>
      <c r="AH436" s="12"/>
      <c r="AI436" s="12"/>
      <c r="AJ436" s="12"/>
      <c r="AK436" s="12"/>
      <c r="AL436" s="12"/>
      <c r="AM436" s="12"/>
      <c r="AN436" s="12"/>
      <c r="AO436" s="12"/>
      <c r="AP436" s="12"/>
      <c r="AQ436" s="12"/>
      <c r="AR436" s="12"/>
      <c r="AS436" s="12"/>
      <c r="AT436" s="12"/>
      <c r="AU436" s="12"/>
      <c r="AV436" s="12"/>
      <c r="AW436" s="12"/>
      <c r="AX436" s="12"/>
      <c r="AY436" s="12"/>
      <c r="AZ436" s="12"/>
      <c r="BA436" s="12"/>
      <c r="BB436" s="12"/>
      <c r="BC436" s="12"/>
      <c r="BD436" s="12"/>
      <c r="BE436" s="12"/>
      <c r="BF436" s="12"/>
      <c r="BG436" s="12"/>
      <c r="BH436" s="12"/>
      <c r="BI436" s="12"/>
      <c r="BJ436" s="12"/>
      <c r="BK436" s="12"/>
      <c r="BL436" s="12"/>
      <c r="BM436" s="12"/>
      <c r="BN436" s="12"/>
      <c r="BO436" s="12"/>
      <c r="BP436" s="12"/>
      <c r="BQ436" s="12"/>
      <c r="BR436" s="12"/>
      <c r="BS436" s="12"/>
      <c r="BT436" s="12"/>
      <c r="BU436" s="12"/>
      <c r="BV436" s="12"/>
      <c r="BW436" s="12"/>
      <c r="BX436" s="12"/>
      <c r="BY436" s="12"/>
      <c r="BZ436" s="12"/>
      <c r="CA436" s="12"/>
      <c r="CB436" s="12"/>
      <c r="CC436" s="12"/>
    </row>
    <row r="437" spans="1:81" ht="15.75" x14ac:dyDescent="0.25">
      <c r="A437" s="20"/>
      <c r="B437" s="29"/>
      <c r="C437" s="29"/>
      <c r="D437" s="29"/>
      <c r="E437" s="29"/>
      <c r="F437" s="26"/>
      <c r="G437" s="13"/>
      <c r="H437" s="20"/>
      <c r="I437" s="22"/>
      <c r="J437" s="22"/>
      <c r="K437" s="22"/>
      <c r="L437" s="22"/>
      <c r="M437" s="24"/>
      <c r="N437" s="22"/>
      <c r="O437" s="20"/>
      <c r="P437" s="12"/>
      <c r="Q437" s="12"/>
      <c r="R437" s="12"/>
      <c r="S437" s="12"/>
      <c r="T437" s="12"/>
      <c r="U437" s="12"/>
      <c r="V437" s="12"/>
      <c r="W437" s="12"/>
      <c r="X437" s="12"/>
      <c r="Y437" s="12"/>
      <c r="Z437" s="12"/>
      <c r="AA437" s="12"/>
      <c r="AB437" s="12"/>
      <c r="AC437" s="12"/>
      <c r="AD437" s="12"/>
      <c r="AE437" s="12"/>
      <c r="AF437" s="12"/>
      <c r="AG437" s="12"/>
      <c r="AH437" s="12"/>
      <c r="AI437" s="12"/>
      <c r="AJ437" s="12"/>
      <c r="AK437" s="12"/>
      <c r="AL437" s="12"/>
      <c r="AM437" s="12"/>
      <c r="AN437" s="12"/>
      <c r="AO437" s="12"/>
      <c r="AP437" s="12"/>
      <c r="AQ437" s="12"/>
      <c r="AR437" s="12"/>
      <c r="AS437" s="12"/>
      <c r="AT437" s="12"/>
      <c r="AU437" s="12"/>
      <c r="AV437" s="12"/>
      <c r="AW437" s="12"/>
      <c r="AX437" s="12"/>
      <c r="AY437" s="12"/>
      <c r="AZ437" s="12"/>
      <c r="BA437" s="12"/>
      <c r="BB437" s="12"/>
      <c r="BC437" s="12"/>
      <c r="BD437" s="12"/>
      <c r="BE437" s="12"/>
      <c r="BF437" s="12"/>
      <c r="BG437" s="12"/>
      <c r="BH437" s="12"/>
      <c r="BI437" s="12"/>
      <c r="BJ437" s="12"/>
      <c r="BK437" s="12"/>
      <c r="BL437" s="12"/>
      <c r="BM437" s="12"/>
      <c r="BN437" s="12"/>
      <c r="BO437" s="12"/>
      <c r="BP437" s="12"/>
      <c r="BQ437" s="12"/>
      <c r="BR437" s="12"/>
      <c r="BS437" s="12"/>
      <c r="BT437" s="12"/>
      <c r="BU437" s="12"/>
      <c r="BV437" s="12"/>
      <c r="BW437" s="12"/>
      <c r="BX437" s="12"/>
      <c r="BY437" s="12"/>
      <c r="BZ437" s="12"/>
      <c r="CA437" s="12"/>
      <c r="CB437" s="12"/>
      <c r="CC437" s="12"/>
    </row>
    <row r="438" spans="1:81" ht="15.75" x14ac:dyDescent="0.25">
      <c r="A438" s="20"/>
      <c r="B438" s="29"/>
      <c r="C438" s="29"/>
      <c r="D438" s="29"/>
      <c r="E438" s="29"/>
      <c r="F438" s="26"/>
      <c r="G438" s="13"/>
      <c r="H438" s="20"/>
      <c r="I438" s="22"/>
      <c r="J438" s="22"/>
      <c r="K438" s="22"/>
      <c r="L438" s="22"/>
      <c r="M438" s="24"/>
      <c r="N438" s="22"/>
      <c r="O438" s="20"/>
      <c r="P438" s="12"/>
      <c r="Q438" s="12"/>
      <c r="R438" s="12"/>
      <c r="S438" s="12"/>
      <c r="T438" s="12"/>
      <c r="U438" s="12"/>
      <c r="V438" s="12"/>
      <c r="W438" s="12"/>
      <c r="X438" s="12"/>
      <c r="Y438" s="12"/>
      <c r="Z438" s="12"/>
      <c r="AA438" s="12"/>
      <c r="AB438" s="12"/>
      <c r="AC438" s="12"/>
      <c r="AD438" s="12"/>
      <c r="AE438" s="12"/>
      <c r="AF438" s="12"/>
      <c r="AG438" s="12"/>
      <c r="AH438" s="12"/>
      <c r="AI438" s="12"/>
      <c r="AJ438" s="12"/>
      <c r="AK438" s="12"/>
      <c r="AL438" s="12"/>
      <c r="AM438" s="12"/>
      <c r="AN438" s="12"/>
      <c r="AO438" s="12"/>
      <c r="AP438" s="12"/>
      <c r="AQ438" s="12"/>
      <c r="AR438" s="12"/>
      <c r="AS438" s="12"/>
      <c r="AT438" s="12"/>
      <c r="AU438" s="12"/>
      <c r="AV438" s="12"/>
      <c r="AW438" s="12"/>
      <c r="AX438" s="12"/>
      <c r="AY438" s="12"/>
      <c r="AZ438" s="12"/>
      <c r="BA438" s="12"/>
      <c r="BB438" s="12"/>
      <c r="BC438" s="12"/>
      <c r="BD438" s="12"/>
      <c r="BE438" s="12"/>
      <c r="BF438" s="12"/>
      <c r="BG438" s="12"/>
      <c r="BH438" s="12"/>
      <c r="BI438" s="12"/>
      <c r="BJ438" s="12"/>
      <c r="BK438" s="12"/>
      <c r="BL438" s="12"/>
      <c r="BM438" s="12"/>
      <c r="BN438" s="12"/>
      <c r="BO438" s="12"/>
      <c r="BP438" s="12"/>
      <c r="BQ438" s="12"/>
      <c r="BR438" s="12"/>
      <c r="BS438" s="12"/>
      <c r="BT438" s="12"/>
      <c r="BU438" s="12"/>
      <c r="BV438" s="12"/>
      <c r="BW438" s="12"/>
      <c r="BX438" s="12"/>
      <c r="BY438" s="12"/>
      <c r="BZ438" s="12"/>
      <c r="CA438" s="12"/>
      <c r="CB438" s="12"/>
      <c r="CC438" s="12"/>
    </row>
    <row r="439" spans="1:81" ht="15.75" x14ac:dyDescent="0.25">
      <c r="A439" s="20"/>
      <c r="B439" s="29"/>
      <c r="C439" s="29"/>
      <c r="D439" s="29"/>
      <c r="E439" s="29"/>
      <c r="F439" s="26"/>
      <c r="G439" s="13"/>
      <c r="H439" s="20"/>
      <c r="I439" s="22"/>
      <c r="J439" s="22"/>
      <c r="K439" s="22"/>
      <c r="L439" s="22"/>
      <c r="M439" s="24"/>
      <c r="N439" s="22"/>
      <c r="O439" s="20"/>
      <c r="P439" s="12"/>
      <c r="Q439" s="12"/>
      <c r="R439" s="12"/>
      <c r="S439" s="12"/>
      <c r="T439" s="12"/>
      <c r="U439" s="12"/>
      <c r="V439" s="12"/>
      <c r="W439" s="12"/>
      <c r="X439" s="12"/>
      <c r="Y439" s="12"/>
      <c r="Z439" s="12"/>
      <c r="AA439" s="12"/>
      <c r="AB439" s="12"/>
      <c r="AC439" s="12"/>
      <c r="AD439" s="12"/>
      <c r="AE439" s="12"/>
      <c r="AF439" s="12"/>
      <c r="AG439" s="12"/>
      <c r="AH439" s="12"/>
      <c r="AI439" s="12"/>
      <c r="AJ439" s="12"/>
      <c r="AK439" s="12"/>
      <c r="AL439" s="12"/>
      <c r="AM439" s="12"/>
      <c r="AN439" s="12"/>
      <c r="AO439" s="12"/>
      <c r="AP439" s="12"/>
      <c r="AQ439" s="12"/>
      <c r="AR439" s="12"/>
      <c r="AS439" s="12"/>
      <c r="AT439" s="12"/>
      <c r="AU439" s="12"/>
      <c r="AV439" s="12"/>
      <c r="AW439" s="12"/>
      <c r="AX439" s="12"/>
      <c r="AY439" s="12"/>
      <c r="AZ439" s="12"/>
      <c r="BA439" s="12"/>
      <c r="BB439" s="12"/>
      <c r="BC439" s="12"/>
      <c r="BD439" s="12"/>
      <c r="BE439" s="12"/>
      <c r="BF439" s="12"/>
      <c r="BG439" s="12"/>
      <c r="BH439" s="12"/>
      <c r="BI439" s="12"/>
      <c r="BJ439" s="12"/>
      <c r="BK439" s="12"/>
      <c r="BL439" s="12"/>
      <c r="BM439" s="12"/>
      <c r="BN439" s="12"/>
      <c r="BO439" s="12"/>
      <c r="BP439" s="12"/>
      <c r="BQ439" s="12"/>
      <c r="BR439" s="12"/>
      <c r="BS439" s="12"/>
      <c r="BT439" s="12"/>
      <c r="BU439" s="12"/>
      <c r="BV439" s="12"/>
      <c r="BW439" s="12"/>
      <c r="BX439" s="12"/>
      <c r="BY439" s="12"/>
      <c r="BZ439" s="12"/>
      <c r="CA439" s="12"/>
      <c r="CB439" s="12"/>
      <c r="CC439" s="12"/>
    </row>
    <row r="440" spans="1:81" ht="15.75" x14ac:dyDescent="0.25">
      <c r="A440" s="20"/>
      <c r="B440" s="29"/>
      <c r="C440" s="29"/>
      <c r="D440" s="29"/>
      <c r="E440" s="29"/>
      <c r="F440" s="26"/>
      <c r="G440" s="13"/>
      <c r="H440" s="20"/>
      <c r="I440" s="22"/>
      <c r="J440" s="22"/>
      <c r="K440" s="22"/>
      <c r="L440" s="22"/>
      <c r="M440" s="24"/>
      <c r="N440" s="22"/>
      <c r="O440" s="20"/>
      <c r="P440" s="12"/>
      <c r="Q440" s="12"/>
      <c r="R440" s="12"/>
      <c r="S440" s="12"/>
      <c r="T440" s="12"/>
      <c r="U440" s="12"/>
      <c r="V440" s="12"/>
      <c r="W440" s="12"/>
      <c r="X440" s="12"/>
      <c r="Y440" s="12"/>
      <c r="Z440" s="12"/>
      <c r="AA440" s="12"/>
      <c r="AB440" s="12"/>
      <c r="AC440" s="12"/>
      <c r="AD440" s="12"/>
      <c r="AE440" s="12"/>
      <c r="AF440" s="12"/>
      <c r="AG440" s="12"/>
      <c r="AH440" s="12"/>
      <c r="AI440" s="12"/>
      <c r="AJ440" s="12"/>
      <c r="AK440" s="12"/>
      <c r="AL440" s="12"/>
      <c r="AM440" s="12"/>
      <c r="AN440" s="12"/>
      <c r="AO440" s="12"/>
      <c r="AP440" s="12"/>
      <c r="AQ440" s="12"/>
      <c r="AR440" s="12"/>
      <c r="AS440" s="12"/>
      <c r="AT440" s="12"/>
      <c r="AU440" s="12"/>
      <c r="AV440" s="12"/>
      <c r="AW440" s="12"/>
      <c r="AX440" s="12"/>
      <c r="AY440" s="12"/>
      <c r="AZ440" s="12"/>
      <c r="BA440" s="12"/>
      <c r="BB440" s="12"/>
      <c r="BC440" s="12"/>
      <c r="BD440" s="12"/>
      <c r="BE440" s="12"/>
      <c r="BF440" s="12"/>
      <c r="BG440" s="12"/>
      <c r="BH440" s="12"/>
      <c r="BI440" s="12"/>
      <c r="BJ440" s="12"/>
      <c r="BK440" s="12"/>
      <c r="BL440" s="12"/>
      <c r="BM440" s="12"/>
      <c r="BN440" s="12"/>
      <c r="BO440" s="12"/>
      <c r="BP440" s="12"/>
      <c r="BQ440" s="12"/>
      <c r="BR440" s="12"/>
      <c r="BS440" s="12"/>
      <c r="BT440" s="12"/>
      <c r="BU440" s="12"/>
      <c r="BV440" s="12"/>
      <c r="BW440" s="12"/>
      <c r="BX440" s="12"/>
      <c r="BY440" s="12"/>
      <c r="BZ440" s="12"/>
      <c r="CA440" s="12"/>
      <c r="CB440" s="12"/>
      <c r="CC440" s="12"/>
    </row>
    <row r="441" spans="1:81" ht="15.75" x14ac:dyDescent="0.25">
      <c r="A441" s="20"/>
      <c r="B441" s="29"/>
      <c r="C441" s="29"/>
      <c r="D441" s="29"/>
      <c r="E441" s="29"/>
      <c r="F441" s="26"/>
      <c r="G441" s="13"/>
      <c r="H441" s="20"/>
      <c r="I441" s="22"/>
      <c r="J441" s="22"/>
      <c r="K441" s="22"/>
      <c r="L441" s="22"/>
      <c r="M441" s="24"/>
      <c r="N441" s="22"/>
      <c r="O441" s="20"/>
      <c r="P441" s="12"/>
      <c r="Q441" s="12"/>
      <c r="R441" s="12"/>
      <c r="S441" s="12"/>
      <c r="T441" s="12"/>
      <c r="U441" s="12"/>
      <c r="V441" s="12"/>
      <c r="W441" s="12"/>
      <c r="X441" s="12"/>
      <c r="Y441" s="12"/>
      <c r="Z441" s="12"/>
      <c r="AA441" s="12"/>
      <c r="AB441" s="12"/>
      <c r="AC441" s="12"/>
      <c r="AD441" s="12"/>
      <c r="AE441" s="12"/>
      <c r="AF441" s="12"/>
      <c r="AG441" s="12"/>
      <c r="AH441" s="12"/>
      <c r="AI441" s="12"/>
      <c r="AJ441" s="12"/>
      <c r="AK441" s="12"/>
      <c r="AL441" s="12"/>
      <c r="AM441" s="12"/>
      <c r="AN441" s="12"/>
      <c r="AO441" s="12"/>
      <c r="AP441" s="12"/>
      <c r="AQ441" s="12"/>
      <c r="AR441" s="12"/>
      <c r="AS441" s="12"/>
      <c r="AT441" s="12"/>
      <c r="AU441" s="12"/>
      <c r="AV441" s="12"/>
      <c r="AW441" s="12"/>
      <c r="AX441" s="12"/>
      <c r="AY441" s="12"/>
      <c r="AZ441" s="12"/>
      <c r="BA441" s="12"/>
      <c r="BB441" s="12"/>
      <c r="BC441" s="12"/>
      <c r="BD441" s="12"/>
      <c r="BE441" s="12"/>
      <c r="BF441" s="12"/>
      <c r="BG441" s="12"/>
      <c r="BH441" s="12"/>
      <c r="BI441" s="12"/>
      <c r="BJ441" s="12"/>
      <c r="BK441" s="12"/>
      <c r="BL441" s="12"/>
      <c r="BM441" s="12"/>
      <c r="BN441" s="12"/>
      <c r="BO441" s="12"/>
      <c r="BP441" s="12"/>
      <c r="BQ441" s="12"/>
      <c r="BR441" s="12"/>
      <c r="BS441" s="12"/>
      <c r="BT441" s="12"/>
      <c r="BU441" s="12"/>
      <c r="BV441" s="12"/>
      <c r="BW441" s="12"/>
      <c r="BX441" s="12"/>
      <c r="BY441" s="12"/>
      <c r="BZ441" s="12"/>
      <c r="CA441" s="12"/>
      <c r="CB441" s="12"/>
      <c r="CC441" s="12"/>
    </row>
    <row r="442" spans="1:81" ht="15.75" x14ac:dyDescent="0.25">
      <c r="A442" s="20"/>
      <c r="B442" s="29"/>
      <c r="C442" s="29"/>
      <c r="D442" s="29"/>
      <c r="E442" s="29"/>
      <c r="F442" s="26"/>
      <c r="G442" s="13"/>
      <c r="H442" s="20"/>
      <c r="I442" s="22"/>
      <c r="J442" s="22"/>
      <c r="K442" s="22"/>
      <c r="L442" s="22"/>
      <c r="M442" s="24"/>
      <c r="N442" s="22"/>
      <c r="O442" s="20"/>
      <c r="P442" s="12"/>
      <c r="Q442" s="12"/>
      <c r="R442" s="12"/>
      <c r="S442" s="12"/>
      <c r="T442" s="12"/>
      <c r="U442" s="12"/>
      <c r="V442" s="12"/>
      <c r="W442" s="12"/>
      <c r="X442" s="12"/>
      <c r="Y442" s="12"/>
      <c r="Z442" s="12"/>
      <c r="AA442" s="12"/>
      <c r="AB442" s="12"/>
      <c r="AC442" s="12"/>
      <c r="AD442" s="12"/>
      <c r="AE442" s="12"/>
      <c r="AF442" s="12"/>
      <c r="AG442" s="12"/>
      <c r="AH442" s="12"/>
      <c r="AI442" s="12"/>
      <c r="AJ442" s="12"/>
      <c r="AK442" s="12"/>
      <c r="AL442" s="12"/>
      <c r="AM442" s="12"/>
      <c r="AN442" s="12"/>
      <c r="AO442" s="12"/>
      <c r="AP442" s="12"/>
      <c r="AQ442" s="12"/>
      <c r="AR442" s="12"/>
      <c r="AS442" s="12"/>
      <c r="AT442" s="12"/>
      <c r="AU442" s="12"/>
      <c r="AV442" s="12"/>
      <c r="AW442" s="12"/>
      <c r="AX442" s="12"/>
      <c r="AY442" s="12"/>
      <c r="AZ442" s="12"/>
      <c r="BA442" s="12"/>
      <c r="BB442" s="12"/>
      <c r="BC442" s="12"/>
      <c r="BD442" s="12"/>
      <c r="BE442" s="12"/>
      <c r="BF442" s="12"/>
      <c r="BG442" s="12"/>
      <c r="BH442" s="12"/>
      <c r="BI442" s="12"/>
      <c r="BJ442" s="12"/>
      <c r="BK442" s="12"/>
      <c r="BL442" s="12"/>
      <c r="BM442" s="12"/>
      <c r="BN442" s="12"/>
      <c r="BO442" s="12"/>
      <c r="BP442" s="12"/>
      <c r="BQ442" s="12"/>
      <c r="BR442" s="12"/>
      <c r="BS442" s="12"/>
      <c r="BT442" s="12"/>
      <c r="BU442" s="12"/>
      <c r="BV442" s="12"/>
      <c r="BW442" s="12"/>
      <c r="BX442" s="12"/>
      <c r="BY442" s="12"/>
      <c r="BZ442" s="12"/>
      <c r="CA442" s="12"/>
      <c r="CB442" s="12"/>
      <c r="CC442" s="12"/>
    </row>
    <row r="443" spans="1:81" ht="15.75" x14ac:dyDescent="0.25">
      <c r="A443" s="20"/>
      <c r="B443" s="29"/>
      <c r="C443" s="29"/>
      <c r="D443" s="29"/>
      <c r="E443" s="29"/>
      <c r="F443" s="26"/>
      <c r="G443" s="13"/>
      <c r="H443" s="20"/>
      <c r="I443" s="22"/>
      <c r="J443" s="22"/>
      <c r="K443" s="22"/>
      <c r="L443" s="22"/>
      <c r="M443" s="24"/>
      <c r="N443" s="22"/>
      <c r="O443" s="20"/>
      <c r="P443" s="12"/>
      <c r="Q443" s="12"/>
      <c r="R443" s="12"/>
      <c r="S443" s="12"/>
      <c r="T443" s="12"/>
      <c r="U443" s="12"/>
      <c r="V443" s="12"/>
      <c r="W443" s="12"/>
      <c r="X443" s="12"/>
      <c r="Y443" s="12"/>
      <c r="Z443" s="12"/>
      <c r="AA443" s="12"/>
      <c r="AB443" s="12"/>
      <c r="AC443" s="12"/>
      <c r="AD443" s="12"/>
      <c r="AE443" s="12"/>
      <c r="AF443" s="12"/>
      <c r="AG443" s="12"/>
      <c r="AH443" s="12"/>
      <c r="AI443" s="12"/>
      <c r="AJ443" s="12"/>
      <c r="AK443" s="12"/>
      <c r="AL443" s="12"/>
      <c r="AM443" s="12"/>
      <c r="AN443" s="12"/>
      <c r="AO443" s="12"/>
      <c r="AP443" s="12"/>
      <c r="AQ443" s="12"/>
      <c r="AR443" s="12"/>
      <c r="AS443" s="12"/>
      <c r="AT443" s="12"/>
      <c r="AU443" s="12"/>
      <c r="AV443" s="12"/>
      <c r="AW443" s="12"/>
      <c r="AX443" s="12"/>
      <c r="AY443" s="12"/>
      <c r="AZ443" s="12"/>
      <c r="BA443" s="12"/>
      <c r="BB443" s="12"/>
      <c r="BC443" s="12"/>
      <c r="BD443" s="12"/>
      <c r="BE443" s="12"/>
      <c r="BF443" s="12"/>
      <c r="BG443" s="12"/>
      <c r="BH443" s="12"/>
      <c r="BI443" s="12"/>
      <c r="BJ443" s="12"/>
      <c r="BK443" s="12"/>
      <c r="BL443" s="12"/>
      <c r="BM443" s="12"/>
      <c r="BN443" s="12"/>
      <c r="BO443" s="12"/>
      <c r="BP443" s="12"/>
      <c r="BQ443" s="12"/>
      <c r="BR443" s="12"/>
      <c r="BS443" s="12"/>
      <c r="BT443" s="12"/>
      <c r="BU443" s="12"/>
      <c r="BV443" s="12"/>
      <c r="BW443" s="12"/>
      <c r="BX443" s="12"/>
      <c r="BY443" s="12"/>
      <c r="BZ443" s="12"/>
      <c r="CA443" s="12"/>
      <c r="CB443" s="12"/>
      <c r="CC443" s="12"/>
    </row>
    <row r="444" spans="1:81" ht="15.75" x14ac:dyDescent="0.25">
      <c r="A444" s="20"/>
      <c r="B444" s="29"/>
      <c r="C444" s="29"/>
      <c r="D444" s="29"/>
      <c r="E444" s="29"/>
      <c r="F444" s="26"/>
      <c r="G444" s="13"/>
      <c r="H444" s="20"/>
      <c r="I444" s="22"/>
      <c r="J444" s="22"/>
      <c r="K444" s="22"/>
      <c r="L444" s="22"/>
      <c r="M444" s="24"/>
      <c r="N444" s="22"/>
      <c r="O444" s="20"/>
      <c r="P444" s="12"/>
      <c r="Q444" s="12"/>
      <c r="R444" s="12"/>
      <c r="S444" s="12"/>
      <c r="T444" s="12"/>
      <c r="U444" s="12"/>
      <c r="V444" s="12"/>
      <c r="W444" s="12"/>
      <c r="X444" s="12"/>
      <c r="Y444" s="12"/>
      <c r="Z444" s="12"/>
      <c r="AA444" s="12"/>
      <c r="AB444" s="12"/>
      <c r="AC444" s="12"/>
      <c r="AD444" s="12"/>
      <c r="AE444" s="12"/>
      <c r="AF444" s="12"/>
      <c r="AG444" s="12"/>
      <c r="AH444" s="12"/>
      <c r="AI444" s="12"/>
      <c r="AJ444" s="12"/>
      <c r="AK444" s="12"/>
      <c r="AL444" s="12"/>
      <c r="AM444" s="12"/>
      <c r="AN444" s="12"/>
      <c r="AO444" s="12"/>
      <c r="AP444" s="12"/>
      <c r="AQ444" s="12"/>
      <c r="AR444" s="12"/>
      <c r="AS444" s="12"/>
      <c r="AT444" s="12"/>
      <c r="AU444" s="12"/>
      <c r="AV444" s="12"/>
      <c r="AW444" s="12"/>
      <c r="AX444" s="12"/>
      <c r="AY444" s="12"/>
      <c r="AZ444" s="12"/>
      <c r="BA444" s="12"/>
      <c r="BB444" s="12"/>
      <c r="BC444" s="12"/>
      <c r="BD444" s="12"/>
      <c r="BE444" s="12"/>
      <c r="BF444" s="12"/>
      <c r="BG444" s="12"/>
      <c r="BH444" s="12"/>
      <c r="BI444" s="12"/>
      <c r="BJ444" s="12"/>
      <c r="BK444" s="12"/>
      <c r="BL444" s="12"/>
      <c r="BM444" s="12"/>
      <c r="BN444" s="12"/>
      <c r="BO444" s="12"/>
      <c r="BP444" s="12"/>
      <c r="BQ444" s="12"/>
      <c r="BR444" s="12"/>
      <c r="BS444" s="12"/>
      <c r="BT444" s="12"/>
      <c r="BU444" s="12"/>
      <c r="BV444" s="12"/>
      <c r="BW444" s="12"/>
      <c r="BX444" s="12"/>
      <c r="BY444" s="12"/>
      <c r="BZ444" s="12"/>
      <c r="CA444" s="12"/>
      <c r="CB444" s="12"/>
      <c r="CC444" s="12"/>
    </row>
    <row r="445" spans="1:81" ht="15.75" x14ac:dyDescent="0.25">
      <c r="A445" s="20"/>
      <c r="B445" s="29"/>
      <c r="C445" s="29"/>
      <c r="D445" s="29"/>
      <c r="E445" s="29"/>
      <c r="F445" s="26"/>
      <c r="G445" s="13"/>
      <c r="H445" s="20"/>
      <c r="I445" s="22"/>
      <c r="J445" s="22"/>
      <c r="K445" s="22"/>
      <c r="L445" s="22"/>
      <c r="M445" s="24"/>
      <c r="N445" s="22"/>
      <c r="O445" s="20"/>
      <c r="P445" s="12"/>
      <c r="Q445" s="12"/>
      <c r="R445" s="12"/>
      <c r="S445" s="12"/>
      <c r="T445" s="12"/>
      <c r="U445" s="12"/>
      <c r="V445" s="12"/>
      <c r="W445" s="12"/>
      <c r="X445" s="12"/>
      <c r="Y445" s="12"/>
      <c r="Z445" s="12"/>
      <c r="AA445" s="12"/>
      <c r="AB445" s="12"/>
      <c r="AC445" s="12"/>
      <c r="AD445" s="12"/>
      <c r="AE445" s="12"/>
      <c r="AF445" s="12"/>
      <c r="AG445" s="12"/>
      <c r="AH445" s="12"/>
      <c r="AI445" s="12"/>
      <c r="AJ445" s="12"/>
      <c r="AK445" s="12"/>
      <c r="AL445" s="12"/>
      <c r="AM445" s="12"/>
      <c r="AN445" s="12"/>
      <c r="AO445" s="12"/>
      <c r="AP445" s="12"/>
      <c r="AQ445" s="12"/>
      <c r="AR445" s="12"/>
      <c r="AS445" s="12"/>
      <c r="AT445" s="12"/>
      <c r="AU445" s="12"/>
      <c r="AV445" s="12"/>
      <c r="AW445" s="12"/>
      <c r="AX445" s="12"/>
      <c r="AY445" s="12"/>
      <c r="AZ445" s="12"/>
      <c r="BA445" s="12"/>
      <c r="BB445" s="12"/>
      <c r="BC445" s="12"/>
      <c r="BD445" s="12"/>
      <c r="BE445" s="12"/>
      <c r="BF445" s="12"/>
      <c r="BG445" s="12"/>
      <c r="BH445" s="12"/>
      <c r="BI445" s="12"/>
      <c r="BJ445" s="12"/>
      <c r="BK445" s="12"/>
      <c r="BL445" s="12"/>
      <c r="BM445" s="12"/>
      <c r="BN445" s="12"/>
      <c r="BO445" s="12"/>
      <c r="BP445" s="12"/>
      <c r="BQ445" s="12"/>
      <c r="BR445" s="12"/>
      <c r="BS445" s="12"/>
      <c r="BT445" s="12"/>
      <c r="BU445" s="12"/>
      <c r="BV445" s="12"/>
      <c r="BW445" s="12"/>
      <c r="BX445" s="12"/>
      <c r="BY445" s="12"/>
      <c r="BZ445" s="12"/>
      <c r="CA445" s="12"/>
      <c r="CB445" s="12"/>
      <c r="CC445" s="12"/>
    </row>
    <row r="446" spans="1:81" ht="15.75" x14ac:dyDescent="0.25">
      <c r="A446" s="20"/>
      <c r="B446" s="29"/>
      <c r="C446" s="29"/>
      <c r="D446" s="29"/>
      <c r="E446" s="29"/>
      <c r="F446" s="26"/>
      <c r="G446" s="13"/>
      <c r="H446" s="20"/>
      <c r="I446" s="22"/>
      <c r="J446" s="22"/>
      <c r="K446" s="22"/>
      <c r="L446" s="22"/>
      <c r="M446" s="24"/>
      <c r="N446" s="22"/>
      <c r="O446" s="20"/>
      <c r="P446" s="12"/>
      <c r="Q446" s="12"/>
      <c r="R446" s="12"/>
      <c r="S446" s="12"/>
      <c r="T446" s="12"/>
      <c r="U446" s="12"/>
      <c r="V446" s="12"/>
      <c r="W446" s="12"/>
      <c r="X446" s="12"/>
      <c r="Y446" s="12"/>
      <c r="Z446" s="12"/>
      <c r="AA446" s="12"/>
      <c r="AB446" s="12"/>
      <c r="AC446" s="12"/>
      <c r="AD446" s="12"/>
      <c r="AE446" s="12"/>
      <c r="AF446" s="12"/>
      <c r="AG446" s="12"/>
      <c r="AH446" s="12"/>
      <c r="AI446" s="12"/>
      <c r="AJ446" s="12"/>
      <c r="AK446" s="12"/>
      <c r="AL446" s="12"/>
      <c r="AM446" s="12"/>
      <c r="AN446" s="12"/>
      <c r="AO446" s="12"/>
      <c r="AP446" s="12"/>
      <c r="AQ446" s="12"/>
      <c r="AR446" s="12"/>
      <c r="AS446" s="12"/>
      <c r="AT446" s="12"/>
      <c r="AU446" s="12"/>
      <c r="AV446" s="12"/>
      <c r="AW446" s="12"/>
      <c r="AX446" s="12"/>
      <c r="AY446" s="12"/>
      <c r="AZ446" s="12"/>
      <c r="BA446" s="12"/>
      <c r="BB446" s="12"/>
      <c r="BC446" s="12"/>
      <c r="BD446" s="12"/>
      <c r="BE446" s="12"/>
      <c r="BF446" s="12"/>
      <c r="BG446" s="12"/>
      <c r="BH446" s="12"/>
      <c r="BI446" s="12"/>
      <c r="BJ446" s="12"/>
      <c r="BK446" s="12"/>
      <c r="BL446" s="12"/>
      <c r="BM446" s="12"/>
      <c r="BN446" s="12"/>
      <c r="BO446" s="12"/>
      <c r="BP446" s="12"/>
      <c r="BQ446" s="12"/>
      <c r="BR446" s="12"/>
      <c r="BS446" s="12"/>
      <c r="BT446" s="12"/>
      <c r="BU446" s="12"/>
      <c r="BV446" s="12"/>
      <c r="BW446" s="12"/>
      <c r="BX446" s="12"/>
      <c r="BY446" s="12"/>
      <c r="BZ446" s="12"/>
      <c r="CA446" s="12"/>
      <c r="CB446" s="12"/>
      <c r="CC446" s="12"/>
    </row>
    <row r="447" spans="1:81" ht="15.75" x14ac:dyDescent="0.25">
      <c r="A447" s="20"/>
      <c r="B447" s="29"/>
      <c r="C447" s="29"/>
      <c r="D447" s="29"/>
      <c r="E447" s="29"/>
      <c r="F447" s="26"/>
      <c r="G447" s="13"/>
      <c r="H447" s="20"/>
      <c r="I447" s="22"/>
      <c r="J447" s="22"/>
      <c r="K447" s="22"/>
      <c r="L447" s="22"/>
      <c r="M447" s="24"/>
      <c r="N447" s="22"/>
      <c r="O447" s="20"/>
      <c r="P447" s="12"/>
      <c r="Q447" s="12"/>
      <c r="R447" s="12"/>
      <c r="S447" s="12"/>
      <c r="T447" s="12"/>
      <c r="U447" s="12"/>
      <c r="V447" s="12"/>
      <c r="W447" s="12"/>
      <c r="X447" s="12"/>
      <c r="Y447" s="12"/>
      <c r="Z447" s="12"/>
      <c r="AA447" s="12"/>
      <c r="AB447" s="12"/>
      <c r="AC447" s="12"/>
      <c r="AD447" s="12"/>
      <c r="AE447" s="12"/>
      <c r="AF447" s="12"/>
      <c r="AG447" s="12"/>
      <c r="AH447" s="12"/>
      <c r="AI447" s="12"/>
      <c r="AJ447" s="12"/>
      <c r="AK447" s="12"/>
      <c r="AL447" s="12"/>
      <c r="AM447" s="12"/>
      <c r="AN447" s="12"/>
      <c r="AO447" s="12"/>
      <c r="AP447" s="12"/>
      <c r="AQ447" s="12"/>
      <c r="AR447" s="12"/>
      <c r="AS447" s="12"/>
      <c r="AT447" s="12"/>
      <c r="AU447" s="12"/>
      <c r="AV447" s="12"/>
      <c r="AW447" s="12"/>
      <c r="AX447" s="12"/>
      <c r="AY447" s="12"/>
      <c r="AZ447" s="12"/>
      <c r="BA447" s="12"/>
      <c r="BB447" s="12"/>
      <c r="BC447" s="12"/>
      <c r="BD447" s="12"/>
      <c r="BE447" s="12"/>
      <c r="BF447" s="12"/>
      <c r="BG447" s="12"/>
      <c r="BH447" s="12"/>
      <c r="BI447" s="12"/>
      <c r="BJ447" s="12"/>
      <c r="BK447" s="12"/>
      <c r="BL447" s="12"/>
      <c r="BM447" s="12"/>
      <c r="BN447" s="12"/>
      <c r="BO447" s="12"/>
      <c r="BP447" s="12"/>
      <c r="BQ447" s="12"/>
      <c r="BR447" s="12"/>
      <c r="BS447" s="12"/>
      <c r="BT447" s="12"/>
      <c r="BU447" s="12"/>
      <c r="BV447" s="12"/>
      <c r="BW447" s="12"/>
      <c r="BX447" s="12"/>
      <c r="BY447" s="12"/>
      <c r="BZ447" s="12"/>
      <c r="CA447" s="12"/>
      <c r="CB447" s="12"/>
      <c r="CC447" s="12"/>
    </row>
    <row r="448" spans="1:81" ht="15.75" x14ac:dyDescent="0.25">
      <c r="A448" s="20"/>
      <c r="B448" s="29"/>
      <c r="C448" s="29"/>
      <c r="D448" s="29"/>
      <c r="E448" s="29"/>
      <c r="F448" s="26"/>
      <c r="G448" s="13"/>
      <c r="H448" s="20"/>
      <c r="I448" s="22"/>
      <c r="J448" s="22"/>
      <c r="K448" s="22"/>
      <c r="L448" s="22"/>
      <c r="M448" s="24"/>
      <c r="N448" s="22"/>
      <c r="O448" s="20"/>
      <c r="P448" s="12"/>
      <c r="Q448" s="12"/>
      <c r="R448" s="12"/>
      <c r="S448" s="12"/>
      <c r="T448" s="12"/>
      <c r="U448" s="12"/>
      <c r="V448" s="12"/>
      <c r="W448" s="12"/>
      <c r="X448" s="12"/>
      <c r="Y448" s="12"/>
      <c r="Z448" s="12"/>
      <c r="AA448" s="12"/>
      <c r="AB448" s="12"/>
      <c r="AC448" s="12"/>
      <c r="AD448" s="12"/>
      <c r="AE448" s="12"/>
      <c r="AF448" s="12"/>
      <c r="AG448" s="12"/>
      <c r="AH448" s="12"/>
      <c r="AI448" s="12"/>
      <c r="AJ448" s="12"/>
      <c r="AK448" s="12"/>
      <c r="AL448" s="12"/>
      <c r="AM448" s="12"/>
      <c r="AN448" s="12"/>
      <c r="AO448" s="12"/>
      <c r="AP448" s="12"/>
      <c r="AQ448" s="12"/>
      <c r="AR448" s="12"/>
      <c r="AS448" s="12"/>
      <c r="AT448" s="12"/>
      <c r="AU448" s="12"/>
      <c r="AV448" s="12"/>
      <c r="AW448" s="12"/>
      <c r="AX448" s="12"/>
      <c r="AY448" s="12"/>
      <c r="AZ448" s="12"/>
      <c r="BA448" s="12"/>
      <c r="BB448" s="12"/>
      <c r="BC448" s="12"/>
      <c r="BD448" s="12"/>
      <c r="BE448" s="12"/>
      <c r="BF448" s="12"/>
      <c r="BG448" s="12"/>
      <c r="BH448" s="12"/>
      <c r="BI448" s="12"/>
      <c r="BJ448" s="12"/>
      <c r="BK448" s="12"/>
      <c r="BL448" s="12"/>
      <c r="BM448" s="12"/>
      <c r="BN448" s="12"/>
      <c r="BO448" s="12"/>
      <c r="BP448" s="12"/>
      <c r="BQ448" s="12"/>
      <c r="BR448" s="12"/>
      <c r="BS448" s="12"/>
      <c r="BT448" s="12"/>
      <c r="BU448" s="12"/>
      <c r="BV448" s="12"/>
      <c r="BW448" s="12"/>
      <c r="BX448" s="12"/>
      <c r="BY448" s="12"/>
      <c r="BZ448" s="12"/>
      <c r="CA448" s="12"/>
      <c r="CB448" s="12"/>
      <c r="CC448" s="12"/>
    </row>
    <row r="449" spans="1:81" ht="15.75" x14ac:dyDescent="0.25">
      <c r="A449" s="20"/>
      <c r="B449" s="29"/>
      <c r="C449" s="29"/>
      <c r="D449" s="29"/>
      <c r="E449" s="29"/>
      <c r="F449" s="26"/>
      <c r="G449" s="13"/>
      <c r="H449" s="20"/>
      <c r="I449" s="22"/>
      <c r="J449" s="22"/>
      <c r="K449" s="22"/>
      <c r="L449" s="22"/>
      <c r="M449" s="24"/>
      <c r="N449" s="22"/>
      <c r="O449" s="20"/>
      <c r="P449" s="12"/>
      <c r="Q449" s="12"/>
      <c r="R449" s="12"/>
      <c r="S449" s="12"/>
      <c r="T449" s="12"/>
      <c r="U449" s="12"/>
      <c r="V449" s="12"/>
      <c r="W449" s="12"/>
      <c r="X449" s="12"/>
      <c r="Y449" s="12"/>
      <c r="Z449" s="12"/>
      <c r="AA449" s="12"/>
      <c r="AB449" s="12"/>
      <c r="AC449" s="12"/>
      <c r="AD449" s="12"/>
      <c r="AE449" s="12"/>
      <c r="AF449" s="12"/>
      <c r="AG449" s="12"/>
      <c r="AH449" s="12"/>
      <c r="AI449" s="12"/>
      <c r="AJ449" s="12"/>
      <c r="AK449" s="12"/>
      <c r="AL449" s="12"/>
      <c r="AM449" s="12"/>
      <c r="AN449" s="12"/>
      <c r="AO449" s="12"/>
      <c r="AP449" s="12"/>
      <c r="AQ449" s="12"/>
      <c r="AR449" s="12"/>
      <c r="AS449" s="12"/>
      <c r="AT449" s="12"/>
      <c r="AU449" s="12"/>
      <c r="AV449" s="12"/>
      <c r="AW449" s="12"/>
      <c r="AX449" s="12"/>
      <c r="AY449" s="12"/>
      <c r="AZ449" s="12"/>
      <c r="BA449" s="12"/>
      <c r="BB449" s="12"/>
      <c r="BC449" s="12"/>
      <c r="BD449" s="12"/>
      <c r="BE449" s="12"/>
      <c r="BF449" s="12"/>
      <c r="BG449" s="12"/>
      <c r="BH449" s="12"/>
      <c r="BI449" s="12"/>
      <c r="BJ449" s="12"/>
      <c r="BK449" s="12"/>
      <c r="BL449" s="12"/>
      <c r="BM449" s="12"/>
      <c r="BN449" s="12"/>
      <c r="BO449" s="12"/>
      <c r="BP449" s="12"/>
      <c r="BQ449" s="12"/>
      <c r="BR449" s="12"/>
      <c r="BS449" s="12"/>
      <c r="BT449" s="12"/>
      <c r="BU449" s="12"/>
      <c r="BV449" s="12"/>
      <c r="BW449" s="12"/>
      <c r="BX449" s="12"/>
      <c r="BY449" s="12"/>
      <c r="BZ449" s="12"/>
      <c r="CA449" s="12"/>
      <c r="CB449" s="12"/>
      <c r="CC449" s="12"/>
    </row>
    <row r="450" spans="1:81" ht="15.75" x14ac:dyDescent="0.25">
      <c r="A450" s="20"/>
      <c r="B450" s="29"/>
      <c r="C450" s="29"/>
      <c r="D450" s="29"/>
      <c r="E450" s="29"/>
      <c r="F450" s="26"/>
      <c r="G450" s="13"/>
      <c r="H450" s="20"/>
      <c r="I450" s="22"/>
      <c r="J450" s="22"/>
      <c r="K450" s="22"/>
      <c r="L450" s="22"/>
      <c r="M450" s="24"/>
      <c r="N450" s="22"/>
      <c r="O450" s="20"/>
      <c r="P450" s="12"/>
      <c r="Q450" s="12"/>
      <c r="R450" s="12"/>
      <c r="S450" s="12"/>
      <c r="T450" s="12"/>
      <c r="U450" s="12"/>
      <c r="V450" s="12"/>
      <c r="W450" s="12"/>
      <c r="X450" s="12"/>
      <c r="Y450" s="12"/>
      <c r="Z450" s="12"/>
      <c r="AA450" s="12"/>
      <c r="AB450" s="12"/>
      <c r="AC450" s="12"/>
      <c r="AD450" s="12"/>
      <c r="AE450" s="12"/>
      <c r="AF450" s="12"/>
      <c r="AG450" s="12"/>
      <c r="AH450" s="12"/>
      <c r="AI450" s="12"/>
      <c r="AJ450" s="12"/>
      <c r="AK450" s="12"/>
      <c r="AL450" s="12"/>
      <c r="AM450" s="12"/>
      <c r="AN450" s="12"/>
      <c r="AO450" s="12"/>
      <c r="AP450" s="12"/>
      <c r="AQ450" s="12"/>
      <c r="AR450" s="12"/>
      <c r="AS450" s="12"/>
      <c r="AT450" s="12"/>
      <c r="AU450" s="12"/>
      <c r="AV450" s="12"/>
      <c r="AW450" s="12"/>
      <c r="AX450" s="12"/>
      <c r="AY450" s="12"/>
      <c r="AZ450" s="12"/>
      <c r="BA450" s="12"/>
      <c r="BB450" s="12"/>
      <c r="BC450" s="12"/>
      <c r="BD450" s="12"/>
      <c r="BE450" s="12"/>
      <c r="BF450" s="12"/>
      <c r="BG450" s="12"/>
      <c r="BH450" s="12"/>
      <c r="BI450" s="12"/>
      <c r="BJ450" s="12"/>
      <c r="BK450" s="12"/>
      <c r="BL450" s="12"/>
      <c r="BM450" s="12"/>
      <c r="BN450" s="12"/>
      <c r="BO450" s="12"/>
      <c r="BP450" s="12"/>
      <c r="BQ450" s="12"/>
      <c r="BR450" s="12"/>
      <c r="BS450" s="12"/>
      <c r="BT450" s="12"/>
      <c r="BU450" s="12"/>
      <c r="BV450" s="12"/>
      <c r="BW450" s="12"/>
      <c r="BX450" s="12"/>
      <c r="BY450" s="12"/>
      <c r="BZ450" s="12"/>
      <c r="CA450" s="12"/>
      <c r="CB450" s="12"/>
      <c r="CC450" s="12"/>
    </row>
    <row r="451" spans="1:81" ht="15.75" x14ac:dyDescent="0.25">
      <c r="A451" s="20"/>
      <c r="B451" s="29"/>
      <c r="C451" s="29"/>
      <c r="D451" s="29"/>
      <c r="E451" s="29"/>
      <c r="F451" s="26"/>
      <c r="G451" s="13"/>
      <c r="H451" s="20"/>
      <c r="I451" s="22"/>
      <c r="J451" s="22"/>
      <c r="K451" s="22"/>
      <c r="L451" s="22"/>
      <c r="M451" s="24"/>
      <c r="N451" s="22"/>
      <c r="O451" s="20"/>
      <c r="P451" s="12"/>
      <c r="Q451" s="12"/>
      <c r="R451" s="12"/>
      <c r="S451" s="12"/>
      <c r="T451" s="12"/>
      <c r="U451" s="12"/>
      <c r="V451" s="12"/>
      <c r="W451" s="12"/>
      <c r="X451" s="12"/>
      <c r="Y451" s="12"/>
      <c r="Z451" s="12"/>
      <c r="AA451" s="12"/>
      <c r="AB451" s="12"/>
      <c r="AC451" s="12"/>
      <c r="AD451" s="12"/>
      <c r="AE451" s="12"/>
      <c r="AF451" s="12"/>
      <c r="AG451" s="12"/>
      <c r="AH451" s="12"/>
      <c r="AI451" s="12"/>
      <c r="AJ451" s="12"/>
      <c r="AK451" s="12"/>
      <c r="AL451" s="12"/>
      <c r="AM451" s="12"/>
      <c r="AN451" s="12"/>
      <c r="AO451" s="12"/>
      <c r="AP451" s="12"/>
      <c r="AQ451" s="12"/>
      <c r="AR451" s="12"/>
      <c r="AS451" s="12"/>
      <c r="AT451" s="12"/>
      <c r="AU451" s="12"/>
      <c r="AV451" s="12"/>
      <c r="AW451" s="12"/>
      <c r="AX451" s="12"/>
      <c r="AY451" s="12"/>
      <c r="AZ451" s="12"/>
      <c r="BA451" s="12"/>
      <c r="BB451" s="12"/>
      <c r="BC451" s="12"/>
      <c r="BD451" s="12"/>
      <c r="BE451" s="12"/>
      <c r="BF451" s="12"/>
      <c r="BG451" s="12"/>
      <c r="BH451" s="12"/>
      <c r="BI451" s="12"/>
      <c r="BJ451" s="12"/>
      <c r="BK451" s="12"/>
      <c r="BL451" s="12"/>
      <c r="BM451" s="12"/>
      <c r="BN451" s="12"/>
      <c r="BO451" s="12"/>
      <c r="BP451" s="12"/>
      <c r="BQ451" s="12"/>
      <c r="BR451" s="12"/>
      <c r="BS451" s="12"/>
      <c r="BT451" s="12"/>
      <c r="BU451" s="12"/>
      <c r="BV451" s="12"/>
      <c r="BW451" s="12"/>
      <c r="BX451" s="12"/>
      <c r="BY451" s="12"/>
      <c r="BZ451" s="12"/>
      <c r="CA451" s="12"/>
      <c r="CB451" s="12"/>
      <c r="CC451" s="12"/>
    </row>
    <row r="452" spans="1:81" ht="15.75" x14ac:dyDescent="0.25">
      <c r="A452" s="20"/>
      <c r="B452" s="29"/>
      <c r="C452" s="29"/>
      <c r="D452" s="29"/>
      <c r="E452" s="29"/>
      <c r="F452" s="26"/>
      <c r="G452" s="13"/>
      <c r="H452" s="20"/>
      <c r="I452" s="22"/>
      <c r="J452" s="22"/>
      <c r="K452" s="22"/>
      <c r="L452" s="22"/>
      <c r="M452" s="24"/>
      <c r="N452" s="22"/>
      <c r="O452" s="20"/>
      <c r="P452" s="12"/>
      <c r="Q452" s="12"/>
      <c r="R452" s="12"/>
      <c r="S452" s="12"/>
      <c r="T452" s="12"/>
      <c r="U452" s="12"/>
      <c r="V452" s="12"/>
      <c r="W452" s="12"/>
      <c r="X452" s="12"/>
      <c r="Y452" s="12"/>
      <c r="Z452" s="12"/>
      <c r="AA452" s="12"/>
      <c r="AB452" s="12"/>
      <c r="AC452" s="12"/>
      <c r="AD452" s="12"/>
      <c r="AE452" s="12"/>
      <c r="AF452" s="12"/>
      <c r="AG452" s="12"/>
      <c r="AH452" s="12"/>
      <c r="AI452" s="12"/>
      <c r="AJ452" s="12"/>
      <c r="AK452" s="12"/>
      <c r="AL452" s="12"/>
      <c r="AM452" s="12"/>
      <c r="AN452" s="12"/>
      <c r="AO452" s="12"/>
      <c r="AP452" s="12"/>
      <c r="AQ452" s="12"/>
      <c r="AR452" s="12"/>
      <c r="AS452" s="12"/>
      <c r="AT452" s="12"/>
      <c r="AU452" s="12"/>
      <c r="AV452" s="12"/>
      <c r="AW452" s="12"/>
      <c r="AX452" s="12"/>
      <c r="AY452" s="12"/>
      <c r="AZ452" s="12"/>
      <c r="BA452" s="12"/>
      <c r="BB452" s="12"/>
      <c r="BC452" s="12"/>
      <c r="BD452" s="12"/>
      <c r="BE452" s="12"/>
      <c r="BF452" s="12"/>
      <c r="BG452" s="12"/>
      <c r="BH452" s="12"/>
      <c r="BI452" s="12"/>
      <c r="BJ452" s="12"/>
      <c r="BK452" s="12"/>
      <c r="BL452" s="12"/>
      <c r="BM452" s="12"/>
      <c r="BN452" s="12"/>
      <c r="BO452" s="12"/>
      <c r="BP452" s="12"/>
      <c r="BQ452" s="12"/>
      <c r="BR452" s="12"/>
      <c r="BS452" s="12"/>
      <c r="BT452" s="12"/>
      <c r="BU452" s="12"/>
      <c r="BV452" s="12"/>
      <c r="BW452" s="12"/>
      <c r="BX452" s="12"/>
      <c r="BY452" s="12"/>
      <c r="BZ452" s="12"/>
      <c r="CA452" s="12"/>
      <c r="CB452" s="12"/>
      <c r="CC452" s="12"/>
    </row>
    <row r="453" spans="1:81" ht="15.75" x14ac:dyDescent="0.25">
      <c r="A453" s="20"/>
      <c r="B453" s="29"/>
      <c r="C453" s="29"/>
      <c r="D453" s="29"/>
      <c r="E453" s="29"/>
      <c r="F453" s="26"/>
      <c r="G453" s="13"/>
      <c r="H453" s="20"/>
      <c r="I453" s="22"/>
      <c r="J453" s="22"/>
      <c r="K453" s="22"/>
      <c r="L453" s="22"/>
      <c r="M453" s="24"/>
      <c r="N453" s="22"/>
      <c r="O453" s="20"/>
      <c r="P453" s="12"/>
      <c r="Q453" s="12"/>
      <c r="R453" s="12"/>
      <c r="S453" s="12"/>
      <c r="T453" s="12"/>
      <c r="U453" s="12"/>
      <c r="V453" s="12"/>
      <c r="W453" s="12"/>
      <c r="X453" s="12"/>
      <c r="Y453" s="12"/>
      <c r="Z453" s="12"/>
      <c r="AA453" s="12"/>
      <c r="AB453" s="12"/>
      <c r="AC453" s="12"/>
      <c r="AD453" s="12"/>
      <c r="AE453" s="12"/>
      <c r="AF453" s="12"/>
      <c r="AG453" s="12"/>
      <c r="AH453" s="12"/>
      <c r="AI453" s="12"/>
      <c r="AJ453" s="12"/>
      <c r="AK453" s="12"/>
      <c r="AL453" s="12"/>
      <c r="AM453" s="12"/>
      <c r="AN453" s="12"/>
      <c r="AO453" s="12"/>
      <c r="AP453" s="12"/>
      <c r="AQ453" s="12"/>
      <c r="AR453" s="12"/>
      <c r="AS453" s="12"/>
      <c r="AT453" s="12"/>
      <c r="AU453" s="12"/>
      <c r="AV453" s="12"/>
      <c r="AW453" s="12"/>
      <c r="AX453" s="12"/>
      <c r="AY453" s="12"/>
      <c r="AZ453" s="12"/>
      <c r="BA453" s="12"/>
      <c r="BB453" s="12"/>
      <c r="BC453" s="12"/>
      <c r="BD453" s="12"/>
      <c r="BE453" s="12"/>
      <c r="BF453" s="12"/>
      <c r="BG453" s="12"/>
      <c r="BH453" s="12"/>
      <c r="BI453" s="12"/>
      <c r="BJ453" s="12"/>
      <c r="BK453" s="12"/>
      <c r="BL453" s="12"/>
      <c r="BM453" s="12"/>
      <c r="BN453" s="12"/>
      <c r="BO453" s="12"/>
      <c r="BP453" s="12"/>
      <c r="BQ453" s="12"/>
      <c r="BR453" s="12"/>
      <c r="BS453" s="12"/>
      <c r="BT453" s="12"/>
      <c r="BU453" s="12"/>
      <c r="BV453" s="12"/>
      <c r="BW453" s="12"/>
      <c r="BX453" s="12"/>
      <c r="BY453" s="12"/>
      <c r="BZ453" s="12"/>
      <c r="CA453" s="12"/>
      <c r="CB453" s="12"/>
      <c r="CC453" s="12"/>
    </row>
    <row r="454" spans="1:81" ht="15.75" x14ac:dyDescent="0.25">
      <c r="A454" s="20"/>
      <c r="B454" s="29"/>
      <c r="C454" s="29"/>
      <c r="D454" s="29"/>
      <c r="E454" s="29"/>
      <c r="F454" s="26"/>
      <c r="G454" s="13"/>
      <c r="H454" s="20"/>
      <c r="I454" s="22"/>
      <c r="J454" s="22"/>
      <c r="K454" s="22"/>
      <c r="L454" s="22"/>
      <c r="M454" s="24"/>
      <c r="N454" s="22"/>
      <c r="O454" s="20"/>
      <c r="P454" s="12"/>
      <c r="Q454" s="12"/>
      <c r="R454" s="12"/>
      <c r="S454" s="12"/>
      <c r="T454" s="12"/>
      <c r="U454" s="12"/>
      <c r="V454" s="12"/>
      <c r="W454" s="12"/>
      <c r="X454" s="12"/>
      <c r="Y454" s="12"/>
      <c r="Z454" s="12"/>
      <c r="AA454" s="12"/>
      <c r="AB454" s="12"/>
      <c r="AC454" s="12"/>
      <c r="AD454" s="12"/>
      <c r="AE454" s="12"/>
      <c r="AF454" s="12"/>
      <c r="AG454" s="12"/>
      <c r="AH454" s="12"/>
      <c r="AI454" s="12"/>
      <c r="AJ454" s="12"/>
      <c r="AK454" s="12"/>
      <c r="AL454" s="12"/>
      <c r="AM454" s="12"/>
      <c r="AN454" s="12"/>
      <c r="AO454" s="12"/>
      <c r="AP454" s="12"/>
      <c r="AQ454" s="12"/>
      <c r="AR454" s="12"/>
      <c r="AS454" s="12"/>
      <c r="AT454" s="12"/>
      <c r="AU454" s="12"/>
      <c r="AV454" s="12"/>
      <c r="AW454" s="12"/>
      <c r="AX454" s="12"/>
      <c r="AY454" s="12"/>
      <c r="AZ454" s="12"/>
      <c r="BA454" s="12"/>
      <c r="BB454" s="12"/>
      <c r="BC454" s="12"/>
      <c r="BD454" s="12"/>
      <c r="BE454" s="12"/>
      <c r="BF454" s="12"/>
      <c r="BG454" s="12"/>
      <c r="BH454" s="12"/>
      <c r="BI454" s="12"/>
      <c r="BJ454" s="12"/>
      <c r="BK454" s="12"/>
      <c r="BL454" s="12"/>
      <c r="BM454" s="12"/>
      <c r="BN454" s="12"/>
      <c r="BO454" s="12"/>
      <c r="BP454" s="12"/>
      <c r="BQ454" s="12"/>
      <c r="BR454" s="12"/>
      <c r="BS454" s="12"/>
      <c r="BT454" s="12"/>
      <c r="BU454" s="12"/>
      <c r="BV454" s="12"/>
      <c r="BW454" s="12"/>
      <c r="BX454" s="12"/>
      <c r="BY454" s="12"/>
      <c r="BZ454" s="12"/>
      <c r="CA454" s="12"/>
      <c r="CB454" s="12"/>
      <c r="CC454" s="12"/>
    </row>
    <row r="455" spans="1:81" ht="15.75" x14ac:dyDescent="0.25">
      <c r="A455" s="20"/>
      <c r="B455" s="29"/>
      <c r="C455" s="29"/>
      <c r="D455" s="29"/>
      <c r="E455" s="29"/>
      <c r="F455" s="26"/>
      <c r="G455" s="13"/>
      <c r="H455" s="20"/>
      <c r="I455" s="22"/>
      <c r="J455" s="22"/>
      <c r="K455" s="22"/>
      <c r="L455" s="22"/>
      <c r="M455" s="24"/>
      <c r="N455" s="22"/>
      <c r="O455" s="20"/>
      <c r="P455" s="12"/>
      <c r="Q455" s="12"/>
      <c r="R455" s="12"/>
      <c r="S455" s="12"/>
      <c r="T455" s="12"/>
      <c r="U455" s="12"/>
      <c r="V455" s="12"/>
      <c r="W455" s="12"/>
      <c r="X455" s="12"/>
      <c r="Y455" s="12"/>
      <c r="Z455" s="12"/>
      <c r="AA455" s="12"/>
      <c r="AB455" s="12"/>
      <c r="AC455" s="12"/>
      <c r="AD455" s="12"/>
      <c r="AE455" s="12"/>
      <c r="AF455" s="12"/>
      <c r="AG455" s="12"/>
      <c r="AH455" s="12"/>
      <c r="AI455" s="12"/>
      <c r="AJ455" s="12"/>
      <c r="AK455" s="12"/>
      <c r="AL455" s="12"/>
      <c r="AM455" s="12"/>
      <c r="AN455" s="12"/>
      <c r="AO455" s="12"/>
      <c r="AP455" s="12"/>
      <c r="AQ455" s="12"/>
      <c r="AR455" s="12"/>
      <c r="AS455" s="12"/>
      <c r="AT455" s="12"/>
      <c r="AU455" s="12"/>
      <c r="AV455" s="12"/>
      <c r="AW455" s="12"/>
      <c r="AX455" s="12"/>
      <c r="AY455" s="12"/>
      <c r="AZ455" s="12"/>
      <c r="BA455" s="12"/>
      <c r="BB455" s="12"/>
      <c r="BC455" s="12"/>
      <c r="BD455" s="12"/>
      <c r="BE455" s="12"/>
      <c r="BF455" s="12"/>
      <c r="BG455" s="12"/>
      <c r="BH455" s="12"/>
      <c r="BI455" s="12"/>
      <c r="BJ455" s="12"/>
      <c r="BK455" s="12"/>
      <c r="BL455" s="12"/>
      <c r="BM455" s="12"/>
      <c r="BN455" s="12"/>
      <c r="BO455" s="12"/>
      <c r="BP455" s="12"/>
      <c r="BQ455" s="12"/>
      <c r="BR455" s="12"/>
      <c r="BS455" s="12"/>
      <c r="BT455" s="12"/>
      <c r="BU455" s="12"/>
      <c r="BV455" s="12"/>
      <c r="BW455" s="12"/>
      <c r="BX455" s="12"/>
      <c r="BY455" s="12"/>
      <c r="BZ455" s="12"/>
      <c r="CA455" s="12"/>
      <c r="CB455" s="12"/>
      <c r="CC455" s="12"/>
    </row>
    <row r="456" spans="1:81" ht="15.75" x14ac:dyDescent="0.25">
      <c r="A456" s="20"/>
      <c r="B456" s="29"/>
      <c r="C456" s="29"/>
      <c r="D456" s="29"/>
      <c r="E456" s="29"/>
      <c r="F456" s="26"/>
      <c r="G456" s="13"/>
      <c r="H456" s="20"/>
      <c r="I456" s="22"/>
      <c r="J456" s="22"/>
      <c r="K456" s="22"/>
      <c r="L456" s="22"/>
      <c r="M456" s="24"/>
      <c r="N456" s="22"/>
      <c r="O456" s="20"/>
      <c r="P456" s="12"/>
      <c r="Q456" s="12"/>
      <c r="R456" s="12"/>
      <c r="S456" s="12"/>
      <c r="T456" s="12"/>
      <c r="U456" s="12"/>
      <c r="V456" s="12"/>
      <c r="W456" s="12"/>
      <c r="X456" s="12"/>
      <c r="Y456" s="12"/>
      <c r="Z456" s="12"/>
      <c r="AA456" s="12"/>
      <c r="AB456" s="12"/>
      <c r="AC456" s="12"/>
      <c r="AD456" s="12"/>
      <c r="AE456" s="12"/>
      <c r="AF456" s="12"/>
      <c r="AG456" s="12"/>
      <c r="AH456" s="12"/>
      <c r="AI456" s="12"/>
      <c r="AJ456" s="12"/>
      <c r="AK456" s="12"/>
      <c r="AL456" s="12"/>
      <c r="AM456" s="12"/>
      <c r="AN456" s="12"/>
      <c r="AO456" s="12"/>
      <c r="AP456" s="12"/>
      <c r="AQ456" s="12"/>
      <c r="AR456" s="12"/>
      <c r="AS456" s="12"/>
      <c r="AT456" s="12"/>
      <c r="AU456" s="12"/>
      <c r="AV456" s="12"/>
      <c r="AW456" s="12"/>
      <c r="AX456" s="12"/>
      <c r="AY456" s="12"/>
      <c r="AZ456" s="12"/>
      <c r="BA456" s="12"/>
      <c r="BB456" s="12"/>
      <c r="BC456" s="12"/>
      <c r="BD456" s="12"/>
      <c r="BE456" s="12"/>
      <c r="BF456" s="12"/>
      <c r="BG456" s="12"/>
      <c r="BH456" s="12"/>
      <c r="BI456" s="12"/>
      <c r="BJ456" s="12"/>
      <c r="BK456" s="12"/>
      <c r="BL456" s="12"/>
      <c r="BM456" s="12"/>
      <c r="BN456" s="12"/>
      <c r="BO456" s="12"/>
      <c r="BP456" s="12"/>
      <c r="BQ456" s="12"/>
      <c r="BR456" s="12"/>
      <c r="BS456" s="12"/>
      <c r="BT456" s="12"/>
      <c r="BU456" s="12"/>
      <c r="BV456" s="12"/>
      <c r="BW456" s="12"/>
      <c r="BX456" s="12"/>
      <c r="BY456" s="12"/>
      <c r="BZ456" s="12"/>
      <c r="CA456" s="12"/>
      <c r="CB456" s="12"/>
      <c r="CC456" s="12"/>
    </row>
    <row r="457" spans="1:81" ht="15.75" x14ac:dyDescent="0.25">
      <c r="A457" s="20"/>
      <c r="B457" s="29"/>
      <c r="C457" s="29"/>
      <c r="D457" s="29"/>
      <c r="E457" s="29"/>
      <c r="F457" s="26"/>
      <c r="G457" s="13"/>
      <c r="H457" s="20"/>
      <c r="I457" s="22"/>
      <c r="J457" s="22"/>
      <c r="K457" s="22"/>
      <c r="L457" s="22"/>
      <c r="M457" s="24"/>
      <c r="N457" s="22"/>
      <c r="O457" s="20"/>
      <c r="P457" s="12"/>
      <c r="Q457" s="12"/>
      <c r="R457" s="12"/>
      <c r="S457" s="12"/>
      <c r="T457" s="12"/>
      <c r="U457" s="12"/>
      <c r="V457" s="12"/>
      <c r="W457" s="12"/>
      <c r="X457" s="12"/>
      <c r="Y457" s="12"/>
      <c r="Z457" s="12"/>
      <c r="AA457" s="12"/>
      <c r="AB457" s="12"/>
      <c r="AC457" s="12"/>
      <c r="AD457" s="12"/>
      <c r="AE457" s="12"/>
      <c r="AF457" s="12"/>
      <c r="AG457" s="12"/>
      <c r="AH457" s="12"/>
      <c r="AI457" s="12"/>
      <c r="AJ457" s="12"/>
      <c r="AK457" s="12"/>
      <c r="AL457" s="12"/>
      <c r="AM457" s="12"/>
      <c r="AN457" s="12"/>
      <c r="AO457" s="12"/>
      <c r="AP457" s="12"/>
      <c r="AQ457" s="12"/>
      <c r="AR457" s="12"/>
      <c r="AS457" s="12"/>
      <c r="AT457" s="12"/>
      <c r="AU457" s="12"/>
      <c r="AV457" s="12"/>
      <c r="AW457" s="12"/>
      <c r="AX457" s="12"/>
      <c r="AY457" s="12"/>
      <c r="AZ457" s="12"/>
      <c r="BA457" s="12"/>
      <c r="BB457" s="12"/>
      <c r="BC457" s="12"/>
      <c r="BD457" s="12"/>
      <c r="BE457" s="12"/>
      <c r="BF457" s="12"/>
      <c r="BG457" s="12"/>
      <c r="BH457" s="12"/>
      <c r="BI457" s="12"/>
      <c r="BJ457" s="12"/>
      <c r="BK457" s="12"/>
      <c r="BL457" s="12"/>
      <c r="BM457" s="12"/>
      <c r="BN457" s="12"/>
      <c r="BO457" s="12"/>
      <c r="BP457" s="12"/>
      <c r="BQ457" s="12"/>
      <c r="BR457" s="12"/>
      <c r="BS457" s="12"/>
      <c r="BT457" s="12"/>
      <c r="BU457" s="12"/>
      <c r="BV457" s="12"/>
      <c r="BW457" s="12"/>
      <c r="BX457" s="12"/>
      <c r="BY457" s="12"/>
      <c r="BZ457" s="12"/>
      <c r="CA457" s="12"/>
      <c r="CB457" s="12"/>
      <c r="CC457" s="12"/>
    </row>
    <row r="458" spans="1:81" ht="15.75" x14ac:dyDescent="0.25">
      <c r="A458" s="20"/>
      <c r="B458" s="29"/>
      <c r="C458" s="29"/>
      <c r="D458" s="29"/>
      <c r="E458" s="29"/>
      <c r="F458" s="26"/>
      <c r="G458" s="13"/>
      <c r="H458" s="20"/>
      <c r="I458" s="22"/>
      <c r="J458" s="22"/>
      <c r="K458" s="22"/>
      <c r="L458" s="22"/>
      <c r="M458" s="24"/>
      <c r="N458" s="22"/>
      <c r="O458" s="20"/>
      <c r="P458" s="12"/>
      <c r="Q458" s="12"/>
      <c r="R458" s="12"/>
      <c r="S458" s="12"/>
      <c r="T458" s="12"/>
      <c r="U458" s="12"/>
      <c r="V458" s="12"/>
      <c r="W458" s="12"/>
      <c r="X458" s="12"/>
      <c r="Y458" s="12"/>
      <c r="Z458" s="12"/>
      <c r="AA458" s="12"/>
      <c r="AB458" s="12"/>
      <c r="AC458" s="12"/>
      <c r="AD458" s="12"/>
      <c r="AE458" s="12"/>
      <c r="AF458" s="12"/>
      <c r="AG458" s="12"/>
      <c r="AH458" s="12"/>
      <c r="AI458" s="12"/>
      <c r="AJ458" s="12"/>
      <c r="AK458" s="12"/>
      <c r="AL458" s="12"/>
      <c r="AM458" s="12"/>
      <c r="AN458" s="12"/>
      <c r="AO458" s="12"/>
      <c r="AP458" s="12"/>
      <c r="AQ458" s="12"/>
      <c r="AR458" s="12"/>
      <c r="AS458" s="12"/>
      <c r="AT458" s="12"/>
      <c r="AU458" s="12"/>
      <c r="AV458" s="12"/>
      <c r="AW458" s="12"/>
      <c r="AX458" s="12"/>
      <c r="AY458" s="12"/>
      <c r="AZ458" s="12"/>
      <c r="BA458" s="12"/>
      <c r="BB458" s="12"/>
      <c r="BC458" s="12"/>
      <c r="BD458" s="12"/>
      <c r="BE458" s="12"/>
      <c r="BF458" s="12"/>
      <c r="BG458" s="12"/>
      <c r="BH458" s="12"/>
      <c r="BI458" s="12"/>
      <c r="BJ458" s="12"/>
      <c r="BK458" s="12"/>
      <c r="BL458" s="12"/>
      <c r="BM458" s="12"/>
      <c r="BN458" s="12"/>
      <c r="BO458" s="12"/>
      <c r="BP458" s="12"/>
      <c r="BQ458" s="12"/>
      <c r="BR458" s="12"/>
      <c r="BS458" s="12"/>
      <c r="BT458" s="12"/>
      <c r="BU458" s="12"/>
      <c r="BV458" s="12"/>
      <c r="BW458" s="12"/>
      <c r="BX458" s="12"/>
      <c r="BY458" s="12"/>
      <c r="BZ458" s="12"/>
      <c r="CA458" s="12"/>
      <c r="CB458" s="12"/>
      <c r="CC458" s="12"/>
    </row>
    <row r="459" spans="1:81" ht="15.75" x14ac:dyDescent="0.25">
      <c r="A459" s="20"/>
      <c r="B459" s="29"/>
      <c r="C459" s="29"/>
      <c r="D459" s="29"/>
      <c r="E459" s="29"/>
      <c r="F459" s="26"/>
      <c r="G459" s="13"/>
      <c r="H459" s="20"/>
      <c r="I459" s="22"/>
      <c r="J459" s="22"/>
      <c r="K459" s="22"/>
      <c r="L459" s="22"/>
      <c r="M459" s="24"/>
      <c r="N459" s="22"/>
      <c r="O459" s="20"/>
      <c r="P459" s="12"/>
      <c r="Q459" s="12"/>
      <c r="R459" s="12"/>
      <c r="S459" s="12"/>
      <c r="T459" s="12"/>
      <c r="U459" s="12"/>
      <c r="V459" s="12"/>
      <c r="W459" s="12"/>
      <c r="X459" s="12"/>
      <c r="Y459" s="12"/>
      <c r="Z459" s="12"/>
      <c r="AA459" s="12"/>
      <c r="AB459" s="12"/>
      <c r="AC459" s="12"/>
      <c r="AD459" s="12"/>
      <c r="AE459" s="12"/>
      <c r="AF459" s="12"/>
      <c r="AG459" s="12"/>
      <c r="AH459" s="12"/>
      <c r="AI459" s="12"/>
      <c r="AJ459" s="12"/>
      <c r="AK459" s="12"/>
      <c r="AL459" s="12"/>
      <c r="AM459" s="12"/>
      <c r="AN459" s="12"/>
      <c r="AO459" s="12"/>
      <c r="AP459" s="12"/>
      <c r="AQ459" s="12"/>
      <c r="AR459" s="12"/>
      <c r="AS459" s="12"/>
      <c r="AT459" s="12"/>
      <c r="AU459" s="12"/>
      <c r="AV459" s="12"/>
      <c r="AW459" s="12"/>
      <c r="AX459" s="12"/>
      <c r="AY459" s="12"/>
      <c r="AZ459" s="12"/>
      <c r="BA459" s="12"/>
      <c r="BB459" s="12"/>
      <c r="BC459" s="12"/>
      <c r="BD459" s="12"/>
      <c r="BE459" s="12"/>
      <c r="BF459" s="12"/>
      <c r="BG459" s="12"/>
      <c r="BH459" s="12"/>
      <c r="BI459" s="12"/>
      <c r="BJ459" s="12"/>
      <c r="BK459" s="12"/>
      <c r="BL459" s="12"/>
      <c r="BM459" s="12"/>
      <c r="BN459" s="12"/>
      <c r="BO459" s="12"/>
      <c r="BP459" s="12"/>
      <c r="BQ459" s="12"/>
      <c r="BR459" s="12"/>
      <c r="BS459" s="12"/>
      <c r="BT459" s="12"/>
      <c r="BU459" s="12"/>
      <c r="BV459" s="12"/>
      <c r="BW459" s="12"/>
      <c r="BX459" s="12"/>
      <c r="BY459" s="12"/>
      <c r="BZ459" s="12"/>
      <c r="CA459" s="12"/>
      <c r="CB459" s="12"/>
      <c r="CC459" s="12"/>
    </row>
    <row r="460" spans="1:81" ht="15.75" x14ac:dyDescent="0.25">
      <c r="A460" s="20"/>
      <c r="B460" s="29"/>
      <c r="C460" s="29"/>
      <c r="D460" s="29"/>
      <c r="E460" s="29"/>
      <c r="F460" s="26"/>
      <c r="G460" s="13"/>
      <c r="H460" s="20"/>
      <c r="I460" s="22"/>
      <c r="J460" s="22"/>
      <c r="K460" s="22"/>
      <c r="L460" s="22"/>
      <c r="M460" s="24"/>
      <c r="N460" s="22"/>
      <c r="O460" s="20"/>
      <c r="P460" s="12"/>
      <c r="Q460" s="12"/>
      <c r="R460" s="12"/>
      <c r="S460" s="12"/>
      <c r="T460" s="12"/>
      <c r="U460" s="12"/>
      <c r="V460" s="12"/>
      <c r="W460" s="12"/>
      <c r="X460" s="12"/>
      <c r="Y460" s="12"/>
      <c r="Z460" s="12"/>
      <c r="AA460" s="12"/>
      <c r="AB460" s="12"/>
      <c r="AC460" s="12"/>
      <c r="AD460" s="12"/>
      <c r="AE460" s="12"/>
      <c r="AF460" s="12"/>
      <c r="AG460" s="12"/>
      <c r="AH460" s="12"/>
      <c r="AI460" s="12"/>
      <c r="AJ460" s="12"/>
      <c r="AK460" s="12"/>
      <c r="AL460" s="12"/>
      <c r="AM460" s="12"/>
      <c r="AN460" s="12"/>
      <c r="AO460" s="12"/>
      <c r="AP460" s="12"/>
      <c r="AQ460" s="12"/>
      <c r="AR460" s="12"/>
      <c r="AS460" s="12"/>
      <c r="AT460" s="12"/>
      <c r="AU460" s="12"/>
      <c r="AV460" s="12"/>
      <c r="AW460" s="12"/>
      <c r="AX460" s="12"/>
      <c r="AY460" s="12"/>
      <c r="AZ460" s="12"/>
      <c r="BA460" s="12"/>
      <c r="BB460" s="12"/>
      <c r="BC460" s="12"/>
      <c r="BD460" s="12"/>
      <c r="BE460" s="12"/>
      <c r="BF460" s="12"/>
      <c r="BG460" s="12"/>
      <c r="BH460" s="12"/>
      <c r="BI460" s="12"/>
      <c r="BJ460" s="12"/>
      <c r="BK460" s="12"/>
      <c r="BL460" s="12"/>
      <c r="BM460" s="12"/>
      <c r="BN460" s="12"/>
      <c r="BO460" s="12"/>
      <c r="BP460" s="12"/>
      <c r="BQ460" s="12"/>
      <c r="BR460" s="12"/>
      <c r="BS460" s="12"/>
      <c r="BT460" s="12"/>
      <c r="BU460" s="12"/>
      <c r="BV460" s="12"/>
      <c r="BW460" s="12"/>
      <c r="BX460" s="12"/>
      <c r="BY460" s="12"/>
      <c r="BZ460" s="12"/>
      <c r="CA460" s="12"/>
      <c r="CB460" s="12"/>
      <c r="CC460" s="12"/>
    </row>
    <row r="461" spans="1:81" ht="15.75" x14ac:dyDescent="0.25">
      <c r="A461" s="20"/>
      <c r="B461" s="29"/>
      <c r="C461" s="29"/>
      <c r="D461" s="29"/>
      <c r="E461" s="29"/>
      <c r="F461" s="26"/>
      <c r="G461" s="13"/>
      <c r="H461" s="20"/>
      <c r="I461" s="22"/>
      <c r="J461" s="22"/>
      <c r="K461" s="22"/>
      <c r="L461" s="22"/>
      <c r="M461" s="24"/>
      <c r="N461" s="22"/>
      <c r="O461" s="20"/>
      <c r="P461" s="12"/>
      <c r="Q461" s="12"/>
      <c r="R461" s="12"/>
      <c r="S461" s="12"/>
      <c r="T461" s="12"/>
      <c r="U461" s="12"/>
      <c r="V461" s="12"/>
      <c r="W461" s="12"/>
      <c r="X461" s="12"/>
      <c r="Y461" s="12"/>
      <c r="Z461" s="12"/>
      <c r="AA461" s="12"/>
      <c r="AB461" s="12"/>
      <c r="AC461" s="12"/>
      <c r="AD461" s="12"/>
      <c r="AE461" s="12"/>
      <c r="AF461" s="12"/>
      <c r="AG461" s="12"/>
      <c r="AH461" s="12"/>
      <c r="AI461" s="12"/>
      <c r="AJ461" s="12"/>
      <c r="AK461" s="12"/>
      <c r="AL461" s="12"/>
      <c r="AM461" s="12"/>
      <c r="AN461" s="12"/>
      <c r="AO461" s="12"/>
      <c r="AP461" s="12"/>
      <c r="AQ461" s="12"/>
      <c r="AR461" s="12"/>
      <c r="AS461" s="12"/>
      <c r="AT461" s="12"/>
      <c r="AU461" s="12"/>
      <c r="AV461" s="12"/>
      <c r="AW461" s="12"/>
      <c r="AX461" s="12"/>
      <c r="AY461" s="12"/>
      <c r="AZ461" s="12"/>
      <c r="BA461" s="12"/>
      <c r="BB461" s="12"/>
      <c r="BC461" s="12"/>
      <c r="BD461" s="12"/>
      <c r="BE461" s="12"/>
      <c r="BF461" s="12"/>
      <c r="BG461" s="12"/>
      <c r="BH461" s="12"/>
      <c r="BI461" s="12"/>
      <c r="BJ461" s="12"/>
      <c r="BK461" s="12"/>
      <c r="BL461" s="12"/>
      <c r="BM461" s="12"/>
      <c r="BN461" s="12"/>
      <c r="BO461" s="12"/>
      <c r="BP461" s="12"/>
      <c r="BQ461" s="12"/>
      <c r="BR461" s="12"/>
      <c r="BS461" s="12"/>
      <c r="BT461" s="12"/>
      <c r="BU461" s="12"/>
      <c r="BV461" s="12"/>
      <c r="BW461" s="12"/>
      <c r="BX461" s="12"/>
      <c r="BY461" s="12"/>
      <c r="BZ461" s="12"/>
      <c r="CA461" s="12"/>
      <c r="CB461" s="12"/>
      <c r="CC461" s="12"/>
    </row>
    <row r="462" spans="1:81" ht="15.75" x14ac:dyDescent="0.25">
      <c r="A462" s="20"/>
      <c r="B462" s="29"/>
      <c r="C462" s="29"/>
      <c r="D462" s="29"/>
      <c r="E462" s="29"/>
      <c r="F462" s="26"/>
      <c r="G462" s="13"/>
      <c r="H462" s="20"/>
      <c r="I462" s="22"/>
      <c r="J462" s="22"/>
      <c r="K462" s="22"/>
      <c r="L462" s="22"/>
      <c r="M462" s="24"/>
      <c r="N462" s="22"/>
      <c r="O462" s="20"/>
      <c r="P462" s="12"/>
      <c r="Q462" s="12"/>
      <c r="R462" s="12"/>
      <c r="S462" s="12"/>
      <c r="T462" s="12"/>
      <c r="U462" s="12"/>
      <c r="V462" s="12"/>
      <c r="W462" s="12"/>
      <c r="X462" s="12"/>
      <c r="Y462" s="12"/>
      <c r="Z462" s="12"/>
      <c r="AA462" s="12"/>
      <c r="AB462" s="12"/>
      <c r="AC462" s="12"/>
      <c r="AD462" s="12"/>
      <c r="AE462" s="12"/>
      <c r="AF462" s="12"/>
      <c r="AG462" s="12"/>
      <c r="AH462" s="12"/>
      <c r="AI462" s="12"/>
      <c r="AJ462" s="12"/>
      <c r="AK462" s="12"/>
      <c r="AL462" s="12"/>
      <c r="AM462" s="12"/>
      <c r="AN462" s="12"/>
      <c r="AO462" s="12"/>
      <c r="AP462" s="12"/>
      <c r="AQ462" s="12"/>
      <c r="AR462" s="12"/>
      <c r="AS462" s="12"/>
      <c r="AT462" s="12"/>
      <c r="AU462" s="12"/>
      <c r="AV462" s="12"/>
      <c r="AW462" s="12"/>
      <c r="AX462" s="12"/>
      <c r="AY462" s="12"/>
      <c r="AZ462" s="12"/>
      <c r="BA462" s="12"/>
      <c r="BB462" s="12"/>
      <c r="BC462" s="12"/>
      <c r="BD462" s="12"/>
      <c r="BE462" s="12"/>
      <c r="BF462" s="12"/>
      <c r="BG462" s="12"/>
      <c r="BH462" s="12"/>
      <c r="BI462" s="12"/>
      <c r="BJ462" s="12"/>
      <c r="BK462" s="12"/>
      <c r="BL462" s="12"/>
      <c r="BM462" s="12"/>
      <c r="BN462" s="12"/>
      <c r="BO462" s="12"/>
      <c r="BP462" s="12"/>
      <c r="BQ462" s="12"/>
      <c r="BR462" s="12"/>
      <c r="BS462" s="12"/>
      <c r="BT462" s="12"/>
      <c r="BU462" s="12"/>
      <c r="BV462" s="12"/>
      <c r="BW462" s="12"/>
      <c r="BX462" s="12"/>
      <c r="BY462" s="12"/>
      <c r="BZ462" s="12"/>
      <c r="CA462" s="12"/>
      <c r="CB462" s="12"/>
      <c r="CC462" s="12"/>
    </row>
    <row r="463" spans="1:81" ht="15.75" x14ac:dyDescent="0.25">
      <c r="A463" s="20"/>
      <c r="B463" s="29"/>
      <c r="C463" s="29"/>
      <c r="D463" s="29"/>
      <c r="E463" s="29"/>
      <c r="F463" s="26"/>
      <c r="G463" s="13"/>
      <c r="H463" s="20"/>
      <c r="I463" s="22"/>
      <c r="J463" s="22"/>
      <c r="K463" s="22"/>
      <c r="L463" s="22"/>
      <c r="M463" s="24"/>
      <c r="N463" s="22"/>
      <c r="O463" s="20"/>
      <c r="P463" s="12"/>
      <c r="Q463" s="12"/>
      <c r="R463" s="12"/>
      <c r="S463" s="12"/>
      <c r="T463" s="12"/>
      <c r="U463" s="12"/>
      <c r="V463" s="12"/>
      <c r="W463" s="12"/>
      <c r="X463" s="12"/>
      <c r="Y463" s="12"/>
      <c r="Z463" s="12"/>
      <c r="AA463" s="12"/>
      <c r="AB463" s="12"/>
      <c r="AC463" s="12"/>
      <c r="AD463" s="12"/>
      <c r="AE463" s="12"/>
      <c r="AF463" s="12"/>
      <c r="AG463" s="12"/>
      <c r="AH463" s="12"/>
      <c r="AI463" s="12"/>
      <c r="AJ463" s="12"/>
      <c r="AK463" s="12"/>
      <c r="AL463" s="12"/>
      <c r="AM463" s="12"/>
      <c r="AN463" s="12"/>
      <c r="AO463" s="12"/>
      <c r="AP463" s="12"/>
      <c r="AQ463" s="12"/>
      <c r="AR463" s="12"/>
      <c r="AS463" s="12"/>
      <c r="AT463" s="12"/>
      <c r="AU463" s="12"/>
      <c r="AV463" s="12"/>
      <c r="AW463" s="12"/>
      <c r="AX463" s="12"/>
      <c r="AY463" s="12"/>
      <c r="AZ463" s="12"/>
      <c r="BA463" s="12"/>
      <c r="BB463" s="12"/>
      <c r="BC463" s="12"/>
      <c r="BD463" s="12"/>
      <c r="BE463" s="12"/>
      <c r="BF463" s="12"/>
      <c r="BG463" s="12"/>
      <c r="BH463" s="12"/>
      <c r="BI463" s="12"/>
      <c r="BJ463" s="12"/>
      <c r="BK463" s="12"/>
      <c r="BL463" s="12"/>
      <c r="BM463" s="12"/>
      <c r="BN463" s="12"/>
      <c r="BO463" s="12"/>
      <c r="BP463" s="12"/>
      <c r="BQ463" s="12"/>
      <c r="BR463" s="12"/>
      <c r="BS463" s="12"/>
      <c r="BT463" s="12"/>
      <c r="BU463" s="12"/>
      <c r="BV463" s="12"/>
      <c r="BW463" s="12"/>
      <c r="BX463" s="12"/>
      <c r="BY463" s="12"/>
      <c r="BZ463" s="12"/>
      <c r="CA463" s="12"/>
      <c r="CB463" s="12"/>
      <c r="CC463" s="12"/>
    </row>
    <row r="464" spans="1:81" ht="15.75" x14ac:dyDescent="0.25">
      <c r="A464" s="20"/>
      <c r="B464" s="29"/>
      <c r="C464" s="29"/>
      <c r="D464" s="29"/>
      <c r="E464" s="29"/>
      <c r="F464" s="26"/>
      <c r="G464" s="13"/>
      <c r="H464" s="20"/>
      <c r="I464" s="22"/>
      <c r="J464" s="22"/>
      <c r="K464" s="22"/>
      <c r="L464" s="22"/>
      <c r="M464" s="24"/>
      <c r="N464" s="22"/>
      <c r="O464" s="20"/>
      <c r="P464" s="12"/>
      <c r="Q464" s="12"/>
      <c r="R464" s="12"/>
      <c r="S464" s="12"/>
      <c r="T464" s="12"/>
      <c r="U464" s="12"/>
      <c r="V464" s="12"/>
      <c r="W464" s="12"/>
      <c r="X464" s="12"/>
      <c r="Y464" s="12"/>
      <c r="Z464" s="12"/>
      <c r="AA464" s="12"/>
      <c r="AB464" s="12"/>
      <c r="AC464" s="12"/>
      <c r="AD464" s="12"/>
      <c r="AE464" s="12"/>
      <c r="AF464" s="12"/>
      <c r="AG464" s="12"/>
      <c r="AH464" s="12"/>
      <c r="AI464" s="12"/>
      <c r="AJ464" s="12"/>
      <c r="AK464" s="12"/>
      <c r="AL464" s="12"/>
      <c r="AM464" s="12"/>
      <c r="AN464" s="12"/>
      <c r="AO464" s="12"/>
      <c r="AP464" s="12"/>
      <c r="AQ464" s="12"/>
      <c r="AR464" s="12"/>
      <c r="AS464" s="12"/>
      <c r="AT464" s="12"/>
      <c r="AU464" s="12"/>
      <c r="AV464" s="12"/>
      <c r="AW464" s="12"/>
      <c r="AX464" s="12"/>
      <c r="AY464" s="12"/>
      <c r="AZ464" s="12"/>
      <c r="BA464" s="12"/>
      <c r="BB464" s="12"/>
      <c r="BC464" s="12"/>
      <c r="BD464" s="12"/>
      <c r="BE464" s="12"/>
      <c r="BF464" s="12"/>
      <c r="BG464" s="12"/>
      <c r="BH464" s="12"/>
      <c r="BI464" s="12"/>
      <c r="BJ464" s="12"/>
      <c r="BK464" s="12"/>
      <c r="BL464" s="12"/>
      <c r="BM464" s="12"/>
      <c r="BN464" s="12"/>
      <c r="BO464" s="12"/>
      <c r="BP464" s="12"/>
      <c r="BQ464" s="12"/>
      <c r="BR464" s="12"/>
      <c r="BS464" s="12"/>
      <c r="BT464" s="12"/>
      <c r="BU464" s="12"/>
      <c r="BV464" s="12"/>
      <c r="BW464" s="12"/>
      <c r="BX464" s="12"/>
      <c r="BY464" s="12"/>
      <c r="BZ464" s="12"/>
      <c r="CA464" s="12"/>
      <c r="CB464" s="12"/>
      <c r="CC464" s="12"/>
    </row>
    <row r="465" spans="1:81" ht="15.75" x14ac:dyDescent="0.25">
      <c r="A465" s="20"/>
      <c r="B465" s="29"/>
      <c r="C465" s="29"/>
      <c r="D465" s="29"/>
      <c r="E465" s="29"/>
      <c r="F465" s="26"/>
      <c r="G465" s="13"/>
      <c r="H465" s="20"/>
      <c r="I465" s="22"/>
      <c r="J465" s="22"/>
      <c r="K465" s="22"/>
      <c r="L465" s="22"/>
      <c r="M465" s="24"/>
      <c r="N465" s="22"/>
      <c r="O465" s="20"/>
      <c r="P465" s="12"/>
      <c r="Q465" s="12"/>
      <c r="R465" s="12"/>
      <c r="S465" s="12"/>
      <c r="T465" s="12"/>
      <c r="U465" s="12"/>
      <c r="V465" s="12"/>
      <c r="W465" s="12"/>
      <c r="X465" s="12"/>
      <c r="Y465" s="12"/>
      <c r="Z465" s="12"/>
      <c r="AA465" s="12"/>
      <c r="AB465" s="12"/>
      <c r="AC465" s="12"/>
      <c r="AD465" s="12"/>
      <c r="AE465" s="12"/>
      <c r="AF465" s="12"/>
      <c r="AG465" s="12"/>
      <c r="AH465" s="12"/>
      <c r="AI465" s="12"/>
      <c r="AJ465" s="12"/>
      <c r="AK465" s="12"/>
      <c r="AL465" s="12"/>
      <c r="AM465" s="12"/>
      <c r="AN465" s="12"/>
      <c r="AO465" s="12"/>
      <c r="AP465" s="12"/>
      <c r="AQ465" s="12"/>
      <c r="AR465" s="12"/>
      <c r="AS465" s="12"/>
      <c r="AT465" s="12"/>
      <c r="AU465" s="12"/>
      <c r="AV465" s="12"/>
      <c r="AW465" s="12"/>
      <c r="AX465" s="12"/>
      <c r="AY465" s="12"/>
      <c r="AZ465" s="12"/>
      <c r="BA465" s="12"/>
      <c r="BB465" s="12"/>
      <c r="BC465" s="12"/>
      <c r="BD465" s="12"/>
      <c r="BE465" s="12"/>
      <c r="BF465" s="12"/>
      <c r="BG465" s="12"/>
      <c r="BH465" s="12"/>
      <c r="BI465" s="12"/>
      <c r="BJ465" s="12"/>
      <c r="BK465" s="12"/>
      <c r="BL465" s="12"/>
      <c r="BM465" s="12"/>
      <c r="BN465" s="12"/>
      <c r="BO465" s="12"/>
      <c r="BP465" s="12"/>
      <c r="BQ465" s="12"/>
      <c r="BR465" s="12"/>
      <c r="BS465" s="12"/>
      <c r="BT465" s="12"/>
      <c r="BU465" s="12"/>
      <c r="BV465" s="12"/>
      <c r="BW465" s="12"/>
      <c r="BX465" s="12"/>
      <c r="BY465" s="12"/>
      <c r="BZ465" s="12"/>
      <c r="CA465" s="12"/>
      <c r="CB465" s="12"/>
      <c r="CC465" s="12"/>
    </row>
    <row r="466" spans="1:81" ht="15.75" x14ac:dyDescent="0.25">
      <c r="A466" s="20"/>
      <c r="B466" s="29"/>
      <c r="C466" s="29"/>
      <c r="D466" s="29"/>
      <c r="E466" s="29"/>
      <c r="F466" s="26"/>
      <c r="G466" s="13"/>
      <c r="H466" s="20"/>
      <c r="I466" s="22"/>
      <c r="J466" s="22"/>
      <c r="K466" s="22"/>
      <c r="L466" s="22"/>
      <c r="M466" s="24"/>
      <c r="N466" s="22"/>
      <c r="O466" s="20"/>
      <c r="P466" s="12"/>
      <c r="Q466" s="12"/>
      <c r="R466" s="12"/>
      <c r="S466" s="12"/>
      <c r="T466" s="12"/>
      <c r="U466" s="12"/>
      <c r="V466" s="12"/>
      <c r="W466" s="12"/>
      <c r="X466" s="12"/>
      <c r="Y466" s="12"/>
      <c r="Z466" s="12"/>
      <c r="AA466" s="12"/>
      <c r="AB466" s="12"/>
      <c r="AC466" s="12"/>
      <c r="AD466" s="12"/>
      <c r="AE466" s="12"/>
      <c r="AF466" s="12"/>
      <c r="AG466" s="12"/>
      <c r="AH466" s="12"/>
      <c r="AI466" s="12"/>
      <c r="AJ466" s="12"/>
      <c r="AK466" s="12"/>
      <c r="AL466" s="12"/>
      <c r="AM466" s="12"/>
      <c r="AN466" s="12"/>
      <c r="AO466" s="12"/>
      <c r="AP466" s="12"/>
      <c r="AQ466" s="12"/>
      <c r="AR466" s="12"/>
      <c r="AS466" s="12"/>
      <c r="AT466" s="12"/>
      <c r="AU466" s="12"/>
      <c r="AV466" s="12"/>
      <c r="AW466" s="12"/>
      <c r="AX466" s="12"/>
      <c r="AY466" s="12"/>
      <c r="AZ466" s="12"/>
      <c r="BA466" s="12"/>
      <c r="BB466" s="12"/>
      <c r="BC466" s="12"/>
      <c r="BD466" s="12"/>
      <c r="BE466" s="12"/>
      <c r="BF466" s="12"/>
      <c r="BG466" s="12"/>
      <c r="BH466" s="12"/>
      <c r="BI466" s="12"/>
      <c r="BJ466" s="12"/>
      <c r="BK466" s="12"/>
      <c r="BL466" s="12"/>
      <c r="BM466" s="12"/>
      <c r="BN466" s="12"/>
      <c r="BO466" s="12"/>
      <c r="BP466" s="12"/>
      <c r="BQ466" s="12"/>
      <c r="BR466" s="12"/>
      <c r="BS466" s="12"/>
      <c r="BT466" s="12"/>
      <c r="BU466" s="12"/>
      <c r="BV466" s="12"/>
      <c r="BW466" s="12"/>
      <c r="BX466" s="12"/>
      <c r="BY466" s="12"/>
      <c r="BZ466" s="12"/>
      <c r="CA466" s="12"/>
      <c r="CB466" s="12"/>
      <c r="CC466" s="12"/>
    </row>
    <row r="467" spans="1:81" ht="15.75" x14ac:dyDescent="0.25">
      <c r="A467" s="20"/>
      <c r="B467" s="29"/>
      <c r="C467" s="29"/>
      <c r="D467" s="29"/>
      <c r="E467" s="29"/>
      <c r="F467" s="26"/>
      <c r="G467" s="13"/>
      <c r="H467" s="20"/>
      <c r="I467" s="22"/>
      <c r="J467" s="22"/>
      <c r="K467" s="22"/>
      <c r="L467" s="22"/>
      <c r="M467" s="24"/>
      <c r="N467" s="22"/>
      <c r="O467" s="20"/>
      <c r="P467" s="12"/>
      <c r="Q467" s="12"/>
      <c r="R467" s="12"/>
      <c r="S467" s="12"/>
      <c r="T467" s="12"/>
      <c r="U467" s="12"/>
      <c r="V467" s="12"/>
      <c r="W467" s="12"/>
      <c r="X467" s="12"/>
      <c r="Y467" s="12"/>
      <c r="Z467" s="12"/>
      <c r="AA467" s="12"/>
      <c r="AB467" s="12"/>
      <c r="AC467" s="12"/>
      <c r="AD467" s="12"/>
      <c r="AE467" s="12"/>
      <c r="AF467" s="12"/>
      <c r="AG467" s="12"/>
      <c r="AH467" s="12"/>
      <c r="AI467" s="12"/>
      <c r="AJ467" s="12"/>
      <c r="AK467" s="12"/>
      <c r="AL467" s="12"/>
      <c r="AM467" s="12"/>
      <c r="AN467" s="12"/>
      <c r="AO467" s="12"/>
      <c r="AP467" s="12"/>
      <c r="AQ467" s="12"/>
      <c r="AR467" s="12"/>
      <c r="AS467" s="12"/>
      <c r="AT467" s="12"/>
      <c r="AU467" s="12"/>
      <c r="AV467" s="12"/>
      <c r="AW467" s="12"/>
      <c r="AX467" s="12"/>
      <c r="AY467" s="12"/>
      <c r="AZ467" s="12"/>
      <c r="BA467" s="12"/>
      <c r="BB467" s="12"/>
      <c r="BC467" s="12"/>
      <c r="BD467" s="12"/>
      <c r="BE467" s="12"/>
      <c r="BF467" s="12"/>
      <c r="BG467" s="12"/>
      <c r="BH467" s="12"/>
      <c r="BI467" s="12"/>
      <c r="BJ467" s="12"/>
      <c r="BK467" s="12"/>
      <c r="BL467" s="12"/>
      <c r="BM467" s="12"/>
      <c r="BN467" s="12"/>
      <c r="BO467" s="12"/>
      <c r="BP467" s="12"/>
      <c r="BQ467" s="12"/>
      <c r="BR467" s="12"/>
      <c r="BS467" s="12"/>
      <c r="BT467" s="12"/>
      <c r="BU467" s="12"/>
      <c r="BV467" s="12"/>
      <c r="BW467" s="12"/>
      <c r="BX467" s="12"/>
      <c r="BY467" s="12"/>
      <c r="BZ467" s="12"/>
      <c r="CA467" s="12"/>
      <c r="CB467" s="12"/>
      <c r="CC467" s="12"/>
    </row>
    <row r="468" spans="1:81" ht="15.75" x14ac:dyDescent="0.25">
      <c r="A468" s="20"/>
      <c r="B468" s="29"/>
      <c r="C468" s="29"/>
      <c r="D468" s="29"/>
      <c r="E468" s="29"/>
      <c r="F468" s="26"/>
      <c r="G468" s="13"/>
      <c r="H468" s="20"/>
      <c r="I468" s="22"/>
      <c r="J468" s="22"/>
      <c r="K468" s="22"/>
      <c r="L468" s="22"/>
      <c r="M468" s="24"/>
      <c r="N468" s="22"/>
      <c r="O468" s="20"/>
      <c r="P468" s="12"/>
      <c r="Q468" s="12"/>
      <c r="R468" s="12"/>
      <c r="S468" s="12"/>
      <c r="T468" s="12"/>
      <c r="U468" s="12"/>
      <c r="V468" s="12"/>
      <c r="W468" s="12"/>
      <c r="X468" s="12"/>
      <c r="Y468" s="12"/>
      <c r="Z468" s="12"/>
      <c r="AA468" s="12"/>
      <c r="AB468" s="12"/>
      <c r="AC468" s="12"/>
      <c r="AD468" s="12"/>
      <c r="AE468" s="12"/>
      <c r="AF468" s="12"/>
      <c r="AG468" s="12"/>
      <c r="AH468" s="12"/>
      <c r="AI468" s="12"/>
      <c r="AJ468" s="12"/>
      <c r="AK468" s="12"/>
      <c r="AL468" s="12"/>
      <c r="AM468" s="12"/>
      <c r="AN468" s="12"/>
      <c r="AO468" s="12"/>
      <c r="AP468" s="12"/>
      <c r="AQ468" s="12"/>
      <c r="AR468" s="12"/>
      <c r="AS468" s="12"/>
      <c r="AT468" s="12"/>
      <c r="AU468" s="12"/>
      <c r="AV468" s="12"/>
      <c r="AW468" s="12"/>
      <c r="AX468" s="12"/>
      <c r="AY468" s="12"/>
      <c r="AZ468" s="12"/>
      <c r="BA468" s="12"/>
      <c r="BB468" s="12"/>
      <c r="BC468" s="12"/>
      <c r="BD468" s="12"/>
      <c r="BE468" s="12"/>
      <c r="BF468" s="12"/>
      <c r="BG468" s="12"/>
      <c r="BH468" s="12"/>
      <c r="BI468" s="12"/>
      <c r="BJ468" s="12"/>
      <c r="BK468" s="12"/>
      <c r="BL468" s="12"/>
      <c r="BM468" s="12"/>
      <c r="BN468" s="12"/>
      <c r="BO468" s="12"/>
      <c r="BP468" s="12"/>
      <c r="BQ468" s="12"/>
      <c r="BR468" s="12"/>
      <c r="BS468" s="12"/>
      <c r="BT468" s="12"/>
      <c r="BU468" s="12"/>
      <c r="BV468" s="12"/>
      <c r="BW468" s="12"/>
      <c r="BX468" s="12"/>
      <c r="BY468" s="12"/>
      <c r="BZ468" s="12"/>
      <c r="CA468" s="12"/>
      <c r="CB468" s="12"/>
      <c r="CC468" s="12"/>
    </row>
    <row r="469" spans="1:81" ht="15.75" x14ac:dyDescent="0.25">
      <c r="A469" s="20"/>
      <c r="B469" s="29"/>
      <c r="C469" s="29"/>
      <c r="D469" s="29"/>
      <c r="E469" s="29"/>
      <c r="F469" s="26"/>
      <c r="G469" s="13"/>
      <c r="H469" s="20"/>
      <c r="I469" s="22"/>
      <c r="J469" s="22"/>
      <c r="K469" s="22"/>
      <c r="L469" s="22"/>
      <c r="M469" s="24"/>
      <c r="N469" s="22"/>
      <c r="O469" s="20"/>
      <c r="P469" s="12"/>
      <c r="Q469" s="12"/>
      <c r="R469" s="12"/>
      <c r="S469" s="12"/>
      <c r="T469" s="12"/>
      <c r="U469" s="12"/>
      <c r="V469" s="12"/>
      <c r="W469" s="12"/>
      <c r="X469" s="12"/>
      <c r="Y469" s="12"/>
      <c r="Z469" s="12"/>
      <c r="AA469" s="12"/>
      <c r="AB469" s="12"/>
      <c r="AC469" s="12"/>
      <c r="AD469" s="12"/>
      <c r="AE469" s="12"/>
      <c r="AF469" s="12"/>
      <c r="AG469" s="12"/>
      <c r="AH469" s="12"/>
      <c r="AI469" s="12"/>
      <c r="AJ469" s="12"/>
      <c r="AK469" s="12"/>
      <c r="AL469" s="12"/>
      <c r="AM469" s="12"/>
      <c r="AN469" s="12"/>
      <c r="AO469" s="12"/>
      <c r="AP469" s="12"/>
      <c r="AQ469" s="12"/>
      <c r="AR469" s="12"/>
      <c r="AS469" s="12"/>
      <c r="AT469" s="12"/>
      <c r="AU469" s="12"/>
      <c r="AV469" s="12"/>
      <c r="AW469" s="12"/>
      <c r="AX469" s="12"/>
      <c r="AY469" s="12"/>
      <c r="AZ469" s="12"/>
      <c r="BA469" s="12"/>
      <c r="BB469" s="12"/>
      <c r="BC469" s="12"/>
      <c r="BD469" s="12"/>
      <c r="BE469" s="12"/>
      <c r="BF469" s="12"/>
      <c r="BG469" s="12"/>
      <c r="BH469" s="12"/>
      <c r="BI469" s="12"/>
      <c r="BJ469" s="12"/>
      <c r="BK469" s="12"/>
      <c r="BL469" s="12"/>
      <c r="BM469" s="12"/>
      <c r="BN469" s="12"/>
      <c r="BO469" s="12"/>
      <c r="BP469" s="12"/>
      <c r="BQ469" s="12"/>
      <c r="BR469" s="12"/>
      <c r="BS469" s="12"/>
      <c r="BT469" s="12"/>
      <c r="BU469" s="12"/>
      <c r="BV469" s="12"/>
      <c r="BW469" s="12"/>
      <c r="BX469" s="12"/>
      <c r="BY469" s="12"/>
      <c r="BZ469" s="12"/>
      <c r="CA469" s="12"/>
      <c r="CB469" s="12"/>
      <c r="CC469" s="12"/>
    </row>
    <row r="470" spans="1:81" ht="15.75" x14ac:dyDescent="0.25">
      <c r="A470" s="20"/>
      <c r="B470" s="29"/>
      <c r="C470" s="29"/>
      <c r="D470" s="29"/>
      <c r="E470" s="29"/>
      <c r="F470" s="26"/>
      <c r="G470" s="13"/>
      <c r="H470" s="20"/>
      <c r="I470" s="22"/>
      <c r="J470" s="22"/>
      <c r="K470" s="22"/>
      <c r="L470" s="22"/>
      <c r="M470" s="24"/>
      <c r="N470" s="22"/>
      <c r="O470" s="20"/>
      <c r="P470" s="12"/>
      <c r="Q470" s="12"/>
      <c r="R470" s="12"/>
      <c r="S470" s="12"/>
      <c r="T470" s="12"/>
      <c r="U470" s="12"/>
      <c r="V470" s="12"/>
      <c r="W470" s="12"/>
      <c r="X470" s="12"/>
      <c r="Y470" s="12"/>
      <c r="Z470" s="12"/>
      <c r="AA470" s="12"/>
      <c r="AB470" s="12"/>
      <c r="AC470" s="12"/>
      <c r="AD470" s="12"/>
      <c r="AE470" s="12"/>
      <c r="AF470" s="12"/>
      <c r="AG470" s="12"/>
      <c r="AH470" s="12"/>
      <c r="AI470" s="12"/>
      <c r="AJ470" s="12"/>
      <c r="AK470" s="12"/>
      <c r="AL470" s="12"/>
      <c r="AM470" s="12"/>
      <c r="AN470" s="12"/>
      <c r="AO470" s="12"/>
      <c r="AP470" s="12"/>
      <c r="AQ470" s="12"/>
      <c r="AR470" s="12"/>
      <c r="AS470" s="12"/>
      <c r="AT470" s="12"/>
      <c r="AU470" s="12"/>
      <c r="AV470" s="12"/>
      <c r="AW470" s="12"/>
      <c r="AX470" s="12"/>
      <c r="AY470" s="12"/>
      <c r="AZ470" s="12"/>
      <c r="BA470" s="12"/>
      <c r="BB470" s="12"/>
      <c r="BC470" s="12"/>
      <c r="BD470" s="12"/>
      <c r="BE470" s="12"/>
      <c r="BF470" s="12"/>
      <c r="BG470" s="12"/>
      <c r="BH470" s="12"/>
      <c r="BI470" s="12"/>
      <c r="BJ470" s="12"/>
      <c r="BK470" s="12"/>
      <c r="BL470" s="12"/>
      <c r="BM470" s="12"/>
      <c r="BN470" s="12"/>
      <c r="BO470" s="12"/>
      <c r="BP470" s="12"/>
      <c r="BQ470" s="12"/>
      <c r="BR470" s="12"/>
      <c r="BS470" s="12"/>
      <c r="BT470" s="12"/>
      <c r="BU470" s="12"/>
      <c r="BV470" s="12"/>
      <c r="BW470" s="12"/>
      <c r="BX470" s="12"/>
      <c r="BY470" s="12"/>
      <c r="BZ470" s="12"/>
      <c r="CA470" s="12"/>
      <c r="CB470" s="12"/>
      <c r="CC470" s="12"/>
    </row>
    <row r="471" spans="1:81" ht="15.75" x14ac:dyDescent="0.25">
      <c r="A471" s="20"/>
      <c r="B471" s="29"/>
      <c r="C471" s="29"/>
      <c r="D471" s="29"/>
      <c r="E471" s="29"/>
      <c r="F471" s="26"/>
      <c r="G471" s="13"/>
      <c r="H471" s="20"/>
      <c r="I471" s="22"/>
      <c r="J471" s="22"/>
      <c r="K471" s="22"/>
      <c r="L471" s="22"/>
      <c r="M471" s="24"/>
      <c r="N471" s="22"/>
      <c r="O471" s="20"/>
      <c r="P471" s="12"/>
      <c r="Q471" s="12"/>
      <c r="R471" s="12"/>
      <c r="S471" s="12"/>
      <c r="T471" s="12"/>
      <c r="U471" s="12"/>
      <c r="V471" s="12"/>
      <c r="W471" s="12"/>
      <c r="X471" s="12"/>
      <c r="Y471" s="12"/>
      <c r="Z471" s="12"/>
      <c r="AA471" s="12"/>
      <c r="AB471" s="12"/>
      <c r="AC471" s="12"/>
      <c r="AD471" s="12"/>
      <c r="AE471" s="12"/>
      <c r="AF471" s="12"/>
      <c r="AG471" s="12"/>
      <c r="AH471" s="12"/>
      <c r="AI471" s="12"/>
      <c r="AJ471" s="12"/>
      <c r="AK471" s="12"/>
      <c r="AL471" s="12"/>
      <c r="AM471" s="12"/>
      <c r="AN471" s="12"/>
      <c r="AO471" s="12"/>
      <c r="AP471" s="12"/>
      <c r="AQ471" s="12"/>
      <c r="AR471" s="12"/>
      <c r="AS471" s="12"/>
      <c r="AT471" s="12"/>
      <c r="AU471" s="12"/>
      <c r="AV471" s="12"/>
      <c r="AW471" s="12"/>
      <c r="AX471" s="12"/>
      <c r="AY471" s="12"/>
      <c r="AZ471" s="12"/>
      <c r="BA471" s="12"/>
      <c r="BB471" s="12"/>
      <c r="BC471" s="12"/>
      <c r="BD471" s="12"/>
      <c r="BE471" s="12"/>
      <c r="BF471" s="12"/>
      <c r="BG471" s="12"/>
      <c r="BH471" s="12"/>
      <c r="BI471" s="12"/>
      <c r="BJ471" s="12"/>
      <c r="BK471" s="12"/>
      <c r="BL471" s="12"/>
      <c r="BM471" s="12"/>
      <c r="BN471" s="12"/>
      <c r="BO471" s="12"/>
      <c r="BP471" s="12"/>
      <c r="BQ471" s="12"/>
      <c r="BR471" s="12"/>
      <c r="BS471" s="12"/>
      <c r="BT471" s="12"/>
      <c r="BU471" s="12"/>
      <c r="BV471" s="12"/>
      <c r="BW471" s="12"/>
      <c r="BX471" s="12"/>
      <c r="BY471" s="12"/>
      <c r="BZ471" s="12"/>
      <c r="CA471" s="12"/>
      <c r="CB471" s="12"/>
      <c r="CC471" s="12"/>
    </row>
    <row r="472" spans="1:81" ht="15.75" x14ac:dyDescent="0.25">
      <c r="A472" s="20"/>
      <c r="B472" s="29"/>
      <c r="C472" s="29"/>
      <c r="D472" s="29"/>
      <c r="E472" s="29"/>
      <c r="F472" s="26"/>
      <c r="G472" s="13"/>
      <c r="H472" s="20"/>
      <c r="I472" s="22"/>
      <c r="J472" s="22"/>
      <c r="K472" s="22"/>
      <c r="L472" s="22"/>
      <c r="M472" s="24"/>
      <c r="N472" s="22"/>
      <c r="O472" s="20"/>
      <c r="P472" s="12"/>
      <c r="Q472" s="12"/>
      <c r="R472" s="12"/>
      <c r="S472" s="12"/>
      <c r="T472" s="12"/>
      <c r="U472" s="12"/>
      <c r="V472" s="12"/>
      <c r="W472" s="12"/>
      <c r="X472" s="12"/>
      <c r="Y472" s="12"/>
      <c r="Z472" s="12"/>
      <c r="AA472" s="12"/>
      <c r="AB472" s="12"/>
      <c r="AC472" s="12"/>
      <c r="AD472" s="12"/>
      <c r="AE472" s="12"/>
      <c r="AF472" s="12"/>
      <c r="AG472" s="12"/>
      <c r="AH472" s="12"/>
      <c r="AI472" s="12"/>
      <c r="AJ472" s="12"/>
      <c r="AK472" s="12"/>
      <c r="AL472" s="12"/>
      <c r="AM472" s="12"/>
      <c r="AN472" s="12"/>
      <c r="AO472" s="12"/>
      <c r="AP472" s="12"/>
      <c r="AQ472" s="12"/>
      <c r="AR472" s="12"/>
      <c r="AS472" s="12"/>
      <c r="AT472" s="12"/>
      <c r="AU472" s="12"/>
      <c r="AV472" s="12"/>
      <c r="AW472" s="12"/>
      <c r="AX472" s="12"/>
      <c r="AY472" s="12"/>
      <c r="AZ472" s="12"/>
      <c r="BA472" s="12"/>
      <c r="BB472" s="12"/>
      <c r="BC472" s="12"/>
      <c r="BD472" s="12"/>
      <c r="BE472" s="12"/>
      <c r="BF472" s="12"/>
      <c r="BG472" s="12"/>
      <c r="BH472" s="12"/>
      <c r="BI472" s="12"/>
      <c r="BJ472" s="12"/>
      <c r="BK472" s="12"/>
      <c r="BL472" s="12"/>
      <c r="BM472" s="12"/>
      <c r="BN472" s="12"/>
      <c r="BO472" s="12"/>
      <c r="BP472" s="12"/>
      <c r="BQ472" s="12"/>
      <c r="BR472" s="12"/>
      <c r="BS472" s="12"/>
      <c r="BT472" s="12"/>
      <c r="BU472" s="12"/>
      <c r="BV472" s="12"/>
      <c r="BW472" s="12"/>
      <c r="BX472" s="12"/>
      <c r="BY472" s="12"/>
      <c r="BZ472" s="12"/>
      <c r="CA472" s="12"/>
      <c r="CB472" s="12"/>
      <c r="CC472" s="12"/>
    </row>
    <row r="473" spans="1:81" ht="15.75" x14ac:dyDescent="0.25">
      <c r="A473" s="20"/>
      <c r="B473" s="29"/>
      <c r="C473" s="29"/>
      <c r="D473" s="29"/>
      <c r="E473" s="29"/>
      <c r="F473" s="26"/>
      <c r="G473" s="13"/>
      <c r="H473" s="20"/>
      <c r="I473" s="22"/>
      <c r="J473" s="22"/>
      <c r="K473" s="22"/>
      <c r="L473" s="22"/>
      <c r="M473" s="24"/>
      <c r="N473" s="22"/>
      <c r="O473" s="20"/>
      <c r="P473" s="12"/>
      <c r="Q473" s="12"/>
      <c r="R473" s="12"/>
      <c r="S473" s="12"/>
      <c r="T473" s="12"/>
      <c r="U473" s="12"/>
      <c r="V473" s="12"/>
      <c r="W473" s="12"/>
      <c r="X473" s="12"/>
      <c r="Y473" s="12"/>
      <c r="Z473" s="12"/>
      <c r="AA473" s="12"/>
      <c r="AB473" s="12"/>
      <c r="AC473" s="12"/>
      <c r="AD473" s="12"/>
      <c r="AE473" s="12"/>
      <c r="AF473" s="12"/>
      <c r="AG473" s="12"/>
      <c r="AH473" s="12"/>
      <c r="AI473" s="12"/>
      <c r="AJ473" s="12"/>
      <c r="AK473" s="12"/>
      <c r="AL473" s="12"/>
      <c r="AM473" s="12"/>
      <c r="AN473" s="12"/>
      <c r="AO473" s="12"/>
      <c r="AP473" s="12"/>
      <c r="AQ473" s="12"/>
      <c r="AR473" s="12"/>
      <c r="AS473" s="12"/>
      <c r="AT473" s="12"/>
      <c r="AU473" s="12"/>
      <c r="AV473" s="12"/>
      <c r="AW473" s="12"/>
      <c r="AX473" s="12"/>
      <c r="AY473" s="12"/>
      <c r="AZ473" s="12"/>
      <c r="BA473" s="12"/>
      <c r="BB473" s="12"/>
      <c r="BC473" s="12"/>
      <c r="BD473" s="12"/>
      <c r="BE473" s="12"/>
      <c r="BF473" s="12"/>
      <c r="BG473" s="12"/>
      <c r="BH473" s="12"/>
      <c r="BI473" s="12"/>
      <c r="BJ473" s="12"/>
      <c r="BK473" s="12"/>
      <c r="BL473" s="12"/>
      <c r="BM473" s="12"/>
      <c r="BN473" s="12"/>
      <c r="BO473" s="12"/>
      <c r="BP473" s="12"/>
      <c r="BQ473" s="12"/>
      <c r="BR473" s="12"/>
      <c r="BS473" s="12"/>
      <c r="BT473" s="12"/>
      <c r="BU473" s="12"/>
      <c r="BV473" s="12"/>
      <c r="BW473" s="12"/>
      <c r="BX473" s="12"/>
      <c r="BY473" s="12"/>
      <c r="BZ473" s="12"/>
      <c r="CA473" s="12"/>
      <c r="CB473" s="12"/>
      <c r="CC473" s="12"/>
    </row>
    <row r="474" spans="1:81" ht="15.75" x14ac:dyDescent="0.25">
      <c r="A474" s="20"/>
      <c r="B474" s="29"/>
      <c r="C474" s="29"/>
      <c r="D474" s="29"/>
      <c r="E474" s="29"/>
      <c r="F474" s="26"/>
      <c r="G474" s="13"/>
      <c r="H474" s="20"/>
      <c r="I474" s="22"/>
      <c r="J474" s="22"/>
      <c r="K474" s="22"/>
      <c r="L474" s="22"/>
      <c r="M474" s="24"/>
      <c r="N474" s="22"/>
      <c r="O474" s="20"/>
      <c r="P474" s="12"/>
      <c r="Q474" s="12"/>
      <c r="R474" s="12"/>
      <c r="S474" s="12"/>
      <c r="T474" s="12"/>
      <c r="U474" s="12"/>
      <c r="V474" s="12"/>
      <c r="W474" s="12"/>
      <c r="X474" s="12"/>
      <c r="Y474" s="12"/>
      <c r="Z474" s="12"/>
      <c r="AA474" s="12"/>
      <c r="AB474" s="12"/>
      <c r="AC474" s="12"/>
      <c r="AD474" s="12"/>
      <c r="AE474" s="12"/>
      <c r="AF474" s="12"/>
      <c r="AG474" s="12"/>
      <c r="AH474" s="12"/>
      <c r="AI474" s="12"/>
      <c r="AJ474" s="12"/>
      <c r="AK474" s="12"/>
      <c r="AL474" s="12"/>
      <c r="AM474" s="12"/>
      <c r="AN474" s="12"/>
      <c r="AO474" s="12"/>
      <c r="AP474" s="12"/>
      <c r="AQ474" s="12"/>
      <c r="AR474" s="12"/>
      <c r="AS474" s="12"/>
      <c r="AT474" s="12"/>
      <c r="AU474" s="12"/>
      <c r="AV474" s="12"/>
      <c r="AW474" s="12"/>
      <c r="AX474" s="12"/>
      <c r="AY474" s="12"/>
      <c r="AZ474" s="12"/>
      <c r="BA474" s="12"/>
      <c r="BB474" s="12"/>
      <c r="BC474" s="12"/>
      <c r="BD474" s="12"/>
      <c r="BE474" s="12"/>
      <c r="BF474" s="12"/>
      <c r="BG474" s="12"/>
      <c r="BH474" s="12"/>
      <c r="BI474" s="12"/>
      <c r="BJ474" s="12"/>
      <c r="BK474" s="12"/>
      <c r="BL474" s="12"/>
      <c r="BM474" s="12"/>
      <c r="BN474" s="12"/>
      <c r="BO474" s="12"/>
      <c r="BP474" s="12"/>
      <c r="BQ474" s="12"/>
      <c r="BR474" s="12"/>
      <c r="BS474" s="12"/>
      <c r="BT474" s="12"/>
      <c r="BU474" s="12"/>
      <c r="BV474" s="12"/>
      <c r="BW474" s="12"/>
      <c r="BX474" s="12"/>
      <c r="BY474" s="12"/>
      <c r="BZ474" s="12"/>
      <c r="CA474" s="12"/>
      <c r="CB474" s="12"/>
      <c r="CC474" s="12"/>
    </row>
    <row r="475" spans="1:81" ht="15.75" x14ac:dyDescent="0.25">
      <c r="A475" s="20"/>
      <c r="B475" s="29"/>
      <c r="C475" s="29"/>
      <c r="D475" s="29"/>
      <c r="E475" s="29"/>
      <c r="F475" s="26"/>
      <c r="G475" s="13"/>
      <c r="H475" s="20"/>
      <c r="I475" s="22"/>
      <c r="J475" s="22"/>
      <c r="K475" s="22"/>
      <c r="L475" s="22"/>
      <c r="M475" s="24"/>
      <c r="N475" s="22"/>
      <c r="O475" s="20"/>
      <c r="P475" s="12"/>
      <c r="Q475" s="12"/>
      <c r="R475" s="12"/>
      <c r="S475" s="12"/>
      <c r="T475" s="12"/>
      <c r="U475" s="12"/>
      <c r="V475" s="12"/>
      <c r="W475" s="12"/>
      <c r="X475" s="12"/>
      <c r="Y475" s="12"/>
      <c r="Z475" s="12"/>
      <c r="AA475" s="12"/>
      <c r="AB475" s="12"/>
      <c r="AC475" s="12"/>
      <c r="AD475" s="12"/>
      <c r="AE475" s="12"/>
      <c r="AF475" s="12"/>
      <c r="AG475" s="12"/>
      <c r="AH475" s="12"/>
      <c r="AI475" s="12"/>
      <c r="AJ475" s="12"/>
      <c r="AK475" s="12"/>
      <c r="AL475" s="12"/>
      <c r="AM475" s="12"/>
      <c r="AN475" s="12"/>
      <c r="AO475" s="12"/>
      <c r="AP475" s="12"/>
      <c r="AQ475" s="12"/>
      <c r="AR475" s="12"/>
      <c r="AS475" s="12"/>
      <c r="AT475" s="12"/>
      <c r="AU475" s="12"/>
      <c r="AV475" s="12"/>
      <c r="AW475" s="12"/>
      <c r="AX475" s="12"/>
      <c r="AY475" s="12"/>
      <c r="AZ475" s="12"/>
      <c r="BA475" s="12"/>
      <c r="BB475" s="12"/>
      <c r="BC475" s="12"/>
      <c r="BD475" s="12"/>
      <c r="BE475" s="12"/>
      <c r="BF475" s="12"/>
      <c r="BG475" s="12"/>
      <c r="BH475" s="12"/>
      <c r="BI475" s="12"/>
      <c r="BJ475" s="12"/>
      <c r="BK475" s="12"/>
      <c r="BL475" s="12"/>
      <c r="BM475" s="12"/>
      <c r="BN475" s="12"/>
      <c r="BO475" s="12"/>
      <c r="BP475" s="12"/>
      <c r="BQ475" s="12"/>
      <c r="BR475" s="12"/>
      <c r="BS475" s="12"/>
      <c r="BT475" s="12"/>
      <c r="BU475" s="12"/>
      <c r="BV475" s="12"/>
      <c r="BW475" s="12"/>
      <c r="BX475" s="12"/>
      <c r="BY475" s="12"/>
      <c r="BZ475" s="12"/>
      <c r="CA475" s="12"/>
      <c r="CB475" s="12"/>
      <c r="CC475" s="12"/>
    </row>
    <row r="476" spans="1:81" ht="15.75" x14ac:dyDescent="0.25">
      <c r="A476" s="20"/>
      <c r="B476" s="29"/>
      <c r="C476" s="29"/>
      <c r="D476" s="29"/>
      <c r="E476" s="29"/>
      <c r="F476" s="26"/>
      <c r="G476" s="13"/>
      <c r="H476" s="20"/>
      <c r="I476" s="22"/>
      <c r="J476" s="22"/>
      <c r="K476" s="22"/>
      <c r="L476" s="22"/>
      <c r="M476" s="24"/>
      <c r="N476" s="22"/>
      <c r="O476" s="20"/>
      <c r="P476" s="12"/>
      <c r="Q476" s="12"/>
      <c r="R476" s="12"/>
      <c r="S476" s="12"/>
      <c r="T476" s="12"/>
      <c r="U476" s="12"/>
      <c r="V476" s="12"/>
      <c r="W476" s="12"/>
      <c r="X476" s="12"/>
      <c r="Y476" s="12"/>
      <c r="Z476" s="12"/>
      <c r="AA476" s="12"/>
      <c r="AB476" s="12"/>
      <c r="AC476" s="12"/>
      <c r="AD476" s="12"/>
      <c r="AE476" s="12"/>
      <c r="AF476" s="12"/>
      <c r="AG476" s="12"/>
      <c r="AH476" s="12"/>
      <c r="AI476" s="12"/>
      <c r="AJ476" s="12"/>
      <c r="AK476" s="12"/>
      <c r="AL476" s="12"/>
      <c r="AM476" s="12"/>
      <c r="AN476" s="12"/>
      <c r="AO476" s="12"/>
      <c r="AP476" s="12"/>
      <c r="AQ476" s="12"/>
      <c r="AR476" s="12"/>
      <c r="AS476" s="12"/>
      <c r="AT476" s="12"/>
      <c r="AU476" s="12"/>
      <c r="AV476" s="12"/>
      <c r="AW476" s="12"/>
      <c r="AX476" s="12"/>
      <c r="AY476" s="12"/>
      <c r="AZ476" s="12"/>
      <c r="BA476" s="12"/>
      <c r="BB476" s="12"/>
      <c r="BC476" s="12"/>
      <c r="BD476" s="12"/>
      <c r="BE476" s="12"/>
      <c r="BF476" s="12"/>
      <c r="BG476" s="12"/>
      <c r="BH476" s="12"/>
      <c r="BI476" s="12"/>
      <c r="BJ476" s="12"/>
      <c r="BK476" s="12"/>
      <c r="BL476" s="12"/>
      <c r="BM476" s="12"/>
      <c r="BN476" s="12"/>
      <c r="BO476" s="12"/>
      <c r="BP476" s="12"/>
      <c r="BQ476" s="12"/>
      <c r="BR476" s="12"/>
      <c r="BS476" s="12"/>
      <c r="BT476" s="12"/>
      <c r="BU476" s="12"/>
      <c r="BV476" s="12"/>
      <c r="BW476" s="12"/>
      <c r="BX476" s="12"/>
      <c r="BY476" s="12"/>
      <c r="BZ476" s="12"/>
      <c r="CA476" s="12"/>
      <c r="CB476" s="12"/>
      <c r="CC476" s="12"/>
    </row>
    <row r="477" spans="1:81" ht="15.75" x14ac:dyDescent="0.25">
      <c r="A477" s="20"/>
      <c r="B477" s="29"/>
      <c r="C477" s="29"/>
      <c r="D477" s="29"/>
      <c r="E477" s="29"/>
      <c r="F477" s="26"/>
      <c r="G477" s="13"/>
      <c r="H477" s="20"/>
      <c r="I477" s="22"/>
      <c r="J477" s="22"/>
      <c r="K477" s="22"/>
      <c r="L477" s="22"/>
      <c r="M477" s="24"/>
      <c r="N477" s="22"/>
      <c r="O477" s="20"/>
      <c r="P477" s="12"/>
      <c r="Q477" s="12"/>
      <c r="R477" s="12"/>
      <c r="S477" s="12"/>
      <c r="T477" s="12"/>
      <c r="U477" s="12"/>
      <c r="V477" s="12"/>
      <c r="W477" s="12"/>
      <c r="X477" s="12"/>
      <c r="Y477" s="12"/>
      <c r="Z477" s="12"/>
      <c r="AA477" s="12"/>
      <c r="AB477" s="12"/>
      <c r="AC477" s="12"/>
      <c r="AD477" s="12"/>
      <c r="AE477" s="12"/>
      <c r="AF477" s="12"/>
      <c r="AG477" s="12"/>
      <c r="AH477" s="12"/>
      <c r="AI477" s="12"/>
      <c r="AJ477" s="12"/>
      <c r="AK477" s="12"/>
      <c r="AL477" s="12"/>
      <c r="AM477" s="12"/>
      <c r="AN477" s="12"/>
      <c r="AO477" s="12"/>
      <c r="AP477" s="12"/>
      <c r="AQ477" s="12"/>
      <c r="AR477" s="12"/>
      <c r="AS477" s="12"/>
      <c r="AT477" s="12"/>
      <c r="AU477" s="12"/>
      <c r="AV477" s="12"/>
      <c r="AW477" s="12"/>
      <c r="AX477" s="12"/>
      <c r="AY477" s="12"/>
      <c r="AZ477" s="12"/>
      <c r="BA477" s="12"/>
      <c r="BB477" s="12"/>
      <c r="BC477" s="12"/>
      <c r="BD477" s="12"/>
      <c r="BE477" s="12"/>
      <c r="BF477" s="12"/>
      <c r="BG477" s="12"/>
      <c r="BH477" s="12"/>
      <c r="BI477" s="12"/>
      <c r="BJ477" s="12"/>
      <c r="BK477" s="12"/>
      <c r="BL477" s="12"/>
      <c r="BM477" s="12"/>
      <c r="BN477" s="12"/>
      <c r="BO477" s="12"/>
      <c r="BP477" s="12"/>
      <c r="BQ477" s="12"/>
      <c r="BR477" s="12"/>
      <c r="BS477" s="12"/>
      <c r="BT477" s="12"/>
      <c r="BU477" s="12"/>
      <c r="BV477" s="12"/>
      <c r="BW477" s="12"/>
      <c r="BX477" s="12"/>
      <c r="BY477" s="12"/>
      <c r="BZ477" s="12"/>
      <c r="CA477" s="12"/>
      <c r="CB477" s="12"/>
      <c r="CC477" s="12"/>
    </row>
    <row r="478" spans="1:81" ht="15.75" x14ac:dyDescent="0.25">
      <c r="A478" s="20"/>
      <c r="B478" s="29"/>
      <c r="C478" s="29"/>
      <c r="D478" s="29"/>
      <c r="E478" s="29"/>
      <c r="F478" s="26"/>
      <c r="G478" s="13"/>
      <c r="H478" s="20"/>
      <c r="I478" s="22"/>
      <c r="J478" s="22"/>
      <c r="K478" s="22"/>
      <c r="L478" s="22"/>
      <c r="M478" s="24"/>
      <c r="N478" s="22"/>
      <c r="O478" s="20"/>
      <c r="P478" s="12"/>
      <c r="Q478" s="12"/>
      <c r="R478" s="12"/>
      <c r="S478" s="12"/>
      <c r="T478" s="12"/>
      <c r="U478" s="12"/>
      <c r="V478" s="12"/>
      <c r="W478" s="12"/>
      <c r="X478" s="12"/>
      <c r="Y478" s="12"/>
      <c r="Z478" s="12"/>
      <c r="AA478" s="12"/>
      <c r="AB478" s="12"/>
      <c r="AC478" s="12"/>
      <c r="AD478" s="12"/>
      <c r="AE478" s="12"/>
      <c r="AF478" s="12"/>
      <c r="AG478" s="12"/>
      <c r="AH478" s="12"/>
      <c r="AI478" s="12"/>
      <c r="AJ478" s="12"/>
      <c r="AK478" s="12"/>
      <c r="AL478" s="12"/>
      <c r="AM478" s="12"/>
      <c r="AN478" s="12"/>
      <c r="AO478" s="12"/>
      <c r="AP478" s="12"/>
      <c r="AQ478" s="12"/>
      <c r="AR478" s="12"/>
      <c r="AS478" s="12"/>
      <c r="AT478" s="12"/>
      <c r="AU478" s="12"/>
      <c r="AV478" s="12"/>
      <c r="AW478" s="12"/>
      <c r="AX478" s="12"/>
      <c r="AY478" s="12"/>
      <c r="AZ478" s="12"/>
      <c r="BA478" s="12"/>
      <c r="BB478" s="12"/>
      <c r="BC478" s="12"/>
      <c r="BD478" s="12"/>
      <c r="BE478" s="12"/>
      <c r="BF478" s="12"/>
      <c r="BG478" s="12"/>
      <c r="BH478" s="12"/>
      <c r="BI478" s="12"/>
      <c r="BJ478" s="12"/>
      <c r="BK478" s="12"/>
      <c r="BL478" s="12"/>
      <c r="BM478" s="12"/>
      <c r="BN478" s="12"/>
      <c r="BO478" s="12"/>
      <c r="BP478" s="12"/>
      <c r="BQ478" s="12"/>
      <c r="BR478" s="12"/>
      <c r="BS478" s="12"/>
      <c r="BT478" s="12"/>
      <c r="BU478" s="12"/>
      <c r="BV478" s="12"/>
      <c r="BW478" s="12"/>
      <c r="BX478" s="12"/>
      <c r="BY478" s="12"/>
      <c r="BZ478" s="12"/>
      <c r="CA478" s="12"/>
      <c r="CB478" s="12"/>
      <c r="CC478" s="12"/>
    </row>
    <row r="479" spans="1:81" ht="15.75" x14ac:dyDescent="0.25">
      <c r="A479" s="20"/>
      <c r="B479" s="29"/>
      <c r="C479" s="29"/>
      <c r="D479" s="29"/>
      <c r="E479" s="29"/>
      <c r="F479" s="26"/>
      <c r="G479" s="13"/>
      <c r="H479" s="20"/>
      <c r="I479" s="22"/>
      <c r="J479" s="22"/>
      <c r="K479" s="22"/>
      <c r="L479" s="22"/>
      <c r="M479" s="24"/>
      <c r="N479" s="22"/>
      <c r="O479" s="20"/>
      <c r="P479" s="12"/>
      <c r="Q479" s="12"/>
      <c r="R479" s="12"/>
      <c r="S479" s="12"/>
      <c r="T479" s="12"/>
      <c r="U479" s="12"/>
      <c r="V479" s="12"/>
      <c r="W479" s="12"/>
      <c r="X479" s="12"/>
      <c r="Y479" s="12"/>
      <c r="Z479" s="12"/>
      <c r="AA479" s="12"/>
      <c r="AB479" s="12"/>
      <c r="AC479" s="12"/>
      <c r="AD479" s="12"/>
      <c r="AE479" s="12"/>
      <c r="AF479" s="12"/>
      <c r="AG479" s="12"/>
      <c r="AH479" s="12"/>
      <c r="AI479" s="12"/>
      <c r="AJ479" s="12"/>
      <c r="AK479" s="12"/>
      <c r="AL479" s="12"/>
      <c r="AM479" s="12"/>
      <c r="AN479" s="12"/>
      <c r="AO479" s="12"/>
      <c r="AP479" s="12"/>
      <c r="AQ479" s="12"/>
      <c r="AR479" s="12"/>
      <c r="AS479" s="12"/>
      <c r="AT479" s="12"/>
      <c r="AU479" s="12"/>
      <c r="AV479" s="12"/>
      <c r="AW479" s="12"/>
      <c r="AX479" s="12"/>
      <c r="AY479" s="12"/>
      <c r="AZ479" s="12"/>
      <c r="BA479" s="12"/>
      <c r="BB479" s="12"/>
      <c r="BC479" s="12"/>
      <c r="BD479" s="12"/>
      <c r="BE479" s="12"/>
      <c r="BF479" s="12"/>
      <c r="BG479" s="12"/>
      <c r="BH479" s="12"/>
      <c r="BI479" s="12"/>
      <c r="BJ479" s="12"/>
      <c r="BK479" s="12"/>
      <c r="BL479" s="12"/>
      <c r="BM479" s="12"/>
      <c r="BN479" s="12"/>
      <c r="BO479" s="12"/>
      <c r="BP479" s="12"/>
      <c r="BQ479" s="12"/>
      <c r="BR479" s="12"/>
      <c r="BS479" s="12"/>
      <c r="BT479" s="12"/>
      <c r="BU479" s="12"/>
      <c r="BV479" s="12"/>
      <c r="BW479" s="12"/>
      <c r="BX479" s="12"/>
      <c r="BY479" s="12"/>
      <c r="BZ479" s="12"/>
      <c r="CA479" s="12"/>
      <c r="CB479" s="12"/>
      <c r="CC479" s="12"/>
    </row>
    <row r="480" spans="1:81" ht="15.75" x14ac:dyDescent="0.25">
      <c r="A480" s="20"/>
      <c r="B480" s="29"/>
      <c r="C480" s="29"/>
      <c r="D480" s="29"/>
      <c r="E480" s="29"/>
      <c r="F480" s="26"/>
      <c r="G480" s="13"/>
      <c r="H480" s="20"/>
      <c r="I480" s="22"/>
      <c r="J480" s="22"/>
      <c r="K480" s="22"/>
      <c r="L480" s="22"/>
      <c r="M480" s="24"/>
      <c r="N480" s="22"/>
      <c r="O480" s="20"/>
      <c r="P480" s="12"/>
      <c r="Q480" s="12"/>
      <c r="R480" s="12"/>
      <c r="S480" s="12"/>
      <c r="T480" s="12"/>
      <c r="U480" s="12"/>
      <c r="V480" s="12"/>
      <c r="W480" s="12"/>
      <c r="X480" s="12"/>
      <c r="Y480" s="12"/>
      <c r="Z480" s="12"/>
      <c r="AA480" s="12"/>
      <c r="AB480" s="12"/>
      <c r="AC480" s="12"/>
      <c r="AD480" s="12"/>
      <c r="AE480" s="12"/>
      <c r="AF480" s="12"/>
      <c r="AG480" s="12"/>
      <c r="AH480" s="12"/>
      <c r="AI480" s="12"/>
      <c r="AJ480" s="12"/>
      <c r="AK480" s="12"/>
      <c r="AL480" s="12"/>
      <c r="AM480" s="12"/>
      <c r="AN480" s="12"/>
      <c r="AO480" s="12"/>
      <c r="AP480" s="12"/>
      <c r="AQ480" s="12"/>
      <c r="AR480" s="12"/>
      <c r="AS480" s="12"/>
      <c r="AT480" s="12"/>
      <c r="AU480" s="12"/>
      <c r="AV480" s="12"/>
      <c r="AW480" s="12"/>
      <c r="AX480" s="12"/>
      <c r="AY480" s="12"/>
      <c r="AZ480" s="12"/>
      <c r="BA480" s="12"/>
      <c r="BB480" s="12"/>
      <c r="BC480" s="12"/>
      <c r="BD480" s="12"/>
      <c r="BE480" s="12"/>
      <c r="BF480" s="12"/>
      <c r="BG480" s="12"/>
      <c r="BH480" s="12"/>
      <c r="BI480" s="12"/>
      <c r="BJ480" s="12"/>
      <c r="BK480" s="12"/>
      <c r="BL480" s="12"/>
      <c r="BM480" s="12"/>
      <c r="BN480" s="12"/>
      <c r="BO480" s="12"/>
      <c r="BP480" s="12"/>
      <c r="BQ480" s="12"/>
      <c r="BR480" s="12"/>
      <c r="BS480" s="12"/>
      <c r="BT480" s="12"/>
      <c r="BU480" s="12"/>
      <c r="BV480" s="12"/>
      <c r="BW480" s="12"/>
      <c r="BX480" s="12"/>
      <c r="BY480" s="12"/>
      <c r="BZ480" s="12"/>
      <c r="CA480" s="12"/>
      <c r="CB480" s="12"/>
      <c r="CC480" s="12"/>
    </row>
    <row r="481" spans="1:81" ht="15.75" x14ac:dyDescent="0.25">
      <c r="A481" s="20"/>
      <c r="B481" s="29"/>
      <c r="C481" s="29"/>
      <c r="D481" s="29"/>
      <c r="E481" s="29"/>
      <c r="F481" s="26"/>
      <c r="G481" s="13"/>
      <c r="H481" s="20"/>
      <c r="I481" s="22"/>
      <c r="J481" s="22"/>
      <c r="K481" s="22"/>
      <c r="L481" s="22"/>
      <c r="M481" s="24"/>
      <c r="N481" s="22"/>
      <c r="O481" s="20"/>
      <c r="P481" s="12"/>
      <c r="Q481" s="12"/>
      <c r="R481" s="12"/>
      <c r="S481" s="12"/>
      <c r="T481" s="12"/>
      <c r="U481" s="12"/>
      <c r="V481" s="12"/>
      <c r="W481" s="12"/>
      <c r="X481" s="12"/>
      <c r="Y481" s="12"/>
      <c r="Z481" s="12"/>
      <c r="AA481" s="12"/>
      <c r="AB481" s="12"/>
      <c r="AC481" s="12"/>
      <c r="AD481" s="12"/>
      <c r="AE481" s="12"/>
      <c r="AF481" s="12"/>
      <c r="AG481" s="12"/>
      <c r="AH481" s="12"/>
      <c r="AI481" s="12"/>
      <c r="AJ481" s="12"/>
      <c r="AK481" s="12"/>
      <c r="AL481" s="12"/>
      <c r="AM481" s="12"/>
      <c r="AN481" s="12"/>
      <c r="AO481" s="12"/>
      <c r="AP481" s="12"/>
      <c r="AQ481" s="12"/>
      <c r="AR481" s="12"/>
      <c r="AS481" s="12"/>
      <c r="AT481" s="12"/>
      <c r="AU481" s="12"/>
      <c r="AV481" s="12"/>
      <c r="AW481" s="12"/>
      <c r="AX481" s="12"/>
      <c r="AY481" s="12"/>
      <c r="AZ481" s="12"/>
      <c r="BA481" s="12"/>
      <c r="BB481" s="12"/>
      <c r="BC481" s="12"/>
      <c r="BD481" s="12"/>
      <c r="BE481" s="12"/>
      <c r="BF481" s="12"/>
      <c r="BG481" s="12"/>
      <c r="BH481" s="12"/>
      <c r="BI481" s="12"/>
      <c r="BJ481" s="12"/>
      <c r="BK481" s="12"/>
      <c r="BL481" s="12"/>
      <c r="BM481" s="12"/>
      <c r="BN481" s="12"/>
      <c r="BO481" s="12"/>
      <c r="BP481" s="12"/>
      <c r="BQ481" s="12"/>
      <c r="BR481" s="12"/>
      <c r="BS481" s="12"/>
      <c r="BT481" s="12"/>
      <c r="BU481" s="12"/>
      <c r="BV481" s="12"/>
      <c r="BW481" s="12"/>
      <c r="BX481" s="12"/>
      <c r="BY481" s="12"/>
      <c r="BZ481" s="12"/>
      <c r="CA481" s="12"/>
      <c r="CB481" s="12"/>
      <c r="CC481" s="12"/>
    </row>
    <row r="482" spans="1:81" ht="15.75" x14ac:dyDescent="0.25">
      <c r="A482" s="20"/>
      <c r="B482" s="29"/>
      <c r="C482" s="29"/>
      <c r="D482" s="29"/>
      <c r="E482" s="29"/>
      <c r="F482" s="26"/>
      <c r="G482" s="13"/>
      <c r="H482" s="20"/>
      <c r="I482" s="22"/>
      <c r="J482" s="22"/>
      <c r="K482" s="22"/>
      <c r="L482" s="22"/>
      <c r="M482" s="24"/>
      <c r="N482" s="22"/>
      <c r="O482" s="20"/>
      <c r="P482" s="12"/>
      <c r="Q482" s="12"/>
      <c r="R482" s="12"/>
      <c r="S482" s="12"/>
      <c r="T482" s="12"/>
      <c r="U482" s="12"/>
      <c r="V482" s="12"/>
      <c r="W482" s="12"/>
      <c r="X482" s="12"/>
      <c r="Y482" s="12"/>
      <c r="Z482" s="12"/>
      <c r="AA482" s="12"/>
      <c r="AB482" s="12"/>
      <c r="AC482" s="12"/>
      <c r="AD482" s="12"/>
      <c r="AE482" s="12"/>
      <c r="AF482" s="12"/>
      <c r="AG482" s="12"/>
      <c r="AH482" s="12"/>
      <c r="AI482" s="12"/>
      <c r="AJ482" s="12"/>
      <c r="AK482" s="12"/>
      <c r="AL482" s="12"/>
      <c r="AM482" s="12"/>
      <c r="AN482" s="12"/>
      <c r="AO482" s="12"/>
      <c r="AP482" s="12"/>
      <c r="AQ482" s="12"/>
      <c r="AR482" s="12"/>
      <c r="AS482" s="12"/>
      <c r="AT482" s="12"/>
      <c r="AU482" s="12"/>
      <c r="AV482" s="12"/>
      <c r="AW482" s="12"/>
      <c r="AX482" s="12"/>
      <c r="AY482" s="12"/>
      <c r="AZ482" s="12"/>
      <c r="BA482" s="12"/>
      <c r="BB482" s="12"/>
      <c r="BC482" s="12"/>
      <c r="BD482" s="12"/>
      <c r="BE482" s="12"/>
      <c r="BF482" s="12"/>
      <c r="BG482" s="12"/>
      <c r="BH482" s="12"/>
      <c r="BI482" s="12"/>
      <c r="BJ482" s="12"/>
      <c r="BK482" s="12"/>
      <c r="BL482" s="12"/>
      <c r="BM482" s="12"/>
      <c r="BN482" s="12"/>
      <c r="BO482" s="12"/>
      <c r="BP482" s="12"/>
      <c r="BQ482" s="12"/>
      <c r="BR482" s="12"/>
      <c r="BS482" s="12"/>
      <c r="BT482" s="12"/>
      <c r="BU482" s="12"/>
      <c r="BV482" s="12"/>
      <c r="BW482" s="12"/>
      <c r="BX482" s="12"/>
      <c r="BY482" s="12"/>
      <c r="BZ482" s="12"/>
      <c r="CA482" s="12"/>
      <c r="CB482" s="12"/>
      <c r="CC482" s="12"/>
    </row>
    <row r="483" spans="1:81" ht="15.75" x14ac:dyDescent="0.25">
      <c r="A483" s="20"/>
      <c r="B483" s="29"/>
      <c r="C483" s="29"/>
      <c r="D483" s="29"/>
      <c r="E483" s="29"/>
      <c r="F483" s="26"/>
      <c r="G483" s="13"/>
      <c r="H483" s="20"/>
      <c r="I483" s="22"/>
      <c r="J483" s="22"/>
      <c r="K483" s="22"/>
      <c r="L483" s="22"/>
      <c r="M483" s="24"/>
      <c r="N483" s="22"/>
      <c r="O483" s="20"/>
      <c r="P483" s="12"/>
      <c r="Q483" s="12"/>
      <c r="R483" s="12"/>
      <c r="S483" s="12"/>
      <c r="T483" s="12"/>
      <c r="U483" s="12"/>
      <c r="V483" s="12"/>
      <c r="W483" s="12"/>
      <c r="X483" s="12"/>
      <c r="Y483" s="12"/>
      <c r="Z483" s="12"/>
      <c r="AA483" s="12"/>
      <c r="AB483" s="12"/>
      <c r="AC483" s="12"/>
      <c r="AD483" s="12"/>
      <c r="AE483" s="12"/>
      <c r="AF483" s="12"/>
      <c r="AG483" s="12"/>
      <c r="AH483" s="12"/>
      <c r="AI483" s="12"/>
      <c r="AJ483" s="12"/>
      <c r="AK483" s="12"/>
      <c r="AL483" s="12"/>
      <c r="AM483" s="12"/>
      <c r="AN483" s="12"/>
      <c r="AO483" s="12"/>
      <c r="AP483" s="12"/>
      <c r="AQ483" s="12"/>
      <c r="AR483" s="12"/>
      <c r="AS483" s="12"/>
      <c r="AT483" s="12"/>
      <c r="AU483" s="12"/>
      <c r="AV483" s="12"/>
      <c r="AW483" s="12"/>
      <c r="AX483" s="12"/>
      <c r="AY483" s="12"/>
      <c r="AZ483" s="12"/>
      <c r="BA483" s="12"/>
      <c r="BB483" s="12"/>
      <c r="BC483" s="12"/>
      <c r="BD483" s="12"/>
      <c r="BE483" s="12"/>
      <c r="BF483" s="12"/>
      <c r="BG483" s="12"/>
      <c r="BH483" s="12"/>
      <c r="BI483" s="12"/>
      <c r="BJ483" s="12"/>
      <c r="BK483" s="12"/>
      <c r="BL483" s="12"/>
      <c r="BM483" s="12"/>
      <c r="BN483" s="12"/>
      <c r="BO483" s="12"/>
      <c r="BP483" s="12"/>
      <c r="BQ483" s="12"/>
      <c r="BR483" s="12"/>
      <c r="BS483" s="12"/>
      <c r="BT483" s="12"/>
      <c r="BU483" s="12"/>
      <c r="BV483" s="12"/>
      <c r="BW483" s="12"/>
      <c r="BX483" s="12"/>
      <c r="BY483" s="12"/>
      <c r="BZ483" s="12"/>
      <c r="CA483" s="12"/>
      <c r="CB483" s="12"/>
      <c r="CC483" s="12"/>
    </row>
    <row r="484" spans="1:81" ht="15.75" x14ac:dyDescent="0.25">
      <c r="A484" s="20"/>
      <c r="B484" s="29"/>
      <c r="C484" s="29"/>
      <c r="D484" s="29"/>
      <c r="E484" s="29"/>
      <c r="F484" s="26"/>
      <c r="G484" s="13"/>
      <c r="H484" s="20"/>
      <c r="I484" s="22"/>
      <c r="J484" s="22"/>
      <c r="K484" s="22"/>
      <c r="L484" s="22"/>
      <c r="M484" s="24"/>
      <c r="N484" s="22"/>
      <c r="O484" s="20"/>
      <c r="P484" s="12"/>
      <c r="Q484" s="12"/>
      <c r="R484" s="12"/>
      <c r="S484" s="12"/>
      <c r="T484" s="12"/>
      <c r="U484" s="12"/>
      <c r="V484" s="12"/>
      <c r="W484" s="12"/>
      <c r="X484" s="12"/>
      <c r="Y484" s="12"/>
      <c r="Z484" s="12"/>
      <c r="AA484" s="12"/>
      <c r="AB484" s="12"/>
      <c r="AC484" s="12"/>
      <c r="AD484" s="12"/>
      <c r="AE484" s="12"/>
      <c r="AF484" s="12"/>
      <c r="AG484" s="12"/>
      <c r="AH484" s="12"/>
      <c r="AI484" s="12"/>
      <c r="AJ484" s="12"/>
      <c r="AK484" s="12"/>
      <c r="AL484" s="12"/>
      <c r="AM484" s="12"/>
      <c r="AN484" s="12"/>
      <c r="AO484" s="12"/>
      <c r="AP484" s="12"/>
      <c r="AQ484" s="12"/>
      <c r="AR484" s="12"/>
      <c r="AS484" s="12"/>
      <c r="AT484" s="12"/>
      <c r="AU484" s="12"/>
      <c r="AV484" s="12"/>
      <c r="AW484" s="12"/>
      <c r="AX484" s="12"/>
      <c r="AY484" s="12"/>
      <c r="AZ484" s="12"/>
      <c r="BA484" s="12"/>
      <c r="BB484" s="12"/>
      <c r="BC484" s="12"/>
      <c r="BD484" s="12"/>
      <c r="BE484" s="12"/>
      <c r="BF484" s="12"/>
      <c r="BG484" s="12"/>
      <c r="BH484" s="12"/>
      <c r="BI484" s="12"/>
      <c r="BJ484" s="12"/>
      <c r="BK484" s="12"/>
      <c r="BL484" s="12"/>
      <c r="BM484" s="12"/>
      <c r="BN484" s="12"/>
      <c r="BO484" s="12"/>
      <c r="BP484" s="12"/>
      <c r="BQ484" s="12"/>
      <c r="BR484" s="12"/>
      <c r="BS484" s="12"/>
      <c r="BT484" s="12"/>
      <c r="BU484" s="12"/>
      <c r="BV484" s="12"/>
      <c r="BW484" s="12"/>
      <c r="BX484" s="12"/>
      <c r="BY484" s="12"/>
      <c r="BZ484" s="12"/>
      <c r="CA484" s="12"/>
      <c r="CB484" s="12"/>
      <c r="CC484" s="12"/>
    </row>
    <row r="485" spans="1:81" ht="15.75" x14ac:dyDescent="0.25">
      <c r="A485" s="20"/>
      <c r="B485" s="29"/>
      <c r="C485" s="29"/>
      <c r="D485" s="29"/>
      <c r="E485" s="29"/>
      <c r="F485" s="26"/>
      <c r="G485" s="13"/>
      <c r="H485" s="20"/>
      <c r="I485" s="22"/>
      <c r="J485" s="22"/>
      <c r="K485" s="22"/>
      <c r="L485" s="22"/>
      <c r="M485" s="24"/>
      <c r="N485" s="22"/>
      <c r="O485" s="20"/>
      <c r="P485" s="12"/>
      <c r="Q485" s="12"/>
      <c r="R485" s="12"/>
      <c r="S485" s="12"/>
      <c r="T485" s="12"/>
      <c r="U485" s="12"/>
      <c r="V485" s="12"/>
      <c r="W485" s="12"/>
      <c r="X485" s="12"/>
      <c r="Y485" s="12"/>
      <c r="Z485" s="12"/>
      <c r="AA485" s="12"/>
      <c r="AB485" s="12"/>
      <c r="AC485" s="12"/>
      <c r="AD485" s="12"/>
      <c r="AE485" s="12"/>
      <c r="AF485" s="12"/>
      <c r="AG485" s="12"/>
      <c r="AH485" s="12"/>
      <c r="AI485" s="12"/>
      <c r="AJ485" s="12"/>
      <c r="AK485" s="12"/>
      <c r="AL485" s="12"/>
      <c r="AM485" s="12"/>
      <c r="AN485" s="12"/>
      <c r="AO485" s="12"/>
      <c r="AP485" s="12"/>
      <c r="AQ485" s="12"/>
      <c r="AR485" s="12"/>
      <c r="AS485" s="12"/>
      <c r="AT485" s="12"/>
      <c r="AU485" s="12"/>
      <c r="AV485" s="12"/>
      <c r="AW485" s="12"/>
      <c r="AX485" s="12"/>
      <c r="AY485" s="12"/>
      <c r="AZ485" s="12"/>
      <c r="BA485" s="12"/>
      <c r="BB485" s="12"/>
      <c r="BC485" s="12"/>
      <c r="BD485" s="12"/>
      <c r="BE485" s="12"/>
      <c r="BF485" s="12"/>
      <c r="BG485" s="12"/>
      <c r="BH485" s="12"/>
      <c r="BI485" s="12"/>
      <c r="BJ485" s="12"/>
      <c r="BK485" s="12"/>
      <c r="BL485" s="12"/>
      <c r="BM485" s="12"/>
      <c r="BN485" s="12"/>
      <c r="BO485" s="12"/>
      <c r="BP485" s="12"/>
      <c r="BQ485" s="12"/>
      <c r="BR485" s="12"/>
      <c r="BS485" s="12"/>
      <c r="BT485" s="12"/>
      <c r="BU485" s="12"/>
      <c r="BV485" s="12"/>
      <c r="BW485" s="12"/>
      <c r="BX485" s="12"/>
      <c r="BY485" s="12"/>
      <c r="BZ485" s="12"/>
      <c r="CA485" s="12"/>
      <c r="CB485" s="12"/>
      <c r="CC485" s="12"/>
    </row>
    <row r="486" spans="1:81" ht="15.75" x14ac:dyDescent="0.25">
      <c r="A486" s="20"/>
      <c r="B486" s="29"/>
      <c r="C486" s="29"/>
      <c r="D486" s="29"/>
      <c r="E486" s="29"/>
      <c r="F486" s="26"/>
      <c r="G486" s="13"/>
      <c r="H486" s="20"/>
      <c r="I486" s="22"/>
      <c r="J486" s="22"/>
      <c r="K486" s="22"/>
      <c r="L486" s="22"/>
      <c r="M486" s="24"/>
      <c r="N486" s="22"/>
      <c r="O486" s="20"/>
      <c r="P486" s="12"/>
      <c r="Q486" s="12"/>
      <c r="R486" s="12"/>
      <c r="S486" s="12"/>
      <c r="T486" s="12"/>
      <c r="U486" s="12"/>
      <c r="V486" s="12"/>
      <c r="W486" s="12"/>
      <c r="X486" s="12"/>
      <c r="Y486" s="12"/>
      <c r="Z486" s="12"/>
      <c r="AA486" s="12"/>
      <c r="AB486" s="12"/>
      <c r="AC486" s="12"/>
      <c r="AD486" s="12"/>
      <c r="AE486" s="12"/>
      <c r="AF486" s="12"/>
      <c r="AG486" s="12"/>
      <c r="AH486" s="12"/>
      <c r="AI486" s="12"/>
      <c r="AJ486" s="12"/>
      <c r="AK486" s="12"/>
      <c r="AL486" s="12"/>
      <c r="AM486" s="12"/>
      <c r="AN486" s="12"/>
      <c r="AO486" s="12"/>
      <c r="AP486" s="12"/>
      <c r="AQ486" s="12"/>
      <c r="AR486" s="12"/>
      <c r="AS486" s="12"/>
      <c r="AT486" s="12"/>
      <c r="AU486" s="12"/>
      <c r="AV486" s="12"/>
      <c r="AW486" s="12"/>
      <c r="AX486" s="12"/>
      <c r="AY486" s="12"/>
      <c r="AZ486" s="12"/>
      <c r="BA486" s="12"/>
      <c r="BB486" s="12"/>
      <c r="BC486" s="12"/>
      <c r="BD486" s="12"/>
      <c r="BE486" s="12"/>
      <c r="BF486" s="12"/>
      <c r="BG486" s="12"/>
      <c r="BH486" s="12"/>
      <c r="BI486" s="12"/>
      <c r="BJ486" s="12"/>
      <c r="BK486" s="12"/>
      <c r="BL486" s="12"/>
      <c r="BM486" s="12"/>
      <c r="BN486" s="12"/>
      <c r="BO486" s="12"/>
      <c r="BP486" s="12"/>
      <c r="BQ486" s="12"/>
      <c r="BR486" s="12"/>
      <c r="BS486" s="12"/>
      <c r="BT486" s="12"/>
      <c r="BU486" s="12"/>
      <c r="BV486" s="12"/>
      <c r="BW486" s="12"/>
      <c r="BX486" s="12"/>
      <c r="BY486" s="12"/>
      <c r="BZ486" s="12"/>
      <c r="CA486" s="12"/>
      <c r="CB486" s="12"/>
      <c r="CC486" s="12"/>
    </row>
    <row r="487" spans="1:81" ht="15.75" x14ac:dyDescent="0.25">
      <c r="A487" s="20"/>
      <c r="B487" s="29"/>
      <c r="C487" s="29"/>
      <c r="D487" s="29"/>
      <c r="E487" s="29"/>
      <c r="F487" s="26"/>
      <c r="G487" s="13"/>
      <c r="H487" s="20"/>
      <c r="I487" s="22"/>
      <c r="J487" s="22"/>
      <c r="K487" s="22"/>
      <c r="L487" s="22"/>
      <c r="M487" s="24"/>
      <c r="N487" s="22"/>
      <c r="O487" s="20"/>
      <c r="P487" s="12"/>
      <c r="Q487" s="12"/>
      <c r="R487" s="12"/>
      <c r="S487" s="12"/>
      <c r="T487" s="12"/>
      <c r="U487" s="12"/>
      <c r="V487" s="12"/>
      <c r="W487" s="12"/>
      <c r="X487" s="12"/>
      <c r="Y487" s="12"/>
      <c r="Z487" s="12"/>
      <c r="AA487" s="12"/>
      <c r="AB487" s="12"/>
      <c r="AC487" s="12"/>
      <c r="AD487" s="12"/>
      <c r="AE487" s="12"/>
      <c r="AF487" s="12"/>
      <c r="AG487" s="12"/>
      <c r="AH487" s="12"/>
      <c r="AI487" s="12"/>
      <c r="AJ487" s="12"/>
      <c r="AK487" s="12"/>
      <c r="AL487" s="12"/>
      <c r="AM487" s="12"/>
      <c r="AN487" s="12"/>
      <c r="AO487" s="12"/>
      <c r="AP487" s="12"/>
      <c r="AQ487" s="12"/>
      <c r="AR487" s="12"/>
      <c r="AS487" s="12"/>
      <c r="AT487" s="12"/>
      <c r="AU487" s="12"/>
      <c r="AV487" s="12"/>
      <c r="AW487" s="12"/>
      <c r="AX487" s="12"/>
      <c r="AY487" s="12"/>
      <c r="AZ487" s="12"/>
      <c r="BA487" s="12"/>
      <c r="BB487" s="12"/>
      <c r="BC487" s="12"/>
      <c r="BD487" s="12"/>
      <c r="BE487" s="12"/>
      <c r="BF487" s="12"/>
      <c r="BG487" s="12"/>
      <c r="BH487" s="12"/>
      <c r="BI487" s="12"/>
      <c r="BJ487" s="12"/>
      <c r="BK487" s="12"/>
      <c r="BL487" s="12"/>
      <c r="BM487" s="12"/>
      <c r="BN487" s="12"/>
      <c r="BO487" s="12"/>
      <c r="BP487" s="12"/>
      <c r="BQ487" s="12"/>
      <c r="BR487" s="12"/>
      <c r="BS487" s="12"/>
      <c r="BT487" s="12"/>
      <c r="BU487" s="12"/>
      <c r="BV487" s="12"/>
      <c r="BW487" s="12"/>
      <c r="BX487" s="12"/>
      <c r="BY487" s="12"/>
      <c r="BZ487" s="12"/>
      <c r="CA487" s="12"/>
      <c r="CB487" s="12"/>
      <c r="CC487" s="12"/>
    </row>
    <row r="488" spans="1:81" ht="15.75" x14ac:dyDescent="0.25">
      <c r="A488" s="20"/>
      <c r="B488" s="29"/>
      <c r="C488" s="29"/>
      <c r="D488" s="29"/>
      <c r="E488" s="29"/>
      <c r="F488" s="26"/>
      <c r="G488" s="13"/>
      <c r="H488" s="20"/>
      <c r="I488" s="22"/>
      <c r="J488" s="22"/>
      <c r="K488" s="22"/>
      <c r="L488" s="22"/>
      <c r="M488" s="24"/>
      <c r="N488" s="22"/>
      <c r="O488" s="20"/>
      <c r="P488" s="12"/>
      <c r="Q488" s="12"/>
      <c r="R488" s="12"/>
      <c r="S488" s="12"/>
      <c r="T488" s="12"/>
      <c r="U488" s="12"/>
      <c r="V488" s="12"/>
      <c r="W488" s="12"/>
      <c r="X488" s="12"/>
      <c r="Y488" s="12"/>
      <c r="Z488" s="12"/>
      <c r="AA488" s="12"/>
      <c r="AB488" s="12"/>
      <c r="AC488" s="12"/>
      <c r="AD488" s="12"/>
      <c r="AE488" s="12"/>
      <c r="AF488" s="12"/>
      <c r="AG488" s="12"/>
      <c r="AH488" s="12"/>
      <c r="AI488" s="12"/>
      <c r="AJ488" s="12"/>
      <c r="AK488" s="12"/>
      <c r="AL488" s="12"/>
      <c r="AM488" s="12"/>
      <c r="AN488" s="12"/>
      <c r="AO488" s="12"/>
      <c r="AP488" s="12"/>
      <c r="AQ488" s="12"/>
      <c r="AR488" s="12"/>
      <c r="AS488" s="12"/>
      <c r="AT488" s="12"/>
      <c r="AU488" s="12"/>
      <c r="AV488" s="12"/>
      <c r="AW488" s="12"/>
      <c r="AX488" s="12"/>
      <c r="AY488" s="12"/>
      <c r="AZ488" s="12"/>
      <c r="BA488" s="12"/>
      <c r="BB488" s="12"/>
      <c r="BC488" s="12"/>
      <c r="BD488" s="12"/>
      <c r="BE488" s="12"/>
      <c r="BF488" s="12"/>
      <c r="BG488" s="12"/>
      <c r="BH488" s="12"/>
      <c r="BI488" s="12"/>
      <c r="BJ488" s="12"/>
      <c r="BK488" s="12"/>
      <c r="BL488" s="12"/>
      <c r="BM488" s="12"/>
      <c r="BN488" s="12"/>
      <c r="BO488" s="12"/>
      <c r="BP488" s="12"/>
      <c r="BQ488" s="12"/>
      <c r="BR488" s="12"/>
      <c r="BS488" s="12"/>
      <c r="BT488" s="12"/>
      <c r="BU488" s="12"/>
      <c r="BV488" s="12"/>
      <c r="BW488" s="12"/>
      <c r="BX488" s="12"/>
      <c r="BY488" s="12"/>
      <c r="BZ488" s="12"/>
      <c r="CA488" s="12"/>
      <c r="CB488" s="12"/>
      <c r="CC488" s="12"/>
    </row>
    <row r="489" spans="1:81" ht="15.75" x14ac:dyDescent="0.25">
      <c r="A489" s="20"/>
      <c r="B489" s="29"/>
      <c r="C489" s="29"/>
      <c r="D489" s="29"/>
      <c r="E489" s="29"/>
      <c r="F489" s="26"/>
      <c r="G489" s="13"/>
      <c r="H489" s="20"/>
      <c r="I489" s="22"/>
      <c r="J489" s="22"/>
      <c r="K489" s="22"/>
      <c r="L489" s="22"/>
      <c r="M489" s="24"/>
      <c r="N489" s="22"/>
      <c r="O489" s="20"/>
      <c r="P489" s="12"/>
      <c r="Q489" s="12"/>
      <c r="R489" s="12"/>
      <c r="S489" s="12"/>
      <c r="T489" s="12"/>
      <c r="U489" s="12"/>
      <c r="V489" s="12"/>
      <c r="W489" s="12"/>
      <c r="X489" s="12"/>
      <c r="Y489" s="12"/>
      <c r="Z489" s="12"/>
      <c r="AA489" s="12"/>
      <c r="AB489" s="12"/>
      <c r="AC489" s="12"/>
      <c r="AD489" s="12"/>
      <c r="AE489" s="12"/>
      <c r="AF489" s="12"/>
      <c r="AG489" s="12"/>
      <c r="AH489" s="12"/>
      <c r="AI489" s="12"/>
      <c r="AJ489" s="12"/>
      <c r="AK489" s="12"/>
      <c r="AL489" s="12"/>
      <c r="AM489" s="12"/>
      <c r="AN489" s="12"/>
      <c r="AO489" s="12"/>
      <c r="AP489" s="12"/>
      <c r="AQ489" s="12"/>
      <c r="AR489" s="12"/>
      <c r="AS489" s="12"/>
      <c r="AT489" s="12"/>
      <c r="AU489" s="12"/>
      <c r="AV489" s="12"/>
      <c r="AW489" s="12"/>
      <c r="AX489" s="12"/>
      <c r="AY489" s="12"/>
      <c r="AZ489" s="12"/>
      <c r="BA489" s="12"/>
      <c r="BB489" s="12"/>
      <c r="BC489" s="12"/>
      <c r="BD489" s="12"/>
      <c r="BE489" s="12"/>
      <c r="BF489" s="12"/>
      <c r="BG489" s="12"/>
      <c r="BH489" s="12"/>
      <c r="BI489" s="12"/>
      <c r="BJ489" s="12"/>
      <c r="BK489" s="12"/>
      <c r="BL489" s="12"/>
      <c r="BM489" s="12"/>
      <c r="BN489" s="12"/>
      <c r="BO489" s="12"/>
      <c r="BP489" s="12"/>
      <c r="BQ489" s="12"/>
      <c r="BR489" s="12"/>
      <c r="BS489" s="12"/>
      <c r="BT489" s="12"/>
      <c r="BU489" s="12"/>
      <c r="BV489" s="12"/>
      <c r="BW489" s="12"/>
      <c r="BX489" s="12"/>
      <c r="BY489" s="12"/>
      <c r="BZ489" s="12"/>
      <c r="CA489" s="12"/>
      <c r="CB489" s="12"/>
      <c r="CC489" s="12"/>
    </row>
    <row r="490" spans="1:81" ht="15.75" x14ac:dyDescent="0.25">
      <c r="A490" s="20"/>
      <c r="B490" s="29"/>
      <c r="C490" s="29"/>
      <c r="D490" s="29"/>
      <c r="E490" s="29"/>
      <c r="F490" s="26"/>
      <c r="G490" s="13"/>
      <c r="H490" s="20"/>
      <c r="I490" s="22"/>
      <c r="J490" s="22"/>
      <c r="K490" s="22"/>
      <c r="L490" s="22"/>
      <c r="M490" s="24"/>
      <c r="N490" s="22"/>
      <c r="O490" s="20"/>
      <c r="P490" s="12"/>
      <c r="Q490" s="12"/>
      <c r="R490" s="12"/>
      <c r="S490" s="12"/>
      <c r="T490" s="12"/>
      <c r="U490" s="12"/>
      <c r="V490" s="12"/>
      <c r="W490" s="12"/>
      <c r="X490" s="12"/>
      <c r="Y490" s="12"/>
      <c r="Z490" s="12"/>
      <c r="AA490" s="12"/>
      <c r="AB490" s="12"/>
      <c r="AC490" s="12"/>
      <c r="AD490" s="12"/>
      <c r="AE490" s="12"/>
      <c r="AF490" s="12"/>
      <c r="AG490" s="12"/>
      <c r="AH490" s="12"/>
      <c r="AI490" s="12"/>
      <c r="AJ490" s="12"/>
      <c r="AK490" s="12"/>
      <c r="AL490" s="12"/>
      <c r="AM490" s="12"/>
      <c r="AN490" s="12"/>
      <c r="AO490" s="12"/>
      <c r="AP490" s="12"/>
      <c r="AQ490" s="12"/>
      <c r="AR490" s="12"/>
      <c r="AS490" s="12"/>
      <c r="AT490" s="12"/>
      <c r="AU490" s="12"/>
      <c r="AV490" s="12"/>
      <c r="AW490" s="12"/>
      <c r="AX490" s="12"/>
      <c r="AY490" s="12"/>
      <c r="AZ490" s="12"/>
      <c r="BA490" s="12"/>
      <c r="BB490" s="12"/>
      <c r="BC490" s="12"/>
      <c r="BD490" s="12"/>
      <c r="BE490" s="12"/>
      <c r="BF490" s="12"/>
      <c r="BG490" s="12"/>
      <c r="BH490" s="12"/>
      <c r="BI490" s="12"/>
      <c r="BJ490" s="12"/>
      <c r="BK490" s="12"/>
      <c r="BL490" s="12"/>
      <c r="BM490" s="12"/>
      <c r="BN490" s="12"/>
      <c r="BO490" s="12"/>
      <c r="BP490" s="12"/>
      <c r="BQ490" s="12"/>
      <c r="BR490" s="12"/>
      <c r="BS490" s="12"/>
      <c r="BT490" s="12"/>
      <c r="BU490" s="12"/>
      <c r="BV490" s="12"/>
      <c r="BW490" s="12"/>
      <c r="BX490" s="12"/>
      <c r="BY490" s="12"/>
      <c r="BZ490" s="12"/>
      <c r="CA490" s="12"/>
      <c r="CB490" s="12"/>
      <c r="CC490" s="12"/>
    </row>
    <row r="491" spans="1:81" ht="15.75" x14ac:dyDescent="0.25">
      <c r="A491" s="20"/>
      <c r="B491" s="29"/>
      <c r="C491" s="29"/>
      <c r="D491" s="29"/>
      <c r="E491" s="29"/>
      <c r="F491" s="26"/>
      <c r="G491" s="13"/>
      <c r="H491" s="20"/>
      <c r="I491" s="22"/>
      <c r="J491" s="22"/>
      <c r="K491" s="22"/>
      <c r="L491" s="22"/>
      <c r="M491" s="24"/>
      <c r="N491" s="22"/>
      <c r="O491" s="20"/>
      <c r="P491" s="12"/>
      <c r="Q491" s="12"/>
      <c r="R491" s="12"/>
      <c r="S491" s="12"/>
      <c r="T491" s="12"/>
      <c r="U491" s="12"/>
      <c r="V491" s="12"/>
      <c r="W491" s="12"/>
      <c r="X491" s="12"/>
      <c r="Y491" s="12"/>
      <c r="Z491" s="12"/>
      <c r="AA491" s="12"/>
      <c r="AB491" s="12"/>
      <c r="AC491" s="12"/>
      <c r="AD491" s="12"/>
      <c r="AE491" s="12"/>
      <c r="AF491" s="12"/>
      <c r="AG491" s="12"/>
      <c r="AH491" s="12"/>
      <c r="AI491" s="12"/>
      <c r="AJ491" s="12"/>
      <c r="AK491" s="12"/>
      <c r="AL491" s="12"/>
      <c r="AM491" s="12"/>
      <c r="AN491" s="12"/>
      <c r="AO491" s="12"/>
      <c r="AP491" s="12"/>
      <c r="AQ491" s="12"/>
      <c r="AR491" s="12"/>
      <c r="AS491" s="12"/>
      <c r="AT491" s="12"/>
      <c r="AU491" s="12"/>
      <c r="AV491" s="12"/>
      <c r="AW491" s="12"/>
      <c r="AX491" s="12"/>
      <c r="AY491" s="12"/>
      <c r="AZ491" s="12"/>
      <c r="BA491" s="12"/>
      <c r="BB491" s="12"/>
      <c r="BC491" s="12"/>
      <c r="BD491" s="12"/>
      <c r="BE491" s="12"/>
      <c r="BF491" s="12"/>
      <c r="BG491" s="12"/>
      <c r="BH491" s="12"/>
      <c r="BI491" s="12"/>
      <c r="BJ491" s="12"/>
      <c r="BK491" s="12"/>
      <c r="BL491" s="12"/>
      <c r="BM491" s="12"/>
      <c r="BN491" s="12"/>
      <c r="BO491" s="12"/>
      <c r="BP491" s="12"/>
      <c r="BQ491" s="12"/>
      <c r="BR491" s="12"/>
      <c r="BS491" s="12"/>
      <c r="BT491" s="12"/>
      <c r="BU491" s="12"/>
      <c r="BV491" s="12"/>
      <c r="BW491" s="12"/>
      <c r="BX491" s="12"/>
      <c r="BY491" s="12"/>
      <c r="BZ491" s="12"/>
      <c r="CA491" s="12"/>
      <c r="CB491" s="12"/>
      <c r="CC491" s="12"/>
    </row>
    <row r="492" spans="1:81" ht="15.75" x14ac:dyDescent="0.25">
      <c r="A492" s="20"/>
      <c r="B492" s="29"/>
      <c r="C492" s="29"/>
      <c r="D492" s="29"/>
      <c r="E492" s="29"/>
      <c r="F492" s="26"/>
      <c r="G492" s="13"/>
      <c r="H492" s="20"/>
      <c r="I492" s="22"/>
      <c r="J492" s="22"/>
      <c r="K492" s="22"/>
      <c r="L492" s="22"/>
      <c r="M492" s="24"/>
      <c r="N492" s="22"/>
      <c r="O492" s="20"/>
      <c r="P492" s="12"/>
      <c r="Q492" s="12"/>
      <c r="R492" s="12"/>
      <c r="S492" s="12"/>
      <c r="T492" s="12"/>
      <c r="U492" s="12"/>
      <c r="V492" s="12"/>
      <c r="W492" s="12"/>
      <c r="X492" s="12"/>
      <c r="Y492" s="12"/>
      <c r="Z492" s="12"/>
      <c r="AA492" s="12"/>
      <c r="AB492" s="12"/>
      <c r="AC492" s="12"/>
      <c r="AD492" s="12"/>
      <c r="AE492" s="12"/>
      <c r="AF492" s="12"/>
      <c r="AG492" s="12"/>
      <c r="AH492" s="12"/>
      <c r="AI492" s="12"/>
      <c r="AJ492" s="12"/>
      <c r="AK492" s="12"/>
      <c r="AL492" s="12"/>
      <c r="AM492" s="12"/>
      <c r="AN492" s="12"/>
      <c r="AO492" s="12"/>
      <c r="AP492" s="12"/>
      <c r="AQ492" s="12"/>
      <c r="AR492" s="12"/>
      <c r="AS492" s="12"/>
      <c r="AT492" s="12"/>
      <c r="AU492" s="12"/>
      <c r="AV492" s="12"/>
      <c r="AW492" s="12"/>
      <c r="AX492" s="12"/>
      <c r="AY492" s="12"/>
      <c r="AZ492" s="12"/>
      <c r="BA492" s="12"/>
      <c r="BB492" s="12"/>
      <c r="BC492" s="12"/>
      <c r="BD492" s="12"/>
      <c r="BE492" s="12"/>
      <c r="BF492" s="12"/>
      <c r="BG492" s="12"/>
      <c r="BH492" s="12"/>
      <c r="BI492" s="12"/>
      <c r="BJ492" s="12"/>
      <c r="BK492" s="12"/>
      <c r="BL492" s="12"/>
      <c r="BM492" s="12"/>
      <c r="BN492" s="12"/>
      <c r="BO492" s="12"/>
      <c r="BP492" s="12"/>
      <c r="BQ492" s="12"/>
      <c r="BR492" s="12"/>
      <c r="BS492" s="12"/>
      <c r="BT492" s="12"/>
      <c r="BU492" s="12"/>
      <c r="BV492" s="12"/>
      <c r="BW492" s="12"/>
      <c r="BX492" s="12"/>
      <c r="BY492" s="12"/>
      <c r="BZ492" s="12"/>
      <c r="CA492" s="12"/>
      <c r="CB492" s="12"/>
      <c r="CC492" s="12"/>
    </row>
    <row r="493" spans="1:81" ht="15.75" x14ac:dyDescent="0.25">
      <c r="A493" s="20"/>
      <c r="B493" s="29"/>
      <c r="C493" s="29"/>
      <c r="D493" s="29"/>
      <c r="E493" s="29"/>
      <c r="F493" s="26"/>
      <c r="G493" s="13"/>
      <c r="H493" s="20"/>
      <c r="I493" s="22"/>
      <c r="J493" s="22"/>
      <c r="K493" s="22"/>
      <c r="L493" s="22"/>
      <c r="M493" s="24"/>
      <c r="N493" s="22"/>
      <c r="O493" s="20"/>
      <c r="P493" s="12"/>
      <c r="Q493" s="12"/>
      <c r="R493" s="12"/>
      <c r="S493" s="12"/>
      <c r="T493" s="12"/>
      <c r="U493" s="12"/>
      <c r="V493" s="12"/>
      <c r="W493" s="12"/>
      <c r="X493" s="12"/>
      <c r="Y493" s="12"/>
      <c r="Z493" s="12"/>
      <c r="AA493" s="12"/>
      <c r="AB493" s="12"/>
      <c r="AC493" s="12"/>
      <c r="AD493" s="12"/>
      <c r="AE493" s="12"/>
      <c r="AF493" s="12"/>
      <c r="AG493" s="12"/>
      <c r="AH493" s="12"/>
      <c r="AI493" s="12"/>
      <c r="AJ493" s="12"/>
      <c r="AK493" s="12"/>
      <c r="AL493" s="12"/>
      <c r="AM493" s="12"/>
      <c r="AN493" s="12"/>
      <c r="AO493" s="12"/>
      <c r="AP493" s="12"/>
      <c r="AQ493" s="12"/>
      <c r="AR493" s="12"/>
      <c r="AS493" s="12"/>
      <c r="AT493" s="12"/>
      <c r="AU493" s="12"/>
      <c r="AV493" s="12"/>
      <c r="AW493" s="12"/>
      <c r="AX493" s="12"/>
      <c r="AY493" s="12"/>
      <c r="AZ493" s="12"/>
      <c r="BA493" s="12"/>
      <c r="BB493" s="12"/>
      <c r="BC493" s="12"/>
      <c r="BD493" s="12"/>
      <c r="BE493" s="12"/>
      <c r="BF493" s="12"/>
      <c r="BG493" s="12"/>
      <c r="BH493" s="12"/>
      <c r="BI493" s="12"/>
      <c r="BJ493" s="12"/>
      <c r="BK493" s="12"/>
      <c r="BL493" s="12"/>
      <c r="BM493" s="12"/>
      <c r="BN493" s="12"/>
      <c r="BO493" s="12"/>
      <c r="BP493" s="12"/>
      <c r="BQ493" s="12"/>
      <c r="BR493" s="12"/>
      <c r="BS493" s="12"/>
      <c r="BT493" s="12"/>
      <c r="BU493" s="12"/>
      <c r="BV493" s="12"/>
      <c r="BW493" s="12"/>
      <c r="BX493" s="12"/>
      <c r="BY493" s="12"/>
      <c r="BZ493" s="12"/>
      <c r="CA493" s="12"/>
      <c r="CB493" s="12"/>
      <c r="CC493" s="12"/>
    </row>
    <row r="494" spans="1:81" ht="15.75" x14ac:dyDescent="0.25">
      <c r="A494" s="20"/>
      <c r="B494" s="29"/>
      <c r="C494" s="29"/>
      <c r="D494" s="29"/>
      <c r="E494" s="29"/>
      <c r="F494" s="26"/>
      <c r="G494" s="13"/>
      <c r="H494" s="20"/>
      <c r="I494" s="22"/>
      <c r="J494" s="22"/>
      <c r="K494" s="22"/>
      <c r="L494" s="22"/>
      <c r="M494" s="24"/>
      <c r="N494" s="22"/>
      <c r="O494" s="20"/>
      <c r="P494" s="12"/>
      <c r="Q494" s="12"/>
      <c r="R494" s="12"/>
      <c r="S494" s="12"/>
      <c r="T494" s="12"/>
      <c r="U494" s="12"/>
      <c r="V494" s="12"/>
      <c r="W494" s="12"/>
      <c r="X494" s="12"/>
      <c r="Y494" s="12"/>
      <c r="Z494" s="12"/>
      <c r="AA494" s="12"/>
      <c r="AB494" s="12"/>
      <c r="AC494" s="12"/>
      <c r="AD494" s="12"/>
      <c r="AE494" s="12"/>
      <c r="AF494" s="12"/>
      <c r="AG494" s="12"/>
      <c r="AH494" s="12"/>
      <c r="AI494" s="12"/>
      <c r="AJ494" s="12"/>
      <c r="AK494" s="12"/>
      <c r="AL494" s="12"/>
      <c r="AM494" s="12"/>
      <c r="AN494" s="12"/>
      <c r="AO494" s="12"/>
      <c r="AP494" s="12"/>
      <c r="AQ494" s="12"/>
      <c r="AR494" s="12"/>
      <c r="AS494" s="12"/>
      <c r="AT494" s="12"/>
      <c r="AU494" s="12"/>
      <c r="AV494" s="12"/>
      <c r="AW494" s="12"/>
      <c r="AX494" s="12"/>
      <c r="AY494" s="12"/>
      <c r="AZ494" s="12"/>
      <c r="BA494" s="12"/>
      <c r="BB494" s="12"/>
      <c r="BC494" s="12"/>
      <c r="BD494" s="12"/>
      <c r="BE494" s="12"/>
      <c r="BF494" s="12"/>
      <c r="BG494" s="12"/>
      <c r="BH494" s="12"/>
      <c r="BI494" s="12"/>
      <c r="BJ494" s="12"/>
      <c r="BK494" s="12"/>
      <c r="BL494" s="12"/>
      <c r="BM494" s="12"/>
      <c r="BN494" s="12"/>
      <c r="BO494" s="12"/>
      <c r="BP494" s="12"/>
      <c r="BQ494" s="12"/>
      <c r="BR494" s="12"/>
      <c r="BS494" s="12"/>
      <c r="BT494" s="12"/>
      <c r="BU494" s="12"/>
      <c r="BV494" s="12"/>
      <c r="BW494" s="12"/>
      <c r="BX494" s="12"/>
      <c r="BY494" s="12"/>
      <c r="BZ494" s="12"/>
      <c r="CA494" s="12"/>
      <c r="CB494" s="12"/>
      <c r="CC494" s="12"/>
    </row>
    <row r="495" spans="1:81" ht="15.75" x14ac:dyDescent="0.25">
      <c r="A495" s="20"/>
      <c r="B495" s="29"/>
      <c r="C495" s="29"/>
      <c r="D495" s="29"/>
      <c r="E495" s="29"/>
      <c r="F495" s="26"/>
      <c r="G495" s="13"/>
      <c r="H495" s="20"/>
      <c r="I495" s="22"/>
      <c r="J495" s="22"/>
      <c r="K495" s="22"/>
      <c r="L495" s="22"/>
      <c r="M495" s="24"/>
      <c r="N495" s="22"/>
      <c r="O495" s="20"/>
      <c r="P495" s="12"/>
      <c r="Q495" s="12"/>
      <c r="R495" s="12"/>
      <c r="S495" s="12"/>
      <c r="T495" s="12"/>
      <c r="U495" s="12"/>
      <c r="V495" s="12"/>
      <c r="W495" s="12"/>
      <c r="X495" s="12"/>
      <c r="Y495" s="12"/>
      <c r="Z495" s="12"/>
      <c r="AA495" s="12"/>
      <c r="AB495" s="12"/>
      <c r="AC495" s="12"/>
      <c r="AD495" s="12"/>
      <c r="AE495" s="12"/>
      <c r="AF495" s="12"/>
      <c r="AG495" s="12"/>
      <c r="AH495" s="12"/>
      <c r="AI495" s="12"/>
      <c r="AJ495" s="12"/>
      <c r="AK495" s="12"/>
      <c r="AL495" s="12"/>
      <c r="AM495" s="12"/>
      <c r="AN495" s="12"/>
      <c r="AO495" s="12"/>
      <c r="AP495" s="12"/>
      <c r="AQ495" s="12"/>
      <c r="AR495" s="12"/>
      <c r="AS495" s="12"/>
      <c r="AT495" s="12"/>
      <c r="AU495" s="12"/>
      <c r="AV495" s="12"/>
      <c r="AW495" s="12"/>
      <c r="AX495" s="12"/>
      <c r="AY495" s="12"/>
      <c r="AZ495" s="12"/>
      <c r="BA495" s="12"/>
      <c r="BB495" s="12"/>
      <c r="BC495" s="12"/>
      <c r="BD495" s="12"/>
      <c r="BE495" s="12"/>
      <c r="BF495" s="12"/>
      <c r="BG495" s="12"/>
      <c r="BH495" s="12"/>
      <c r="BI495" s="12"/>
      <c r="BJ495" s="12"/>
      <c r="BK495" s="12"/>
      <c r="BL495" s="12"/>
      <c r="BM495" s="12"/>
      <c r="BN495" s="12"/>
      <c r="BO495" s="12"/>
      <c r="BP495" s="12"/>
      <c r="BQ495" s="12"/>
      <c r="BR495" s="12"/>
      <c r="BS495" s="12"/>
      <c r="BT495" s="12"/>
      <c r="BU495" s="12"/>
      <c r="BV495" s="12"/>
      <c r="BW495" s="12"/>
      <c r="BX495" s="12"/>
      <c r="BY495" s="12"/>
      <c r="BZ495" s="12"/>
      <c r="CA495" s="12"/>
      <c r="CB495" s="12"/>
      <c r="CC495" s="12"/>
    </row>
    <row r="496" spans="1:81" ht="15.75" x14ac:dyDescent="0.25">
      <c r="A496" s="20"/>
      <c r="B496" s="29"/>
      <c r="C496" s="29"/>
      <c r="D496" s="29"/>
      <c r="E496" s="29"/>
      <c r="F496" s="26"/>
      <c r="G496" s="13"/>
      <c r="H496" s="20"/>
      <c r="I496" s="22"/>
      <c r="J496" s="22"/>
      <c r="K496" s="22"/>
      <c r="L496" s="22"/>
      <c r="M496" s="24"/>
      <c r="N496" s="22"/>
      <c r="O496" s="20"/>
      <c r="P496" s="12"/>
      <c r="Q496" s="12"/>
      <c r="R496" s="12"/>
      <c r="S496" s="12"/>
      <c r="T496" s="12"/>
      <c r="U496" s="12"/>
      <c r="V496" s="12"/>
      <c r="W496" s="12"/>
      <c r="X496" s="12"/>
      <c r="Y496" s="12"/>
      <c r="Z496" s="12"/>
      <c r="AA496" s="12"/>
      <c r="AB496" s="12"/>
      <c r="AC496" s="12"/>
      <c r="AD496" s="12"/>
      <c r="AE496" s="12"/>
      <c r="AF496" s="12"/>
      <c r="AG496" s="12"/>
      <c r="AH496" s="12"/>
      <c r="AI496" s="12"/>
      <c r="AJ496" s="12"/>
      <c r="AK496" s="12"/>
      <c r="AL496" s="12"/>
      <c r="AM496" s="12"/>
      <c r="AN496" s="12"/>
      <c r="AO496" s="12"/>
      <c r="AP496" s="12"/>
      <c r="AQ496" s="12"/>
      <c r="AR496" s="12"/>
      <c r="AS496" s="12"/>
      <c r="AT496" s="12"/>
      <c r="AU496" s="12"/>
      <c r="AV496" s="12"/>
      <c r="AW496" s="12"/>
      <c r="AX496" s="12"/>
      <c r="AY496" s="12"/>
      <c r="AZ496" s="12"/>
      <c r="BA496" s="12"/>
      <c r="BB496" s="12"/>
      <c r="BC496" s="12"/>
      <c r="BD496" s="12"/>
      <c r="BE496" s="12"/>
      <c r="BF496" s="12"/>
      <c r="BG496" s="12"/>
      <c r="BH496" s="12"/>
      <c r="BI496" s="12"/>
      <c r="BJ496" s="12"/>
      <c r="BK496" s="12"/>
      <c r="BL496" s="12"/>
      <c r="BM496" s="12"/>
      <c r="BN496" s="12"/>
      <c r="BO496" s="12"/>
      <c r="BP496" s="12"/>
      <c r="BQ496" s="12"/>
      <c r="BR496" s="12"/>
      <c r="BS496" s="12"/>
      <c r="BT496" s="12"/>
      <c r="BU496" s="12"/>
      <c r="BV496" s="12"/>
      <c r="BW496" s="12"/>
      <c r="BX496" s="12"/>
      <c r="BY496" s="12"/>
      <c r="BZ496" s="12"/>
      <c r="CA496" s="12"/>
      <c r="CB496" s="12"/>
      <c r="CC496" s="12"/>
    </row>
    <row r="497" spans="1:81" ht="15.75" x14ac:dyDescent="0.25">
      <c r="A497" s="20"/>
      <c r="B497" s="29"/>
      <c r="C497" s="29"/>
      <c r="D497" s="29"/>
      <c r="E497" s="29"/>
      <c r="F497" s="26"/>
      <c r="G497" s="13"/>
      <c r="H497" s="20"/>
      <c r="I497" s="22"/>
      <c r="J497" s="22"/>
      <c r="K497" s="22"/>
      <c r="L497" s="22"/>
      <c r="M497" s="24"/>
      <c r="N497" s="22"/>
      <c r="O497" s="20"/>
      <c r="P497" s="12"/>
      <c r="Q497" s="12"/>
      <c r="R497" s="12"/>
      <c r="S497" s="12"/>
      <c r="T497" s="12"/>
      <c r="U497" s="12"/>
      <c r="V497" s="12"/>
      <c r="W497" s="12"/>
      <c r="X497" s="12"/>
      <c r="Y497" s="12"/>
      <c r="Z497" s="12"/>
      <c r="AA497" s="12"/>
      <c r="AB497" s="12"/>
      <c r="AC497" s="12"/>
      <c r="AD497" s="12"/>
      <c r="AE497" s="12"/>
      <c r="AF497" s="12"/>
      <c r="AG497" s="12"/>
      <c r="AH497" s="12"/>
      <c r="AI497" s="12"/>
      <c r="AJ497" s="12"/>
      <c r="AK497" s="12"/>
      <c r="AL497" s="12"/>
      <c r="AM497" s="12"/>
      <c r="AN497" s="12"/>
      <c r="AO497" s="12"/>
      <c r="AP497" s="12"/>
      <c r="AQ497" s="12"/>
      <c r="AR497" s="12"/>
      <c r="AS497" s="12"/>
      <c r="AT497" s="12"/>
      <c r="AU497" s="12"/>
      <c r="AV497" s="12"/>
      <c r="AW497" s="12"/>
      <c r="AX497" s="12"/>
      <c r="AY497" s="12"/>
      <c r="AZ497" s="12"/>
      <c r="BA497" s="12"/>
      <c r="BB497" s="12"/>
      <c r="BC497" s="12"/>
      <c r="BD497" s="12"/>
      <c r="BE497" s="12"/>
      <c r="BF497" s="12"/>
      <c r="BG497" s="12"/>
      <c r="BH497" s="12"/>
      <c r="BI497" s="12"/>
      <c r="BJ497" s="12"/>
      <c r="BK497" s="12"/>
      <c r="BL497" s="12"/>
      <c r="BM497" s="12"/>
      <c r="BN497" s="12"/>
      <c r="BO497" s="12"/>
      <c r="BP497" s="12"/>
      <c r="BQ497" s="12"/>
      <c r="BR497" s="12"/>
      <c r="BS497" s="12"/>
      <c r="BT497" s="12"/>
      <c r="BU497" s="12"/>
      <c r="BV497" s="12"/>
      <c r="BW497" s="12"/>
      <c r="BX497" s="12"/>
      <c r="BY497" s="12"/>
      <c r="BZ497" s="12"/>
      <c r="CA497" s="12"/>
      <c r="CB497" s="12"/>
      <c r="CC497" s="12"/>
    </row>
    <row r="498" spans="1:81" ht="15.75" x14ac:dyDescent="0.25">
      <c r="A498" s="20"/>
      <c r="B498" s="29"/>
      <c r="C498" s="29"/>
      <c r="D498" s="29"/>
      <c r="E498" s="29"/>
      <c r="F498" s="26"/>
      <c r="G498" s="13"/>
      <c r="H498" s="20"/>
      <c r="I498" s="22"/>
      <c r="J498" s="22"/>
      <c r="K498" s="22"/>
      <c r="L498" s="22"/>
      <c r="M498" s="24"/>
      <c r="N498" s="22"/>
      <c r="O498" s="20"/>
      <c r="P498" s="12"/>
      <c r="Q498" s="12"/>
      <c r="R498" s="12"/>
      <c r="S498" s="12"/>
      <c r="T498" s="12"/>
      <c r="U498" s="12"/>
      <c r="V498" s="12"/>
      <c r="W498" s="12"/>
      <c r="X498" s="12"/>
      <c r="Y498" s="12"/>
      <c r="Z498" s="12"/>
      <c r="AA498" s="12"/>
      <c r="AB498" s="12"/>
      <c r="AC498" s="12"/>
      <c r="AD498" s="12"/>
      <c r="AE498" s="12"/>
      <c r="AF498" s="12"/>
      <c r="AG498" s="12"/>
      <c r="AH498" s="12"/>
      <c r="AI498" s="12"/>
      <c r="AJ498" s="12"/>
      <c r="AK498" s="12"/>
      <c r="AL498" s="12"/>
      <c r="AM498" s="12"/>
      <c r="AN498" s="12"/>
      <c r="AO498" s="12"/>
      <c r="AP498" s="12"/>
      <c r="AQ498" s="12"/>
      <c r="AR498" s="12"/>
      <c r="AS498" s="12"/>
      <c r="AT498" s="12"/>
      <c r="AU498" s="12"/>
      <c r="AV498" s="12"/>
      <c r="AW498" s="12"/>
      <c r="AX498" s="12"/>
      <c r="AY498" s="12"/>
      <c r="AZ498" s="12"/>
      <c r="BA498" s="12"/>
      <c r="BB498" s="12"/>
      <c r="BC498" s="12"/>
      <c r="BD498" s="12"/>
      <c r="BE498" s="12"/>
      <c r="BF498" s="12"/>
      <c r="BG498" s="12"/>
      <c r="BH498" s="12"/>
      <c r="BI498" s="12"/>
      <c r="BJ498" s="12"/>
      <c r="BK498" s="12"/>
      <c r="BL498" s="12"/>
      <c r="BM498" s="12"/>
      <c r="BN498" s="12"/>
      <c r="BO498" s="12"/>
      <c r="BP498" s="12"/>
      <c r="BQ498" s="12"/>
      <c r="BR498" s="12"/>
      <c r="BS498" s="12"/>
      <c r="BT498" s="12"/>
      <c r="BU498" s="12"/>
      <c r="BV498" s="12"/>
      <c r="BW498" s="12"/>
      <c r="BX498" s="12"/>
      <c r="BY498" s="12"/>
      <c r="BZ498" s="12"/>
      <c r="CA498" s="12"/>
      <c r="CB498" s="12"/>
      <c r="CC498" s="12"/>
    </row>
    <row r="499" spans="1:81" ht="15.75" x14ac:dyDescent="0.25">
      <c r="A499" s="20"/>
      <c r="B499" s="29"/>
      <c r="C499" s="29"/>
      <c r="D499" s="29"/>
      <c r="E499" s="29"/>
      <c r="F499" s="26"/>
      <c r="G499" s="13"/>
      <c r="H499" s="20"/>
      <c r="I499" s="22"/>
      <c r="J499" s="22"/>
      <c r="K499" s="22"/>
      <c r="L499" s="22"/>
      <c r="M499" s="24"/>
      <c r="N499" s="22"/>
      <c r="O499" s="20"/>
      <c r="P499" s="12"/>
      <c r="Q499" s="12"/>
      <c r="R499" s="12"/>
      <c r="S499" s="12"/>
      <c r="T499" s="12"/>
      <c r="U499" s="12"/>
      <c r="V499" s="12"/>
      <c r="W499" s="12"/>
      <c r="X499" s="12"/>
      <c r="Y499" s="12"/>
      <c r="Z499" s="12"/>
      <c r="AA499" s="12"/>
      <c r="AB499" s="12"/>
      <c r="AC499" s="12"/>
      <c r="AD499" s="12"/>
      <c r="AE499" s="12"/>
      <c r="AF499" s="12"/>
      <c r="AG499" s="12"/>
      <c r="AH499" s="12"/>
      <c r="AI499" s="12"/>
      <c r="AJ499" s="12"/>
      <c r="AK499" s="12"/>
      <c r="AL499" s="12"/>
      <c r="AM499" s="12"/>
      <c r="AN499" s="12"/>
      <c r="AO499" s="12"/>
      <c r="AP499" s="12"/>
      <c r="AQ499" s="12"/>
      <c r="AR499" s="12"/>
      <c r="AS499" s="12"/>
      <c r="AT499" s="12"/>
      <c r="AU499" s="12"/>
      <c r="AV499" s="12"/>
      <c r="AW499" s="12"/>
      <c r="AX499" s="12"/>
      <c r="AY499" s="12"/>
      <c r="AZ499" s="12"/>
      <c r="BA499" s="12"/>
      <c r="BB499" s="12"/>
      <c r="BC499" s="12"/>
      <c r="BD499" s="12"/>
      <c r="BE499" s="12"/>
      <c r="BF499" s="12"/>
      <c r="BG499" s="12"/>
      <c r="BH499" s="12"/>
      <c r="BI499" s="12"/>
      <c r="BJ499" s="12"/>
      <c r="BK499" s="12"/>
      <c r="BL499" s="12"/>
      <c r="BM499" s="12"/>
      <c r="BN499" s="12"/>
      <c r="BO499" s="12"/>
      <c r="BP499" s="12"/>
      <c r="BQ499" s="12"/>
      <c r="BR499" s="12"/>
      <c r="BS499" s="12"/>
      <c r="BT499" s="12"/>
      <c r="BU499" s="12"/>
      <c r="BV499" s="12"/>
      <c r="BW499" s="12"/>
      <c r="BX499" s="12"/>
      <c r="BY499" s="12"/>
      <c r="BZ499" s="12"/>
      <c r="CA499" s="12"/>
      <c r="CB499" s="12"/>
      <c r="CC499" s="12"/>
    </row>
    <row r="500" spans="1:81" ht="15.75" x14ac:dyDescent="0.25">
      <c r="A500" s="20"/>
      <c r="B500" s="29"/>
      <c r="C500" s="29"/>
      <c r="D500" s="29"/>
      <c r="E500" s="29"/>
      <c r="F500" s="26"/>
      <c r="G500" s="13"/>
      <c r="H500" s="20"/>
      <c r="I500" s="22"/>
      <c r="J500" s="22"/>
      <c r="K500" s="22"/>
      <c r="L500" s="22"/>
      <c r="M500" s="24"/>
      <c r="N500" s="22"/>
      <c r="O500" s="20"/>
      <c r="P500" s="12"/>
      <c r="Q500" s="12"/>
      <c r="R500" s="12"/>
      <c r="S500" s="12"/>
      <c r="T500" s="12"/>
      <c r="U500" s="12"/>
      <c r="V500" s="12"/>
      <c r="W500" s="12"/>
      <c r="X500" s="12"/>
      <c r="Y500" s="12"/>
      <c r="Z500" s="12"/>
      <c r="AA500" s="12"/>
      <c r="AB500" s="12"/>
      <c r="AC500" s="12"/>
      <c r="AD500" s="12"/>
      <c r="AE500" s="12"/>
      <c r="AF500" s="12"/>
      <c r="AG500" s="12"/>
      <c r="AH500" s="12"/>
      <c r="AI500" s="12"/>
      <c r="AJ500" s="12"/>
      <c r="AK500" s="12"/>
      <c r="AL500" s="12"/>
      <c r="AM500" s="12"/>
      <c r="AN500" s="12"/>
      <c r="AO500" s="12"/>
      <c r="AP500" s="12"/>
      <c r="AQ500" s="12"/>
      <c r="AR500" s="12"/>
      <c r="AS500" s="12"/>
      <c r="AT500" s="12"/>
      <c r="AU500" s="12"/>
      <c r="AV500" s="12"/>
      <c r="AW500" s="12"/>
      <c r="AX500" s="12"/>
      <c r="AY500" s="12"/>
      <c r="AZ500" s="12"/>
      <c r="BA500" s="12"/>
      <c r="BB500" s="12"/>
      <c r="BC500" s="12"/>
      <c r="BD500" s="12"/>
      <c r="BE500" s="12"/>
      <c r="BF500" s="12"/>
      <c r="BG500" s="12"/>
      <c r="BH500" s="12"/>
      <c r="BI500" s="12"/>
      <c r="BJ500" s="12"/>
      <c r="BK500" s="12"/>
      <c r="BL500" s="12"/>
      <c r="BM500" s="12"/>
      <c r="BN500" s="12"/>
      <c r="BO500" s="12"/>
      <c r="BP500" s="12"/>
      <c r="BQ500" s="12"/>
      <c r="BR500" s="12"/>
      <c r="BS500" s="12"/>
      <c r="BT500" s="12"/>
      <c r="BU500" s="12"/>
      <c r="BV500" s="12"/>
      <c r="BW500" s="12"/>
      <c r="BX500" s="12"/>
      <c r="BY500" s="12"/>
      <c r="BZ500" s="12"/>
      <c r="CA500" s="12"/>
      <c r="CB500" s="12"/>
      <c r="CC500" s="12"/>
    </row>
    <row r="501" spans="1:81" ht="15.75" x14ac:dyDescent="0.25">
      <c r="A501" s="20"/>
      <c r="B501" s="29"/>
      <c r="C501" s="29"/>
      <c r="D501" s="29"/>
      <c r="E501" s="29"/>
      <c r="F501" s="26"/>
      <c r="G501" s="13"/>
      <c r="H501" s="20"/>
      <c r="I501" s="22"/>
      <c r="J501" s="22"/>
      <c r="K501" s="22"/>
      <c r="L501" s="22"/>
      <c r="M501" s="24"/>
      <c r="N501" s="22"/>
      <c r="O501" s="20"/>
      <c r="P501" s="12"/>
      <c r="Q501" s="12"/>
      <c r="R501" s="12"/>
      <c r="S501" s="12"/>
      <c r="T501" s="12"/>
      <c r="U501" s="12"/>
      <c r="V501" s="12"/>
      <c r="W501" s="12"/>
      <c r="X501" s="12"/>
      <c r="Y501" s="12"/>
      <c r="Z501" s="12"/>
      <c r="AA501" s="12"/>
      <c r="AB501" s="12"/>
      <c r="AC501" s="12"/>
      <c r="AD501" s="12"/>
      <c r="AE501" s="12"/>
      <c r="AF501" s="12"/>
      <c r="AG501" s="12"/>
      <c r="AH501" s="12"/>
      <c r="AI501" s="12"/>
      <c r="AJ501" s="12"/>
      <c r="AK501" s="12"/>
      <c r="AL501" s="12"/>
      <c r="AM501" s="12"/>
      <c r="AN501" s="12"/>
      <c r="AO501" s="12"/>
      <c r="AP501" s="12"/>
      <c r="AQ501" s="12"/>
      <c r="AR501" s="12"/>
      <c r="AS501" s="12"/>
      <c r="AT501" s="12"/>
      <c r="AU501" s="12"/>
      <c r="AV501" s="12"/>
      <c r="AW501" s="12"/>
      <c r="AX501" s="12"/>
      <c r="AY501" s="12"/>
      <c r="AZ501" s="12"/>
      <c r="BA501" s="12"/>
      <c r="BB501" s="12"/>
      <c r="BC501" s="12"/>
      <c r="BD501" s="12"/>
      <c r="BE501" s="12"/>
      <c r="BF501" s="12"/>
      <c r="BG501" s="12"/>
      <c r="BH501" s="12"/>
      <c r="BI501" s="12"/>
      <c r="BJ501" s="12"/>
      <c r="BK501" s="12"/>
      <c r="BL501" s="12"/>
      <c r="BM501" s="12"/>
      <c r="BN501" s="12"/>
      <c r="BO501" s="12"/>
      <c r="BP501" s="12"/>
      <c r="BQ501" s="12"/>
      <c r="BR501" s="12"/>
      <c r="BS501" s="12"/>
      <c r="BT501" s="12"/>
      <c r="BU501" s="12"/>
      <c r="BV501" s="12"/>
      <c r="BW501" s="12"/>
      <c r="BX501" s="12"/>
      <c r="BY501" s="12"/>
      <c r="BZ501" s="12"/>
      <c r="CA501" s="12"/>
      <c r="CB501" s="12"/>
      <c r="CC501" s="12"/>
    </row>
    <row r="502" spans="1:81" ht="15.75" x14ac:dyDescent="0.25">
      <c r="A502" s="20"/>
      <c r="B502" s="29"/>
      <c r="C502" s="29"/>
      <c r="D502" s="29"/>
      <c r="E502" s="29"/>
      <c r="F502" s="26"/>
      <c r="G502" s="13"/>
      <c r="H502" s="20"/>
      <c r="I502" s="22"/>
      <c r="J502" s="22"/>
      <c r="K502" s="22"/>
      <c r="L502" s="22"/>
      <c r="M502" s="24"/>
      <c r="N502" s="22"/>
      <c r="O502" s="20"/>
      <c r="P502" s="12"/>
      <c r="Q502" s="12"/>
      <c r="R502" s="12"/>
      <c r="S502" s="12"/>
      <c r="T502" s="12"/>
      <c r="U502" s="12"/>
      <c r="V502" s="12"/>
      <c r="W502" s="12"/>
      <c r="X502" s="12"/>
      <c r="Y502" s="12"/>
      <c r="Z502" s="12"/>
      <c r="AA502" s="12"/>
      <c r="AB502" s="12"/>
      <c r="AC502" s="12"/>
      <c r="AD502" s="12"/>
      <c r="AE502" s="12"/>
      <c r="AF502" s="12"/>
      <c r="AG502" s="12"/>
      <c r="AH502" s="12"/>
      <c r="AI502" s="12"/>
      <c r="AJ502" s="12"/>
      <c r="AK502" s="12"/>
      <c r="AL502" s="12"/>
      <c r="AM502" s="12"/>
      <c r="AN502" s="12"/>
      <c r="AO502" s="12"/>
      <c r="AP502" s="12"/>
      <c r="AQ502" s="12"/>
      <c r="AR502" s="12"/>
      <c r="AS502" s="12"/>
      <c r="AT502" s="12"/>
      <c r="AU502" s="12"/>
      <c r="AV502" s="12"/>
      <c r="AW502" s="12"/>
      <c r="AX502" s="12"/>
      <c r="AY502" s="12"/>
      <c r="AZ502" s="12"/>
      <c r="BA502" s="12"/>
      <c r="BB502" s="12"/>
      <c r="BC502" s="12"/>
      <c r="BD502" s="12"/>
      <c r="BE502" s="12"/>
      <c r="BF502" s="12"/>
      <c r="BG502" s="12"/>
      <c r="BH502" s="12"/>
      <c r="BI502" s="12"/>
      <c r="BJ502" s="12"/>
      <c r="BK502" s="12"/>
      <c r="BL502" s="12"/>
      <c r="BM502" s="12"/>
      <c r="BN502" s="12"/>
      <c r="BO502" s="12"/>
      <c r="BP502" s="12"/>
      <c r="BQ502" s="12"/>
      <c r="BR502" s="12"/>
      <c r="BS502" s="12"/>
      <c r="BT502" s="12"/>
      <c r="BU502" s="12"/>
      <c r="BV502" s="12"/>
      <c r="BW502" s="12"/>
      <c r="BX502" s="12"/>
      <c r="BY502" s="12"/>
      <c r="BZ502" s="12"/>
      <c r="CA502" s="12"/>
      <c r="CB502" s="12"/>
      <c r="CC502" s="12"/>
    </row>
    <row r="503" spans="1:81" ht="15.75" x14ac:dyDescent="0.25">
      <c r="A503" s="20"/>
      <c r="B503" s="29"/>
      <c r="C503" s="29"/>
      <c r="D503" s="29"/>
      <c r="E503" s="29"/>
      <c r="F503" s="26"/>
      <c r="G503" s="13"/>
      <c r="H503" s="20"/>
      <c r="I503" s="22"/>
      <c r="J503" s="22"/>
      <c r="K503" s="22"/>
      <c r="L503" s="22"/>
      <c r="M503" s="24"/>
      <c r="N503" s="22"/>
      <c r="O503" s="20"/>
      <c r="P503" s="12"/>
      <c r="Q503" s="12"/>
      <c r="R503" s="12"/>
      <c r="S503" s="12"/>
      <c r="T503" s="12"/>
      <c r="U503" s="12"/>
      <c r="V503" s="12"/>
      <c r="W503" s="12"/>
      <c r="X503" s="12"/>
      <c r="Y503" s="12"/>
      <c r="Z503" s="12"/>
      <c r="AA503" s="12"/>
      <c r="AB503" s="12"/>
      <c r="AC503" s="12"/>
      <c r="AD503" s="12"/>
      <c r="AE503" s="12"/>
      <c r="AF503" s="12"/>
      <c r="AG503" s="12"/>
      <c r="AH503" s="12"/>
      <c r="AI503" s="12"/>
      <c r="AJ503" s="12"/>
      <c r="AK503" s="12"/>
      <c r="AL503" s="12"/>
      <c r="AM503" s="12"/>
      <c r="AN503" s="12"/>
      <c r="AO503" s="12"/>
      <c r="AP503" s="12"/>
      <c r="AQ503" s="12"/>
      <c r="AR503" s="12"/>
      <c r="AS503" s="12"/>
      <c r="AT503" s="12"/>
      <c r="AU503" s="12"/>
      <c r="AV503" s="12"/>
      <c r="AW503" s="12"/>
      <c r="AX503" s="12"/>
      <c r="AY503" s="12"/>
      <c r="AZ503" s="12"/>
      <c r="BA503" s="12"/>
      <c r="BB503" s="12"/>
      <c r="BC503" s="12"/>
      <c r="BD503" s="12"/>
      <c r="BE503" s="12"/>
      <c r="BF503" s="12"/>
      <c r="BG503" s="12"/>
      <c r="BH503" s="12"/>
      <c r="BI503" s="12"/>
      <c r="BJ503" s="12"/>
      <c r="BK503" s="12"/>
      <c r="BL503" s="12"/>
      <c r="BM503" s="12"/>
      <c r="BN503" s="12"/>
      <c r="BO503" s="12"/>
      <c r="BP503" s="12"/>
      <c r="BQ503" s="12"/>
      <c r="BR503" s="12"/>
      <c r="BS503" s="12"/>
      <c r="BT503" s="12"/>
      <c r="BU503" s="12"/>
      <c r="BV503" s="12"/>
      <c r="BW503" s="12"/>
      <c r="BX503" s="12"/>
      <c r="BY503" s="12"/>
      <c r="BZ503" s="12"/>
      <c r="CA503" s="12"/>
      <c r="CB503" s="12"/>
      <c r="CC503" s="12"/>
    </row>
    <row r="504" spans="1:81" ht="15.75" x14ac:dyDescent="0.25">
      <c r="A504" s="20"/>
      <c r="B504" s="29"/>
      <c r="C504" s="29"/>
      <c r="D504" s="29"/>
      <c r="E504" s="29"/>
      <c r="F504" s="26"/>
      <c r="G504" s="13"/>
      <c r="H504" s="20"/>
      <c r="I504" s="22"/>
      <c r="J504" s="22"/>
      <c r="K504" s="22"/>
      <c r="L504" s="22"/>
      <c r="M504" s="24"/>
      <c r="N504" s="22"/>
      <c r="O504" s="20"/>
      <c r="P504" s="12"/>
      <c r="Q504" s="12"/>
      <c r="R504" s="12"/>
      <c r="S504" s="12"/>
      <c r="T504" s="12"/>
      <c r="U504" s="12"/>
      <c r="V504" s="12"/>
      <c r="W504" s="12"/>
      <c r="X504" s="12"/>
      <c r="Y504" s="12"/>
      <c r="Z504" s="12"/>
      <c r="AA504" s="12"/>
      <c r="AB504" s="12"/>
      <c r="AC504" s="12"/>
      <c r="AD504" s="12"/>
      <c r="AE504" s="12"/>
      <c r="AF504" s="12"/>
      <c r="AG504" s="12"/>
      <c r="AH504" s="12"/>
      <c r="AI504" s="12"/>
      <c r="AJ504" s="12"/>
      <c r="AK504" s="12"/>
      <c r="AL504" s="12"/>
      <c r="AM504" s="12"/>
      <c r="AN504" s="12"/>
      <c r="AO504" s="12"/>
      <c r="AP504" s="12"/>
      <c r="AQ504" s="12"/>
      <c r="AR504" s="12"/>
      <c r="AS504" s="12"/>
      <c r="AT504" s="12"/>
      <c r="AU504" s="12"/>
      <c r="AV504" s="12"/>
      <c r="AW504" s="12"/>
      <c r="AX504" s="12"/>
      <c r="AY504" s="12"/>
      <c r="AZ504" s="12"/>
      <c r="BA504" s="12"/>
      <c r="BB504" s="12"/>
      <c r="BC504" s="12"/>
      <c r="BD504" s="12"/>
      <c r="BE504" s="12"/>
      <c r="BF504" s="12"/>
      <c r="BG504" s="12"/>
      <c r="BH504" s="12"/>
      <c r="BI504" s="12"/>
      <c r="BJ504" s="12"/>
      <c r="BK504" s="12"/>
      <c r="BL504" s="12"/>
      <c r="BM504" s="12"/>
      <c r="BN504" s="12"/>
      <c r="BO504" s="12"/>
      <c r="BP504" s="12"/>
      <c r="BQ504" s="12"/>
      <c r="BR504" s="12"/>
      <c r="BS504" s="12"/>
      <c r="BT504" s="12"/>
      <c r="BU504" s="12"/>
      <c r="BV504" s="12"/>
      <c r="BW504" s="12"/>
      <c r="BX504" s="12"/>
      <c r="BY504" s="12"/>
      <c r="BZ504" s="12"/>
      <c r="CA504" s="12"/>
      <c r="CB504" s="12"/>
      <c r="CC504" s="12"/>
    </row>
    <row r="505" spans="1:81" ht="15.75" x14ac:dyDescent="0.25">
      <c r="A505" s="20"/>
      <c r="B505" s="29"/>
      <c r="C505" s="29"/>
      <c r="D505" s="29"/>
      <c r="E505" s="29"/>
      <c r="F505" s="26"/>
      <c r="G505" s="13"/>
      <c r="H505" s="20"/>
      <c r="I505" s="22"/>
      <c r="J505" s="22"/>
      <c r="K505" s="22"/>
      <c r="L505" s="22"/>
      <c r="M505" s="24"/>
      <c r="N505" s="22"/>
      <c r="O505" s="20"/>
      <c r="P505" s="12"/>
      <c r="Q505" s="12"/>
      <c r="R505" s="12"/>
      <c r="S505" s="12"/>
      <c r="T505" s="12"/>
      <c r="U505" s="12"/>
      <c r="V505" s="12"/>
      <c r="W505" s="12"/>
      <c r="X505" s="12"/>
      <c r="Y505" s="12"/>
      <c r="Z505" s="12"/>
      <c r="AA505" s="12"/>
      <c r="AB505" s="12"/>
      <c r="AC505" s="12"/>
      <c r="AD505" s="12"/>
      <c r="AE505" s="12"/>
      <c r="AF505" s="12"/>
      <c r="AG505" s="12"/>
      <c r="AH505" s="12"/>
      <c r="AI505" s="12"/>
      <c r="AJ505" s="12"/>
      <c r="AK505" s="12"/>
      <c r="AL505" s="12"/>
      <c r="AM505" s="12"/>
      <c r="AN505" s="12"/>
      <c r="AO505" s="12"/>
      <c r="AP505" s="12"/>
      <c r="AQ505" s="12"/>
      <c r="AR505" s="12"/>
      <c r="AS505" s="12"/>
      <c r="AT505" s="12"/>
      <c r="AU505" s="12"/>
      <c r="AV505" s="12"/>
      <c r="AW505" s="12"/>
      <c r="AX505" s="12"/>
      <c r="AY505" s="12"/>
      <c r="AZ505" s="12"/>
      <c r="BA505" s="12"/>
      <c r="BB505" s="12"/>
      <c r="BC505" s="12"/>
      <c r="BD505" s="12"/>
      <c r="BE505" s="12"/>
      <c r="BF505" s="12"/>
      <c r="BG505" s="12"/>
      <c r="BH505" s="12"/>
      <c r="BI505" s="12"/>
      <c r="BJ505" s="12"/>
      <c r="BK505" s="12"/>
      <c r="BL505" s="12"/>
      <c r="BM505" s="12"/>
      <c r="BN505" s="12"/>
      <c r="BO505" s="12"/>
      <c r="BP505" s="12"/>
      <c r="BQ505" s="12"/>
      <c r="BR505" s="12"/>
      <c r="BS505" s="12"/>
      <c r="BT505" s="12"/>
      <c r="BU505" s="12"/>
      <c r="BV505" s="12"/>
      <c r="BW505" s="12"/>
      <c r="BX505" s="12"/>
      <c r="BY505" s="12"/>
      <c r="BZ505" s="12"/>
      <c r="CA505" s="12"/>
      <c r="CB505" s="12"/>
      <c r="CC505" s="12"/>
    </row>
    <row r="506" spans="1:81" ht="15.75" x14ac:dyDescent="0.25">
      <c r="A506" s="20"/>
      <c r="B506" s="29"/>
      <c r="C506" s="29"/>
      <c r="D506" s="29"/>
      <c r="E506" s="29"/>
      <c r="F506" s="26"/>
      <c r="G506" s="13"/>
      <c r="H506" s="20"/>
      <c r="I506" s="22"/>
      <c r="J506" s="22"/>
      <c r="K506" s="22"/>
      <c r="L506" s="22"/>
      <c r="M506" s="24"/>
      <c r="N506" s="22"/>
      <c r="O506" s="20"/>
      <c r="P506" s="12"/>
      <c r="Q506" s="12"/>
      <c r="R506" s="12"/>
      <c r="S506" s="12"/>
      <c r="T506" s="12"/>
      <c r="U506" s="12"/>
      <c r="V506" s="12"/>
      <c r="W506" s="12"/>
      <c r="X506" s="12"/>
      <c r="Y506" s="12"/>
      <c r="Z506" s="12"/>
      <c r="AA506" s="12"/>
      <c r="AB506" s="12"/>
      <c r="AC506" s="12"/>
      <c r="AD506" s="12"/>
      <c r="AE506" s="12"/>
      <c r="AF506" s="12"/>
      <c r="AG506" s="12"/>
      <c r="AH506" s="12"/>
      <c r="AI506" s="12"/>
      <c r="AJ506" s="12"/>
      <c r="AK506" s="12"/>
      <c r="AL506" s="12"/>
      <c r="AM506" s="12"/>
      <c r="AN506" s="12"/>
      <c r="AO506" s="12"/>
      <c r="AP506" s="12"/>
      <c r="AQ506" s="12"/>
      <c r="AR506" s="12"/>
      <c r="AS506" s="12"/>
      <c r="AT506" s="12"/>
      <c r="AU506" s="12"/>
      <c r="AV506" s="12"/>
      <c r="AW506" s="12"/>
      <c r="AX506" s="12"/>
      <c r="AY506" s="12"/>
      <c r="AZ506" s="12"/>
      <c r="BA506" s="12"/>
      <c r="BB506" s="12"/>
      <c r="BC506" s="12"/>
      <c r="BD506" s="12"/>
      <c r="BE506" s="12"/>
      <c r="BF506" s="12"/>
      <c r="BG506" s="12"/>
      <c r="BH506" s="12"/>
      <c r="BI506" s="12"/>
      <c r="BJ506" s="12"/>
      <c r="BK506" s="12"/>
      <c r="BL506" s="12"/>
      <c r="BM506" s="12"/>
      <c r="BN506" s="12"/>
      <c r="BO506" s="12"/>
      <c r="BP506" s="12"/>
      <c r="BQ506" s="12"/>
      <c r="BR506" s="12"/>
      <c r="BS506" s="12"/>
      <c r="BT506" s="12"/>
      <c r="BU506" s="12"/>
      <c r="BV506" s="12"/>
      <c r="BW506" s="12"/>
      <c r="BX506" s="12"/>
      <c r="BY506" s="12"/>
      <c r="BZ506" s="12"/>
      <c r="CA506" s="12"/>
      <c r="CB506" s="12"/>
      <c r="CC506" s="12"/>
    </row>
    <row r="507" spans="1:81" ht="15.75" x14ac:dyDescent="0.25">
      <c r="A507" s="20"/>
      <c r="B507" s="29"/>
      <c r="C507" s="29"/>
      <c r="D507" s="29"/>
      <c r="E507" s="29"/>
      <c r="F507" s="26"/>
      <c r="G507" s="13"/>
      <c r="H507" s="20"/>
      <c r="I507" s="22"/>
      <c r="J507" s="22"/>
      <c r="K507" s="22"/>
      <c r="L507" s="22"/>
      <c r="M507" s="24"/>
      <c r="N507" s="22"/>
      <c r="O507" s="20"/>
      <c r="P507" s="12"/>
      <c r="Q507" s="12"/>
      <c r="R507" s="12"/>
      <c r="S507" s="12"/>
      <c r="T507" s="12"/>
      <c r="U507" s="12"/>
      <c r="V507" s="12"/>
      <c r="W507" s="12"/>
      <c r="X507" s="12"/>
      <c r="Y507" s="12"/>
      <c r="Z507" s="12"/>
      <c r="AA507" s="12"/>
      <c r="AB507" s="12"/>
      <c r="AC507" s="12"/>
      <c r="AD507" s="12"/>
      <c r="AE507" s="12"/>
      <c r="AF507" s="12"/>
      <c r="AG507" s="12"/>
      <c r="AH507" s="12"/>
      <c r="AI507" s="12"/>
      <c r="AJ507" s="12"/>
      <c r="AK507" s="12"/>
      <c r="AL507" s="12"/>
      <c r="AM507" s="12"/>
      <c r="AN507" s="12"/>
      <c r="AO507" s="12"/>
      <c r="AP507" s="12"/>
      <c r="AQ507" s="12"/>
      <c r="AR507" s="12"/>
      <c r="AS507" s="12"/>
      <c r="AT507" s="12"/>
      <c r="AU507" s="12"/>
      <c r="AV507" s="12"/>
      <c r="AW507" s="12"/>
      <c r="AX507" s="12"/>
      <c r="AY507" s="12"/>
      <c r="AZ507" s="12"/>
      <c r="BA507" s="12"/>
      <c r="BB507" s="12"/>
      <c r="BC507" s="12"/>
      <c r="BD507" s="12"/>
      <c r="BE507" s="12"/>
      <c r="BF507" s="12"/>
      <c r="BG507" s="12"/>
      <c r="BH507" s="12"/>
      <c r="BI507" s="12"/>
      <c r="BJ507" s="12"/>
      <c r="BK507" s="12"/>
      <c r="BL507" s="12"/>
      <c r="BM507" s="12"/>
      <c r="BN507" s="12"/>
      <c r="BO507" s="12"/>
      <c r="BP507" s="12"/>
      <c r="BQ507" s="12"/>
      <c r="BR507" s="12"/>
      <c r="BS507" s="12"/>
      <c r="BT507" s="12"/>
      <c r="BU507" s="12"/>
      <c r="BV507" s="12"/>
      <c r="BW507" s="12"/>
      <c r="BX507" s="12"/>
      <c r="BY507" s="12"/>
      <c r="BZ507" s="12"/>
      <c r="CA507" s="12"/>
      <c r="CB507" s="12"/>
      <c r="CC507" s="12"/>
    </row>
    <row r="508" spans="1:81" ht="15.75" x14ac:dyDescent="0.25">
      <c r="A508" s="20"/>
      <c r="B508" s="29"/>
      <c r="C508" s="29"/>
      <c r="D508" s="29"/>
      <c r="E508" s="29"/>
      <c r="F508" s="26"/>
      <c r="G508" s="13"/>
      <c r="H508" s="20"/>
      <c r="I508" s="22"/>
      <c r="J508" s="22"/>
      <c r="K508" s="22"/>
      <c r="L508" s="22"/>
      <c r="M508" s="24"/>
      <c r="N508" s="22"/>
      <c r="O508" s="20"/>
      <c r="P508" s="12"/>
      <c r="Q508" s="12"/>
      <c r="R508" s="12"/>
      <c r="S508" s="12"/>
      <c r="T508" s="12"/>
      <c r="U508" s="12"/>
      <c r="V508" s="12"/>
      <c r="W508" s="12"/>
      <c r="X508" s="12"/>
      <c r="Y508" s="12"/>
      <c r="Z508" s="12"/>
      <c r="AA508" s="12"/>
      <c r="AB508" s="12"/>
      <c r="AC508" s="12"/>
      <c r="AD508" s="12"/>
      <c r="AE508" s="12"/>
      <c r="AF508" s="12"/>
      <c r="AG508" s="12"/>
      <c r="AH508" s="12"/>
      <c r="AI508" s="12"/>
      <c r="AJ508" s="12"/>
      <c r="AK508" s="12"/>
      <c r="AL508" s="12"/>
      <c r="AM508" s="12"/>
      <c r="AN508" s="12"/>
      <c r="AO508" s="12"/>
      <c r="AP508" s="12"/>
      <c r="AQ508" s="12"/>
      <c r="AR508" s="12"/>
      <c r="AS508" s="12"/>
      <c r="AT508" s="12"/>
      <c r="AU508" s="12"/>
      <c r="AV508" s="12"/>
      <c r="AW508" s="12"/>
      <c r="AX508" s="12"/>
      <c r="AY508" s="12"/>
      <c r="AZ508" s="12"/>
      <c r="BA508" s="12"/>
      <c r="BB508" s="12"/>
      <c r="BC508" s="12"/>
      <c r="BD508" s="12"/>
      <c r="BE508" s="12"/>
      <c r="BF508" s="12"/>
      <c r="BG508" s="12"/>
      <c r="BH508" s="12"/>
      <c r="BI508" s="12"/>
      <c r="BJ508" s="12"/>
      <c r="BK508" s="12"/>
      <c r="BL508" s="12"/>
      <c r="BM508" s="12"/>
      <c r="BN508" s="12"/>
      <c r="BO508" s="12"/>
      <c r="BP508" s="12"/>
      <c r="BQ508" s="12"/>
      <c r="BR508" s="12"/>
      <c r="BS508" s="12"/>
      <c r="BT508" s="12"/>
      <c r="BU508" s="12"/>
      <c r="BV508" s="12"/>
      <c r="BW508" s="12"/>
      <c r="BX508" s="12"/>
      <c r="BY508" s="12"/>
      <c r="BZ508" s="12"/>
      <c r="CA508" s="12"/>
      <c r="CB508" s="12"/>
      <c r="CC508" s="12"/>
    </row>
    <row r="509" spans="1:81" ht="15.75" x14ac:dyDescent="0.25">
      <c r="A509" s="20"/>
      <c r="B509" s="29"/>
      <c r="C509" s="29"/>
      <c r="D509" s="29"/>
      <c r="E509" s="29"/>
      <c r="F509" s="26"/>
      <c r="G509" s="13"/>
      <c r="H509" s="20"/>
      <c r="I509" s="22"/>
      <c r="J509" s="22"/>
      <c r="K509" s="22"/>
      <c r="L509" s="22"/>
      <c r="M509" s="24"/>
      <c r="N509" s="22"/>
      <c r="O509" s="20"/>
      <c r="P509" s="12"/>
      <c r="Q509" s="12"/>
      <c r="R509" s="12"/>
      <c r="S509" s="12"/>
      <c r="T509" s="12"/>
      <c r="U509" s="12"/>
      <c r="V509" s="12"/>
      <c r="W509" s="12"/>
      <c r="X509" s="12"/>
      <c r="Y509" s="12"/>
      <c r="Z509" s="12"/>
      <c r="AA509" s="12"/>
      <c r="AB509" s="12"/>
      <c r="AC509" s="12"/>
      <c r="AD509" s="12"/>
      <c r="AE509" s="12"/>
      <c r="AF509" s="12"/>
      <c r="AG509" s="12"/>
      <c r="AH509" s="12"/>
      <c r="AI509" s="12"/>
      <c r="AJ509" s="12"/>
      <c r="AK509" s="12"/>
      <c r="AL509" s="12"/>
      <c r="AM509" s="12"/>
      <c r="AN509" s="12"/>
      <c r="AO509" s="12"/>
      <c r="AP509" s="12"/>
      <c r="AQ509" s="12"/>
      <c r="AR509" s="12"/>
      <c r="AS509" s="12"/>
      <c r="AT509" s="12"/>
      <c r="AU509" s="12"/>
      <c r="AV509" s="12"/>
      <c r="AW509" s="12"/>
      <c r="AX509" s="12"/>
      <c r="AY509" s="12"/>
      <c r="AZ509" s="12"/>
      <c r="BA509" s="12"/>
      <c r="BB509" s="12"/>
      <c r="BC509" s="12"/>
      <c r="BD509" s="12"/>
      <c r="BE509" s="12"/>
      <c r="BF509" s="12"/>
      <c r="BG509" s="12"/>
      <c r="BH509" s="12"/>
      <c r="BI509" s="12"/>
      <c r="BJ509" s="12"/>
      <c r="BK509" s="12"/>
      <c r="BL509" s="12"/>
      <c r="BM509" s="12"/>
      <c r="BN509" s="12"/>
      <c r="BO509" s="12"/>
      <c r="BP509" s="12"/>
      <c r="BQ509" s="12"/>
      <c r="BR509" s="12"/>
      <c r="BS509" s="12"/>
      <c r="BT509" s="12"/>
      <c r="BU509" s="12"/>
      <c r="BV509" s="12"/>
      <c r="BW509" s="12"/>
      <c r="BX509" s="12"/>
      <c r="BY509" s="12"/>
      <c r="BZ509" s="12"/>
      <c r="CA509" s="12"/>
      <c r="CB509" s="12"/>
      <c r="CC509" s="12"/>
    </row>
    <row r="510" spans="1:81" ht="15.75" x14ac:dyDescent="0.25">
      <c r="A510" s="20"/>
      <c r="B510" s="29"/>
      <c r="C510" s="29"/>
      <c r="D510" s="29"/>
      <c r="E510" s="29"/>
      <c r="F510" s="26"/>
      <c r="G510" s="13"/>
      <c r="H510" s="20"/>
      <c r="I510" s="22"/>
      <c r="J510" s="22"/>
      <c r="K510" s="22"/>
      <c r="L510" s="22"/>
      <c r="M510" s="24"/>
      <c r="N510" s="22"/>
      <c r="O510" s="20"/>
      <c r="P510" s="12"/>
      <c r="Q510" s="12"/>
      <c r="R510" s="12"/>
      <c r="S510" s="12"/>
      <c r="T510" s="12"/>
      <c r="U510" s="12"/>
      <c r="V510" s="12"/>
      <c r="W510" s="12"/>
      <c r="X510" s="12"/>
      <c r="Y510" s="12"/>
      <c r="Z510" s="12"/>
      <c r="AA510" s="12"/>
      <c r="AB510" s="12"/>
      <c r="AC510" s="12"/>
      <c r="AD510" s="12"/>
      <c r="AE510" s="12"/>
      <c r="AF510" s="12"/>
      <c r="AG510" s="12"/>
      <c r="AH510" s="12"/>
      <c r="AI510" s="12"/>
      <c r="AJ510" s="12"/>
      <c r="AK510" s="12"/>
      <c r="AL510" s="12"/>
      <c r="AM510" s="12"/>
      <c r="AN510" s="12"/>
      <c r="AO510" s="12"/>
      <c r="AP510" s="12"/>
      <c r="AQ510" s="12"/>
      <c r="AR510" s="12"/>
      <c r="AS510" s="12"/>
      <c r="AT510" s="12"/>
      <c r="AU510" s="12"/>
      <c r="AV510" s="12"/>
      <c r="AW510" s="12"/>
      <c r="AX510" s="12"/>
      <c r="AY510" s="12"/>
      <c r="AZ510" s="12"/>
      <c r="BA510" s="12"/>
      <c r="BB510" s="12"/>
      <c r="BC510" s="12"/>
      <c r="BD510" s="12"/>
      <c r="BE510" s="12"/>
      <c r="BF510" s="12"/>
      <c r="BG510" s="12"/>
      <c r="BH510" s="12"/>
      <c r="BI510" s="12"/>
      <c r="BJ510" s="12"/>
      <c r="BK510" s="12"/>
      <c r="BL510" s="12"/>
      <c r="BM510" s="12"/>
      <c r="BN510" s="12"/>
      <c r="BO510" s="12"/>
      <c r="BP510" s="12"/>
      <c r="BQ510" s="12"/>
      <c r="BR510" s="12"/>
      <c r="BS510" s="12"/>
      <c r="BT510" s="12"/>
      <c r="BU510" s="12"/>
      <c r="BV510" s="12"/>
      <c r="BW510" s="12"/>
      <c r="BX510" s="12"/>
      <c r="BY510" s="12"/>
      <c r="BZ510" s="12"/>
      <c r="CA510" s="12"/>
      <c r="CB510" s="12"/>
      <c r="CC510" s="12"/>
    </row>
    <row r="511" spans="1:81" ht="15.75" x14ac:dyDescent="0.25">
      <c r="A511" s="20"/>
      <c r="B511" s="29"/>
      <c r="C511" s="29"/>
      <c r="D511" s="29"/>
      <c r="E511" s="29"/>
      <c r="F511" s="26"/>
      <c r="G511" s="13"/>
      <c r="H511" s="20"/>
      <c r="I511" s="22"/>
      <c r="J511" s="22"/>
      <c r="K511" s="22"/>
      <c r="L511" s="22"/>
      <c r="M511" s="24"/>
      <c r="N511" s="22"/>
      <c r="O511" s="20"/>
      <c r="P511" s="12"/>
      <c r="Q511" s="12"/>
      <c r="R511" s="12"/>
      <c r="S511" s="12"/>
      <c r="T511" s="12"/>
      <c r="U511" s="12"/>
      <c r="V511" s="12"/>
      <c r="W511" s="12"/>
      <c r="X511" s="12"/>
      <c r="Y511" s="12"/>
      <c r="Z511" s="12"/>
      <c r="AA511" s="12"/>
      <c r="AB511" s="12"/>
      <c r="AC511" s="12"/>
      <c r="AD511" s="12"/>
      <c r="AE511" s="12"/>
      <c r="AF511" s="12"/>
      <c r="AG511" s="12"/>
      <c r="AH511" s="12"/>
      <c r="AI511" s="12"/>
      <c r="AJ511" s="12"/>
      <c r="AK511" s="12"/>
      <c r="AL511" s="12"/>
      <c r="AM511" s="12"/>
      <c r="AN511" s="12"/>
      <c r="AO511" s="12"/>
      <c r="AP511" s="12"/>
      <c r="AQ511" s="12"/>
      <c r="AR511" s="12"/>
      <c r="AS511" s="12"/>
      <c r="AT511" s="12"/>
      <c r="AU511" s="12"/>
      <c r="AV511" s="12"/>
      <c r="AW511" s="12"/>
      <c r="AX511" s="12"/>
      <c r="AY511" s="12"/>
      <c r="AZ511" s="12"/>
      <c r="BA511" s="12"/>
      <c r="BB511" s="12"/>
      <c r="BC511" s="12"/>
      <c r="BD511" s="12"/>
      <c r="BE511" s="12"/>
      <c r="BF511" s="12"/>
      <c r="BG511" s="12"/>
      <c r="BH511" s="12"/>
      <c r="BI511" s="12"/>
      <c r="BJ511" s="12"/>
      <c r="BK511" s="12"/>
      <c r="BL511" s="12"/>
      <c r="BM511" s="12"/>
      <c r="BN511" s="12"/>
      <c r="BO511" s="12"/>
      <c r="BP511" s="12"/>
      <c r="BQ511" s="12"/>
      <c r="BR511" s="12"/>
      <c r="BS511" s="12"/>
      <c r="BT511" s="12"/>
      <c r="BU511" s="12"/>
      <c r="BV511" s="12"/>
      <c r="BW511" s="12"/>
      <c r="BX511" s="12"/>
      <c r="BY511" s="12"/>
      <c r="BZ511" s="12"/>
      <c r="CA511" s="12"/>
      <c r="CB511" s="12"/>
      <c r="CC511" s="12"/>
    </row>
    <row r="512" spans="1:81" ht="15.75" x14ac:dyDescent="0.25">
      <c r="A512" s="20"/>
      <c r="B512" s="29"/>
      <c r="C512" s="29"/>
      <c r="D512" s="29"/>
      <c r="E512" s="29"/>
      <c r="F512" s="26"/>
      <c r="G512" s="13"/>
      <c r="H512" s="20"/>
      <c r="I512" s="22"/>
      <c r="J512" s="22"/>
      <c r="K512" s="22"/>
      <c r="L512" s="22"/>
      <c r="M512" s="24"/>
      <c r="N512" s="22"/>
      <c r="O512" s="20"/>
      <c r="P512" s="12"/>
      <c r="Q512" s="12"/>
      <c r="R512" s="12"/>
      <c r="S512" s="12"/>
      <c r="T512" s="12"/>
      <c r="U512" s="12"/>
      <c r="V512" s="12"/>
      <c r="W512" s="12"/>
      <c r="X512" s="12"/>
      <c r="Y512" s="12"/>
      <c r="Z512" s="12"/>
      <c r="AA512" s="12"/>
      <c r="AB512" s="12"/>
      <c r="AC512" s="12"/>
      <c r="AD512" s="12"/>
      <c r="AE512" s="12"/>
      <c r="AF512" s="12"/>
      <c r="AG512" s="12"/>
      <c r="AH512" s="12"/>
      <c r="AI512" s="12"/>
      <c r="AJ512" s="12"/>
      <c r="AK512" s="12"/>
      <c r="AL512" s="12"/>
      <c r="AM512" s="12"/>
      <c r="AN512" s="12"/>
      <c r="AO512" s="12"/>
      <c r="AP512" s="12"/>
      <c r="AQ512" s="12"/>
      <c r="AR512" s="12"/>
      <c r="AS512" s="12"/>
      <c r="AT512" s="12"/>
      <c r="AU512" s="12"/>
      <c r="AV512" s="12"/>
      <c r="AW512" s="12"/>
      <c r="AX512" s="12"/>
      <c r="AY512" s="12"/>
      <c r="AZ512" s="12"/>
      <c r="BA512" s="12"/>
      <c r="BB512" s="12"/>
      <c r="BC512" s="12"/>
      <c r="BD512" s="12"/>
      <c r="BE512" s="12"/>
      <c r="BF512" s="12"/>
      <c r="BG512" s="12"/>
      <c r="BH512" s="12"/>
      <c r="BI512" s="12"/>
      <c r="BJ512" s="12"/>
      <c r="BK512" s="12"/>
      <c r="BL512" s="12"/>
      <c r="BM512" s="12"/>
      <c r="BN512" s="12"/>
      <c r="BO512" s="12"/>
      <c r="BP512" s="12"/>
      <c r="BQ512" s="12"/>
      <c r="BR512" s="12"/>
      <c r="BS512" s="12"/>
      <c r="BT512" s="12"/>
      <c r="BU512" s="12"/>
      <c r="BV512" s="12"/>
      <c r="BW512" s="12"/>
      <c r="BX512" s="12"/>
      <c r="BY512" s="12"/>
      <c r="BZ512" s="12"/>
      <c r="CA512" s="12"/>
      <c r="CB512" s="12"/>
      <c r="CC512" s="12"/>
    </row>
    <row r="513" spans="1:81" ht="15.75" x14ac:dyDescent="0.25">
      <c r="A513" s="20"/>
      <c r="B513" s="29"/>
      <c r="C513" s="29"/>
      <c r="D513" s="29"/>
      <c r="E513" s="29"/>
      <c r="F513" s="26"/>
      <c r="G513" s="13"/>
      <c r="H513" s="20"/>
      <c r="I513" s="22"/>
      <c r="J513" s="22"/>
      <c r="K513" s="22"/>
      <c r="L513" s="22"/>
      <c r="M513" s="24"/>
      <c r="N513" s="22"/>
      <c r="O513" s="20"/>
      <c r="P513" s="12"/>
      <c r="Q513" s="12"/>
      <c r="R513" s="12"/>
      <c r="S513" s="12"/>
      <c r="T513" s="12"/>
      <c r="U513" s="12"/>
      <c r="V513" s="12"/>
      <c r="W513" s="12"/>
      <c r="X513" s="12"/>
      <c r="Y513" s="12"/>
      <c r="Z513" s="12"/>
      <c r="AA513" s="12"/>
      <c r="AB513" s="12"/>
      <c r="AC513" s="12"/>
      <c r="AD513" s="12"/>
      <c r="AE513" s="12"/>
      <c r="AF513" s="12"/>
      <c r="AG513" s="12"/>
      <c r="AH513" s="12"/>
      <c r="AI513" s="12"/>
      <c r="AJ513" s="12"/>
      <c r="AK513" s="12"/>
      <c r="AL513" s="12"/>
      <c r="AM513" s="12"/>
      <c r="AN513" s="12"/>
      <c r="AO513" s="12"/>
      <c r="AP513" s="12"/>
      <c r="AQ513" s="12"/>
      <c r="AR513" s="12"/>
      <c r="AS513" s="12"/>
      <c r="AT513" s="12"/>
      <c r="AU513" s="12"/>
      <c r="AV513" s="12"/>
      <c r="AW513" s="12"/>
      <c r="AX513" s="12"/>
      <c r="AY513" s="12"/>
      <c r="AZ513" s="12"/>
      <c r="BA513" s="12"/>
      <c r="BB513" s="12"/>
      <c r="BC513" s="12"/>
      <c r="BD513" s="12"/>
      <c r="BE513" s="12"/>
      <c r="BF513" s="12"/>
      <c r="BG513" s="12"/>
      <c r="BH513" s="12"/>
      <c r="BI513" s="12"/>
      <c r="BJ513" s="12"/>
      <c r="BK513" s="12"/>
      <c r="BL513" s="12"/>
      <c r="BM513" s="12"/>
      <c r="BN513" s="12"/>
      <c r="BO513" s="12"/>
      <c r="BP513" s="12"/>
      <c r="BQ513" s="12"/>
      <c r="BR513" s="12"/>
      <c r="BS513" s="12"/>
      <c r="BT513" s="12"/>
      <c r="BU513" s="12"/>
      <c r="BV513" s="12"/>
      <c r="BW513" s="12"/>
      <c r="BX513" s="12"/>
      <c r="BY513" s="12"/>
      <c r="BZ513" s="12"/>
      <c r="CA513" s="12"/>
      <c r="CB513" s="12"/>
      <c r="CC513" s="12"/>
    </row>
    <row r="514" spans="1:81" ht="15.75" x14ac:dyDescent="0.25">
      <c r="A514" s="20"/>
      <c r="B514" s="29"/>
      <c r="C514" s="29"/>
      <c r="D514" s="29"/>
      <c r="E514" s="29"/>
      <c r="F514" s="26"/>
      <c r="G514" s="13"/>
      <c r="H514" s="20"/>
      <c r="I514" s="22"/>
      <c r="J514" s="22"/>
      <c r="K514" s="22"/>
      <c r="L514" s="22"/>
      <c r="M514" s="24"/>
      <c r="N514" s="22"/>
      <c r="O514" s="20"/>
      <c r="P514" s="12"/>
      <c r="Q514" s="12"/>
      <c r="R514" s="12"/>
      <c r="S514" s="12"/>
      <c r="T514" s="12"/>
      <c r="U514" s="12"/>
      <c r="V514" s="12"/>
      <c r="W514" s="12"/>
      <c r="X514" s="12"/>
      <c r="Y514" s="12"/>
      <c r="Z514" s="12"/>
      <c r="AA514" s="12"/>
      <c r="AB514" s="12"/>
      <c r="AC514" s="12"/>
      <c r="AD514" s="12"/>
      <c r="AE514" s="12"/>
      <c r="AF514" s="12"/>
      <c r="AG514" s="12"/>
      <c r="AH514" s="12"/>
      <c r="AI514" s="12"/>
      <c r="AJ514" s="12"/>
      <c r="AK514" s="12"/>
      <c r="AL514" s="12"/>
      <c r="AM514" s="12"/>
      <c r="AN514" s="12"/>
      <c r="AO514" s="12"/>
      <c r="AP514" s="12"/>
      <c r="AQ514" s="12"/>
      <c r="AR514" s="12"/>
      <c r="AS514" s="12"/>
      <c r="AT514" s="12"/>
      <c r="AU514" s="12"/>
      <c r="AV514" s="12"/>
      <c r="AW514" s="12"/>
      <c r="AX514" s="12"/>
      <c r="AY514" s="12"/>
      <c r="AZ514" s="12"/>
      <c r="BA514" s="12"/>
      <c r="BB514" s="12"/>
      <c r="BC514" s="12"/>
      <c r="BD514" s="12"/>
      <c r="BE514" s="12"/>
      <c r="BF514" s="12"/>
      <c r="BG514" s="12"/>
      <c r="BH514" s="12"/>
      <c r="BI514" s="12"/>
      <c r="BJ514" s="12"/>
      <c r="BK514" s="12"/>
      <c r="BL514" s="12"/>
      <c r="BM514" s="12"/>
      <c r="BN514" s="12"/>
      <c r="BO514" s="12"/>
      <c r="BP514" s="12"/>
      <c r="BQ514" s="12"/>
      <c r="BR514" s="12"/>
      <c r="BS514" s="12"/>
      <c r="BT514" s="12"/>
      <c r="BU514" s="12"/>
      <c r="BV514" s="12"/>
      <c r="BW514" s="12"/>
      <c r="BX514" s="12"/>
      <c r="BY514" s="12"/>
      <c r="BZ514" s="12"/>
      <c r="CA514" s="12"/>
      <c r="CB514" s="12"/>
      <c r="CC514" s="12"/>
    </row>
    <row r="515" spans="1:81" ht="15.75" x14ac:dyDescent="0.25">
      <c r="A515" s="20"/>
      <c r="B515" s="29"/>
      <c r="C515" s="29"/>
      <c r="D515" s="29"/>
      <c r="E515" s="29"/>
      <c r="F515" s="26"/>
      <c r="G515" s="13"/>
      <c r="H515" s="20"/>
      <c r="I515" s="22"/>
      <c r="J515" s="22"/>
      <c r="K515" s="22"/>
      <c r="L515" s="22"/>
      <c r="M515" s="24"/>
      <c r="N515" s="22"/>
      <c r="O515" s="20"/>
      <c r="P515" s="12"/>
      <c r="Q515" s="12"/>
      <c r="R515" s="12"/>
      <c r="S515" s="12"/>
      <c r="T515" s="12"/>
      <c r="U515" s="12"/>
      <c r="V515" s="12"/>
      <c r="W515" s="12"/>
      <c r="X515" s="12"/>
      <c r="Y515" s="12"/>
      <c r="Z515" s="12"/>
      <c r="AA515" s="12"/>
      <c r="AB515" s="12"/>
      <c r="AC515" s="12"/>
      <c r="AD515" s="12"/>
      <c r="AE515" s="12"/>
      <c r="AF515" s="12"/>
      <c r="AG515" s="12"/>
      <c r="AH515" s="12"/>
      <c r="AI515" s="12"/>
      <c r="AJ515" s="12"/>
      <c r="AK515" s="12"/>
      <c r="AL515" s="12"/>
      <c r="AM515" s="12"/>
      <c r="AN515" s="12"/>
      <c r="AO515" s="12"/>
      <c r="AP515" s="12"/>
      <c r="AQ515" s="12"/>
      <c r="AR515" s="12"/>
      <c r="AS515" s="12"/>
      <c r="AT515" s="12"/>
      <c r="AU515" s="12"/>
      <c r="AV515" s="12"/>
      <c r="AW515" s="12"/>
      <c r="AX515" s="12"/>
      <c r="AY515" s="12"/>
      <c r="AZ515" s="12"/>
      <c r="BA515" s="12"/>
      <c r="BB515" s="12"/>
      <c r="BC515" s="12"/>
      <c r="BD515" s="12"/>
      <c r="BE515" s="12"/>
      <c r="BF515" s="12"/>
      <c r="BG515" s="12"/>
      <c r="BH515" s="12"/>
      <c r="BI515" s="12"/>
      <c r="BJ515" s="12"/>
      <c r="BK515" s="12"/>
      <c r="BL515" s="12"/>
      <c r="BM515" s="12"/>
      <c r="BN515" s="12"/>
      <c r="BO515" s="12"/>
      <c r="BP515" s="12"/>
      <c r="BQ515" s="12"/>
      <c r="BR515" s="12"/>
      <c r="BS515" s="12"/>
      <c r="BT515" s="12"/>
      <c r="BU515" s="12"/>
      <c r="BV515" s="12"/>
      <c r="BW515" s="12"/>
      <c r="BX515" s="12"/>
      <c r="BY515" s="12"/>
      <c r="BZ515" s="12"/>
      <c r="CA515" s="12"/>
      <c r="CB515" s="12"/>
      <c r="CC515" s="12"/>
    </row>
    <row r="516" spans="1:81" ht="15.75" x14ac:dyDescent="0.25">
      <c r="A516" s="20"/>
      <c r="B516" s="29"/>
      <c r="C516" s="29"/>
      <c r="D516" s="29"/>
      <c r="E516" s="29"/>
      <c r="F516" s="26"/>
      <c r="G516" s="13"/>
      <c r="H516" s="20"/>
      <c r="I516" s="22"/>
      <c r="J516" s="22"/>
      <c r="K516" s="22"/>
      <c r="L516" s="22"/>
      <c r="M516" s="24"/>
      <c r="N516" s="22"/>
      <c r="O516" s="20"/>
      <c r="P516" s="12"/>
      <c r="Q516" s="12"/>
      <c r="R516" s="12"/>
      <c r="S516" s="12"/>
      <c r="T516" s="12"/>
      <c r="U516" s="12"/>
      <c r="V516" s="12"/>
      <c r="W516" s="12"/>
      <c r="X516" s="12"/>
      <c r="Y516" s="12"/>
      <c r="Z516" s="12"/>
      <c r="AA516" s="12"/>
      <c r="AB516" s="12"/>
      <c r="AC516" s="12"/>
      <c r="AD516" s="12"/>
      <c r="AE516" s="12"/>
      <c r="AF516" s="12"/>
      <c r="AG516" s="12"/>
      <c r="AH516" s="12"/>
      <c r="AI516" s="12"/>
      <c r="AJ516" s="12"/>
      <c r="AK516" s="12"/>
      <c r="AL516" s="12"/>
      <c r="AM516" s="12"/>
      <c r="AN516" s="12"/>
      <c r="AO516" s="12"/>
      <c r="AP516" s="12"/>
      <c r="AQ516" s="12"/>
      <c r="AR516" s="12"/>
      <c r="AS516" s="12"/>
      <c r="AT516" s="12"/>
      <c r="AU516" s="12"/>
      <c r="AV516" s="12"/>
      <c r="AW516" s="12"/>
      <c r="AX516" s="12"/>
      <c r="AY516" s="12"/>
      <c r="AZ516" s="12"/>
      <c r="BA516" s="12"/>
      <c r="BB516" s="12"/>
      <c r="BC516" s="12"/>
      <c r="BD516" s="12"/>
      <c r="BE516" s="12"/>
      <c r="BF516" s="12"/>
      <c r="BG516" s="12"/>
      <c r="BH516" s="12"/>
      <c r="BI516" s="12"/>
      <c r="BJ516" s="12"/>
      <c r="BK516" s="12"/>
      <c r="BL516" s="12"/>
      <c r="BM516" s="12"/>
      <c r="BN516" s="12"/>
      <c r="BO516" s="12"/>
      <c r="BP516" s="12"/>
      <c r="BQ516" s="12"/>
      <c r="BR516" s="12"/>
      <c r="BS516" s="12"/>
      <c r="BT516" s="12"/>
      <c r="BU516" s="12"/>
      <c r="BV516" s="12"/>
      <c r="BW516" s="12"/>
      <c r="BX516" s="12"/>
      <c r="BY516" s="12"/>
      <c r="BZ516" s="12"/>
      <c r="CA516" s="12"/>
      <c r="CB516" s="12"/>
      <c r="CC516" s="12"/>
    </row>
    <row r="517" spans="1:81" ht="15.75" x14ac:dyDescent="0.25">
      <c r="A517" s="20"/>
      <c r="B517" s="29"/>
      <c r="C517" s="29"/>
      <c r="D517" s="29"/>
      <c r="E517" s="29"/>
      <c r="F517" s="26"/>
      <c r="G517" s="13"/>
      <c r="H517" s="20"/>
      <c r="I517" s="22"/>
      <c r="J517" s="22"/>
      <c r="K517" s="22"/>
      <c r="L517" s="22"/>
      <c r="M517" s="24"/>
      <c r="N517" s="22"/>
      <c r="O517" s="20"/>
      <c r="P517" s="12"/>
      <c r="Q517" s="12"/>
      <c r="R517" s="12"/>
      <c r="S517" s="12"/>
      <c r="T517" s="12"/>
      <c r="U517" s="12"/>
      <c r="V517" s="12"/>
      <c r="W517" s="12"/>
      <c r="X517" s="12"/>
      <c r="Y517" s="12"/>
      <c r="Z517" s="12"/>
      <c r="AA517" s="12"/>
      <c r="AB517" s="12"/>
      <c r="AC517" s="12"/>
      <c r="AD517" s="12"/>
      <c r="AE517" s="12"/>
      <c r="AF517" s="12"/>
      <c r="AG517" s="12"/>
      <c r="AH517" s="12"/>
      <c r="AI517" s="12"/>
      <c r="AJ517" s="12"/>
      <c r="AK517" s="12"/>
      <c r="AL517" s="12"/>
      <c r="AM517" s="12"/>
      <c r="AN517" s="12"/>
      <c r="AO517" s="12"/>
      <c r="AP517" s="12"/>
      <c r="AQ517" s="12"/>
      <c r="AR517" s="12"/>
      <c r="AS517" s="12"/>
      <c r="AT517" s="12"/>
      <c r="AU517" s="12"/>
      <c r="AV517" s="12"/>
      <c r="AW517" s="12"/>
      <c r="AX517" s="12"/>
      <c r="AY517" s="12"/>
      <c r="AZ517" s="12"/>
      <c r="BA517" s="12"/>
      <c r="BB517" s="12"/>
      <c r="BC517" s="12"/>
      <c r="BD517" s="12"/>
      <c r="BE517" s="12"/>
      <c r="BF517" s="12"/>
      <c r="BG517" s="12"/>
      <c r="BH517" s="12"/>
      <c r="BI517" s="12"/>
      <c r="BJ517" s="12"/>
      <c r="BK517" s="12"/>
      <c r="BL517" s="12"/>
      <c r="BM517" s="12"/>
      <c r="BN517" s="12"/>
      <c r="BO517" s="12"/>
      <c r="BP517" s="12"/>
      <c r="BQ517" s="12"/>
      <c r="BR517" s="12"/>
      <c r="BS517" s="12"/>
      <c r="BT517" s="12"/>
      <c r="BU517" s="12"/>
      <c r="BV517" s="12"/>
      <c r="BW517" s="12"/>
      <c r="BX517" s="12"/>
      <c r="BY517" s="12"/>
      <c r="BZ517" s="12"/>
      <c r="CA517" s="12"/>
      <c r="CB517" s="12"/>
      <c r="CC517" s="12"/>
    </row>
    <row r="518" spans="1:81" ht="15.75" x14ac:dyDescent="0.25">
      <c r="A518" s="20"/>
      <c r="B518" s="29"/>
      <c r="C518" s="29"/>
      <c r="D518" s="29"/>
      <c r="E518" s="29"/>
      <c r="F518" s="26"/>
      <c r="G518" s="13"/>
      <c r="H518" s="20"/>
      <c r="I518" s="22"/>
      <c r="J518" s="22"/>
      <c r="K518" s="22"/>
      <c r="L518" s="22"/>
      <c r="M518" s="24"/>
      <c r="N518" s="22"/>
      <c r="O518" s="20"/>
      <c r="P518" s="12"/>
      <c r="Q518" s="12"/>
      <c r="R518" s="12"/>
      <c r="S518" s="12"/>
      <c r="T518" s="12"/>
      <c r="U518" s="12"/>
      <c r="V518" s="12"/>
      <c r="W518" s="12"/>
      <c r="X518" s="12"/>
      <c r="Y518" s="12"/>
      <c r="Z518" s="12"/>
      <c r="AA518" s="12"/>
      <c r="AB518" s="12"/>
      <c r="AC518" s="12"/>
      <c r="AD518" s="12"/>
      <c r="AE518" s="12"/>
      <c r="AF518" s="12"/>
      <c r="AG518" s="12"/>
      <c r="AH518" s="12"/>
      <c r="AI518" s="12"/>
      <c r="AJ518" s="12"/>
      <c r="AK518" s="12"/>
      <c r="AL518" s="12"/>
      <c r="AM518" s="12"/>
      <c r="AN518" s="12"/>
      <c r="AO518" s="12"/>
      <c r="AP518" s="12"/>
      <c r="AQ518" s="12"/>
      <c r="AR518" s="12"/>
      <c r="AS518" s="12"/>
      <c r="AT518" s="12"/>
      <c r="AU518" s="12"/>
      <c r="AV518" s="12"/>
      <c r="AW518" s="12"/>
      <c r="AX518" s="12"/>
      <c r="AY518" s="12"/>
      <c r="AZ518" s="12"/>
      <c r="BA518" s="12"/>
      <c r="BB518" s="12"/>
      <c r="BC518" s="12"/>
      <c r="BD518" s="12"/>
      <c r="BE518" s="12"/>
      <c r="BF518" s="12"/>
      <c r="BG518" s="12"/>
      <c r="BH518" s="12"/>
      <c r="BI518" s="12"/>
      <c r="BJ518" s="12"/>
      <c r="BK518" s="12"/>
      <c r="BL518" s="12"/>
      <c r="BM518" s="12"/>
      <c r="BN518" s="12"/>
      <c r="BO518" s="12"/>
      <c r="BP518" s="12"/>
      <c r="BQ518" s="12"/>
      <c r="BR518" s="12"/>
      <c r="BS518" s="12"/>
      <c r="BT518" s="12"/>
      <c r="BU518" s="12"/>
      <c r="BV518" s="12"/>
      <c r="BW518" s="12"/>
      <c r="BX518" s="12"/>
      <c r="BY518" s="12"/>
      <c r="BZ518" s="12"/>
      <c r="CA518" s="12"/>
      <c r="CB518" s="12"/>
      <c r="CC518" s="12"/>
    </row>
    <row r="519" spans="1:81" ht="15.75" x14ac:dyDescent="0.25">
      <c r="A519" s="20"/>
      <c r="B519" s="29"/>
      <c r="C519" s="29"/>
      <c r="D519" s="29"/>
      <c r="E519" s="29"/>
      <c r="F519" s="26"/>
      <c r="G519" s="13"/>
      <c r="H519" s="20"/>
      <c r="I519" s="22"/>
      <c r="J519" s="22"/>
      <c r="K519" s="22"/>
      <c r="L519" s="22"/>
      <c r="M519" s="24"/>
      <c r="N519" s="22"/>
      <c r="O519" s="20"/>
      <c r="P519" s="12"/>
      <c r="Q519" s="12"/>
      <c r="R519" s="12"/>
      <c r="S519" s="12"/>
      <c r="T519" s="12"/>
      <c r="U519" s="12"/>
      <c r="V519" s="12"/>
      <c r="W519" s="12"/>
      <c r="X519" s="12"/>
      <c r="Y519" s="12"/>
      <c r="Z519" s="12"/>
      <c r="AA519" s="12"/>
      <c r="AB519" s="12"/>
      <c r="AC519" s="12"/>
      <c r="AD519" s="12"/>
      <c r="AE519" s="12"/>
      <c r="AF519" s="12"/>
      <c r="AG519" s="12"/>
      <c r="AH519" s="12"/>
      <c r="AI519" s="12"/>
      <c r="AJ519" s="12"/>
      <c r="AK519" s="12"/>
      <c r="AL519" s="12"/>
      <c r="AM519" s="12"/>
      <c r="AN519" s="12"/>
      <c r="AO519" s="12"/>
      <c r="AP519" s="12"/>
      <c r="AQ519" s="12"/>
      <c r="AR519" s="12"/>
      <c r="AS519" s="12"/>
      <c r="AT519" s="12"/>
      <c r="AU519" s="12"/>
      <c r="AV519" s="12"/>
      <c r="AW519" s="12"/>
      <c r="AX519" s="12"/>
      <c r="AY519" s="12"/>
      <c r="AZ519" s="12"/>
      <c r="BA519" s="12"/>
      <c r="BB519" s="12"/>
      <c r="BC519" s="12"/>
      <c r="BD519" s="12"/>
      <c r="BE519" s="12"/>
      <c r="BF519" s="12"/>
      <c r="BG519" s="12"/>
      <c r="BH519" s="12"/>
      <c r="BI519" s="12"/>
      <c r="BJ519" s="12"/>
      <c r="BK519" s="12"/>
      <c r="BL519" s="12"/>
      <c r="BM519" s="12"/>
      <c r="BN519" s="12"/>
      <c r="BO519" s="12"/>
      <c r="BP519" s="12"/>
      <c r="BQ519" s="12"/>
      <c r="BR519" s="12"/>
      <c r="BS519" s="12"/>
      <c r="BT519" s="12"/>
      <c r="BU519" s="12"/>
      <c r="BV519" s="12"/>
      <c r="BW519" s="12"/>
      <c r="BX519" s="12"/>
      <c r="BY519" s="12"/>
      <c r="BZ519" s="12"/>
      <c r="CA519" s="12"/>
      <c r="CB519" s="12"/>
      <c r="CC519" s="12"/>
    </row>
    <row r="520" spans="1:81" ht="15.75" x14ac:dyDescent="0.25">
      <c r="A520" s="20"/>
      <c r="B520" s="29"/>
      <c r="C520" s="29"/>
      <c r="D520" s="29"/>
      <c r="E520" s="29"/>
      <c r="F520" s="26"/>
      <c r="G520" s="13"/>
      <c r="H520" s="20"/>
      <c r="I520" s="22"/>
      <c r="J520" s="22"/>
      <c r="K520" s="22"/>
      <c r="L520" s="22"/>
      <c r="M520" s="24"/>
      <c r="N520" s="22"/>
      <c r="O520" s="20"/>
      <c r="P520" s="12"/>
      <c r="Q520" s="12"/>
      <c r="R520" s="12"/>
      <c r="S520" s="12"/>
      <c r="T520" s="12"/>
      <c r="U520" s="12"/>
      <c r="V520" s="12"/>
      <c r="W520" s="12"/>
      <c r="X520" s="12"/>
      <c r="Y520" s="12"/>
      <c r="Z520" s="12"/>
      <c r="AA520" s="12"/>
      <c r="AB520" s="12"/>
      <c r="AC520" s="12"/>
      <c r="AD520" s="12"/>
      <c r="AE520" s="12"/>
      <c r="AF520" s="12"/>
      <c r="AG520" s="12"/>
      <c r="AH520" s="12"/>
      <c r="AI520" s="12"/>
      <c r="AJ520" s="12"/>
      <c r="AK520" s="12"/>
      <c r="AL520" s="12"/>
      <c r="AM520" s="12"/>
      <c r="AN520" s="12"/>
      <c r="AO520" s="12"/>
      <c r="AP520" s="12"/>
      <c r="AQ520" s="12"/>
      <c r="AR520" s="12"/>
      <c r="AS520" s="12"/>
      <c r="AT520" s="12"/>
      <c r="AU520" s="12"/>
      <c r="AV520" s="12"/>
      <c r="AW520" s="12"/>
      <c r="AX520" s="12"/>
      <c r="AY520" s="12"/>
      <c r="AZ520" s="12"/>
      <c r="BA520" s="12"/>
      <c r="BB520" s="12"/>
      <c r="BC520" s="12"/>
      <c r="BD520" s="12"/>
      <c r="BE520" s="12"/>
      <c r="BF520" s="12"/>
      <c r="BG520" s="12"/>
      <c r="BH520" s="12"/>
      <c r="BI520" s="12"/>
      <c r="BJ520" s="12"/>
      <c r="BK520" s="12"/>
      <c r="BL520" s="12"/>
      <c r="BM520" s="12"/>
      <c r="BN520" s="12"/>
      <c r="BO520" s="12"/>
      <c r="BP520" s="12"/>
      <c r="BQ520" s="12"/>
      <c r="BR520" s="12"/>
      <c r="BS520" s="12"/>
      <c r="BT520" s="12"/>
      <c r="BU520" s="12"/>
      <c r="BV520" s="12"/>
      <c r="BW520" s="12"/>
      <c r="BX520" s="12"/>
      <c r="BY520" s="12"/>
      <c r="BZ520" s="12"/>
      <c r="CA520" s="12"/>
      <c r="CB520" s="12"/>
      <c r="CC520" s="12"/>
    </row>
    <row r="521" spans="1:81" ht="15.75" x14ac:dyDescent="0.25">
      <c r="A521" s="20"/>
      <c r="B521" s="29"/>
      <c r="C521" s="29"/>
      <c r="D521" s="29"/>
      <c r="E521" s="29"/>
      <c r="F521" s="26"/>
      <c r="G521" s="13"/>
      <c r="H521" s="20"/>
      <c r="I521" s="22"/>
      <c r="J521" s="22"/>
      <c r="K521" s="22"/>
      <c r="L521" s="22"/>
      <c r="M521" s="24"/>
      <c r="N521" s="22"/>
      <c r="O521" s="20"/>
      <c r="P521" s="12"/>
      <c r="Q521" s="12"/>
      <c r="R521" s="12"/>
      <c r="S521" s="12"/>
      <c r="T521" s="12"/>
      <c r="U521" s="12"/>
      <c r="V521" s="12"/>
      <c r="W521" s="12"/>
      <c r="X521" s="12"/>
      <c r="Y521" s="12"/>
      <c r="Z521" s="12"/>
      <c r="AA521" s="12"/>
      <c r="AB521" s="12"/>
      <c r="AC521" s="12"/>
      <c r="AD521" s="12"/>
      <c r="AE521" s="12"/>
      <c r="AF521" s="12"/>
      <c r="AG521" s="12"/>
      <c r="AH521" s="12"/>
      <c r="AI521" s="12"/>
      <c r="AJ521" s="12"/>
      <c r="AK521" s="12"/>
      <c r="AL521" s="12"/>
      <c r="AM521" s="12"/>
      <c r="AN521" s="12"/>
      <c r="AO521" s="12"/>
      <c r="AP521" s="12"/>
      <c r="AQ521" s="12"/>
      <c r="AR521" s="12"/>
      <c r="AS521" s="12"/>
      <c r="AT521" s="12"/>
      <c r="AU521" s="12"/>
      <c r="AV521" s="12"/>
      <c r="AW521" s="12"/>
      <c r="AX521" s="12"/>
      <c r="AY521" s="12"/>
      <c r="AZ521" s="12"/>
      <c r="BA521" s="12"/>
      <c r="BB521" s="12"/>
      <c r="BC521" s="12"/>
      <c r="BD521" s="12"/>
      <c r="BE521" s="12"/>
      <c r="BF521" s="12"/>
      <c r="BG521" s="12"/>
      <c r="BH521" s="12"/>
      <c r="BI521" s="12"/>
      <c r="BJ521" s="12"/>
      <c r="BK521" s="12"/>
      <c r="BL521" s="12"/>
      <c r="BM521" s="12"/>
      <c r="BN521" s="12"/>
      <c r="BO521" s="12"/>
      <c r="BP521" s="12"/>
      <c r="BQ521" s="12"/>
      <c r="BR521" s="12"/>
      <c r="BS521" s="12"/>
      <c r="BT521" s="12"/>
      <c r="BU521" s="12"/>
      <c r="BV521" s="12"/>
      <c r="BW521" s="12"/>
      <c r="BX521" s="12"/>
      <c r="BY521" s="12"/>
      <c r="BZ521" s="12"/>
      <c r="CA521" s="12"/>
      <c r="CB521" s="12"/>
      <c r="CC521" s="12"/>
    </row>
    <row r="522" spans="1:81" ht="15.75" x14ac:dyDescent="0.25">
      <c r="A522" s="20"/>
      <c r="B522" s="29"/>
      <c r="C522" s="29"/>
      <c r="D522" s="29"/>
      <c r="E522" s="29"/>
      <c r="F522" s="26"/>
      <c r="G522" s="13"/>
      <c r="H522" s="20"/>
      <c r="I522" s="22"/>
      <c r="J522" s="22"/>
      <c r="K522" s="22"/>
      <c r="L522" s="22"/>
      <c r="M522" s="24"/>
      <c r="N522" s="22"/>
      <c r="O522" s="20"/>
      <c r="P522" s="12"/>
      <c r="Q522" s="12"/>
      <c r="R522" s="12"/>
      <c r="S522" s="12"/>
      <c r="T522" s="12"/>
      <c r="U522" s="12"/>
      <c r="V522" s="12"/>
      <c r="W522" s="12"/>
      <c r="X522" s="12"/>
      <c r="Y522" s="12"/>
      <c r="Z522" s="12"/>
      <c r="AA522" s="12"/>
      <c r="AB522" s="12"/>
      <c r="AC522" s="12"/>
      <c r="AD522" s="12"/>
      <c r="AE522" s="12"/>
      <c r="AF522" s="12"/>
      <c r="AG522" s="12"/>
      <c r="AH522" s="12"/>
      <c r="AI522" s="12"/>
      <c r="AJ522" s="12"/>
      <c r="AK522" s="12"/>
      <c r="AL522" s="12"/>
      <c r="AM522" s="12"/>
      <c r="AN522" s="12"/>
      <c r="AO522" s="12"/>
      <c r="AP522" s="12"/>
      <c r="AQ522" s="12"/>
      <c r="AR522" s="12"/>
      <c r="AS522" s="12"/>
      <c r="AT522" s="12"/>
      <c r="AU522" s="12"/>
      <c r="AV522" s="12"/>
      <c r="AW522" s="12"/>
      <c r="AX522" s="12"/>
      <c r="AY522" s="12"/>
      <c r="AZ522" s="12"/>
      <c r="BA522" s="12"/>
      <c r="BB522" s="12"/>
      <c r="BC522" s="12"/>
      <c r="BD522" s="12"/>
      <c r="BE522" s="12"/>
      <c r="BF522" s="12"/>
      <c r="BG522" s="12"/>
      <c r="BH522" s="12"/>
      <c r="BI522" s="12"/>
      <c r="BJ522" s="12"/>
      <c r="BK522" s="12"/>
      <c r="BL522" s="12"/>
      <c r="BM522" s="12"/>
      <c r="BN522" s="12"/>
      <c r="BO522" s="12"/>
      <c r="BP522" s="12"/>
      <c r="BQ522" s="12"/>
      <c r="BR522" s="12"/>
      <c r="BS522" s="12"/>
      <c r="BT522" s="12"/>
      <c r="BU522" s="12"/>
      <c r="BV522" s="12"/>
      <c r="BW522" s="12"/>
      <c r="BX522" s="12"/>
      <c r="BY522" s="12"/>
      <c r="BZ522" s="12"/>
      <c r="CA522" s="12"/>
      <c r="CB522" s="12"/>
      <c r="CC522" s="12"/>
    </row>
    <row r="523" spans="1:81" ht="15.75" x14ac:dyDescent="0.25">
      <c r="A523" s="20"/>
      <c r="B523" s="29"/>
      <c r="C523" s="29"/>
      <c r="D523" s="29"/>
      <c r="E523" s="29"/>
      <c r="F523" s="26"/>
      <c r="G523" s="13"/>
      <c r="H523" s="20"/>
      <c r="I523" s="22"/>
      <c r="J523" s="22"/>
      <c r="K523" s="22"/>
      <c r="L523" s="22"/>
      <c r="M523" s="24"/>
      <c r="N523" s="22"/>
      <c r="O523" s="20"/>
      <c r="P523" s="12"/>
      <c r="Q523" s="12"/>
      <c r="R523" s="12"/>
      <c r="S523" s="12"/>
      <c r="T523" s="12"/>
      <c r="U523" s="12"/>
      <c r="V523" s="12"/>
      <c r="W523" s="12"/>
      <c r="X523" s="12"/>
      <c r="Y523" s="12"/>
      <c r="Z523" s="12"/>
      <c r="AA523" s="12"/>
      <c r="AB523" s="12"/>
      <c r="AC523" s="12"/>
      <c r="AD523" s="12"/>
      <c r="AE523" s="12"/>
      <c r="AF523" s="12"/>
      <c r="AG523" s="12"/>
      <c r="AH523" s="12"/>
      <c r="AI523" s="12"/>
      <c r="AJ523" s="12"/>
      <c r="AK523" s="12"/>
      <c r="AL523" s="12"/>
      <c r="AM523" s="12"/>
      <c r="AN523" s="12"/>
      <c r="AO523" s="12"/>
      <c r="AP523" s="12"/>
      <c r="AQ523" s="12"/>
      <c r="AR523" s="12"/>
      <c r="AS523" s="12"/>
      <c r="AT523" s="12"/>
      <c r="AU523" s="12"/>
      <c r="AV523" s="12"/>
      <c r="AW523" s="12"/>
      <c r="AX523" s="12"/>
      <c r="AY523" s="12"/>
      <c r="AZ523" s="12"/>
      <c r="BA523" s="12"/>
      <c r="BB523" s="12"/>
      <c r="BC523" s="12"/>
      <c r="BD523" s="12"/>
      <c r="BE523" s="12"/>
      <c r="BF523" s="12"/>
      <c r="BG523" s="12"/>
      <c r="BH523" s="12"/>
      <c r="BI523" s="12"/>
      <c r="BJ523" s="12"/>
      <c r="BK523" s="12"/>
      <c r="BL523" s="12"/>
      <c r="BM523" s="12"/>
      <c r="BN523" s="12"/>
      <c r="BO523" s="12"/>
      <c r="BP523" s="12"/>
      <c r="BQ523" s="12"/>
      <c r="BR523" s="12"/>
      <c r="BS523" s="12"/>
      <c r="BT523" s="12"/>
      <c r="BU523" s="12"/>
      <c r="BV523" s="12"/>
      <c r="BW523" s="12"/>
      <c r="BX523" s="12"/>
      <c r="BY523" s="12"/>
      <c r="BZ523" s="12"/>
      <c r="CA523" s="12"/>
      <c r="CB523" s="12"/>
      <c r="CC523" s="12"/>
    </row>
    <row r="524" spans="1:81" ht="15.75" x14ac:dyDescent="0.25">
      <c r="A524" s="20"/>
      <c r="B524" s="29"/>
      <c r="C524" s="29"/>
      <c r="D524" s="29"/>
      <c r="E524" s="29"/>
      <c r="F524" s="26"/>
      <c r="G524" s="13"/>
      <c r="H524" s="20"/>
      <c r="I524" s="22"/>
      <c r="J524" s="22"/>
      <c r="K524" s="22"/>
      <c r="L524" s="22"/>
      <c r="M524" s="24"/>
      <c r="N524" s="22"/>
      <c r="O524" s="20"/>
      <c r="P524" s="12"/>
      <c r="Q524" s="12"/>
      <c r="R524" s="12"/>
      <c r="S524" s="12"/>
      <c r="T524" s="12"/>
      <c r="U524" s="12"/>
      <c r="V524" s="12"/>
      <c r="W524" s="12"/>
      <c r="X524" s="12"/>
      <c r="Y524" s="12"/>
      <c r="Z524" s="12"/>
      <c r="AA524" s="12"/>
      <c r="AB524" s="12"/>
      <c r="AC524" s="12"/>
      <c r="AD524" s="12"/>
      <c r="AE524" s="12"/>
      <c r="AF524" s="12"/>
      <c r="AG524" s="12"/>
      <c r="AH524" s="12"/>
      <c r="AI524" s="12"/>
      <c r="AJ524" s="12"/>
      <c r="AK524" s="12"/>
      <c r="AL524" s="12"/>
      <c r="AM524" s="12"/>
      <c r="AN524" s="12"/>
      <c r="AO524" s="12"/>
      <c r="AP524" s="12"/>
      <c r="AQ524" s="12"/>
      <c r="AR524" s="12"/>
      <c r="AS524" s="12"/>
      <c r="AT524" s="12"/>
      <c r="AU524" s="12"/>
      <c r="AV524" s="12"/>
      <c r="AW524" s="12"/>
      <c r="AX524" s="12"/>
      <c r="AY524" s="12"/>
      <c r="AZ524" s="12"/>
      <c r="BA524" s="12"/>
      <c r="BB524" s="12"/>
      <c r="BC524" s="12"/>
      <c r="BD524" s="12"/>
      <c r="BE524" s="12"/>
      <c r="BF524" s="12"/>
      <c r="BG524" s="12"/>
      <c r="BH524" s="12"/>
      <c r="BI524" s="12"/>
      <c r="BJ524" s="12"/>
      <c r="BK524" s="12"/>
      <c r="BL524" s="12"/>
      <c r="BM524" s="12"/>
      <c r="BN524" s="12"/>
      <c r="BO524" s="12"/>
      <c r="BP524" s="12"/>
      <c r="BQ524" s="12"/>
      <c r="BR524" s="12"/>
      <c r="BS524" s="12"/>
      <c r="BT524" s="12"/>
      <c r="BU524" s="12"/>
      <c r="BV524" s="12"/>
      <c r="BW524" s="12"/>
      <c r="BX524" s="12"/>
      <c r="BY524" s="12"/>
      <c r="BZ524" s="12"/>
      <c r="CA524" s="12"/>
      <c r="CB524" s="12"/>
      <c r="CC524" s="12"/>
    </row>
    <row r="525" spans="1:81" ht="15.75" x14ac:dyDescent="0.25">
      <c r="A525" s="20"/>
      <c r="B525" s="29"/>
      <c r="C525" s="29"/>
      <c r="D525" s="29"/>
      <c r="E525" s="29"/>
      <c r="F525" s="26"/>
      <c r="G525" s="13"/>
      <c r="H525" s="20"/>
      <c r="I525" s="22"/>
      <c r="J525" s="22"/>
      <c r="K525" s="22"/>
      <c r="L525" s="22"/>
      <c r="M525" s="24"/>
      <c r="N525" s="22"/>
      <c r="O525" s="20"/>
      <c r="P525" s="12"/>
      <c r="Q525" s="12"/>
      <c r="R525" s="12"/>
      <c r="S525" s="12"/>
      <c r="T525" s="12"/>
      <c r="U525" s="12"/>
      <c r="V525" s="12"/>
      <c r="W525" s="12"/>
      <c r="X525" s="12"/>
      <c r="Y525" s="12"/>
      <c r="Z525" s="12"/>
      <c r="AA525" s="12"/>
      <c r="AB525" s="12"/>
      <c r="AC525" s="12"/>
      <c r="AD525" s="12"/>
      <c r="AE525" s="12"/>
      <c r="AF525" s="12"/>
      <c r="AG525" s="12"/>
      <c r="AH525" s="12"/>
      <c r="AI525" s="12"/>
      <c r="AJ525" s="12"/>
      <c r="AK525" s="12"/>
      <c r="AL525" s="12"/>
      <c r="AM525" s="12"/>
      <c r="AN525" s="12"/>
      <c r="AO525" s="12"/>
      <c r="AP525" s="12"/>
      <c r="AQ525" s="12"/>
      <c r="AR525" s="12"/>
      <c r="AS525" s="12"/>
      <c r="AT525" s="12"/>
      <c r="AU525" s="12"/>
      <c r="AV525" s="12"/>
      <c r="AW525" s="12"/>
      <c r="AX525" s="12"/>
      <c r="AY525" s="12"/>
      <c r="AZ525" s="12"/>
      <c r="BA525" s="12"/>
      <c r="BB525" s="12"/>
      <c r="BC525" s="12"/>
      <c r="BD525" s="12"/>
      <c r="BE525" s="12"/>
      <c r="BF525" s="12"/>
      <c r="BG525" s="12"/>
      <c r="BH525" s="12"/>
      <c r="BI525" s="12"/>
      <c r="BJ525" s="12"/>
      <c r="BK525" s="12"/>
      <c r="BL525" s="12"/>
      <c r="BM525" s="12"/>
      <c r="BN525" s="12"/>
      <c r="BO525" s="12"/>
      <c r="BP525" s="12"/>
      <c r="BQ525" s="12"/>
      <c r="BR525" s="12"/>
      <c r="BS525" s="12"/>
      <c r="BT525" s="12"/>
      <c r="BU525" s="12"/>
      <c r="BV525" s="12"/>
      <c r="BW525" s="12"/>
      <c r="BX525" s="12"/>
      <c r="BY525" s="12"/>
      <c r="BZ525" s="12"/>
      <c r="CA525" s="12"/>
      <c r="CB525" s="12"/>
      <c r="CC525" s="12"/>
    </row>
    <row r="526" spans="1:81" ht="15.75" x14ac:dyDescent="0.25">
      <c r="A526" s="20"/>
      <c r="B526" s="29"/>
      <c r="C526" s="29"/>
      <c r="D526" s="29"/>
      <c r="E526" s="29"/>
      <c r="F526" s="26"/>
      <c r="G526" s="13"/>
      <c r="H526" s="20"/>
      <c r="I526" s="22"/>
      <c r="J526" s="22"/>
      <c r="K526" s="22"/>
      <c r="L526" s="22"/>
      <c r="M526" s="24"/>
      <c r="N526" s="22"/>
      <c r="O526" s="20"/>
      <c r="P526" s="12"/>
      <c r="Q526" s="12"/>
      <c r="R526" s="12"/>
      <c r="S526" s="12"/>
      <c r="T526" s="12"/>
      <c r="U526" s="12"/>
      <c r="V526" s="12"/>
      <c r="W526" s="12"/>
      <c r="X526" s="12"/>
      <c r="Y526" s="12"/>
      <c r="Z526" s="12"/>
      <c r="AA526" s="12"/>
      <c r="AB526" s="12"/>
      <c r="AC526" s="12"/>
      <c r="AD526" s="12"/>
      <c r="AE526" s="12"/>
      <c r="AF526" s="12"/>
      <c r="AG526" s="12"/>
      <c r="AH526" s="12"/>
      <c r="AI526" s="12"/>
      <c r="AJ526" s="12"/>
      <c r="AK526" s="12"/>
      <c r="AL526" s="12"/>
      <c r="AM526" s="12"/>
      <c r="AN526" s="12"/>
      <c r="AO526" s="12"/>
      <c r="AP526" s="12"/>
      <c r="AQ526" s="12"/>
      <c r="AR526" s="12"/>
      <c r="AS526" s="12"/>
      <c r="AT526" s="12"/>
      <c r="AU526" s="12"/>
      <c r="AV526" s="12"/>
      <c r="AW526" s="12"/>
      <c r="AX526" s="12"/>
      <c r="AY526" s="12"/>
      <c r="AZ526" s="12"/>
      <c r="BA526" s="12"/>
      <c r="BB526" s="12"/>
      <c r="BC526" s="12"/>
      <c r="BD526" s="12"/>
      <c r="BE526" s="12"/>
      <c r="BF526" s="12"/>
      <c r="BG526" s="12"/>
      <c r="BH526" s="12"/>
      <c r="BI526" s="12"/>
      <c r="BJ526" s="12"/>
      <c r="BK526" s="12"/>
      <c r="BL526" s="12"/>
      <c r="BM526" s="12"/>
      <c r="BN526" s="12"/>
      <c r="BO526" s="12"/>
      <c r="BP526" s="12"/>
      <c r="BQ526" s="12"/>
      <c r="BR526" s="12"/>
      <c r="BS526" s="12"/>
      <c r="BT526" s="12"/>
      <c r="BU526" s="12"/>
      <c r="BV526" s="12"/>
      <c r="BW526" s="12"/>
      <c r="BX526" s="12"/>
      <c r="BY526" s="12"/>
      <c r="BZ526" s="12"/>
      <c r="CA526" s="12"/>
      <c r="CB526" s="12"/>
      <c r="CC526" s="12"/>
    </row>
    <row r="527" spans="1:81" ht="15.75" x14ac:dyDescent="0.25">
      <c r="A527" s="20"/>
      <c r="B527" s="29"/>
      <c r="C527" s="29"/>
      <c r="D527" s="29"/>
      <c r="E527" s="29"/>
      <c r="F527" s="26"/>
      <c r="G527" s="13"/>
      <c r="H527" s="20"/>
      <c r="I527" s="22"/>
      <c r="J527" s="22"/>
      <c r="K527" s="22"/>
      <c r="L527" s="22"/>
      <c r="M527" s="24"/>
      <c r="N527" s="22"/>
      <c r="O527" s="20"/>
      <c r="P527" s="12"/>
      <c r="Q527" s="12"/>
      <c r="R527" s="12"/>
      <c r="S527" s="12"/>
      <c r="T527" s="12"/>
      <c r="U527" s="12"/>
      <c r="V527" s="12"/>
      <c r="W527" s="12"/>
      <c r="X527" s="12"/>
      <c r="Y527" s="12"/>
      <c r="Z527" s="12"/>
      <c r="AA527" s="12"/>
      <c r="AB527" s="12"/>
      <c r="AC527" s="12"/>
      <c r="AD527" s="12"/>
      <c r="AE527" s="12"/>
      <c r="AF527" s="12"/>
      <c r="AG527" s="12"/>
      <c r="AH527" s="12"/>
      <c r="AI527" s="12"/>
      <c r="AJ527" s="12"/>
      <c r="AK527" s="12"/>
      <c r="AL527" s="12"/>
      <c r="AM527" s="12"/>
      <c r="AN527" s="12"/>
      <c r="AO527" s="12"/>
      <c r="AP527" s="12"/>
      <c r="AQ527" s="12"/>
      <c r="AR527" s="12"/>
      <c r="AS527" s="12"/>
      <c r="AT527" s="12"/>
      <c r="AU527" s="12"/>
      <c r="AV527" s="12"/>
      <c r="AW527" s="12"/>
      <c r="AX527" s="12"/>
      <c r="AY527" s="12"/>
      <c r="AZ527" s="12"/>
      <c r="BA527" s="12"/>
      <c r="BB527" s="12"/>
      <c r="BC527" s="12"/>
      <c r="BD527" s="12"/>
      <c r="BE527" s="12"/>
      <c r="BF527" s="12"/>
      <c r="BG527" s="12"/>
      <c r="BH527" s="12"/>
      <c r="BI527" s="12"/>
      <c r="BJ527" s="12"/>
      <c r="BK527" s="12"/>
      <c r="BL527" s="12"/>
      <c r="BM527" s="12"/>
      <c r="BN527" s="12"/>
      <c r="BO527" s="12"/>
      <c r="BP527" s="12"/>
      <c r="BQ527" s="12"/>
      <c r="BR527" s="12"/>
      <c r="BS527" s="12"/>
      <c r="BT527" s="12"/>
      <c r="BU527" s="12"/>
      <c r="BV527" s="12"/>
      <c r="BW527" s="12"/>
      <c r="BX527" s="12"/>
      <c r="BY527" s="12"/>
      <c r="BZ527" s="12"/>
      <c r="CA527" s="12"/>
      <c r="CB527" s="12"/>
      <c r="CC527" s="12"/>
    </row>
    <row r="528" spans="1:81" ht="15.75" x14ac:dyDescent="0.25">
      <c r="A528" s="20"/>
      <c r="B528" s="29"/>
      <c r="C528" s="29"/>
      <c r="D528" s="29"/>
      <c r="E528" s="29"/>
      <c r="F528" s="26"/>
      <c r="G528" s="13"/>
      <c r="H528" s="20"/>
      <c r="I528" s="22"/>
      <c r="J528" s="22"/>
      <c r="K528" s="22"/>
      <c r="L528" s="22"/>
      <c r="M528" s="24"/>
      <c r="N528" s="22"/>
      <c r="O528" s="20"/>
      <c r="P528" s="12"/>
      <c r="Q528" s="12"/>
      <c r="R528" s="12"/>
      <c r="S528" s="12"/>
      <c r="T528" s="12"/>
      <c r="U528" s="12"/>
      <c r="V528" s="12"/>
      <c r="W528" s="12"/>
      <c r="X528" s="12"/>
      <c r="Y528" s="12"/>
      <c r="Z528" s="12"/>
      <c r="AA528" s="12"/>
      <c r="AB528" s="12"/>
      <c r="AC528" s="12"/>
      <c r="AD528" s="12"/>
      <c r="AE528" s="12"/>
      <c r="AF528" s="12"/>
      <c r="AG528" s="12"/>
      <c r="AH528" s="12"/>
      <c r="AI528" s="12"/>
      <c r="AJ528" s="12"/>
      <c r="AK528" s="12"/>
      <c r="AL528" s="12"/>
      <c r="AM528" s="12"/>
      <c r="AN528" s="12"/>
      <c r="AO528" s="12"/>
      <c r="AP528" s="12"/>
      <c r="AQ528" s="12"/>
      <c r="AR528" s="12"/>
      <c r="AS528" s="12"/>
      <c r="AT528" s="12"/>
      <c r="AU528" s="12"/>
      <c r="AV528" s="12"/>
      <c r="AW528" s="12"/>
      <c r="AX528" s="12"/>
      <c r="AY528" s="12"/>
      <c r="AZ528" s="12"/>
      <c r="BA528" s="12"/>
      <c r="BB528" s="12"/>
      <c r="BC528" s="12"/>
      <c r="BD528" s="12"/>
      <c r="BE528" s="12"/>
      <c r="BF528" s="12"/>
      <c r="BG528" s="12"/>
      <c r="BH528" s="12"/>
      <c r="BI528" s="12"/>
      <c r="BJ528" s="12"/>
      <c r="BK528" s="12"/>
      <c r="BL528" s="12"/>
      <c r="BM528" s="12"/>
      <c r="BN528" s="12"/>
      <c r="BO528" s="12"/>
      <c r="BP528" s="12"/>
      <c r="BQ528" s="12"/>
      <c r="BR528" s="12"/>
      <c r="BS528" s="12"/>
      <c r="BT528" s="12"/>
      <c r="BU528" s="12"/>
      <c r="BV528" s="12"/>
      <c r="BW528" s="12"/>
      <c r="BX528" s="12"/>
      <c r="BY528" s="12"/>
      <c r="BZ528" s="12"/>
      <c r="CA528" s="12"/>
      <c r="CB528" s="12"/>
      <c r="CC528" s="12"/>
    </row>
    <row r="529" spans="1:81" ht="15.75" x14ac:dyDescent="0.25">
      <c r="A529" s="20"/>
      <c r="B529" s="29"/>
      <c r="C529" s="29"/>
      <c r="D529" s="29"/>
      <c r="E529" s="29"/>
      <c r="F529" s="26"/>
      <c r="G529" s="13"/>
      <c r="H529" s="20"/>
      <c r="I529" s="22"/>
      <c r="J529" s="22"/>
      <c r="K529" s="22"/>
      <c r="L529" s="22"/>
      <c r="M529" s="24"/>
      <c r="N529" s="22"/>
      <c r="O529" s="20"/>
      <c r="P529" s="12"/>
      <c r="Q529" s="12"/>
      <c r="R529" s="12"/>
      <c r="S529" s="12"/>
      <c r="T529" s="12"/>
      <c r="U529" s="12"/>
      <c r="V529" s="12"/>
      <c r="W529" s="12"/>
      <c r="X529" s="12"/>
      <c r="Y529" s="12"/>
      <c r="Z529" s="12"/>
      <c r="AA529" s="12"/>
      <c r="AB529" s="12"/>
      <c r="AC529" s="12"/>
      <c r="AD529" s="12"/>
      <c r="AE529" s="12"/>
      <c r="AF529" s="12"/>
      <c r="AG529" s="12"/>
      <c r="AH529" s="12"/>
      <c r="AI529" s="12"/>
      <c r="AJ529" s="12"/>
      <c r="AK529" s="12"/>
      <c r="AL529" s="12"/>
      <c r="AM529" s="12"/>
      <c r="AN529" s="12"/>
      <c r="AO529" s="12"/>
      <c r="AP529" s="12"/>
      <c r="AQ529" s="12"/>
      <c r="AR529" s="12"/>
      <c r="AS529" s="12"/>
      <c r="AT529" s="12"/>
      <c r="AU529" s="12"/>
      <c r="AV529" s="12"/>
      <c r="AW529" s="12"/>
      <c r="AX529" s="12"/>
      <c r="AY529" s="12"/>
      <c r="AZ529" s="12"/>
      <c r="BA529" s="12"/>
      <c r="BB529" s="12"/>
      <c r="BC529" s="12"/>
      <c r="BD529" s="12"/>
      <c r="BE529" s="12"/>
      <c r="BF529" s="12"/>
      <c r="BG529" s="12"/>
      <c r="BH529" s="12"/>
      <c r="BI529" s="12"/>
      <c r="BJ529" s="12"/>
      <c r="BK529" s="12"/>
      <c r="BL529" s="12"/>
      <c r="BM529" s="12"/>
      <c r="BN529" s="12"/>
      <c r="BO529" s="12"/>
      <c r="BP529" s="12"/>
      <c r="BQ529" s="12"/>
      <c r="BR529" s="12"/>
      <c r="BS529" s="12"/>
      <c r="BT529" s="12"/>
      <c r="BU529" s="12"/>
      <c r="BV529" s="12"/>
      <c r="BW529" s="12"/>
      <c r="BX529" s="12"/>
      <c r="BY529" s="12"/>
      <c r="BZ529" s="12"/>
      <c r="CA529" s="12"/>
      <c r="CB529" s="12"/>
      <c r="CC529" s="12"/>
    </row>
    <row r="530" spans="1:81" ht="15.75" x14ac:dyDescent="0.25">
      <c r="A530" s="20"/>
      <c r="B530" s="29"/>
      <c r="C530" s="29"/>
      <c r="D530" s="29"/>
      <c r="E530" s="29"/>
      <c r="F530" s="26"/>
      <c r="G530" s="13"/>
      <c r="H530" s="20"/>
      <c r="I530" s="22"/>
      <c r="J530" s="22"/>
      <c r="K530" s="22"/>
      <c r="L530" s="22"/>
      <c r="M530" s="24"/>
      <c r="N530" s="22"/>
      <c r="O530" s="20"/>
      <c r="P530" s="12"/>
      <c r="Q530" s="12"/>
      <c r="R530" s="12"/>
      <c r="S530" s="12"/>
      <c r="T530" s="12"/>
      <c r="U530" s="12"/>
      <c r="V530" s="12"/>
      <c r="W530" s="12"/>
      <c r="X530" s="12"/>
      <c r="Y530" s="12"/>
      <c r="Z530" s="12"/>
      <c r="AA530" s="12"/>
      <c r="AB530" s="12"/>
      <c r="AC530" s="12"/>
      <c r="AD530" s="12"/>
      <c r="AE530" s="12"/>
      <c r="AF530" s="12"/>
      <c r="AG530" s="12"/>
      <c r="AH530" s="12"/>
      <c r="AI530" s="12"/>
      <c r="AJ530" s="12"/>
      <c r="AK530" s="12"/>
      <c r="AL530" s="12"/>
      <c r="AM530" s="12"/>
      <c r="AN530" s="12"/>
      <c r="AO530" s="12"/>
      <c r="AP530" s="12"/>
      <c r="AQ530" s="12"/>
      <c r="AR530" s="12"/>
      <c r="AS530" s="12"/>
      <c r="AT530" s="12"/>
      <c r="AU530" s="12"/>
      <c r="AV530" s="12"/>
      <c r="AW530" s="12"/>
      <c r="AX530" s="12"/>
      <c r="AY530" s="12"/>
      <c r="AZ530" s="12"/>
      <c r="BA530" s="12"/>
      <c r="BB530" s="12"/>
      <c r="BC530" s="12"/>
      <c r="BD530" s="12"/>
      <c r="BE530" s="12"/>
      <c r="BF530" s="12"/>
      <c r="BG530" s="12"/>
      <c r="BH530" s="12"/>
      <c r="BI530" s="12"/>
      <c r="BJ530" s="12"/>
      <c r="BK530" s="12"/>
      <c r="BL530" s="12"/>
      <c r="BM530" s="12"/>
      <c r="BN530" s="12"/>
      <c r="BO530" s="12"/>
      <c r="BP530" s="12"/>
      <c r="BQ530" s="12"/>
      <c r="BR530" s="12"/>
      <c r="BS530" s="12"/>
      <c r="BT530" s="12"/>
      <c r="BU530" s="12"/>
      <c r="BV530" s="12"/>
      <c r="BW530" s="12"/>
      <c r="BX530" s="12"/>
      <c r="BY530" s="12"/>
      <c r="BZ530" s="12"/>
      <c r="CA530" s="12"/>
      <c r="CB530" s="12"/>
      <c r="CC530" s="12"/>
    </row>
    <row r="531" spans="1:81" ht="15.75" x14ac:dyDescent="0.25">
      <c r="A531" s="20"/>
      <c r="B531" s="29"/>
      <c r="C531" s="29"/>
      <c r="D531" s="29"/>
      <c r="E531" s="29"/>
      <c r="F531" s="26"/>
      <c r="G531" s="13"/>
      <c r="H531" s="20"/>
      <c r="I531" s="22"/>
      <c r="J531" s="22"/>
      <c r="K531" s="22"/>
      <c r="L531" s="22"/>
      <c r="M531" s="24"/>
      <c r="N531" s="22"/>
      <c r="O531" s="20"/>
      <c r="P531" s="12"/>
      <c r="Q531" s="12"/>
      <c r="R531" s="12"/>
      <c r="S531" s="12"/>
      <c r="T531" s="12"/>
      <c r="U531" s="12"/>
      <c r="V531" s="12"/>
      <c r="W531" s="12"/>
      <c r="X531" s="12"/>
      <c r="Y531" s="12"/>
      <c r="Z531" s="12"/>
      <c r="AA531" s="12"/>
      <c r="AB531" s="12"/>
      <c r="AC531" s="12"/>
      <c r="AD531" s="12"/>
      <c r="AE531" s="12"/>
      <c r="AF531" s="12"/>
      <c r="AG531" s="12"/>
      <c r="AH531" s="12"/>
      <c r="AI531" s="12"/>
      <c r="AJ531" s="12"/>
      <c r="AK531" s="12"/>
      <c r="AL531" s="12"/>
      <c r="AM531" s="12"/>
      <c r="AN531" s="12"/>
      <c r="AO531" s="12"/>
      <c r="AP531" s="12"/>
      <c r="AQ531" s="12"/>
      <c r="AR531" s="12"/>
      <c r="AS531" s="12"/>
      <c r="AT531" s="12"/>
      <c r="AU531" s="12"/>
      <c r="AV531" s="12"/>
      <c r="AW531" s="12"/>
      <c r="AX531" s="12"/>
      <c r="AY531" s="12"/>
      <c r="AZ531" s="12"/>
      <c r="BA531" s="12"/>
      <c r="BB531" s="12"/>
      <c r="BC531" s="12"/>
      <c r="BD531" s="12"/>
      <c r="BE531" s="12"/>
      <c r="BF531" s="12"/>
      <c r="BG531" s="12"/>
      <c r="BH531" s="12"/>
      <c r="BI531" s="12"/>
      <c r="BJ531" s="12"/>
      <c r="BK531" s="12"/>
      <c r="BL531" s="12"/>
      <c r="BM531" s="12"/>
      <c r="BN531" s="12"/>
      <c r="BO531" s="12"/>
      <c r="BP531" s="12"/>
      <c r="BQ531" s="12"/>
      <c r="BR531" s="12"/>
      <c r="BS531" s="12"/>
      <c r="BT531" s="12"/>
      <c r="BU531" s="12"/>
      <c r="BV531" s="12"/>
      <c r="BW531" s="12"/>
      <c r="BX531" s="12"/>
      <c r="BY531" s="12"/>
      <c r="BZ531" s="12"/>
      <c r="CA531" s="12"/>
      <c r="CB531" s="12"/>
      <c r="CC531" s="12"/>
    </row>
    <row r="532" spans="1:81" ht="15.75" x14ac:dyDescent="0.25">
      <c r="A532" s="20"/>
      <c r="B532" s="29"/>
      <c r="C532" s="29"/>
      <c r="D532" s="29"/>
      <c r="E532" s="29"/>
      <c r="F532" s="26"/>
      <c r="G532" s="13"/>
      <c r="H532" s="20"/>
      <c r="I532" s="22"/>
      <c r="J532" s="22"/>
      <c r="K532" s="22"/>
      <c r="L532" s="22"/>
      <c r="M532" s="24"/>
      <c r="N532" s="22"/>
      <c r="O532" s="20"/>
      <c r="P532" s="12"/>
      <c r="Q532" s="12"/>
      <c r="R532" s="12"/>
      <c r="S532" s="12"/>
      <c r="T532" s="12"/>
      <c r="U532" s="12"/>
      <c r="V532" s="12"/>
      <c r="W532" s="12"/>
      <c r="X532" s="12"/>
      <c r="Y532" s="12"/>
      <c r="Z532" s="12"/>
      <c r="AA532" s="12"/>
      <c r="AB532" s="12"/>
      <c r="AC532" s="12"/>
      <c r="AD532" s="12"/>
      <c r="AE532" s="12"/>
      <c r="AF532" s="12"/>
      <c r="AG532" s="12"/>
      <c r="AH532" s="12"/>
      <c r="AI532" s="12"/>
      <c r="AJ532" s="12"/>
      <c r="AK532" s="12"/>
      <c r="AL532" s="12"/>
      <c r="AM532" s="12"/>
      <c r="AN532" s="12"/>
      <c r="AO532" s="12"/>
      <c r="AP532" s="12"/>
      <c r="AQ532" s="12"/>
      <c r="AR532" s="12"/>
      <c r="AS532" s="12"/>
      <c r="AT532" s="12"/>
      <c r="AU532" s="12"/>
      <c r="AV532" s="12"/>
      <c r="AW532" s="12"/>
      <c r="AX532" s="12"/>
      <c r="AY532" s="12"/>
      <c r="AZ532" s="12"/>
      <c r="BA532" s="12"/>
      <c r="BB532" s="12"/>
      <c r="BC532" s="12"/>
      <c r="BD532" s="12"/>
      <c r="BE532" s="12"/>
      <c r="BF532" s="12"/>
      <c r="BG532" s="12"/>
      <c r="BH532" s="12"/>
      <c r="BI532" s="12"/>
      <c r="BJ532" s="12"/>
      <c r="BK532" s="12"/>
      <c r="BL532" s="12"/>
      <c r="BM532" s="12"/>
      <c r="BN532" s="12"/>
      <c r="BO532" s="12"/>
      <c r="BP532" s="12"/>
      <c r="BQ532" s="12"/>
      <c r="BR532" s="12"/>
      <c r="BS532" s="12"/>
      <c r="BT532" s="12"/>
      <c r="BU532" s="12"/>
      <c r="BV532" s="12"/>
      <c r="BW532" s="12"/>
      <c r="BX532" s="12"/>
      <c r="BY532" s="12"/>
      <c r="BZ532" s="12"/>
      <c r="CA532" s="12"/>
      <c r="CB532" s="12"/>
      <c r="CC532" s="12"/>
    </row>
    <row r="533" spans="1:81" ht="15.75" x14ac:dyDescent="0.25">
      <c r="A533" s="20"/>
      <c r="B533" s="29"/>
      <c r="C533" s="29"/>
      <c r="D533" s="29"/>
      <c r="E533" s="29"/>
      <c r="F533" s="26"/>
      <c r="G533" s="13"/>
      <c r="H533" s="20"/>
      <c r="I533" s="22"/>
      <c r="J533" s="22"/>
      <c r="K533" s="22"/>
      <c r="L533" s="22"/>
      <c r="M533" s="24"/>
      <c r="N533" s="22"/>
      <c r="O533" s="20"/>
      <c r="P533" s="12"/>
      <c r="Q533" s="12"/>
      <c r="R533" s="12"/>
      <c r="S533" s="12"/>
      <c r="T533" s="12"/>
      <c r="U533" s="12"/>
      <c r="V533" s="12"/>
      <c r="W533" s="12"/>
      <c r="X533" s="12"/>
      <c r="Y533" s="12"/>
      <c r="Z533" s="12"/>
      <c r="AA533" s="12"/>
      <c r="AB533" s="12"/>
      <c r="AC533" s="12"/>
      <c r="AD533" s="12"/>
      <c r="AE533" s="12"/>
      <c r="AF533" s="12"/>
      <c r="AG533" s="12"/>
      <c r="AH533" s="12"/>
      <c r="AI533" s="12"/>
      <c r="AJ533" s="12"/>
      <c r="AK533" s="12"/>
      <c r="AL533" s="12"/>
      <c r="AM533" s="12"/>
      <c r="AN533" s="12"/>
      <c r="AO533" s="12"/>
      <c r="AP533" s="12"/>
      <c r="AQ533" s="12"/>
      <c r="AR533" s="12"/>
      <c r="AS533" s="12"/>
      <c r="AT533" s="12"/>
      <c r="AU533" s="12"/>
      <c r="AV533" s="12"/>
      <c r="AW533" s="12"/>
      <c r="AX533" s="12"/>
      <c r="AY533" s="12"/>
      <c r="AZ533" s="12"/>
      <c r="BA533" s="12"/>
      <c r="BB533" s="12"/>
      <c r="BC533" s="12"/>
      <c r="BD533" s="12"/>
      <c r="BE533" s="12"/>
      <c r="BF533" s="12"/>
      <c r="BG533" s="12"/>
      <c r="BH533" s="12"/>
      <c r="BI533" s="12"/>
      <c r="BJ533" s="12"/>
      <c r="BK533" s="12"/>
      <c r="BL533" s="12"/>
      <c r="BM533" s="12"/>
      <c r="BN533" s="12"/>
      <c r="BO533" s="12"/>
      <c r="BP533" s="12"/>
      <c r="BQ533" s="12"/>
      <c r="BR533" s="12"/>
      <c r="BS533" s="12"/>
      <c r="BT533" s="12"/>
      <c r="BU533" s="12"/>
      <c r="BV533" s="12"/>
      <c r="BW533" s="12"/>
      <c r="BX533" s="12"/>
      <c r="BY533" s="12"/>
      <c r="BZ533" s="12"/>
      <c r="CA533" s="12"/>
      <c r="CB533" s="12"/>
      <c r="CC533" s="12"/>
    </row>
    <row r="534" spans="1:81" ht="15.75" x14ac:dyDescent="0.25">
      <c r="A534" s="20"/>
      <c r="B534" s="29"/>
      <c r="C534" s="29"/>
      <c r="D534" s="29"/>
      <c r="E534" s="29"/>
      <c r="F534" s="26"/>
      <c r="G534" s="13"/>
      <c r="H534" s="20"/>
      <c r="I534" s="22"/>
      <c r="J534" s="22"/>
      <c r="K534" s="22"/>
      <c r="L534" s="22"/>
      <c r="M534" s="24"/>
      <c r="N534" s="22"/>
      <c r="O534" s="20"/>
      <c r="P534" s="12"/>
      <c r="Q534" s="12"/>
      <c r="R534" s="12"/>
      <c r="S534" s="12"/>
      <c r="T534" s="12"/>
      <c r="U534" s="12"/>
      <c r="V534" s="12"/>
      <c r="W534" s="12"/>
      <c r="X534" s="12"/>
      <c r="Y534" s="12"/>
      <c r="Z534" s="12"/>
      <c r="AA534" s="12"/>
      <c r="AB534" s="12"/>
      <c r="AC534" s="12"/>
      <c r="AD534" s="12"/>
      <c r="AE534" s="12"/>
      <c r="AF534" s="12"/>
      <c r="AG534" s="12"/>
      <c r="AH534" s="12"/>
      <c r="AI534" s="12"/>
      <c r="AJ534" s="12"/>
      <c r="AK534" s="12"/>
      <c r="AL534" s="12"/>
      <c r="AM534" s="12"/>
      <c r="AN534" s="12"/>
      <c r="AO534" s="12"/>
      <c r="AP534" s="12"/>
      <c r="AQ534" s="12"/>
      <c r="AR534" s="12"/>
      <c r="AS534" s="12"/>
      <c r="AT534" s="12"/>
      <c r="AU534" s="12"/>
      <c r="AV534" s="12"/>
      <c r="AW534" s="12"/>
      <c r="AX534" s="12"/>
      <c r="AY534" s="12"/>
      <c r="AZ534" s="12"/>
      <c r="BA534" s="12"/>
      <c r="BB534" s="12"/>
      <c r="BC534" s="12"/>
      <c r="BD534" s="12"/>
      <c r="BE534" s="12"/>
      <c r="BF534" s="12"/>
      <c r="BG534" s="12"/>
      <c r="BH534" s="12"/>
      <c r="BI534" s="12"/>
      <c r="BJ534" s="12"/>
      <c r="BK534" s="12"/>
      <c r="BL534" s="12"/>
      <c r="BM534" s="12"/>
      <c r="BN534" s="12"/>
      <c r="BO534" s="12"/>
      <c r="BP534" s="12"/>
      <c r="BQ534" s="12"/>
      <c r="BR534" s="12"/>
      <c r="BS534" s="12"/>
      <c r="BT534" s="12"/>
      <c r="BU534" s="12"/>
      <c r="BV534" s="12"/>
      <c r="BW534" s="12"/>
      <c r="BX534" s="12"/>
      <c r="BY534" s="12"/>
      <c r="BZ534" s="12"/>
      <c r="CA534" s="12"/>
      <c r="CB534" s="12"/>
      <c r="CC534" s="12"/>
    </row>
    <row r="535" spans="1:81" ht="15.75" x14ac:dyDescent="0.25">
      <c r="A535" s="20"/>
      <c r="B535" s="29"/>
      <c r="C535" s="29"/>
      <c r="D535" s="29"/>
      <c r="E535" s="29"/>
      <c r="F535" s="26"/>
      <c r="G535" s="13"/>
      <c r="H535" s="20"/>
      <c r="I535" s="22"/>
      <c r="J535" s="22"/>
      <c r="K535" s="22"/>
      <c r="L535" s="22"/>
      <c r="M535" s="24"/>
      <c r="N535" s="22"/>
      <c r="O535" s="20"/>
      <c r="P535" s="12"/>
      <c r="Q535" s="12"/>
      <c r="R535" s="12"/>
      <c r="S535" s="12"/>
      <c r="T535" s="12"/>
      <c r="U535" s="12"/>
      <c r="V535" s="12"/>
      <c r="W535" s="12"/>
      <c r="X535" s="12"/>
      <c r="Y535" s="12"/>
      <c r="Z535" s="12"/>
      <c r="AA535" s="12"/>
      <c r="AB535" s="12"/>
      <c r="AC535" s="12"/>
      <c r="AD535" s="12"/>
      <c r="AE535" s="12"/>
      <c r="AF535" s="12"/>
      <c r="AG535" s="12"/>
      <c r="AH535" s="12"/>
      <c r="AI535" s="12"/>
      <c r="AJ535" s="12"/>
      <c r="AK535" s="12"/>
      <c r="AL535" s="12"/>
      <c r="AM535" s="12"/>
      <c r="AN535" s="12"/>
      <c r="AO535" s="12"/>
      <c r="AP535" s="12"/>
      <c r="AQ535" s="12"/>
      <c r="AR535" s="12"/>
      <c r="AS535" s="12"/>
      <c r="AT535" s="12"/>
      <c r="AU535" s="12"/>
      <c r="AV535" s="12"/>
      <c r="AW535" s="12"/>
      <c r="AX535" s="12"/>
      <c r="AY535" s="12"/>
      <c r="AZ535" s="12"/>
      <c r="BA535" s="12"/>
      <c r="BB535" s="12"/>
      <c r="BC535" s="12"/>
      <c r="BD535" s="12"/>
      <c r="BE535" s="12"/>
      <c r="BF535" s="12"/>
      <c r="BG535" s="12"/>
      <c r="BH535" s="12"/>
      <c r="BI535" s="12"/>
      <c r="BJ535" s="12"/>
      <c r="BK535" s="12"/>
      <c r="BL535" s="12"/>
      <c r="BM535" s="12"/>
      <c r="BN535" s="12"/>
      <c r="BO535" s="12"/>
      <c r="BP535" s="12"/>
      <c r="BQ535" s="12"/>
      <c r="BR535" s="12"/>
      <c r="BS535" s="12"/>
      <c r="BT535" s="12"/>
      <c r="BU535" s="12"/>
      <c r="BV535" s="12"/>
      <c r="BW535" s="12"/>
      <c r="BX535" s="12"/>
      <c r="BY535" s="12"/>
      <c r="BZ535" s="12"/>
      <c r="CA535" s="12"/>
      <c r="CB535" s="12"/>
      <c r="CC535" s="12"/>
    </row>
    <row r="536" spans="1:81" ht="15.75" x14ac:dyDescent="0.25">
      <c r="A536" s="20"/>
      <c r="B536" s="29"/>
      <c r="C536" s="29"/>
      <c r="D536" s="29"/>
      <c r="E536" s="29"/>
      <c r="F536" s="26"/>
      <c r="G536" s="13"/>
      <c r="H536" s="20"/>
      <c r="I536" s="22"/>
      <c r="J536" s="22"/>
      <c r="K536" s="22"/>
      <c r="L536" s="22"/>
      <c r="M536" s="24"/>
      <c r="N536" s="22"/>
      <c r="O536" s="20"/>
      <c r="P536" s="12"/>
      <c r="Q536" s="12"/>
      <c r="R536" s="12"/>
      <c r="S536" s="12"/>
      <c r="T536" s="12"/>
      <c r="U536" s="12"/>
      <c r="V536" s="12"/>
      <c r="W536" s="12"/>
      <c r="X536" s="12"/>
      <c r="Y536" s="12"/>
      <c r="Z536" s="12"/>
      <c r="AA536" s="12"/>
      <c r="AB536" s="12"/>
      <c r="AC536" s="12"/>
      <c r="AD536" s="12"/>
      <c r="AE536" s="12"/>
      <c r="AF536" s="12"/>
      <c r="AG536" s="12"/>
      <c r="AH536" s="12"/>
      <c r="AI536" s="12"/>
      <c r="AJ536" s="12"/>
      <c r="AK536" s="12"/>
      <c r="AL536" s="12"/>
      <c r="AM536" s="12"/>
      <c r="AN536" s="12"/>
      <c r="AO536" s="12"/>
      <c r="AP536" s="12"/>
      <c r="AQ536" s="12"/>
      <c r="AR536" s="12"/>
      <c r="AS536" s="12"/>
      <c r="AT536" s="12"/>
      <c r="AU536" s="12"/>
      <c r="AV536" s="12"/>
      <c r="AW536" s="12"/>
      <c r="AX536" s="12"/>
      <c r="AY536" s="12"/>
      <c r="AZ536" s="12"/>
      <c r="BA536" s="12"/>
      <c r="BB536" s="12"/>
      <c r="BC536" s="12"/>
      <c r="BD536" s="12"/>
      <c r="BE536" s="12"/>
      <c r="BF536" s="12"/>
      <c r="BG536" s="12"/>
      <c r="BH536" s="12"/>
      <c r="BI536" s="12"/>
      <c r="BJ536" s="12"/>
      <c r="BK536" s="12"/>
      <c r="BL536" s="12"/>
      <c r="BM536" s="12"/>
      <c r="BN536" s="12"/>
      <c r="BO536" s="12"/>
      <c r="BP536" s="12"/>
      <c r="BQ536" s="12"/>
      <c r="BR536" s="12"/>
      <c r="BS536" s="12"/>
      <c r="BT536" s="12"/>
      <c r="BU536" s="12"/>
      <c r="BV536" s="12"/>
      <c r="BW536" s="12"/>
      <c r="BX536" s="12"/>
      <c r="BY536" s="12"/>
      <c r="BZ536" s="12"/>
      <c r="CA536" s="12"/>
      <c r="CB536" s="12"/>
      <c r="CC536" s="12"/>
    </row>
    <row r="537" spans="1:81" ht="15.75" x14ac:dyDescent="0.25">
      <c r="A537" s="20"/>
      <c r="B537" s="29"/>
      <c r="C537" s="29"/>
      <c r="D537" s="29"/>
      <c r="E537" s="29"/>
      <c r="F537" s="26"/>
      <c r="G537" s="13"/>
      <c r="H537" s="20"/>
      <c r="I537" s="22"/>
      <c r="J537" s="22"/>
      <c r="K537" s="22"/>
      <c r="L537" s="22"/>
      <c r="M537" s="24"/>
      <c r="N537" s="22"/>
      <c r="O537" s="20"/>
      <c r="P537" s="12"/>
      <c r="Q537" s="12"/>
      <c r="R537" s="12"/>
      <c r="S537" s="12"/>
      <c r="T537" s="12"/>
      <c r="U537" s="12"/>
      <c r="V537" s="12"/>
      <c r="W537" s="12"/>
      <c r="X537" s="12"/>
      <c r="Y537" s="12"/>
      <c r="Z537" s="12"/>
      <c r="AA537" s="12"/>
      <c r="AB537" s="12"/>
      <c r="AC537" s="12"/>
      <c r="AD537" s="12"/>
      <c r="AE537" s="12"/>
      <c r="AF537" s="12"/>
      <c r="AG537" s="12"/>
      <c r="AH537" s="12"/>
      <c r="AI537" s="12"/>
      <c r="AJ537" s="12"/>
      <c r="AK537" s="12"/>
      <c r="AL537" s="12"/>
      <c r="AM537" s="12"/>
      <c r="AN537" s="12"/>
      <c r="AO537" s="12"/>
      <c r="AP537" s="12"/>
      <c r="AQ537" s="12"/>
      <c r="AR537" s="12"/>
      <c r="AS537" s="12"/>
      <c r="AT537" s="12"/>
      <c r="AU537" s="12"/>
      <c r="AV537" s="12"/>
      <c r="AW537" s="12"/>
      <c r="AX537" s="12"/>
      <c r="AY537" s="12"/>
      <c r="AZ537" s="12"/>
      <c r="BA537" s="12"/>
      <c r="BB537" s="12"/>
      <c r="BC537" s="12"/>
      <c r="BD537" s="12"/>
      <c r="BE537" s="12"/>
      <c r="BF537" s="12"/>
      <c r="BG537" s="12"/>
      <c r="BH537" s="12"/>
      <c r="BI537" s="12"/>
      <c r="BJ537" s="12"/>
      <c r="BK537" s="12"/>
      <c r="BL537" s="12"/>
      <c r="BM537" s="12"/>
      <c r="BN537" s="12"/>
      <c r="BO537" s="12"/>
      <c r="BP537" s="12"/>
      <c r="BQ537" s="12"/>
      <c r="BR537" s="12"/>
      <c r="BS537" s="12"/>
      <c r="BT537" s="12"/>
      <c r="BU537" s="12"/>
      <c r="BV537" s="12"/>
      <c r="BW537" s="12"/>
      <c r="BX537" s="12"/>
      <c r="BY537" s="12"/>
      <c r="BZ537" s="12"/>
      <c r="CA537" s="12"/>
      <c r="CB537" s="12"/>
      <c r="CC537" s="12"/>
    </row>
    <row r="538" spans="1:81" ht="15.75" x14ac:dyDescent="0.25">
      <c r="A538" s="20"/>
      <c r="B538" s="29"/>
      <c r="C538" s="29"/>
      <c r="D538" s="29"/>
      <c r="E538" s="29"/>
      <c r="F538" s="26"/>
      <c r="G538" s="13"/>
      <c r="H538" s="20"/>
      <c r="I538" s="22"/>
      <c r="J538" s="22"/>
      <c r="K538" s="22"/>
      <c r="L538" s="22"/>
      <c r="M538" s="24"/>
      <c r="N538" s="22"/>
      <c r="O538" s="20"/>
      <c r="P538" s="12"/>
      <c r="Q538" s="12"/>
      <c r="R538" s="12"/>
      <c r="S538" s="12"/>
      <c r="T538" s="12"/>
      <c r="U538" s="12"/>
      <c r="V538" s="12"/>
      <c r="W538" s="12"/>
      <c r="X538" s="12"/>
      <c r="Y538" s="12"/>
      <c r="Z538" s="12"/>
      <c r="AA538" s="12"/>
      <c r="AB538" s="12"/>
      <c r="AC538" s="12"/>
      <c r="AD538" s="12"/>
      <c r="AE538" s="12"/>
      <c r="AF538" s="12"/>
      <c r="AG538" s="12"/>
      <c r="AH538" s="12"/>
      <c r="AI538" s="12"/>
      <c r="AJ538" s="12"/>
      <c r="AK538" s="12"/>
      <c r="AL538" s="12"/>
      <c r="AM538" s="12"/>
      <c r="AN538" s="12"/>
      <c r="AO538" s="12"/>
      <c r="AP538" s="12"/>
      <c r="AQ538" s="12"/>
      <c r="AR538" s="12"/>
      <c r="AS538" s="12"/>
      <c r="AT538" s="12"/>
      <c r="AU538" s="12"/>
      <c r="AV538" s="12"/>
      <c r="AW538" s="12"/>
      <c r="AX538" s="12"/>
      <c r="AY538" s="12"/>
      <c r="AZ538" s="12"/>
      <c r="BA538" s="12"/>
      <c r="BB538" s="12"/>
      <c r="BC538" s="12"/>
      <c r="BD538" s="12"/>
      <c r="BE538" s="12"/>
      <c r="BF538" s="12"/>
      <c r="BG538" s="12"/>
      <c r="BH538" s="12"/>
      <c r="BI538" s="12"/>
      <c r="BJ538" s="12"/>
      <c r="BK538" s="12"/>
      <c r="BL538" s="12"/>
      <c r="BM538" s="12"/>
      <c r="BN538" s="12"/>
      <c r="BO538" s="12"/>
      <c r="BP538" s="12"/>
      <c r="BQ538" s="12"/>
      <c r="BR538" s="12"/>
      <c r="BS538" s="12"/>
      <c r="BT538" s="12"/>
      <c r="BU538" s="12"/>
      <c r="BV538" s="12"/>
      <c r="BW538" s="12"/>
      <c r="BX538" s="12"/>
      <c r="BY538" s="12"/>
      <c r="BZ538" s="12"/>
      <c r="CA538" s="12"/>
      <c r="CB538" s="12"/>
      <c r="CC538" s="12"/>
    </row>
    <row r="539" spans="1:81" ht="15.75" x14ac:dyDescent="0.25">
      <c r="A539" s="20"/>
      <c r="B539" s="29"/>
      <c r="C539" s="29"/>
      <c r="D539" s="29"/>
      <c r="E539" s="29"/>
      <c r="F539" s="26"/>
      <c r="G539" s="13"/>
      <c r="H539" s="20"/>
      <c r="I539" s="22"/>
      <c r="J539" s="22"/>
      <c r="K539" s="22"/>
      <c r="L539" s="22"/>
      <c r="M539" s="24"/>
      <c r="N539" s="22"/>
      <c r="O539" s="20"/>
      <c r="P539" s="12"/>
      <c r="Q539" s="12"/>
      <c r="R539" s="12"/>
      <c r="S539" s="12"/>
      <c r="T539" s="12"/>
      <c r="U539" s="12"/>
      <c r="V539" s="12"/>
      <c r="W539" s="12"/>
      <c r="X539" s="12"/>
      <c r="Y539" s="12"/>
      <c r="Z539" s="12"/>
      <c r="AA539" s="12"/>
      <c r="AB539" s="12"/>
      <c r="AC539" s="12"/>
      <c r="AD539" s="12"/>
      <c r="AE539" s="12"/>
      <c r="AF539" s="12"/>
      <c r="AG539" s="12"/>
      <c r="AH539" s="12"/>
      <c r="AI539" s="12"/>
      <c r="AJ539" s="12"/>
      <c r="AK539" s="12"/>
      <c r="AL539" s="12"/>
      <c r="AM539" s="12"/>
      <c r="AN539" s="12"/>
      <c r="AO539" s="12"/>
      <c r="AP539" s="12"/>
      <c r="AQ539" s="12"/>
      <c r="AR539" s="12"/>
      <c r="AS539" s="12"/>
      <c r="AT539" s="12"/>
      <c r="AU539" s="12"/>
      <c r="AV539" s="12"/>
      <c r="AW539" s="12"/>
      <c r="AX539" s="12"/>
      <c r="AY539" s="12"/>
      <c r="AZ539" s="12"/>
      <c r="BA539" s="12"/>
      <c r="BB539" s="12"/>
      <c r="BC539" s="12"/>
      <c r="BD539" s="12"/>
      <c r="BE539" s="12"/>
      <c r="BF539" s="12"/>
      <c r="BG539" s="12"/>
      <c r="BH539" s="12"/>
      <c r="BI539" s="12"/>
      <c r="BJ539" s="12"/>
      <c r="BK539" s="12"/>
      <c r="BL539" s="12"/>
      <c r="BM539" s="12"/>
      <c r="BN539" s="12"/>
      <c r="BO539" s="12"/>
      <c r="BP539" s="12"/>
      <c r="BQ539" s="12"/>
      <c r="BR539" s="12"/>
      <c r="BS539" s="12"/>
      <c r="BT539" s="12"/>
      <c r="BU539" s="12"/>
      <c r="BV539" s="12"/>
      <c r="BW539" s="12"/>
      <c r="BX539" s="12"/>
      <c r="BY539" s="12"/>
      <c r="BZ539" s="12"/>
      <c r="CA539" s="12"/>
      <c r="CB539" s="12"/>
      <c r="CC539" s="12"/>
    </row>
    <row r="540" spans="1:81" ht="15.75" x14ac:dyDescent="0.25">
      <c r="A540" s="20"/>
      <c r="B540" s="29"/>
      <c r="C540" s="29"/>
      <c r="D540" s="29"/>
      <c r="E540" s="29"/>
      <c r="F540" s="26"/>
      <c r="G540" s="13"/>
      <c r="H540" s="20"/>
      <c r="I540" s="22"/>
      <c r="J540" s="22"/>
      <c r="K540" s="22"/>
      <c r="L540" s="22"/>
      <c r="M540" s="24"/>
      <c r="N540" s="22"/>
      <c r="O540" s="20"/>
      <c r="P540" s="12"/>
      <c r="Q540" s="12"/>
      <c r="R540" s="12"/>
      <c r="S540" s="12"/>
      <c r="T540" s="12"/>
      <c r="U540" s="12"/>
      <c r="V540" s="12"/>
      <c r="W540" s="12"/>
      <c r="X540" s="12"/>
      <c r="Y540" s="12"/>
      <c r="Z540" s="12"/>
      <c r="AA540" s="12"/>
      <c r="AB540" s="12"/>
      <c r="AC540" s="12"/>
      <c r="AD540" s="12"/>
      <c r="AE540" s="12"/>
      <c r="AF540" s="12"/>
      <c r="AG540" s="12"/>
      <c r="AH540" s="12"/>
      <c r="AI540" s="12"/>
      <c r="AJ540" s="12"/>
      <c r="AK540" s="12"/>
      <c r="AL540" s="12"/>
      <c r="AM540" s="12"/>
      <c r="AN540" s="12"/>
      <c r="AO540" s="12"/>
      <c r="AP540" s="12"/>
      <c r="AQ540" s="12"/>
      <c r="AR540" s="12"/>
      <c r="AS540" s="12"/>
      <c r="AT540" s="12"/>
      <c r="AU540" s="12"/>
      <c r="AV540" s="12"/>
      <c r="AW540" s="12"/>
      <c r="AX540" s="12"/>
      <c r="AY540" s="12"/>
      <c r="AZ540" s="12"/>
      <c r="BA540" s="12"/>
      <c r="BB540" s="12"/>
      <c r="BC540" s="12"/>
      <c r="BD540" s="12"/>
      <c r="BE540" s="12"/>
      <c r="BF540" s="12"/>
      <c r="BG540" s="12"/>
      <c r="BH540" s="12"/>
      <c r="BI540" s="12"/>
      <c r="BJ540" s="12"/>
      <c r="BK540" s="12"/>
      <c r="BL540" s="12"/>
      <c r="BM540" s="12"/>
      <c r="BN540" s="12"/>
      <c r="BO540" s="12"/>
      <c r="BP540" s="12"/>
      <c r="BQ540" s="12"/>
      <c r="BR540" s="12"/>
      <c r="BS540" s="12"/>
      <c r="BT540" s="12"/>
      <c r="BU540" s="12"/>
      <c r="BV540" s="12"/>
      <c r="BW540" s="12"/>
      <c r="BX540" s="12"/>
      <c r="BY540" s="12"/>
      <c r="BZ540" s="12"/>
      <c r="CA540" s="12"/>
      <c r="CB540" s="12"/>
      <c r="CC540" s="12"/>
    </row>
    <row r="541" spans="1:81" ht="15.75" x14ac:dyDescent="0.25">
      <c r="A541" s="20"/>
      <c r="B541" s="29"/>
      <c r="C541" s="29"/>
      <c r="D541" s="29"/>
      <c r="E541" s="29"/>
      <c r="F541" s="26"/>
      <c r="G541" s="13"/>
      <c r="H541" s="20"/>
      <c r="I541" s="22"/>
      <c r="J541" s="22"/>
      <c r="K541" s="22"/>
      <c r="L541" s="22"/>
      <c r="M541" s="24"/>
      <c r="N541" s="22"/>
      <c r="O541" s="20"/>
      <c r="P541" s="12"/>
      <c r="Q541" s="12"/>
      <c r="R541" s="12"/>
      <c r="S541" s="12"/>
      <c r="T541" s="12"/>
      <c r="U541" s="12"/>
      <c r="V541" s="12"/>
      <c r="W541" s="12"/>
      <c r="X541" s="12"/>
      <c r="Y541" s="12"/>
      <c r="Z541" s="12"/>
      <c r="AA541" s="12"/>
      <c r="AB541" s="12"/>
      <c r="AC541" s="12"/>
      <c r="AD541" s="12"/>
      <c r="AE541" s="12"/>
      <c r="AF541" s="12"/>
      <c r="AG541" s="12"/>
      <c r="AH541" s="12"/>
      <c r="AI541" s="12"/>
      <c r="AJ541" s="12"/>
      <c r="AK541" s="12"/>
      <c r="AL541" s="12"/>
      <c r="AM541" s="12"/>
      <c r="AN541" s="12"/>
      <c r="AO541" s="12"/>
      <c r="AP541" s="12"/>
      <c r="AQ541" s="12"/>
      <c r="AR541" s="12"/>
      <c r="AS541" s="12"/>
      <c r="AT541" s="12"/>
      <c r="AU541" s="12"/>
      <c r="AV541" s="12"/>
      <c r="AW541" s="12"/>
      <c r="AX541" s="12"/>
      <c r="AY541" s="12"/>
      <c r="AZ541" s="12"/>
      <c r="BA541" s="12"/>
      <c r="BB541" s="12"/>
      <c r="BC541" s="12"/>
      <c r="BD541" s="12"/>
      <c r="BE541" s="12"/>
      <c r="BF541" s="12"/>
      <c r="BG541" s="12"/>
      <c r="BH541" s="12"/>
      <c r="BI541" s="12"/>
      <c r="BJ541" s="12"/>
      <c r="BK541" s="12"/>
      <c r="BL541" s="12"/>
      <c r="BM541" s="12"/>
      <c r="BN541" s="12"/>
      <c r="BO541" s="12"/>
      <c r="BP541" s="12"/>
      <c r="BQ541" s="12"/>
      <c r="BR541" s="12"/>
      <c r="BS541" s="12"/>
      <c r="BT541" s="12"/>
      <c r="BU541" s="12"/>
      <c r="BV541" s="12"/>
      <c r="BW541" s="12"/>
      <c r="BX541" s="12"/>
      <c r="BY541" s="12"/>
      <c r="BZ541" s="12"/>
      <c r="CA541" s="12"/>
      <c r="CB541" s="12"/>
      <c r="CC541" s="12"/>
    </row>
    <row r="542" spans="1:81" ht="15.75" x14ac:dyDescent="0.25">
      <c r="A542" s="20"/>
      <c r="B542" s="29"/>
      <c r="C542" s="29"/>
      <c r="D542" s="29"/>
      <c r="E542" s="29"/>
      <c r="F542" s="26"/>
      <c r="G542" s="13"/>
      <c r="H542" s="20"/>
      <c r="I542" s="22"/>
      <c r="J542" s="22"/>
      <c r="K542" s="22"/>
      <c r="L542" s="22"/>
      <c r="M542" s="24"/>
      <c r="N542" s="22"/>
      <c r="O542" s="20"/>
      <c r="P542" s="12"/>
      <c r="Q542" s="12"/>
      <c r="R542" s="12"/>
      <c r="S542" s="12"/>
      <c r="T542" s="12"/>
      <c r="U542" s="12"/>
      <c r="V542" s="12"/>
      <c r="W542" s="12"/>
      <c r="X542" s="12"/>
      <c r="Y542" s="12"/>
      <c r="Z542" s="12"/>
      <c r="AA542" s="12"/>
      <c r="AB542" s="12"/>
      <c r="AC542" s="12"/>
      <c r="AD542" s="12"/>
      <c r="AE542" s="12"/>
      <c r="AF542" s="12"/>
      <c r="AG542" s="12"/>
      <c r="AH542" s="12"/>
      <c r="AI542" s="12"/>
      <c r="AJ542" s="12"/>
      <c r="AK542" s="12"/>
      <c r="AL542" s="12"/>
      <c r="AM542" s="12"/>
      <c r="AN542" s="12"/>
      <c r="AO542" s="12"/>
      <c r="AP542" s="12"/>
      <c r="AQ542" s="12"/>
      <c r="AR542" s="12"/>
      <c r="AS542" s="12"/>
      <c r="AT542" s="12"/>
      <c r="AU542" s="12"/>
      <c r="AV542" s="12"/>
      <c r="AW542" s="12"/>
      <c r="AX542" s="12"/>
      <c r="AY542" s="12"/>
      <c r="AZ542" s="12"/>
      <c r="BA542" s="12"/>
      <c r="BB542" s="12"/>
      <c r="BC542" s="12"/>
      <c r="BD542" s="12"/>
      <c r="BE542" s="12"/>
      <c r="BF542" s="12"/>
      <c r="BG542" s="12"/>
      <c r="BH542" s="12"/>
      <c r="BI542" s="12"/>
      <c r="BJ542" s="12"/>
      <c r="BK542" s="12"/>
      <c r="BL542" s="12"/>
      <c r="BM542" s="12"/>
      <c r="BN542" s="12"/>
      <c r="BO542" s="12"/>
      <c r="BP542" s="12"/>
      <c r="BQ542" s="12"/>
      <c r="BR542" s="12"/>
      <c r="BS542" s="12"/>
      <c r="BT542" s="12"/>
      <c r="BU542" s="12"/>
      <c r="BV542" s="12"/>
      <c r="BW542" s="12"/>
      <c r="BX542" s="12"/>
      <c r="BY542" s="12"/>
      <c r="BZ542" s="12"/>
      <c r="CA542" s="12"/>
      <c r="CB542" s="12"/>
      <c r="CC542" s="12"/>
    </row>
    <row r="543" spans="1:81" ht="15.75" x14ac:dyDescent="0.25">
      <c r="A543" s="20"/>
      <c r="B543" s="29"/>
      <c r="C543" s="29"/>
      <c r="D543" s="29"/>
      <c r="E543" s="29"/>
      <c r="F543" s="26"/>
      <c r="G543" s="13"/>
      <c r="H543" s="20"/>
      <c r="I543" s="22"/>
      <c r="J543" s="22"/>
      <c r="K543" s="22"/>
      <c r="L543" s="22"/>
      <c r="M543" s="24"/>
      <c r="N543" s="22"/>
      <c r="O543" s="20"/>
      <c r="P543" s="12"/>
      <c r="Q543" s="12"/>
      <c r="R543" s="12"/>
      <c r="S543" s="12"/>
      <c r="T543" s="12"/>
      <c r="U543" s="12"/>
      <c r="V543" s="12"/>
      <c r="W543" s="12"/>
      <c r="X543" s="12"/>
      <c r="Y543" s="12"/>
      <c r="Z543" s="12"/>
      <c r="AA543" s="12"/>
      <c r="AB543" s="12"/>
      <c r="AC543" s="12"/>
      <c r="AD543" s="12"/>
      <c r="AE543" s="12"/>
      <c r="AF543" s="12"/>
      <c r="AG543" s="12"/>
      <c r="AH543" s="12"/>
      <c r="AI543" s="12"/>
      <c r="AJ543" s="12"/>
      <c r="AK543" s="12"/>
      <c r="AL543" s="12"/>
      <c r="AM543" s="12"/>
      <c r="AN543" s="12"/>
      <c r="AO543" s="12"/>
      <c r="AP543" s="12"/>
      <c r="AQ543" s="12"/>
      <c r="AR543" s="12"/>
      <c r="AS543" s="12"/>
      <c r="AT543" s="12"/>
      <c r="AU543" s="12"/>
      <c r="AV543" s="12"/>
      <c r="AW543" s="12"/>
      <c r="AX543" s="12"/>
      <c r="AY543" s="12"/>
      <c r="AZ543" s="12"/>
      <c r="BA543" s="12"/>
      <c r="BB543" s="12"/>
      <c r="BC543" s="12"/>
      <c r="BD543" s="12"/>
      <c r="BE543" s="12"/>
      <c r="BF543" s="12"/>
      <c r="BG543" s="12"/>
      <c r="BH543" s="12"/>
      <c r="BI543" s="12"/>
      <c r="BJ543" s="12"/>
      <c r="BK543" s="12"/>
      <c r="BL543" s="12"/>
      <c r="BM543" s="12"/>
      <c r="BN543" s="12"/>
      <c r="BO543" s="12"/>
      <c r="BP543" s="12"/>
      <c r="BQ543" s="12"/>
      <c r="BR543" s="12"/>
      <c r="BS543" s="12"/>
      <c r="BT543" s="12"/>
      <c r="BU543" s="12"/>
      <c r="BV543" s="12"/>
      <c r="BW543" s="12"/>
      <c r="BX543" s="12"/>
      <c r="BY543" s="12"/>
      <c r="BZ543" s="12"/>
      <c r="CA543" s="12"/>
      <c r="CB543" s="12"/>
      <c r="CC543" s="12"/>
    </row>
    <row r="544" spans="1:81" ht="15.75" x14ac:dyDescent="0.25">
      <c r="A544" s="20"/>
      <c r="B544" s="29"/>
      <c r="C544" s="29"/>
      <c r="D544" s="29"/>
      <c r="E544" s="29"/>
      <c r="F544" s="26"/>
      <c r="G544" s="13"/>
      <c r="H544" s="20"/>
      <c r="I544" s="22"/>
      <c r="J544" s="22"/>
      <c r="K544" s="22"/>
      <c r="L544" s="22"/>
      <c r="M544" s="24"/>
      <c r="N544" s="22"/>
      <c r="O544" s="20"/>
      <c r="P544" s="12"/>
      <c r="Q544" s="12"/>
      <c r="R544" s="12"/>
      <c r="S544" s="12"/>
      <c r="T544" s="12"/>
      <c r="U544" s="12"/>
      <c r="V544" s="12"/>
      <c r="W544" s="12"/>
      <c r="X544" s="12"/>
      <c r="Y544" s="12"/>
      <c r="Z544" s="12"/>
      <c r="AA544" s="12"/>
      <c r="AB544" s="12"/>
      <c r="AC544" s="12"/>
      <c r="AD544" s="12"/>
      <c r="AE544" s="12"/>
      <c r="AF544" s="12"/>
      <c r="AG544" s="12"/>
      <c r="AH544" s="12"/>
      <c r="AI544" s="12"/>
      <c r="AJ544" s="12"/>
      <c r="AK544" s="12"/>
      <c r="AL544" s="12"/>
      <c r="AM544" s="12"/>
      <c r="AN544" s="12"/>
      <c r="AO544" s="12"/>
      <c r="AP544" s="12"/>
      <c r="AQ544" s="12"/>
      <c r="AR544" s="12"/>
      <c r="AS544" s="12"/>
      <c r="AT544" s="12"/>
      <c r="AU544" s="12"/>
      <c r="AV544" s="12"/>
      <c r="AW544" s="12"/>
      <c r="AX544" s="12"/>
      <c r="AY544" s="12"/>
      <c r="AZ544" s="12"/>
      <c r="BA544" s="12"/>
      <c r="BB544" s="12"/>
      <c r="BC544" s="12"/>
      <c r="BD544" s="12"/>
      <c r="BE544" s="12"/>
      <c r="BF544" s="12"/>
      <c r="BG544" s="12"/>
      <c r="BH544" s="12"/>
      <c r="BI544" s="12"/>
      <c r="BJ544" s="12"/>
      <c r="BK544" s="12"/>
      <c r="BL544" s="12"/>
      <c r="BM544" s="12"/>
      <c r="BN544" s="12"/>
      <c r="BO544" s="12"/>
      <c r="BP544" s="12"/>
      <c r="BQ544" s="12"/>
      <c r="BR544" s="12"/>
      <c r="BS544" s="12"/>
      <c r="BT544" s="12"/>
      <c r="BU544" s="12"/>
      <c r="BV544" s="12"/>
      <c r="BW544" s="12"/>
      <c r="BX544" s="12"/>
      <c r="BY544" s="12"/>
      <c r="BZ544" s="12"/>
      <c r="CA544" s="12"/>
      <c r="CB544" s="12"/>
      <c r="CC544" s="12"/>
    </row>
    <row r="545" spans="1:81" ht="15.75" x14ac:dyDescent="0.25">
      <c r="A545" s="20"/>
      <c r="B545" s="29"/>
      <c r="C545" s="29"/>
      <c r="D545" s="29"/>
      <c r="E545" s="29"/>
      <c r="F545" s="26"/>
      <c r="G545" s="13"/>
      <c r="H545" s="20"/>
      <c r="I545" s="22"/>
      <c r="J545" s="22"/>
      <c r="K545" s="22"/>
      <c r="L545" s="22"/>
      <c r="M545" s="24"/>
      <c r="N545" s="22"/>
      <c r="O545" s="20"/>
      <c r="P545" s="12"/>
      <c r="Q545" s="12"/>
      <c r="R545" s="12"/>
      <c r="S545" s="12"/>
      <c r="T545" s="12"/>
      <c r="U545" s="12"/>
      <c r="V545" s="12"/>
      <c r="W545" s="12"/>
      <c r="X545" s="12"/>
      <c r="Y545" s="12"/>
      <c r="Z545" s="12"/>
      <c r="AA545" s="12"/>
      <c r="AB545" s="12"/>
      <c r="AC545" s="12"/>
      <c r="AD545" s="12"/>
      <c r="AE545" s="12"/>
      <c r="AF545" s="12"/>
      <c r="AG545" s="12"/>
      <c r="AH545" s="12"/>
      <c r="AI545" s="12"/>
      <c r="AJ545" s="12"/>
      <c r="AK545" s="12"/>
      <c r="AL545" s="12"/>
      <c r="AM545" s="12"/>
      <c r="AN545" s="12"/>
      <c r="AO545" s="12"/>
      <c r="AP545" s="12"/>
      <c r="AQ545" s="12"/>
      <c r="AR545" s="12"/>
      <c r="AS545" s="12"/>
      <c r="AT545" s="12"/>
      <c r="AU545" s="12"/>
      <c r="AV545" s="12"/>
      <c r="AW545" s="12"/>
      <c r="AX545" s="12"/>
      <c r="AY545" s="12"/>
      <c r="AZ545" s="12"/>
      <c r="BA545" s="12"/>
      <c r="BB545" s="12"/>
      <c r="BC545" s="12"/>
      <c r="BD545" s="12"/>
      <c r="BE545" s="12"/>
      <c r="BF545" s="12"/>
      <c r="BG545" s="12"/>
      <c r="BH545" s="12"/>
      <c r="BI545" s="12"/>
      <c r="BJ545" s="12"/>
      <c r="BK545" s="12"/>
      <c r="BL545" s="12"/>
      <c r="BM545" s="12"/>
      <c r="BN545" s="12"/>
      <c r="BO545" s="12"/>
      <c r="BP545" s="12"/>
      <c r="BQ545" s="12"/>
      <c r="BR545" s="12"/>
      <c r="BS545" s="12"/>
      <c r="BT545" s="12"/>
      <c r="BU545" s="12"/>
      <c r="BV545" s="12"/>
      <c r="BW545" s="12"/>
      <c r="BX545" s="12"/>
      <c r="BY545" s="12"/>
      <c r="BZ545" s="12"/>
      <c r="CA545" s="12"/>
      <c r="CB545" s="12"/>
      <c r="CC545" s="12"/>
    </row>
    <row r="546" spans="1:81" ht="15.75" x14ac:dyDescent="0.25">
      <c r="A546" s="20"/>
      <c r="B546" s="29"/>
      <c r="C546" s="29"/>
      <c r="D546" s="29"/>
      <c r="E546" s="29"/>
      <c r="F546" s="26"/>
      <c r="G546" s="13"/>
      <c r="H546" s="20"/>
      <c r="I546" s="22"/>
      <c r="J546" s="22"/>
      <c r="K546" s="22"/>
      <c r="L546" s="22"/>
      <c r="M546" s="24"/>
      <c r="N546" s="22"/>
      <c r="O546" s="20"/>
      <c r="P546" s="12"/>
      <c r="Q546" s="12"/>
      <c r="R546" s="12"/>
      <c r="S546" s="12"/>
      <c r="T546" s="12"/>
      <c r="U546" s="12"/>
      <c r="V546" s="12"/>
      <c r="W546" s="12"/>
      <c r="X546" s="12"/>
      <c r="Y546" s="12"/>
      <c r="Z546" s="12"/>
      <c r="AA546" s="12"/>
      <c r="AB546" s="12"/>
      <c r="AC546" s="12"/>
      <c r="AD546" s="12"/>
      <c r="AE546" s="12"/>
      <c r="AF546" s="12"/>
      <c r="AG546" s="12"/>
      <c r="AH546" s="12"/>
      <c r="AI546" s="12"/>
      <c r="AJ546" s="12"/>
      <c r="AK546" s="12"/>
      <c r="AL546" s="12"/>
      <c r="AM546" s="12"/>
      <c r="AN546" s="12"/>
      <c r="AO546" s="12"/>
      <c r="AP546" s="12"/>
      <c r="AQ546" s="12"/>
      <c r="AR546" s="12"/>
      <c r="AS546" s="12"/>
      <c r="AT546" s="12"/>
      <c r="AU546" s="12"/>
      <c r="AV546" s="12"/>
      <c r="AW546" s="12"/>
      <c r="AX546" s="12"/>
      <c r="AY546" s="12"/>
      <c r="AZ546" s="12"/>
      <c r="BA546" s="12"/>
      <c r="BB546" s="12"/>
      <c r="BC546" s="12"/>
      <c r="BD546" s="12"/>
      <c r="BE546" s="12"/>
      <c r="BF546" s="12"/>
      <c r="BG546" s="12"/>
      <c r="BH546" s="12"/>
      <c r="BI546" s="12"/>
      <c r="BJ546" s="12"/>
      <c r="BK546" s="12"/>
      <c r="BL546" s="12"/>
      <c r="BM546" s="12"/>
      <c r="BN546" s="12"/>
      <c r="BO546" s="12"/>
      <c r="BP546" s="12"/>
      <c r="BQ546" s="12"/>
      <c r="BR546" s="12"/>
      <c r="BS546" s="12"/>
      <c r="BT546" s="12"/>
      <c r="BU546" s="12"/>
      <c r="BV546" s="12"/>
      <c r="BW546" s="12"/>
      <c r="BX546" s="12"/>
      <c r="BY546" s="12"/>
      <c r="BZ546" s="12"/>
      <c r="CA546" s="12"/>
      <c r="CB546" s="12"/>
      <c r="CC546" s="12"/>
    </row>
    <row r="547" spans="1:81" ht="15.75" x14ac:dyDescent="0.25">
      <c r="A547" s="20"/>
      <c r="B547" s="29"/>
      <c r="C547" s="29"/>
      <c r="D547" s="29"/>
      <c r="E547" s="29"/>
      <c r="F547" s="26"/>
      <c r="G547" s="13"/>
      <c r="H547" s="20"/>
      <c r="I547" s="22"/>
      <c r="J547" s="22"/>
      <c r="K547" s="22"/>
      <c r="L547" s="22"/>
      <c r="M547" s="24"/>
      <c r="N547" s="22"/>
      <c r="O547" s="20"/>
      <c r="P547" s="12"/>
      <c r="Q547" s="12"/>
      <c r="R547" s="12"/>
      <c r="S547" s="12"/>
      <c r="T547" s="12"/>
      <c r="U547" s="12"/>
      <c r="V547" s="12"/>
      <c r="W547" s="12"/>
      <c r="X547" s="12"/>
      <c r="Y547" s="12"/>
      <c r="Z547" s="12"/>
      <c r="AA547" s="12"/>
      <c r="AB547" s="12"/>
      <c r="AC547" s="12"/>
      <c r="AD547" s="12"/>
      <c r="AE547" s="12"/>
      <c r="AF547" s="12"/>
      <c r="AG547" s="12"/>
      <c r="AH547" s="12"/>
      <c r="AI547" s="12"/>
      <c r="AJ547" s="12"/>
      <c r="AK547" s="12"/>
      <c r="AL547" s="12"/>
      <c r="AM547" s="12"/>
      <c r="AN547" s="12"/>
      <c r="AO547" s="12"/>
      <c r="AP547" s="12"/>
      <c r="AQ547" s="12"/>
      <c r="AR547" s="12"/>
      <c r="AS547" s="12"/>
      <c r="AT547" s="12"/>
      <c r="AU547" s="12"/>
      <c r="AV547" s="12"/>
      <c r="AW547" s="12"/>
      <c r="AX547" s="12"/>
      <c r="AY547" s="12"/>
      <c r="AZ547" s="12"/>
      <c r="BA547" s="12"/>
      <c r="BB547" s="12"/>
      <c r="BC547" s="12"/>
      <c r="BD547" s="12"/>
      <c r="BE547" s="12"/>
      <c r="BF547" s="12"/>
      <c r="BG547" s="12"/>
      <c r="BH547" s="12"/>
      <c r="BI547" s="12"/>
      <c r="BJ547" s="12"/>
      <c r="BK547" s="12"/>
      <c r="BL547" s="12"/>
      <c r="BM547" s="12"/>
      <c r="BN547" s="12"/>
      <c r="BO547" s="12"/>
      <c r="BP547" s="12"/>
      <c r="BQ547" s="12"/>
      <c r="BR547" s="12"/>
      <c r="BS547" s="12"/>
      <c r="BT547" s="12"/>
      <c r="BU547" s="12"/>
      <c r="BV547" s="12"/>
      <c r="BW547" s="12"/>
      <c r="BX547" s="12"/>
      <c r="BY547" s="12"/>
      <c r="BZ547" s="12"/>
      <c r="CA547" s="12"/>
      <c r="CB547" s="12"/>
      <c r="CC547" s="12"/>
    </row>
    <row r="548" spans="1:81" ht="15.75" x14ac:dyDescent="0.25">
      <c r="A548" s="20"/>
      <c r="B548" s="29"/>
      <c r="C548" s="29"/>
      <c r="D548" s="29"/>
      <c r="E548" s="29"/>
      <c r="F548" s="26"/>
      <c r="G548" s="13"/>
      <c r="H548" s="20"/>
      <c r="I548" s="22"/>
      <c r="J548" s="22"/>
      <c r="K548" s="22"/>
      <c r="L548" s="22"/>
      <c r="M548" s="24"/>
      <c r="N548" s="22"/>
      <c r="O548" s="20"/>
      <c r="P548" s="12"/>
      <c r="Q548" s="12"/>
      <c r="R548" s="12"/>
      <c r="S548" s="12"/>
      <c r="T548" s="12"/>
      <c r="U548" s="12"/>
      <c r="V548" s="12"/>
      <c r="W548" s="12"/>
      <c r="X548" s="12"/>
      <c r="Y548" s="12"/>
      <c r="Z548" s="12"/>
      <c r="AA548" s="12"/>
      <c r="AB548" s="12"/>
      <c r="AC548" s="12"/>
      <c r="AD548" s="12"/>
      <c r="AE548" s="12"/>
      <c r="AF548" s="12"/>
      <c r="AG548" s="12"/>
      <c r="AH548" s="12"/>
      <c r="AI548" s="12"/>
      <c r="AJ548" s="12"/>
      <c r="AK548" s="12"/>
      <c r="AL548" s="12"/>
      <c r="AM548" s="12"/>
      <c r="AN548" s="12"/>
      <c r="AO548" s="12"/>
      <c r="AP548" s="12"/>
      <c r="AQ548" s="12"/>
      <c r="AR548" s="12"/>
      <c r="AS548" s="12"/>
      <c r="AT548" s="12"/>
      <c r="AU548" s="12"/>
      <c r="AV548" s="12"/>
      <c r="AW548" s="12"/>
      <c r="AX548" s="12"/>
      <c r="AY548" s="12"/>
      <c r="AZ548" s="12"/>
      <c r="BA548" s="12"/>
      <c r="BB548" s="12"/>
      <c r="BC548" s="12"/>
      <c r="BD548" s="12"/>
      <c r="BE548" s="12"/>
      <c r="BF548" s="12"/>
      <c r="BG548" s="12"/>
      <c r="BH548" s="12"/>
      <c r="BI548" s="12"/>
      <c r="BJ548" s="12"/>
      <c r="BK548" s="12"/>
      <c r="BL548" s="12"/>
      <c r="BM548" s="12"/>
      <c r="BN548" s="12"/>
      <c r="BO548" s="12"/>
      <c r="BP548" s="12"/>
      <c r="BQ548" s="12"/>
      <c r="BR548" s="12"/>
      <c r="BS548" s="12"/>
      <c r="BT548" s="12"/>
      <c r="BU548" s="12"/>
      <c r="BV548" s="12"/>
      <c r="BW548" s="12"/>
      <c r="BX548" s="12"/>
      <c r="BY548" s="12"/>
      <c r="BZ548" s="12"/>
      <c r="CA548" s="12"/>
      <c r="CB548" s="12"/>
      <c r="CC548" s="12"/>
    </row>
    <row r="549" spans="1:81" ht="15.75" x14ac:dyDescent="0.25">
      <c r="A549" s="20"/>
      <c r="B549" s="29"/>
      <c r="C549" s="29"/>
      <c r="D549" s="29"/>
      <c r="E549" s="29"/>
      <c r="F549" s="26"/>
      <c r="G549" s="13"/>
      <c r="H549" s="20"/>
      <c r="I549" s="22"/>
      <c r="J549" s="22"/>
      <c r="K549" s="22"/>
      <c r="L549" s="22"/>
      <c r="M549" s="24"/>
      <c r="N549" s="22"/>
      <c r="O549" s="20"/>
      <c r="P549" s="12"/>
      <c r="Q549" s="12"/>
      <c r="R549" s="12"/>
      <c r="S549" s="12"/>
      <c r="T549" s="12"/>
      <c r="U549" s="12"/>
      <c r="V549" s="12"/>
      <c r="W549" s="12"/>
      <c r="X549" s="12"/>
      <c r="Y549" s="12"/>
      <c r="Z549" s="12"/>
      <c r="AA549" s="12"/>
      <c r="AB549" s="12"/>
      <c r="AC549" s="12"/>
      <c r="AD549" s="12"/>
      <c r="AE549" s="12"/>
      <c r="AF549" s="12"/>
      <c r="AG549" s="12"/>
      <c r="AH549" s="12"/>
      <c r="AI549" s="12"/>
      <c r="AJ549" s="12"/>
      <c r="AK549" s="12"/>
      <c r="AL549" s="12"/>
      <c r="AM549" s="12"/>
      <c r="AN549" s="12"/>
      <c r="AO549" s="12"/>
      <c r="AP549" s="12"/>
      <c r="AQ549" s="12"/>
      <c r="AR549" s="12"/>
      <c r="AS549" s="12"/>
      <c r="AT549" s="12"/>
      <c r="AU549" s="12"/>
      <c r="AV549" s="12"/>
      <c r="AW549" s="12"/>
      <c r="AX549" s="12"/>
      <c r="AY549" s="12"/>
      <c r="AZ549" s="12"/>
      <c r="BA549" s="12"/>
      <c r="BB549" s="12"/>
      <c r="BC549" s="12"/>
      <c r="BD549" s="12"/>
      <c r="BE549" s="12"/>
      <c r="BF549" s="12"/>
      <c r="BG549" s="12"/>
      <c r="BH549" s="12"/>
      <c r="BI549" s="12"/>
      <c r="BJ549" s="12"/>
      <c r="BK549" s="12"/>
      <c r="BL549" s="12"/>
      <c r="BM549" s="12"/>
      <c r="BN549" s="12"/>
      <c r="BO549" s="12"/>
      <c r="BP549" s="12"/>
      <c r="BQ549" s="12"/>
      <c r="BR549" s="12"/>
      <c r="BS549" s="12"/>
      <c r="BT549" s="12"/>
      <c r="BU549" s="12"/>
      <c r="BV549" s="12"/>
      <c r="BW549" s="12"/>
      <c r="BX549" s="12"/>
      <c r="BY549" s="12"/>
      <c r="BZ549" s="12"/>
      <c r="CA549" s="12"/>
      <c r="CB549" s="12"/>
      <c r="CC549" s="12"/>
    </row>
    <row r="550" spans="1:81" ht="15.75" x14ac:dyDescent="0.25">
      <c r="A550" s="20"/>
      <c r="B550" s="29"/>
      <c r="C550" s="29"/>
      <c r="D550" s="29"/>
      <c r="E550" s="29"/>
      <c r="F550" s="26"/>
      <c r="G550" s="13"/>
      <c r="H550" s="20"/>
      <c r="I550" s="22"/>
      <c r="J550" s="22"/>
      <c r="K550" s="22"/>
      <c r="L550" s="22"/>
      <c r="M550" s="24"/>
      <c r="N550" s="22"/>
      <c r="O550" s="20"/>
      <c r="P550" s="12"/>
      <c r="Q550" s="12"/>
      <c r="R550" s="12"/>
      <c r="S550" s="12"/>
      <c r="T550" s="12"/>
      <c r="U550" s="12"/>
      <c r="V550" s="12"/>
      <c r="W550" s="12"/>
      <c r="X550" s="12"/>
      <c r="Y550" s="12"/>
      <c r="Z550" s="12"/>
      <c r="AA550" s="12"/>
      <c r="AB550" s="12"/>
      <c r="AC550" s="12"/>
      <c r="AD550" s="12"/>
      <c r="AE550" s="12"/>
      <c r="AF550" s="12"/>
      <c r="AG550" s="12"/>
      <c r="AH550" s="12"/>
      <c r="AI550" s="12"/>
      <c r="AJ550" s="12"/>
      <c r="AK550" s="12"/>
      <c r="AL550" s="12"/>
      <c r="AM550" s="12"/>
      <c r="AN550" s="12"/>
      <c r="AO550" s="12"/>
      <c r="AP550" s="12"/>
      <c r="AQ550" s="12"/>
      <c r="AR550" s="12"/>
      <c r="AS550" s="12"/>
      <c r="AT550" s="12"/>
      <c r="AU550" s="12"/>
      <c r="AV550" s="12"/>
      <c r="AW550" s="12"/>
      <c r="AX550" s="12"/>
      <c r="AY550" s="12"/>
      <c r="AZ550" s="12"/>
      <c r="BA550" s="12"/>
      <c r="BB550" s="12"/>
      <c r="BC550" s="12"/>
      <c r="BD550" s="12"/>
      <c r="BE550" s="12"/>
      <c r="BF550" s="12"/>
      <c r="BG550" s="12"/>
      <c r="BH550" s="12"/>
      <c r="BI550" s="12"/>
      <c r="BJ550" s="12"/>
      <c r="BK550" s="12"/>
      <c r="BL550" s="12"/>
      <c r="BM550" s="12"/>
      <c r="BN550" s="12"/>
      <c r="BO550" s="12"/>
      <c r="BP550" s="12"/>
      <c r="BQ550" s="12"/>
      <c r="BR550" s="12"/>
      <c r="BS550" s="12"/>
      <c r="BT550" s="12"/>
      <c r="BU550" s="12"/>
      <c r="BV550" s="12"/>
      <c r="BW550" s="12"/>
      <c r="BX550" s="12"/>
      <c r="BY550" s="12"/>
      <c r="BZ550" s="12"/>
      <c r="CA550" s="12"/>
      <c r="CB550" s="12"/>
      <c r="CC550" s="12"/>
    </row>
    <row r="551" spans="1:81" ht="15.75" x14ac:dyDescent="0.25">
      <c r="A551" s="20"/>
      <c r="B551" s="29"/>
      <c r="C551" s="29"/>
      <c r="D551" s="29"/>
      <c r="E551" s="29"/>
      <c r="F551" s="26"/>
      <c r="G551" s="13"/>
      <c r="H551" s="20"/>
      <c r="I551" s="22"/>
      <c r="J551" s="22"/>
      <c r="K551" s="22"/>
      <c r="L551" s="22"/>
      <c r="M551" s="24"/>
      <c r="N551" s="22"/>
      <c r="O551" s="20"/>
      <c r="P551" s="12"/>
      <c r="Q551" s="12"/>
      <c r="R551" s="12"/>
      <c r="S551" s="12"/>
      <c r="T551" s="12"/>
      <c r="U551" s="12"/>
      <c r="V551" s="12"/>
      <c r="W551" s="12"/>
      <c r="X551" s="12"/>
      <c r="Y551" s="12"/>
      <c r="Z551" s="12"/>
      <c r="AA551" s="12"/>
      <c r="AB551" s="12"/>
      <c r="AC551" s="12"/>
      <c r="AD551" s="12"/>
      <c r="AE551" s="12"/>
      <c r="AF551" s="12"/>
      <c r="AG551" s="12"/>
      <c r="AH551" s="12"/>
      <c r="AI551" s="12"/>
      <c r="AJ551" s="12"/>
      <c r="AK551" s="12"/>
      <c r="AL551" s="12"/>
      <c r="AM551" s="12"/>
      <c r="AN551" s="12"/>
      <c r="AO551" s="12"/>
      <c r="AP551" s="12"/>
      <c r="AQ551" s="12"/>
      <c r="AR551" s="12"/>
      <c r="AS551" s="12"/>
      <c r="AT551" s="12"/>
      <c r="AU551" s="12"/>
      <c r="AV551" s="12"/>
      <c r="AW551" s="12"/>
      <c r="AX551" s="12"/>
      <c r="AY551" s="12"/>
      <c r="AZ551" s="12"/>
      <c r="BA551" s="12"/>
      <c r="BB551" s="12"/>
      <c r="BC551" s="12"/>
      <c r="BD551" s="12"/>
      <c r="BE551" s="12"/>
      <c r="BF551" s="12"/>
      <c r="BG551" s="12"/>
      <c r="BH551" s="12"/>
      <c r="BI551" s="12"/>
      <c r="BJ551" s="12"/>
      <c r="BK551" s="12"/>
      <c r="BL551" s="12"/>
      <c r="BM551" s="12"/>
      <c r="BN551" s="12"/>
      <c r="BO551" s="12"/>
      <c r="BP551" s="12"/>
      <c r="BQ551" s="12"/>
      <c r="BR551" s="12"/>
      <c r="BS551" s="12"/>
      <c r="BT551" s="12"/>
      <c r="BU551" s="12"/>
      <c r="BV551" s="12"/>
      <c r="BW551" s="12"/>
      <c r="BX551" s="12"/>
      <c r="BY551" s="12"/>
      <c r="BZ551" s="12"/>
      <c r="CA551" s="12"/>
      <c r="CB551" s="12"/>
      <c r="CC551" s="12"/>
    </row>
    <row r="552" spans="1:81" ht="15.75" x14ac:dyDescent="0.25">
      <c r="A552" s="20"/>
      <c r="B552" s="29"/>
      <c r="C552" s="29"/>
      <c r="D552" s="29"/>
      <c r="E552" s="29"/>
      <c r="F552" s="26"/>
      <c r="G552" s="13"/>
      <c r="H552" s="20"/>
      <c r="I552" s="22"/>
      <c r="J552" s="22"/>
      <c r="K552" s="22"/>
      <c r="L552" s="22"/>
      <c r="M552" s="24"/>
      <c r="N552" s="22"/>
      <c r="O552" s="20"/>
      <c r="P552" s="12"/>
      <c r="Q552" s="12"/>
      <c r="R552" s="12"/>
      <c r="S552" s="12"/>
      <c r="T552" s="12"/>
      <c r="U552" s="12"/>
      <c r="V552" s="12"/>
      <c r="W552" s="12"/>
      <c r="X552" s="12"/>
      <c r="Y552" s="12"/>
      <c r="Z552" s="12"/>
      <c r="AA552" s="12"/>
      <c r="AB552" s="12"/>
      <c r="AC552" s="12"/>
      <c r="AD552" s="12"/>
      <c r="AE552" s="12"/>
      <c r="AF552" s="12"/>
      <c r="AG552" s="12"/>
      <c r="AH552" s="12"/>
      <c r="AI552" s="12"/>
      <c r="AJ552" s="12"/>
      <c r="AK552" s="12"/>
      <c r="AL552" s="12"/>
      <c r="AM552" s="12"/>
      <c r="AN552" s="12"/>
      <c r="AO552" s="12"/>
      <c r="AP552" s="12"/>
      <c r="AQ552" s="12"/>
      <c r="AR552" s="12"/>
      <c r="AS552" s="12"/>
      <c r="AT552" s="12"/>
      <c r="AU552" s="12"/>
      <c r="AV552" s="12"/>
      <c r="AW552" s="12"/>
      <c r="AX552" s="12"/>
      <c r="AY552" s="12"/>
      <c r="AZ552" s="12"/>
      <c r="BA552" s="12"/>
      <c r="BB552" s="12"/>
      <c r="BC552" s="12"/>
      <c r="BD552" s="12"/>
      <c r="BE552" s="12"/>
      <c r="BF552" s="12"/>
      <c r="BG552" s="12"/>
      <c r="BH552" s="12"/>
      <c r="BI552" s="12"/>
      <c r="BJ552" s="12"/>
      <c r="BK552" s="12"/>
      <c r="BL552" s="12"/>
      <c r="BM552" s="12"/>
      <c r="BN552" s="12"/>
      <c r="BO552" s="12"/>
      <c r="BP552" s="12"/>
      <c r="BQ552" s="12"/>
      <c r="BR552" s="12"/>
      <c r="BS552" s="12"/>
      <c r="BT552" s="12"/>
      <c r="BU552" s="12"/>
      <c r="BV552" s="12"/>
      <c r="BW552" s="12"/>
      <c r="BX552" s="12"/>
      <c r="BY552" s="12"/>
      <c r="BZ552" s="12"/>
      <c r="CA552" s="12"/>
      <c r="CB552" s="12"/>
      <c r="CC552" s="12"/>
    </row>
    <row r="553" spans="1:81" ht="15.75" x14ac:dyDescent="0.25">
      <c r="A553" s="20"/>
      <c r="B553" s="29"/>
      <c r="C553" s="29"/>
      <c r="D553" s="29"/>
      <c r="E553" s="29"/>
      <c r="F553" s="26"/>
      <c r="G553" s="13"/>
      <c r="H553" s="20"/>
      <c r="I553" s="22"/>
      <c r="J553" s="22"/>
      <c r="K553" s="22"/>
      <c r="L553" s="22"/>
      <c r="M553" s="24"/>
      <c r="N553" s="22"/>
      <c r="O553" s="20"/>
      <c r="P553" s="12"/>
      <c r="Q553" s="12"/>
      <c r="R553" s="12"/>
      <c r="S553" s="12"/>
      <c r="T553" s="12"/>
      <c r="U553" s="12"/>
      <c r="V553" s="12"/>
      <c r="W553" s="12"/>
      <c r="X553" s="12"/>
      <c r="Y553" s="12"/>
      <c r="Z553" s="12"/>
      <c r="AA553" s="12"/>
      <c r="AB553" s="12"/>
      <c r="AC553" s="12"/>
      <c r="AD553" s="12"/>
      <c r="AE553" s="12"/>
      <c r="AF553" s="12"/>
      <c r="AG553" s="12"/>
      <c r="AH553" s="12"/>
      <c r="AI553" s="12"/>
      <c r="AJ553" s="12"/>
      <c r="AK553" s="12"/>
      <c r="AL553" s="12"/>
      <c r="AM553" s="12"/>
      <c r="AN553" s="12"/>
      <c r="AO553" s="12"/>
      <c r="AP553" s="12"/>
      <c r="AQ553" s="12"/>
      <c r="AR553" s="12"/>
      <c r="AS553" s="12"/>
      <c r="AT553" s="12"/>
      <c r="AU553" s="12"/>
      <c r="AV553" s="12"/>
      <c r="AW553" s="12"/>
      <c r="AX553" s="12"/>
      <c r="AY553" s="12"/>
      <c r="AZ553" s="12"/>
      <c r="BA553" s="12"/>
      <c r="BB553" s="12"/>
      <c r="BC553" s="12"/>
      <c r="BD553" s="12"/>
      <c r="BE553" s="12"/>
      <c r="BF553" s="12"/>
      <c r="BG553" s="12"/>
      <c r="BH553" s="12"/>
      <c r="BI553" s="12"/>
      <c r="BJ553" s="12"/>
      <c r="BK553" s="12"/>
      <c r="BL553" s="12"/>
      <c r="BM553" s="12"/>
      <c r="BN553" s="12"/>
      <c r="BO553" s="12"/>
      <c r="BP553" s="12"/>
      <c r="BQ553" s="12"/>
      <c r="BR553" s="12"/>
      <c r="BS553" s="12"/>
      <c r="BT553" s="12"/>
      <c r="BU553" s="12"/>
      <c r="BV553" s="12"/>
      <c r="BW553" s="12"/>
      <c r="BX553" s="12"/>
      <c r="BY553" s="12"/>
      <c r="BZ553" s="12"/>
      <c r="CA553" s="12"/>
      <c r="CB553" s="12"/>
      <c r="CC553" s="12"/>
    </row>
    <row r="554" spans="1:81" ht="15.75" x14ac:dyDescent="0.25">
      <c r="A554" s="20"/>
      <c r="B554" s="29"/>
      <c r="C554" s="29"/>
      <c r="D554" s="29"/>
      <c r="E554" s="29"/>
      <c r="F554" s="26"/>
      <c r="G554" s="13"/>
      <c r="H554" s="20"/>
      <c r="I554" s="22"/>
      <c r="J554" s="22"/>
      <c r="K554" s="22"/>
      <c r="L554" s="22"/>
      <c r="M554" s="24"/>
      <c r="N554" s="22"/>
      <c r="O554" s="20"/>
      <c r="P554" s="12"/>
      <c r="Q554" s="12"/>
      <c r="R554" s="12"/>
      <c r="S554" s="12"/>
      <c r="T554" s="12"/>
      <c r="U554" s="12"/>
      <c r="V554" s="12"/>
      <c r="W554" s="12"/>
      <c r="X554" s="12"/>
      <c r="Y554" s="12"/>
      <c r="Z554" s="12"/>
      <c r="AA554" s="12"/>
      <c r="AB554" s="12"/>
      <c r="AC554" s="12"/>
      <c r="AD554" s="12"/>
      <c r="AE554" s="12"/>
      <c r="AF554" s="12"/>
      <c r="AG554" s="12"/>
      <c r="AH554" s="12"/>
      <c r="AI554" s="12"/>
      <c r="AJ554" s="12"/>
      <c r="AK554" s="12"/>
      <c r="AL554" s="12"/>
      <c r="AM554" s="12"/>
      <c r="AN554" s="12"/>
      <c r="AO554" s="12"/>
      <c r="AP554" s="12"/>
      <c r="AQ554" s="12"/>
      <c r="AR554" s="12"/>
      <c r="AS554" s="12"/>
      <c r="AT554" s="12"/>
      <c r="AU554" s="12"/>
      <c r="AV554" s="12"/>
      <c r="AW554" s="12"/>
      <c r="AX554" s="12"/>
      <c r="AY554" s="12"/>
      <c r="AZ554" s="12"/>
      <c r="BA554" s="12"/>
      <c r="BB554" s="12"/>
      <c r="BC554" s="12"/>
      <c r="BD554" s="12"/>
      <c r="BE554" s="12"/>
      <c r="BF554" s="12"/>
      <c r="BG554" s="12"/>
      <c r="BH554" s="12"/>
      <c r="BI554" s="12"/>
      <c r="BJ554" s="12"/>
      <c r="BK554" s="12"/>
      <c r="BL554" s="12"/>
      <c r="BM554" s="12"/>
      <c r="BN554" s="12"/>
      <c r="BO554" s="12"/>
      <c r="BP554" s="12"/>
      <c r="BQ554" s="12"/>
      <c r="BR554" s="12"/>
      <c r="BS554" s="12"/>
      <c r="BT554" s="12"/>
      <c r="BU554" s="12"/>
      <c r="BV554" s="12"/>
      <c r="BW554" s="12"/>
      <c r="BX554" s="12"/>
      <c r="BY554" s="12"/>
      <c r="BZ554" s="12"/>
      <c r="CA554" s="12"/>
      <c r="CB554" s="12"/>
      <c r="CC554" s="12"/>
    </row>
    <row r="555" spans="1:81" ht="15.75" x14ac:dyDescent="0.25">
      <c r="A555" s="20"/>
      <c r="B555" s="29"/>
      <c r="C555" s="29"/>
      <c r="D555" s="29"/>
      <c r="E555" s="29"/>
      <c r="F555" s="26"/>
      <c r="G555" s="13"/>
      <c r="H555" s="20"/>
      <c r="I555" s="22"/>
      <c r="J555" s="22"/>
      <c r="K555" s="22"/>
      <c r="L555" s="22"/>
      <c r="M555" s="24"/>
      <c r="N555" s="22"/>
      <c r="O555" s="20"/>
      <c r="P555" s="12"/>
      <c r="Q555" s="12"/>
      <c r="R555" s="12"/>
      <c r="S555" s="12"/>
      <c r="T555" s="12"/>
      <c r="U555" s="12"/>
      <c r="V555" s="12"/>
      <c r="W555" s="12"/>
      <c r="X555" s="12"/>
      <c r="Y555" s="12"/>
      <c r="Z555" s="12"/>
      <c r="AA555" s="12"/>
      <c r="AB555" s="12"/>
      <c r="AC555" s="12"/>
      <c r="AD555" s="12"/>
      <c r="AE555" s="12"/>
      <c r="AF555" s="12"/>
      <c r="AG555" s="12"/>
      <c r="AH555" s="12"/>
      <c r="AI555" s="12"/>
      <c r="AJ555" s="12"/>
      <c r="AK555" s="12"/>
      <c r="AL555" s="12"/>
      <c r="AM555" s="12"/>
      <c r="AN555" s="12"/>
      <c r="AO555" s="12"/>
      <c r="AP555" s="12"/>
      <c r="AQ555" s="12"/>
      <c r="AR555" s="12"/>
      <c r="AS555" s="12"/>
      <c r="AT555" s="12"/>
      <c r="AU555" s="12"/>
      <c r="AV555" s="12"/>
      <c r="AW555" s="12"/>
      <c r="AX555" s="12"/>
      <c r="AY555" s="12"/>
      <c r="AZ555" s="12"/>
      <c r="BA555" s="12"/>
      <c r="BB555" s="12"/>
      <c r="BC555" s="12"/>
      <c r="BD555" s="12"/>
      <c r="BE555" s="12"/>
      <c r="BF555" s="12"/>
      <c r="BG555" s="12"/>
      <c r="BH555" s="12"/>
      <c r="BI555" s="12"/>
      <c r="BJ555" s="12"/>
      <c r="BK555" s="12"/>
      <c r="BL555" s="12"/>
      <c r="BM555" s="12"/>
      <c r="BN555" s="12"/>
      <c r="BO555" s="12"/>
      <c r="BP555" s="12"/>
      <c r="BQ555" s="12"/>
      <c r="BR555" s="12"/>
      <c r="BS555" s="12"/>
      <c r="BT555" s="12"/>
      <c r="BU555" s="12"/>
      <c r="BV555" s="12"/>
      <c r="BW555" s="12"/>
      <c r="BX555" s="12"/>
      <c r="BY555" s="12"/>
      <c r="BZ555" s="12"/>
      <c r="CA555" s="12"/>
      <c r="CB555" s="12"/>
      <c r="CC555" s="12"/>
    </row>
    <row r="556" spans="1:81" ht="15.75" x14ac:dyDescent="0.25">
      <c r="A556" s="20"/>
      <c r="B556" s="29"/>
      <c r="C556" s="29"/>
      <c r="D556" s="29"/>
      <c r="E556" s="29"/>
      <c r="F556" s="26"/>
      <c r="G556" s="13"/>
      <c r="H556" s="20"/>
      <c r="I556" s="22"/>
      <c r="J556" s="22"/>
      <c r="K556" s="22"/>
      <c r="L556" s="22"/>
      <c r="M556" s="24"/>
      <c r="N556" s="22"/>
      <c r="O556" s="20"/>
      <c r="P556" s="12"/>
      <c r="Q556" s="12"/>
      <c r="R556" s="12"/>
      <c r="S556" s="12"/>
      <c r="T556" s="12"/>
      <c r="U556" s="12"/>
      <c r="V556" s="12"/>
      <c r="W556" s="12"/>
      <c r="X556" s="12"/>
      <c r="Y556" s="12"/>
      <c r="Z556" s="12"/>
      <c r="AA556" s="12"/>
      <c r="AB556" s="12"/>
      <c r="AC556" s="12"/>
      <c r="AD556" s="12"/>
      <c r="AE556" s="12"/>
      <c r="AF556" s="12"/>
      <c r="AG556" s="12"/>
      <c r="AH556" s="12"/>
      <c r="AI556" s="12"/>
      <c r="AJ556" s="12"/>
      <c r="AK556" s="12"/>
      <c r="AL556" s="12"/>
      <c r="AM556" s="12"/>
      <c r="AN556" s="12"/>
      <c r="AO556" s="12"/>
      <c r="AP556" s="12"/>
      <c r="AQ556" s="12"/>
      <c r="AR556" s="12"/>
      <c r="AS556" s="12"/>
      <c r="AT556" s="12"/>
      <c r="AU556" s="12"/>
      <c r="AV556" s="12"/>
      <c r="AW556" s="12"/>
      <c r="AX556" s="12"/>
      <c r="AY556" s="12"/>
      <c r="AZ556" s="12"/>
      <c r="BA556" s="12"/>
      <c r="BB556" s="12"/>
      <c r="BC556" s="12"/>
      <c r="BD556" s="12"/>
      <c r="BE556" s="12"/>
      <c r="BF556" s="12"/>
      <c r="BG556" s="12"/>
      <c r="BH556" s="12"/>
      <c r="BI556" s="12"/>
      <c r="BJ556" s="12"/>
      <c r="BK556" s="12"/>
      <c r="BL556" s="12"/>
      <c r="BM556" s="12"/>
      <c r="BN556" s="12"/>
      <c r="BO556" s="12"/>
      <c r="BP556" s="12"/>
      <c r="BQ556" s="12"/>
      <c r="BR556" s="12"/>
      <c r="BS556" s="12"/>
      <c r="BT556" s="12"/>
      <c r="BU556" s="12"/>
      <c r="BV556" s="12"/>
      <c r="BW556" s="12"/>
      <c r="BX556" s="12"/>
      <c r="BY556" s="12"/>
      <c r="BZ556" s="12"/>
      <c r="CA556" s="12"/>
      <c r="CB556" s="12"/>
      <c r="CC556" s="12"/>
    </row>
    <row r="557" spans="1:81" ht="15.75" x14ac:dyDescent="0.25">
      <c r="A557" s="20"/>
      <c r="B557" s="29"/>
      <c r="C557" s="29"/>
      <c r="D557" s="29"/>
      <c r="E557" s="29"/>
      <c r="F557" s="26"/>
      <c r="G557" s="13"/>
      <c r="H557" s="20"/>
      <c r="I557" s="22"/>
      <c r="J557" s="22"/>
      <c r="K557" s="22"/>
      <c r="L557" s="22"/>
      <c r="M557" s="24"/>
      <c r="N557" s="22"/>
      <c r="O557" s="20"/>
      <c r="P557" s="12"/>
      <c r="Q557" s="12"/>
      <c r="R557" s="12"/>
      <c r="S557" s="12"/>
      <c r="T557" s="12"/>
      <c r="U557" s="12"/>
      <c r="V557" s="12"/>
      <c r="W557" s="12"/>
      <c r="X557" s="12"/>
      <c r="Y557" s="12"/>
      <c r="Z557" s="12"/>
      <c r="AA557" s="12"/>
      <c r="AB557" s="12"/>
      <c r="AC557" s="12"/>
      <c r="AD557" s="12"/>
      <c r="AE557" s="12"/>
      <c r="AF557" s="12"/>
      <c r="AG557" s="12"/>
      <c r="AH557" s="12"/>
      <c r="AI557" s="12"/>
      <c r="AJ557" s="12"/>
      <c r="AK557" s="12"/>
      <c r="AL557" s="12"/>
      <c r="AM557" s="12"/>
      <c r="AN557" s="12"/>
      <c r="AO557" s="12"/>
      <c r="AP557" s="12"/>
      <c r="AQ557" s="12"/>
      <c r="AR557" s="12"/>
      <c r="AS557" s="12"/>
      <c r="AT557" s="12"/>
      <c r="AU557" s="12"/>
      <c r="AV557" s="12"/>
      <c r="AW557" s="12"/>
      <c r="AX557" s="12"/>
      <c r="AY557" s="12"/>
      <c r="AZ557" s="12"/>
      <c r="BA557" s="12"/>
      <c r="BB557" s="12"/>
      <c r="BC557" s="12"/>
      <c r="BD557" s="12"/>
      <c r="BE557" s="12"/>
      <c r="BF557" s="12"/>
      <c r="BG557" s="12"/>
      <c r="BH557" s="12"/>
      <c r="BI557" s="12"/>
      <c r="BJ557" s="12"/>
      <c r="BK557" s="12"/>
      <c r="BL557" s="12"/>
      <c r="BM557" s="12"/>
      <c r="BN557" s="12"/>
      <c r="BO557" s="12"/>
      <c r="BP557" s="12"/>
      <c r="BQ557" s="12"/>
      <c r="BR557" s="12"/>
      <c r="BS557" s="12"/>
      <c r="BT557" s="12"/>
      <c r="BU557" s="12"/>
      <c r="BV557" s="12"/>
      <c r="BW557" s="12"/>
      <c r="BX557" s="12"/>
      <c r="BY557" s="12"/>
      <c r="BZ557" s="12"/>
      <c r="CA557" s="12"/>
      <c r="CB557" s="12"/>
      <c r="CC557" s="12"/>
    </row>
    <row r="558" spans="1:81" ht="15.75" x14ac:dyDescent="0.25">
      <c r="A558" s="20"/>
      <c r="B558" s="29"/>
      <c r="C558" s="29"/>
      <c r="D558" s="29"/>
      <c r="E558" s="29"/>
      <c r="F558" s="26"/>
      <c r="G558" s="13"/>
      <c r="H558" s="20"/>
      <c r="I558" s="22"/>
      <c r="J558" s="22"/>
      <c r="K558" s="22"/>
      <c r="L558" s="22"/>
      <c r="M558" s="24"/>
      <c r="N558" s="22"/>
      <c r="O558" s="20"/>
      <c r="P558" s="12"/>
      <c r="Q558" s="12"/>
      <c r="R558" s="12"/>
      <c r="S558" s="12"/>
      <c r="T558" s="12"/>
      <c r="U558" s="12"/>
      <c r="V558" s="12"/>
      <c r="W558" s="12"/>
      <c r="X558" s="12"/>
      <c r="Y558" s="12"/>
      <c r="Z558" s="12"/>
      <c r="AA558" s="12"/>
      <c r="AB558" s="12"/>
      <c r="AC558" s="12"/>
      <c r="AD558" s="12"/>
      <c r="AE558" s="12"/>
      <c r="AF558" s="12"/>
      <c r="AG558" s="12"/>
      <c r="AH558" s="12"/>
      <c r="AI558" s="12"/>
      <c r="AJ558" s="12"/>
      <c r="AK558" s="12"/>
      <c r="AL558" s="12"/>
      <c r="AM558" s="12"/>
      <c r="AN558" s="12"/>
      <c r="AO558" s="12"/>
      <c r="AP558" s="12"/>
      <c r="AQ558" s="12"/>
      <c r="AR558" s="12"/>
      <c r="AS558" s="12"/>
      <c r="AT558" s="12"/>
      <c r="AU558" s="12"/>
      <c r="AV558" s="12"/>
      <c r="AW558" s="12"/>
      <c r="AX558" s="12"/>
      <c r="AY558" s="12"/>
      <c r="AZ558" s="12"/>
      <c r="BA558" s="12"/>
      <c r="BB558" s="12"/>
      <c r="BC558" s="12"/>
      <c r="BD558" s="12"/>
      <c r="BE558" s="12"/>
      <c r="BF558" s="12"/>
      <c r="BG558" s="12"/>
      <c r="BH558" s="12"/>
      <c r="BI558" s="12"/>
      <c r="BJ558" s="12"/>
      <c r="BK558" s="12"/>
      <c r="BL558" s="12"/>
      <c r="BM558" s="12"/>
      <c r="BN558" s="12"/>
      <c r="BO558" s="12"/>
      <c r="BP558" s="12"/>
      <c r="BQ558" s="12"/>
      <c r="BR558" s="12"/>
      <c r="BS558" s="12"/>
      <c r="BT558" s="12"/>
      <c r="BU558" s="12"/>
      <c r="BV558" s="12"/>
      <c r="BW558" s="12"/>
      <c r="BX558" s="12"/>
      <c r="BY558" s="12"/>
      <c r="BZ558" s="12"/>
      <c r="CA558" s="12"/>
      <c r="CB558" s="12"/>
      <c r="CC558" s="12"/>
    </row>
    <row r="559" spans="1:81" ht="15.75" x14ac:dyDescent="0.25">
      <c r="A559" s="20"/>
      <c r="B559" s="29"/>
      <c r="C559" s="29"/>
      <c r="D559" s="29"/>
      <c r="E559" s="29"/>
      <c r="F559" s="26"/>
      <c r="G559" s="13"/>
      <c r="H559" s="20"/>
      <c r="I559" s="22"/>
      <c r="J559" s="22"/>
      <c r="K559" s="22"/>
      <c r="L559" s="22"/>
      <c r="M559" s="24"/>
      <c r="N559" s="22"/>
      <c r="O559" s="20"/>
      <c r="P559" s="12"/>
      <c r="Q559" s="12"/>
      <c r="R559" s="12"/>
      <c r="S559" s="12"/>
      <c r="T559" s="12"/>
      <c r="U559" s="12"/>
      <c r="V559" s="12"/>
      <c r="W559" s="12"/>
      <c r="X559" s="12"/>
      <c r="Y559" s="12"/>
      <c r="Z559" s="12"/>
      <c r="AA559" s="12"/>
      <c r="AB559" s="12"/>
      <c r="AC559" s="12"/>
      <c r="AD559" s="12"/>
      <c r="AE559" s="12"/>
      <c r="AF559" s="12"/>
      <c r="AG559" s="12"/>
      <c r="AH559" s="12"/>
      <c r="AI559" s="12"/>
      <c r="AJ559" s="12"/>
      <c r="AK559" s="12"/>
      <c r="AL559" s="12"/>
      <c r="AM559" s="12"/>
      <c r="AN559" s="12"/>
      <c r="AO559" s="12"/>
      <c r="AP559" s="12"/>
      <c r="AQ559" s="12"/>
      <c r="AR559" s="12"/>
      <c r="AS559" s="12"/>
      <c r="AT559" s="12"/>
      <c r="AU559" s="12"/>
      <c r="AV559" s="12"/>
      <c r="AW559" s="12"/>
      <c r="AX559" s="12"/>
      <c r="AY559" s="12"/>
      <c r="AZ559" s="12"/>
      <c r="BA559" s="12"/>
      <c r="BB559" s="12"/>
      <c r="BC559" s="12"/>
      <c r="BD559" s="12"/>
      <c r="BE559" s="12"/>
      <c r="BF559" s="12"/>
      <c r="BG559" s="12"/>
      <c r="BH559" s="12"/>
      <c r="BI559" s="12"/>
      <c r="BJ559" s="12"/>
      <c r="BK559" s="12"/>
      <c r="BL559" s="12"/>
      <c r="BM559" s="12"/>
      <c r="BN559" s="12"/>
      <c r="BO559" s="12"/>
      <c r="BP559" s="12"/>
      <c r="BQ559" s="12"/>
      <c r="BR559" s="12"/>
      <c r="BS559" s="12"/>
      <c r="BT559" s="12"/>
      <c r="BU559" s="12"/>
      <c r="BV559" s="12"/>
      <c r="BW559" s="12"/>
      <c r="BX559" s="12"/>
      <c r="BY559" s="12"/>
      <c r="BZ559" s="12"/>
      <c r="CA559" s="12"/>
      <c r="CB559" s="12"/>
      <c r="CC559" s="12"/>
    </row>
    <row r="560" spans="1:81" ht="15.75" x14ac:dyDescent="0.25">
      <c r="A560" s="20"/>
      <c r="B560" s="29"/>
      <c r="C560" s="29"/>
      <c r="D560" s="29"/>
      <c r="E560" s="29"/>
      <c r="F560" s="26"/>
      <c r="G560" s="13"/>
      <c r="H560" s="20"/>
      <c r="I560" s="22"/>
      <c r="J560" s="22"/>
      <c r="K560" s="22"/>
      <c r="L560" s="22"/>
      <c r="M560" s="24"/>
      <c r="N560" s="22"/>
      <c r="O560" s="20"/>
      <c r="P560" s="12"/>
      <c r="Q560" s="12"/>
      <c r="R560" s="12"/>
      <c r="S560" s="12"/>
      <c r="T560" s="12"/>
      <c r="U560" s="12"/>
      <c r="V560" s="12"/>
      <c r="W560" s="12"/>
      <c r="X560" s="12"/>
      <c r="Y560" s="12"/>
      <c r="Z560" s="12"/>
      <c r="AA560" s="12"/>
      <c r="AB560" s="12"/>
      <c r="AC560" s="12"/>
      <c r="AD560" s="12"/>
      <c r="AE560" s="12"/>
      <c r="AF560" s="12"/>
      <c r="AG560" s="12"/>
      <c r="AH560" s="12"/>
      <c r="AI560" s="12"/>
      <c r="AJ560" s="12"/>
      <c r="AK560" s="12"/>
      <c r="AL560" s="12"/>
      <c r="AM560" s="12"/>
      <c r="AN560" s="12"/>
      <c r="AO560" s="12"/>
      <c r="AP560" s="12"/>
      <c r="AQ560" s="12"/>
      <c r="AR560" s="12"/>
      <c r="AS560" s="12"/>
      <c r="AT560" s="12"/>
      <c r="AU560" s="12"/>
      <c r="AV560" s="12"/>
      <c r="AW560" s="12"/>
      <c r="AX560" s="12"/>
      <c r="AY560" s="12"/>
      <c r="AZ560" s="12"/>
      <c r="BA560" s="12"/>
      <c r="BB560" s="12"/>
      <c r="BC560" s="12"/>
      <c r="BD560" s="12"/>
      <c r="BE560" s="12"/>
      <c r="BF560" s="12"/>
      <c r="BG560" s="12"/>
      <c r="BH560" s="12"/>
      <c r="BI560" s="12"/>
      <c r="BJ560" s="12"/>
      <c r="BK560" s="12"/>
      <c r="BL560" s="12"/>
      <c r="BM560" s="12"/>
      <c r="BN560" s="12"/>
      <c r="BO560" s="12"/>
      <c r="BP560" s="12"/>
      <c r="BQ560" s="12"/>
      <c r="BR560" s="12"/>
      <c r="BS560" s="12"/>
      <c r="BT560" s="12"/>
      <c r="BU560" s="12"/>
      <c r="BV560" s="12"/>
      <c r="BW560" s="12"/>
      <c r="BX560" s="12"/>
      <c r="BY560" s="12"/>
      <c r="BZ560" s="12"/>
      <c r="CA560" s="12"/>
      <c r="CB560" s="12"/>
      <c r="CC560" s="12"/>
    </row>
    <row r="561" spans="1:81" ht="15.75" x14ac:dyDescent="0.25">
      <c r="A561" s="20"/>
      <c r="B561" s="29"/>
      <c r="C561" s="29"/>
      <c r="D561" s="29"/>
      <c r="E561" s="29"/>
      <c r="F561" s="26"/>
      <c r="G561" s="13"/>
      <c r="H561" s="20"/>
      <c r="I561" s="22"/>
      <c r="J561" s="22"/>
      <c r="K561" s="22"/>
      <c r="L561" s="22"/>
      <c r="M561" s="24"/>
      <c r="N561" s="22"/>
      <c r="O561" s="20"/>
      <c r="P561" s="12"/>
      <c r="Q561" s="12"/>
      <c r="R561" s="12"/>
      <c r="S561" s="12"/>
      <c r="T561" s="12"/>
      <c r="U561" s="12"/>
      <c r="V561" s="12"/>
      <c r="W561" s="12"/>
      <c r="X561" s="12"/>
      <c r="Y561" s="12"/>
      <c r="Z561" s="12"/>
      <c r="AA561" s="12"/>
      <c r="AB561" s="12"/>
      <c r="AC561" s="12"/>
      <c r="AD561" s="12"/>
      <c r="AE561" s="12"/>
      <c r="AF561" s="12"/>
      <c r="AG561" s="12"/>
      <c r="AH561" s="12"/>
      <c r="AI561" s="12"/>
      <c r="AJ561" s="12"/>
      <c r="AK561" s="12"/>
      <c r="AL561" s="12"/>
      <c r="AM561" s="12"/>
      <c r="AN561" s="12"/>
      <c r="AO561" s="12"/>
      <c r="AP561" s="12"/>
      <c r="AQ561" s="12"/>
      <c r="AR561" s="12"/>
      <c r="AS561" s="12"/>
      <c r="AT561" s="12"/>
      <c r="AU561" s="12"/>
      <c r="AV561" s="12"/>
      <c r="AW561" s="12"/>
      <c r="AX561" s="12"/>
      <c r="AY561" s="12"/>
      <c r="AZ561" s="12"/>
      <c r="BA561" s="12"/>
      <c r="BB561" s="12"/>
      <c r="BC561" s="12"/>
      <c r="BD561" s="12"/>
      <c r="BE561" s="12"/>
      <c r="BF561" s="12"/>
      <c r="BG561" s="12"/>
      <c r="BH561" s="12"/>
      <c r="BI561" s="12"/>
      <c r="BJ561" s="12"/>
      <c r="BK561" s="12"/>
      <c r="BL561" s="12"/>
      <c r="BM561" s="12"/>
      <c r="BN561" s="12"/>
      <c r="BO561" s="12"/>
      <c r="BP561" s="12"/>
      <c r="BQ561" s="12"/>
      <c r="BR561" s="12"/>
      <c r="BS561" s="12"/>
      <c r="BT561" s="12"/>
      <c r="BU561" s="12"/>
      <c r="BV561" s="12"/>
      <c r="BW561" s="12"/>
      <c r="BX561" s="12"/>
      <c r="BY561" s="12"/>
      <c r="BZ561" s="12"/>
      <c r="CA561" s="12"/>
      <c r="CB561" s="12"/>
      <c r="CC561" s="12"/>
    </row>
    <row r="562" spans="1:81" ht="15.75" x14ac:dyDescent="0.25">
      <c r="A562" s="20"/>
      <c r="B562" s="29"/>
      <c r="C562" s="29"/>
      <c r="D562" s="29"/>
      <c r="E562" s="29"/>
      <c r="F562" s="26"/>
      <c r="G562" s="13"/>
      <c r="H562" s="20"/>
      <c r="I562" s="22"/>
      <c r="J562" s="22"/>
      <c r="K562" s="22"/>
      <c r="L562" s="22"/>
      <c r="M562" s="24"/>
      <c r="N562" s="22"/>
      <c r="O562" s="20"/>
      <c r="P562" s="12"/>
      <c r="Q562" s="12"/>
      <c r="R562" s="12"/>
      <c r="S562" s="12"/>
      <c r="T562" s="12"/>
      <c r="U562" s="12"/>
      <c r="V562" s="12"/>
      <c r="W562" s="12"/>
      <c r="X562" s="12"/>
      <c r="Y562" s="12"/>
      <c r="Z562" s="12"/>
      <c r="AA562" s="12"/>
      <c r="AB562" s="12"/>
      <c r="AC562" s="12"/>
      <c r="AD562" s="12"/>
      <c r="AE562" s="12"/>
      <c r="AF562" s="12"/>
      <c r="AG562" s="12"/>
      <c r="AH562" s="12"/>
      <c r="AI562" s="12"/>
      <c r="AJ562" s="12"/>
      <c r="AK562" s="12"/>
      <c r="AL562" s="12"/>
      <c r="AM562" s="12"/>
      <c r="AN562" s="12"/>
      <c r="AO562" s="12"/>
      <c r="AP562" s="12"/>
      <c r="AQ562" s="12"/>
      <c r="AR562" s="12"/>
      <c r="AS562" s="12"/>
      <c r="AT562" s="12"/>
      <c r="AU562" s="12"/>
      <c r="AV562" s="12"/>
      <c r="AW562" s="12"/>
      <c r="AX562" s="12"/>
      <c r="AY562" s="12"/>
      <c r="AZ562" s="12"/>
      <c r="BA562" s="12"/>
      <c r="BB562" s="12"/>
      <c r="BC562" s="12"/>
      <c r="BD562" s="12"/>
      <c r="BE562" s="12"/>
      <c r="BF562" s="12"/>
      <c r="BG562" s="12"/>
      <c r="BH562" s="12"/>
      <c r="BI562" s="12"/>
      <c r="BJ562" s="12"/>
      <c r="BK562" s="12"/>
      <c r="BL562" s="12"/>
      <c r="BM562" s="12"/>
      <c r="BN562" s="12"/>
      <c r="BO562" s="12"/>
      <c r="BP562" s="12"/>
      <c r="BQ562" s="12"/>
      <c r="BR562" s="12"/>
      <c r="BS562" s="12"/>
      <c r="BT562" s="12"/>
      <c r="BU562" s="12"/>
      <c r="BV562" s="12"/>
      <c r="BW562" s="12"/>
      <c r="BX562" s="12"/>
      <c r="BY562" s="12"/>
      <c r="BZ562" s="12"/>
      <c r="CA562" s="12"/>
      <c r="CB562" s="12"/>
      <c r="CC562" s="12"/>
    </row>
    <row r="563" spans="1:81" ht="15.75" x14ac:dyDescent="0.25">
      <c r="A563" s="20"/>
      <c r="B563" s="29"/>
      <c r="C563" s="29"/>
      <c r="D563" s="29"/>
      <c r="E563" s="29"/>
      <c r="F563" s="26"/>
      <c r="G563" s="13"/>
      <c r="H563" s="20"/>
      <c r="I563" s="22"/>
      <c r="J563" s="22"/>
      <c r="K563" s="22"/>
      <c r="L563" s="22"/>
      <c r="M563" s="24"/>
      <c r="N563" s="22"/>
      <c r="O563" s="20"/>
      <c r="P563" s="12"/>
      <c r="Q563" s="12"/>
      <c r="R563" s="12"/>
      <c r="S563" s="12"/>
      <c r="T563" s="12"/>
      <c r="U563" s="12"/>
      <c r="V563" s="12"/>
      <c r="W563" s="12"/>
      <c r="X563" s="12"/>
      <c r="Y563" s="12"/>
      <c r="Z563" s="12"/>
      <c r="AA563" s="12"/>
      <c r="AB563" s="12"/>
      <c r="AC563" s="12"/>
      <c r="AD563" s="12"/>
      <c r="AE563" s="12"/>
      <c r="AF563" s="12"/>
      <c r="AG563" s="12"/>
      <c r="AH563" s="12"/>
      <c r="AI563" s="12"/>
      <c r="AJ563" s="12"/>
      <c r="AK563" s="12"/>
      <c r="AL563" s="12"/>
      <c r="AM563" s="12"/>
      <c r="AN563" s="12"/>
      <c r="AO563" s="12"/>
      <c r="AP563" s="12"/>
      <c r="AQ563" s="12"/>
      <c r="AR563" s="12"/>
      <c r="AS563" s="12"/>
      <c r="AT563" s="12"/>
      <c r="AU563" s="12"/>
      <c r="AV563" s="12"/>
      <c r="AW563" s="12"/>
      <c r="AX563" s="12"/>
      <c r="AY563" s="12"/>
      <c r="AZ563" s="12"/>
      <c r="BA563" s="12"/>
      <c r="BB563" s="12"/>
      <c r="BC563" s="12"/>
      <c r="BD563" s="12"/>
      <c r="BE563" s="12"/>
      <c r="BF563" s="12"/>
      <c r="BG563" s="12"/>
      <c r="BH563" s="12"/>
      <c r="BI563" s="12"/>
      <c r="BJ563" s="12"/>
      <c r="BK563" s="12"/>
      <c r="BL563" s="12"/>
      <c r="BM563" s="12"/>
      <c r="BN563" s="12"/>
      <c r="BO563" s="12"/>
      <c r="BP563" s="12"/>
      <c r="BQ563" s="12"/>
      <c r="BR563" s="12"/>
      <c r="BS563" s="12"/>
      <c r="BT563" s="12"/>
      <c r="BU563" s="12"/>
      <c r="BV563" s="12"/>
      <c r="BW563" s="12"/>
      <c r="BX563" s="12"/>
      <c r="BY563" s="12"/>
      <c r="BZ563" s="12"/>
      <c r="CA563" s="12"/>
      <c r="CB563" s="12"/>
      <c r="CC563" s="12"/>
    </row>
    <row r="564" spans="1:81" ht="15.75" x14ac:dyDescent="0.25">
      <c r="A564" s="20"/>
      <c r="B564" s="29"/>
      <c r="C564" s="29"/>
      <c r="D564" s="29"/>
      <c r="E564" s="29"/>
      <c r="F564" s="26"/>
      <c r="G564" s="13"/>
      <c r="H564" s="20"/>
      <c r="I564" s="22"/>
      <c r="J564" s="22"/>
      <c r="K564" s="22"/>
      <c r="L564" s="22"/>
      <c r="M564" s="24"/>
      <c r="N564" s="22"/>
      <c r="O564" s="20"/>
      <c r="P564" s="12"/>
      <c r="Q564" s="12"/>
      <c r="R564" s="12"/>
      <c r="S564" s="12"/>
      <c r="T564" s="12"/>
      <c r="U564" s="12"/>
      <c r="V564" s="12"/>
      <c r="W564" s="12"/>
      <c r="X564" s="12"/>
      <c r="Y564" s="12"/>
      <c r="Z564" s="12"/>
      <c r="AA564" s="12"/>
      <c r="AB564" s="12"/>
      <c r="AC564" s="12"/>
      <c r="AD564" s="12"/>
      <c r="AE564" s="12"/>
      <c r="AF564" s="12"/>
      <c r="AG564" s="12"/>
      <c r="AH564" s="12"/>
      <c r="AI564" s="12"/>
      <c r="AJ564" s="12"/>
      <c r="AK564" s="12"/>
      <c r="AL564" s="12"/>
      <c r="AM564" s="12"/>
      <c r="AN564" s="12"/>
      <c r="AO564" s="12"/>
      <c r="AP564" s="12"/>
      <c r="AQ564" s="12"/>
      <c r="AR564" s="12"/>
      <c r="AS564" s="12"/>
      <c r="AT564" s="12"/>
      <c r="AU564" s="12"/>
      <c r="AV564" s="12"/>
      <c r="AW564" s="12"/>
      <c r="AX564" s="12"/>
      <c r="AY564" s="12"/>
      <c r="AZ564" s="12"/>
      <c r="BA564" s="12"/>
      <c r="BB564" s="12"/>
      <c r="BC564" s="12"/>
      <c r="BD564" s="12"/>
      <c r="BE564" s="12"/>
      <c r="BF564" s="12"/>
      <c r="BG564" s="12"/>
      <c r="BH564" s="12"/>
      <c r="BI564" s="12"/>
      <c r="BJ564" s="12"/>
      <c r="BK564" s="12"/>
      <c r="BL564" s="12"/>
      <c r="BM564" s="12"/>
      <c r="BN564" s="12"/>
      <c r="BO564" s="12"/>
      <c r="BP564" s="12"/>
      <c r="BQ564" s="12"/>
      <c r="BR564" s="12"/>
      <c r="BS564" s="12"/>
      <c r="BT564" s="12"/>
      <c r="BU564" s="12"/>
      <c r="BV564" s="12"/>
      <c r="BW564" s="12"/>
      <c r="BX564" s="12"/>
      <c r="BY564" s="12"/>
      <c r="BZ564" s="12"/>
      <c r="CA564" s="12"/>
      <c r="CB564" s="12"/>
      <c r="CC564" s="12"/>
    </row>
    <row r="565" spans="1:81" ht="15.75" x14ac:dyDescent="0.25">
      <c r="A565" s="20"/>
      <c r="B565" s="29"/>
      <c r="C565" s="29"/>
      <c r="D565" s="29"/>
      <c r="E565" s="29"/>
      <c r="F565" s="26"/>
      <c r="G565" s="13"/>
      <c r="H565" s="20"/>
      <c r="I565" s="22"/>
      <c r="J565" s="22"/>
      <c r="K565" s="22"/>
      <c r="L565" s="22"/>
      <c r="M565" s="24"/>
      <c r="N565" s="22"/>
      <c r="O565" s="20"/>
      <c r="P565" s="12"/>
      <c r="Q565" s="12"/>
      <c r="R565" s="12"/>
      <c r="S565" s="12"/>
      <c r="T565" s="12"/>
      <c r="U565" s="12"/>
      <c r="V565" s="12"/>
      <c r="W565" s="12"/>
      <c r="X565" s="12"/>
      <c r="Y565" s="12"/>
      <c r="Z565" s="12"/>
      <c r="AA565" s="12"/>
      <c r="AB565" s="12"/>
      <c r="AC565" s="12"/>
      <c r="AD565" s="12"/>
      <c r="AE565" s="12"/>
      <c r="AF565" s="12"/>
      <c r="AG565" s="12"/>
      <c r="AH565" s="12"/>
      <c r="AI565" s="12"/>
      <c r="AJ565" s="12"/>
      <c r="AK565" s="12"/>
      <c r="AL565" s="12"/>
      <c r="AM565" s="12"/>
      <c r="AN565" s="12"/>
      <c r="AO565" s="12"/>
      <c r="AP565" s="12"/>
      <c r="AQ565" s="12"/>
      <c r="AR565" s="12"/>
      <c r="AS565" s="12"/>
      <c r="AT565" s="12"/>
      <c r="AU565" s="12"/>
      <c r="AV565" s="12"/>
      <c r="AW565" s="12"/>
      <c r="AX565" s="12"/>
      <c r="AY565" s="12"/>
      <c r="AZ565" s="12"/>
      <c r="BA565" s="12"/>
      <c r="BB565" s="12"/>
      <c r="BC565" s="12"/>
      <c r="BD565" s="12"/>
      <c r="BE565" s="12"/>
      <c r="BF565" s="12"/>
      <c r="BG565" s="12"/>
      <c r="BH565" s="12"/>
      <c r="BI565" s="12"/>
      <c r="BJ565" s="12"/>
      <c r="BK565" s="12"/>
      <c r="BL565" s="12"/>
      <c r="BM565" s="12"/>
      <c r="BN565" s="12"/>
      <c r="BO565" s="12"/>
      <c r="BP565" s="12"/>
      <c r="BQ565" s="12"/>
      <c r="BR565" s="12"/>
      <c r="BS565" s="12"/>
      <c r="BT565" s="12"/>
      <c r="BU565" s="12"/>
      <c r="BV565" s="12"/>
      <c r="BW565" s="12"/>
      <c r="BX565" s="12"/>
      <c r="BY565" s="12"/>
      <c r="BZ565" s="12"/>
      <c r="CA565" s="12"/>
      <c r="CB565" s="12"/>
      <c r="CC565" s="12"/>
    </row>
    <row r="566" spans="1:81" ht="15.75" x14ac:dyDescent="0.25">
      <c r="A566" s="20"/>
      <c r="B566" s="29"/>
      <c r="C566" s="29"/>
      <c r="D566" s="29"/>
      <c r="E566" s="29"/>
      <c r="F566" s="26"/>
      <c r="G566" s="13"/>
      <c r="H566" s="20"/>
      <c r="I566" s="22"/>
      <c r="J566" s="22"/>
      <c r="K566" s="22"/>
      <c r="L566" s="22"/>
      <c r="M566" s="24"/>
      <c r="N566" s="22"/>
      <c r="O566" s="20"/>
      <c r="P566" s="12"/>
      <c r="Q566" s="12"/>
      <c r="R566" s="12"/>
      <c r="S566" s="12"/>
      <c r="T566" s="12"/>
      <c r="U566" s="12"/>
      <c r="V566" s="12"/>
      <c r="W566" s="12"/>
      <c r="X566" s="12"/>
      <c r="Y566" s="12"/>
      <c r="Z566" s="12"/>
      <c r="AA566" s="12"/>
      <c r="AB566" s="12"/>
      <c r="AC566" s="12"/>
      <c r="AD566" s="12"/>
      <c r="AE566" s="12"/>
      <c r="AF566" s="12"/>
      <c r="AG566" s="12"/>
      <c r="AH566" s="12"/>
      <c r="AI566" s="12"/>
      <c r="AJ566" s="12"/>
      <c r="AK566" s="12"/>
      <c r="AL566" s="12"/>
      <c r="AM566" s="12"/>
      <c r="AN566" s="12"/>
      <c r="AO566" s="12"/>
      <c r="AP566" s="12"/>
      <c r="AQ566" s="12"/>
      <c r="AR566" s="12"/>
      <c r="AS566" s="12"/>
      <c r="AT566" s="12"/>
      <c r="AU566" s="12"/>
      <c r="AV566" s="12"/>
      <c r="AW566" s="12"/>
      <c r="AX566" s="12"/>
      <c r="AY566" s="12"/>
      <c r="AZ566" s="12"/>
      <c r="BA566" s="12"/>
      <c r="BB566" s="12"/>
      <c r="BC566" s="12"/>
      <c r="BD566" s="12"/>
      <c r="BE566" s="12"/>
      <c r="BF566" s="12"/>
      <c r="BG566" s="12"/>
      <c r="BH566" s="12"/>
      <c r="BI566" s="12"/>
      <c r="BJ566" s="12"/>
      <c r="BK566" s="12"/>
      <c r="BL566" s="12"/>
      <c r="BM566" s="12"/>
      <c r="BN566" s="12"/>
      <c r="BO566" s="12"/>
      <c r="BP566" s="12"/>
      <c r="BQ566" s="12"/>
      <c r="BR566" s="12"/>
      <c r="BS566" s="12"/>
      <c r="BT566" s="12"/>
      <c r="BU566" s="12"/>
      <c r="BV566" s="12"/>
      <c r="BW566" s="12"/>
      <c r="BX566" s="12"/>
      <c r="BY566" s="12"/>
      <c r="BZ566" s="12"/>
      <c r="CA566" s="12"/>
      <c r="CB566" s="12"/>
      <c r="CC566" s="12"/>
    </row>
    <row r="567" spans="1:81" ht="15.75" x14ac:dyDescent="0.25">
      <c r="A567" s="20"/>
      <c r="B567" s="29"/>
      <c r="C567" s="29"/>
      <c r="D567" s="29"/>
      <c r="E567" s="29"/>
      <c r="F567" s="26"/>
      <c r="G567" s="13"/>
      <c r="H567" s="20"/>
      <c r="I567" s="22"/>
      <c r="J567" s="22"/>
      <c r="K567" s="22"/>
      <c r="L567" s="22"/>
      <c r="M567" s="24"/>
      <c r="N567" s="22"/>
      <c r="O567" s="20"/>
      <c r="P567" s="12"/>
      <c r="Q567" s="12"/>
      <c r="R567" s="12"/>
      <c r="S567" s="12"/>
      <c r="T567" s="12"/>
      <c r="U567" s="12"/>
      <c r="V567" s="12"/>
      <c r="W567" s="12"/>
      <c r="X567" s="12"/>
      <c r="Y567" s="12"/>
      <c r="Z567" s="12"/>
      <c r="AA567" s="12"/>
      <c r="AB567" s="12"/>
      <c r="AC567" s="12"/>
      <c r="AD567" s="12"/>
      <c r="AE567" s="12"/>
      <c r="AF567" s="12"/>
      <c r="AG567" s="12"/>
      <c r="AH567" s="12"/>
      <c r="AI567" s="12"/>
      <c r="AJ567" s="12"/>
      <c r="AK567" s="12"/>
      <c r="AL567" s="12"/>
      <c r="AM567" s="12"/>
      <c r="AN567" s="12"/>
      <c r="AO567" s="12"/>
      <c r="AP567" s="12"/>
      <c r="AQ567" s="12"/>
      <c r="AR567" s="12"/>
      <c r="AS567" s="12"/>
      <c r="AT567" s="12"/>
      <c r="AU567" s="12"/>
      <c r="AV567" s="12"/>
      <c r="AW567" s="12"/>
      <c r="AX567" s="12"/>
      <c r="AY567" s="12"/>
      <c r="AZ567" s="12"/>
      <c r="BA567" s="12"/>
      <c r="BB567" s="12"/>
      <c r="BC567" s="12"/>
      <c r="BD567" s="12"/>
      <c r="BE567" s="12"/>
      <c r="BF567" s="12"/>
      <c r="BG567" s="12"/>
      <c r="BH567" s="12"/>
      <c r="BI567" s="12"/>
      <c r="BJ567" s="12"/>
      <c r="BK567" s="12"/>
      <c r="BL567" s="12"/>
      <c r="BM567" s="12"/>
      <c r="BN567" s="12"/>
      <c r="BO567" s="12"/>
      <c r="BP567" s="12"/>
      <c r="BQ567" s="12"/>
      <c r="BR567" s="12"/>
      <c r="BS567" s="12"/>
      <c r="BT567" s="12"/>
      <c r="BU567" s="12"/>
      <c r="BV567" s="12"/>
      <c r="BW567" s="12"/>
      <c r="BX567" s="12"/>
      <c r="BY567" s="12"/>
      <c r="BZ567" s="12"/>
      <c r="CA567" s="12"/>
      <c r="CB567" s="12"/>
      <c r="CC567" s="12"/>
    </row>
    <row r="568" spans="1:81" ht="15.75" x14ac:dyDescent="0.25">
      <c r="A568" s="20"/>
      <c r="B568" s="29"/>
      <c r="C568" s="29"/>
      <c r="D568" s="29"/>
      <c r="E568" s="29"/>
      <c r="F568" s="26"/>
      <c r="G568" s="13"/>
      <c r="H568" s="20"/>
      <c r="I568" s="22"/>
      <c r="J568" s="22"/>
      <c r="K568" s="22"/>
      <c r="L568" s="22"/>
      <c r="M568" s="24"/>
      <c r="N568" s="22"/>
      <c r="O568" s="20"/>
      <c r="P568" s="12"/>
      <c r="Q568" s="12"/>
      <c r="R568" s="12"/>
      <c r="S568" s="12"/>
      <c r="T568" s="12"/>
      <c r="U568" s="12"/>
      <c r="V568" s="12"/>
      <c r="W568" s="12"/>
      <c r="X568" s="12"/>
      <c r="Y568" s="12"/>
      <c r="Z568" s="12"/>
      <c r="AA568" s="12"/>
      <c r="AB568" s="12"/>
      <c r="AC568" s="12"/>
      <c r="AD568" s="12"/>
      <c r="AE568" s="12"/>
      <c r="AF568" s="12"/>
      <c r="AG568" s="12"/>
      <c r="AH568" s="12"/>
      <c r="AI568" s="12"/>
      <c r="AJ568" s="12"/>
      <c r="AK568" s="12"/>
      <c r="AL568" s="12"/>
      <c r="AM568" s="12"/>
      <c r="AN568" s="12"/>
      <c r="AO568" s="12"/>
      <c r="AP568" s="12"/>
      <c r="AQ568" s="12"/>
      <c r="AR568" s="12"/>
      <c r="AS568" s="12"/>
      <c r="AT568" s="12"/>
      <c r="AU568" s="12"/>
      <c r="AV568" s="12"/>
      <c r="AW568" s="12"/>
      <c r="AX568" s="12"/>
      <c r="AY568" s="12"/>
      <c r="AZ568" s="12"/>
      <c r="BA568" s="12"/>
      <c r="BB568" s="12"/>
      <c r="BC568" s="12"/>
      <c r="BD568" s="12"/>
      <c r="BE568" s="12"/>
      <c r="BF568" s="12"/>
      <c r="BG568" s="12"/>
      <c r="BH568" s="12"/>
      <c r="BI568" s="12"/>
      <c r="BJ568" s="12"/>
      <c r="BK568" s="12"/>
      <c r="BL568" s="12"/>
      <c r="BM568" s="12"/>
      <c r="BN568" s="12"/>
      <c r="BO568" s="12"/>
      <c r="BP568" s="12"/>
      <c r="BQ568" s="12"/>
      <c r="BR568" s="12"/>
      <c r="BS568" s="12"/>
      <c r="BT568" s="12"/>
      <c r="BU568" s="12"/>
      <c r="BV568" s="12"/>
      <c r="BW568" s="12"/>
      <c r="BX568" s="12"/>
      <c r="BY568" s="12"/>
      <c r="BZ568" s="12"/>
      <c r="CA568" s="12"/>
      <c r="CB568" s="12"/>
      <c r="CC568" s="12"/>
    </row>
    <row r="569" spans="1:81" ht="15.75" x14ac:dyDescent="0.25">
      <c r="A569" s="20"/>
      <c r="B569" s="29"/>
      <c r="C569" s="29"/>
      <c r="D569" s="29"/>
      <c r="E569" s="29"/>
      <c r="F569" s="26"/>
      <c r="G569" s="13"/>
      <c r="H569" s="20"/>
      <c r="I569" s="22"/>
      <c r="J569" s="22"/>
      <c r="K569" s="22"/>
      <c r="L569" s="22"/>
      <c r="M569" s="24"/>
      <c r="N569" s="22"/>
      <c r="O569" s="20"/>
      <c r="P569" s="12"/>
      <c r="Q569" s="12"/>
      <c r="R569" s="12"/>
      <c r="S569" s="12"/>
      <c r="T569" s="12"/>
      <c r="U569" s="12"/>
      <c r="V569" s="12"/>
      <c r="W569" s="12"/>
      <c r="X569" s="12"/>
      <c r="Y569" s="12"/>
      <c r="Z569" s="12"/>
      <c r="AA569" s="12"/>
      <c r="AB569" s="12"/>
      <c r="AC569" s="12"/>
      <c r="AD569" s="12"/>
      <c r="AE569" s="12"/>
      <c r="AF569" s="12"/>
      <c r="AG569" s="12"/>
      <c r="AH569" s="12"/>
      <c r="AI569" s="12"/>
      <c r="AJ569" s="12"/>
      <c r="AK569" s="12"/>
      <c r="AL569" s="12"/>
      <c r="AM569" s="12"/>
      <c r="AN569" s="12"/>
      <c r="AO569" s="12"/>
      <c r="AP569" s="12"/>
      <c r="AQ569" s="12"/>
      <c r="AR569" s="12"/>
      <c r="AS569" s="12"/>
      <c r="AT569" s="12"/>
      <c r="AU569" s="12"/>
      <c r="AV569" s="12"/>
      <c r="AW569" s="12"/>
      <c r="AX569" s="12"/>
      <c r="AY569" s="12"/>
      <c r="AZ569" s="12"/>
      <c r="BA569" s="12"/>
      <c r="BB569" s="12"/>
      <c r="BC569" s="12"/>
      <c r="BD569" s="12"/>
      <c r="BE569" s="12"/>
      <c r="BF569" s="12"/>
      <c r="BG569" s="12"/>
      <c r="BH569" s="12"/>
      <c r="BI569" s="12"/>
      <c r="BJ569" s="12"/>
      <c r="BK569" s="12"/>
      <c r="BL569" s="12"/>
      <c r="BM569" s="12"/>
      <c r="BN569" s="12"/>
      <c r="BO569" s="12"/>
      <c r="BP569" s="12"/>
      <c r="BQ569" s="12"/>
      <c r="BR569" s="12"/>
      <c r="BS569" s="12"/>
      <c r="BT569" s="12"/>
      <c r="BU569" s="12"/>
      <c r="BV569" s="12"/>
      <c r="BW569" s="12"/>
      <c r="BX569" s="12"/>
      <c r="BY569" s="12"/>
      <c r="BZ569" s="12"/>
      <c r="CA569" s="12"/>
      <c r="CB569" s="12"/>
      <c r="CC569" s="12"/>
    </row>
    <row r="570" spans="1:81" ht="15.75" x14ac:dyDescent="0.25">
      <c r="A570" s="20"/>
      <c r="B570" s="29"/>
      <c r="C570" s="29"/>
      <c r="D570" s="29"/>
      <c r="E570" s="29"/>
      <c r="F570" s="26"/>
      <c r="G570" s="13"/>
      <c r="H570" s="20"/>
      <c r="I570" s="22"/>
      <c r="J570" s="22"/>
      <c r="K570" s="22"/>
      <c r="L570" s="22"/>
      <c r="M570" s="24"/>
      <c r="N570" s="22"/>
      <c r="O570" s="20"/>
      <c r="P570" s="12"/>
      <c r="Q570" s="12"/>
      <c r="R570" s="12"/>
      <c r="S570" s="12"/>
      <c r="T570" s="12"/>
      <c r="U570" s="12"/>
      <c r="V570" s="12"/>
      <c r="W570" s="12"/>
      <c r="X570" s="12"/>
      <c r="Y570" s="12"/>
      <c r="Z570" s="12"/>
      <c r="AA570" s="12"/>
      <c r="AB570" s="12"/>
      <c r="AC570" s="12"/>
      <c r="AD570" s="12"/>
      <c r="AE570" s="12"/>
      <c r="AF570" s="12"/>
      <c r="AG570" s="12"/>
      <c r="AH570" s="12"/>
      <c r="AI570" s="12"/>
      <c r="AJ570" s="12"/>
      <c r="AK570" s="12"/>
      <c r="AL570" s="12"/>
      <c r="AM570" s="12"/>
      <c r="AN570" s="12"/>
      <c r="AO570" s="12"/>
      <c r="AP570" s="12"/>
      <c r="AQ570" s="12"/>
      <c r="AR570" s="12"/>
      <c r="AS570" s="12"/>
      <c r="AT570" s="12"/>
      <c r="AU570" s="12"/>
      <c r="AV570" s="12"/>
      <c r="AW570" s="12"/>
      <c r="AX570" s="12"/>
      <c r="AY570" s="12"/>
      <c r="AZ570" s="12"/>
      <c r="BA570" s="12"/>
      <c r="BB570" s="12"/>
      <c r="BC570" s="12"/>
      <c r="BD570" s="12"/>
      <c r="BE570" s="12"/>
      <c r="BF570" s="12"/>
      <c r="BG570" s="12"/>
      <c r="BH570" s="12"/>
      <c r="BI570" s="12"/>
      <c r="BJ570" s="12"/>
      <c r="BK570" s="12"/>
      <c r="BL570" s="12"/>
      <c r="BM570" s="12"/>
      <c r="BN570" s="12"/>
      <c r="BO570" s="12"/>
      <c r="BP570" s="12"/>
      <c r="BQ570" s="12"/>
      <c r="BR570" s="12"/>
      <c r="BS570" s="12"/>
      <c r="BT570" s="12"/>
      <c r="BU570" s="12"/>
      <c r="BV570" s="12"/>
      <c r="BW570" s="12"/>
      <c r="BX570" s="12"/>
      <c r="BY570" s="12"/>
      <c r="BZ570" s="12"/>
      <c r="CA570" s="12"/>
      <c r="CB570" s="12"/>
      <c r="CC570" s="12"/>
    </row>
    <row r="571" spans="1:81" ht="15.75" x14ac:dyDescent="0.25">
      <c r="A571" s="20"/>
      <c r="B571" s="29"/>
      <c r="C571" s="29"/>
      <c r="D571" s="29"/>
      <c r="E571" s="29"/>
      <c r="F571" s="26"/>
      <c r="G571" s="13"/>
      <c r="H571" s="20"/>
      <c r="I571" s="22"/>
      <c r="J571" s="22"/>
      <c r="K571" s="22"/>
      <c r="L571" s="22"/>
      <c r="M571" s="24"/>
      <c r="N571" s="22"/>
      <c r="O571" s="20"/>
      <c r="P571" s="12"/>
      <c r="Q571" s="12"/>
      <c r="R571" s="12"/>
      <c r="S571" s="12"/>
      <c r="T571" s="12"/>
      <c r="U571" s="12"/>
      <c r="V571" s="12"/>
      <c r="W571" s="12"/>
      <c r="X571" s="12"/>
      <c r="Y571" s="12"/>
      <c r="Z571" s="12"/>
      <c r="AA571" s="12"/>
      <c r="AB571" s="12"/>
      <c r="AC571" s="12"/>
      <c r="AD571" s="12"/>
      <c r="AE571" s="12"/>
      <c r="AF571" s="12"/>
      <c r="AG571" s="12"/>
      <c r="AH571" s="12"/>
      <c r="AI571" s="12"/>
      <c r="AJ571" s="12"/>
      <c r="AK571" s="12"/>
      <c r="AL571" s="12"/>
      <c r="AM571" s="12"/>
      <c r="AN571" s="12"/>
      <c r="AO571" s="12"/>
      <c r="AP571" s="12"/>
      <c r="AQ571" s="12"/>
      <c r="AR571" s="12"/>
      <c r="AS571" s="12"/>
      <c r="AT571" s="12"/>
      <c r="AU571" s="12"/>
      <c r="AV571" s="12"/>
      <c r="AW571" s="12"/>
      <c r="AX571" s="12"/>
      <c r="AY571" s="12"/>
      <c r="AZ571" s="12"/>
      <c r="BA571" s="12"/>
      <c r="BB571" s="12"/>
      <c r="BC571" s="12"/>
      <c r="BD571" s="12"/>
      <c r="BE571" s="12"/>
      <c r="BF571" s="12"/>
      <c r="BG571" s="12"/>
      <c r="BH571" s="12"/>
      <c r="BI571" s="12"/>
      <c r="BJ571" s="12"/>
      <c r="BK571" s="12"/>
      <c r="BL571" s="12"/>
      <c r="BM571" s="12"/>
      <c r="BN571" s="12"/>
      <c r="BO571" s="12"/>
      <c r="BP571" s="12"/>
      <c r="BQ571" s="12"/>
      <c r="BR571" s="12"/>
      <c r="BS571" s="12"/>
      <c r="BT571" s="12"/>
      <c r="BU571" s="12"/>
      <c r="BV571" s="12"/>
      <c r="BW571" s="12"/>
      <c r="BX571" s="12"/>
      <c r="BY571" s="12"/>
      <c r="BZ571" s="12"/>
      <c r="CA571" s="12"/>
      <c r="CB571" s="12"/>
      <c r="CC571" s="12"/>
    </row>
    <row r="572" spans="1:81" ht="15.75" x14ac:dyDescent="0.25">
      <c r="A572" s="20"/>
      <c r="B572" s="29"/>
      <c r="C572" s="29"/>
      <c r="D572" s="29"/>
      <c r="E572" s="29"/>
      <c r="F572" s="26"/>
      <c r="G572" s="13"/>
      <c r="H572" s="20"/>
      <c r="I572" s="22"/>
      <c r="J572" s="22"/>
      <c r="K572" s="22"/>
      <c r="L572" s="22"/>
      <c r="M572" s="24"/>
      <c r="N572" s="22"/>
      <c r="O572" s="20"/>
      <c r="P572" s="12"/>
      <c r="Q572" s="12"/>
      <c r="R572" s="12"/>
      <c r="S572" s="12"/>
      <c r="T572" s="12"/>
      <c r="U572" s="12"/>
      <c r="V572" s="12"/>
      <c r="W572" s="12"/>
      <c r="X572" s="12"/>
      <c r="Y572" s="12"/>
      <c r="Z572" s="12"/>
      <c r="AA572" s="12"/>
      <c r="AB572" s="12"/>
      <c r="AC572" s="12"/>
      <c r="AD572" s="12"/>
      <c r="AE572" s="12"/>
      <c r="AF572" s="12"/>
      <c r="AG572" s="12"/>
      <c r="AH572" s="12"/>
      <c r="AI572" s="12"/>
      <c r="AJ572" s="12"/>
      <c r="AK572" s="12"/>
      <c r="AL572" s="12"/>
      <c r="AM572" s="12"/>
      <c r="AN572" s="12"/>
      <c r="AO572" s="12"/>
      <c r="AP572" s="12"/>
      <c r="AQ572" s="12"/>
      <c r="AR572" s="12"/>
      <c r="AS572" s="12"/>
      <c r="AT572" s="12"/>
      <c r="AU572" s="12"/>
      <c r="AV572" s="12"/>
      <c r="AW572" s="12"/>
      <c r="AX572" s="12"/>
      <c r="AY572" s="12"/>
      <c r="AZ572" s="12"/>
      <c r="BA572" s="12"/>
      <c r="BB572" s="12"/>
      <c r="BC572" s="12"/>
      <c r="BD572" s="12"/>
      <c r="BE572" s="12"/>
      <c r="BF572" s="12"/>
      <c r="BG572" s="12"/>
      <c r="BH572" s="12"/>
      <c r="BI572" s="12"/>
      <c r="BJ572" s="12"/>
      <c r="BK572" s="12"/>
      <c r="BL572" s="12"/>
      <c r="BM572" s="12"/>
      <c r="BN572" s="12"/>
      <c r="BO572" s="12"/>
      <c r="BP572" s="12"/>
      <c r="BQ572" s="12"/>
      <c r="BR572" s="12"/>
      <c r="BS572" s="12"/>
      <c r="BT572" s="12"/>
      <c r="BU572" s="12"/>
      <c r="BV572" s="12"/>
      <c r="BW572" s="12"/>
      <c r="BX572" s="12"/>
      <c r="BY572" s="12"/>
      <c r="BZ572" s="12"/>
      <c r="CA572" s="12"/>
      <c r="CB572" s="12"/>
      <c r="CC572" s="12"/>
    </row>
    <row r="573" spans="1:81" ht="15.75" x14ac:dyDescent="0.25">
      <c r="A573" s="20"/>
      <c r="B573" s="29"/>
      <c r="C573" s="29"/>
      <c r="D573" s="29"/>
      <c r="E573" s="29"/>
      <c r="F573" s="26"/>
      <c r="G573" s="13"/>
      <c r="H573" s="20"/>
      <c r="I573" s="22"/>
      <c r="J573" s="22"/>
      <c r="K573" s="22"/>
      <c r="L573" s="22"/>
      <c r="M573" s="24"/>
      <c r="N573" s="22"/>
      <c r="O573" s="20"/>
      <c r="P573" s="12"/>
      <c r="Q573" s="12"/>
      <c r="R573" s="12"/>
      <c r="S573" s="12"/>
      <c r="T573" s="12"/>
      <c r="U573" s="12"/>
      <c r="V573" s="12"/>
      <c r="W573" s="12"/>
      <c r="X573" s="12"/>
      <c r="Y573" s="12"/>
      <c r="Z573" s="12"/>
      <c r="AA573" s="12"/>
      <c r="AB573" s="12"/>
      <c r="AC573" s="12"/>
      <c r="AD573" s="12"/>
      <c r="AE573" s="12"/>
      <c r="AF573" s="12"/>
      <c r="AG573" s="12"/>
      <c r="AH573" s="12"/>
      <c r="AI573" s="12"/>
      <c r="AJ573" s="12"/>
      <c r="AK573" s="12"/>
      <c r="AL573" s="12"/>
      <c r="AM573" s="12"/>
      <c r="AN573" s="12"/>
      <c r="AO573" s="12"/>
      <c r="AP573" s="12"/>
      <c r="AQ573" s="12"/>
      <c r="AR573" s="12"/>
      <c r="AS573" s="12"/>
      <c r="AT573" s="12"/>
      <c r="AU573" s="12"/>
      <c r="AV573" s="12"/>
      <c r="AW573" s="12"/>
      <c r="AX573" s="12"/>
      <c r="AY573" s="12"/>
      <c r="AZ573" s="12"/>
      <c r="BA573" s="12"/>
      <c r="BB573" s="12"/>
      <c r="BC573" s="12"/>
      <c r="BD573" s="12"/>
      <c r="BE573" s="12"/>
      <c r="BF573" s="12"/>
      <c r="BG573" s="12"/>
      <c r="BH573" s="12"/>
      <c r="BI573" s="12"/>
      <c r="BJ573" s="12"/>
      <c r="BK573" s="12"/>
      <c r="BL573" s="12"/>
      <c r="BM573" s="12"/>
      <c r="BN573" s="12"/>
      <c r="BO573" s="12"/>
      <c r="BP573" s="12"/>
      <c r="BQ573" s="12"/>
      <c r="BR573" s="12"/>
      <c r="BS573" s="12"/>
      <c r="BT573" s="12"/>
      <c r="BU573" s="12"/>
      <c r="BV573" s="12"/>
      <c r="BW573" s="12"/>
      <c r="BX573" s="12"/>
      <c r="BY573" s="12"/>
      <c r="BZ573" s="12"/>
      <c r="CA573" s="12"/>
      <c r="CB573" s="12"/>
      <c r="CC573" s="12"/>
    </row>
    <row r="574" spans="1:81" ht="15.75" x14ac:dyDescent="0.25">
      <c r="A574" s="20"/>
      <c r="B574" s="29"/>
      <c r="C574" s="29"/>
      <c r="D574" s="29"/>
      <c r="E574" s="29"/>
      <c r="F574" s="26"/>
      <c r="G574" s="13"/>
      <c r="H574" s="20"/>
      <c r="I574" s="22"/>
      <c r="J574" s="22"/>
      <c r="K574" s="22"/>
      <c r="L574" s="22"/>
      <c r="M574" s="24"/>
      <c r="N574" s="22"/>
      <c r="O574" s="20"/>
      <c r="P574" s="12"/>
      <c r="Q574" s="12"/>
      <c r="R574" s="12"/>
      <c r="S574" s="12"/>
      <c r="T574" s="12"/>
      <c r="U574" s="12"/>
      <c r="V574" s="12"/>
      <c r="W574" s="12"/>
      <c r="X574" s="12"/>
      <c r="Y574" s="12"/>
      <c r="Z574" s="12"/>
      <c r="AA574" s="12"/>
      <c r="AB574" s="12"/>
      <c r="AC574" s="12"/>
      <c r="AD574" s="12"/>
      <c r="AE574" s="12"/>
      <c r="AF574" s="12"/>
      <c r="AG574" s="12"/>
      <c r="AH574" s="12"/>
      <c r="AI574" s="12"/>
      <c r="AJ574" s="12"/>
      <c r="AK574" s="12"/>
      <c r="AL574" s="12"/>
      <c r="AM574" s="12"/>
      <c r="AN574" s="12"/>
      <c r="AO574" s="12"/>
      <c r="AP574" s="12"/>
      <c r="AQ574" s="12"/>
      <c r="AR574" s="12"/>
      <c r="AS574" s="12"/>
      <c r="AT574" s="12"/>
      <c r="AU574" s="12"/>
      <c r="AV574" s="12"/>
      <c r="AW574" s="12"/>
      <c r="AX574" s="12"/>
      <c r="AY574" s="12"/>
      <c r="AZ574" s="12"/>
      <c r="BA574" s="12"/>
      <c r="BB574" s="12"/>
      <c r="BC574" s="12"/>
      <c r="BD574" s="12"/>
      <c r="BE574" s="12"/>
      <c r="BF574" s="12"/>
      <c r="BG574" s="12"/>
      <c r="BH574" s="12"/>
      <c r="BI574" s="12"/>
      <c r="BJ574" s="12"/>
      <c r="BK574" s="12"/>
      <c r="BL574" s="12"/>
      <c r="BM574" s="12"/>
      <c r="BN574" s="12"/>
      <c r="BO574" s="12"/>
      <c r="BP574" s="12"/>
      <c r="BQ574" s="12"/>
      <c r="BR574" s="12"/>
      <c r="BS574" s="12"/>
      <c r="BT574" s="12"/>
      <c r="BU574" s="12"/>
      <c r="BV574" s="12"/>
      <c r="BW574" s="12"/>
      <c r="BX574" s="12"/>
      <c r="BY574" s="12"/>
      <c r="BZ574" s="12"/>
      <c r="CA574" s="12"/>
      <c r="CB574" s="12"/>
      <c r="CC574" s="12"/>
    </row>
    <row r="575" spans="1:81" ht="15.75" x14ac:dyDescent="0.25">
      <c r="A575" s="20"/>
      <c r="B575" s="29"/>
      <c r="C575" s="29"/>
      <c r="D575" s="29"/>
      <c r="E575" s="29"/>
      <c r="F575" s="26"/>
      <c r="G575" s="13"/>
      <c r="H575" s="20"/>
      <c r="I575" s="22"/>
      <c r="J575" s="22"/>
      <c r="K575" s="22"/>
      <c r="L575" s="22"/>
      <c r="M575" s="24"/>
      <c r="N575" s="22"/>
      <c r="O575" s="20"/>
      <c r="P575" s="12"/>
      <c r="Q575" s="12"/>
      <c r="R575" s="12"/>
      <c r="S575" s="12"/>
      <c r="T575" s="12"/>
      <c r="U575" s="12"/>
      <c r="V575" s="12"/>
      <c r="W575" s="12"/>
      <c r="X575" s="12"/>
      <c r="Y575" s="12"/>
      <c r="Z575" s="12"/>
      <c r="AA575" s="12"/>
      <c r="AB575" s="12"/>
      <c r="AC575" s="12"/>
      <c r="AD575" s="12"/>
      <c r="AE575" s="12"/>
      <c r="AF575" s="12"/>
      <c r="AG575" s="12"/>
      <c r="AH575" s="12"/>
      <c r="AI575" s="12"/>
      <c r="AJ575" s="12"/>
      <c r="AK575" s="12"/>
      <c r="AL575" s="12"/>
      <c r="AM575" s="12"/>
      <c r="AN575" s="12"/>
      <c r="AO575" s="12"/>
      <c r="AP575" s="12"/>
      <c r="AQ575" s="12"/>
      <c r="AR575" s="12"/>
      <c r="AS575" s="12"/>
      <c r="AT575" s="12"/>
      <c r="AU575" s="12"/>
      <c r="AV575" s="12"/>
      <c r="AW575" s="12"/>
      <c r="AX575" s="12"/>
      <c r="AY575" s="12"/>
      <c r="AZ575" s="12"/>
      <c r="BA575" s="12"/>
      <c r="BB575" s="12"/>
      <c r="BC575" s="12"/>
      <c r="BD575" s="12"/>
      <c r="BE575" s="12"/>
      <c r="BF575" s="12"/>
      <c r="BG575" s="12"/>
      <c r="BH575" s="12"/>
      <c r="BI575" s="12"/>
      <c r="BJ575" s="12"/>
      <c r="BK575" s="12"/>
      <c r="BL575" s="12"/>
      <c r="BM575" s="12"/>
      <c r="BN575" s="12"/>
      <c r="BO575" s="12"/>
      <c r="BP575" s="12"/>
      <c r="BQ575" s="12"/>
      <c r="BR575" s="12"/>
      <c r="BS575" s="12"/>
      <c r="BT575" s="12"/>
      <c r="BU575" s="12"/>
      <c r="BV575" s="12"/>
      <c r="BW575" s="12"/>
      <c r="BX575" s="12"/>
      <c r="BY575" s="12"/>
      <c r="BZ575" s="12"/>
      <c r="CA575" s="12"/>
      <c r="CB575" s="12"/>
      <c r="CC575" s="12"/>
    </row>
    <row r="576" spans="1:81" ht="15.75" x14ac:dyDescent="0.25">
      <c r="A576" s="20"/>
      <c r="B576" s="29"/>
      <c r="C576" s="29"/>
      <c r="D576" s="29"/>
      <c r="E576" s="29"/>
      <c r="F576" s="26"/>
      <c r="G576" s="13"/>
      <c r="H576" s="20"/>
      <c r="I576" s="22"/>
      <c r="J576" s="22"/>
      <c r="K576" s="22"/>
      <c r="L576" s="22"/>
      <c r="M576" s="24"/>
      <c r="N576" s="22"/>
      <c r="O576" s="20"/>
      <c r="P576" s="12"/>
      <c r="Q576" s="12"/>
      <c r="R576" s="12"/>
      <c r="S576" s="12"/>
      <c r="T576" s="12"/>
      <c r="U576" s="12"/>
      <c r="V576" s="12"/>
      <c r="W576" s="12"/>
      <c r="X576" s="12"/>
      <c r="Y576" s="12"/>
      <c r="Z576" s="12"/>
      <c r="AA576" s="12"/>
      <c r="AB576" s="12"/>
      <c r="AC576" s="12"/>
      <c r="AD576" s="12"/>
      <c r="AE576" s="12"/>
      <c r="AF576" s="12"/>
      <c r="AG576" s="12"/>
      <c r="AH576" s="12"/>
      <c r="AI576" s="12"/>
      <c r="AJ576" s="12"/>
      <c r="AK576" s="12"/>
      <c r="AL576" s="12"/>
      <c r="AM576" s="12"/>
      <c r="AN576" s="12"/>
      <c r="AO576" s="12"/>
      <c r="AP576" s="12"/>
      <c r="AQ576" s="12"/>
      <c r="AR576" s="12"/>
      <c r="AS576" s="12"/>
      <c r="AT576" s="12"/>
      <c r="AU576" s="12"/>
      <c r="AV576" s="12"/>
      <c r="AW576" s="12"/>
      <c r="AX576" s="12"/>
      <c r="AY576" s="12"/>
      <c r="AZ576" s="12"/>
      <c r="BA576" s="12"/>
      <c r="BB576" s="12"/>
      <c r="BC576" s="12"/>
      <c r="BD576" s="12"/>
      <c r="BE576" s="12"/>
      <c r="BF576" s="12"/>
      <c r="BG576" s="12"/>
      <c r="BH576" s="12"/>
      <c r="BI576" s="12"/>
      <c r="BJ576" s="12"/>
      <c r="BK576" s="12"/>
      <c r="BL576" s="12"/>
      <c r="BM576" s="12"/>
      <c r="BN576" s="12"/>
      <c r="BO576" s="12"/>
      <c r="BP576" s="12"/>
      <c r="BQ576" s="12"/>
      <c r="BR576" s="12"/>
      <c r="BS576" s="12"/>
      <c r="BT576" s="12"/>
      <c r="BU576" s="12"/>
      <c r="BV576" s="12"/>
      <c r="BW576" s="12"/>
      <c r="BX576" s="12"/>
      <c r="BY576" s="12"/>
      <c r="BZ576" s="12"/>
      <c r="CA576" s="12"/>
      <c r="CB576" s="12"/>
      <c r="CC576" s="12"/>
    </row>
    <row r="577" spans="1:81" ht="15.75" x14ac:dyDescent="0.25">
      <c r="A577" s="20"/>
      <c r="B577" s="29"/>
      <c r="C577" s="29"/>
      <c r="D577" s="29"/>
      <c r="E577" s="29"/>
      <c r="F577" s="26"/>
      <c r="G577" s="13"/>
      <c r="H577" s="20"/>
      <c r="I577" s="22"/>
      <c r="J577" s="22"/>
      <c r="K577" s="22"/>
      <c r="L577" s="22"/>
      <c r="M577" s="24"/>
      <c r="N577" s="22"/>
      <c r="O577" s="20"/>
      <c r="P577" s="12"/>
      <c r="Q577" s="12"/>
      <c r="R577" s="12"/>
      <c r="S577" s="12"/>
      <c r="T577" s="12"/>
      <c r="U577" s="12"/>
      <c r="V577" s="12"/>
      <c r="W577" s="12"/>
      <c r="X577" s="12"/>
      <c r="Y577" s="12"/>
      <c r="Z577" s="12"/>
      <c r="AA577" s="12"/>
      <c r="AB577" s="12"/>
      <c r="AC577" s="12"/>
      <c r="AD577" s="12"/>
      <c r="AE577" s="12"/>
      <c r="AF577" s="12"/>
      <c r="AG577" s="12"/>
      <c r="AH577" s="12"/>
      <c r="AI577" s="12"/>
      <c r="AJ577" s="12"/>
      <c r="AK577" s="12"/>
      <c r="AL577" s="12"/>
      <c r="AM577" s="12"/>
      <c r="AN577" s="12"/>
      <c r="AO577" s="12"/>
      <c r="AP577" s="12"/>
      <c r="AQ577" s="12"/>
      <c r="AR577" s="12"/>
      <c r="AS577" s="12"/>
      <c r="AT577" s="12"/>
      <c r="AU577" s="12"/>
      <c r="AV577" s="12"/>
      <c r="AW577" s="12"/>
      <c r="AX577" s="12"/>
      <c r="AY577" s="12"/>
      <c r="AZ577" s="12"/>
      <c r="BA577" s="12"/>
      <c r="BB577" s="12"/>
      <c r="BC577" s="12"/>
      <c r="BD577" s="12"/>
      <c r="BE577" s="12"/>
      <c r="BF577" s="12"/>
      <c r="BG577" s="12"/>
      <c r="BH577" s="12"/>
      <c r="BI577" s="12"/>
      <c r="BJ577" s="12"/>
      <c r="BK577" s="12"/>
      <c r="BL577" s="12"/>
      <c r="BM577" s="12"/>
      <c r="BN577" s="12"/>
      <c r="BO577" s="12"/>
      <c r="BP577" s="12"/>
      <c r="BQ577" s="12"/>
      <c r="BR577" s="12"/>
      <c r="BS577" s="12"/>
      <c r="BT577" s="12"/>
      <c r="BU577" s="12"/>
      <c r="BV577" s="12"/>
      <c r="BW577" s="12"/>
      <c r="BX577" s="12"/>
      <c r="BY577" s="12"/>
      <c r="BZ577" s="12"/>
      <c r="CA577" s="12"/>
      <c r="CB577" s="12"/>
      <c r="CC577" s="12"/>
    </row>
    <row r="578" spans="1:81" ht="15.75" x14ac:dyDescent="0.25">
      <c r="A578" s="20"/>
      <c r="B578" s="29"/>
      <c r="C578" s="29"/>
      <c r="D578" s="29"/>
      <c r="E578" s="29"/>
      <c r="F578" s="26"/>
      <c r="G578" s="13"/>
      <c r="H578" s="20"/>
      <c r="I578" s="22"/>
      <c r="J578" s="22"/>
      <c r="K578" s="22"/>
      <c r="L578" s="22"/>
      <c r="M578" s="24"/>
      <c r="N578" s="22"/>
      <c r="O578" s="20"/>
      <c r="P578" s="12"/>
      <c r="Q578" s="12"/>
      <c r="R578" s="12"/>
      <c r="S578" s="12"/>
      <c r="T578" s="12"/>
      <c r="U578" s="12"/>
      <c r="V578" s="12"/>
      <c r="W578" s="12"/>
      <c r="X578" s="12"/>
      <c r="Y578" s="12"/>
      <c r="Z578" s="12"/>
      <c r="AA578" s="12"/>
      <c r="AB578" s="12"/>
      <c r="AC578" s="12"/>
      <c r="AD578" s="12"/>
      <c r="AE578" s="12"/>
      <c r="AF578" s="12"/>
      <c r="AG578" s="12"/>
      <c r="AH578" s="12"/>
      <c r="AI578" s="12"/>
      <c r="AJ578" s="12"/>
      <c r="AK578" s="12"/>
      <c r="AL578" s="12"/>
      <c r="AM578" s="12"/>
      <c r="AN578" s="12"/>
      <c r="AO578" s="12"/>
      <c r="AP578" s="12"/>
      <c r="AQ578" s="12"/>
      <c r="AR578" s="12"/>
      <c r="AS578" s="12"/>
      <c r="AT578" s="12"/>
      <c r="AU578" s="12"/>
      <c r="AV578" s="12"/>
      <c r="AW578" s="12"/>
      <c r="AX578" s="12"/>
      <c r="AY578" s="12"/>
      <c r="AZ578" s="12"/>
      <c r="BA578" s="12"/>
      <c r="BB578" s="12"/>
      <c r="BC578" s="12"/>
      <c r="BD578" s="12"/>
      <c r="BE578" s="12"/>
      <c r="BF578" s="12"/>
      <c r="BG578" s="12"/>
      <c r="BH578" s="12"/>
      <c r="BI578" s="12"/>
      <c r="BJ578" s="12"/>
      <c r="BK578" s="12"/>
      <c r="BL578" s="12"/>
      <c r="BM578" s="12"/>
      <c r="BN578" s="12"/>
      <c r="BO578" s="12"/>
      <c r="BP578" s="12"/>
      <c r="BQ578" s="12"/>
      <c r="BR578" s="12"/>
      <c r="BS578" s="12"/>
      <c r="BT578" s="12"/>
      <c r="BU578" s="12"/>
      <c r="BV578" s="12"/>
      <c r="BW578" s="12"/>
      <c r="BX578" s="12"/>
      <c r="BY578" s="12"/>
      <c r="BZ578" s="12"/>
      <c r="CA578" s="12"/>
      <c r="CB578" s="12"/>
      <c r="CC578" s="12"/>
    </row>
    <row r="579" spans="1:81" ht="15.75" x14ac:dyDescent="0.25">
      <c r="A579" s="20"/>
      <c r="B579" s="29"/>
      <c r="C579" s="29"/>
      <c r="D579" s="29"/>
      <c r="E579" s="29"/>
      <c r="F579" s="26"/>
      <c r="G579" s="13"/>
      <c r="H579" s="20"/>
      <c r="I579" s="22"/>
      <c r="J579" s="22"/>
      <c r="K579" s="22"/>
      <c r="L579" s="22"/>
      <c r="M579" s="24"/>
      <c r="N579" s="22"/>
      <c r="O579" s="20"/>
      <c r="P579" s="12"/>
      <c r="Q579" s="12"/>
      <c r="R579" s="12"/>
      <c r="S579" s="12"/>
      <c r="T579" s="12"/>
      <c r="U579" s="12"/>
      <c r="V579" s="12"/>
      <c r="W579" s="12"/>
      <c r="X579" s="12"/>
      <c r="Y579" s="12"/>
      <c r="Z579" s="12"/>
      <c r="AA579" s="12"/>
      <c r="AB579" s="12"/>
      <c r="AC579" s="12"/>
      <c r="AD579" s="12"/>
      <c r="AE579" s="12"/>
      <c r="AF579" s="12"/>
      <c r="AG579" s="12"/>
      <c r="AH579" s="12"/>
      <c r="AI579" s="12"/>
      <c r="AJ579" s="12"/>
      <c r="AK579" s="12"/>
      <c r="AL579" s="12"/>
      <c r="AM579" s="12"/>
      <c r="AN579" s="12"/>
      <c r="AO579" s="12"/>
      <c r="AP579" s="12"/>
      <c r="AQ579" s="12"/>
      <c r="AR579" s="12"/>
      <c r="AS579" s="12"/>
      <c r="AT579" s="12"/>
      <c r="AU579" s="12"/>
      <c r="AV579" s="12"/>
      <c r="AW579" s="12"/>
      <c r="AX579" s="12"/>
      <c r="AY579" s="12"/>
      <c r="AZ579" s="12"/>
      <c r="BA579" s="12"/>
      <c r="BB579" s="12"/>
      <c r="BC579" s="12"/>
      <c r="BD579" s="12"/>
      <c r="BE579" s="12"/>
      <c r="BF579" s="12"/>
      <c r="BG579" s="12"/>
      <c r="BH579" s="12"/>
      <c r="BI579" s="12"/>
      <c r="BJ579" s="12"/>
      <c r="BK579" s="12"/>
      <c r="BL579" s="12"/>
      <c r="BM579" s="12"/>
      <c r="BN579" s="12"/>
      <c r="BO579" s="12"/>
      <c r="BP579" s="12"/>
      <c r="BQ579" s="12"/>
      <c r="BR579" s="12"/>
      <c r="BS579" s="12"/>
      <c r="BT579" s="12"/>
      <c r="BU579" s="12"/>
      <c r="BV579" s="12"/>
      <c r="BW579" s="12"/>
      <c r="BX579" s="12"/>
      <c r="BY579" s="12"/>
      <c r="BZ579" s="12"/>
      <c r="CA579" s="12"/>
      <c r="CB579" s="12"/>
      <c r="CC579" s="12"/>
    </row>
    <row r="580" spans="1:81" ht="15.75" x14ac:dyDescent="0.25">
      <c r="A580" s="20"/>
      <c r="B580" s="29"/>
      <c r="C580" s="29"/>
      <c r="D580" s="29"/>
      <c r="E580" s="29"/>
      <c r="F580" s="26"/>
      <c r="G580" s="13"/>
      <c r="H580" s="20"/>
      <c r="I580" s="22"/>
      <c r="J580" s="22"/>
      <c r="K580" s="22"/>
      <c r="L580" s="22"/>
      <c r="M580" s="24"/>
      <c r="N580" s="22"/>
      <c r="O580" s="20"/>
      <c r="P580" s="12"/>
      <c r="Q580" s="12"/>
      <c r="R580" s="12"/>
      <c r="S580" s="12"/>
      <c r="T580" s="12"/>
      <c r="U580" s="12"/>
      <c r="V580" s="12"/>
      <c r="W580" s="12"/>
      <c r="X580" s="12"/>
      <c r="Y580" s="12"/>
      <c r="Z580" s="12"/>
      <c r="AA580" s="12"/>
      <c r="AB580" s="12"/>
      <c r="AC580" s="12"/>
      <c r="AD580" s="12"/>
      <c r="AE580" s="12"/>
      <c r="AF580" s="12"/>
      <c r="AG580" s="12"/>
      <c r="AH580" s="12"/>
      <c r="AI580" s="12"/>
      <c r="AJ580" s="12"/>
      <c r="AK580" s="12"/>
      <c r="AL580" s="12"/>
      <c r="AM580" s="12"/>
      <c r="AN580" s="12"/>
      <c r="AO580" s="12"/>
      <c r="AP580" s="12"/>
      <c r="AQ580" s="12"/>
      <c r="AR580" s="12"/>
      <c r="AS580" s="12"/>
      <c r="AT580" s="12"/>
      <c r="AU580" s="12"/>
      <c r="AV580" s="12"/>
      <c r="AW580" s="12"/>
      <c r="AX580" s="12"/>
      <c r="AY580" s="12"/>
      <c r="AZ580" s="12"/>
      <c r="BA580" s="12"/>
      <c r="BB580" s="12"/>
      <c r="BC580" s="12"/>
      <c r="BD580" s="12"/>
      <c r="BE580" s="12"/>
      <c r="BF580" s="12"/>
      <c r="BG580" s="12"/>
      <c r="BH580" s="12"/>
      <c r="BI580" s="12"/>
      <c r="BJ580" s="12"/>
      <c r="BK580" s="12"/>
      <c r="BL580" s="12"/>
      <c r="BM580" s="12"/>
      <c r="BN580" s="12"/>
      <c r="BO580" s="12"/>
      <c r="BP580" s="12"/>
      <c r="BQ580" s="12"/>
      <c r="BR580" s="12"/>
      <c r="BS580" s="12"/>
      <c r="BT580" s="12"/>
      <c r="BU580" s="12"/>
      <c r="BV580" s="12"/>
      <c r="BW580" s="12"/>
      <c r="BX580" s="12"/>
      <c r="BY580" s="12"/>
      <c r="BZ580" s="12"/>
      <c r="CA580" s="12"/>
      <c r="CB580" s="12"/>
      <c r="CC580" s="12"/>
    </row>
    <row r="581" spans="1:81" ht="15.75" x14ac:dyDescent="0.25">
      <c r="A581" s="20"/>
      <c r="B581" s="29"/>
      <c r="C581" s="29"/>
      <c r="D581" s="29"/>
      <c r="E581" s="29"/>
      <c r="F581" s="26"/>
      <c r="G581" s="13"/>
      <c r="H581" s="20"/>
      <c r="I581" s="22"/>
      <c r="J581" s="22"/>
      <c r="K581" s="22"/>
      <c r="L581" s="22"/>
      <c r="M581" s="24"/>
      <c r="N581" s="22"/>
      <c r="O581" s="20"/>
      <c r="P581" s="12"/>
      <c r="Q581" s="12"/>
      <c r="R581" s="12"/>
      <c r="S581" s="12"/>
      <c r="T581" s="12"/>
      <c r="U581" s="12"/>
      <c r="V581" s="12"/>
      <c r="W581" s="12"/>
      <c r="X581" s="12"/>
      <c r="Y581" s="12"/>
      <c r="Z581" s="12"/>
      <c r="AA581" s="12"/>
      <c r="AB581" s="12"/>
      <c r="AC581" s="12"/>
      <c r="AD581" s="12"/>
      <c r="AE581" s="12"/>
      <c r="AF581" s="12"/>
      <c r="AG581" s="12"/>
      <c r="AH581" s="12"/>
      <c r="AI581" s="12"/>
      <c r="AJ581" s="12"/>
      <c r="AK581" s="12"/>
      <c r="AL581" s="12"/>
      <c r="AM581" s="12"/>
      <c r="AN581" s="12"/>
      <c r="AO581" s="12"/>
      <c r="AP581" s="12"/>
      <c r="AQ581" s="12"/>
      <c r="AR581" s="12"/>
      <c r="AS581" s="12"/>
      <c r="AT581" s="12"/>
      <c r="AU581" s="12"/>
      <c r="AV581" s="12"/>
      <c r="AW581" s="12"/>
      <c r="AX581" s="12"/>
      <c r="AY581" s="12"/>
      <c r="AZ581" s="12"/>
      <c r="BA581" s="12"/>
      <c r="BB581" s="12"/>
      <c r="BC581" s="12"/>
      <c r="BD581" s="12"/>
      <c r="BE581" s="12"/>
      <c r="BF581" s="12"/>
      <c r="BG581" s="12"/>
      <c r="BH581" s="12"/>
      <c r="BI581" s="12"/>
      <c r="BJ581" s="12"/>
      <c r="BK581" s="12"/>
      <c r="BL581" s="12"/>
      <c r="BM581" s="12"/>
      <c r="BN581" s="12"/>
      <c r="BO581" s="12"/>
      <c r="BP581" s="12"/>
      <c r="BQ581" s="12"/>
      <c r="BR581" s="12"/>
      <c r="BS581" s="12"/>
      <c r="BT581" s="12"/>
      <c r="BU581" s="12"/>
      <c r="BV581" s="12"/>
      <c r="BW581" s="12"/>
      <c r="BX581" s="12"/>
      <c r="BY581" s="12"/>
      <c r="BZ581" s="12"/>
      <c r="CA581" s="12"/>
      <c r="CB581" s="12"/>
      <c r="CC581" s="12"/>
    </row>
    <row r="582" spans="1:81" ht="15.75" x14ac:dyDescent="0.25">
      <c r="A582" s="20"/>
      <c r="B582" s="29"/>
      <c r="C582" s="29"/>
      <c r="D582" s="29"/>
      <c r="E582" s="29"/>
      <c r="F582" s="26"/>
      <c r="G582" s="13"/>
      <c r="H582" s="20"/>
      <c r="I582" s="22"/>
      <c r="J582" s="22"/>
      <c r="K582" s="22"/>
      <c r="L582" s="22"/>
      <c r="M582" s="24"/>
      <c r="N582" s="22"/>
      <c r="O582" s="20"/>
      <c r="P582" s="12"/>
      <c r="Q582" s="12"/>
      <c r="R582" s="12"/>
      <c r="S582" s="12"/>
      <c r="T582" s="12"/>
      <c r="U582" s="12"/>
      <c r="V582" s="12"/>
      <c r="W582" s="12"/>
      <c r="X582" s="12"/>
      <c r="Y582" s="12"/>
      <c r="Z582" s="12"/>
      <c r="AA582" s="12"/>
      <c r="AB582" s="12"/>
      <c r="AC582" s="12"/>
      <c r="AD582" s="12"/>
      <c r="AE582" s="12"/>
      <c r="AF582" s="12"/>
      <c r="AG582" s="12"/>
      <c r="AH582" s="12"/>
      <c r="AI582" s="12"/>
      <c r="AJ582" s="12"/>
      <c r="AK582" s="12"/>
      <c r="AL582" s="12"/>
      <c r="AM582" s="12"/>
      <c r="AN582" s="12"/>
      <c r="AO582" s="12"/>
      <c r="AP582" s="12"/>
      <c r="AQ582" s="12"/>
      <c r="AR582" s="12"/>
      <c r="AS582" s="12"/>
      <c r="AT582" s="12"/>
      <c r="AU582" s="12"/>
      <c r="AV582" s="12"/>
      <c r="AW582" s="12"/>
      <c r="AX582" s="12"/>
      <c r="AY582" s="12"/>
      <c r="AZ582" s="12"/>
      <c r="BA582" s="12"/>
      <c r="BB582" s="12"/>
      <c r="BC582" s="12"/>
      <c r="BD582" s="12"/>
      <c r="BE582" s="12"/>
      <c r="BF582" s="12"/>
      <c r="BG582" s="12"/>
      <c r="BH582" s="12"/>
      <c r="BI582" s="12"/>
      <c r="BJ582" s="12"/>
      <c r="BK582" s="12"/>
      <c r="BL582" s="12"/>
      <c r="BM582" s="12"/>
      <c r="BN582" s="12"/>
      <c r="BO582" s="12"/>
      <c r="BP582" s="12"/>
      <c r="BQ582" s="12"/>
      <c r="BR582" s="12"/>
      <c r="BS582" s="12"/>
      <c r="BT582" s="12"/>
      <c r="BU582" s="12"/>
      <c r="BV582" s="12"/>
      <c r="BW582" s="12"/>
      <c r="BX582" s="12"/>
      <c r="BY582" s="12"/>
      <c r="BZ582" s="12"/>
      <c r="CA582" s="12"/>
      <c r="CB582" s="12"/>
      <c r="CC582" s="12"/>
    </row>
    <row r="583" spans="1:81" ht="15.75" x14ac:dyDescent="0.25">
      <c r="A583" s="20"/>
      <c r="B583" s="29"/>
      <c r="C583" s="29"/>
      <c r="D583" s="29"/>
      <c r="E583" s="29"/>
      <c r="F583" s="26"/>
      <c r="G583" s="13"/>
      <c r="H583" s="20"/>
      <c r="I583" s="22"/>
      <c r="J583" s="22"/>
      <c r="K583" s="22"/>
      <c r="L583" s="22"/>
      <c r="M583" s="24"/>
      <c r="N583" s="22"/>
      <c r="O583" s="20"/>
      <c r="P583" s="12"/>
      <c r="Q583" s="12"/>
      <c r="R583" s="12"/>
      <c r="S583" s="12"/>
      <c r="T583" s="12"/>
      <c r="U583" s="12"/>
      <c r="V583" s="12"/>
      <c r="W583" s="12"/>
      <c r="X583" s="12"/>
      <c r="Y583" s="12"/>
      <c r="Z583" s="12"/>
      <c r="AA583" s="12"/>
      <c r="AB583" s="12"/>
      <c r="AC583" s="12"/>
      <c r="AD583" s="12"/>
      <c r="AE583" s="12"/>
      <c r="AF583" s="12"/>
      <c r="AG583" s="12"/>
      <c r="AH583" s="12"/>
      <c r="AI583" s="12"/>
      <c r="AJ583" s="12"/>
      <c r="AK583" s="12"/>
      <c r="AL583" s="12"/>
      <c r="AM583" s="12"/>
      <c r="AN583" s="12"/>
      <c r="AO583" s="12"/>
      <c r="AP583" s="12"/>
      <c r="AQ583" s="12"/>
      <c r="AR583" s="12"/>
      <c r="AS583" s="12"/>
      <c r="AT583" s="12"/>
      <c r="AU583" s="12"/>
      <c r="AV583" s="12"/>
      <c r="AW583" s="12"/>
      <c r="AX583" s="12"/>
      <c r="AY583" s="12"/>
      <c r="AZ583" s="12"/>
      <c r="BA583" s="12"/>
      <c r="BB583" s="12"/>
      <c r="BC583" s="12"/>
      <c r="BD583" s="12"/>
      <c r="BE583" s="12"/>
      <c r="BF583" s="12"/>
      <c r="BG583" s="12"/>
      <c r="BH583" s="12"/>
      <c r="BI583" s="12"/>
      <c r="BJ583" s="12"/>
      <c r="BK583" s="12"/>
      <c r="BL583" s="12"/>
      <c r="BM583" s="12"/>
      <c r="BN583" s="12"/>
      <c r="BO583" s="12"/>
      <c r="BP583" s="12"/>
      <c r="BQ583" s="12"/>
      <c r="BR583" s="12"/>
      <c r="BS583" s="12"/>
      <c r="BT583" s="12"/>
      <c r="BU583" s="12"/>
      <c r="BV583" s="12"/>
      <c r="BW583" s="12"/>
      <c r="BX583" s="12"/>
      <c r="BY583" s="12"/>
      <c r="BZ583" s="12"/>
      <c r="CA583" s="12"/>
      <c r="CB583" s="12"/>
      <c r="CC583" s="12"/>
    </row>
    <row r="584" spans="1:81" ht="15.75" x14ac:dyDescent="0.25">
      <c r="A584" s="20"/>
      <c r="B584" s="29"/>
      <c r="C584" s="29"/>
      <c r="D584" s="29"/>
      <c r="E584" s="29"/>
      <c r="F584" s="26"/>
      <c r="G584" s="13"/>
      <c r="H584" s="20"/>
      <c r="I584" s="22"/>
      <c r="J584" s="22"/>
      <c r="K584" s="22"/>
      <c r="L584" s="22"/>
      <c r="M584" s="24"/>
      <c r="N584" s="22"/>
      <c r="O584" s="20"/>
      <c r="P584" s="12"/>
      <c r="Q584" s="12"/>
      <c r="R584" s="12"/>
      <c r="S584" s="12"/>
      <c r="T584" s="12"/>
      <c r="U584" s="12"/>
      <c r="V584" s="12"/>
      <c r="W584" s="12"/>
      <c r="X584" s="12"/>
      <c r="Y584" s="12"/>
      <c r="Z584" s="12"/>
      <c r="AA584" s="12"/>
      <c r="AB584" s="12"/>
      <c r="AC584" s="12"/>
      <c r="AD584" s="12"/>
      <c r="AE584" s="12"/>
      <c r="AF584" s="12"/>
      <c r="AG584" s="12"/>
      <c r="AH584" s="12"/>
      <c r="AI584" s="12"/>
      <c r="AJ584" s="12"/>
      <c r="AK584" s="12"/>
      <c r="AL584" s="12"/>
      <c r="AM584" s="12"/>
      <c r="AN584" s="12"/>
      <c r="AO584" s="12"/>
      <c r="AP584" s="12"/>
      <c r="AQ584" s="12"/>
      <c r="AR584" s="12"/>
      <c r="AS584" s="12"/>
      <c r="AT584" s="12"/>
      <c r="AU584" s="12"/>
      <c r="AV584" s="12"/>
      <c r="AW584" s="12"/>
      <c r="AX584" s="12"/>
      <c r="AY584" s="12"/>
      <c r="AZ584" s="12"/>
      <c r="BA584" s="12"/>
      <c r="BB584" s="12"/>
      <c r="BC584" s="12"/>
      <c r="BD584" s="12"/>
      <c r="BE584" s="12"/>
      <c r="BF584" s="12"/>
      <c r="BG584" s="12"/>
      <c r="BH584" s="12"/>
      <c r="BI584" s="12"/>
      <c r="BJ584" s="12"/>
      <c r="BK584" s="12"/>
      <c r="BL584" s="12"/>
      <c r="BM584" s="12"/>
      <c r="BN584" s="12"/>
      <c r="BO584" s="12"/>
      <c r="BP584" s="12"/>
      <c r="BQ584" s="12"/>
      <c r="BR584" s="12"/>
      <c r="BS584" s="12"/>
      <c r="BT584" s="12"/>
      <c r="BU584" s="12"/>
      <c r="BV584" s="12"/>
      <c r="BW584" s="12"/>
      <c r="BX584" s="12"/>
      <c r="BY584" s="12"/>
      <c r="BZ584" s="12"/>
      <c r="CA584" s="12"/>
      <c r="CB584" s="12"/>
      <c r="CC584" s="12"/>
    </row>
    <row r="585" spans="1:81" ht="15.75" x14ac:dyDescent="0.25">
      <c r="A585" s="20"/>
      <c r="B585" s="29"/>
      <c r="C585" s="29"/>
      <c r="D585" s="29"/>
      <c r="E585" s="29"/>
      <c r="F585" s="26"/>
      <c r="G585" s="13"/>
      <c r="H585" s="20"/>
      <c r="I585" s="22"/>
      <c r="J585" s="22"/>
      <c r="K585" s="22"/>
      <c r="L585" s="22"/>
      <c r="M585" s="24"/>
      <c r="N585" s="22"/>
      <c r="O585" s="20"/>
      <c r="P585" s="12"/>
      <c r="Q585" s="12"/>
      <c r="R585" s="12"/>
      <c r="S585" s="12"/>
      <c r="T585" s="12"/>
      <c r="U585" s="12"/>
      <c r="V585" s="12"/>
      <c r="W585" s="12"/>
      <c r="X585" s="12"/>
      <c r="Y585" s="12"/>
      <c r="Z585" s="12"/>
      <c r="AA585" s="12"/>
      <c r="AB585" s="12"/>
      <c r="AC585" s="12"/>
      <c r="AD585" s="12"/>
      <c r="AE585" s="12"/>
      <c r="AF585" s="12"/>
      <c r="AG585" s="12"/>
      <c r="AH585" s="12"/>
      <c r="AI585" s="12"/>
      <c r="AJ585" s="12"/>
      <c r="AK585" s="12"/>
      <c r="AL585" s="12"/>
      <c r="AM585" s="12"/>
      <c r="AN585" s="12"/>
      <c r="AO585" s="12"/>
      <c r="AP585" s="12"/>
      <c r="AQ585" s="12"/>
      <c r="AR585" s="12"/>
      <c r="AS585" s="12"/>
      <c r="AT585" s="12"/>
      <c r="AU585" s="12"/>
      <c r="AV585" s="12"/>
      <c r="AW585" s="12"/>
      <c r="AX585" s="12"/>
      <c r="AY585" s="12"/>
      <c r="AZ585" s="12"/>
      <c r="BA585" s="12"/>
      <c r="BB585" s="12"/>
      <c r="BC585" s="12"/>
      <c r="BD585" s="12"/>
      <c r="BE585" s="12"/>
      <c r="BF585" s="12"/>
      <c r="BG585" s="12"/>
      <c r="BH585" s="12"/>
      <c r="BI585" s="12"/>
      <c r="BJ585" s="12"/>
      <c r="BK585" s="12"/>
      <c r="BL585" s="12"/>
      <c r="BM585" s="12"/>
      <c r="BN585" s="12"/>
      <c r="BO585" s="12"/>
      <c r="BP585" s="12"/>
      <c r="BQ585" s="12"/>
      <c r="BR585" s="12"/>
      <c r="BS585" s="12"/>
      <c r="BT585" s="12"/>
      <c r="BU585" s="12"/>
      <c r="BV585" s="12"/>
      <c r="BW585" s="12"/>
      <c r="BX585" s="12"/>
      <c r="BY585" s="12"/>
      <c r="BZ585" s="12"/>
      <c r="CA585" s="12"/>
      <c r="CB585" s="12"/>
      <c r="CC585" s="12"/>
    </row>
    <row r="586" spans="1:81" ht="15.75" x14ac:dyDescent="0.25">
      <c r="A586" s="20"/>
      <c r="B586" s="29"/>
      <c r="C586" s="29"/>
      <c r="D586" s="29"/>
      <c r="E586" s="29"/>
      <c r="F586" s="26"/>
      <c r="G586" s="13"/>
      <c r="H586" s="20"/>
      <c r="I586" s="22"/>
      <c r="J586" s="22"/>
      <c r="K586" s="22"/>
      <c r="L586" s="22"/>
      <c r="M586" s="24"/>
      <c r="N586" s="22"/>
      <c r="O586" s="20"/>
      <c r="P586" s="12"/>
      <c r="Q586" s="12"/>
      <c r="R586" s="12"/>
      <c r="S586" s="12"/>
      <c r="T586" s="12"/>
      <c r="U586" s="12"/>
      <c r="V586" s="12"/>
      <c r="W586" s="12"/>
      <c r="X586" s="12"/>
      <c r="Y586" s="12"/>
      <c r="Z586" s="12"/>
      <c r="AA586" s="12"/>
      <c r="AB586" s="12"/>
      <c r="AC586" s="12"/>
      <c r="AD586" s="12"/>
      <c r="AE586" s="12"/>
      <c r="AF586" s="12"/>
      <c r="AG586" s="12"/>
      <c r="AH586" s="12"/>
      <c r="AI586" s="12"/>
      <c r="AJ586" s="12"/>
      <c r="AK586" s="12"/>
      <c r="AL586" s="12"/>
      <c r="AM586" s="12"/>
      <c r="AN586" s="12"/>
      <c r="AO586" s="12"/>
      <c r="AP586" s="12"/>
      <c r="AQ586" s="12"/>
      <c r="AR586" s="12"/>
      <c r="AS586" s="12"/>
      <c r="AT586" s="12"/>
      <c r="AU586" s="12"/>
      <c r="AV586" s="12"/>
      <c r="AW586" s="12"/>
      <c r="AX586" s="12"/>
      <c r="AY586" s="12"/>
      <c r="AZ586" s="12"/>
      <c r="BA586" s="12"/>
      <c r="BB586" s="12"/>
      <c r="BC586" s="12"/>
      <c r="BD586" s="12"/>
      <c r="BE586" s="12"/>
      <c r="BF586" s="12"/>
      <c r="BG586" s="12"/>
      <c r="BH586" s="12"/>
      <c r="BI586" s="12"/>
      <c r="BJ586" s="12"/>
      <c r="BK586" s="12"/>
      <c r="BL586" s="12"/>
      <c r="BM586" s="12"/>
      <c r="BN586" s="12"/>
      <c r="BO586" s="12"/>
      <c r="BP586" s="12"/>
      <c r="BQ586" s="12"/>
      <c r="BR586" s="12"/>
      <c r="BS586" s="12"/>
      <c r="BT586" s="12"/>
      <c r="BU586" s="12"/>
      <c r="BV586" s="12"/>
      <c r="BW586" s="12"/>
      <c r="BX586" s="12"/>
      <c r="BY586" s="12"/>
      <c r="BZ586" s="12"/>
      <c r="CA586" s="12"/>
      <c r="CB586" s="12"/>
      <c r="CC586" s="12"/>
    </row>
    <row r="587" spans="1:81" ht="15.75" x14ac:dyDescent="0.25">
      <c r="A587" s="20"/>
      <c r="B587" s="29"/>
      <c r="C587" s="29"/>
      <c r="D587" s="29"/>
      <c r="E587" s="29"/>
      <c r="F587" s="26"/>
      <c r="G587" s="13"/>
      <c r="H587" s="20"/>
      <c r="I587" s="22"/>
      <c r="J587" s="22"/>
      <c r="K587" s="22"/>
      <c r="L587" s="22"/>
      <c r="M587" s="24"/>
      <c r="N587" s="22"/>
      <c r="O587" s="20"/>
      <c r="P587" s="12"/>
      <c r="Q587" s="12"/>
      <c r="R587" s="12"/>
      <c r="S587" s="12"/>
      <c r="T587" s="12"/>
      <c r="U587" s="12"/>
      <c r="V587" s="12"/>
      <c r="W587" s="12"/>
      <c r="X587" s="12"/>
      <c r="Y587" s="12"/>
      <c r="Z587" s="12"/>
      <c r="AA587" s="12"/>
      <c r="AB587" s="12"/>
      <c r="AC587" s="12"/>
      <c r="AD587" s="12"/>
      <c r="AE587" s="12"/>
      <c r="AF587" s="12"/>
      <c r="AG587" s="12"/>
      <c r="AH587" s="12"/>
      <c r="AI587" s="12"/>
      <c r="AJ587" s="12"/>
      <c r="AK587" s="12"/>
      <c r="AL587" s="12"/>
      <c r="AM587" s="12"/>
      <c r="AN587" s="12"/>
      <c r="AO587" s="12"/>
      <c r="AP587" s="12"/>
      <c r="AQ587" s="12"/>
      <c r="AR587" s="12"/>
      <c r="AS587" s="12"/>
      <c r="AT587" s="12"/>
      <c r="AU587" s="12"/>
      <c r="AV587" s="12"/>
      <c r="AW587" s="12"/>
      <c r="AX587" s="12"/>
      <c r="AY587" s="12"/>
      <c r="AZ587" s="12"/>
      <c r="BA587" s="12"/>
      <c r="BB587" s="12"/>
      <c r="BC587" s="12"/>
      <c r="BD587" s="12"/>
      <c r="BE587" s="12"/>
      <c r="BF587" s="12"/>
      <c r="BG587" s="12"/>
      <c r="BH587" s="12"/>
      <c r="BI587" s="12"/>
      <c r="BJ587" s="12"/>
      <c r="BK587" s="12"/>
      <c r="BL587" s="12"/>
      <c r="BM587" s="12"/>
      <c r="BN587" s="12"/>
      <c r="BO587" s="12"/>
      <c r="BP587" s="12"/>
      <c r="BQ587" s="12"/>
      <c r="BR587" s="12"/>
      <c r="BS587" s="12"/>
      <c r="BT587" s="12"/>
      <c r="BU587" s="12"/>
      <c r="BV587" s="12"/>
      <c r="BW587" s="12"/>
      <c r="BX587" s="12"/>
      <c r="BY587" s="12"/>
      <c r="BZ587" s="12"/>
      <c r="CA587" s="12"/>
      <c r="CB587" s="12"/>
      <c r="CC587" s="12"/>
    </row>
    <row r="588" spans="1:81" ht="15.75" x14ac:dyDescent="0.25">
      <c r="A588" s="20"/>
      <c r="B588" s="29"/>
      <c r="C588" s="29"/>
      <c r="D588" s="29"/>
      <c r="E588" s="29"/>
      <c r="F588" s="26"/>
      <c r="G588" s="13"/>
      <c r="H588" s="20"/>
      <c r="I588" s="22"/>
      <c r="J588" s="22"/>
      <c r="K588" s="22"/>
      <c r="L588" s="22"/>
      <c r="M588" s="24"/>
      <c r="N588" s="22"/>
      <c r="O588" s="20"/>
      <c r="P588" s="12"/>
      <c r="Q588" s="12"/>
      <c r="R588" s="12"/>
      <c r="S588" s="12"/>
      <c r="T588" s="12"/>
      <c r="U588" s="12"/>
      <c r="V588" s="12"/>
      <c r="W588" s="12"/>
      <c r="X588" s="12"/>
      <c r="Y588" s="12"/>
      <c r="Z588" s="12"/>
      <c r="AA588" s="12"/>
      <c r="AB588" s="12"/>
      <c r="AC588" s="12"/>
      <c r="AD588" s="12"/>
      <c r="AE588" s="12"/>
      <c r="AF588" s="12"/>
      <c r="AG588" s="12"/>
      <c r="AH588" s="12"/>
      <c r="AI588" s="12"/>
      <c r="AJ588" s="12"/>
      <c r="AK588" s="12"/>
      <c r="AL588" s="12"/>
      <c r="AM588" s="12"/>
      <c r="AN588" s="12"/>
      <c r="AO588" s="12"/>
      <c r="AP588" s="12"/>
      <c r="AQ588" s="12"/>
      <c r="AR588" s="12"/>
      <c r="AS588" s="12"/>
      <c r="AT588" s="12"/>
      <c r="AU588" s="12"/>
      <c r="AV588" s="12"/>
      <c r="AW588" s="12"/>
      <c r="AX588" s="12"/>
      <c r="AY588" s="12"/>
      <c r="AZ588" s="12"/>
      <c r="BA588" s="12"/>
      <c r="BB588" s="12"/>
      <c r="BC588" s="12"/>
      <c r="BD588" s="12"/>
      <c r="BE588" s="12"/>
      <c r="BF588" s="12"/>
      <c r="BG588" s="12"/>
      <c r="BH588" s="12"/>
      <c r="BI588" s="12"/>
      <c r="BJ588" s="12"/>
      <c r="BK588" s="12"/>
      <c r="BL588" s="12"/>
      <c r="BM588" s="12"/>
      <c r="BN588" s="12"/>
      <c r="BO588" s="12"/>
      <c r="BP588" s="12"/>
      <c r="BQ588" s="12"/>
      <c r="BR588" s="12"/>
      <c r="BS588" s="12"/>
      <c r="BT588" s="12"/>
      <c r="BU588" s="12"/>
      <c r="BV588" s="12"/>
      <c r="BW588" s="12"/>
      <c r="BX588" s="12"/>
      <c r="BY588" s="12"/>
      <c r="BZ588" s="12"/>
      <c r="CA588" s="12"/>
      <c r="CB588" s="12"/>
      <c r="CC588" s="12"/>
    </row>
    <row r="589" spans="1:81" ht="15.75" x14ac:dyDescent="0.25">
      <c r="A589" s="20"/>
      <c r="B589" s="29"/>
      <c r="C589" s="29"/>
      <c r="D589" s="29"/>
      <c r="E589" s="29"/>
      <c r="F589" s="26"/>
      <c r="G589" s="13"/>
      <c r="H589" s="20"/>
      <c r="I589" s="22"/>
      <c r="J589" s="22"/>
      <c r="K589" s="22"/>
      <c r="L589" s="22"/>
      <c r="M589" s="24"/>
      <c r="N589" s="22"/>
      <c r="O589" s="20"/>
      <c r="P589" s="12"/>
      <c r="Q589" s="12"/>
      <c r="R589" s="12"/>
      <c r="S589" s="12"/>
      <c r="T589" s="12"/>
      <c r="U589" s="12"/>
      <c r="V589" s="12"/>
      <c r="W589" s="12"/>
      <c r="X589" s="12"/>
      <c r="Y589" s="12"/>
      <c r="Z589" s="12"/>
      <c r="AA589" s="12"/>
      <c r="AB589" s="12"/>
      <c r="AC589" s="12"/>
      <c r="AD589" s="12"/>
      <c r="AE589" s="12"/>
      <c r="AF589" s="12"/>
      <c r="AG589" s="12"/>
      <c r="AH589" s="12"/>
      <c r="AI589" s="12"/>
      <c r="AJ589" s="12"/>
      <c r="AK589" s="12"/>
      <c r="AL589" s="12"/>
      <c r="AM589" s="12"/>
      <c r="AN589" s="12"/>
      <c r="AO589" s="12"/>
      <c r="AP589" s="12"/>
      <c r="AQ589" s="12"/>
      <c r="AR589" s="12"/>
      <c r="AS589" s="12"/>
      <c r="AT589" s="12"/>
      <c r="AU589" s="12"/>
      <c r="AV589" s="12"/>
      <c r="AW589" s="12"/>
      <c r="AX589" s="12"/>
      <c r="AY589" s="12"/>
      <c r="AZ589" s="12"/>
      <c r="BA589" s="12"/>
      <c r="BB589" s="12"/>
      <c r="BC589" s="12"/>
      <c r="BD589" s="12"/>
      <c r="BE589" s="12"/>
      <c r="BF589" s="12"/>
      <c r="BG589" s="12"/>
      <c r="BH589" s="12"/>
      <c r="BI589" s="12"/>
      <c r="BJ589" s="12"/>
      <c r="BK589" s="12"/>
      <c r="BL589" s="12"/>
      <c r="BM589" s="12"/>
      <c r="BN589" s="12"/>
      <c r="BO589" s="12"/>
      <c r="BP589" s="12"/>
      <c r="BQ589" s="12"/>
      <c r="BR589" s="12"/>
      <c r="BS589" s="12"/>
      <c r="BT589" s="12"/>
      <c r="BU589" s="12"/>
      <c r="BV589" s="12"/>
      <c r="BW589" s="12"/>
      <c r="BX589" s="12"/>
      <c r="BY589" s="12"/>
      <c r="BZ589" s="12"/>
      <c r="CA589" s="12"/>
      <c r="CB589" s="12"/>
      <c r="CC589" s="12"/>
    </row>
    <row r="590" spans="1:81" ht="15.75" x14ac:dyDescent="0.25">
      <c r="A590" s="20"/>
      <c r="B590" s="29"/>
      <c r="C590" s="29"/>
      <c r="D590" s="29"/>
      <c r="E590" s="29"/>
      <c r="F590" s="26"/>
      <c r="G590" s="13"/>
      <c r="H590" s="20"/>
      <c r="I590" s="22"/>
      <c r="J590" s="22"/>
      <c r="K590" s="22"/>
      <c r="L590" s="22"/>
      <c r="M590" s="24"/>
      <c r="N590" s="22"/>
      <c r="O590" s="20"/>
      <c r="P590" s="12"/>
      <c r="Q590" s="12"/>
      <c r="R590" s="12"/>
      <c r="S590" s="12"/>
      <c r="T590" s="12"/>
      <c r="U590" s="12"/>
      <c r="V590" s="12"/>
      <c r="W590" s="12"/>
      <c r="X590" s="12"/>
      <c r="Y590" s="12"/>
      <c r="Z590" s="12"/>
      <c r="AA590" s="12"/>
      <c r="AB590" s="12"/>
      <c r="AC590" s="12"/>
      <c r="AD590" s="12"/>
      <c r="AE590" s="12"/>
      <c r="AF590" s="12"/>
      <c r="AG590" s="12"/>
      <c r="AH590" s="12"/>
      <c r="AI590" s="12"/>
      <c r="AJ590" s="12"/>
      <c r="AK590" s="12"/>
      <c r="AL590" s="12"/>
      <c r="AM590" s="12"/>
      <c r="AN590" s="12"/>
      <c r="AO590" s="12"/>
      <c r="AP590" s="12"/>
      <c r="AQ590" s="12"/>
      <c r="AR590" s="12"/>
      <c r="AS590" s="12"/>
      <c r="AT590" s="12"/>
      <c r="AU590" s="12"/>
      <c r="AV590" s="12"/>
      <c r="AW590" s="12"/>
      <c r="AX590" s="12"/>
      <c r="AY590" s="12"/>
      <c r="AZ590" s="12"/>
      <c r="BA590" s="12"/>
      <c r="BB590" s="12"/>
      <c r="BC590" s="12"/>
      <c r="BD590" s="12"/>
      <c r="BE590" s="12"/>
      <c r="BF590" s="12"/>
      <c r="BG590" s="12"/>
      <c r="BH590" s="12"/>
      <c r="BI590" s="12"/>
      <c r="BJ590" s="12"/>
      <c r="BK590" s="12"/>
      <c r="BL590" s="12"/>
      <c r="BM590" s="12"/>
      <c r="BN590" s="12"/>
      <c r="BO590" s="12"/>
      <c r="BP590" s="12"/>
      <c r="BQ590" s="12"/>
      <c r="BR590" s="12"/>
      <c r="BS590" s="12"/>
      <c r="BT590" s="12"/>
      <c r="BU590" s="12"/>
      <c r="BV590" s="12"/>
      <c r="BW590" s="12"/>
      <c r="BX590" s="12"/>
      <c r="BY590" s="12"/>
      <c r="BZ590" s="12"/>
      <c r="CA590" s="12"/>
      <c r="CB590" s="12"/>
      <c r="CC590" s="12"/>
    </row>
    <row r="591" spans="1:81" ht="15.75" x14ac:dyDescent="0.25">
      <c r="A591" s="20"/>
      <c r="B591" s="29"/>
      <c r="C591" s="29"/>
      <c r="D591" s="29"/>
      <c r="E591" s="29"/>
      <c r="F591" s="26"/>
      <c r="G591" s="13"/>
      <c r="H591" s="20"/>
      <c r="I591" s="22"/>
      <c r="J591" s="22"/>
      <c r="K591" s="22"/>
      <c r="L591" s="22"/>
      <c r="M591" s="24"/>
      <c r="N591" s="22"/>
      <c r="O591" s="20"/>
      <c r="P591" s="12"/>
      <c r="Q591" s="12"/>
      <c r="R591" s="12"/>
      <c r="S591" s="12"/>
      <c r="T591" s="12"/>
      <c r="U591" s="12"/>
      <c r="V591" s="12"/>
      <c r="W591" s="12"/>
      <c r="X591" s="12"/>
      <c r="Y591" s="12"/>
      <c r="Z591" s="12"/>
      <c r="AA591" s="12"/>
      <c r="AB591" s="12"/>
      <c r="AC591" s="12"/>
      <c r="AD591" s="12"/>
      <c r="AE591" s="12"/>
      <c r="AF591" s="12"/>
      <c r="AG591" s="12"/>
      <c r="AH591" s="12"/>
      <c r="AI591" s="12"/>
      <c r="AJ591" s="12"/>
      <c r="AK591" s="12"/>
      <c r="AL591" s="12"/>
      <c r="AM591" s="12"/>
      <c r="AN591" s="12"/>
      <c r="AO591" s="12"/>
      <c r="AP591" s="12"/>
      <c r="AQ591" s="12"/>
      <c r="AR591" s="12"/>
      <c r="AS591" s="12"/>
      <c r="AT591" s="12"/>
      <c r="AU591" s="12"/>
      <c r="AV591" s="12"/>
      <c r="AW591" s="12"/>
      <c r="AX591" s="12"/>
      <c r="AY591" s="12"/>
      <c r="AZ591" s="12"/>
      <c r="BA591" s="12"/>
      <c r="BB591" s="12"/>
      <c r="BC591" s="12"/>
      <c r="BD591" s="12"/>
      <c r="BE591" s="12"/>
      <c r="BF591" s="12"/>
      <c r="BG591" s="12"/>
      <c r="BH591" s="12"/>
      <c r="BI591" s="12"/>
      <c r="BJ591" s="12"/>
      <c r="BK591" s="12"/>
      <c r="BL591" s="12"/>
      <c r="BM591" s="12"/>
      <c r="BN591" s="12"/>
      <c r="BO591" s="12"/>
      <c r="BP591" s="12"/>
      <c r="BQ591" s="12"/>
      <c r="BR591" s="12"/>
      <c r="BS591" s="12"/>
      <c r="BT591" s="12"/>
      <c r="BU591" s="12"/>
      <c r="BV591" s="12"/>
      <c r="BW591" s="12"/>
      <c r="BX591" s="12"/>
      <c r="BY591" s="12"/>
      <c r="BZ591" s="12"/>
      <c r="CA591" s="12"/>
      <c r="CB591" s="12"/>
      <c r="CC591" s="12"/>
    </row>
    <row r="592" spans="1:81" ht="15.75" x14ac:dyDescent="0.25">
      <c r="A592" s="20"/>
      <c r="B592" s="29"/>
      <c r="C592" s="29"/>
      <c r="D592" s="29"/>
      <c r="E592" s="29"/>
      <c r="F592" s="26"/>
      <c r="G592" s="13"/>
      <c r="H592" s="20"/>
      <c r="I592" s="22"/>
      <c r="J592" s="22"/>
      <c r="K592" s="22"/>
      <c r="L592" s="22"/>
      <c r="M592" s="24"/>
      <c r="N592" s="22"/>
      <c r="O592" s="20"/>
      <c r="P592" s="12"/>
      <c r="Q592" s="12"/>
      <c r="R592" s="12"/>
      <c r="S592" s="12"/>
      <c r="T592" s="12"/>
      <c r="U592" s="12"/>
      <c r="V592" s="12"/>
      <c r="W592" s="12"/>
      <c r="X592" s="12"/>
      <c r="Y592" s="12"/>
      <c r="Z592" s="12"/>
      <c r="AA592" s="12"/>
      <c r="AB592" s="12"/>
      <c r="AC592" s="12"/>
      <c r="AD592" s="12"/>
      <c r="AE592" s="12"/>
      <c r="AF592" s="12"/>
      <c r="AG592" s="12"/>
      <c r="AH592" s="12"/>
      <c r="AI592" s="12"/>
      <c r="AJ592" s="12"/>
      <c r="AK592" s="12"/>
      <c r="AL592" s="12"/>
      <c r="AM592" s="12"/>
      <c r="AN592" s="12"/>
      <c r="AO592" s="12"/>
      <c r="AP592" s="12"/>
      <c r="AQ592" s="12"/>
      <c r="AR592" s="12"/>
      <c r="AS592" s="12"/>
      <c r="AT592" s="12"/>
      <c r="AU592" s="12"/>
      <c r="AV592" s="12"/>
      <c r="AW592" s="12"/>
      <c r="AX592" s="12"/>
      <c r="AY592" s="12"/>
      <c r="AZ592" s="12"/>
      <c r="BA592" s="12"/>
      <c r="BB592" s="12"/>
      <c r="BC592" s="12"/>
      <c r="BD592" s="12"/>
      <c r="BE592" s="12"/>
      <c r="BF592" s="12"/>
      <c r="BG592" s="12"/>
      <c r="BH592" s="12"/>
      <c r="BI592" s="12"/>
      <c r="BJ592" s="12"/>
      <c r="BK592" s="12"/>
      <c r="BL592" s="12"/>
      <c r="BM592" s="12"/>
      <c r="BN592" s="12"/>
      <c r="BO592" s="12"/>
      <c r="BP592" s="12"/>
      <c r="BQ592" s="12"/>
      <c r="BR592" s="12"/>
      <c r="BS592" s="12"/>
      <c r="BT592" s="12"/>
      <c r="BU592" s="12"/>
      <c r="BV592" s="12"/>
      <c r="BW592" s="12"/>
      <c r="BX592" s="12"/>
      <c r="BY592" s="12"/>
      <c r="BZ592" s="12"/>
      <c r="CA592" s="12"/>
      <c r="CB592" s="12"/>
      <c r="CC592" s="12"/>
    </row>
    <row r="593" spans="1:81" ht="15.75" x14ac:dyDescent="0.25">
      <c r="A593" s="20"/>
      <c r="B593" s="29"/>
      <c r="C593" s="29"/>
      <c r="D593" s="29"/>
      <c r="E593" s="29"/>
      <c r="F593" s="26"/>
      <c r="G593" s="13"/>
      <c r="H593" s="20"/>
      <c r="I593" s="22"/>
      <c r="J593" s="22"/>
      <c r="K593" s="22"/>
      <c r="L593" s="22"/>
      <c r="M593" s="24"/>
      <c r="N593" s="22"/>
      <c r="O593" s="20"/>
      <c r="P593" s="12"/>
      <c r="Q593" s="12"/>
      <c r="R593" s="12"/>
      <c r="S593" s="12"/>
      <c r="T593" s="12"/>
      <c r="U593" s="12"/>
      <c r="V593" s="12"/>
      <c r="W593" s="12"/>
      <c r="X593" s="12"/>
      <c r="Y593" s="12"/>
      <c r="Z593" s="12"/>
      <c r="AA593" s="12"/>
      <c r="AB593" s="12"/>
      <c r="AC593" s="12"/>
      <c r="AD593" s="12"/>
      <c r="AE593" s="12"/>
      <c r="AF593" s="12"/>
      <c r="AG593" s="12"/>
      <c r="AH593" s="12"/>
      <c r="AI593" s="12"/>
      <c r="AJ593" s="12"/>
      <c r="AK593" s="12"/>
      <c r="AL593" s="12"/>
      <c r="AM593" s="12"/>
      <c r="AN593" s="12"/>
      <c r="AO593" s="12"/>
      <c r="AP593" s="12"/>
      <c r="AQ593" s="12"/>
      <c r="AR593" s="12"/>
      <c r="AS593" s="12"/>
      <c r="AT593" s="12"/>
      <c r="AU593" s="12"/>
      <c r="AV593" s="12"/>
      <c r="AW593" s="12"/>
      <c r="AX593" s="12"/>
      <c r="AY593" s="12"/>
      <c r="AZ593" s="12"/>
      <c r="BA593" s="12"/>
      <c r="BB593" s="12"/>
      <c r="BC593" s="12"/>
      <c r="BD593" s="12"/>
      <c r="BE593" s="12"/>
      <c r="BF593" s="12"/>
      <c r="BG593" s="12"/>
      <c r="BH593" s="12"/>
      <c r="BI593" s="12"/>
      <c r="BJ593" s="12"/>
      <c r="BK593" s="12"/>
      <c r="BL593" s="12"/>
      <c r="BM593" s="12"/>
      <c r="BN593" s="12"/>
      <c r="BO593" s="12"/>
      <c r="BP593" s="12"/>
      <c r="BQ593" s="12"/>
      <c r="BR593" s="12"/>
      <c r="BS593" s="12"/>
      <c r="BT593" s="12"/>
      <c r="BU593" s="12"/>
      <c r="BV593" s="12"/>
      <c r="BW593" s="12"/>
      <c r="BX593" s="12"/>
      <c r="BY593" s="12"/>
      <c r="BZ593" s="12"/>
      <c r="CA593" s="12"/>
      <c r="CB593" s="12"/>
      <c r="CC593" s="12"/>
    </row>
    <row r="594" spans="1:81" ht="15.75" x14ac:dyDescent="0.25">
      <c r="A594" s="20"/>
      <c r="B594" s="29"/>
      <c r="C594" s="29"/>
      <c r="D594" s="29"/>
      <c r="E594" s="29"/>
      <c r="F594" s="26"/>
      <c r="G594" s="13"/>
      <c r="H594" s="20"/>
      <c r="I594" s="22"/>
      <c r="J594" s="22"/>
      <c r="K594" s="22"/>
      <c r="L594" s="22"/>
      <c r="M594" s="24"/>
      <c r="N594" s="22"/>
      <c r="O594" s="20"/>
      <c r="P594" s="12"/>
      <c r="Q594" s="12"/>
      <c r="R594" s="12"/>
      <c r="S594" s="12"/>
      <c r="T594" s="12"/>
      <c r="U594" s="12"/>
      <c r="V594" s="12"/>
      <c r="W594" s="12"/>
      <c r="X594" s="12"/>
      <c r="Y594" s="12"/>
      <c r="Z594" s="12"/>
      <c r="AA594" s="12"/>
      <c r="AB594" s="12"/>
      <c r="AC594" s="12"/>
      <c r="AD594" s="12"/>
      <c r="AE594" s="12"/>
      <c r="AF594" s="12"/>
      <c r="AG594" s="12"/>
      <c r="AH594" s="12"/>
      <c r="AI594" s="12"/>
      <c r="AJ594" s="12"/>
      <c r="AK594" s="12"/>
      <c r="AL594" s="12"/>
      <c r="AM594" s="12"/>
      <c r="AN594" s="12"/>
      <c r="AO594" s="12"/>
      <c r="AP594" s="12"/>
      <c r="AQ594" s="12"/>
      <c r="AR594" s="12"/>
      <c r="AS594" s="12"/>
      <c r="AT594" s="12"/>
      <c r="AU594" s="12"/>
      <c r="AV594" s="12"/>
      <c r="AW594" s="12"/>
      <c r="AX594" s="12"/>
      <c r="AY594" s="12"/>
      <c r="AZ594" s="12"/>
      <c r="BA594" s="12"/>
      <c r="BB594" s="12"/>
      <c r="BC594" s="12"/>
      <c r="BD594" s="12"/>
      <c r="BE594" s="12"/>
      <c r="BF594" s="12"/>
      <c r="BG594" s="12"/>
      <c r="BH594" s="12"/>
      <c r="BI594" s="12"/>
      <c r="BJ594" s="12"/>
      <c r="BK594" s="12"/>
      <c r="BL594" s="12"/>
      <c r="BM594" s="12"/>
      <c r="BN594" s="12"/>
      <c r="BO594" s="12"/>
      <c r="BP594" s="12"/>
      <c r="BQ594" s="12"/>
      <c r="BR594" s="12"/>
      <c r="BS594" s="12"/>
      <c r="BT594" s="12"/>
      <c r="BU594" s="12"/>
      <c r="BV594" s="12"/>
      <c r="BW594" s="12"/>
      <c r="BX594" s="12"/>
      <c r="BY594" s="12"/>
      <c r="BZ594" s="12"/>
      <c r="CA594" s="12"/>
      <c r="CB594" s="12"/>
      <c r="CC594" s="12"/>
    </row>
    <row r="595" spans="1:81" ht="15.75" x14ac:dyDescent="0.25">
      <c r="A595" s="20"/>
      <c r="B595" s="29"/>
      <c r="C595" s="29"/>
      <c r="D595" s="29"/>
      <c r="E595" s="29"/>
      <c r="F595" s="26"/>
      <c r="G595" s="13"/>
      <c r="H595" s="20"/>
      <c r="I595" s="22"/>
      <c r="J595" s="22"/>
      <c r="K595" s="22"/>
      <c r="L595" s="22"/>
      <c r="M595" s="24"/>
      <c r="N595" s="22"/>
      <c r="O595" s="20"/>
      <c r="P595" s="12"/>
      <c r="Q595" s="12"/>
      <c r="R595" s="12"/>
      <c r="S595" s="12"/>
      <c r="T595" s="12"/>
      <c r="U595" s="12"/>
      <c r="V595" s="12"/>
      <c r="W595" s="12"/>
      <c r="X595" s="12"/>
      <c r="Y595" s="12"/>
      <c r="Z595" s="12"/>
      <c r="AA595" s="12"/>
      <c r="AB595" s="12"/>
      <c r="AC595" s="12"/>
      <c r="AD595" s="12"/>
      <c r="AE595" s="12"/>
      <c r="AF595" s="12"/>
      <c r="AG595" s="12"/>
      <c r="AH595" s="12"/>
      <c r="AI595" s="12"/>
      <c r="AJ595" s="12"/>
      <c r="AK595" s="12"/>
      <c r="AL595" s="12"/>
      <c r="AM595" s="12"/>
      <c r="AN595" s="12"/>
      <c r="AO595" s="12"/>
      <c r="AP595" s="12"/>
      <c r="AQ595" s="12"/>
      <c r="AR595" s="12"/>
      <c r="AS595" s="12"/>
      <c r="AT595" s="12"/>
      <c r="AU595" s="12"/>
      <c r="AV595" s="12"/>
      <c r="AW595" s="12"/>
      <c r="AX595" s="12"/>
      <c r="AY595" s="12"/>
      <c r="AZ595" s="12"/>
      <c r="BA595" s="12"/>
      <c r="BB595" s="12"/>
      <c r="BC595" s="12"/>
      <c r="BD595" s="12"/>
      <c r="BE595" s="12"/>
      <c r="BF595" s="12"/>
      <c r="BG595" s="12"/>
      <c r="BH595" s="12"/>
      <c r="BI595" s="12"/>
      <c r="BJ595" s="12"/>
      <c r="BK595" s="12"/>
      <c r="BL595" s="12"/>
      <c r="BM595" s="12"/>
      <c r="BN595" s="12"/>
      <c r="BO595" s="12"/>
      <c r="BP595" s="12"/>
      <c r="BQ595" s="12"/>
      <c r="BR595" s="12"/>
      <c r="BS595" s="12"/>
      <c r="BT595" s="12"/>
      <c r="BU595" s="12"/>
      <c r="BV595" s="12"/>
      <c r="BW595" s="12"/>
      <c r="BX595" s="12"/>
      <c r="BY595" s="12"/>
      <c r="BZ595" s="12"/>
      <c r="CA595" s="12"/>
      <c r="CB595" s="12"/>
      <c r="CC595" s="12"/>
    </row>
    <row r="596" spans="1:81" ht="15.75" x14ac:dyDescent="0.25">
      <c r="A596" s="20"/>
      <c r="B596" s="29"/>
      <c r="C596" s="29"/>
      <c r="D596" s="29"/>
      <c r="E596" s="29"/>
      <c r="F596" s="26"/>
      <c r="G596" s="13"/>
      <c r="H596" s="20"/>
      <c r="I596" s="22"/>
      <c r="J596" s="22"/>
      <c r="K596" s="22"/>
      <c r="L596" s="22"/>
      <c r="M596" s="24"/>
      <c r="N596" s="22"/>
      <c r="O596" s="20"/>
      <c r="P596" s="12"/>
      <c r="Q596" s="12"/>
      <c r="R596" s="12"/>
      <c r="S596" s="12"/>
      <c r="T596" s="12"/>
      <c r="U596" s="12"/>
      <c r="V596" s="12"/>
      <c r="W596" s="12"/>
      <c r="X596" s="12"/>
      <c r="Y596" s="12"/>
      <c r="Z596" s="12"/>
      <c r="AA596" s="12"/>
      <c r="AB596" s="12"/>
      <c r="AC596" s="12"/>
      <c r="AD596" s="12"/>
      <c r="AE596" s="12"/>
      <c r="AF596" s="12"/>
      <c r="AG596" s="12"/>
      <c r="AH596" s="12"/>
      <c r="AI596" s="12"/>
      <c r="AJ596" s="12"/>
      <c r="AK596" s="12"/>
      <c r="AL596" s="12"/>
      <c r="AM596" s="12"/>
      <c r="AN596" s="12"/>
      <c r="AO596" s="12"/>
      <c r="AP596" s="12"/>
      <c r="AQ596" s="12"/>
      <c r="AR596" s="12"/>
      <c r="AS596" s="12"/>
      <c r="AT596" s="12"/>
      <c r="AU596" s="12"/>
      <c r="AV596" s="12"/>
      <c r="AW596" s="12"/>
      <c r="AX596" s="12"/>
      <c r="AY596" s="12"/>
      <c r="AZ596" s="12"/>
      <c r="BA596" s="12"/>
      <c r="BB596" s="12"/>
      <c r="BC596" s="12"/>
      <c r="BD596" s="12"/>
      <c r="BE596" s="12"/>
      <c r="BF596" s="12"/>
      <c r="BG596" s="12"/>
      <c r="BH596" s="12"/>
      <c r="BI596" s="12"/>
      <c r="BJ596" s="12"/>
      <c r="BK596" s="12"/>
      <c r="BL596" s="12"/>
      <c r="BM596" s="12"/>
      <c r="BN596" s="12"/>
      <c r="BO596" s="12"/>
      <c r="BP596" s="12"/>
      <c r="BQ596" s="12"/>
      <c r="BR596" s="12"/>
      <c r="BS596" s="12"/>
      <c r="BT596" s="12"/>
      <c r="BU596" s="12"/>
      <c r="BV596" s="12"/>
      <c r="BW596" s="12"/>
      <c r="BX596" s="12"/>
      <c r="BY596" s="12"/>
      <c r="BZ596" s="12"/>
      <c r="CA596" s="12"/>
      <c r="CB596" s="12"/>
      <c r="CC596" s="12"/>
    </row>
    <row r="597" spans="1:81" ht="15.75" x14ac:dyDescent="0.25">
      <c r="A597" s="20"/>
      <c r="B597" s="29"/>
      <c r="C597" s="29"/>
      <c r="D597" s="29"/>
      <c r="E597" s="29"/>
      <c r="F597" s="26"/>
      <c r="G597" s="13"/>
      <c r="H597" s="20"/>
      <c r="I597" s="22"/>
      <c r="J597" s="22"/>
      <c r="K597" s="22"/>
      <c r="L597" s="22"/>
      <c r="M597" s="24"/>
      <c r="N597" s="22"/>
      <c r="O597" s="20"/>
      <c r="P597" s="12"/>
      <c r="Q597" s="12"/>
      <c r="R597" s="12"/>
      <c r="S597" s="12"/>
      <c r="T597" s="12"/>
      <c r="U597" s="12"/>
      <c r="V597" s="12"/>
      <c r="W597" s="12"/>
      <c r="X597" s="12"/>
      <c r="Y597" s="12"/>
      <c r="Z597" s="12"/>
      <c r="AA597" s="12"/>
      <c r="AB597" s="12"/>
      <c r="AC597" s="12"/>
      <c r="AD597" s="12"/>
      <c r="AE597" s="12"/>
      <c r="AF597" s="12"/>
      <c r="AG597" s="12"/>
      <c r="AH597" s="12"/>
      <c r="AI597" s="12"/>
      <c r="AJ597" s="12"/>
      <c r="AK597" s="12"/>
      <c r="AL597" s="12"/>
      <c r="AM597" s="12"/>
      <c r="AN597" s="12"/>
      <c r="AO597" s="12"/>
      <c r="AP597" s="12"/>
      <c r="AQ597" s="12"/>
      <c r="AR597" s="12"/>
      <c r="AS597" s="12"/>
      <c r="AT597" s="12"/>
      <c r="AU597" s="12"/>
      <c r="AV597" s="12"/>
      <c r="AW597" s="12"/>
      <c r="AX597" s="12"/>
      <c r="AY597" s="12"/>
      <c r="AZ597" s="12"/>
      <c r="BA597" s="12"/>
      <c r="BB597" s="12"/>
      <c r="BC597" s="12"/>
      <c r="BD597" s="12"/>
      <c r="BE597" s="12"/>
      <c r="BF597" s="12"/>
      <c r="BG597" s="12"/>
      <c r="BH597" s="12"/>
      <c r="BI597" s="12"/>
      <c r="BJ597" s="12"/>
      <c r="BK597" s="12"/>
      <c r="BL597" s="12"/>
      <c r="BM597" s="12"/>
      <c r="BN597" s="12"/>
      <c r="BO597" s="12"/>
      <c r="BP597" s="12"/>
      <c r="BQ597" s="12"/>
      <c r="BR597" s="12"/>
      <c r="BS597" s="12"/>
      <c r="BT597" s="12"/>
      <c r="BU597" s="12"/>
      <c r="BV597" s="12"/>
      <c r="BW597" s="12"/>
      <c r="BX597" s="12"/>
      <c r="BY597" s="12"/>
      <c r="BZ597" s="12"/>
      <c r="CA597" s="12"/>
      <c r="CB597" s="12"/>
      <c r="CC597" s="12"/>
    </row>
    <row r="598" spans="1:81" ht="15.75" x14ac:dyDescent="0.25">
      <c r="A598" s="20"/>
      <c r="B598" s="29"/>
      <c r="C598" s="29"/>
      <c r="D598" s="29"/>
      <c r="E598" s="29"/>
      <c r="F598" s="26"/>
      <c r="G598" s="13"/>
      <c r="H598" s="20"/>
      <c r="I598" s="22"/>
      <c r="J598" s="22"/>
      <c r="K598" s="22"/>
      <c r="L598" s="22"/>
      <c r="M598" s="24"/>
      <c r="N598" s="22"/>
      <c r="O598" s="20"/>
      <c r="P598" s="12"/>
      <c r="Q598" s="12"/>
      <c r="R598" s="12"/>
      <c r="S598" s="12"/>
      <c r="T598" s="12"/>
      <c r="U598" s="12"/>
      <c r="V598" s="12"/>
      <c r="W598" s="12"/>
      <c r="X598" s="12"/>
      <c r="Y598" s="12"/>
      <c r="Z598" s="12"/>
      <c r="AA598" s="12"/>
      <c r="AB598" s="12"/>
      <c r="AC598" s="12"/>
      <c r="AD598" s="12"/>
      <c r="AE598" s="12"/>
      <c r="AF598" s="12"/>
      <c r="AG598" s="12"/>
      <c r="AH598" s="12"/>
      <c r="AI598" s="12"/>
      <c r="AJ598" s="12"/>
      <c r="AK598" s="12"/>
      <c r="AL598" s="12"/>
      <c r="AM598" s="12"/>
      <c r="AN598" s="12"/>
      <c r="AO598" s="12"/>
      <c r="AP598" s="12"/>
      <c r="AQ598" s="12"/>
      <c r="AR598" s="12"/>
      <c r="AS598" s="12"/>
      <c r="AT598" s="12"/>
      <c r="AU598" s="12"/>
      <c r="AV598" s="12"/>
      <c r="AW598" s="12"/>
      <c r="AX598" s="12"/>
      <c r="AY598" s="12"/>
      <c r="AZ598" s="12"/>
      <c r="BA598" s="12"/>
      <c r="BB598" s="12"/>
      <c r="BC598" s="12"/>
      <c r="BD598" s="12"/>
      <c r="BE598" s="12"/>
      <c r="BF598" s="12"/>
      <c r="BG598" s="12"/>
      <c r="BH598" s="12"/>
      <c r="BI598" s="12"/>
      <c r="BJ598" s="12"/>
      <c r="BK598" s="12"/>
      <c r="BL598" s="12"/>
      <c r="BM598" s="12"/>
      <c r="BN598" s="12"/>
      <c r="BO598" s="12"/>
      <c r="BP598" s="12"/>
      <c r="BQ598" s="12"/>
      <c r="BR598" s="12"/>
      <c r="BS598" s="12"/>
      <c r="BT598" s="12"/>
      <c r="BU598" s="12"/>
      <c r="BV598" s="12"/>
      <c r="BW598" s="12"/>
      <c r="BX598" s="12"/>
      <c r="BY598" s="12"/>
      <c r="BZ598" s="12"/>
      <c r="CA598" s="12"/>
      <c r="CB598" s="12"/>
      <c r="CC598" s="12"/>
    </row>
    <row r="599" spans="1:81" ht="15.75" x14ac:dyDescent="0.25">
      <c r="A599" s="20"/>
      <c r="B599" s="29"/>
      <c r="C599" s="29"/>
      <c r="D599" s="29"/>
      <c r="E599" s="29"/>
      <c r="F599" s="26"/>
      <c r="G599" s="13"/>
      <c r="H599" s="20"/>
      <c r="I599" s="22"/>
      <c r="J599" s="22"/>
      <c r="K599" s="22"/>
      <c r="L599" s="22"/>
      <c r="M599" s="24"/>
      <c r="N599" s="22"/>
      <c r="O599" s="20"/>
      <c r="P599" s="12"/>
      <c r="Q599" s="12"/>
      <c r="R599" s="12"/>
      <c r="S599" s="12"/>
      <c r="T599" s="12"/>
      <c r="U599" s="12"/>
      <c r="V599" s="12"/>
      <c r="W599" s="12"/>
      <c r="X599" s="12"/>
      <c r="Y599" s="12"/>
      <c r="Z599" s="12"/>
      <c r="AA599" s="12"/>
      <c r="AB599" s="12"/>
      <c r="AC599" s="12"/>
      <c r="AD599" s="12"/>
      <c r="AE599" s="12"/>
      <c r="AF599" s="12"/>
      <c r="AG599" s="12"/>
      <c r="AH599" s="12"/>
      <c r="AI599" s="12"/>
      <c r="AJ599" s="12"/>
      <c r="AK599" s="12"/>
      <c r="AL599" s="12"/>
      <c r="AM599" s="12"/>
      <c r="AN599" s="12"/>
      <c r="AO599" s="12"/>
      <c r="AP599" s="12"/>
      <c r="AQ599" s="12"/>
      <c r="AR599" s="12"/>
      <c r="AS599" s="12"/>
      <c r="AT599" s="12"/>
      <c r="AU599" s="12"/>
      <c r="AV599" s="12"/>
      <c r="AW599" s="12"/>
      <c r="AX599" s="12"/>
      <c r="AY599" s="12"/>
      <c r="AZ599" s="12"/>
      <c r="BA599" s="12"/>
      <c r="BB599" s="12"/>
      <c r="BC599" s="12"/>
      <c r="BD599" s="12"/>
      <c r="BE599" s="12"/>
      <c r="BF599" s="12"/>
      <c r="BG599" s="12"/>
      <c r="BH599" s="12"/>
      <c r="BI599" s="12"/>
      <c r="BJ599" s="12"/>
      <c r="BK599" s="12"/>
      <c r="BL599" s="12"/>
      <c r="BM599" s="12"/>
      <c r="BN599" s="12"/>
      <c r="BO599" s="12"/>
      <c r="BP599" s="12"/>
      <c r="BQ599" s="12"/>
      <c r="BR599" s="12"/>
      <c r="BS599" s="12"/>
      <c r="BT599" s="12"/>
      <c r="BU599" s="12"/>
      <c r="BV599" s="12"/>
      <c r="BW599" s="12"/>
      <c r="BX599" s="12"/>
      <c r="BY599" s="12"/>
      <c r="BZ599" s="12"/>
      <c r="CA599" s="12"/>
      <c r="CB599" s="12"/>
      <c r="CC599" s="12"/>
    </row>
    <row r="600" spans="1:81" ht="15.75" x14ac:dyDescent="0.25">
      <c r="A600" s="20"/>
      <c r="B600" s="29"/>
      <c r="C600" s="29"/>
      <c r="D600" s="29"/>
      <c r="E600" s="29"/>
      <c r="F600" s="26"/>
      <c r="G600" s="13"/>
      <c r="H600" s="20"/>
      <c r="I600" s="22"/>
      <c r="J600" s="22"/>
      <c r="K600" s="22"/>
      <c r="L600" s="22"/>
      <c r="M600" s="24"/>
      <c r="N600" s="22"/>
      <c r="O600" s="20"/>
      <c r="P600" s="12"/>
      <c r="Q600" s="12"/>
      <c r="R600" s="12"/>
      <c r="S600" s="12"/>
      <c r="T600" s="12"/>
      <c r="U600" s="12"/>
      <c r="V600" s="12"/>
      <c r="W600" s="12"/>
      <c r="X600" s="12"/>
      <c r="Y600" s="12"/>
      <c r="Z600" s="12"/>
      <c r="AA600" s="12"/>
      <c r="AB600" s="12"/>
      <c r="AC600" s="12"/>
      <c r="AD600" s="12"/>
      <c r="AE600" s="12"/>
      <c r="AF600" s="12"/>
      <c r="AG600" s="12"/>
      <c r="AH600" s="12"/>
      <c r="AI600" s="12"/>
      <c r="AJ600" s="12"/>
      <c r="AK600" s="12"/>
      <c r="AL600" s="12"/>
      <c r="AM600" s="12"/>
      <c r="AN600" s="12"/>
      <c r="AO600" s="12"/>
      <c r="AP600" s="12"/>
      <c r="AQ600" s="12"/>
      <c r="AR600" s="12"/>
      <c r="AS600" s="12"/>
      <c r="AT600" s="12"/>
      <c r="AU600" s="12"/>
      <c r="AV600" s="12"/>
      <c r="AW600" s="12"/>
      <c r="AX600" s="12"/>
      <c r="AY600" s="12"/>
      <c r="AZ600" s="12"/>
      <c r="BA600" s="12"/>
      <c r="BB600" s="12"/>
      <c r="BC600" s="12"/>
      <c r="BD600" s="12"/>
      <c r="BE600" s="12"/>
      <c r="BF600" s="12"/>
      <c r="BG600" s="12"/>
      <c r="BH600" s="12"/>
      <c r="BI600" s="12"/>
      <c r="BJ600" s="12"/>
      <c r="BK600" s="12"/>
      <c r="BL600" s="12"/>
      <c r="BM600" s="12"/>
      <c r="BN600" s="12"/>
      <c r="BO600" s="12"/>
      <c r="BP600" s="12"/>
      <c r="BQ600" s="12"/>
      <c r="BR600" s="12"/>
      <c r="BS600" s="12"/>
      <c r="BT600" s="12"/>
      <c r="BU600" s="12"/>
      <c r="BV600" s="12"/>
      <c r="BW600" s="12"/>
      <c r="BX600" s="12"/>
      <c r="BY600" s="12"/>
      <c r="BZ600" s="12"/>
      <c r="CA600" s="12"/>
      <c r="CB600" s="12"/>
      <c r="CC600" s="12"/>
    </row>
    <row r="601" spans="1:81" ht="15.75" x14ac:dyDescent="0.25">
      <c r="A601" s="20"/>
      <c r="B601" s="29"/>
      <c r="C601" s="29"/>
      <c r="D601" s="29"/>
      <c r="E601" s="29"/>
      <c r="F601" s="26"/>
      <c r="G601" s="13"/>
      <c r="H601" s="20"/>
      <c r="I601" s="22"/>
      <c r="J601" s="22"/>
      <c r="K601" s="22"/>
      <c r="L601" s="22"/>
      <c r="M601" s="24"/>
      <c r="N601" s="22"/>
      <c r="O601" s="20"/>
      <c r="P601" s="12"/>
      <c r="Q601" s="12"/>
      <c r="R601" s="12"/>
      <c r="S601" s="12"/>
      <c r="T601" s="12"/>
      <c r="U601" s="12"/>
      <c r="V601" s="12"/>
      <c r="W601" s="12"/>
      <c r="X601" s="12"/>
      <c r="Y601" s="12"/>
      <c r="Z601" s="12"/>
      <c r="AA601" s="12"/>
      <c r="AB601" s="12"/>
      <c r="AC601" s="12"/>
      <c r="AD601" s="12"/>
      <c r="AE601" s="12"/>
      <c r="AF601" s="12"/>
      <c r="AG601" s="12"/>
      <c r="AH601" s="12"/>
      <c r="AI601" s="12"/>
      <c r="AJ601" s="12"/>
      <c r="AK601" s="12"/>
      <c r="AL601" s="12"/>
      <c r="AM601" s="12"/>
      <c r="AN601" s="12"/>
      <c r="AO601" s="12"/>
      <c r="AP601" s="12"/>
      <c r="AQ601" s="12"/>
      <c r="AR601" s="12"/>
      <c r="AS601" s="12"/>
      <c r="AT601" s="12"/>
      <c r="AU601" s="12"/>
      <c r="AV601" s="12"/>
      <c r="AW601" s="12"/>
      <c r="AX601" s="12"/>
      <c r="AY601" s="12"/>
      <c r="AZ601" s="12"/>
      <c r="BA601" s="12"/>
      <c r="BB601" s="12"/>
      <c r="BC601" s="12"/>
      <c r="BD601" s="12"/>
      <c r="BE601" s="12"/>
      <c r="BF601" s="12"/>
      <c r="BG601" s="12"/>
      <c r="BH601" s="12"/>
      <c r="BI601" s="12"/>
      <c r="BJ601" s="12"/>
      <c r="BK601" s="12"/>
      <c r="BL601" s="12"/>
      <c r="BM601" s="12"/>
      <c r="BN601" s="12"/>
      <c r="BO601" s="12"/>
      <c r="BP601" s="12"/>
      <c r="BQ601" s="12"/>
      <c r="BR601" s="12"/>
      <c r="BS601" s="12"/>
      <c r="BT601" s="12"/>
      <c r="BU601" s="12"/>
      <c r="BV601" s="12"/>
      <c r="BW601" s="12"/>
      <c r="BX601" s="12"/>
      <c r="BY601" s="12"/>
      <c r="BZ601" s="12"/>
      <c r="CA601" s="12"/>
      <c r="CB601" s="12"/>
      <c r="CC601" s="12"/>
    </row>
    <row r="602" spans="1:81" ht="15.75" x14ac:dyDescent="0.25">
      <c r="A602" s="20"/>
      <c r="B602" s="29"/>
      <c r="C602" s="29"/>
      <c r="D602" s="29"/>
      <c r="E602" s="29"/>
      <c r="F602" s="26"/>
      <c r="G602" s="13"/>
      <c r="H602" s="20"/>
      <c r="I602" s="22"/>
      <c r="J602" s="22"/>
      <c r="K602" s="22"/>
      <c r="L602" s="22"/>
      <c r="M602" s="24"/>
      <c r="N602" s="22"/>
      <c r="O602" s="20"/>
      <c r="P602" s="12"/>
      <c r="Q602" s="12"/>
      <c r="R602" s="12"/>
      <c r="S602" s="12"/>
      <c r="T602" s="12"/>
      <c r="U602" s="12"/>
      <c r="V602" s="12"/>
      <c r="W602" s="12"/>
      <c r="X602" s="12"/>
      <c r="Y602" s="12"/>
      <c r="Z602" s="12"/>
      <c r="AA602" s="12"/>
      <c r="AB602" s="12"/>
      <c r="AC602" s="12"/>
      <c r="AD602" s="12"/>
      <c r="AE602" s="12"/>
      <c r="AF602" s="12"/>
      <c r="AG602" s="12"/>
      <c r="AH602" s="12"/>
      <c r="AI602" s="12"/>
      <c r="AJ602" s="12"/>
      <c r="AK602" s="12"/>
      <c r="AL602" s="12"/>
      <c r="AM602" s="12"/>
      <c r="AN602" s="12"/>
      <c r="AO602" s="12"/>
      <c r="AP602" s="12"/>
      <c r="AQ602" s="12"/>
      <c r="AR602" s="12"/>
      <c r="AS602" s="12"/>
      <c r="AT602" s="12"/>
      <c r="AU602" s="12"/>
      <c r="AV602" s="12"/>
      <c r="AW602" s="12"/>
      <c r="AX602" s="12"/>
      <c r="AY602" s="12"/>
      <c r="AZ602" s="12"/>
      <c r="BA602" s="12"/>
      <c r="BB602" s="12"/>
      <c r="BC602" s="12"/>
      <c r="BD602" s="12"/>
      <c r="BE602" s="12"/>
      <c r="BF602" s="12"/>
      <c r="BG602" s="12"/>
      <c r="BH602" s="12"/>
      <c r="BI602" s="12"/>
      <c r="BJ602" s="12"/>
      <c r="BK602" s="12"/>
      <c r="BL602" s="12"/>
      <c r="BM602" s="12"/>
      <c r="BN602" s="12"/>
      <c r="BO602" s="12"/>
      <c r="BP602" s="12"/>
      <c r="BQ602" s="12"/>
      <c r="BR602" s="12"/>
      <c r="BS602" s="12"/>
      <c r="BT602" s="12"/>
      <c r="BU602" s="12"/>
      <c r="BV602" s="12"/>
      <c r="BW602" s="12"/>
      <c r="BX602" s="12"/>
      <c r="BY602" s="12"/>
      <c r="BZ602" s="12"/>
      <c r="CA602" s="12"/>
      <c r="CB602" s="12"/>
      <c r="CC602" s="12"/>
    </row>
    <row r="603" spans="1:81" ht="15.75" x14ac:dyDescent="0.25">
      <c r="A603" s="20"/>
      <c r="B603" s="29"/>
      <c r="C603" s="29"/>
      <c r="D603" s="29"/>
      <c r="E603" s="29"/>
      <c r="F603" s="26"/>
      <c r="G603" s="13"/>
      <c r="H603" s="20"/>
      <c r="I603" s="22"/>
      <c r="J603" s="22"/>
      <c r="K603" s="22"/>
      <c r="L603" s="22"/>
      <c r="M603" s="24"/>
      <c r="N603" s="22"/>
      <c r="O603" s="20"/>
      <c r="P603" s="12"/>
      <c r="Q603" s="12"/>
      <c r="R603" s="12"/>
      <c r="S603" s="12"/>
      <c r="T603" s="12"/>
      <c r="U603" s="12"/>
      <c r="V603" s="12"/>
      <c r="W603" s="12"/>
      <c r="X603" s="12"/>
      <c r="Y603" s="12"/>
      <c r="Z603" s="12"/>
      <c r="AA603" s="12"/>
      <c r="AB603" s="12"/>
      <c r="AC603" s="12"/>
      <c r="AD603" s="12"/>
      <c r="AE603" s="12"/>
      <c r="AF603" s="12"/>
      <c r="AG603" s="12"/>
      <c r="AH603" s="12"/>
      <c r="AI603" s="12"/>
      <c r="AJ603" s="12"/>
      <c r="AK603" s="12"/>
      <c r="AL603" s="12"/>
      <c r="AM603" s="12"/>
      <c r="AN603" s="12"/>
      <c r="AO603" s="12"/>
      <c r="AP603" s="12"/>
      <c r="AQ603" s="12"/>
      <c r="AR603" s="12"/>
      <c r="AS603" s="12"/>
      <c r="AT603" s="12"/>
      <c r="AU603" s="12"/>
      <c r="AV603" s="12"/>
      <c r="AW603" s="12"/>
      <c r="AX603" s="12"/>
      <c r="AY603" s="12"/>
      <c r="AZ603" s="12"/>
      <c r="BA603" s="12"/>
      <c r="BB603" s="12"/>
      <c r="BC603" s="12"/>
      <c r="BD603" s="12"/>
      <c r="BE603" s="12"/>
      <c r="BF603" s="12"/>
      <c r="BG603" s="12"/>
      <c r="BH603" s="12"/>
      <c r="BI603" s="12"/>
      <c r="BJ603" s="12"/>
      <c r="BK603" s="12"/>
      <c r="BL603" s="12"/>
      <c r="BM603" s="12"/>
      <c r="BN603" s="12"/>
      <c r="BO603" s="12"/>
      <c r="BP603" s="12"/>
      <c r="BQ603" s="12"/>
      <c r="BR603" s="12"/>
      <c r="BS603" s="12"/>
      <c r="BT603" s="12"/>
      <c r="BU603" s="12"/>
      <c r="BV603" s="12"/>
      <c r="BW603" s="12"/>
      <c r="BX603" s="12"/>
      <c r="BY603" s="12"/>
      <c r="BZ603" s="12"/>
      <c r="CA603" s="12"/>
      <c r="CB603" s="12"/>
      <c r="CC603" s="12"/>
    </row>
    <row r="604" spans="1:81" ht="15.75" x14ac:dyDescent="0.25">
      <c r="A604" s="20"/>
      <c r="B604" s="29"/>
      <c r="C604" s="29"/>
      <c r="D604" s="29"/>
      <c r="E604" s="29"/>
      <c r="F604" s="26"/>
      <c r="G604" s="13"/>
      <c r="H604" s="20"/>
      <c r="I604" s="22"/>
      <c r="J604" s="22"/>
      <c r="K604" s="22"/>
      <c r="L604" s="22"/>
      <c r="M604" s="24"/>
      <c r="N604" s="22"/>
      <c r="O604" s="20"/>
      <c r="P604" s="12"/>
      <c r="Q604" s="12"/>
      <c r="R604" s="12"/>
      <c r="S604" s="12"/>
      <c r="T604" s="12"/>
      <c r="U604" s="12"/>
      <c r="V604" s="12"/>
      <c r="W604" s="12"/>
      <c r="X604" s="12"/>
      <c r="Y604" s="12"/>
      <c r="Z604" s="12"/>
      <c r="AA604" s="12"/>
      <c r="AB604" s="12"/>
      <c r="AC604" s="12"/>
      <c r="AD604" s="12"/>
      <c r="AE604" s="12"/>
      <c r="AF604" s="12"/>
      <c r="AG604" s="12"/>
      <c r="AH604" s="12"/>
      <c r="AI604" s="12"/>
      <c r="AJ604" s="12"/>
      <c r="AK604" s="12"/>
      <c r="AL604" s="12"/>
      <c r="AM604" s="12"/>
      <c r="AN604" s="12"/>
      <c r="AO604" s="12"/>
      <c r="AP604" s="12"/>
      <c r="AQ604" s="12"/>
      <c r="AR604" s="12"/>
      <c r="AS604" s="12"/>
      <c r="AT604" s="12"/>
      <c r="AU604" s="12"/>
      <c r="AV604" s="12"/>
      <c r="AW604" s="12"/>
      <c r="AX604" s="12"/>
      <c r="AY604" s="12"/>
      <c r="AZ604" s="12"/>
      <c r="BA604" s="12"/>
      <c r="BB604" s="12"/>
      <c r="BC604" s="12"/>
      <c r="BD604" s="12"/>
      <c r="BE604" s="12"/>
      <c r="BF604" s="12"/>
      <c r="BG604" s="12"/>
      <c r="BH604" s="12"/>
      <c r="BI604" s="12"/>
      <c r="BJ604" s="12"/>
      <c r="BK604" s="12"/>
      <c r="BL604" s="12"/>
      <c r="BM604" s="12"/>
      <c r="BN604" s="12"/>
      <c r="BO604" s="12"/>
      <c r="BP604" s="12"/>
      <c r="BQ604" s="12"/>
      <c r="BR604" s="12"/>
      <c r="BS604" s="12"/>
      <c r="BT604" s="12"/>
      <c r="BU604" s="12"/>
      <c r="BV604" s="12"/>
      <c r="BW604" s="12"/>
      <c r="BX604" s="12"/>
      <c r="BY604" s="12"/>
      <c r="BZ604" s="12"/>
      <c r="CA604" s="12"/>
      <c r="CB604" s="12"/>
      <c r="CC604" s="12"/>
    </row>
    <row r="605" spans="1:81" ht="15.75" x14ac:dyDescent="0.25">
      <c r="A605" s="20"/>
      <c r="B605" s="29"/>
      <c r="C605" s="29"/>
      <c r="D605" s="29"/>
      <c r="E605" s="29"/>
      <c r="F605" s="26"/>
      <c r="G605" s="13"/>
      <c r="H605" s="20"/>
      <c r="I605" s="22"/>
      <c r="J605" s="22"/>
      <c r="K605" s="22"/>
      <c r="L605" s="22"/>
      <c r="M605" s="24"/>
      <c r="N605" s="22"/>
      <c r="O605" s="20"/>
      <c r="P605" s="12"/>
      <c r="Q605" s="12"/>
      <c r="R605" s="12"/>
      <c r="S605" s="12"/>
      <c r="T605" s="12"/>
      <c r="U605" s="12"/>
      <c r="V605" s="12"/>
      <c r="W605" s="12"/>
      <c r="X605" s="12"/>
      <c r="Y605" s="12"/>
      <c r="Z605" s="12"/>
      <c r="AA605" s="12"/>
      <c r="AB605" s="12"/>
      <c r="AC605" s="12"/>
      <c r="AD605" s="12"/>
      <c r="AE605" s="12"/>
      <c r="AF605" s="12"/>
      <c r="AG605" s="12"/>
      <c r="AH605" s="12"/>
      <c r="AI605" s="12"/>
      <c r="AJ605" s="12"/>
      <c r="AK605" s="12"/>
      <c r="AL605" s="12"/>
      <c r="AM605" s="12"/>
      <c r="AN605" s="12"/>
      <c r="AO605" s="12"/>
      <c r="AP605" s="12"/>
      <c r="AQ605" s="12"/>
      <c r="AR605" s="12"/>
      <c r="AS605" s="12"/>
      <c r="AT605" s="12"/>
      <c r="AU605" s="12"/>
      <c r="AV605" s="12"/>
      <c r="AW605" s="12"/>
      <c r="AX605" s="12"/>
      <c r="AY605" s="12"/>
      <c r="AZ605" s="12"/>
      <c r="BA605" s="12"/>
      <c r="BB605" s="12"/>
      <c r="BC605" s="12"/>
      <c r="BD605" s="12"/>
      <c r="BE605" s="12"/>
      <c r="BF605" s="12"/>
      <c r="BG605" s="12"/>
      <c r="BH605" s="12"/>
      <c r="BI605" s="12"/>
      <c r="BJ605" s="12"/>
      <c r="BK605" s="12"/>
      <c r="BL605" s="12"/>
      <c r="BM605" s="12"/>
      <c r="BN605" s="12"/>
      <c r="BO605" s="12"/>
      <c r="BP605" s="12"/>
      <c r="BQ605" s="12"/>
      <c r="BR605" s="12"/>
      <c r="BS605" s="12"/>
      <c r="BT605" s="12"/>
      <c r="BU605" s="12"/>
      <c r="BV605" s="12"/>
      <c r="BW605" s="12"/>
      <c r="BX605" s="12"/>
      <c r="BY605" s="12"/>
      <c r="BZ605" s="12"/>
      <c r="CA605" s="12"/>
      <c r="CB605" s="12"/>
      <c r="CC605" s="12"/>
    </row>
    <row r="606" spans="1:81" ht="15.75" x14ac:dyDescent="0.25">
      <c r="A606" s="20"/>
      <c r="B606" s="29"/>
      <c r="C606" s="29"/>
      <c r="D606" s="29"/>
      <c r="E606" s="29"/>
      <c r="F606" s="26"/>
      <c r="G606" s="13"/>
      <c r="H606" s="20"/>
      <c r="I606" s="22"/>
      <c r="J606" s="22"/>
      <c r="K606" s="22"/>
      <c r="L606" s="22"/>
      <c r="M606" s="24"/>
      <c r="N606" s="22"/>
      <c r="O606" s="20"/>
      <c r="P606" s="12"/>
      <c r="Q606" s="12"/>
      <c r="R606" s="12"/>
      <c r="S606" s="12"/>
      <c r="T606" s="12"/>
      <c r="U606" s="12"/>
      <c r="V606" s="12"/>
      <c r="W606" s="12"/>
      <c r="X606" s="12"/>
      <c r="Y606" s="12"/>
      <c r="Z606" s="12"/>
      <c r="AA606" s="12"/>
      <c r="AB606" s="12"/>
      <c r="AC606" s="12"/>
      <c r="AD606" s="12"/>
      <c r="AE606" s="12"/>
      <c r="AF606" s="12"/>
      <c r="AG606" s="12"/>
      <c r="AH606" s="12"/>
      <c r="AI606" s="12"/>
      <c r="AJ606" s="12"/>
      <c r="AK606" s="12"/>
      <c r="AL606" s="12"/>
      <c r="AM606" s="12"/>
      <c r="AN606" s="12"/>
      <c r="AO606" s="12"/>
      <c r="AP606" s="12"/>
      <c r="AQ606" s="12"/>
      <c r="AR606" s="12"/>
      <c r="AS606" s="12"/>
      <c r="AT606" s="12"/>
      <c r="AU606" s="12"/>
      <c r="AV606" s="12"/>
      <c r="AW606" s="12"/>
      <c r="AX606" s="12"/>
      <c r="AY606" s="12"/>
      <c r="AZ606" s="12"/>
      <c r="BA606" s="12"/>
      <c r="BB606" s="12"/>
      <c r="BC606" s="12"/>
      <c r="BD606" s="12"/>
      <c r="BE606" s="12"/>
      <c r="BF606" s="12"/>
      <c r="BG606" s="12"/>
      <c r="BH606" s="12"/>
      <c r="BI606" s="12"/>
      <c r="BJ606" s="12"/>
      <c r="BK606" s="12"/>
      <c r="BL606" s="12"/>
      <c r="BM606" s="12"/>
      <c r="BN606" s="12"/>
      <c r="BO606" s="12"/>
      <c r="BP606" s="12"/>
      <c r="BQ606" s="12"/>
      <c r="BR606" s="12"/>
      <c r="BS606" s="12"/>
      <c r="BT606" s="12"/>
      <c r="BU606" s="12"/>
      <c r="BV606" s="12"/>
      <c r="BW606" s="12"/>
      <c r="BX606" s="12"/>
      <c r="BY606" s="12"/>
      <c r="BZ606" s="12"/>
      <c r="CA606" s="12"/>
      <c r="CB606" s="12"/>
      <c r="CC606" s="12"/>
    </row>
    <row r="607" spans="1:81" ht="15.75" x14ac:dyDescent="0.25">
      <c r="A607" s="20"/>
      <c r="B607" s="29"/>
      <c r="C607" s="29"/>
      <c r="D607" s="29"/>
      <c r="E607" s="29"/>
      <c r="F607" s="26"/>
      <c r="G607" s="13"/>
      <c r="H607" s="20"/>
      <c r="I607" s="22"/>
      <c r="J607" s="22"/>
      <c r="K607" s="22"/>
      <c r="L607" s="22"/>
      <c r="M607" s="24"/>
      <c r="N607" s="22"/>
      <c r="O607" s="20"/>
      <c r="P607" s="12"/>
      <c r="Q607" s="12"/>
      <c r="R607" s="12"/>
      <c r="S607" s="12"/>
      <c r="T607" s="12"/>
      <c r="U607" s="12"/>
      <c r="V607" s="12"/>
      <c r="W607" s="12"/>
      <c r="X607" s="12"/>
      <c r="Y607" s="12"/>
      <c r="Z607" s="12"/>
      <c r="AA607" s="12"/>
      <c r="AB607" s="12"/>
      <c r="AC607" s="12"/>
      <c r="AD607" s="12"/>
      <c r="AE607" s="12"/>
      <c r="AF607" s="12"/>
      <c r="AG607" s="12"/>
      <c r="AH607" s="12"/>
      <c r="AI607" s="12"/>
      <c r="AJ607" s="12"/>
      <c r="AK607" s="12"/>
      <c r="AL607" s="12"/>
      <c r="AM607" s="12"/>
      <c r="AN607" s="12"/>
      <c r="AO607" s="12"/>
      <c r="AP607" s="12"/>
      <c r="AQ607" s="12"/>
      <c r="AR607" s="12"/>
      <c r="AS607" s="12"/>
      <c r="AT607" s="12"/>
      <c r="AU607" s="12"/>
      <c r="AV607" s="12"/>
      <c r="AW607" s="12"/>
      <c r="AX607" s="12"/>
      <c r="AY607" s="12"/>
      <c r="AZ607" s="12"/>
      <c r="BA607" s="12"/>
      <c r="BB607" s="12"/>
      <c r="BC607" s="12"/>
      <c r="BD607" s="12"/>
      <c r="BE607" s="12"/>
      <c r="BF607" s="12"/>
      <c r="BG607" s="12"/>
      <c r="BH607" s="12"/>
      <c r="BI607" s="12"/>
      <c r="BJ607" s="12"/>
      <c r="BK607" s="12"/>
      <c r="BL607" s="12"/>
      <c r="BM607" s="12"/>
      <c r="BN607" s="12"/>
      <c r="BO607" s="12"/>
      <c r="BP607" s="12"/>
      <c r="BQ607" s="12"/>
      <c r="BR607" s="12"/>
      <c r="BS607" s="12"/>
      <c r="BT607" s="12"/>
      <c r="BU607" s="12"/>
      <c r="BV607" s="12"/>
      <c r="BW607" s="12"/>
      <c r="BX607" s="12"/>
      <c r="BY607" s="12"/>
      <c r="BZ607" s="12"/>
      <c r="CA607" s="12"/>
      <c r="CB607" s="12"/>
      <c r="CC607" s="12"/>
    </row>
    <row r="608" spans="1:81" ht="15.75" x14ac:dyDescent="0.25">
      <c r="A608" s="20"/>
      <c r="B608" s="29"/>
      <c r="C608" s="29"/>
      <c r="D608" s="29"/>
      <c r="E608" s="29"/>
      <c r="F608" s="26"/>
      <c r="G608" s="13"/>
      <c r="H608" s="20"/>
      <c r="I608" s="22"/>
      <c r="J608" s="22"/>
      <c r="K608" s="22"/>
      <c r="L608" s="22"/>
      <c r="M608" s="24"/>
      <c r="N608" s="22"/>
      <c r="O608" s="20"/>
      <c r="P608" s="12"/>
      <c r="Q608" s="12"/>
      <c r="R608" s="12"/>
      <c r="S608" s="12"/>
      <c r="T608" s="12"/>
      <c r="U608" s="12"/>
      <c r="V608" s="12"/>
      <c r="W608" s="12"/>
      <c r="X608" s="12"/>
      <c r="Y608" s="12"/>
      <c r="Z608" s="12"/>
      <c r="AA608" s="12"/>
      <c r="AB608" s="12"/>
      <c r="AC608" s="12"/>
      <c r="AD608" s="12"/>
      <c r="AE608" s="12"/>
      <c r="AF608" s="12"/>
      <c r="AG608" s="12"/>
      <c r="AH608" s="12"/>
      <c r="AI608" s="12"/>
      <c r="AJ608" s="12"/>
      <c r="AK608" s="12"/>
      <c r="AL608" s="12"/>
      <c r="AM608" s="12"/>
      <c r="AN608" s="12"/>
      <c r="AO608" s="12"/>
      <c r="AP608" s="12"/>
      <c r="AQ608" s="12"/>
      <c r="AR608" s="12"/>
      <c r="AS608" s="12"/>
      <c r="AT608" s="12"/>
      <c r="AU608" s="12"/>
      <c r="AV608" s="12"/>
      <c r="AW608" s="12"/>
      <c r="AX608" s="12"/>
      <c r="AY608" s="12"/>
      <c r="AZ608" s="12"/>
      <c r="BA608" s="12"/>
      <c r="BB608" s="12"/>
      <c r="BC608" s="12"/>
      <c r="BD608" s="12"/>
      <c r="BE608" s="12"/>
      <c r="BF608" s="12"/>
      <c r="BG608" s="12"/>
      <c r="BH608" s="12"/>
      <c r="BI608" s="12"/>
      <c r="BJ608" s="12"/>
      <c r="BK608" s="12"/>
      <c r="BL608" s="12"/>
      <c r="BM608" s="12"/>
      <c r="BN608" s="12"/>
      <c r="BO608" s="12"/>
      <c r="BP608" s="12"/>
      <c r="BQ608" s="12"/>
      <c r="BR608" s="12"/>
      <c r="BS608" s="12"/>
      <c r="BT608" s="12"/>
      <c r="BU608" s="12"/>
      <c r="BV608" s="12"/>
      <c r="BW608" s="12"/>
      <c r="BX608" s="12"/>
      <c r="BY608" s="12"/>
      <c r="BZ608" s="12"/>
      <c r="CA608" s="12"/>
      <c r="CB608" s="12"/>
      <c r="CC608" s="12"/>
    </row>
    <row r="609" spans="1:81" ht="15.75" x14ac:dyDescent="0.25">
      <c r="A609" s="20"/>
      <c r="B609" s="29"/>
      <c r="C609" s="29"/>
      <c r="D609" s="29"/>
      <c r="E609" s="29"/>
      <c r="F609" s="26"/>
      <c r="G609" s="13"/>
      <c r="H609" s="20"/>
      <c r="I609" s="22"/>
      <c r="J609" s="22"/>
      <c r="K609" s="22"/>
      <c r="L609" s="22"/>
      <c r="M609" s="24"/>
      <c r="N609" s="22"/>
      <c r="O609" s="20"/>
      <c r="P609" s="12"/>
      <c r="Q609" s="12"/>
      <c r="R609" s="12"/>
      <c r="S609" s="12"/>
      <c r="T609" s="12"/>
      <c r="U609" s="12"/>
      <c r="V609" s="12"/>
      <c r="W609" s="12"/>
      <c r="X609" s="12"/>
      <c r="Y609" s="12"/>
      <c r="Z609" s="12"/>
      <c r="AA609" s="12"/>
      <c r="AB609" s="12"/>
      <c r="AC609" s="12"/>
      <c r="AD609" s="12"/>
      <c r="AE609" s="12"/>
      <c r="AF609" s="12"/>
      <c r="AG609" s="12"/>
      <c r="AH609" s="12"/>
      <c r="AI609" s="12"/>
      <c r="AJ609" s="12"/>
      <c r="AK609" s="12"/>
      <c r="AL609" s="12"/>
      <c r="AM609" s="12"/>
      <c r="AN609" s="12"/>
      <c r="AO609" s="12"/>
      <c r="AP609" s="12"/>
      <c r="AQ609" s="12"/>
      <c r="AR609" s="12"/>
      <c r="AS609" s="12"/>
      <c r="AT609" s="12"/>
      <c r="AU609" s="12"/>
      <c r="AV609" s="12"/>
      <c r="AW609" s="12"/>
      <c r="AX609" s="12"/>
      <c r="AY609" s="12"/>
      <c r="AZ609" s="12"/>
      <c r="BA609" s="12"/>
      <c r="BB609" s="12"/>
      <c r="BC609" s="12"/>
      <c r="BD609" s="12"/>
      <c r="BE609" s="12"/>
      <c r="BF609" s="12"/>
      <c r="BG609" s="12"/>
      <c r="BH609" s="12"/>
      <c r="BI609" s="12"/>
      <c r="BJ609" s="12"/>
      <c r="BK609" s="12"/>
      <c r="BL609" s="12"/>
      <c r="BM609" s="12"/>
      <c r="BN609" s="12"/>
      <c r="BO609" s="12"/>
      <c r="BP609" s="12"/>
      <c r="BQ609" s="12"/>
      <c r="BR609" s="12"/>
      <c r="BS609" s="12"/>
      <c r="BT609" s="12"/>
      <c r="BU609" s="12"/>
      <c r="BV609" s="12"/>
      <c r="BW609" s="12"/>
      <c r="BX609" s="12"/>
      <c r="BY609" s="12"/>
      <c r="BZ609" s="12"/>
      <c r="CA609" s="12"/>
      <c r="CB609" s="12"/>
      <c r="CC609" s="12"/>
    </row>
    <row r="610" spans="1:81" ht="15.75" x14ac:dyDescent="0.25">
      <c r="A610" s="20"/>
      <c r="B610" s="29"/>
      <c r="C610" s="29"/>
      <c r="D610" s="29"/>
      <c r="E610" s="29"/>
      <c r="F610" s="26"/>
      <c r="G610" s="13"/>
      <c r="H610" s="20"/>
      <c r="I610" s="22"/>
      <c r="J610" s="22"/>
      <c r="K610" s="22"/>
      <c r="L610" s="22"/>
      <c r="M610" s="24"/>
      <c r="N610" s="22"/>
      <c r="O610" s="20"/>
      <c r="P610" s="12"/>
      <c r="Q610" s="12"/>
      <c r="R610" s="12"/>
      <c r="S610" s="12"/>
      <c r="T610" s="12"/>
      <c r="U610" s="12"/>
      <c r="V610" s="12"/>
      <c r="W610" s="12"/>
      <c r="X610" s="12"/>
      <c r="Y610" s="12"/>
      <c r="Z610" s="12"/>
      <c r="AA610" s="12"/>
      <c r="AB610" s="12"/>
      <c r="AC610" s="12"/>
      <c r="AD610" s="12"/>
      <c r="AE610" s="12"/>
      <c r="AF610" s="12"/>
      <c r="AG610" s="12"/>
      <c r="AH610" s="12"/>
      <c r="AI610" s="12"/>
      <c r="AJ610" s="12"/>
      <c r="AK610" s="12"/>
      <c r="AL610" s="12"/>
      <c r="AM610" s="12"/>
      <c r="AN610" s="12"/>
      <c r="AO610" s="12"/>
      <c r="AP610" s="12"/>
      <c r="AQ610" s="12"/>
      <c r="AR610" s="12"/>
      <c r="AS610" s="12"/>
      <c r="AT610" s="12"/>
      <c r="AU610" s="12"/>
      <c r="AV610" s="12"/>
      <c r="AW610" s="12"/>
      <c r="AX610" s="12"/>
      <c r="AY610" s="12"/>
      <c r="AZ610" s="12"/>
      <c r="BA610" s="12"/>
      <c r="BB610" s="12"/>
      <c r="BC610" s="12"/>
      <c r="BD610" s="12"/>
      <c r="BE610" s="12"/>
      <c r="BF610" s="12"/>
      <c r="BG610" s="12"/>
      <c r="BH610" s="12"/>
      <c r="BI610" s="12"/>
      <c r="BJ610" s="12"/>
      <c r="BK610" s="12"/>
      <c r="BL610" s="12"/>
      <c r="BM610" s="12"/>
      <c r="BN610" s="12"/>
      <c r="BO610" s="12"/>
      <c r="BP610" s="12"/>
      <c r="BQ610" s="12"/>
      <c r="BR610" s="12"/>
      <c r="BS610" s="12"/>
      <c r="BT610" s="12"/>
      <c r="BU610" s="12"/>
      <c r="BV610" s="12"/>
      <c r="BW610" s="12"/>
      <c r="BX610" s="12"/>
      <c r="BY610" s="12"/>
      <c r="BZ610" s="12"/>
      <c r="CA610" s="12"/>
      <c r="CB610" s="12"/>
      <c r="CC610" s="12"/>
    </row>
    <row r="611" spans="1:81" ht="15.75" x14ac:dyDescent="0.25">
      <c r="A611" s="20"/>
      <c r="B611" s="29"/>
      <c r="C611" s="29"/>
      <c r="D611" s="29"/>
      <c r="E611" s="29"/>
      <c r="F611" s="26"/>
      <c r="G611" s="13"/>
      <c r="H611" s="20"/>
      <c r="I611" s="22"/>
      <c r="J611" s="22"/>
      <c r="K611" s="22"/>
      <c r="L611" s="22"/>
      <c r="M611" s="24"/>
      <c r="N611" s="22"/>
      <c r="O611" s="20"/>
      <c r="P611" s="12"/>
      <c r="Q611" s="12"/>
      <c r="R611" s="12"/>
      <c r="S611" s="12"/>
      <c r="T611" s="12"/>
      <c r="U611" s="12"/>
      <c r="V611" s="12"/>
      <c r="W611" s="12"/>
      <c r="X611" s="12"/>
      <c r="Y611" s="12"/>
      <c r="Z611" s="12"/>
      <c r="AA611" s="12"/>
      <c r="AB611" s="12"/>
      <c r="AC611" s="12"/>
      <c r="AD611" s="12"/>
      <c r="AE611" s="12"/>
      <c r="AF611" s="12"/>
      <c r="AG611" s="12"/>
      <c r="AH611" s="12"/>
      <c r="AI611" s="12"/>
      <c r="AJ611" s="12"/>
      <c r="AK611" s="12"/>
      <c r="AL611" s="12"/>
      <c r="AM611" s="12"/>
      <c r="AN611" s="12"/>
      <c r="AO611" s="12"/>
      <c r="AP611" s="12"/>
      <c r="AQ611" s="12"/>
      <c r="AR611" s="12"/>
      <c r="AS611" s="12"/>
      <c r="AT611" s="12"/>
      <c r="AU611" s="12"/>
      <c r="AV611" s="12"/>
      <c r="AW611" s="12"/>
      <c r="AX611" s="12"/>
      <c r="AY611" s="12"/>
      <c r="AZ611" s="12"/>
      <c r="BA611" s="12"/>
      <c r="BB611" s="12"/>
      <c r="BC611" s="12"/>
      <c r="BD611" s="12"/>
      <c r="BE611" s="12"/>
      <c r="BF611" s="12"/>
      <c r="BG611" s="12"/>
      <c r="BH611" s="12"/>
      <c r="BI611" s="12"/>
      <c r="BJ611" s="12"/>
      <c r="BK611" s="12"/>
      <c r="BL611" s="12"/>
      <c r="BM611" s="12"/>
      <c r="BN611" s="12"/>
      <c r="BO611" s="12"/>
      <c r="BP611" s="12"/>
      <c r="BQ611" s="12"/>
      <c r="BR611" s="12"/>
      <c r="BS611" s="12"/>
      <c r="BT611" s="12"/>
      <c r="BU611" s="12"/>
      <c r="BV611" s="12"/>
      <c r="BW611" s="12"/>
      <c r="BX611" s="12"/>
      <c r="BY611" s="12"/>
      <c r="BZ611" s="12"/>
      <c r="CA611" s="12"/>
      <c r="CB611" s="12"/>
      <c r="CC611" s="12"/>
    </row>
    <row r="612" spans="1:81" ht="15.75" x14ac:dyDescent="0.25">
      <c r="A612" s="20"/>
      <c r="B612" s="29"/>
      <c r="C612" s="29"/>
      <c r="D612" s="29"/>
      <c r="E612" s="29"/>
      <c r="F612" s="26"/>
      <c r="G612" s="13"/>
      <c r="H612" s="20"/>
      <c r="I612" s="22"/>
      <c r="J612" s="22"/>
      <c r="K612" s="22"/>
      <c r="L612" s="22"/>
      <c r="M612" s="24"/>
      <c r="N612" s="22"/>
      <c r="O612" s="20"/>
      <c r="P612" s="12"/>
      <c r="Q612" s="12"/>
      <c r="R612" s="12"/>
      <c r="S612" s="12"/>
      <c r="T612" s="12"/>
      <c r="U612" s="12"/>
      <c r="V612" s="12"/>
      <c r="W612" s="12"/>
      <c r="X612" s="12"/>
      <c r="Y612" s="12"/>
      <c r="Z612" s="12"/>
      <c r="AA612" s="12"/>
      <c r="AB612" s="12"/>
      <c r="AC612" s="12"/>
      <c r="AD612" s="12"/>
      <c r="AE612" s="12"/>
      <c r="AF612" s="12"/>
      <c r="AG612" s="12"/>
      <c r="AH612" s="12"/>
      <c r="AI612" s="12"/>
      <c r="AJ612" s="12"/>
      <c r="AK612" s="12"/>
      <c r="AL612" s="12"/>
      <c r="AM612" s="12"/>
      <c r="AN612" s="12"/>
      <c r="AO612" s="12"/>
      <c r="AP612" s="12"/>
      <c r="AQ612" s="12"/>
      <c r="AR612" s="12"/>
      <c r="AS612" s="12"/>
      <c r="AT612" s="12"/>
      <c r="AU612" s="12"/>
      <c r="AV612" s="12"/>
      <c r="AW612" s="12"/>
      <c r="AX612" s="12"/>
      <c r="AY612" s="12"/>
      <c r="AZ612" s="12"/>
      <c r="BA612" s="12"/>
      <c r="BB612" s="12"/>
      <c r="BC612" s="12"/>
      <c r="BD612" s="12"/>
      <c r="BE612" s="12"/>
      <c r="BF612" s="12"/>
      <c r="BG612" s="12"/>
      <c r="BH612" s="12"/>
      <c r="BI612" s="12"/>
      <c r="BJ612" s="12"/>
      <c r="BK612" s="12"/>
      <c r="BL612" s="12"/>
      <c r="BM612" s="12"/>
      <c r="BN612" s="12"/>
      <c r="BO612" s="12"/>
      <c r="BP612" s="12"/>
      <c r="BQ612" s="12"/>
      <c r="BR612" s="12"/>
      <c r="BS612" s="12"/>
      <c r="BT612" s="12"/>
      <c r="BU612" s="12"/>
      <c r="BV612" s="12"/>
      <c r="BW612" s="12"/>
      <c r="BX612" s="12"/>
      <c r="BY612" s="12"/>
      <c r="BZ612" s="12"/>
      <c r="CA612" s="12"/>
      <c r="CB612" s="12"/>
      <c r="CC612" s="12"/>
    </row>
    <row r="613" spans="1:81" ht="15.75" x14ac:dyDescent="0.25">
      <c r="A613" s="20"/>
      <c r="B613" s="29"/>
      <c r="C613" s="29"/>
      <c r="D613" s="29"/>
      <c r="E613" s="29"/>
      <c r="F613" s="26"/>
      <c r="G613" s="13"/>
      <c r="H613" s="20"/>
      <c r="I613" s="22"/>
      <c r="J613" s="22"/>
      <c r="K613" s="22"/>
      <c r="L613" s="22"/>
      <c r="M613" s="24"/>
      <c r="N613" s="22"/>
      <c r="O613" s="20"/>
      <c r="P613" s="12"/>
      <c r="Q613" s="12"/>
      <c r="R613" s="12"/>
      <c r="S613" s="12"/>
      <c r="T613" s="12"/>
      <c r="U613" s="12"/>
      <c r="V613" s="12"/>
      <c r="W613" s="12"/>
      <c r="X613" s="12"/>
      <c r="Y613" s="12"/>
      <c r="Z613" s="12"/>
      <c r="AA613" s="12"/>
      <c r="AB613" s="12"/>
      <c r="AC613" s="12"/>
      <c r="AD613" s="12"/>
      <c r="AE613" s="12"/>
      <c r="AF613" s="12"/>
      <c r="AG613" s="12"/>
      <c r="AH613" s="12"/>
      <c r="AI613" s="12"/>
      <c r="AJ613" s="12"/>
      <c r="AK613" s="12"/>
      <c r="AL613" s="12"/>
      <c r="AM613" s="12"/>
      <c r="AN613" s="12"/>
      <c r="AO613" s="12"/>
      <c r="AP613" s="12"/>
      <c r="AQ613" s="12"/>
      <c r="AR613" s="12"/>
      <c r="AS613" s="12"/>
      <c r="AT613" s="12"/>
      <c r="AU613" s="12"/>
      <c r="AV613" s="12"/>
      <c r="AW613" s="12"/>
      <c r="AX613" s="12"/>
      <c r="AY613" s="12"/>
      <c r="AZ613" s="12"/>
      <c r="BA613" s="12"/>
      <c r="BB613" s="12"/>
      <c r="BC613" s="12"/>
      <c r="BD613" s="12"/>
      <c r="BE613" s="12"/>
      <c r="BF613" s="12"/>
      <c r="BG613" s="12"/>
      <c r="BH613" s="12"/>
      <c r="BI613" s="12"/>
      <c r="BJ613" s="12"/>
      <c r="BK613" s="12"/>
      <c r="BL613" s="12"/>
      <c r="BM613" s="12"/>
      <c r="BN613" s="12"/>
      <c r="BO613" s="12"/>
      <c r="BP613" s="12"/>
      <c r="BQ613" s="12"/>
      <c r="BR613" s="12"/>
      <c r="BS613" s="12"/>
      <c r="BT613" s="12"/>
      <c r="BU613" s="12"/>
      <c r="BV613" s="12"/>
      <c r="BW613" s="12"/>
      <c r="BX613" s="12"/>
      <c r="BY613" s="12"/>
      <c r="BZ613" s="12"/>
      <c r="CA613" s="12"/>
      <c r="CB613" s="12"/>
      <c r="CC613" s="12"/>
    </row>
    <row r="614" spans="1:81" ht="15.75" x14ac:dyDescent="0.25">
      <c r="A614" s="20"/>
      <c r="B614" s="29"/>
      <c r="C614" s="29"/>
      <c r="D614" s="29"/>
      <c r="E614" s="29"/>
      <c r="F614" s="26"/>
      <c r="G614" s="13"/>
      <c r="H614" s="20"/>
      <c r="I614" s="22"/>
      <c r="J614" s="22"/>
      <c r="K614" s="22"/>
      <c r="L614" s="22"/>
      <c r="M614" s="24"/>
      <c r="N614" s="22"/>
      <c r="O614" s="20"/>
      <c r="P614" s="12"/>
      <c r="Q614" s="12"/>
      <c r="R614" s="12"/>
      <c r="S614" s="12"/>
      <c r="T614" s="12"/>
      <c r="U614" s="12"/>
      <c r="V614" s="12"/>
      <c r="W614" s="12"/>
      <c r="X614" s="12"/>
      <c r="Y614" s="12"/>
      <c r="Z614" s="12"/>
      <c r="AA614" s="12"/>
      <c r="AB614" s="12"/>
      <c r="AC614" s="12"/>
      <c r="AD614" s="12"/>
      <c r="AE614" s="12"/>
      <c r="AF614" s="12"/>
      <c r="AG614" s="12"/>
      <c r="AH614" s="12"/>
      <c r="AI614" s="12"/>
      <c r="AJ614" s="12"/>
      <c r="AK614" s="12"/>
      <c r="AL614" s="12"/>
      <c r="AM614" s="12"/>
      <c r="AN614" s="12"/>
      <c r="AO614" s="12"/>
      <c r="AP614" s="12"/>
      <c r="AQ614" s="12"/>
      <c r="AR614" s="12"/>
      <c r="AS614" s="12"/>
      <c r="AT614" s="12"/>
      <c r="AU614" s="12"/>
      <c r="AV614" s="12"/>
      <c r="AW614" s="12"/>
      <c r="AX614" s="12"/>
      <c r="AY614" s="12"/>
      <c r="AZ614" s="12"/>
      <c r="BA614" s="12"/>
      <c r="BB614" s="12"/>
      <c r="BC614" s="12"/>
      <c r="BD614" s="12"/>
      <c r="BE614" s="12"/>
      <c r="BF614" s="12"/>
      <c r="BG614" s="12"/>
      <c r="BH614" s="12"/>
      <c r="BI614" s="12"/>
      <c r="BJ614" s="12"/>
      <c r="BK614" s="12"/>
      <c r="BL614" s="12"/>
      <c r="BM614" s="12"/>
      <c r="BN614" s="12"/>
      <c r="BO614" s="12"/>
      <c r="BP614" s="12"/>
      <c r="BQ614" s="12"/>
      <c r="BR614" s="12"/>
      <c r="BS614" s="12"/>
      <c r="BT614" s="12"/>
      <c r="BU614" s="12"/>
      <c r="BV614" s="12"/>
      <c r="BW614" s="12"/>
      <c r="BX614" s="12"/>
      <c r="BY614" s="12"/>
      <c r="BZ614" s="12"/>
      <c r="CA614" s="12"/>
      <c r="CB614" s="12"/>
      <c r="CC614" s="12"/>
    </row>
    <row r="615" spans="1:81" ht="15.75" x14ac:dyDescent="0.25">
      <c r="A615" s="20"/>
      <c r="B615" s="29"/>
      <c r="C615" s="29"/>
      <c r="D615" s="29"/>
      <c r="E615" s="29"/>
      <c r="F615" s="26"/>
      <c r="G615" s="13"/>
      <c r="H615" s="20"/>
      <c r="I615" s="22"/>
      <c r="J615" s="22"/>
      <c r="K615" s="22"/>
      <c r="L615" s="22"/>
      <c r="M615" s="24"/>
      <c r="N615" s="22"/>
      <c r="O615" s="20"/>
      <c r="P615" s="12"/>
      <c r="Q615" s="12"/>
      <c r="R615" s="12"/>
      <c r="S615" s="12"/>
      <c r="T615" s="12"/>
      <c r="U615" s="12"/>
      <c r="V615" s="12"/>
      <c r="W615" s="12"/>
      <c r="X615" s="12"/>
      <c r="Y615" s="12"/>
      <c r="Z615" s="12"/>
      <c r="AA615" s="12"/>
      <c r="AB615" s="12"/>
      <c r="AC615" s="12"/>
      <c r="AD615" s="12"/>
      <c r="AE615" s="12"/>
      <c r="AF615" s="12"/>
      <c r="AG615" s="12"/>
      <c r="AH615" s="12"/>
      <c r="AI615" s="12"/>
      <c r="AJ615" s="12"/>
      <c r="AK615" s="12"/>
      <c r="AL615" s="12"/>
      <c r="AM615" s="12"/>
      <c r="AN615" s="12"/>
      <c r="AO615" s="12"/>
      <c r="AP615" s="12"/>
      <c r="AQ615" s="12"/>
      <c r="AR615" s="12"/>
      <c r="AS615" s="12"/>
      <c r="AT615" s="12"/>
      <c r="AU615" s="12"/>
      <c r="AV615" s="12"/>
      <c r="AW615" s="12"/>
      <c r="AX615" s="12"/>
      <c r="AY615" s="12"/>
      <c r="AZ615" s="12"/>
      <c r="BA615" s="12"/>
      <c r="BB615" s="12"/>
      <c r="BC615" s="12"/>
      <c r="BD615" s="12"/>
      <c r="BE615" s="12"/>
      <c r="BF615" s="12"/>
      <c r="BG615" s="12"/>
      <c r="BH615" s="12"/>
      <c r="BI615" s="12"/>
      <c r="BJ615" s="12"/>
      <c r="BK615" s="12"/>
      <c r="BL615" s="12"/>
      <c r="BM615" s="12"/>
      <c r="BN615" s="12"/>
      <c r="BO615" s="12"/>
      <c r="BP615" s="12"/>
      <c r="BQ615" s="12"/>
      <c r="BR615" s="12"/>
      <c r="BS615" s="12"/>
      <c r="BT615" s="12"/>
      <c r="BU615" s="12"/>
      <c r="BV615" s="12"/>
      <c r="BW615" s="12"/>
      <c r="BX615" s="12"/>
      <c r="BY615" s="12"/>
      <c r="BZ615" s="12"/>
      <c r="CA615" s="12"/>
      <c r="CB615" s="12"/>
      <c r="CC615" s="12"/>
    </row>
    <row r="616" spans="1:81" ht="15.75" x14ac:dyDescent="0.25">
      <c r="A616" s="20"/>
      <c r="B616" s="29"/>
      <c r="C616" s="29"/>
      <c r="D616" s="29"/>
      <c r="E616" s="29"/>
      <c r="F616" s="26"/>
      <c r="G616" s="13"/>
      <c r="H616" s="20"/>
      <c r="I616" s="22"/>
      <c r="J616" s="22"/>
      <c r="K616" s="22"/>
      <c r="L616" s="22"/>
      <c r="M616" s="24"/>
      <c r="N616" s="22"/>
      <c r="O616" s="20"/>
      <c r="P616" s="12"/>
      <c r="Q616" s="12"/>
      <c r="R616" s="12"/>
      <c r="S616" s="12"/>
      <c r="T616" s="12"/>
      <c r="U616" s="12"/>
      <c r="V616" s="12"/>
      <c r="W616" s="12"/>
      <c r="X616" s="12"/>
      <c r="Y616" s="12"/>
      <c r="Z616" s="12"/>
      <c r="AA616" s="12"/>
      <c r="AB616" s="12"/>
      <c r="AC616" s="12"/>
      <c r="AD616" s="12"/>
      <c r="AE616" s="12"/>
      <c r="AF616" s="12"/>
      <c r="AG616" s="12"/>
      <c r="AH616" s="12"/>
      <c r="AI616" s="12"/>
      <c r="AJ616" s="12"/>
      <c r="AK616" s="12"/>
      <c r="AL616" s="12"/>
      <c r="AM616" s="12"/>
      <c r="AN616" s="12"/>
      <c r="AO616" s="12"/>
      <c r="AP616" s="12"/>
      <c r="AQ616" s="12"/>
      <c r="AR616" s="12"/>
      <c r="AS616" s="12"/>
      <c r="AT616" s="12"/>
      <c r="AU616" s="12"/>
      <c r="AV616" s="12"/>
      <c r="AW616" s="12"/>
      <c r="AX616" s="12"/>
      <c r="AY616" s="12"/>
      <c r="AZ616" s="12"/>
      <c r="BA616" s="12"/>
      <c r="BB616" s="12"/>
      <c r="BC616" s="12"/>
      <c r="BD616" s="12"/>
      <c r="BE616" s="12"/>
      <c r="BF616" s="12"/>
      <c r="BG616" s="12"/>
      <c r="BH616" s="12"/>
      <c r="BI616" s="12"/>
      <c r="BJ616" s="12"/>
      <c r="BK616" s="12"/>
      <c r="BL616" s="12"/>
      <c r="BM616" s="12"/>
      <c r="BN616" s="12"/>
      <c r="BO616" s="12"/>
      <c r="BP616" s="12"/>
      <c r="BQ616" s="12"/>
      <c r="BR616" s="12"/>
      <c r="BS616" s="12"/>
      <c r="BT616" s="12"/>
      <c r="BU616" s="12"/>
      <c r="BV616" s="12"/>
      <c r="BW616" s="12"/>
      <c r="BX616" s="12"/>
      <c r="BY616" s="12"/>
      <c r="BZ616" s="12"/>
      <c r="CA616" s="12"/>
      <c r="CB616" s="12"/>
      <c r="CC616" s="12"/>
    </row>
    <row r="617" spans="1:81" ht="15.75" x14ac:dyDescent="0.25">
      <c r="A617" s="20"/>
      <c r="B617" s="29"/>
      <c r="C617" s="29"/>
      <c r="D617" s="29"/>
      <c r="E617" s="29"/>
      <c r="F617" s="26"/>
      <c r="G617" s="13"/>
      <c r="H617" s="20"/>
      <c r="I617" s="22"/>
      <c r="J617" s="22"/>
      <c r="K617" s="22"/>
      <c r="L617" s="22"/>
      <c r="M617" s="24"/>
      <c r="N617" s="22"/>
      <c r="O617" s="20"/>
      <c r="P617" s="12"/>
      <c r="Q617" s="12"/>
      <c r="R617" s="12"/>
      <c r="S617" s="12"/>
      <c r="T617" s="12"/>
      <c r="U617" s="12"/>
      <c r="V617" s="12"/>
      <c r="W617" s="12"/>
      <c r="X617" s="12"/>
      <c r="Y617" s="12"/>
      <c r="Z617" s="12"/>
      <c r="AA617" s="12"/>
      <c r="AB617" s="12"/>
      <c r="AC617" s="12"/>
      <c r="AD617" s="12"/>
      <c r="AE617" s="12"/>
      <c r="AF617" s="12"/>
      <c r="AG617" s="12"/>
      <c r="AH617" s="12"/>
      <c r="AI617" s="12"/>
      <c r="AJ617" s="12"/>
      <c r="AK617" s="12"/>
      <c r="AL617" s="12"/>
      <c r="AM617" s="12"/>
      <c r="AN617" s="12"/>
      <c r="AO617" s="12"/>
      <c r="AP617" s="12"/>
      <c r="AQ617" s="12"/>
      <c r="AR617" s="12"/>
      <c r="AS617" s="12"/>
      <c r="AT617" s="12"/>
      <c r="AU617" s="12"/>
      <c r="AV617" s="12"/>
      <c r="AW617" s="12"/>
      <c r="AX617" s="12"/>
      <c r="AY617" s="12"/>
      <c r="AZ617" s="12"/>
      <c r="BA617" s="12"/>
      <c r="BB617" s="12"/>
      <c r="BC617" s="12"/>
      <c r="BD617" s="12"/>
      <c r="BE617" s="12"/>
      <c r="BF617" s="12"/>
      <c r="BG617" s="12"/>
      <c r="BH617" s="12"/>
      <c r="BI617" s="12"/>
      <c r="BJ617" s="12"/>
      <c r="BK617" s="12"/>
      <c r="BL617" s="12"/>
      <c r="BM617" s="12"/>
      <c r="BN617" s="12"/>
      <c r="BO617" s="12"/>
      <c r="BP617" s="12"/>
      <c r="BQ617" s="12"/>
      <c r="BR617" s="12"/>
      <c r="BS617" s="12"/>
      <c r="BT617" s="12"/>
      <c r="BU617" s="12"/>
      <c r="BV617" s="12"/>
      <c r="BW617" s="12"/>
      <c r="BX617" s="12"/>
      <c r="BY617" s="12"/>
      <c r="BZ617" s="12"/>
      <c r="CA617" s="12"/>
      <c r="CB617" s="12"/>
      <c r="CC617" s="12"/>
    </row>
    <row r="618" spans="1:81" ht="15.75" x14ac:dyDescent="0.25">
      <c r="A618" s="20"/>
      <c r="B618" s="29"/>
      <c r="C618" s="29"/>
      <c r="D618" s="29"/>
      <c r="E618" s="29"/>
      <c r="F618" s="26"/>
      <c r="G618" s="13"/>
      <c r="H618" s="20"/>
      <c r="I618" s="22"/>
      <c r="J618" s="22"/>
      <c r="K618" s="22"/>
      <c r="L618" s="22"/>
      <c r="M618" s="24"/>
      <c r="N618" s="22"/>
      <c r="O618" s="20"/>
      <c r="P618" s="12"/>
      <c r="Q618" s="12"/>
      <c r="R618" s="12"/>
      <c r="S618" s="12"/>
      <c r="T618" s="12"/>
      <c r="U618" s="12"/>
      <c r="V618" s="12"/>
      <c r="W618" s="12"/>
      <c r="X618" s="12"/>
      <c r="Y618" s="12"/>
      <c r="Z618" s="12"/>
      <c r="AA618" s="12"/>
      <c r="AB618" s="12"/>
      <c r="AC618" s="12"/>
      <c r="AD618" s="12"/>
      <c r="AE618" s="12"/>
      <c r="AF618" s="12"/>
      <c r="AG618" s="12"/>
      <c r="AH618" s="12"/>
      <c r="AI618" s="12"/>
      <c r="AJ618" s="12"/>
      <c r="AK618" s="12"/>
      <c r="AL618" s="12"/>
      <c r="AM618" s="12"/>
      <c r="AN618" s="12"/>
      <c r="AO618" s="12"/>
      <c r="AP618" s="12"/>
      <c r="AQ618" s="12"/>
      <c r="AR618" s="12"/>
      <c r="AS618" s="12"/>
      <c r="AT618" s="12"/>
      <c r="AU618" s="12"/>
      <c r="AV618" s="12"/>
      <c r="AW618" s="12"/>
      <c r="AX618" s="12"/>
      <c r="AY618" s="12"/>
      <c r="AZ618" s="12"/>
      <c r="BA618" s="12"/>
      <c r="BB618" s="12"/>
      <c r="BC618" s="12"/>
      <c r="BD618" s="12"/>
      <c r="BE618" s="12"/>
      <c r="BF618" s="12"/>
      <c r="BG618" s="12"/>
      <c r="BH618" s="12"/>
      <c r="BI618" s="12"/>
      <c r="BJ618" s="12"/>
      <c r="BK618" s="12"/>
      <c r="BL618" s="12"/>
      <c r="BM618" s="12"/>
      <c r="BN618" s="12"/>
      <c r="BO618" s="12"/>
      <c r="BP618" s="12"/>
      <c r="BQ618" s="12"/>
      <c r="BR618" s="12"/>
      <c r="BS618" s="12"/>
      <c r="BT618" s="12"/>
      <c r="BU618" s="12"/>
      <c r="BV618" s="12"/>
      <c r="BW618" s="12"/>
      <c r="BX618" s="12"/>
      <c r="BY618" s="12"/>
      <c r="BZ618" s="12"/>
      <c r="CA618" s="12"/>
      <c r="CB618" s="12"/>
      <c r="CC618" s="12"/>
    </row>
    <row r="619" spans="1:81" ht="15.75" x14ac:dyDescent="0.25">
      <c r="A619" s="20"/>
      <c r="B619" s="29"/>
      <c r="C619" s="29"/>
      <c r="D619" s="29"/>
      <c r="E619" s="29"/>
      <c r="F619" s="26"/>
      <c r="G619" s="13"/>
      <c r="H619" s="20"/>
      <c r="I619" s="22"/>
      <c r="J619" s="22"/>
      <c r="K619" s="22"/>
      <c r="L619" s="22"/>
      <c r="M619" s="24"/>
      <c r="N619" s="22"/>
      <c r="O619" s="20"/>
      <c r="P619" s="12"/>
      <c r="Q619" s="12"/>
      <c r="R619" s="12"/>
      <c r="S619" s="12"/>
      <c r="T619" s="12"/>
      <c r="U619" s="12"/>
      <c r="V619" s="12"/>
      <c r="W619" s="12"/>
      <c r="X619" s="12"/>
      <c r="Y619" s="12"/>
      <c r="Z619" s="12"/>
      <c r="AA619" s="12"/>
      <c r="AB619" s="12"/>
      <c r="AC619" s="12"/>
      <c r="AD619" s="12"/>
      <c r="AE619" s="12"/>
      <c r="AF619" s="12"/>
      <c r="AG619" s="12"/>
      <c r="AH619" s="12"/>
      <c r="AI619" s="12"/>
      <c r="AJ619" s="12"/>
      <c r="AK619" s="12"/>
      <c r="AL619" s="12"/>
      <c r="AM619" s="12"/>
      <c r="AN619" s="12"/>
      <c r="AO619" s="12"/>
      <c r="AP619" s="12"/>
      <c r="AQ619" s="12"/>
      <c r="AR619" s="12"/>
      <c r="AS619" s="12"/>
      <c r="AT619" s="12"/>
      <c r="AU619" s="12"/>
      <c r="AV619" s="12"/>
      <c r="AW619" s="12"/>
      <c r="AX619" s="12"/>
      <c r="AY619" s="12"/>
      <c r="AZ619" s="12"/>
      <c r="BA619" s="12"/>
      <c r="BB619" s="12"/>
      <c r="BC619" s="12"/>
      <c r="BD619" s="12"/>
      <c r="BE619" s="12"/>
      <c r="BF619" s="12"/>
      <c r="BG619" s="12"/>
      <c r="BH619" s="12"/>
      <c r="BI619" s="12"/>
      <c r="BJ619" s="12"/>
      <c r="BK619" s="12"/>
      <c r="BL619" s="12"/>
      <c r="BM619" s="12"/>
      <c r="BN619" s="12"/>
      <c r="BO619" s="12"/>
      <c r="BP619" s="12"/>
      <c r="BQ619" s="12"/>
      <c r="BR619" s="12"/>
      <c r="BS619" s="12"/>
      <c r="BT619" s="12"/>
      <c r="BU619" s="12"/>
      <c r="BV619" s="12"/>
      <c r="BW619" s="12"/>
      <c r="BX619" s="12"/>
      <c r="BY619" s="12"/>
      <c r="BZ619" s="12"/>
      <c r="CA619" s="12"/>
      <c r="CB619" s="12"/>
      <c r="CC619" s="12"/>
    </row>
    <row r="620" spans="1:81" ht="15.75" x14ac:dyDescent="0.25">
      <c r="A620" s="20"/>
      <c r="B620" s="29"/>
      <c r="C620" s="29"/>
      <c r="D620" s="29"/>
      <c r="E620" s="29"/>
      <c r="F620" s="26"/>
      <c r="G620" s="13"/>
      <c r="H620" s="20"/>
      <c r="I620" s="22"/>
      <c r="J620" s="22"/>
      <c r="K620" s="22"/>
      <c r="L620" s="22"/>
      <c r="M620" s="24"/>
      <c r="N620" s="22"/>
      <c r="O620" s="20"/>
      <c r="P620" s="12"/>
      <c r="Q620" s="12"/>
      <c r="R620" s="12"/>
      <c r="S620" s="12"/>
      <c r="T620" s="12"/>
      <c r="U620" s="12"/>
      <c r="V620" s="12"/>
      <c r="W620" s="12"/>
      <c r="X620" s="12"/>
      <c r="Y620" s="12"/>
      <c r="Z620" s="12"/>
      <c r="AA620" s="12"/>
      <c r="AB620" s="12"/>
      <c r="AC620" s="12"/>
      <c r="AD620" s="12"/>
      <c r="AE620" s="12"/>
      <c r="AF620" s="12"/>
      <c r="AG620" s="12"/>
      <c r="AH620" s="12"/>
      <c r="AI620" s="12"/>
      <c r="AJ620" s="12"/>
      <c r="AK620" s="12"/>
      <c r="AL620" s="12"/>
      <c r="AM620" s="12"/>
      <c r="AN620" s="12"/>
      <c r="AO620" s="12"/>
      <c r="AP620" s="12"/>
      <c r="AQ620" s="12"/>
      <c r="AR620" s="12"/>
      <c r="AS620" s="12"/>
      <c r="AT620" s="12"/>
      <c r="AU620" s="12"/>
      <c r="AV620" s="12"/>
      <c r="AW620" s="12"/>
      <c r="AX620" s="12"/>
      <c r="AY620" s="12"/>
      <c r="AZ620" s="12"/>
      <c r="BA620" s="12"/>
      <c r="BB620" s="12"/>
      <c r="BC620" s="12"/>
      <c r="BD620" s="12"/>
      <c r="BE620" s="12"/>
      <c r="BF620" s="12"/>
      <c r="BG620" s="12"/>
      <c r="BH620" s="12"/>
      <c r="BI620" s="12"/>
      <c r="BJ620" s="12"/>
      <c r="BK620" s="12"/>
      <c r="BL620" s="12"/>
      <c r="BM620" s="12"/>
      <c r="BN620" s="12"/>
      <c r="BO620" s="12"/>
      <c r="BP620" s="12"/>
      <c r="BQ620" s="12"/>
      <c r="BR620" s="12"/>
      <c r="BS620" s="12"/>
      <c r="BT620" s="12"/>
      <c r="BU620" s="12"/>
      <c r="BV620" s="12"/>
      <c r="BW620" s="12"/>
      <c r="BX620" s="12"/>
      <c r="BY620" s="12"/>
      <c r="BZ620" s="12"/>
      <c r="CA620" s="12"/>
      <c r="CB620" s="12"/>
      <c r="CC620" s="12"/>
    </row>
    <row r="621" spans="1:81" ht="15.75" x14ac:dyDescent="0.25">
      <c r="A621" s="20"/>
      <c r="B621" s="29"/>
      <c r="C621" s="29"/>
      <c r="D621" s="29"/>
      <c r="E621" s="29"/>
      <c r="F621" s="26"/>
      <c r="G621" s="13"/>
      <c r="H621" s="20"/>
      <c r="I621" s="22"/>
      <c r="J621" s="22"/>
      <c r="K621" s="22"/>
      <c r="L621" s="22"/>
      <c r="M621" s="24"/>
      <c r="N621" s="22"/>
      <c r="O621" s="20"/>
      <c r="P621" s="12"/>
      <c r="Q621" s="12"/>
      <c r="R621" s="12"/>
      <c r="S621" s="12"/>
      <c r="T621" s="12"/>
      <c r="U621" s="12"/>
      <c r="V621" s="12"/>
      <c r="W621" s="12"/>
      <c r="X621" s="12"/>
      <c r="Y621" s="12"/>
      <c r="Z621" s="12"/>
      <c r="AA621" s="12"/>
      <c r="AB621" s="12"/>
      <c r="AC621" s="12"/>
      <c r="AD621" s="12"/>
      <c r="AE621" s="12"/>
      <c r="AF621" s="12"/>
      <c r="AG621" s="12"/>
      <c r="AH621" s="12"/>
      <c r="AI621" s="12"/>
      <c r="AJ621" s="12"/>
      <c r="AK621" s="12"/>
      <c r="AL621" s="12"/>
      <c r="AM621" s="12"/>
      <c r="AN621" s="12"/>
      <c r="AO621" s="12"/>
      <c r="AP621" s="12"/>
      <c r="AQ621" s="12"/>
      <c r="AR621" s="12"/>
      <c r="AS621" s="12"/>
      <c r="AT621" s="12"/>
      <c r="AU621" s="12"/>
      <c r="AV621" s="12"/>
      <c r="AW621" s="12"/>
      <c r="AX621" s="12"/>
      <c r="AY621" s="12"/>
      <c r="AZ621" s="12"/>
      <c r="BA621" s="12"/>
      <c r="BB621" s="12"/>
      <c r="BC621" s="12"/>
      <c r="BD621" s="12"/>
      <c r="BE621" s="12"/>
      <c r="BF621" s="12"/>
      <c r="BG621" s="12"/>
      <c r="BH621" s="12"/>
      <c r="BI621" s="12"/>
      <c r="BJ621" s="12"/>
      <c r="BK621" s="12"/>
      <c r="BL621" s="12"/>
      <c r="BM621" s="12"/>
      <c r="BN621" s="12"/>
      <c r="BO621" s="12"/>
      <c r="BP621" s="12"/>
      <c r="BQ621" s="12"/>
      <c r="BR621" s="12"/>
      <c r="BS621" s="12"/>
      <c r="BT621" s="12"/>
      <c r="BU621" s="12"/>
      <c r="BV621" s="12"/>
      <c r="BW621" s="12"/>
      <c r="BX621" s="12"/>
      <c r="BY621" s="12"/>
      <c r="BZ621" s="12"/>
      <c r="CA621" s="12"/>
      <c r="CB621" s="12"/>
      <c r="CC621" s="12"/>
    </row>
    <row r="622" spans="1:81" ht="15.75" x14ac:dyDescent="0.25">
      <c r="A622" s="20"/>
      <c r="B622" s="29"/>
      <c r="C622" s="29"/>
      <c r="D622" s="29"/>
      <c r="E622" s="29"/>
      <c r="F622" s="26"/>
      <c r="G622" s="13"/>
      <c r="H622" s="20"/>
      <c r="I622" s="22"/>
      <c r="J622" s="22"/>
      <c r="K622" s="22"/>
      <c r="L622" s="22"/>
      <c r="M622" s="24"/>
      <c r="N622" s="22"/>
      <c r="O622" s="20"/>
      <c r="P622" s="12"/>
      <c r="Q622" s="12"/>
      <c r="R622" s="12"/>
      <c r="S622" s="12"/>
      <c r="T622" s="12"/>
      <c r="U622" s="12"/>
      <c r="V622" s="12"/>
      <c r="W622" s="12"/>
      <c r="X622" s="12"/>
      <c r="Y622" s="12"/>
      <c r="Z622" s="12"/>
      <c r="AA622" s="12"/>
      <c r="AB622" s="12"/>
      <c r="AC622" s="12"/>
      <c r="AD622" s="12"/>
      <c r="AE622" s="12"/>
      <c r="AF622" s="12"/>
      <c r="AG622" s="12"/>
      <c r="AH622" s="12"/>
      <c r="AI622" s="12"/>
      <c r="AJ622" s="12"/>
      <c r="AK622" s="12"/>
      <c r="AL622" s="12"/>
      <c r="AM622" s="12"/>
      <c r="AN622" s="12"/>
      <c r="AO622" s="12"/>
      <c r="AP622" s="12"/>
      <c r="AQ622" s="12"/>
      <c r="AR622" s="12"/>
      <c r="AS622" s="12"/>
      <c r="AT622" s="12"/>
      <c r="AU622" s="12"/>
      <c r="AV622" s="12"/>
      <c r="AW622" s="12"/>
      <c r="AX622" s="12"/>
      <c r="AY622" s="12"/>
      <c r="AZ622" s="12"/>
      <c r="BA622" s="12"/>
      <c r="BB622" s="12"/>
      <c r="BC622" s="12"/>
      <c r="BD622" s="12"/>
      <c r="BE622" s="12"/>
      <c r="BF622" s="12"/>
      <c r="BG622" s="12"/>
      <c r="BH622" s="12"/>
      <c r="BI622" s="12"/>
      <c r="BJ622" s="12"/>
      <c r="BK622" s="12"/>
      <c r="BL622" s="12"/>
      <c r="BM622" s="12"/>
      <c r="BN622" s="12"/>
      <c r="BO622" s="12"/>
      <c r="BP622" s="12"/>
      <c r="BQ622" s="12"/>
      <c r="BR622" s="12"/>
      <c r="BS622" s="12"/>
      <c r="BT622" s="12"/>
      <c r="BU622" s="12"/>
      <c r="BV622" s="12"/>
      <c r="BW622" s="12"/>
      <c r="BX622" s="12"/>
      <c r="BY622" s="12"/>
      <c r="BZ622" s="12"/>
      <c r="CA622" s="12"/>
      <c r="CB622" s="12"/>
      <c r="CC622" s="12"/>
    </row>
    <row r="623" spans="1:81" ht="15.75" x14ac:dyDescent="0.25">
      <c r="A623" s="20"/>
      <c r="B623" s="29"/>
      <c r="C623" s="29"/>
      <c r="D623" s="29"/>
      <c r="E623" s="29"/>
      <c r="F623" s="26"/>
      <c r="G623" s="13"/>
      <c r="H623" s="20"/>
      <c r="I623" s="22"/>
      <c r="J623" s="22"/>
      <c r="K623" s="22"/>
      <c r="L623" s="22"/>
      <c r="M623" s="24"/>
      <c r="N623" s="22"/>
      <c r="O623" s="20"/>
      <c r="P623" s="12"/>
      <c r="Q623" s="12"/>
      <c r="R623" s="12"/>
      <c r="S623" s="12"/>
      <c r="T623" s="12"/>
      <c r="U623" s="12"/>
      <c r="V623" s="12"/>
      <c r="W623" s="12"/>
      <c r="X623" s="12"/>
      <c r="Y623" s="12"/>
      <c r="Z623" s="12"/>
      <c r="AA623" s="12"/>
      <c r="AB623" s="12"/>
      <c r="AC623" s="12"/>
      <c r="AD623" s="12"/>
      <c r="AE623" s="12"/>
      <c r="AF623" s="12"/>
      <c r="AG623" s="12"/>
      <c r="AH623" s="12"/>
      <c r="AI623" s="12"/>
      <c r="AJ623" s="12"/>
      <c r="AK623" s="12"/>
      <c r="AL623" s="12"/>
      <c r="AM623" s="12"/>
      <c r="AN623" s="12"/>
      <c r="AO623" s="12"/>
      <c r="AP623" s="12"/>
      <c r="AQ623" s="12"/>
      <c r="AR623" s="12"/>
      <c r="AS623" s="12"/>
      <c r="AT623" s="12"/>
      <c r="AU623" s="12"/>
      <c r="AV623" s="12"/>
      <c r="AW623" s="12"/>
      <c r="AX623" s="12"/>
      <c r="AY623" s="12"/>
      <c r="AZ623" s="12"/>
      <c r="BA623" s="12"/>
      <c r="BB623" s="12"/>
      <c r="BC623" s="12"/>
      <c r="BD623" s="12"/>
      <c r="BE623" s="12"/>
      <c r="BF623" s="12"/>
      <c r="BG623" s="12"/>
      <c r="BH623" s="12"/>
      <c r="BI623" s="12"/>
      <c r="BJ623" s="12"/>
      <c r="BK623" s="12"/>
      <c r="BL623" s="12"/>
      <c r="BM623" s="12"/>
      <c r="BN623" s="12"/>
      <c r="BO623" s="12"/>
      <c r="BP623" s="12"/>
      <c r="BQ623" s="12"/>
      <c r="BR623" s="12"/>
      <c r="BS623" s="12"/>
      <c r="BT623" s="12"/>
      <c r="BU623" s="12"/>
      <c r="BV623" s="12"/>
      <c r="BW623" s="12"/>
      <c r="BX623" s="12"/>
      <c r="BY623" s="12"/>
      <c r="BZ623" s="12"/>
      <c r="CA623" s="12"/>
      <c r="CB623" s="12"/>
      <c r="CC623" s="12"/>
    </row>
    <row r="624" spans="1:81" ht="15.75" x14ac:dyDescent="0.25">
      <c r="A624" s="20"/>
      <c r="B624" s="29"/>
      <c r="C624" s="29"/>
      <c r="D624" s="29"/>
      <c r="E624" s="29"/>
      <c r="F624" s="26"/>
      <c r="G624" s="13"/>
      <c r="H624" s="20"/>
      <c r="I624" s="22"/>
      <c r="J624" s="22"/>
      <c r="K624" s="22"/>
      <c r="L624" s="22"/>
      <c r="M624" s="24"/>
      <c r="N624" s="22"/>
      <c r="O624" s="20"/>
      <c r="P624" s="12"/>
      <c r="Q624" s="12"/>
      <c r="R624" s="12"/>
      <c r="S624" s="12"/>
      <c r="T624" s="12"/>
      <c r="U624" s="12"/>
      <c r="V624" s="12"/>
      <c r="W624" s="12"/>
      <c r="X624" s="12"/>
      <c r="Y624" s="12"/>
      <c r="Z624" s="12"/>
      <c r="AA624" s="12"/>
      <c r="AB624" s="12"/>
      <c r="AC624" s="12"/>
      <c r="AD624" s="12"/>
      <c r="AE624" s="12"/>
      <c r="AF624" s="12"/>
      <c r="AG624" s="12"/>
      <c r="AH624" s="12"/>
      <c r="AI624" s="12"/>
      <c r="AJ624" s="12"/>
      <c r="AK624" s="12"/>
      <c r="AL624" s="12"/>
      <c r="AM624" s="12"/>
      <c r="AN624" s="12"/>
      <c r="AO624" s="12"/>
      <c r="AP624" s="12"/>
      <c r="AQ624" s="12"/>
      <c r="AR624" s="12"/>
      <c r="AS624" s="12"/>
      <c r="AT624" s="12"/>
      <c r="AU624" s="12"/>
      <c r="AV624" s="12"/>
      <c r="AW624" s="12"/>
      <c r="AX624" s="12"/>
      <c r="AY624" s="12"/>
      <c r="AZ624" s="12"/>
      <c r="BA624" s="12"/>
      <c r="BB624" s="12"/>
      <c r="BC624" s="12"/>
      <c r="BD624" s="12"/>
      <c r="BE624" s="12"/>
      <c r="BF624" s="12"/>
      <c r="BG624" s="12"/>
      <c r="BH624" s="12"/>
      <c r="BI624" s="12"/>
      <c r="BJ624" s="12"/>
      <c r="BK624" s="12"/>
      <c r="BL624" s="12"/>
      <c r="BM624" s="12"/>
      <c r="BN624" s="12"/>
      <c r="BO624" s="12"/>
      <c r="BP624" s="12"/>
      <c r="BQ624" s="12"/>
      <c r="BR624" s="12"/>
      <c r="BS624" s="12"/>
      <c r="BT624" s="12"/>
      <c r="BU624" s="12"/>
      <c r="BV624" s="12"/>
      <c r="BW624" s="12"/>
      <c r="BX624" s="12"/>
      <c r="BY624" s="12"/>
      <c r="BZ624" s="12"/>
      <c r="CA624" s="12"/>
      <c r="CB624" s="12"/>
      <c r="CC624" s="12"/>
    </row>
    <row r="625" spans="1:81" ht="15.75" x14ac:dyDescent="0.25">
      <c r="A625" s="20"/>
      <c r="B625" s="29"/>
      <c r="C625" s="29"/>
      <c r="D625" s="29"/>
      <c r="E625" s="29"/>
      <c r="F625" s="26"/>
      <c r="G625" s="13"/>
      <c r="H625" s="20"/>
      <c r="I625" s="22"/>
      <c r="J625" s="22"/>
      <c r="K625" s="22"/>
      <c r="L625" s="22"/>
      <c r="M625" s="24"/>
      <c r="N625" s="22"/>
      <c r="O625" s="20"/>
      <c r="P625" s="12"/>
      <c r="Q625" s="12"/>
      <c r="R625" s="12"/>
      <c r="S625" s="12"/>
      <c r="T625" s="12"/>
      <c r="U625" s="12"/>
      <c r="V625" s="12"/>
      <c r="W625" s="12"/>
      <c r="X625" s="12"/>
      <c r="Y625" s="12"/>
      <c r="Z625" s="12"/>
      <c r="AA625" s="12"/>
      <c r="AB625" s="12"/>
      <c r="AC625" s="12"/>
      <c r="AD625" s="12"/>
      <c r="AE625" s="12"/>
      <c r="AF625" s="12"/>
      <c r="AG625" s="12"/>
      <c r="AH625" s="12"/>
      <c r="AI625" s="12"/>
      <c r="AJ625" s="12"/>
      <c r="AK625" s="12"/>
      <c r="AL625" s="12"/>
      <c r="AM625" s="12"/>
      <c r="AN625" s="12"/>
      <c r="AO625" s="12"/>
      <c r="AP625" s="12"/>
      <c r="AQ625" s="12"/>
      <c r="AR625" s="12"/>
      <c r="AS625" s="12"/>
      <c r="AT625" s="12"/>
      <c r="AU625" s="12"/>
      <c r="AV625" s="12"/>
      <c r="AW625" s="12"/>
      <c r="AX625" s="12"/>
      <c r="AY625" s="12"/>
      <c r="AZ625" s="12"/>
      <c r="BA625" s="12"/>
      <c r="BB625" s="12"/>
      <c r="BC625" s="12"/>
      <c r="BD625" s="12"/>
      <c r="BE625" s="12"/>
      <c r="BF625" s="12"/>
      <c r="BG625" s="12"/>
      <c r="BH625" s="12"/>
      <c r="BI625" s="12"/>
      <c r="BJ625" s="12"/>
      <c r="BK625" s="12"/>
      <c r="BL625" s="12"/>
      <c r="BM625" s="12"/>
      <c r="BN625" s="12"/>
      <c r="BO625" s="12"/>
      <c r="BP625" s="12"/>
      <c r="BQ625" s="12"/>
      <c r="BR625" s="12"/>
      <c r="BS625" s="12"/>
      <c r="BT625" s="12"/>
      <c r="BU625" s="12"/>
      <c r="BV625" s="12"/>
      <c r="BW625" s="12"/>
      <c r="BX625" s="12"/>
      <c r="BY625" s="12"/>
      <c r="BZ625" s="12"/>
      <c r="CA625" s="12"/>
      <c r="CB625" s="12"/>
      <c r="CC625" s="12"/>
    </row>
    <row r="626" spans="1:81" ht="15.75" x14ac:dyDescent="0.25">
      <c r="A626" s="20"/>
      <c r="B626" s="29"/>
      <c r="C626" s="29"/>
      <c r="D626" s="29"/>
      <c r="E626" s="29"/>
      <c r="F626" s="26"/>
      <c r="G626" s="13"/>
      <c r="H626" s="20"/>
      <c r="I626" s="22"/>
      <c r="J626" s="22"/>
      <c r="K626" s="22"/>
      <c r="L626" s="22"/>
      <c r="M626" s="24"/>
      <c r="N626" s="22"/>
      <c r="O626" s="20"/>
      <c r="P626" s="12"/>
      <c r="Q626" s="12"/>
      <c r="R626" s="12"/>
      <c r="S626" s="12"/>
      <c r="T626" s="12"/>
      <c r="U626" s="12"/>
      <c r="V626" s="12"/>
      <c r="W626" s="12"/>
      <c r="X626" s="12"/>
      <c r="Y626" s="12"/>
      <c r="Z626" s="12"/>
      <c r="AA626" s="12"/>
      <c r="AB626" s="12"/>
      <c r="AC626" s="12"/>
      <c r="AD626" s="12"/>
      <c r="AE626" s="12"/>
      <c r="AF626" s="12"/>
      <c r="AG626" s="12"/>
      <c r="AH626" s="12"/>
      <c r="AI626" s="12"/>
      <c r="AJ626" s="12"/>
      <c r="AK626" s="12"/>
      <c r="AL626" s="12"/>
      <c r="AM626" s="12"/>
      <c r="AN626" s="12"/>
      <c r="AO626" s="12"/>
      <c r="AP626" s="12"/>
      <c r="AQ626" s="12"/>
      <c r="AR626" s="12"/>
      <c r="AS626" s="12"/>
      <c r="AT626" s="12"/>
      <c r="AU626" s="12"/>
      <c r="AV626" s="12"/>
      <c r="AW626" s="12"/>
      <c r="AX626" s="12"/>
      <c r="AY626" s="12"/>
      <c r="AZ626" s="12"/>
      <c r="BA626" s="12"/>
      <c r="BB626" s="12"/>
      <c r="BC626" s="12"/>
      <c r="BD626" s="12"/>
      <c r="BE626" s="12"/>
      <c r="BF626" s="12"/>
      <c r="BG626" s="12"/>
      <c r="BH626" s="12"/>
      <c r="BI626" s="12"/>
      <c r="BJ626" s="12"/>
      <c r="BK626" s="12"/>
      <c r="BL626" s="12"/>
      <c r="BM626" s="12"/>
      <c r="BN626" s="12"/>
      <c r="BO626" s="12"/>
      <c r="BP626" s="12"/>
      <c r="BQ626" s="12"/>
      <c r="BR626" s="12"/>
      <c r="BS626" s="12"/>
      <c r="BT626" s="12"/>
      <c r="BU626" s="12"/>
      <c r="BV626" s="12"/>
      <c r="BW626" s="12"/>
      <c r="BX626" s="12"/>
      <c r="BY626" s="12"/>
      <c r="BZ626" s="12"/>
      <c r="CA626" s="12"/>
      <c r="CB626" s="12"/>
      <c r="CC626" s="12"/>
    </row>
    <row r="627" spans="1:81" ht="15.75" x14ac:dyDescent="0.25">
      <c r="A627" s="20"/>
      <c r="B627" s="29"/>
      <c r="C627" s="29"/>
      <c r="D627" s="29"/>
      <c r="E627" s="29"/>
      <c r="F627" s="26"/>
      <c r="G627" s="13"/>
      <c r="H627" s="20"/>
      <c r="I627" s="22"/>
      <c r="J627" s="22"/>
      <c r="K627" s="22"/>
      <c r="L627" s="22"/>
      <c r="M627" s="24"/>
      <c r="N627" s="22"/>
      <c r="O627" s="20"/>
      <c r="P627" s="12"/>
      <c r="Q627" s="12"/>
      <c r="R627" s="12"/>
      <c r="S627" s="12"/>
      <c r="T627" s="12"/>
      <c r="U627" s="12"/>
      <c r="V627" s="12"/>
      <c r="W627" s="12"/>
      <c r="X627" s="12"/>
      <c r="Y627" s="12"/>
      <c r="Z627" s="12"/>
      <c r="AA627" s="12"/>
      <c r="AB627" s="12"/>
      <c r="AC627" s="12"/>
      <c r="AD627" s="12"/>
      <c r="AE627" s="12"/>
      <c r="AF627" s="12"/>
      <c r="AG627" s="12"/>
      <c r="AH627" s="12"/>
      <c r="AI627" s="12"/>
      <c r="AJ627" s="12"/>
      <c r="AK627" s="12"/>
      <c r="AL627" s="12"/>
      <c r="AM627" s="12"/>
      <c r="AN627" s="12"/>
      <c r="AO627" s="12"/>
      <c r="AP627" s="12"/>
      <c r="AQ627" s="12"/>
      <c r="AR627" s="12"/>
      <c r="AS627" s="12"/>
      <c r="AT627" s="12"/>
      <c r="AU627" s="12"/>
      <c r="AV627" s="12"/>
      <c r="AW627" s="12"/>
      <c r="AX627" s="12"/>
      <c r="AY627" s="12"/>
      <c r="AZ627" s="12"/>
      <c r="BA627" s="12"/>
      <c r="BB627" s="12"/>
      <c r="BC627" s="12"/>
      <c r="BD627" s="12"/>
      <c r="BE627" s="12"/>
      <c r="BF627" s="12"/>
      <c r="BG627" s="12"/>
      <c r="BH627" s="12"/>
      <c r="BI627" s="12"/>
      <c r="BJ627" s="12"/>
      <c r="BK627" s="12"/>
      <c r="BL627" s="12"/>
      <c r="BM627" s="12"/>
      <c r="BN627" s="12"/>
      <c r="BO627" s="12"/>
      <c r="BP627" s="12"/>
      <c r="BQ627" s="12"/>
      <c r="BR627" s="12"/>
      <c r="BS627" s="12"/>
      <c r="BT627" s="12"/>
      <c r="BU627" s="12"/>
      <c r="BV627" s="12"/>
      <c r="BW627" s="12"/>
      <c r="BX627" s="12"/>
      <c r="BY627" s="12"/>
      <c r="BZ627" s="12"/>
      <c r="CA627" s="12"/>
      <c r="CB627" s="12"/>
      <c r="CC627" s="12"/>
    </row>
    <row r="628" spans="1:81" ht="15.75" x14ac:dyDescent="0.25">
      <c r="A628" s="20"/>
      <c r="B628" s="29"/>
      <c r="C628" s="29"/>
      <c r="D628" s="29"/>
      <c r="E628" s="29"/>
      <c r="F628" s="26"/>
      <c r="G628" s="13"/>
      <c r="H628" s="20"/>
      <c r="I628" s="22"/>
      <c r="J628" s="22"/>
      <c r="K628" s="22"/>
      <c r="L628" s="22"/>
      <c r="M628" s="24"/>
      <c r="N628" s="22"/>
      <c r="O628" s="20"/>
      <c r="P628" s="12"/>
      <c r="Q628" s="12"/>
      <c r="R628" s="12"/>
      <c r="S628" s="12"/>
      <c r="T628" s="12"/>
      <c r="U628" s="12"/>
      <c r="V628" s="12"/>
      <c r="W628" s="12"/>
      <c r="X628" s="12"/>
      <c r="Y628" s="12"/>
      <c r="Z628" s="12"/>
      <c r="AA628" s="12"/>
      <c r="AB628" s="12"/>
      <c r="AC628" s="12"/>
      <c r="AD628" s="12"/>
      <c r="AE628" s="12"/>
      <c r="AF628" s="12"/>
      <c r="AG628" s="12"/>
      <c r="AH628" s="12"/>
      <c r="AI628" s="12"/>
      <c r="AJ628" s="12"/>
      <c r="AK628" s="12"/>
      <c r="AL628" s="12"/>
      <c r="AM628" s="12"/>
      <c r="AN628" s="12"/>
      <c r="AO628" s="12"/>
      <c r="AP628" s="12"/>
      <c r="AQ628" s="12"/>
      <c r="AR628" s="12"/>
      <c r="AS628" s="12"/>
      <c r="AT628" s="12"/>
      <c r="AU628" s="12"/>
      <c r="AV628" s="12"/>
      <c r="AW628" s="12"/>
      <c r="AX628" s="12"/>
      <c r="AY628" s="12"/>
      <c r="AZ628" s="12"/>
      <c r="BA628" s="12"/>
      <c r="BB628" s="12"/>
      <c r="BC628" s="12"/>
      <c r="BD628" s="12"/>
      <c r="BE628" s="12"/>
      <c r="BF628" s="12"/>
      <c r="BG628" s="12"/>
      <c r="BH628" s="12"/>
      <c r="BI628" s="12"/>
      <c r="BJ628" s="12"/>
      <c r="BK628" s="12"/>
      <c r="BL628" s="12"/>
      <c r="BM628" s="12"/>
      <c r="BN628" s="12"/>
      <c r="BO628" s="12"/>
      <c r="BP628" s="12"/>
      <c r="BQ628" s="12"/>
      <c r="BR628" s="12"/>
      <c r="BS628" s="12"/>
      <c r="BT628" s="12"/>
      <c r="BU628" s="12"/>
      <c r="BV628" s="12"/>
      <c r="BW628" s="12"/>
      <c r="BX628" s="12"/>
      <c r="BY628" s="12"/>
      <c r="BZ628" s="12"/>
      <c r="CA628" s="12"/>
      <c r="CB628" s="12"/>
      <c r="CC628" s="12"/>
    </row>
    <row r="629" spans="1:81" ht="15.75" x14ac:dyDescent="0.25">
      <c r="A629" s="20"/>
      <c r="B629" s="29"/>
      <c r="C629" s="29"/>
      <c r="D629" s="29"/>
      <c r="E629" s="29"/>
      <c r="F629" s="26"/>
      <c r="G629" s="13"/>
      <c r="H629" s="20"/>
      <c r="I629" s="22"/>
      <c r="J629" s="22"/>
      <c r="K629" s="22"/>
      <c r="L629" s="22"/>
      <c r="M629" s="24"/>
      <c r="N629" s="22"/>
      <c r="O629" s="20"/>
      <c r="P629" s="12"/>
      <c r="Q629" s="12"/>
      <c r="R629" s="12"/>
      <c r="S629" s="12"/>
      <c r="T629" s="12"/>
      <c r="U629" s="12"/>
      <c r="V629" s="12"/>
      <c r="W629" s="12"/>
      <c r="X629" s="12"/>
      <c r="Y629" s="12"/>
      <c r="Z629" s="12"/>
      <c r="AA629" s="12"/>
      <c r="AB629" s="12"/>
      <c r="AC629" s="12"/>
      <c r="AD629" s="12"/>
      <c r="AE629" s="12"/>
      <c r="AF629" s="12"/>
      <c r="AG629" s="12"/>
      <c r="AH629" s="12"/>
      <c r="AI629" s="12"/>
      <c r="AJ629" s="12"/>
      <c r="AK629" s="12"/>
      <c r="AL629" s="12"/>
      <c r="AM629" s="12"/>
      <c r="AN629" s="12"/>
      <c r="AO629" s="12"/>
      <c r="AP629" s="12"/>
      <c r="AQ629" s="12"/>
      <c r="AR629" s="12"/>
      <c r="AS629" s="12"/>
      <c r="AT629" s="12"/>
      <c r="AU629" s="12"/>
      <c r="AV629" s="12"/>
      <c r="AW629" s="12"/>
      <c r="AX629" s="12"/>
      <c r="AY629" s="12"/>
      <c r="AZ629" s="12"/>
      <c r="BA629" s="12"/>
      <c r="BB629" s="12"/>
      <c r="BC629" s="12"/>
      <c r="BD629" s="12"/>
      <c r="BE629" s="12"/>
      <c r="BF629" s="12"/>
      <c r="BG629" s="12"/>
      <c r="BH629" s="12"/>
      <c r="BI629" s="12"/>
      <c r="BJ629" s="12"/>
      <c r="BK629" s="12"/>
      <c r="BL629" s="12"/>
      <c r="BM629" s="12"/>
      <c r="BN629" s="12"/>
      <c r="BO629" s="12"/>
      <c r="BP629" s="12"/>
      <c r="BQ629" s="12"/>
      <c r="BR629" s="12"/>
      <c r="BS629" s="12"/>
      <c r="BT629" s="12"/>
      <c r="BU629" s="12"/>
      <c r="BV629" s="12"/>
      <c r="BW629" s="12"/>
      <c r="BX629" s="12"/>
      <c r="BY629" s="12"/>
      <c r="BZ629" s="12"/>
      <c r="CA629" s="12"/>
      <c r="CB629" s="12"/>
      <c r="CC629" s="12"/>
    </row>
    <row r="630" spans="1:81" ht="15.75" x14ac:dyDescent="0.25">
      <c r="A630" s="20"/>
      <c r="B630" s="29"/>
      <c r="C630" s="29"/>
      <c r="D630" s="29"/>
      <c r="E630" s="29"/>
      <c r="F630" s="26"/>
      <c r="G630" s="13"/>
      <c r="H630" s="20"/>
      <c r="I630" s="22"/>
      <c r="J630" s="22"/>
      <c r="K630" s="22"/>
      <c r="L630" s="22"/>
      <c r="M630" s="24"/>
      <c r="N630" s="22"/>
      <c r="O630" s="20"/>
      <c r="P630" s="12"/>
      <c r="Q630" s="12"/>
      <c r="R630" s="12"/>
      <c r="S630" s="12"/>
      <c r="T630" s="12"/>
      <c r="U630" s="12"/>
      <c r="V630" s="12"/>
      <c r="W630" s="12"/>
      <c r="X630" s="12"/>
      <c r="Y630" s="12"/>
      <c r="Z630" s="12"/>
      <c r="AA630" s="12"/>
      <c r="AB630" s="12"/>
      <c r="AC630" s="12"/>
      <c r="AD630" s="12"/>
      <c r="AE630" s="12"/>
      <c r="AF630" s="12"/>
      <c r="AG630" s="12"/>
      <c r="AH630" s="12"/>
      <c r="AI630" s="12"/>
      <c r="AJ630" s="12"/>
      <c r="AK630" s="12"/>
      <c r="AL630" s="12"/>
      <c r="AM630" s="12"/>
      <c r="AN630" s="12"/>
      <c r="AO630" s="12"/>
      <c r="AP630" s="12"/>
      <c r="AQ630" s="12"/>
      <c r="AR630" s="12"/>
      <c r="AS630" s="12"/>
      <c r="AT630" s="12"/>
      <c r="AU630" s="12"/>
      <c r="AV630" s="12"/>
      <c r="AW630" s="12"/>
      <c r="AX630" s="12"/>
      <c r="AY630" s="12"/>
      <c r="AZ630" s="12"/>
      <c r="BA630" s="12"/>
      <c r="BB630" s="12"/>
      <c r="BC630" s="12"/>
      <c r="BD630" s="12"/>
      <c r="BE630" s="12"/>
      <c r="BF630" s="12"/>
      <c r="BG630" s="12"/>
      <c r="BH630" s="12"/>
      <c r="BI630" s="12"/>
      <c r="BJ630" s="12"/>
      <c r="BK630" s="12"/>
      <c r="BL630" s="12"/>
      <c r="BM630" s="12"/>
      <c r="BN630" s="12"/>
      <c r="BO630" s="12"/>
      <c r="BP630" s="12"/>
      <c r="BQ630" s="12"/>
      <c r="BR630" s="12"/>
      <c r="BS630" s="12"/>
      <c r="BT630" s="12"/>
      <c r="BU630" s="12"/>
      <c r="BV630" s="12"/>
      <c r="BW630" s="12"/>
      <c r="BX630" s="12"/>
      <c r="BY630" s="12"/>
      <c r="BZ630" s="12"/>
      <c r="CA630" s="12"/>
      <c r="CB630" s="12"/>
      <c r="CC630" s="12"/>
    </row>
    <row r="631" spans="1:81" ht="15.75" x14ac:dyDescent="0.25">
      <c r="A631" s="20"/>
      <c r="B631" s="29"/>
      <c r="C631" s="29"/>
      <c r="D631" s="29"/>
      <c r="E631" s="29"/>
      <c r="F631" s="26"/>
      <c r="G631" s="13"/>
      <c r="H631" s="20"/>
      <c r="I631" s="22"/>
      <c r="J631" s="22"/>
      <c r="K631" s="22"/>
      <c r="L631" s="22"/>
      <c r="M631" s="24"/>
      <c r="N631" s="22"/>
      <c r="O631" s="20"/>
      <c r="P631" s="12"/>
      <c r="Q631" s="12"/>
      <c r="R631" s="12"/>
      <c r="S631" s="12"/>
      <c r="T631" s="12"/>
      <c r="U631" s="12"/>
      <c r="V631" s="12"/>
      <c r="W631" s="12"/>
      <c r="X631" s="12"/>
      <c r="Y631" s="12"/>
      <c r="Z631" s="12"/>
      <c r="AA631" s="12"/>
      <c r="AB631" s="12"/>
      <c r="AC631" s="12"/>
      <c r="AD631" s="12"/>
      <c r="AE631" s="12"/>
      <c r="AF631" s="12"/>
      <c r="AG631" s="12"/>
      <c r="AH631" s="12"/>
      <c r="AI631" s="12"/>
      <c r="AJ631" s="12"/>
      <c r="AK631" s="12"/>
      <c r="AL631" s="12"/>
      <c r="AM631" s="12"/>
      <c r="AN631" s="12"/>
      <c r="AO631" s="12"/>
      <c r="AP631" s="12"/>
      <c r="AQ631" s="12"/>
      <c r="AR631" s="12"/>
      <c r="AS631" s="12"/>
      <c r="AT631" s="12"/>
      <c r="AU631" s="12"/>
      <c r="AV631" s="12"/>
      <c r="AW631" s="12"/>
      <c r="AX631" s="12"/>
      <c r="AY631" s="12"/>
      <c r="AZ631" s="12"/>
      <c r="BA631" s="12"/>
      <c r="BB631" s="12"/>
      <c r="BC631" s="12"/>
      <c r="BD631" s="12"/>
      <c r="BE631" s="12"/>
      <c r="BF631" s="12"/>
      <c r="BG631" s="12"/>
      <c r="BH631" s="12"/>
      <c r="BI631" s="12"/>
      <c r="BJ631" s="12"/>
      <c r="BK631" s="12"/>
      <c r="BL631" s="12"/>
      <c r="BM631" s="12"/>
      <c r="BN631" s="12"/>
      <c r="BO631" s="12"/>
      <c r="BP631" s="12"/>
      <c r="BQ631" s="12"/>
      <c r="BR631" s="12"/>
      <c r="BS631" s="12"/>
      <c r="BT631" s="12"/>
      <c r="BU631" s="12"/>
      <c r="BV631" s="12"/>
      <c r="BW631" s="12"/>
      <c r="BX631" s="12"/>
      <c r="BY631" s="12"/>
      <c r="BZ631" s="12"/>
      <c r="CA631" s="12"/>
      <c r="CB631" s="12"/>
      <c r="CC631" s="12"/>
    </row>
    <row r="632" spans="1:81" ht="15.75" x14ac:dyDescent="0.25">
      <c r="A632" s="20"/>
      <c r="B632" s="29"/>
      <c r="C632" s="29"/>
      <c r="D632" s="29"/>
      <c r="E632" s="29"/>
      <c r="F632" s="26"/>
      <c r="G632" s="13"/>
      <c r="H632" s="20"/>
      <c r="I632" s="22"/>
      <c r="J632" s="22"/>
      <c r="K632" s="22"/>
      <c r="L632" s="22"/>
      <c r="M632" s="24"/>
      <c r="N632" s="22"/>
      <c r="O632" s="20"/>
      <c r="P632" s="12"/>
      <c r="Q632" s="12"/>
      <c r="R632" s="12"/>
      <c r="S632" s="12"/>
      <c r="T632" s="12"/>
      <c r="U632" s="12"/>
      <c r="V632" s="12"/>
      <c r="W632" s="12"/>
      <c r="X632" s="12"/>
      <c r="Y632" s="12"/>
      <c r="Z632" s="12"/>
      <c r="AA632" s="12"/>
      <c r="AB632" s="12"/>
      <c r="AC632" s="12"/>
      <c r="AD632" s="12"/>
      <c r="AE632" s="12"/>
      <c r="AF632" s="12"/>
      <c r="AG632" s="12"/>
      <c r="AH632" s="12"/>
      <c r="AI632" s="12"/>
      <c r="AJ632" s="12"/>
      <c r="AK632" s="12"/>
      <c r="AL632" s="12"/>
      <c r="AM632" s="12"/>
      <c r="AN632" s="12"/>
      <c r="AO632" s="12"/>
      <c r="AP632" s="12"/>
      <c r="AQ632" s="12"/>
      <c r="AR632" s="12"/>
      <c r="AS632" s="12"/>
      <c r="AT632" s="12"/>
      <c r="AU632" s="12"/>
      <c r="AV632" s="12"/>
      <c r="AW632" s="12"/>
      <c r="AX632" s="12"/>
      <c r="AY632" s="12"/>
      <c r="AZ632" s="12"/>
      <c r="BA632" s="12"/>
      <c r="BB632" s="12"/>
      <c r="BC632" s="12"/>
      <c r="BD632" s="12"/>
      <c r="BE632" s="12"/>
      <c r="BF632" s="12"/>
      <c r="BG632" s="12"/>
      <c r="BH632" s="12"/>
      <c r="BI632" s="12"/>
      <c r="BJ632" s="12"/>
      <c r="BK632" s="12"/>
      <c r="BL632" s="12"/>
      <c r="BM632" s="12"/>
      <c r="BN632" s="12"/>
      <c r="BO632" s="12"/>
      <c r="BP632" s="12"/>
      <c r="BQ632" s="12"/>
      <c r="BR632" s="12"/>
      <c r="BS632" s="12"/>
      <c r="BT632" s="12"/>
      <c r="BU632" s="12"/>
      <c r="BV632" s="12"/>
      <c r="BW632" s="12"/>
      <c r="BX632" s="12"/>
      <c r="BY632" s="12"/>
      <c r="BZ632" s="12"/>
      <c r="CA632" s="12"/>
      <c r="CB632" s="12"/>
      <c r="CC632" s="12"/>
    </row>
    <row r="633" spans="1:81" ht="15.75" x14ac:dyDescent="0.25">
      <c r="A633" s="20"/>
      <c r="B633" s="29"/>
      <c r="C633" s="29"/>
      <c r="D633" s="29"/>
      <c r="E633" s="29"/>
      <c r="F633" s="26"/>
      <c r="G633" s="13"/>
      <c r="H633" s="20"/>
      <c r="I633" s="22"/>
      <c r="J633" s="22"/>
      <c r="K633" s="22"/>
      <c r="L633" s="22"/>
      <c r="M633" s="24"/>
      <c r="N633" s="22"/>
      <c r="O633" s="20"/>
      <c r="P633" s="12"/>
      <c r="Q633" s="12"/>
      <c r="R633" s="12"/>
      <c r="S633" s="12"/>
      <c r="T633" s="12"/>
      <c r="U633" s="12"/>
      <c r="V633" s="12"/>
      <c r="W633" s="12"/>
      <c r="X633" s="12"/>
      <c r="Y633" s="12"/>
      <c r="Z633" s="12"/>
      <c r="AA633" s="12"/>
      <c r="AB633" s="12"/>
      <c r="AC633" s="12"/>
      <c r="AD633" s="12"/>
      <c r="AE633" s="12"/>
      <c r="AF633" s="12"/>
      <c r="AG633" s="12"/>
      <c r="AH633" s="12"/>
      <c r="AI633" s="12"/>
      <c r="AJ633" s="12"/>
      <c r="AK633" s="12"/>
      <c r="AL633" s="12"/>
      <c r="AM633" s="12"/>
      <c r="AN633" s="12"/>
      <c r="AO633" s="12"/>
      <c r="AP633" s="12"/>
      <c r="AQ633" s="12"/>
      <c r="AR633" s="12"/>
      <c r="AS633" s="12"/>
      <c r="AT633" s="12"/>
      <c r="AU633" s="12"/>
      <c r="AV633" s="12"/>
      <c r="AW633" s="12"/>
      <c r="AX633" s="12"/>
      <c r="AY633" s="12"/>
      <c r="AZ633" s="12"/>
      <c r="BA633" s="12"/>
      <c r="BB633" s="12"/>
      <c r="BC633" s="12"/>
      <c r="BD633" s="12"/>
      <c r="BE633" s="12"/>
      <c r="BF633" s="12"/>
      <c r="BG633" s="12"/>
      <c r="BH633" s="12"/>
      <c r="BI633" s="12"/>
      <c r="BJ633" s="12"/>
      <c r="BK633" s="12"/>
      <c r="BL633" s="12"/>
      <c r="BM633" s="12"/>
      <c r="BN633" s="12"/>
      <c r="BO633" s="12"/>
      <c r="BP633" s="12"/>
      <c r="BQ633" s="12"/>
      <c r="BR633" s="12"/>
      <c r="BS633" s="12"/>
      <c r="BT633" s="12"/>
      <c r="BU633" s="12"/>
      <c r="BV633" s="12"/>
      <c r="BW633" s="12"/>
      <c r="BX633" s="12"/>
      <c r="BY633" s="12"/>
      <c r="BZ633" s="12"/>
      <c r="CA633" s="12"/>
      <c r="CB633" s="12"/>
      <c r="CC633" s="12"/>
    </row>
    <row r="634" spans="1:81" ht="15.75" x14ac:dyDescent="0.25">
      <c r="A634" s="20"/>
      <c r="B634" s="29"/>
      <c r="C634" s="29"/>
      <c r="D634" s="29"/>
      <c r="E634" s="29"/>
      <c r="F634" s="26"/>
      <c r="G634" s="13"/>
      <c r="H634" s="20"/>
      <c r="I634" s="22"/>
      <c r="J634" s="22"/>
      <c r="K634" s="22"/>
      <c r="L634" s="22"/>
      <c r="M634" s="24"/>
      <c r="N634" s="22"/>
      <c r="O634" s="20"/>
      <c r="P634" s="12"/>
      <c r="Q634" s="12"/>
      <c r="R634" s="12"/>
      <c r="S634" s="12"/>
      <c r="T634" s="12"/>
      <c r="U634" s="12"/>
      <c r="V634" s="12"/>
      <c r="W634" s="12"/>
      <c r="X634" s="12"/>
      <c r="Y634" s="12"/>
      <c r="Z634" s="12"/>
      <c r="AA634" s="12"/>
      <c r="AB634" s="12"/>
      <c r="AC634" s="12"/>
      <c r="AD634" s="12"/>
      <c r="AE634" s="12"/>
      <c r="AF634" s="12"/>
      <c r="AG634" s="12"/>
      <c r="AH634" s="12"/>
      <c r="AI634" s="12"/>
      <c r="AJ634" s="12"/>
      <c r="AK634" s="12"/>
      <c r="AL634" s="12"/>
      <c r="AM634" s="12"/>
      <c r="AN634" s="12"/>
      <c r="AO634" s="12"/>
      <c r="AP634" s="12"/>
      <c r="AQ634" s="12"/>
      <c r="AR634" s="12"/>
      <c r="AS634" s="12"/>
      <c r="AT634" s="12"/>
      <c r="AU634" s="12"/>
      <c r="AV634" s="12"/>
      <c r="AW634" s="12"/>
      <c r="AX634" s="12"/>
      <c r="AY634" s="12"/>
      <c r="AZ634" s="12"/>
      <c r="BA634" s="12"/>
      <c r="BB634" s="12"/>
      <c r="BC634" s="12"/>
      <c r="BD634" s="12"/>
      <c r="BE634" s="12"/>
      <c r="BF634" s="12"/>
      <c r="BG634" s="12"/>
      <c r="BH634" s="12"/>
      <c r="BI634" s="12"/>
      <c r="BJ634" s="12"/>
      <c r="BK634" s="12"/>
      <c r="BL634" s="12"/>
      <c r="BM634" s="12"/>
      <c r="BN634" s="12"/>
      <c r="BO634" s="12"/>
      <c r="BP634" s="12"/>
      <c r="BQ634" s="12"/>
      <c r="BR634" s="12"/>
      <c r="BS634" s="12"/>
      <c r="BT634" s="12"/>
      <c r="BU634" s="12"/>
      <c r="BV634" s="12"/>
      <c r="BW634" s="12"/>
      <c r="BX634" s="12"/>
      <c r="BY634" s="12"/>
      <c r="BZ634" s="12"/>
      <c r="CA634" s="12"/>
      <c r="CB634" s="12"/>
      <c r="CC634" s="12"/>
    </row>
    <row r="635" spans="1:81" ht="15.75" x14ac:dyDescent="0.25">
      <c r="A635" s="20"/>
      <c r="B635" s="29"/>
      <c r="C635" s="29"/>
      <c r="D635" s="29"/>
      <c r="E635" s="29"/>
      <c r="F635" s="26"/>
      <c r="G635" s="13"/>
      <c r="H635" s="20"/>
      <c r="I635" s="22"/>
      <c r="J635" s="22"/>
      <c r="K635" s="22"/>
      <c r="L635" s="22"/>
      <c r="M635" s="24"/>
      <c r="N635" s="22"/>
      <c r="O635" s="20"/>
      <c r="P635" s="12"/>
      <c r="Q635" s="12"/>
      <c r="R635" s="12"/>
      <c r="S635" s="12"/>
      <c r="T635" s="12"/>
      <c r="U635" s="12"/>
      <c r="V635" s="12"/>
      <c r="W635" s="12"/>
      <c r="X635" s="12"/>
      <c r="Y635" s="12"/>
      <c r="Z635" s="12"/>
      <c r="AA635" s="12"/>
      <c r="AB635" s="12"/>
      <c r="AC635" s="12"/>
      <c r="AD635" s="12"/>
      <c r="AE635" s="12"/>
      <c r="AF635" s="12"/>
      <c r="AG635" s="12"/>
      <c r="AH635" s="12"/>
      <c r="AI635" s="12"/>
      <c r="AJ635" s="12"/>
      <c r="AK635" s="12"/>
      <c r="AL635" s="12"/>
      <c r="AM635" s="12"/>
      <c r="AN635" s="12"/>
      <c r="AO635" s="12"/>
      <c r="AP635" s="12"/>
      <c r="AQ635" s="12"/>
      <c r="AR635" s="12"/>
      <c r="AS635" s="12"/>
      <c r="AT635" s="12"/>
      <c r="AU635" s="12"/>
      <c r="AV635" s="12"/>
      <c r="AW635" s="12"/>
      <c r="AX635" s="12"/>
      <c r="AY635" s="12"/>
      <c r="AZ635" s="12"/>
      <c r="BA635" s="12"/>
      <c r="BB635" s="12"/>
      <c r="BC635" s="12"/>
      <c r="BD635" s="12"/>
      <c r="BE635" s="12"/>
      <c r="BF635" s="12"/>
      <c r="BG635" s="12"/>
      <c r="BH635" s="12"/>
      <c r="BI635" s="12"/>
      <c r="BJ635" s="12"/>
      <c r="BK635" s="12"/>
      <c r="BL635" s="12"/>
      <c r="BM635" s="12"/>
      <c r="BN635" s="12"/>
      <c r="BO635" s="12"/>
      <c r="BP635" s="12"/>
      <c r="BQ635" s="12"/>
      <c r="BR635" s="12"/>
      <c r="BS635" s="12"/>
      <c r="BT635" s="12"/>
      <c r="BU635" s="12"/>
      <c r="BV635" s="12"/>
      <c r="BW635" s="12"/>
      <c r="BX635" s="12"/>
      <c r="BY635" s="12"/>
      <c r="BZ635" s="12"/>
      <c r="CA635" s="12"/>
      <c r="CB635" s="12"/>
      <c r="CC635" s="12"/>
    </row>
    <row r="636" spans="1:81" ht="15.75" x14ac:dyDescent="0.25">
      <c r="A636" s="20"/>
      <c r="B636" s="29"/>
      <c r="C636" s="29"/>
      <c r="D636" s="29"/>
      <c r="E636" s="29"/>
      <c r="F636" s="26"/>
      <c r="G636" s="13"/>
      <c r="H636" s="20"/>
      <c r="I636" s="22"/>
      <c r="J636" s="22"/>
      <c r="K636" s="22"/>
      <c r="L636" s="22"/>
      <c r="M636" s="24"/>
      <c r="N636" s="22"/>
      <c r="O636" s="20"/>
      <c r="P636" s="12"/>
      <c r="Q636" s="12"/>
      <c r="R636" s="12"/>
      <c r="S636" s="12"/>
      <c r="T636" s="12"/>
      <c r="U636" s="12"/>
      <c r="V636" s="12"/>
      <c r="W636" s="12"/>
      <c r="X636" s="12"/>
      <c r="Y636" s="12"/>
      <c r="Z636" s="12"/>
      <c r="AA636" s="12"/>
      <c r="AB636" s="12"/>
      <c r="AC636" s="12"/>
      <c r="AD636" s="12"/>
      <c r="AE636" s="12"/>
      <c r="AF636" s="12"/>
      <c r="AG636" s="12"/>
      <c r="AH636" s="12"/>
      <c r="AI636" s="12"/>
      <c r="AJ636" s="12"/>
      <c r="AK636" s="12"/>
      <c r="AL636" s="12"/>
      <c r="AM636" s="12"/>
      <c r="AN636" s="12"/>
      <c r="AO636" s="12"/>
      <c r="AP636" s="12"/>
      <c r="AQ636" s="12"/>
      <c r="AR636" s="12"/>
      <c r="AS636" s="12"/>
      <c r="AT636" s="12"/>
      <c r="AU636" s="12"/>
      <c r="AV636" s="12"/>
      <c r="AW636" s="12"/>
      <c r="AX636" s="12"/>
      <c r="AY636" s="12"/>
      <c r="AZ636" s="12"/>
      <c r="BA636" s="12"/>
      <c r="BB636" s="12"/>
      <c r="BC636" s="12"/>
      <c r="BD636" s="12"/>
      <c r="BE636" s="12"/>
      <c r="BF636" s="12"/>
      <c r="BG636" s="12"/>
      <c r="BH636" s="12"/>
      <c r="BI636" s="12"/>
      <c r="BJ636" s="12"/>
      <c r="BK636" s="12"/>
      <c r="BL636" s="12"/>
      <c r="BM636" s="12"/>
      <c r="BN636" s="12"/>
      <c r="BO636" s="12"/>
      <c r="BP636" s="12"/>
      <c r="BQ636" s="12"/>
      <c r="BR636" s="12"/>
      <c r="BS636" s="12"/>
      <c r="BT636" s="12"/>
      <c r="BU636" s="12"/>
      <c r="BV636" s="12"/>
      <c r="BW636" s="12"/>
      <c r="BX636" s="12"/>
      <c r="BY636" s="12"/>
      <c r="BZ636" s="12"/>
      <c r="CA636" s="12"/>
      <c r="CB636" s="12"/>
      <c r="CC636" s="12"/>
    </row>
    <row r="637" spans="1:81" ht="15.75" x14ac:dyDescent="0.25">
      <c r="A637" s="20"/>
      <c r="B637" s="29"/>
      <c r="C637" s="29"/>
      <c r="D637" s="29"/>
      <c r="E637" s="29"/>
      <c r="F637" s="26"/>
      <c r="G637" s="13"/>
      <c r="H637" s="20"/>
      <c r="I637" s="22"/>
      <c r="J637" s="22"/>
      <c r="K637" s="22"/>
      <c r="L637" s="22"/>
      <c r="M637" s="24"/>
      <c r="N637" s="22"/>
      <c r="O637" s="20"/>
      <c r="P637" s="12"/>
      <c r="Q637" s="12"/>
      <c r="R637" s="12"/>
      <c r="S637" s="12"/>
      <c r="T637" s="12"/>
      <c r="U637" s="12"/>
      <c r="V637" s="12"/>
      <c r="W637" s="12"/>
      <c r="X637" s="12"/>
      <c r="Y637" s="12"/>
      <c r="Z637" s="12"/>
      <c r="AA637" s="12"/>
      <c r="AB637" s="12"/>
      <c r="AC637" s="12"/>
      <c r="AD637" s="12"/>
      <c r="AE637" s="12"/>
      <c r="AF637" s="12"/>
      <c r="AG637" s="12"/>
      <c r="AH637" s="12"/>
      <c r="AI637" s="12"/>
      <c r="AJ637" s="12"/>
      <c r="AK637" s="12"/>
      <c r="AL637" s="12"/>
      <c r="AM637" s="12"/>
      <c r="AN637" s="12"/>
      <c r="AO637" s="12"/>
      <c r="AP637" s="12"/>
      <c r="AQ637" s="12"/>
      <c r="AR637" s="12"/>
      <c r="AS637" s="12"/>
      <c r="AT637" s="12"/>
      <c r="AU637" s="12"/>
      <c r="AV637" s="12"/>
      <c r="AW637" s="12"/>
      <c r="AX637" s="12"/>
      <c r="AY637" s="12"/>
      <c r="AZ637" s="12"/>
      <c r="BA637" s="12"/>
      <c r="BB637" s="12"/>
      <c r="BC637" s="12"/>
      <c r="BD637" s="12"/>
      <c r="BE637" s="12"/>
      <c r="BF637" s="12"/>
      <c r="BG637" s="12"/>
      <c r="BH637" s="12"/>
      <c r="BI637" s="12"/>
      <c r="BJ637" s="12"/>
      <c r="BK637" s="12"/>
      <c r="BL637" s="12"/>
      <c r="BM637" s="12"/>
      <c r="BN637" s="12"/>
      <c r="BO637" s="12"/>
      <c r="BP637" s="12"/>
      <c r="BQ637" s="12"/>
      <c r="BR637" s="12"/>
      <c r="BS637" s="12"/>
      <c r="BT637" s="12"/>
      <c r="BU637" s="12"/>
      <c r="BV637" s="12"/>
      <c r="BW637" s="12"/>
      <c r="BX637" s="12"/>
      <c r="BY637" s="12"/>
      <c r="BZ637" s="12"/>
      <c r="CA637" s="12"/>
      <c r="CB637" s="12"/>
      <c r="CC637" s="12"/>
    </row>
    <row r="638" spans="1:81" ht="15.75" x14ac:dyDescent="0.25">
      <c r="A638" s="20"/>
      <c r="B638" s="29"/>
      <c r="C638" s="29"/>
      <c r="D638" s="29"/>
      <c r="E638" s="29"/>
      <c r="F638" s="26"/>
      <c r="G638" s="13"/>
      <c r="H638" s="20"/>
      <c r="I638" s="22"/>
      <c r="J638" s="22"/>
      <c r="K638" s="22"/>
      <c r="L638" s="22"/>
      <c r="M638" s="24"/>
      <c r="N638" s="22"/>
      <c r="O638" s="20"/>
      <c r="P638" s="12"/>
      <c r="Q638" s="12"/>
      <c r="R638" s="12"/>
      <c r="S638" s="12"/>
      <c r="T638" s="12"/>
      <c r="U638" s="12"/>
      <c r="V638" s="12"/>
      <c r="W638" s="12"/>
      <c r="X638" s="12"/>
      <c r="Y638" s="12"/>
      <c r="Z638" s="12"/>
      <c r="AA638" s="12"/>
      <c r="AB638" s="12"/>
      <c r="AC638" s="12"/>
      <c r="AD638" s="12"/>
      <c r="AE638" s="12"/>
      <c r="AF638" s="12"/>
      <c r="AG638" s="12"/>
      <c r="AH638" s="12"/>
      <c r="AI638" s="12"/>
      <c r="AJ638" s="12"/>
      <c r="AK638" s="12"/>
      <c r="AL638" s="12"/>
      <c r="AM638" s="12"/>
      <c r="AN638" s="12"/>
      <c r="AO638" s="12"/>
      <c r="AP638" s="12"/>
      <c r="AQ638" s="12"/>
      <c r="AR638" s="12"/>
      <c r="AS638" s="12"/>
      <c r="AT638" s="12"/>
      <c r="AU638" s="12"/>
      <c r="AV638" s="12"/>
      <c r="AW638" s="12"/>
      <c r="AX638" s="12"/>
      <c r="AY638" s="12"/>
      <c r="AZ638" s="12"/>
      <c r="BA638" s="12"/>
      <c r="BB638" s="12"/>
      <c r="BC638" s="12"/>
      <c r="BD638" s="12"/>
      <c r="BE638" s="12"/>
      <c r="BF638" s="12"/>
      <c r="BG638" s="12"/>
      <c r="BH638" s="12"/>
      <c r="BI638" s="12"/>
      <c r="BJ638" s="12"/>
      <c r="BK638" s="12"/>
      <c r="BL638" s="12"/>
      <c r="BM638" s="12"/>
      <c r="BN638" s="12"/>
      <c r="BO638" s="12"/>
      <c r="BP638" s="12"/>
      <c r="BQ638" s="12"/>
      <c r="BR638" s="12"/>
      <c r="BS638" s="12"/>
      <c r="BT638" s="12"/>
      <c r="BU638" s="12"/>
      <c r="BV638" s="12"/>
      <c r="BW638" s="12"/>
      <c r="BX638" s="12"/>
      <c r="BY638" s="12"/>
      <c r="BZ638" s="12"/>
      <c r="CA638" s="12"/>
      <c r="CB638" s="12"/>
      <c r="CC638" s="12"/>
    </row>
    <row r="639" spans="1:81" ht="15.75" x14ac:dyDescent="0.25">
      <c r="A639" s="20"/>
      <c r="B639" s="29"/>
      <c r="C639" s="29"/>
      <c r="D639" s="29"/>
      <c r="E639" s="29"/>
      <c r="F639" s="26"/>
      <c r="G639" s="13"/>
      <c r="H639" s="20"/>
      <c r="I639" s="22"/>
      <c r="J639" s="22"/>
      <c r="K639" s="22"/>
      <c r="L639" s="22"/>
      <c r="M639" s="24"/>
      <c r="N639" s="22"/>
      <c r="O639" s="20"/>
      <c r="P639" s="12"/>
      <c r="Q639" s="12"/>
      <c r="R639" s="12"/>
      <c r="S639" s="12"/>
      <c r="T639" s="12"/>
      <c r="U639" s="12"/>
      <c r="V639" s="12"/>
      <c r="W639" s="12"/>
      <c r="X639" s="12"/>
      <c r="Y639" s="12"/>
      <c r="Z639" s="12"/>
      <c r="AA639" s="12"/>
      <c r="AB639" s="12"/>
      <c r="AC639" s="12"/>
      <c r="AD639" s="12"/>
      <c r="AE639" s="12"/>
      <c r="AF639" s="12"/>
      <c r="AG639" s="12"/>
      <c r="AH639" s="12"/>
      <c r="AI639" s="12"/>
      <c r="AJ639" s="12"/>
      <c r="AK639" s="12"/>
      <c r="AL639" s="12"/>
      <c r="AM639" s="12"/>
      <c r="AN639" s="12"/>
      <c r="AO639" s="12"/>
      <c r="AP639" s="12"/>
      <c r="AQ639" s="12"/>
      <c r="AR639" s="12"/>
      <c r="AS639" s="12"/>
      <c r="AT639" s="12"/>
      <c r="AU639" s="12"/>
      <c r="AV639" s="12"/>
      <c r="AW639" s="12"/>
      <c r="AX639" s="12"/>
      <c r="AY639" s="12"/>
      <c r="AZ639" s="12"/>
      <c r="BA639" s="12"/>
      <c r="BB639" s="12"/>
      <c r="BC639" s="12"/>
      <c r="BD639" s="12"/>
      <c r="BE639" s="12"/>
      <c r="BF639" s="12"/>
      <c r="BG639" s="12"/>
      <c r="BH639" s="12"/>
      <c r="BI639" s="12"/>
      <c r="BJ639" s="12"/>
      <c r="BK639" s="12"/>
      <c r="BL639" s="12"/>
      <c r="BM639" s="12"/>
      <c r="BN639" s="12"/>
      <c r="BO639" s="12"/>
      <c r="BP639" s="12"/>
      <c r="BQ639" s="12"/>
      <c r="BR639" s="12"/>
      <c r="BS639" s="12"/>
      <c r="BT639" s="12"/>
      <c r="BU639" s="12"/>
      <c r="BV639" s="12"/>
      <c r="BW639" s="12"/>
      <c r="BX639" s="12"/>
      <c r="BY639" s="12"/>
      <c r="BZ639" s="12"/>
      <c r="CA639" s="12"/>
      <c r="CB639" s="12"/>
      <c r="CC639" s="12"/>
    </row>
    <row r="640" spans="1:81" ht="15.75" x14ac:dyDescent="0.25">
      <c r="A640" s="20"/>
      <c r="B640" s="29"/>
      <c r="C640" s="29"/>
      <c r="D640" s="29"/>
      <c r="E640" s="29"/>
      <c r="F640" s="26"/>
      <c r="G640" s="13"/>
      <c r="H640" s="20"/>
      <c r="I640" s="22"/>
      <c r="J640" s="22"/>
      <c r="K640" s="22"/>
      <c r="L640" s="22"/>
      <c r="M640" s="24"/>
      <c r="N640" s="22"/>
      <c r="O640" s="20"/>
      <c r="P640" s="12"/>
      <c r="Q640" s="12"/>
      <c r="R640" s="12"/>
      <c r="S640" s="12"/>
      <c r="T640" s="12"/>
      <c r="U640" s="12"/>
      <c r="V640" s="12"/>
      <c r="W640" s="12"/>
      <c r="X640" s="12"/>
      <c r="Y640" s="12"/>
      <c r="Z640" s="12"/>
      <c r="AA640" s="12"/>
      <c r="AB640" s="12"/>
      <c r="AC640" s="12"/>
      <c r="AD640" s="12"/>
      <c r="AE640" s="12"/>
      <c r="AF640" s="12"/>
      <c r="AG640" s="12"/>
      <c r="AH640" s="12"/>
      <c r="AI640" s="12"/>
      <c r="AJ640" s="12"/>
      <c r="AK640" s="12"/>
      <c r="AL640" s="12"/>
      <c r="AM640" s="12"/>
      <c r="AN640" s="12"/>
      <c r="AO640" s="12"/>
      <c r="AP640" s="12"/>
      <c r="AQ640" s="12"/>
      <c r="AR640" s="12"/>
      <c r="AS640" s="12"/>
      <c r="AT640" s="12"/>
      <c r="AU640" s="12"/>
      <c r="AV640" s="12"/>
      <c r="AW640" s="12"/>
      <c r="AX640" s="12"/>
      <c r="AY640" s="12"/>
      <c r="AZ640" s="12"/>
      <c r="BA640" s="12"/>
      <c r="BB640" s="12"/>
      <c r="BC640" s="12"/>
      <c r="BD640" s="12"/>
      <c r="BE640" s="12"/>
      <c r="BF640" s="12"/>
      <c r="BG640" s="12"/>
      <c r="BH640" s="12"/>
      <c r="BI640" s="12"/>
      <c r="BJ640" s="12"/>
      <c r="BK640" s="12"/>
      <c r="BL640" s="12"/>
      <c r="BM640" s="12"/>
      <c r="BN640" s="12"/>
      <c r="BO640" s="12"/>
      <c r="BP640" s="12"/>
      <c r="BQ640" s="12"/>
      <c r="BR640" s="12"/>
      <c r="BS640" s="12"/>
      <c r="BT640" s="12"/>
      <c r="BU640" s="12"/>
      <c r="BV640" s="12"/>
      <c r="BW640" s="12"/>
      <c r="BX640" s="12"/>
      <c r="BY640" s="12"/>
      <c r="BZ640" s="12"/>
      <c r="CA640" s="12"/>
      <c r="CB640" s="12"/>
      <c r="CC640" s="12"/>
    </row>
    <row r="641" spans="1:81" ht="15.75" x14ac:dyDescent="0.25">
      <c r="A641" s="20"/>
      <c r="B641" s="29"/>
      <c r="C641" s="29"/>
      <c r="D641" s="29"/>
      <c r="E641" s="29"/>
      <c r="F641" s="26"/>
      <c r="G641" s="13"/>
      <c r="H641" s="20"/>
      <c r="I641" s="22"/>
      <c r="J641" s="22"/>
      <c r="K641" s="22"/>
      <c r="L641" s="22"/>
      <c r="M641" s="24"/>
      <c r="N641" s="22"/>
      <c r="O641" s="20"/>
      <c r="P641" s="12"/>
      <c r="Q641" s="12"/>
      <c r="R641" s="12"/>
      <c r="S641" s="12"/>
      <c r="T641" s="12"/>
      <c r="U641" s="12"/>
      <c r="V641" s="12"/>
      <c r="W641" s="12"/>
      <c r="X641" s="12"/>
      <c r="Y641" s="12"/>
      <c r="Z641" s="12"/>
      <c r="AA641" s="12"/>
      <c r="AB641" s="12"/>
      <c r="AC641" s="12"/>
      <c r="AD641" s="12"/>
      <c r="AE641" s="12"/>
      <c r="AF641" s="12"/>
      <c r="AG641" s="12"/>
      <c r="AH641" s="12"/>
      <c r="AI641" s="12"/>
      <c r="AJ641" s="12"/>
      <c r="AK641" s="12"/>
      <c r="AL641" s="12"/>
      <c r="AM641" s="12"/>
      <c r="AN641" s="12"/>
      <c r="AO641" s="12"/>
      <c r="AP641" s="12"/>
      <c r="AQ641" s="12"/>
      <c r="AR641" s="12"/>
      <c r="AS641" s="12"/>
      <c r="AT641" s="12"/>
      <c r="AU641" s="12"/>
      <c r="AV641" s="12"/>
      <c r="AW641" s="12"/>
      <c r="AX641" s="12"/>
      <c r="AY641" s="12"/>
      <c r="AZ641" s="12"/>
      <c r="BA641" s="12"/>
      <c r="BB641" s="12"/>
      <c r="BC641" s="12"/>
      <c r="BD641" s="12"/>
      <c r="BE641" s="12"/>
      <c r="BF641" s="12"/>
      <c r="BG641" s="12"/>
      <c r="BH641" s="12"/>
      <c r="BI641" s="12"/>
      <c r="BJ641" s="12"/>
      <c r="BK641" s="12"/>
      <c r="BL641" s="12"/>
      <c r="BM641" s="12"/>
      <c r="BN641" s="12"/>
      <c r="BO641" s="12"/>
      <c r="BP641" s="12"/>
      <c r="BQ641" s="12"/>
      <c r="BR641" s="12"/>
      <c r="BS641" s="12"/>
      <c r="BT641" s="12"/>
      <c r="BU641" s="12"/>
      <c r="BV641" s="12"/>
      <c r="BW641" s="12"/>
      <c r="BX641" s="12"/>
      <c r="BY641" s="12"/>
      <c r="BZ641" s="12"/>
      <c r="CA641" s="12"/>
      <c r="CB641" s="12"/>
      <c r="CC641" s="12"/>
    </row>
    <row r="642" spans="1:81" ht="15.75" x14ac:dyDescent="0.25">
      <c r="A642" s="20"/>
      <c r="B642" s="29"/>
      <c r="C642" s="29"/>
      <c r="D642" s="29"/>
      <c r="E642" s="29"/>
      <c r="F642" s="26"/>
      <c r="G642" s="13"/>
      <c r="H642" s="20"/>
      <c r="I642" s="22"/>
      <c r="J642" s="22"/>
      <c r="K642" s="22"/>
      <c r="L642" s="22"/>
      <c r="M642" s="24"/>
      <c r="N642" s="22"/>
      <c r="O642" s="20"/>
      <c r="P642" s="12"/>
      <c r="Q642" s="12"/>
      <c r="R642" s="12"/>
      <c r="S642" s="12"/>
      <c r="T642" s="12"/>
      <c r="U642" s="12"/>
      <c r="V642" s="12"/>
      <c r="W642" s="12"/>
      <c r="X642" s="12"/>
      <c r="Y642" s="12"/>
      <c r="Z642" s="12"/>
      <c r="AA642" s="12"/>
      <c r="AB642" s="12"/>
      <c r="AC642" s="12"/>
      <c r="AD642" s="12"/>
      <c r="AE642" s="12"/>
      <c r="AF642" s="12"/>
      <c r="AG642" s="12"/>
      <c r="AH642" s="12"/>
      <c r="AI642" s="12"/>
      <c r="AJ642" s="12"/>
      <c r="AK642" s="12"/>
      <c r="AL642" s="12"/>
      <c r="AM642" s="12"/>
      <c r="AN642" s="12"/>
      <c r="AO642" s="12"/>
      <c r="AP642" s="12"/>
      <c r="AQ642" s="12"/>
      <c r="AR642" s="12"/>
      <c r="AS642" s="12"/>
      <c r="AT642" s="12"/>
      <c r="AU642" s="12"/>
      <c r="AV642" s="12"/>
      <c r="AW642" s="12"/>
      <c r="AX642" s="12"/>
      <c r="AY642" s="12"/>
      <c r="AZ642" s="12"/>
      <c r="BA642" s="12"/>
      <c r="BB642" s="12"/>
      <c r="BC642" s="12"/>
      <c r="BD642" s="12"/>
      <c r="BE642" s="12"/>
      <c r="BF642" s="12"/>
      <c r="BG642" s="12"/>
      <c r="BH642" s="12"/>
      <c r="BI642" s="12"/>
      <c r="BJ642" s="12"/>
      <c r="BK642" s="12"/>
      <c r="BL642" s="12"/>
      <c r="BM642" s="12"/>
      <c r="BN642" s="12"/>
      <c r="BO642" s="12"/>
      <c r="BP642" s="12"/>
      <c r="BQ642" s="12"/>
      <c r="BR642" s="12"/>
      <c r="BS642" s="12"/>
      <c r="BT642" s="12"/>
      <c r="BU642" s="12"/>
      <c r="BV642" s="12"/>
      <c r="BW642" s="12"/>
      <c r="BX642" s="12"/>
      <c r="BY642" s="12"/>
      <c r="BZ642" s="12"/>
      <c r="CA642" s="12"/>
      <c r="CB642" s="12"/>
      <c r="CC642" s="12"/>
    </row>
    <row r="643" spans="1:81" ht="15.75" x14ac:dyDescent="0.25">
      <c r="A643" s="20"/>
      <c r="B643" s="29"/>
      <c r="C643" s="29"/>
      <c r="D643" s="29"/>
      <c r="E643" s="29"/>
      <c r="F643" s="26"/>
      <c r="G643" s="13"/>
      <c r="H643" s="20"/>
      <c r="I643" s="22"/>
      <c r="J643" s="22"/>
      <c r="K643" s="22"/>
      <c r="L643" s="22"/>
      <c r="M643" s="24"/>
      <c r="N643" s="22"/>
      <c r="O643" s="20"/>
      <c r="P643" s="12"/>
      <c r="Q643" s="12"/>
      <c r="R643" s="12"/>
      <c r="S643" s="12"/>
      <c r="T643" s="12"/>
      <c r="U643" s="12"/>
      <c r="V643" s="12"/>
      <c r="W643" s="12"/>
      <c r="X643" s="12"/>
      <c r="Y643" s="12"/>
      <c r="Z643" s="12"/>
      <c r="AA643" s="12"/>
      <c r="AB643" s="12"/>
      <c r="AC643" s="12"/>
      <c r="AD643" s="12"/>
      <c r="AE643" s="12"/>
      <c r="AF643" s="12"/>
      <c r="AG643" s="12"/>
      <c r="AH643" s="12"/>
      <c r="AI643" s="12"/>
      <c r="AJ643" s="12"/>
      <c r="AK643" s="12"/>
      <c r="AL643" s="12"/>
      <c r="AM643" s="12"/>
      <c r="AN643" s="12"/>
      <c r="AO643" s="12"/>
      <c r="AP643" s="12"/>
      <c r="AQ643" s="12"/>
      <c r="AR643" s="12"/>
      <c r="AS643" s="12"/>
      <c r="AT643" s="12"/>
      <c r="AU643" s="12"/>
      <c r="AV643" s="12"/>
      <c r="AW643" s="12"/>
      <c r="AX643" s="12"/>
      <c r="AY643" s="12"/>
      <c r="AZ643" s="12"/>
      <c r="BA643" s="12"/>
      <c r="BB643" s="12"/>
      <c r="BC643" s="12"/>
      <c r="BD643" s="12"/>
      <c r="BE643" s="12"/>
      <c r="BF643" s="12"/>
      <c r="BG643" s="12"/>
      <c r="BH643" s="12"/>
      <c r="BI643" s="12"/>
      <c r="BJ643" s="12"/>
      <c r="BK643" s="12"/>
      <c r="BL643" s="12"/>
      <c r="BM643" s="12"/>
      <c r="BN643" s="12"/>
      <c r="BO643" s="12"/>
      <c r="BP643" s="12"/>
      <c r="BQ643" s="12"/>
      <c r="BR643" s="12"/>
      <c r="BS643" s="12"/>
      <c r="BT643" s="12"/>
      <c r="BU643" s="12"/>
      <c r="BV643" s="12"/>
      <c r="BW643" s="12"/>
      <c r="BX643" s="12"/>
      <c r="BY643" s="12"/>
      <c r="BZ643" s="12"/>
      <c r="CA643" s="12"/>
      <c r="CB643" s="12"/>
      <c r="CC643" s="12"/>
    </row>
    <row r="644" spans="1:81" ht="15.75" x14ac:dyDescent="0.25">
      <c r="A644" s="20"/>
      <c r="B644" s="29"/>
      <c r="C644" s="29"/>
      <c r="D644" s="29"/>
      <c r="E644" s="29"/>
      <c r="F644" s="26"/>
      <c r="G644" s="13"/>
      <c r="H644" s="20"/>
      <c r="I644" s="22"/>
      <c r="J644" s="22"/>
      <c r="K644" s="22"/>
      <c r="L644" s="22"/>
      <c r="M644" s="24"/>
      <c r="N644" s="22"/>
      <c r="O644" s="20"/>
      <c r="P644" s="12"/>
      <c r="Q644" s="12"/>
      <c r="R644" s="12"/>
      <c r="S644" s="12"/>
      <c r="T644" s="12"/>
      <c r="U644" s="12"/>
      <c r="V644" s="12"/>
      <c r="W644" s="12"/>
      <c r="X644" s="12"/>
      <c r="Y644" s="12"/>
      <c r="Z644" s="12"/>
      <c r="AA644" s="12"/>
      <c r="AB644" s="12"/>
      <c r="AC644" s="12"/>
      <c r="AD644" s="12"/>
      <c r="AE644" s="12"/>
      <c r="AF644" s="12"/>
      <c r="AG644" s="12"/>
      <c r="AH644" s="12"/>
      <c r="AI644" s="12"/>
      <c r="AJ644" s="12"/>
      <c r="AK644" s="12"/>
      <c r="AL644" s="12"/>
      <c r="AM644" s="12"/>
      <c r="AN644" s="12"/>
      <c r="AO644" s="12"/>
      <c r="AP644" s="12"/>
      <c r="AQ644" s="12"/>
      <c r="AR644" s="12"/>
      <c r="AS644" s="12"/>
      <c r="AT644" s="12"/>
      <c r="AU644" s="12"/>
      <c r="AV644" s="12"/>
      <c r="AW644" s="12"/>
      <c r="AX644" s="12"/>
      <c r="AY644" s="12"/>
      <c r="AZ644" s="12"/>
      <c r="BA644" s="12"/>
      <c r="BB644" s="12"/>
      <c r="BC644" s="12"/>
      <c r="BD644" s="12"/>
      <c r="BE644" s="12"/>
      <c r="BF644" s="12"/>
      <c r="BG644" s="12"/>
      <c r="BH644" s="12"/>
      <c r="BI644" s="12"/>
      <c r="BJ644" s="12"/>
      <c r="BK644" s="12"/>
      <c r="BL644" s="12"/>
      <c r="BM644" s="12"/>
      <c r="BN644" s="12"/>
      <c r="BO644" s="12"/>
      <c r="BP644" s="12"/>
      <c r="BQ644" s="12"/>
      <c r="BR644" s="12"/>
      <c r="BS644" s="12"/>
      <c r="BT644" s="12"/>
      <c r="BU644" s="12"/>
      <c r="BV644" s="12"/>
      <c r="BW644" s="12"/>
      <c r="BX644" s="12"/>
      <c r="BY644" s="12"/>
      <c r="BZ644" s="12"/>
      <c r="CA644" s="12"/>
      <c r="CB644" s="12"/>
      <c r="CC644" s="12"/>
    </row>
    <row r="645" spans="1:81" ht="15.75" x14ac:dyDescent="0.25">
      <c r="A645" s="20"/>
      <c r="B645" s="29"/>
      <c r="C645" s="29"/>
      <c r="D645" s="29"/>
      <c r="E645" s="29"/>
      <c r="F645" s="26"/>
      <c r="G645" s="13"/>
      <c r="H645" s="20"/>
      <c r="I645" s="22"/>
      <c r="J645" s="22"/>
      <c r="K645" s="22"/>
      <c r="L645" s="22"/>
      <c r="M645" s="24"/>
      <c r="N645" s="22"/>
      <c r="O645" s="20"/>
      <c r="P645" s="12"/>
      <c r="Q645" s="12"/>
      <c r="R645" s="12"/>
      <c r="S645" s="12"/>
      <c r="T645" s="12"/>
      <c r="U645" s="12"/>
      <c r="V645" s="12"/>
      <c r="W645" s="12"/>
      <c r="X645" s="12"/>
      <c r="Y645" s="12"/>
      <c r="Z645" s="12"/>
      <c r="AA645" s="12"/>
      <c r="AB645" s="12"/>
      <c r="AC645" s="12"/>
      <c r="AD645" s="12"/>
      <c r="AE645" s="12"/>
      <c r="AF645" s="12"/>
      <c r="AG645" s="12"/>
      <c r="AH645" s="12"/>
      <c r="AI645" s="12"/>
      <c r="AJ645" s="12"/>
      <c r="AK645" s="12"/>
      <c r="AL645" s="12"/>
      <c r="AM645" s="12"/>
      <c r="AN645" s="12"/>
      <c r="AO645" s="12"/>
      <c r="AP645" s="12"/>
      <c r="AQ645" s="12"/>
      <c r="AR645" s="12"/>
      <c r="AS645" s="12"/>
      <c r="AT645" s="12"/>
      <c r="AU645" s="12"/>
      <c r="AV645" s="12"/>
      <c r="AW645" s="12"/>
      <c r="AX645" s="12"/>
      <c r="AY645" s="12"/>
      <c r="AZ645" s="12"/>
      <c r="BA645" s="12"/>
      <c r="BB645" s="12"/>
      <c r="BC645" s="12"/>
      <c r="BD645" s="12"/>
      <c r="BE645" s="12"/>
      <c r="BF645" s="12"/>
      <c r="BG645" s="12"/>
      <c r="BH645" s="12"/>
      <c r="BI645" s="12"/>
      <c r="BJ645" s="12"/>
      <c r="BK645" s="12"/>
      <c r="BL645" s="12"/>
      <c r="BM645" s="12"/>
      <c r="BN645" s="12"/>
      <c r="BO645" s="12"/>
      <c r="BP645" s="12"/>
      <c r="BQ645" s="12"/>
      <c r="BR645" s="12"/>
      <c r="BS645" s="12"/>
      <c r="BT645" s="12"/>
      <c r="BU645" s="12"/>
      <c r="BV645" s="12"/>
      <c r="BW645" s="12"/>
      <c r="BX645" s="12"/>
      <c r="BY645" s="12"/>
      <c r="BZ645" s="12"/>
      <c r="CA645" s="12"/>
      <c r="CB645" s="12"/>
      <c r="CC645" s="12"/>
    </row>
    <row r="646" spans="1:81" ht="15.75" x14ac:dyDescent="0.25">
      <c r="A646" s="20"/>
      <c r="B646" s="29"/>
      <c r="C646" s="29"/>
      <c r="D646" s="29"/>
      <c r="E646" s="29"/>
      <c r="F646" s="26"/>
      <c r="G646" s="13"/>
      <c r="H646" s="20"/>
      <c r="I646" s="22"/>
      <c r="J646" s="22"/>
      <c r="K646" s="22"/>
      <c r="L646" s="22"/>
      <c r="M646" s="24"/>
      <c r="N646" s="22"/>
      <c r="O646" s="20"/>
      <c r="P646" s="12"/>
      <c r="Q646" s="12"/>
      <c r="R646" s="12"/>
      <c r="S646" s="12"/>
      <c r="T646" s="12"/>
      <c r="U646" s="12"/>
      <c r="V646" s="12"/>
      <c r="W646" s="12"/>
      <c r="X646" s="12"/>
      <c r="Y646" s="12"/>
      <c r="Z646" s="12"/>
      <c r="AA646" s="12"/>
      <c r="AB646" s="12"/>
      <c r="AC646" s="12"/>
      <c r="AD646" s="12"/>
      <c r="AE646" s="12"/>
      <c r="AF646" s="12"/>
      <c r="AG646" s="12"/>
      <c r="AH646" s="12"/>
      <c r="AI646" s="12"/>
      <c r="AJ646" s="12"/>
      <c r="AK646" s="12"/>
      <c r="AL646" s="12"/>
      <c r="AM646" s="12"/>
      <c r="AN646" s="12"/>
      <c r="AO646" s="12"/>
      <c r="AP646" s="12"/>
      <c r="AQ646" s="12"/>
      <c r="AR646" s="12"/>
      <c r="AS646" s="12"/>
      <c r="AT646" s="12"/>
      <c r="AU646" s="12"/>
      <c r="AV646" s="12"/>
      <c r="AW646" s="12"/>
      <c r="AX646" s="12"/>
      <c r="AY646" s="12"/>
      <c r="AZ646" s="12"/>
      <c r="BA646" s="12"/>
      <c r="BB646" s="12"/>
      <c r="BC646" s="12"/>
      <c r="BD646" s="12"/>
      <c r="BE646" s="12"/>
      <c r="BF646" s="12"/>
      <c r="BG646" s="12"/>
      <c r="BH646" s="12"/>
      <c r="BI646" s="12"/>
      <c r="BJ646" s="12"/>
      <c r="BK646" s="12"/>
      <c r="BL646" s="12"/>
      <c r="BM646" s="12"/>
      <c r="BN646" s="12"/>
      <c r="BO646" s="12"/>
      <c r="BP646" s="12"/>
      <c r="BQ646" s="12"/>
      <c r="BR646" s="12"/>
      <c r="BS646" s="12"/>
      <c r="BT646" s="12"/>
      <c r="BU646" s="12"/>
      <c r="BV646" s="12"/>
      <c r="BW646" s="12"/>
      <c r="BX646" s="12"/>
      <c r="BY646" s="12"/>
      <c r="BZ646" s="12"/>
      <c r="CA646" s="12"/>
      <c r="CB646" s="12"/>
      <c r="CC646" s="12"/>
    </row>
    <row r="647" spans="1:81" ht="15.75" x14ac:dyDescent="0.25">
      <c r="A647" s="20"/>
      <c r="B647" s="29"/>
      <c r="C647" s="29"/>
      <c r="D647" s="29"/>
      <c r="E647" s="29"/>
      <c r="F647" s="26"/>
      <c r="G647" s="13"/>
      <c r="H647" s="20"/>
      <c r="I647" s="22"/>
      <c r="J647" s="22"/>
      <c r="K647" s="22"/>
      <c r="L647" s="22"/>
      <c r="M647" s="24"/>
      <c r="N647" s="22"/>
      <c r="O647" s="20"/>
      <c r="P647" s="12"/>
      <c r="Q647" s="12"/>
      <c r="R647" s="12"/>
      <c r="S647" s="12"/>
      <c r="T647" s="12"/>
      <c r="U647" s="12"/>
      <c r="V647" s="12"/>
      <c r="W647" s="12"/>
      <c r="X647" s="12"/>
      <c r="Y647" s="12"/>
      <c r="Z647" s="12"/>
      <c r="AA647" s="12"/>
      <c r="AB647" s="12"/>
      <c r="AC647" s="12"/>
      <c r="AD647" s="12"/>
      <c r="AE647" s="12"/>
      <c r="AF647" s="12"/>
      <c r="AG647" s="12"/>
      <c r="AH647" s="12"/>
      <c r="AI647" s="12"/>
      <c r="AJ647" s="12"/>
      <c r="AK647" s="12"/>
      <c r="AL647" s="12"/>
      <c r="AM647" s="12"/>
      <c r="AN647" s="12"/>
      <c r="AO647" s="12"/>
      <c r="AP647" s="12"/>
      <c r="AQ647" s="12"/>
      <c r="AR647" s="12"/>
      <c r="AS647" s="12"/>
      <c r="AT647" s="12"/>
      <c r="AU647" s="12"/>
      <c r="AV647" s="12"/>
      <c r="AW647" s="12"/>
      <c r="AX647" s="12"/>
      <c r="AY647" s="12"/>
      <c r="AZ647" s="12"/>
      <c r="BA647" s="12"/>
      <c r="BB647" s="12"/>
      <c r="BC647" s="12"/>
      <c r="BD647" s="12"/>
      <c r="BE647" s="12"/>
      <c r="BF647" s="12"/>
      <c r="BG647" s="12"/>
      <c r="BH647" s="12"/>
      <c r="BI647" s="12"/>
      <c r="BJ647" s="12"/>
      <c r="BK647" s="12"/>
      <c r="BL647" s="12"/>
      <c r="BM647" s="12"/>
      <c r="BN647" s="12"/>
      <c r="BO647" s="12"/>
      <c r="BP647" s="12"/>
      <c r="BQ647" s="12"/>
      <c r="BR647" s="12"/>
      <c r="BS647" s="12"/>
      <c r="BT647" s="12"/>
      <c r="BU647" s="12"/>
      <c r="BV647" s="12"/>
      <c r="BW647" s="12"/>
      <c r="BX647" s="12"/>
      <c r="BY647" s="12"/>
      <c r="BZ647" s="12"/>
      <c r="CA647" s="12"/>
      <c r="CB647" s="12"/>
      <c r="CC647" s="12"/>
    </row>
    <row r="648" spans="1:81" ht="15.75" x14ac:dyDescent="0.25">
      <c r="A648" s="20"/>
      <c r="B648" s="29"/>
      <c r="C648" s="29"/>
      <c r="D648" s="29"/>
      <c r="E648" s="29"/>
      <c r="F648" s="26"/>
      <c r="G648" s="13"/>
      <c r="H648" s="20"/>
      <c r="I648" s="22"/>
      <c r="J648" s="22"/>
      <c r="K648" s="22"/>
      <c r="L648" s="22"/>
      <c r="M648" s="24"/>
      <c r="N648" s="22"/>
      <c r="O648" s="20"/>
      <c r="P648" s="12"/>
      <c r="Q648" s="12"/>
      <c r="R648" s="12"/>
      <c r="S648" s="12"/>
      <c r="T648" s="12"/>
      <c r="U648" s="12"/>
      <c r="V648" s="12"/>
      <c r="W648" s="12"/>
      <c r="X648" s="12"/>
      <c r="Y648" s="12"/>
      <c r="Z648" s="12"/>
      <c r="AA648" s="12"/>
      <c r="AB648" s="12"/>
      <c r="AC648" s="12"/>
      <c r="AD648" s="12"/>
      <c r="AE648" s="12"/>
      <c r="AF648" s="12"/>
      <c r="AG648" s="12"/>
      <c r="AH648" s="12"/>
      <c r="AI648" s="12"/>
      <c r="AJ648" s="12"/>
      <c r="AK648" s="12"/>
      <c r="AL648" s="12"/>
      <c r="AM648" s="12"/>
      <c r="AN648" s="12"/>
      <c r="AO648" s="12"/>
      <c r="AP648" s="12"/>
      <c r="AQ648" s="12"/>
      <c r="AR648" s="12"/>
      <c r="AS648" s="12"/>
      <c r="AT648" s="12"/>
      <c r="AU648" s="12"/>
      <c r="AV648" s="12"/>
      <c r="AW648" s="12"/>
      <c r="AX648" s="12"/>
      <c r="AY648" s="12"/>
      <c r="AZ648" s="12"/>
      <c r="BA648" s="12"/>
      <c r="BB648" s="12"/>
      <c r="BC648" s="12"/>
      <c r="BD648" s="12"/>
      <c r="BE648" s="12"/>
      <c r="BF648" s="12"/>
      <c r="BG648" s="12"/>
      <c r="BH648" s="12"/>
      <c r="BI648" s="12"/>
      <c r="BJ648" s="12"/>
      <c r="BK648" s="12"/>
      <c r="BL648" s="12"/>
      <c r="BM648" s="12"/>
      <c r="BN648" s="12"/>
      <c r="BO648" s="12"/>
      <c r="BP648" s="12"/>
      <c r="BQ648" s="12"/>
      <c r="BR648" s="12"/>
      <c r="BS648" s="12"/>
      <c r="BT648" s="12"/>
      <c r="BU648" s="12"/>
      <c r="BV648" s="12"/>
      <c r="BW648" s="12"/>
      <c r="BX648" s="12"/>
      <c r="BY648" s="12"/>
      <c r="BZ648" s="12"/>
      <c r="CA648" s="12"/>
      <c r="CB648" s="12"/>
      <c r="CC648" s="12"/>
    </row>
    <row r="649" spans="1:81" ht="15.75" x14ac:dyDescent="0.25">
      <c r="A649" s="20"/>
      <c r="B649" s="29"/>
      <c r="C649" s="29"/>
      <c r="D649" s="29"/>
      <c r="E649" s="29"/>
      <c r="F649" s="26"/>
      <c r="G649" s="13"/>
      <c r="H649" s="20"/>
      <c r="I649" s="22"/>
      <c r="J649" s="22"/>
      <c r="K649" s="22"/>
      <c r="L649" s="22"/>
      <c r="M649" s="24"/>
      <c r="N649" s="22"/>
      <c r="O649" s="20"/>
      <c r="P649" s="12"/>
      <c r="Q649" s="12"/>
      <c r="R649" s="12"/>
      <c r="S649" s="12"/>
      <c r="T649" s="12"/>
      <c r="U649" s="12"/>
      <c r="V649" s="12"/>
      <c r="W649" s="12"/>
      <c r="X649" s="12"/>
      <c r="Y649" s="12"/>
      <c r="Z649" s="12"/>
      <c r="AA649" s="12"/>
      <c r="AB649" s="12"/>
      <c r="AC649" s="12"/>
      <c r="AD649" s="12"/>
      <c r="AE649" s="12"/>
      <c r="AF649" s="12"/>
      <c r="AG649" s="12"/>
      <c r="AH649" s="12"/>
      <c r="AI649" s="12"/>
      <c r="AJ649" s="12"/>
      <c r="AK649" s="12"/>
      <c r="AL649" s="12"/>
      <c r="AM649" s="12"/>
      <c r="AN649" s="12"/>
      <c r="AO649" s="12"/>
      <c r="AP649" s="12"/>
      <c r="AQ649" s="12"/>
      <c r="AR649" s="12"/>
      <c r="AS649" s="12"/>
      <c r="AT649" s="12"/>
      <c r="AU649" s="12"/>
      <c r="AV649" s="12"/>
      <c r="AW649" s="12"/>
      <c r="AX649" s="12"/>
      <c r="AY649" s="12"/>
      <c r="AZ649" s="12"/>
      <c r="BA649" s="12"/>
      <c r="BB649" s="12"/>
      <c r="BC649" s="12"/>
      <c r="BD649" s="12"/>
      <c r="BE649" s="12"/>
      <c r="BF649" s="12"/>
      <c r="BG649" s="12"/>
      <c r="BH649" s="12"/>
      <c r="BI649" s="12"/>
      <c r="BJ649" s="12"/>
      <c r="BK649" s="12"/>
      <c r="BL649" s="12"/>
      <c r="BM649" s="12"/>
      <c r="BN649" s="12"/>
      <c r="BO649" s="12"/>
      <c r="BP649" s="12"/>
      <c r="BQ649" s="12"/>
      <c r="BR649" s="12"/>
      <c r="BS649" s="12"/>
      <c r="BT649" s="12"/>
      <c r="BU649" s="12"/>
      <c r="BV649" s="12"/>
      <c r="BW649" s="12"/>
      <c r="BX649" s="12"/>
      <c r="BY649" s="12"/>
      <c r="BZ649" s="12"/>
      <c r="CA649" s="12"/>
      <c r="CB649" s="12"/>
      <c r="CC649" s="12"/>
    </row>
    <row r="650" spans="1:81" ht="15.75" x14ac:dyDescent="0.25">
      <c r="A650" s="20"/>
      <c r="B650" s="29"/>
      <c r="C650" s="29"/>
      <c r="D650" s="29"/>
      <c r="E650" s="29"/>
      <c r="F650" s="26"/>
      <c r="G650" s="13"/>
      <c r="H650" s="20"/>
      <c r="I650" s="22"/>
      <c r="J650" s="22"/>
      <c r="K650" s="22"/>
      <c r="L650" s="22"/>
      <c r="M650" s="24"/>
      <c r="N650" s="22"/>
      <c r="O650" s="20"/>
      <c r="P650" s="12"/>
      <c r="Q650" s="12"/>
      <c r="R650" s="12"/>
      <c r="S650" s="12"/>
      <c r="T650" s="12"/>
      <c r="U650" s="12"/>
      <c r="V650" s="12"/>
      <c r="W650" s="12"/>
      <c r="X650" s="12"/>
      <c r="Y650" s="12"/>
      <c r="Z650" s="12"/>
      <c r="AA650" s="12"/>
      <c r="AB650" s="12"/>
      <c r="AC650" s="12"/>
      <c r="AD650" s="12"/>
      <c r="AE650" s="12"/>
      <c r="AF650" s="12"/>
      <c r="AG650" s="12"/>
      <c r="AH650" s="12"/>
      <c r="AI650" s="12"/>
      <c r="AJ650" s="12"/>
      <c r="AK650" s="12"/>
      <c r="AL650" s="12"/>
      <c r="AM650" s="12"/>
      <c r="AN650" s="12"/>
      <c r="AO650" s="12"/>
      <c r="AP650" s="12"/>
      <c r="AQ650" s="12"/>
      <c r="AR650" s="12"/>
      <c r="AS650" s="12"/>
      <c r="AT650" s="12"/>
      <c r="AU650" s="12"/>
      <c r="AV650" s="12"/>
      <c r="AW650" s="12"/>
      <c r="AX650" s="12"/>
      <c r="AY650" s="12"/>
      <c r="AZ650" s="12"/>
      <c r="BA650" s="12"/>
      <c r="BB650" s="12"/>
      <c r="BC650" s="12"/>
      <c r="BD650" s="12"/>
      <c r="BE650" s="12"/>
      <c r="BF650" s="12"/>
      <c r="BG650" s="12"/>
      <c r="BH650" s="12"/>
      <c r="BI650" s="12"/>
      <c r="BJ650" s="12"/>
      <c r="BK650" s="12"/>
      <c r="BL650" s="12"/>
      <c r="BM650" s="12"/>
      <c r="BN650" s="12"/>
      <c r="BO650" s="12"/>
      <c r="BP650" s="12"/>
      <c r="BQ650" s="12"/>
      <c r="BR650" s="12"/>
      <c r="BS650" s="12"/>
      <c r="BT650" s="12"/>
      <c r="BU650" s="12"/>
      <c r="BV650" s="12"/>
      <c r="BW650" s="12"/>
      <c r="BX650" s="12"/>
      <c r="BY650" s="12"/>
      <c r="BZ650" s="12"/>
      <c r="CA650" s="12"/>
      <c r="CB650" s="12"/>
      <c r="CC650" s="12"/>
    </row>
    <row r="651" spans="1:81" ht="15.75" x14ac:dyDescent="0.25">
      <c r="A651" s="20"/>
      <c r="B651" s="29"/>
      <c r="C651" s="29"/>
      <c r="D651" s="29"/>
      <c r="E651" s="29"/>
      <c r="F651" s="26"/>
      <c r="G651" s="13"/>
      <c r="H651" s="20"/>
      <c r="I651" s="22"/>
      <c r="J651" s="22"/>
      <c r="K651" s="22"/>
      <c r="L651" s="22"/>
      <c r="M651" s="24"/>
      <c r="N651" s="22"/>
      <c r="O651" s="20"/>
      <c r="P651" s="12"/>
      <c r="Q651" s="12"/>
      <c r="R651" s="12"/>
      <c r="S651" s="12"/>
      <c r="T651" s="12"/>
      <c r="U651" s="12"/>
      <c r="V651" s="12"/>
      <c r="W651" s="12"/>
      <c r="X651" s="12"/>
      <c r="Y651" s="12"/>
      <c r="Z651" s="12"/>
      <c r="AA651" s="12"/>
      <c r="AB651" s="12"/>
      <c r="AC651" s="12"/>
      <c r="AD651" s="12"/>
      <c r="AE651" s="12"/>
      <c r="AF651" s="12"/>
      <c r="AG651" s="12"/>
      <c r="AH651" s="12"/>
      <c r="AI651" s="12"/>
      <c r="AJ651" s="12"/>
      <c r="AK651" s="12"/>
      <c r="AL651" s="12"/>
      <c r="AM651" s="12"/>
      <c r="AN651" s="12"/>
      <c r="AO651" s="12"/>
      <c r="AP651" s="12"/>
      <c r="AQ651" s="12"/>
      <c r="AR651" s="12"/>
      <c r="AS651" s="12"/>
      <c r="AT651" s="12"/>
      <c r="AU651" s="12"/>
      <c r="AV651" s="12"/>
      <c r="AW651" s="12"/>
      <c r="AX651" s="12"/>
      <c r="AY651" s="12"/>
      <c r="AZ651" s="12"/>
      <c r="BA651" s="12"/>
      <c r="BB651" s="12"/>
      <c r="BC651" s="12"/>
      <c r="BD651" s="12"/>
      <c r="BE651" s="12"/>
      <c r="BF651" s="12"/>
      <c r="BG651" s="12"/>
      <c r="BH651" s="12"/>
      <c r="BI651" s="12"/>
      <c r="BJ651" s="12"/>
      <c r="BK651" s="12"/>
      <c r="BL651" s="12"/>
      <c r="BM651" s="12"/>
      <c r="BN651" s="12"/>
      <c r="BO651" s="12"/>
      <c r="BP651" s="12"/>
      <c r="BQ651" s="12"/>
      <c r="BR651" s="12"/>
      <c r="BS651" s="12"/>
      <c r="BT651" s="12"/>
      <c r="BU651" s="12"/>
      <c r="BV651" s="12"/>
      <c r="BW651" s="12"/>
      <c r="BX651" s="12"/>
      <c r="BY651" s="12"/>
      <c r="BZ651" s="12"/>
      <c r="CA651" s="12"/>
      <c r="CB651" s="12"/>
      <c r="CC651" s="12"/>
    </row>
    <row r="652" spans="1:81" ht="15.75" x14ac:dyDescent="0.25">
      <c r="A652" s="20"/>
      <c r="B652" s="29"/>
      <c r="C652" s="29"/>
      <c r="D652" s="29"/>
      <c r="E652" s="29"/>
      <c r="F652" s="26"/>
      <c r="G652" s="13"/>
      <c r="H652" s="20"/>
      <c r="I652" s="22"/>
      <c r="J652" s="22"/>
      <c r="K652" s="22"/>
      <c r="L652" s="22"/>
      <c r="M652" s="24"/>
      <c r="N652" s="22"/>
      <c r="O652" s="20"/>
      <c r="P652" s="12"/>
      <c r="Q652" s="12"/>
      <c r="R652" s="12"/>
      <c r="S652" s="12"/>
      <c r="T652" s="12"/>
      <c r="U652" s="12"/>
      <c r="V652" s="12"/>
      <c r="W652" s="12"/>
      <c r="X652" s="12"/>
      <c r="Y652" s="12"/>
      <c r="Z652" s="12"/>
      <c r="AA652" s="12"/>
      <c r="AB652" s="12"/>
      <c r="AC652" s="12"/>
      <c r="AD652" s="12"/>
      <c r="AE652" s="12"/>
      <c r="AF652" s="12"/>
      <c r="AG652" s="12"/>
      <c r="AH652" s="12"/>
      <c r="AI652" s="12"/>
      <c r="AJ652" s="12"/>
      <c r="AK652" s="12"/>
      <c r="AL652" s="12"/>
      <c r="AM652" s="12"/>
      <c r="AN652" s="12"/>
      <c r="AO652" s="12"/>
      <c r="AP652" s="12"/>
      <c r="AQ652" s="12"/>
      <c r="AR652" s="12"/>
      <c r="AS652" s="12"/>
      <c r="AT652" s="12"/>
      <c r="AU652" s="12"/>
      <c r="AV652" s="12"/>
      <c r="AW652" s="12"/>
      <c r="AX652" s="12"/>
      <c r="AY652" s="12"/>
      <c r="AZ652" s="12"/>
      <c r="BA652" s="12"/>
      <c r="BB652" s="12"/>
      <c r="BC652" s="12"/>
      <c r="BD652" s="12"/>
      <c r="BE652" s="12"/>
      <c r="BF652" s="12"/>
      <c r="BG652" s="12"/>
      <c r="BH652" s="12"/>
      <c r="BI652" s="12"/>
      <c r="BJ652" s="12"/>
      <c r="BK652" s="12"/>
      <c r="BL652" s="12"/>
      <c r="BM652" s="12"/>
      <c r="BN652" s="12"/>
      <c r="BO652" s="12"/>
      <c r="BP652" s="12"/>
      <c r="BQ652" s="12"/>
      <c r="BR652" s="12"/>
      <c r="BS652" s="12"/>
      <c r="BT652" s="12"/>
      <c r="BU652" s="12"/>
      <c r="BV652" s="12"/>
      <c r="BW652" s="12"/>
      <c r="BX652" s="12"/>
      <c r="BY652" s="12"/>
      <c r="BZ652" s="12"/>
      <c r="CA652" s="12"/>
      <c r="CB652" s="12"/>
      <c r="CC652" s="12"/>
    </row>
    <row r="653" spans="1:81" ht="15.75" x14ac:dyDescent="0.25">
      <c r="A653" s="20"/>
      <c r="B653" s="29"/>
      <c r="C653" s="29"/>
      <c r="D653" s="29"/>
      <c r="E653" s="29"/>
      <c r="F653" s="26"/>
      <c r="G653" s="13"/>
      <c r="H653" s="20"/>
      <c r="I653" s="22"/>
      <c r="J653" s="22"/>
      <c r="K653" s="22"/>
      <c r="L653" s="22"/>
      <c r="M653" s="24"/>
      <c r="N653" s="22"/>
      <c r="O653" s="20"/>
      <c r="P653" s="12"/>
      <c r="Q653" s="12"/>
      <c r="R653" s="12"/>
      <c r="S653" s="12"/>
      <c r="T653" s="12"/>
      <c r="U653" s="12"/>
      <c r="V653" s="12"/>
      <c r="W653" s="12"/>
      <c r="X653" s="12"/>
      <c r="Y653" s="12"/>
      <c r="Z653" s="12"/>
      <c r="AA653" s="12"/>
      <c r="AB653" s="12"/>
      <c r="AC653" s="12"/>
      <c r="AD653" s="12"/>
      <c r="AE653" s="12"/>
      <c r="AF653" s="12"/>
      <c r="AG653" s="12"/>
      <c r="AH653" s="12"/>
      <c r="AI653" s="12"/>
      <c r="AJ653" s="12"/>
      <c r="AK653" s="12"/>
      <c r="AL653" s="12"/>
      <c r="AM653" s="12"/>
      <c r="AN653" s="12"/>
      <c r="AO653" s="12"/>
      <c r="AP653" s="12"/>
      <c r="AQ653" s="12"/>
      <c r="AR653" s="12"/>
      <c r="AS653" s="12"/>
      <c r="AT653" s="12"/>
      <c r="AU653" s="12"/>
      <c r="AV653" s="12"/>
      <c r="AW653" s="12"/>
      <c r="AX653" s="12"/>
      <c r="AY653" s="12"/>
      <c r="AZ653" s="12"/>
      <c r="BA653" s="12"/>
      <c r="BB653" s="12"/>
      <c r="BC653" s="12"/>
      <c r="BD653" s="12"/>
      <c r="BE653" s="12"/>
      <c r="BF653" s="12"/>
      <c r="BG653" s="12"/>
      <c r="BH653" s="12"/>
      <c r="BI653" s="12"/>
      <c r="BJ653" s="12"/>
      <c r="BK653" s="12"/>
      <c r="BL653" s="12"/>
      <c r="BM653" s="12"/>
      <c r="BN653" s="12"/>
      <c r="BO653" s="12"/>
      <c r="BP653" s="12"/>
      <c r="BQ653" s="12"/>
      <c r="BR653" s="12"/>
      <c r="BS653" s="12"/>
      <c r="BT653" s="12"/>
      <c r="BU653" s="12"/>
      <c r="BV653" s="12"/>
      <c r="BW653" s="12"/>
      <c r="BX653" s="12"/>
      <c r="BY653" s="12"/>
      <c r="BZ653" s="12"/>
      <c r="CA653" s="12"/>
      <c r="CB653" s="12"/>
      <c r="CC653" s="12"/>
    </row>
    <row r="654" spans="1:81" ht="15.75" x14ac:dyDescent="0.25">
      <c r="A654" s="20"/>
      <c r="B654" s="29"/>
      <c r="C654" s="29"/>
      <c r="D654" s="29"/>
      <c r="E654" s="29"/>
      <c r="F654" s="26"/>
      <c r="G654" s="13"/>
      <c r="H654" s="20"/>
      <c r="I654" s="22"/>
      <c r="J654" s="22"/>
      <c r="K654" s="22"/>
      <c r="L654" s="22"/>
      <c r="M654" s="24"/>
      <c r="N654" s="22"/>
      <c r="O654" s="20"/>
      <c r="P654" s="12"/>
      <c r="Q654" s="12"/>
      <c r="R654" s="12"/>
      <c r="S654" s="12"/>
      <c r="T654" s="12"/>
      <c r="U654" s="12"/>
      <c r="V654" s="12"/>
      <c r="W654" s="12"/>
      <c r="X654" s="12"/>
      <c r="Y654" s="12"/>
      <c r="Z654" s="12"/>
      <c r="AA654" s="12"/>
      <c r="AB654" s="12"/>
      <c r="AC654" s="12"/>
      <c r="AD654" s="12"/>
      <c r="AE654" s="12"/>
      <c r="AF654" s="12"/>
      <c r="AG654" s="12"/>
      <c r="AH654" s="12"/>
      <c r="AI654" s="12"/>
      <c r="AJ654" s="12"/>
      <c r="AK654" s="12"/>
      <c r="AL654" s="12"/>
      <c r="AM654" s="12"/>
      <c r="AN654" s="12"/>
      <c r="AO654" s="12"/>
      <c r="AP654" s="12"/>
      <c r="AQ654" s="12"/>
      <c r="AR654" s="12"/>
      <c r="AS654" s="12"/>
      <c r="AT654" s="12"/>
      <c r="AU654" s="12"/>
      <c r="AV654" s="12"/>
      <c r="AW654" s="12"/>
      <c r="AX654" s="12"/>
      <c r="AY654" s="12"/>
      <c r="AZ654" s="12"/>
      <c r="BA654" s="12"/>
      <c r="BB654" s="12"/>
      <c r="BC654" s="12"/>
      <c r="BD654" s="12"/>
      <c r="BE654" s="12"/>
      <c r="BF654" s="12"/>
      <c r="BG654" s="12"/>
      <c r="BH654" s="12"/>
      <c r="BI654" s="12"/>
      <c r="BJ654" s="12"/>
      <c r="BK654" s="12"/>
      <c r="BL654" s="12"/>
      <c r="BM654" s="12"/>
      <c r="BN654" s="12"/>
      <c r="BO654" s="12"/>
      <c r="BP654" s="12"/>
      <c r="BQ654" s="12"/>
      <c r="BR654" s="12"/>
      <c r="BS654" s="12"/>
      <c r="BT654" s="12"/>
      <c r="BU654" s="12"/>
      <c r="BV654" s="12"/>
      <c r="BW654" s="12"/>
      <c r="BX654" s="12"/>
      <c r="BY654" s="12"/>
      <c r="BZ654" s="12"/>
      <c r="CA654" s="12"/>
      <c r="CB654" s="12"/>
      <c r="CC654" s="12"/>
    </row>
    <row r="655" spans="1:81" ht="15.75" x14ac:dyDescent="0.25">
      <c r="A655" s="20"/>
      <c r="B655" s="29"/>
      <c r="C655" s="29"/>
      <c r="D655" s="29"/>
      <c r="E655" s="29"/>
      <c r="F655" s="26"/>
      <c r="G655" s="13"/>
      <c r="H655" s="20"/>
      <c r="I655" s="22"/>
      <c r="J655" s="22"/>
      <c r="K655" s="22"/>
      <c r="L655" s="22"/>
      <c r="M655" s="24"/>
      <c r="N655" s="22"/>
      <c r="O655" s="20"/>
      <c r="P655" s="12"/>
      <c r="Q655" s="12"/>
      <c r="R655" s="12"/>
      <c r="S655" s="12"/>
      <c r="T655" s="12"/>
      <c r="U655" s="12"/>
      <c r="V655" s="12"/>
      <c r="W655" s="12"/>
      <c r="X655" s="12"/>
      <c r="Y655" s="12"/>
      <c r="Z655" s="12"/>
      <c r="AA655" s="12"/>
      <c r="AB655" s="12"/>
      <c r="AC655" s="12"/>
      <c r="AD655" s="12"/>
      <c r="AE655" s="12"/>
      <c r="AF655" s="12"/>
      <c r="AG655" s="12"/>
      <c r="AH655" s="12"/>
      <c r="AI655" s="12"/>
      <c r="AJ655" s="12"/>
      <c r="AK655" s="12"/>
      <c r="AL655" s="12"/>
      <c r="AM655" s="12"/>
      <c r="AN655" s="12"/>
      <c r="AO655" s="12"/>
      <c r="AP655" s="12"/>
      <c r="AQ655" s="12"/>
      <c r="AR655" s="12"/>
      <c r="AS655" s="12"/>
      <c r="AT655" s="12"/>
      <c r="AU655" s="12"/>
      <c r="AV655" s="12"/>
      <c r="AW655" s="12"/>
      <c r="AX655" s="12"/>
      <c r="AY655" s="12"/>
      <c r="AZ655" s="12"/>
      <c r="BA655" s="12"/>
      <c r="BB655" s="12"/>
      <c r="BC655" s="12"/>
      <c r="BD655" s="12"/>
      <c r="BE655" s="12"/>
      <c r="BF655" s="12"/>
      <c r="BG655" s="12"/>
      <c r="BH655" s="12"/>
      <c r="BI655" s="12"/>
      <c r="BJ655" s="12"/>
      <c r="BK655" s="12"/>
      <c r="BL655" s="12"/>
      <c r="BM655" s="12"/>
      <c r="BN655" s="12"/>
      <c r="BO655" s="12"/>
      <c r="BP655" s="12"/>
      <c r="BQ655" s="12"/>
      <c r="BR655" s="12"/>
      <c r="BS655" s="12"/>
      <c r="BT655" s="12"/>
      <c r="BU655" s="12"/>
      <c r="BV655" s="12"/>
      <c r="BW655" s="12"/>
      <c r="BX655" s="12"/>
      <c r="BY655" s="12"/>
      <c r="BZ655" s="12"/>
      <c r="CA655" s="12"/>
      <c r="CB655" s="12"/>
      <c r="CC655" s="12"/>
    </row>
    <row r="656" spans="1:81" ht="15.75" x14ac:dyDescent="0.25">
      <c r="A656" s="20"/>
      <c r="B656" s="29"/>
      <c r="C656" s="29"/>
      <c r="D656" s="29"/>
      <c r="E656" s="29"/>
      <c r="F656" s="26"/>
      <c r="G656" s="13"/>
      <c r="H656" s="20"/>
      <c r="I656" s="22"/>
      <c r="J656" s="22"/>
      <c r="K656" s="22"/>
      <c r="L656" s="22"/>
      <c r="M656" s="24"/>
      <c r="N656" s="22"/>
      <c r="O656" s="20"/>
      <c r="P656" s="12"/>
      <c r="Q656" s="12"/>
      <c r="R656" s="12"/>
      <c r="S656" s="12"/>
      <c r="T656" s="12"/>
      <c r="U656" s="12"/>
      <c r="V656" s="12"/>
      <c r="W656" s="12"/>
      <c r="X656" s="12"/>
      <c r="Y656" s="12"/>
      <c r="Z656" s="12"/>
      <c r="AA656" s="12"/>
      <c r="AB656" s="12"/>
      <c r="AC656" s="12"/>
      <c r="AD656" s="12"/>
      <c r="AE656" s="12"/>
      <c r="AF656" s="12"/>
      <c r="AG656" s="12"/>
      <c r="AH656" s="12"/>
      <c r="AI656" s="12"/>
      <c r="AJ656" s="12"/>
      <c r="AK656" s="12"/>
      <c r="AL656" s="12"/>
      <c r="AM656" s="12"/>
      <c r="AN656" s="12"/>
      <c r="AO656" s="12"/>
      <c r="AP656" s="12"/>
      <c r="AQ656" s="12"/>
      <c r="AR656" s="12"/>
      <c r="AS656" s="12"/>
      <c r="AT656" s="12"/>
      <c r="AU656" s="12"/>
      <c r="AV656" s="12"/>
      <c r="AW656" s="12"/>
      <c r="AX656" s="12"/>
      <c r="AY656" s="12"/>
      <c r="AZ656" s="12"/>
      <c r="BA656" s="12"/>
      <c r="BB656" s="12"/>
      <c r="BC656" s="12"/>
      <c r="BD656" s="12"/>
      <c r="BE656" s="12"/>
      <c r="BF656" s="12"/>
      <c r="BG656" s="12"/>
      <c r="BH656" s="12"/>
      <c r="BI656" s="12"/>
      <c r="BJ656" s="12"/>
      <c r="BK656" s="12"/>
      <c r="BL656" s="12"/>
      <c r="BM656" s="12"/>
      <c r="BN656" s="12"/>
      <c r="BO656" s="12"/>
      <c r="BP656" s="12"/>
      <c r="BQ656" s="12"/>
      <c r="BR656" s="12"/>
      <c r="BS656" s="12"/>
      <c r="BT656" s="12"/>
      <c r="BU656" s="12"/>
      <c r="BV656" s="12"/>
      <c r="BW656" s="12"/>
      <c r="BX656" s="12"/>
      <c r="BY656" s="12"/>
      <c r="BZ656" s="12"/>
      <c r="CA656" s="12"/>
      <c r="CB656" s="12"/>
      <c r="CC656" s="12"/>
    </row>
    <row r="657" spans="1:81" ht="15.75" x14ac:dyDescent="0.25">
      <c r="A657" s="20"/>
      <c r="B657" s="29"/>
      <c r="C657" s="29"/>
      <c r="D657" s="29"/>
      <c r="E657" s="29"/>
      <c r="F657" s="26"/>
      <c r="G657" s="13"/>
      <c r="H657" s="20"/>
      <c r="I657" s="22"/>
      <c r="J657" s="22"/>
      <c r="K657" s="22"/>
      <c r="L657" s="22"/>
      <c r="M657" s="24"/>
      <c r="N657" s="22"/>
      <c r="O657" s="20"/>
      <c r="P657" s="12"/>
      <c r="Q657" s="12"/>
      <c r="R657" s="12"/>
      <c r="S657" s="12"/>
      <c r="T657" s="12"/>
      <c r="U657" s="12"/>
      <c r="V657" s="12"/>
      <c r="W657" s="12"/>
      <c r="X657" s="12"/>
      <c r="Y657" s="12"/>
      <c r="Z657" s="12"/>
      <c r="AA657" s="12"/>
      <c r="AB657" s="12"/>
      <c r="AC657" s="12"/>
      <c r="AD657" s="12"/>
      <c r="AE657" s="12"/>
      <c r="AF657" s="12"/>
      <c r="AG657" s="12"/>
      <c r="AH657" s="12"/>
      <c r="AI657" s="12"/>
      <c r="AJ657" s="12"/>
      <c r="AK657" s="12"/>
      <c r="AL657" s="12"/>
      <c r="AM657" s="12"/>
      <c r="AN657" s="12"/>
      <c r="AO657" s="12"/>
      <c r="AP657" s="12"/>
      <c r="AQ657" s="12"/>
      <c r="AR657" s="12"/>
      <c r="AS657" s="12"/>
      <c r="AT657" s="12"/>
      <c r="AU657" s="12"/>
      <c r="AV657" s="12"/>
      <c r="AW657" s="12"/>
      <c r="AX657" s="12"/>
      <c r="AY657" s="12"/>
      <c r="AZ657" s="12"/>
      <c r="BA657" s="12"/>
      <c r="BB657" s="12"/>
      <c r="BC657" s="12"/>
      <c r="BD657" s="12"/>
      <c r="BE657" s="12"/>
      <c r="BF657" s="12"/>
      <c r="BG657" s="12"/>
      <c r="BH657" s="12"/>
      <c r="BI657" s="12"/>
      <c r="BJ657" s="12"/>
      <c r="BK657" s="12"/>
      <c r="BL657" s="12"/>
      <c r="BM657" s="12"/>
      <c r="BN657" s="12"/>
      <c r="BO657" s="12"/>
      <c r="BP657" s="12"/>
      <c r="BQ657" s="12"/>
      <c r="BR657" s="12"/>
      <c r="BS657" s="12"/>
      <c r="BT657" s="12"/>
      <c r="BU657" s="12"/>
      <c r="BV657" s="12"/>
      <c r="BW657" s="12"/>
      <c r="BX657" s="12"/>
      <c r="BY657" s="12"/>
      <c r="BZ657" s="12"/>
      <c r="CA657" s="12"/>
      <c r="CB657" s="12"/>
      <c r="CC657" s="12"/>
    </row>
    <row r="658" spans="1:81" ht="15.75" x14ac:dyDescent="0.25">
      <c r="A658" s="20"/>
      <c r="B658" s="29"/>
      <c r="C658" s="29"/>
      <c r="D658" s="29"/>
      <c r="E658" s="29"/>
      <c r="F658" s="26"/>
      <c r="G658" s="13"/>
      <c r="H658" s="20"/>
      <c r="I658" s="22"/>
      <c r="J658" s="22"/>
      <c r="K658" s="22"/>
      <c r="L658" s="22"/>
      <c r="M658" s="24"/>
      <c r="N658" s="22"/>
      <c r="O658" s="20"/>
      <c r="P658" s="12"/>
      <c r="Q658" s="12"/>
      <c r="R658" s="12"/>
      <c r="S658" s="12"/>
      <c r="T658" s="12"/>
      <c r="U658" s="12"/>
      <c r="V658" s="12"/>
      <c r="W658" s="12"/>
      <c r="X658" s="12"/>
      <c r="Y658" s="12"/>
      <c r="Z658" s="12"/>
      <c r="AA658" s="12"/>
      <c r="AB658" s="12"/>
      <c r="AC658" s="12"/>
      <c r="AD658" s="12"/>
      <c r="AE658" s="12"/>
      <c r="AF658" s="12"/>
      <c r="AG658" s="12"/>
      <c r="AH658" s="12"/>
      <c r="AI658" s="12"/>
      <c r="AJ658" s="12"/>
      <c r="AK658" s="12"/>
      <c r="AL658" s="12"/>
      <c r="AM658" s="12"/>
      <c r="AN658" s="12"/>
      <c r="AO658" s="12"/>
      <c r="AP658" s="12"/>
      <c r="AQ658" s="12"/>
      <c r="AR658" s="12"/>
      <c r="AS658" s="12"/>
      <c r="AT658" s="12"/>
      <c r="AU658" s="12"/>
      <c r="AV658" s="12"/>
      <c r="AW658" s="12"/>
      <c r="AX658" s="12"/>
      <c r="AY658" s="12"/>
      <c r="AZ658" s="12"/>
      <c r="BA658" s="12"/>
      <c r="BB658" s="12"/>
      <c r="BC658" s="12"/>
      <c r="BD658" s="12"/>
      <c r="BE658" s="12"/>
      <c r="BF658" s="12"/>
      <c r="BG658" s="12"/>
      <c r="BH658" s="12"/>
      <c r="BI658" s="12"/>
      <c r="BJ658" s="12"/>
      <c r="BK658" s="12"/>
      <c r="BL658" s="12"/>
      <c r="BM658" s="12"/>
      <c r="BN658" s="12"/>
      <c r="BO658" s="12"/>
      <c r="BP658" s="12"/>
      <c r="BQ658" s="12"/>
      <c r="BR658" s="12"/>
      <c r="BS658" s="12"/>
      <c r="BT658" s="12"/>
      <c r="BU658" s="12"/>
      <c r="BV658" s="12"/>
      <c r="BW658" s="12"/>
      <c r="BX658" s="12"/>
      <c r="BY658" s="12"/>
      <c r="BZ658" s="12"/>
      <c r="CA658" s="12"/>
      <c r="CB658" s="12"/>
      <c r="CC658" s="12"/>
    </row>
    <row r="659" spans="1:81" ht="15.75" x14ac:dyDescent="0.25">
      <c r="A659" s="20"/>
      <c r="B659" s="29"/>
      <c r="C659" s="29"/>
      <c r="D659" s="29"/>
      <c r="E659" s="29"/>
      <c r="F659" s="26"/>
      <c r="G659" s="13"/>
      <c r="H659" s="20"/>
      <c r="I659" s="22"/>
      <c r="J659" s="22"/>
      <c r="K659" s="22"/>
      <c r="L659" s="22"/>
      <c r="M659" s="24"/>
      <c r="N659" s="22"/>
      <c r="O659" s="20"/>
      <c r="P659" s="12"/>
      <c r="Q659" s="12"/>
      <c r="R659" s="12"/>
      <c r="S659" s="12"/>
      <c r="T659" s="12"/>
      <c r="U659" s="12"/>
      <c r="V659" s="12"/>
      <c r="W659" s="12"/>
      <c r="X659" s="12"/>
      <c r="Y659" s="12"/>
      <c r="Z659" s="12"/>
      <c r="AA659" s="12"/>
      <c r="AB659" s="12"/>
      <c r="AC659" s="12"/>
      <c r="AD659" s="12"/>
      <c r="AE659" s="12"/>
      <c r="AF659" s="12"/>
      <c r="AG659" s="12"/>
      <c r="AH659" s="12"/>
      <c r="AI659" s="12"/>
      <c r="AJ659" s="12"/>
      <c r="AK659" s="12"/>
      <c r="AL659" s="12"/>
      <c r="AM659" s="12"/>
      <c r="AN659" s="12"/>
      <c r="AO659" s="12"/>
      <c r="AP659" s="12"/>
      <c r="AQ659" s="12"/>
      <c r="AR659" s="12"/>
      <c r="AS659" s="12"/>
      <c r="AT659" s="12"/>
      <c r="AU659" s="12"/>
      <c r="AV659" s="12"/>
      <c r="AW659" s="12"/>
      <c r="AX659" s="12"/>
      <c r="AY659" s="12"/>
      <c r="AZ659" s="12"/>
      <c r="BA659" s="12"/>
      <c r="BB659" s="12"/>
      <c r="BC659" s="12"/>
      <c r="BD659" s="12"/>
      <c r="BE659" s="12"/>
      <c r="BF659" s="12"/>
      <c r="BG659" s="12"/>
      <c r="BH659" s="12"/>
      <c r="BI659" s="12"/>
      <c r="BJ659" s="12"/>
      <c r="BK659" s="12"/>
      <c r="BL659" s="12"/>
      <c r="BM659" s="12"/>
      <c r="BN659" s="12"/>
      <c r="BO659" s="12"/>
      <c r="BP659" s="12"/>
      <c r="BQ659" s="12"/>
      <c r="BR659" s="12"/>
      <c r="BS659" s="12"/>
      <c r="BT659" s="12"/>
      <c r="BU659" s="12"/>
      <c r="BV659" s="12"/>
      <c r="BW659" s="12"/>
      <c r="BX659" s="12"/>
      <c r="BY659" s="12"/>
      <c r="BZ659" s="12"/>
      <c r="CA659" s="12"/>
      <c r="CB659" s="12"/>
      <c r="CC659" s="12"/>
    </row>
    <row r="660" spans="1:81" ht="15.75" x14ac:dyDescent="0.25">
      <c r="A660" s="20"/>
      <c r="B660" s="29"/>
      <c r="C660" s="29"/>
      <c r="D660" s="29"/>
      <c r="E660" s="29"/>
      <c r="F660" s="26"/>
      <c r="G660" s="13"/>
      <c r="H660" s="20"/>
      <c r="I660" s="22"/>
      <c r="J660" s="22"/>
      <c r="K660" s="22"/>
      <c r="L660" s="22"/>
      <c r="M660" s="24"/>
      <c r="N660" s="22"/>
      <c r="O660" s="20"/>
      <c r="P660" s="12"/>
      <c r="Q660" s="12"/>
      <c r="R660" s="12"/>
      <c r="S660" s="12"/>
      <c r="T660" s="12"/>
      <c r="U660" s="12"/>
      <c r="V660" s="12"/>
      <c r="W660" s="12"/>
      <c r="X660" s="12"/>
      <c r="Y660" s="12"/>
      <c r="Z660" s="12"/>
      <c r="AA660" s="12"/>
      <c r="AB660" s="12"/>
      <c r="AC660" s="12"/>
      <c r="AD660" s="12"/>
      <c r="AE660" s="12"/>
      <c r="AF660" s="12"/>
      <c r="AG660" s="12"/>
      <c r="AH660" s="12"/>
      <c r="AI660" s="12"/>
      <c r="AJ660" s="12"/>
      <c r="AK660" s="12"/>
      <c r="AL660" s="12"/>
      <c r="AM660" s="12"/>
      <c r="AN660" s="12"/>
      <c r="AO660" s="12"/>
      <c r="AP660" s="12"/>
      <c r="AQ660" s="12"/>
      <c r="AR660" s="12"/>
      <c r="AS660" s="12"/>
      <c r="AT660" s="12"/>
      <c r="AU660" s="12"/>
      <c r="AV660" s="12"/>
      <c r="AW660" s="12"/>
      <c r="AX660" s="12"/>
      <c r="AY660" s="12"/>
      <c r="AZ660" s="12"/>
      <c r="BA660" s="12"/>
      <c r="BB660" s="12"/>
      <c r="BC660" s="12"/>
      <c r="BD660" s="12"/>
      <c r="BE660" s="12"/>
      <c r="BF660" s="12"/>
      <c r="BG660" s="12"/>
      <c r="BH660" s="12"/>
      <c r="BI660" s="12"/>
      <c r="BJ660" s="12"/>
      <c r="BK660" s="12"/>
      <c r="BL660" s="12"/>
      <c r="BM660" s="12"/>
      <c r="BN660" s="12"/>
      <c r="BO660" s="12"/>
      <c r="BP660" s="12"/>
      <c r="BQ660" s="12"/>
      <c r="BR660" s="12"/>
      <c r="BS660" s="12"/>
      <c r="BT660" s="12"/>
      <c r="BU660" s="12"/>
      <c r="BV660" s="12"/>
      <c r="BW660" s="12"/>
      <c r="BX660" s="12"/>
      <c r="BY660" s="12"/>
      <c r="BZ660" s="12"/>
      <c r="CA660" s="12"/>
      <c r="CB660" s="12"/>
      <c r="CC660" s="12"/>
    </row>
    <row r="661" spans="1:81" ht="15.75" x14ac:dyDescent="0.25">
      <c r="A661" s="20"/>
      <c r="B661" s="29"/>
      <c r="C661" s="29"/>
      <c r="D661" s="29"/>
      <c r="E661" s="29"/>
      <c r="F661" s="26"/>
      <c r="G661" s="13"/>
      <c r="H661" s="20"/>
      <c r="I661" s="22"/>
      <c r="J661" s="22"/>
      <c r="K661" s="22"/>
      <c r="L661" s="22"/>
      <c r="M661" s="24"/>
      <c r="N661" s="22"/>
      <c r="O661" s="20"/>
      <c r="P661" s="12"/>
      <c r="Q661" s="12"/>
      <c r="R661" s="12"/>
      <c r="S661" s="12"/>
      <c r="T661" s="12"/>
      <c r="U661" s="12"/>
      <c r="V661" s="12"/>
      <c r="W661" s="12"/>
      <c r="X661" s="12"/>
      <c r="Y661" s="12"/>
      <c r="Z661" s="12"/>
      <c r="AA661" s="12"/>
      <c r="AB661" s="12"/>
      <c r="AC661" s="12"/>
      <c r="AD661" s="12"/>
      <c r="AE661" s="12"/>
      <c r="AF661" s="12"/>
      <c r="AG661" s="12"/>
      <c r="AH661" s="12"/>
      <c r="AI661" s="12"/>
      <c r="AJ661" s="12"/>
      <c r="AK661" s="12"/>
      <c r="AL661" s="12"/>
      <c r="AM661" s="12"/>
      <c r="AN661" s="12"/>
      <c r="AO661" s="12"/>
      <c r="AP661" s="12"/>
      <c r="AQ661" s="12"/>
      <c r="AR661" s="12"/>
      <c r="AS661" s="12"/>
      <c r="AT661" s="12"/>
      <c r="AU661" s="12"/>
      <c r="AV661" s="12"/>
      <c r="AW661" s="12"/>
      <c r="AX661" s="12"/>
      <c r="AY661" s="12"/>
      <c r="AZ661" s="12"/>
      <c r="BA661" s="12"/>
      <c r="BB661" s="12"/>
      <c r="BC661" s="12"/>
      <c r="BD661" s="12"/>
      <c r="BE661" s="12"/>
      <c r="BF661" s="12"/>
      <c r="BG661" s="12"/>
      <c r="BH661" s="12"/>
      <c r="BI661" s="12"/>
      <c r="BJ661" s="12"/>
      <c r="BK661" s="12"/>
      <c r="BL661" s="12"/>
      <c r="BM661" s="12"/>
      <c r="BN661" s="12"/>
      <c r="BO661" s="12"/>
      <c r="BP661" s="12"/>
      <c r="BQ661" s="12"/>
      <c r="BR661" s="12"/>
      <c r="BS661" s="12"/>
      <c r="BT661" s="12"/>
      <c r="BU661" s="12"/>
      <c r="BV661" s="12"/>
      <c r="BW661" s="12"/>
      <c r="BX661" s="12"/>
      <c r="BY661" s="12"/>
      <c r="BZ661" s="12"/>
      <c r="CA661" s="12"/>
      <c r="CB661" s="12"/>
      <c r="CC661" s="12"/>
    </row>
    <row r="662" spans="1:81" ht="15.75" x14ac:dyDescent="0.25">
      <c r="A662" s="20"/>
      <c r="B662" s="29"/>
      <c r="C662" s="29"/>
      <c r="D662" s="29"/>
      <c r="E662" s="29"/>
      <c r="F662" s="26"/>
      <c r="G662" s="13"/>
      <c r="H662" s="20"/>
      <c r="I662" s="22"/>
      <c r="J662" s="22"/>
      <c r="K662" s="22"/>
      <c r="L662" s="22"/>
      <c r="M662" s="24"/>
      <c r="N662" s="22"/>
      <c r="O662" s="20"/>
      <c r="P662" s="12"/>
      <c r="Q662" s="12"/>
      <c r="R662" s="12"/>
      <c r="S662" s="12"/>
      <c r="T662" s="12"/>
      <c r="U662" s="12"/>
      <c r="V662" s="12"/>
      <c r="W662" s="12"/>
      <c r="X662" s="12"/>
      <c r="Y662" s="12"/>
      <c r="Z662" s="12"/>
      <c r="AA662" s="12"/>
      <c r="AB662" s="12"/>
      <c r="AC662" s="12"/>
      <c r="AD662" s="12"/>
      <c r="AE662" s="12"/>
      <c r="AF662" s="12"/>
      <c r="AG662" s="12"/>
      <c r="AH662" s="12"/>
      <c r="AI662" s="12"/>
      <c r="AJ662" s="12"/>
      <c r="AK662" s="12"/>
      <c r="AL662" s="12"/>
      <c r="AM662" s="12"/>
      <c r="AN662" s="12"/>
      <c r="AO662" s="12"/>
      <c r="AP662" s="12"/>
      <c r="AQ662" s="12"/>
      <c r="AR662" s="12"/>
      <c r="AS662" s="12"/>
      <c r="AT662" s="12"/>
      <c r="AU662" s="12"/>
      <c r="AV662" s="12"/>
      <c r="AW662" s="12"/>
      <c r="AX662" s="12"/>
      <c r="AY662" s="12"/>
      <c r="AZ662" s="12"/>
      <c r="BA662" s="12"/>
      <c r="BB662" s="12"/>
      <c r="BC662" s="12"/>
      <c r="BD662" s="12"/>
      <c r="BE662" s="12"/>
      <c r="BF662" s="12"/>
      <c r="BG662" s="12"/>
      <c r="BH662" s="12"/>
      <c r="BI662" s="12"/>
      <c r="BJ662" s="12"/>
      <c r="BK662" s="12"/>
      <c r="BL662" s="12"/>
      <c r="BM662" s="12"/>
      <c r="BN662" s="12"/>
      <c r="BO662" s="12"/>
      <c r="BP662" s="12"/>
      <c r="BQ662" s="12"/>
      <c r="BR662" s="12"/>
      <c r="BS662" s="12"/>
      <c r="BT662" s="12"/>
      <c r="BU662" s="12"/>
      <c r="BV662" s="12"/>
      <c r="BW662" s="12"/>
      <c r="BX662" s="12"/>
      <c r="BY662" s="12"/>
      <c r="BZ662" s="12"/>
      <c r="CA662" s="12"/>
      <c r="CB662" s="12"/>
      <c r="CC662" s="12"/>
    </row>
    <row r="663" spans="1:81" ht="15.75" x14ac:dyDescent="0.25">
      <c r="A663" s="20"/>
      <c r="B663" s="29"/>
      <c r="C663" s="29"/>
      <c r="D663" s="29"/>
      <c r="E663" s="29"/>
      <c r="F663" s="26"/>
      <c r="G663" s="13"/>
      <c r="H663" s="20"/>
      <c r="I663" s="22"/>
      <c r="J663" s="22"/>
      <c r="K663" s="22"/>
      <c r="L663" s="22"/>
      <c r="M663" s="24"/>
      <c r="N663" s="22"/>
      <c r="O663" s="20"/>
      <c r="P663" s="12"/>
      <c r="Q663" s="12"/>
      <c r="R663" s="12"/>
      <c r="S663" s="12"/>
      <c r="T663" s="12"/>
      <c r="U663" s="12"/>
      <c r="V663" s="12"/>
      <c r="W663" s="12"/>
      <c r="X663" s="12"/>
      <c r="Y663" s="12"/>
      <c r="Z663" s="12"/>
      <c r="AA663" s="12"/>
      <c r="AB663" s="12"/>
      <c r="AC663" s="12"/>
      <c r="AD663" s="12"/>
      <c r="AE663" s="12"/>
      <c r="AF663" s="12"/>
      <c r="AG663" s="12"/>
      <c r="AH663" s="12"/>
      <c r="AI663" s="12"/>
      <c r="AJ663" s="12"/>
      <c r="AK663" s="12"/>
      <c r="AL663" s="12"/>
      <c r="AM663" s="12"/>
      <c r="AN663" s="12"/>
      <c r="AO663" s="12"/>
      <c r="AP663" s="12"/>
      <c r="AQ663" s="12"/>
      <c r="AR663" s="12"/>
      <c r="AS663" s="12"/>
      <c r="AT663" s="12"/>
      <c r="AU663" s="12"/>
      <c r="AV663" s="12"/>
      <c r="AW663" s="12"/>
      <c r="AX663" s="12"/>
      <c r="AY663" s="12"/>
      <c r="AZ663" s="12"/>
      <c r="BA663" s="12"/>
      <c r="BB663" s="12"/>
      <c r="BC663" s="12"/>
      <c r="BD663" s="12"/>
      <c r="BE663" s="12"/>
      <c r="BF663" s="12"/>
      <c r="BG663" s="12"/>
      <c r="BH663" s="12"/>
      <c r="BI663" s="12"/>
      <c r="BJ663" s="12"/>
      <c r="BK663" s="12"/>
      <c r="BL663" s="12"/>
      <c r="BM663" s="12"/>
      <c r="BN663" s="12"/>
      <c r="BO663" s="12"/>
      <c r="BP663" s="12"/>
      <c r="BQ663" s="12"/>
      <c r="BR663" s="12"/>
      <c r="BS663" s="12"/>
      <c r="BT663" s="12"/>
      <c r="BU663" s="12"/>
      <c r="BV663" s="12"/>
      <c r="BW663" s="12"/>
      <c r="BX663" s="12"/>
      <c r="BY663" s="12"/>
      <c r="BZ663" s="12"/>
      <c r="CA663" s="12"/>
      <c r="CB663" s="12"/>
      <c r="CC663" s="12"/>
    </row>
    <row r="664" spans="1:81" ht="15.75" x14ac:dyDescent="0.25">
      <c r="A664" s="20"/>
      <c r="B664" s="29"/>
      <c r="C664" s="29"/>
      <c r="D664" s="29"/>
      <c r="E664" s="29"/>
      <c r="F664" s="26"/>
      <c r="G664" s="13"/>
      <c r="H664" s="20"/>
      <c r="I664" s="22"/>
      <c r="J664" s="22"/>
      <c r="K664" s="22"/>
      <c r="L664" s="22"/>
      <c r="M664" s="24"/>
      <c r="N664" s="22"/>
      <c r="O664" s="20"/>
      <c r="P664" s="12"/>
      <c r="Q664" s="12"/>
      <c r="R664" s="12"/>
      <c r="S664" s="12"/>
      <c r="T664" s="12"/>
      <c r="U664" s="12"/>
      <c r="V664" s="12"/>
      <c r="W664" s="12"/>
      <c r="X664" s="12"/>
      <c r="Y664" s="12"/>
      <c r="Z664" s="12"/>
      <c r="AA664" s="12"/>
      <c r="AB664" s="12"/>
      <c r="AC664" s="12"/>
      <c r="AD664" s="12"/>
      <c r="AE664" s="12"/>
      <c r="AF664" s="12"/>
      <c r="AG664" s="12"/>
      <c r="AH664" s="12"/>
      <c r="AI664" s="12"/>
      <c r="AJ664" s="12"/>
      <c r="AK664" s="12"/>
      <c r="AL664" s="12"/>
      <c r="AM664" s="12"/>
      <c r="AN664" s="12"/>
      <c r="AO664" s="12"/>
      <c r="AP664" s="12"/>
      <c r="AQ664" s="12"/>
      <c r="AR664" s="12"/>
      <c r="AS664" s="12"/>
      <c r="AT664" s="12"/>
      <c r="AU664" s="12"/>
      <c r="AV664" s="12"/>
      <c r="AW664" s="12"/>
      <c r="AX664" s="12"/>
      <c r="AY664" s="12"/>
      <c r="AZ664" s="12"/>
      <c r="BA664" s="12"/>
      <c r="BB664" s="12"/>
      <c r="BC664" s="12"/>
      <c r="BD664" s="12"/>
      <c r="BE664" s="12"/>
      <c r="BF664" s="12"/>
      <c r="BG664" s="12"/>
      <c r="BH664" s="12"/>
      <c r="BI664" s="12"/>
      <c r="BJ664" s="12"/>
      <c r="BK664" s="12"/>
      <c r="BL664" s="12"/>
      <c r="BM664" s="12"/>
      <c r="BN664" s="12"/>
      <c r="BO664" s="12"/>
      <c r="BP664" s="12"/>
      <c r="BQ664" s="12"/>
      <c r="BR664" s="12"/>
      <c r="BS664" s="12"/>
      <c r="BT664" s="12"/>
      <c r="BU664" s="12"/>
      <c r="BV664" s="12"/>
      <c r="BW664" s="12"/>
      <c r="BX664" s="12"/>
      <c r="BY664" s="12"/>
      <c r="BZ664" s="12"/>
      <c r="CA664" s="12"/>
      <c r="CB664" s="12"/>
      <c r="CC664" s="12"/>
    </row>
    <row r="665" spans="1:81" ht="15.75" x14ac:dyDescent="0.25">
      <c r="A665" s="20"/>
      <c r="B665" s="29"/>
      <c r="C665" s="29"/>
      <c r="D665" s="29"/>
      <c r="E665" s="29"/>
      <c r="F665" s="26"/>
      <c r="G665" s="13"/>
      <c r="H665" s="20"/>
      <c r="I665" s="22"/>
      <c r="J665" s="22"/>
      <c r="K665" s="22"/>
      <c r="L665" s="22"/>
      <c r="M665" s="24"/>
      <c r="N665" s="22"/>
      <c r="O665" s="20"/>
      <c r="P665" s="12"/>
      <c r="Q665" s="12"/>
      <c r="R665" s="12"/>
      <c r="S665" s="12"/>
      <c r="T665" s="12"/>
      <c r="U665" s="12"/>
      <c r="V665" s="12"/>
      <c r="W665" s="12"/>
      <c r="X665" s="12"/>
      <c r="Y665" s="12"/>
      <c r="Z665" s="12"/>
      <c r="AA665" s="12"/>
      <c r="AB665" s="12"/>
      <c r="AC665" s="12"/>
      <c r="AD665" s="12"/>
      <c r="AE665" s="12"/>
      <c r="AF665" s="12"/>
      <c r="AG665" s="12"/>
      <c r="AH665" s="12"/>
      <c r="AI665" s="12"/>
      <c r="AJ665" s="12"/>
      <c r="AK665" s="12"/>
      <c r="AL665" s="12"/>
      <c r="AM665" s="12"/>
      <c r="AN665" s="12"/>
      <c r="AO665" s="12"/>
      <c r="AP665" s="12"/>
      <c r="AQ665" s="12"/>
      <c r="AR665" s="12"/>
      <c r="AS665" s="12"/>
      <c r="AT665" s="12"/>
      <c r="AU665" s="12"/>
      <c r="AV665" s="12"/>
      <c r="AW665" s="12"/>
      <c r="AX665" s="12"/>
      <c r="AY665" s="12"/>
      <c r="AZ665" s="12"/>
      <c r="BA665" s="12"/>
      <c r="BB665" s="12"/>
      <c r="BC665" s="12"/>
      <c r="BD665" s="12"/>
      <c r="BE665" s="12"/>
      <c r="BF665" s="12"/>
      <c r="BG665" s="12"/>
      <c r="BH665" s="12"/>
      <c r="BI665" s="12"/>
      <c r="BJ665" s="12"/>
      <c r="BK665" s="12"/>
      <c r="BL665" s="12"/>
      <c r="BM665" s="12"/>
      <c r="BN665" s="12"/>
      <c r="BO665" s="12"/>
      <c r="BP665" s="12"/>
      <c r="BQ665" s="12"/>
      <c r="BR665" s="12"/>
      <c r="BS665" s="12"/>
      <c r="BT665" s="12"/>
      <c r="BU665" s="12"/>
      <c r="BV665" s="12"/>
      <c r="BW665" s="12"/>
      <c r="BX665" s="12"/>
      <c r="BY665" s="12"/>
      <c r="BZ665" s="12"/>
      <c r="CA665" s="12"/>
      <c r="CB665" s="12"/>
      <c r="CC665" s="12"/>
    </row>
    <row r="666" spans="1:81" ht="15.75" x14ac:dyDescent="0.25">
      <c r="A666" s="20"/>
      <c r="B666" s="29"/>
      <c r="C666" s="29"/>
      <c r="D666" s="29"/>
      <c r="E666" s="29"/>
      <c r="F666" s="26"/>
      <c r="G666" s="13"/>
      <c r="H666" s="20"/>
      <c r="I666" s="22"/>
      <c r="J666" s="22"/>
      <c r="K666" s="22"/>
      <c r="L666" s="22"/>
      <c r="M666" s="24"/>
      <c r="N666" s="22"/>
      <c r="O666" s="20"/>
      <c r="P666" s="12"/>
      <c r="Q666" s="12"/>
      <c r="R666" s="12"/>
      <c r="S666" s="12"/>
      <c r="T666" s="12"/>
      <c r="U666" s="12"/>
      <c r="V666" s="12"/>
      <c r="W666" s="12"/>
      <c r="X666" s="12"/>
      <c r="Y666" s="12"/>
      <c r="Z666" s="12"/>
      <c r="AA666" s="12"/>
      <c r="AB666" s="12"/>
      <c r="AC666" s="12"/>
      <c r="AD666" s="12"/>
      <c r="AE666" s="12"/>
      <c r="AF666" s="12"/>
      <c r="AG666" s="12"/>
      <c r="AH666" s="12"/>
      <c r="AI666" s="12"/>
      <c r="AJ666" s="12"/>
      <c r="AK666" s="12"/>
      <c r="AL666" s="12"/>
      <c r="AM666" s="12"/>
      <c r="AN666" s="12"/>
      <c r="AO666" s="12"/>
      <c r="AP666" s="12"/>
      <c r="AQ666" s="12"/>
      <c r="AR666" s="12"/>
      <c r="AS666" s="12"/>
      <c r="AT666" s="12"/>
      <c r="AU666" s="12"/>
      <c r="AV666" s="12"/>
      <c r="AW666" s="12"/>
      <c r="AX666" s="12"/>
      <c r="AY666" s="12"/>
      <c r="AZ666" s="12"/>
      <c r="BA666" s="12"/>
      <c r="BB666" s="12"/>
      <c r="BC666" s="12"/>
      <c r="BD666" s="12"/>
      <c r="BE666" s="12"/>
      <c r="BF666" s="12"/>
      <c r="BG666" s="12"/>
      <c r="BH666" s="12"/>
      <c r="BI666" s="12"/>
      <c r="BJ666" s="12"/>
      <c r="BK666" s="12"/>
      <c r="BL666" s="12"/>
      <c r="BM666" s="12"/>
      <c r="BN666" s="12"/>
      <c r="BO666" s="12"/>
      <c r="BP666" s="12"/>
      <c r="BQ666" s="12"/>
      <c r="BR666" s="12"/>
      <c r="BS666" s="12"/>
      <c r="BT666" s="12"/>
      <c r="BU666" s="12"/>
      <c r="BV666" s="12"/>
      <c r="BW666" s="12"/>
      <c r="BX666" s="12"/>
      <c r="BY666" s="12"/>
      <c r="BZ666" s="12"/>
      <c r="CA666" s="12"/>
      <c r="CB666" s="12"/>
      <c r="CC666" s="12"/>
    </row>
    <row r="667" spans="1:81" ht="15.75" x14ac:dyDescent="0.25">
      <c r="A667" s="20"/>
      <c r="B667" s="29"/>
      <c r="C667" s="29"/>
      <c r="D667" s="29"/>
      <c r="E667" s="29"/>
      <c r="F667" s="26"/>
      <c r="G667" s="13"/>
      <c r="H667" s="20"/>
      <c r="I667" s="22"/>
      <c r="J667" s="22"/>
      <c r="K667" s="22"/>
      <c r="L667" s="22"/>
      <c r="M667" s="24"/>
      <c r="N667" s="22"/>
      <c r="O667" s="20"/>
      <c r="P667" s="12"/>
      <c r="Q667" s="12"/>
      <c r="R667" s="12"/>
      <c r="S667" s="12"/>
      <c r="T667" s="12"/>
      <c r="U667" s="12"/>
      <c r="V667" s="12"/>
      <c r="W667" s="12"/>
      <c r="X667" s="12"/>
      <c r="Y667" s="12"/>
      <c r="Z667" s="12"/>
      <c r="AA667" s="12"/>
      <c r="AB667" s="12"/>
      <c r="AC667" s="12"/>
      <c r="AD667" s="12"/>
      <c r="AE667" s="12"/>
      <c r="AF667" s="12"/>
      <c r="AG667" s="12"/>
      <c r="AH667" s="12"/>
      <c r="AI667" s="12"/>
      <c r="AJ667" s="12"/>
      <c r="AK667" s="12"/>
      <c r="AL667" s="12"/>
      <c r="AM667" s="12"/>
      <c r="AN667" s="12"/>
      <c r="AO667" s="12"/>
      <c r="AP667" s="12"/>
      <c r="AQ667" s="12"/>
      <c r="AR667" s="12"/>
      <c r="AS667" s="12"/>
      <c r="AT667" s="12"/>
      <c r="AU667" s="12"/>
      <c r="AV667" s="12"/>
      <c r="AW667" s="12"/>
      <c r="AX667" s="12"/>
      <c r="AY667" s="12"/>
      <c r="AZ667" s="12"/>
      <c r="BA667" s="12"/>
      <c r="BB667" s="12"/>
      <c r="BC667" s="12"/>
      <c r="BD667" s="12"/>
      <c r="BE667" s="12"/>
      <c r="BF667" s="12"/>
      <c r="BG667" s="12"/>
      <c r="BH667" s="12"/>
      <c r="BI667" s="12"/>
      <c r="BJ667" s="12"/>
      <c r="BK667" s="12"/>
      <c r="BL667" s="12"/>
      <c r="BM667" s="12"/>
      <c r="BN667" s="12"/>
      <c r="BO667" s="12"/>
      <c r="BP667" s="12"/>
      <c r="BQ667" s="12"/>
      <c r="BR667" s="12"/>
      <c r="BS667" s="12"/>
      <c r="BT667" s="12"/>
      <c r="BU667" s="12"/>
      <c r="BV667" s="12"/>
      <c r="BW667" s="12"/>
      <c r="BX667" s="12"/>
      <c r="BY667" s="12"/>
      <c r="BZ667" s="12"/>
      <c r="CA667" s="12"/>
      <c r="CB667" s="12"/>
      <c r="CC667" s="12"/>
    </row>
    <row r="668" spans="1:81" ht="15.75" x14ac:dyDescent="0.25">
      <c r="A668" s="20"/>
      <c r="B668" s="29"/>
      <c r="C668" s="29"/>
      <c r="D668" s="29"/>
      <c r="E668" s="29"/>
      <c r="F668" s="26"/>
      <c r="G668" s="13"/>
      <c r="H668" s="20"/>
      <c r="I668" s="22"/>
      <c r="J668" s="22"/>
      <c r="K668" s="22"/>
      <c r="L668" s="22"/>
      <c r="M668" s="24"/>
      <c r="N668" s="22"/>
      <c r="O668" s="20"/>
      <c r="P668" s="12"/>
      <c r="Q668" s="12"/>
      <c r="R668" s="12"/>
      <c r="S668" s="12"/>
      <c r="T668" s="12"/>
      <c r="U668" s="12"/>
      <c r="V668" s="12"/>
      <c r="W668" s="12"/>
      <c r="X668" s="12"/>
      <c r="Y668" s="12"/>
      <c r="Z668" s="12"/>
      <c r="AA668" s="12"/>
      <c r="AB668" s="12"/>
      <c r="AC668" s="12"/>
      <c r="AD668" s="12"/>
      <c r="AE668" s="12"/>
      <c r="AF668" s="12"/>
      <c r="AG668" s="12"/>
      <c r="AH668" s="12"/>
      <c r="AI668" s="12"/>
      <c r="AJ668" s="12"/>
      <c r="AK668" s="12"/>
      <c r="AL668" s="12"/>
      <c r="AM668" s="12"/>
      <c r="AN668" s="12"/>
      <c r="AO668" s="12"/>
      <c r="AP668" s="12"/>
      <c r="AQ668" s="12"/>
      <c r="AR668" s="12"/>
      <c r="AS668" s="12"/>
      <c r="AT668" s="12"/>
      <c r="AU668" s="12"/>
      <c r="AV668" s="12"/>
      <c r="AW668" s="12"/>
      <c r="AX668" s="12"/>
      <c r="AY668" s="12"/>
      <c r="AZ668" s="12"/>
      <c r="BA668" s="12"/>
      <c r="BB668" s="12"/>
      <c r="BC668" s="12"/>
      <c r="BD668" s="12"/>
      <c r="BE668" s="12"/>
      <c r="BF668" s="12"/>
      <c r="BG668" s="12"/>
      <c r="BH668" s="12"/>
      <c r="BI668" s="12"/>
      <c r="BJ668" s="12"/>
      <c r="BK668" s="12"/>
      <c r="BL668" s="12"/>
      <c r="BM668" s="12"/>
      <c r="BN668" s="12"/>
      <c r="BO668" s="12"/>
      <c r="BP668" s="12"/>
      <c r="BQ668" s="12"/>
      <c r="BR668" s="12"/>
      <c r="BS668" s="12"/>
      <c r="BT668" s="12"/>
      <c r="BU668" s="12"/>
      <c r="BV668" s="12"/>
      <c r="BW668" s="12"/>
      <c r="BX668" s="12"/>
      <c r="BY668" s="12"/>
      <c r="BZ668" s="12"/>
      <c r="CA668" s="12"/>
      <c r="CB668" s="12"/>
      <c r="CC668" s="12"/>
    </row>
    <row r="669" spans="1:81" ht="15.75" x14ac:dyDescent="0.25">
      <c r="A669" s="20"/>
      <c r="B669" s="29"/>
      <c r="C669" s="29"/>
      <c r="D669" s="29"/>
      <c r="E669" s="29"/>
      <c r="F669" s="26"/>
      <c r="G669" s="13"/>
      <c r="H669" s="20"/>
      <c r="I669" s="22"/>
      <c r="J669" s="22"/>
      <c r="K669" s="22"/>
      <c r="L669" s="22"/>
      <c r="M669" s="24"/>
      <c r="N669" s="22"/>
      <c r="O669" s="20"/>
      <c r="P669" s="12"/>
      <c r="Q669" s="12"/>
      <c r="R669" s="12"/>
      <c r="S669" s="12"/>
      <c r="T669" s="12"/>
      <c r="U669" s="12"/>
      <c r="V669" s="12"/>
      <c r="W669" s="12"/>
      <c r="X669" s="12"/>
      <c r="Y669" s="12"/>
      <c r="Z669" s="12"/>
      <c r="AA669" s="12"/>
      <c r="AB669" s="12"/>
      <c r="AC669" s="12"/>
      <c r="AD669" s="12"/>
      <c r="AE669" s="12"/>
      <c r="AF669" s="12"/>
      <c r="AG669" s="12"/>
      <c r="AH669" s="12"/>
      <c r="AI669" s="12"/>
      <c r="AJ669" s="12"/>
      <c r="AK669" s="12"/>
      <c r="AL669" s="12"/>
      <c r="AM669" s="12"/>
      <c r="AN669" s="12"/>
      <c r="AO669" s="12"/>
      <c r="AP669" s="12"/>
      <c r="AQ669" s="12"/>
      <c r="AR669" s="12"/>
      <c r="AS669" s="12"/>
      <c r="AT669" s="12"/>
      <c r="AU669" s="12"/>
      <c r="AV669" s="12"/>
      <c r="AW669" s="12"/>
      <c r="AX669" s="12"/>
      <c r="AY669" s="12"/>
      <c r="AZ669" s="12"/>
      <c r="BA669" s="12"/>
      <c r="BB669" s="12"/>
      <c r="BC669" s="12"/>
      <c r="BD669" s="12"/>
      <c r="BE669" s="12"/>
      <c r="BF669" s="12"/>
      <c r="BG669" s="12"/>
      <c r="BH669" s="12"/>
      <c r="BI669" s="12"/>
      <c r="BJ669" s="12"/>
      <c r="BK669" s="12"/>
      <c r="BL669" s="12"/>
      <c r="BM669" s="12"/>
      <c r="BN669" s="12"/>
      <c r="BO669" s="12"/>
      <c r="BP669" s="12"/>
      <c r="BQ669" s="12"/>
      <c r="BR669" s="12"/>
      <c r="BS669" s="12"/>
      <c r="BT669" s="12"/>
      <c r="BU669" s="12"/>
      <c r="BV669" s="12"/>
      <c r="BW669" s="12"/>
      <c r="BX669" s="12"/>
      <c r="BY669" s="12"/>
      <c r="BZ669" s="12"/>
      <c r="CA669" s="12"/>
      <c r="CB669" s="12"/>
      <c r="CC669" s="12"/>
    </row>
    <row r="670" spans="1:81" ht="15.75" x14ac:dyDescent="0.25">
      <c r="A670" s="20"/>
      <c r="B670" s="29"/>
      <c r="C670" s="29"/>
      <c r="D670" s="29"/>
      <c r="E670" s="29"/>
      <c r="F670" s="26"/>
      <c r="G670" s="13"/>
      <c r="H670" s="20"/>
      <c r="I670" s="22"/>
      <c r="J670" s="22"/>
      <c r="K670" s="22"/>
      <c r="L670" s="22"/>
      <c r="M670" s="24"/>
      <c r="N670" s="22"/>
      <c r="O670" s="20"/>
      <c r="P670" s="12"/>
      <c r="Q670" s="12"/>
      <c r="R670" s="12"/>
      <c r="S670" s="12"/>
      <c r="T670" s="12"/>
      <c r="U670" s="12"/>
      <c r="V670" s="12"/>
      <c r="W670" s="12"/>
      <c r="X670" s="12"/>
      <c r="Y670" s="12"/>
      <c r="Z670" s="12"/>
      <c r="AA670" s="12"/>
      <c r="AB670" s="12"/>
      <c r="AC670" s="12"/>
      <c r="AD670" s="12"/>
      <c r="AE670" s="12"/>
      <c r="AF670" s="12"/>
      <c r="AG670" s="12"/>
      <c r="AH670" s="12"/>
      <c r="AI670" s="12"/>
      <c r="AJ670" s="12"/>
      <c r="AK670" s="12"/>
      <c r="AL670" s="12"/>
      <c r="AM670" s="12"/>
      <c r="AN670" s="12"/>
      <c r="AO670" s="12"/>
      <c r="AP670" s="12"/>
      <c r="AQ670" s="12"/>
      <c r="AR670" s="12"/>
      <c r="AS670" s="12"/>
      <c r="AT670" s="12"/>
      <c r="AU670" s="12"/>
      <c r="AV670" s="12"/>
      <c r="AW670" s="12"/>
      <c r="AX670" s="12"/>
      <c r="AY670" s="12"/>
      <c r="AZ670" s="12"/>
      <c r="BA670" s="12"/>
      <c r="BB670" s="12"/>
      <c r="BC670" s="12"/>
      <c r="BD670" s="12"/>
      <c r="BE670" s="12"/>
      <c r="BF670" s="12"/>
      <c r="BG670" s="12"/>
      <c r="BH670" s="12"/>
      <c r="BI670" s="12"/>
      <c r="BJ670" s="12"/>
      <c r="BK670" s="12"/>
      <c r="BL670" s="12"/>
      <c r="BM670" s="12"/>
      <c r="BN670" s="12"/>
      <c r="BO670" s="12"/>
      <c r="BP670" s="12"/>
      <c r="BQ670" s="12"/>
      <c r="BR670" s="12"/>
      <c r="BS670" s="12"/>
      <c r="BT670" s="12"/>
      <c r="BU670" s="12"/>
      <c r="BV670" s="12"/>
      <c r="BW670" s="12"/>
      <c r="BX670" s="12"/>
      <c r="BY670" s="12"/>
      <c r="BZ670" s="12"/>
      <c r="CA670" s="12"/>
      <c r="CB670" s="12"/>
      <c r="CC670" s="12"/>
    </row>
    <row r="671" spans="1:81" ht="15.75" x14ac:dyDescent="0.25">
      <c r="A671" s="20"/>
      <c r="B671" s="29"/>
      <c r="C671" s="29"/>
      <c r="D671" s="29"/>
      <c r="E671" s="29"/>
      <c r="F671" s="26"/>
      <c r="G671" s="13"/>
      <c r="H671" s="20"/>
      <c r="I671" s="22"/>
      <c r="J671" s="22"/>
      <c r="K671" s="22"/>
      <c r="L671" s="22"/>
      <c r="M671" s="24"/>
      <c r="N671" s="22"/>
      <c r="O671" s="20"/>
      <c r="P671" s="12"/>
      <c r="Q671" s="12"/>
      <c r="R671" s="12"/>
      <c r="S671" s="12"/>
      <c r="T671" s="12"/>
      <c r="U671" s="12"/>
      <c r="V671" s="12"/>
      <c r="W671" s="12"/>
      <c r="X671" s="12"/>
      <c r="Y671" s="12"/>
      <c r="Z671" s="12"/>
      <c r="AA671" s="12"/>
      <c r="AB671" s="12"/>
      <c r="AC671" s="12"/>
      <c r="AD671" s="12"/>
      <c r="AE671" s="12"/>
      <c r="AF671" s="12"/>
      <c r="AG671" s="12"/>
      <c r="AH671" s="12"/>
      <c r="AI671" s="12"/>
      <c r="AJ671" s="12"/>
      <c r="AK671" s="12"/>
      <c r="AL671" s="12"/>
      <c r="AM671" s="12"/>
      <c r="AN671" s="12"/>
      <c r="AO671" s="12"/>
      <c r="AP671" s="12"/>
      <c r="AQ671" s="12"/>
      <c r="AR671" s="12"/>
      <c r="AS671" s="12"/>
      <c r="AT671" s="12"/>
      <c r="AU671" s="12"/>
      <c r="AV671" s="12"/>
      <c r="AW671" s="12"/>
      <c r="AX671" s="12"/>
      <c r="AY671" s="12"/>
      <c r="AZ671" s="12"/>
      <c r="BA671" s="12"/>
      <c r="BB671" s="12"/>
      <c r="BC671" s="12"/>
      <c r="BD671" s="12"/>
      <c r="BE671" s="12"/>
      <c r="BF671" s="12"/>
      <c r="BG671" s="12"/>
      <c r="BH671" s="12"/>
      <c r="BI671" s="12"/>
      <c r="BJ671" s="12"/>
      <c r="BK671" s="12"/>
      <c r="BL671" s="12"/>
      <c r="BM671" s="12"/>
      <c r="BN671" s="12"/>
      <c r="BO671" s="12"/>
      <c r="BP671" s="12"/>
      <c r="BQ671" s="12"/>
      <c r="BR671" s="12"/>
      <c r="BS671" s="12"/>
      <c r="BT671" s="12"/>
      <c r="BU671" s="12"/>
      <c r="BV671" s="12"/>
      <c r="BW671" s="12"/>
      <c r="BX671" s="12"/>
      <c r="BY671" s="12"/>
      <c r="BZ671" s="12"/>
      <c r="CA671" s="12"/>
      <c r="CB671" s="12"/>
      <c r="CC671" s="12"/>
    </row>
    <row r="672" spans="1:81" ht="15.75" x14ac:dyDescent="0.25">
      <c r="A672" s="20"/>
      <c r="B672" s="29"/>
      <c r="C672" s="29"/>
      <c r="D672" s="29"/>
      <c r="E672" s="29"/>
      <c r="F672" s="26"/>
      <c r="G672" s="13"/>
      <c r="H672" s="20"/>
      <c r="I672" s="22"/>
      <c r="J672" s="22"/>
      <c r="K672" s="22"/>
      <c r="L672" s="22"/>
      <c r="M672" s="24"/>
      <c r="N672" s="22"/>
      <c r="O672" s="20"/>
      <c r="P672" s="12"/>
      <c r="Q672" s="12"/>
      <c r="R672" s="12"/>
      <c r="S672" s="12"/>
      <c r="T672" s="12"/>
      <c r="U672" s="12"/>
      <c r="V672" s="12"/>
      <c r="W672" s="12"/>
      <c r="X672" s="12"/>
      <c r="Y672" s="12"/>
      <c r="Z672" s="12"/>
      <c r="AA672" s="12"/>
      <c r="AB672" s="12"/>
      <c r="AC672" s="12"/>
      <c r="AD672" s="12"/>
      <c r="AE672" s="12"/>
      <c r="AF672" s="12"/>
      <c r="AG672" s="12"/>
      <c r="AH672" s="12"/>
      <c r="AI672" s="12"/>
      <c r="AJ672" s="12"/>
      <c r="AK672" s="12"/>
      <c r="AL672" s="12"/>
      <c r="AM672" s="12"/>
      <c r="AN672" s="12"/>
      <c r="AO672" s="12"/>
      <c r="AP672" s="12"/>
      <c r="AQ672" s="12"/>
      <c r="AR672" s="12"/>
      <c r="AS672" s="12"/>
      <c r="AT672" s="12"/>
      <c r="AU672" s="12"/>
      <c r="AV672" s="12"/>
      <c r="AW672" s="12"/>
      <c r="AX672" s="12"/>
      <c r="AY672" s="12"/>
      <c r="AZ672" s="12"/>
      <c r="BA672" s="12"/>
      <c r="BB672" s="12"/>
      <c r="BC672" s="12"/>
      <c r="BD672" s="12"/>
      <c r="BE672" s="12"/>
      <c r="BF672" s="12"/>
      <c r="BG672" s="12"/>
      <c r="BH672" s="12"/>
      <c r="BI672" s="12"/>
      <c r="BJ672" s="12"/>
      <c r="BK672" s="12"/>
      <c r="BL672" s="12"/>
      <c r="BM672" s="12"/>
      <c r="BN672" s="12"/>
      <c r="BO672" s="12"/>
      <c r="BP672" s="12"/>
      <c r="BQ672" s="12"/>
      <c r="BR672" s="12"/>
      <c r="BS672" s="12"/>
      <c r="BT672" s="12"/>
      <c r="BU672" s="12"/>
      <c r="BV672" s="12"/>
      <c r="BW672" s="12"/>
      <c r="BX672" s="12"/>
      <c r="BY672" s="12"/>
      <c r="BZ672" s="12"/>
      <c r="CA672" s="12"/>
      <c r="CB672" s="12"/>
      <c r="CC672" s="12"/>
    </row>
    <row r="673" spans="1:81" ht="15.75" x14ac:dyDescent="0.25">
      <c r="A673" s="20"/>
      <c r="B673" s="29"/>
      <c r="C673" s="29"/>
      <c r="D673" s="29"/>
      <c r="E673" s="29"/>
      <c r="F673" s="26"/>
      <c r="G673" s="13"/>
      <c r="H673" s="20"/>
      <c r="I673" s="22"/>
      <c r="J673" s="22"/>
      <c r="K673" s="22"/>
      <c r="L673" s="22"/>
      <c r="M673" s="24"/>
      <c r="N673" s="22"/>
      <c r="O673" s="20"/>
      <c r="P673" s="12"/>
      <c r="Q673" s="12"/>
      <c r="R673" s="12"/>
      <c r="S673" s="12"/>
      <c r="T673" s="12"/>
      <c r="U673" s="12"/>
      <c r="V673" s="12"/>
      <c r="W673" s="12"/>
      <c r="X673" s="12"/>
      <c r="Y673" s="12"/>
      <c r="Z673" s="12"/>
      <c r="AA673" s="12"/>
      <c r="AB673" s="12"/>
      <c r="AC673" s="12"/>
      <c r="AD673" s="12"/>
      <c r="AE673" s="12"/>
      <c r="AF673" s="12"/>
      <c r="AG673" s="12"/>
      <c r="AH673" s="12"/>
      <c r="AI673" s="12"/>
      <c r="AJ673" s="12"/>
      <c r="AK673" s="12"/>
      <c r="AL673" s="12"/>
      <c r="AM673" s="12"/>
      <c r="AN673" s="12"/>
      <c r="AO673" s="12"/>
      <c r="AP673" s="12"/>
      <c r="AQ673" s="12"/>
      <c r="AR673" s="12"/>
      <c r="AS673" s="12"/>
      <c r="AT673" s="12"/>
      <c r="AU673" s="12"/>
      <c r="AV673" s="12"/>
      <c r="AW673" s="12"/>
      <c r="AX673" s="12"/>
      <c r="AY673" s="12"/>
      <c r="AZ673" s="12"/>
      <c r="BA673" s="12"/>
      <c r="BB673" s="12"/>
      <c r="BC673" s="12"/>
      <c r="BD673" s="12"/>
      <c r="BE673" s="12"/>
      <c r="BF673" s="12"/>
      <c r="BG673" s="12"/>
      <c r="BH673" s="12"/>
      <c r="BI673" s="12"/>
      <c r="BJ673" s="12"/>
      <c r="BK673" s="12"/>
      <c r="BL673" s="12"/>
      <c r="BM673" s="12"/>
      <c r="BN673" s="12"/>
      <c r="BO673" s="12"/>
      <c r="BP673" s="12"/>
      <c r="BQ673" s="12"/>
      <c r="BR673" s="12"/>
      <c r="BS673" s="12"/>
      <c r="BT673" s="12"/>
      <c r="BU673" s="12"/>
      <c r="BV673" s="12"/>
      <c r="BW673" s="12"/>
      <c r="BX673" s="12"/>
      <c r="BY673" s="12"/>
      <c r="BZ673" s="12"/>
      <c r="CA673" s="12"/>
      <c r="CB673" s="12"/>
      <c r="CC673" s="12"/>
    </row>
    <row r="674" spans="1:81" ht="15.75" x14ac:dyDescent="0.25">
      <c r="A674" s="20"/>
      <c r="B674" s="29"/>
      <c r="C674" s="29"/>
      <c r="D674" s="29"/>
      <c r="E674" s="29"/>
      <c r="F674" s="26"/>
      <c r="G674" s="13"/>
      <c r="H674" s="20"/>
      <c r="I674" s="22"/>
      <c r="J674" s="22"/>
      <c r="K674" s="22"/>
      <c r="L674" s="22"/>
      <c r="M674" s="24"/>
      <c r="N674" s="22"/>
      <c r="O674" s="20"/>
      <c r="P674" s="12"/>
      <c r="Q674" s="12"/>
      <c r="R674" s="12"/>
      <c r="S674" s="12"/>
      <c r="T674" s="12"/>
      <c r="U674" s="12"/>
      <c r="V674" s="12"/>
      <c r="W674" s="12"/>
      <c r="X674" s="12"/>
      <c r="Y674" s="12"/>
      <c r="Z674" s="12"/>
      <c r="AA674" s="12"/>
      <c r="AB674" s="12"/>
      <c r="AC674" s="12"/>
      <c r="AD674" s="12"/>
      <c r="AE674" s="12"/>
      <c r="AF674" s="12"/>
      <c r="AG674" s="12"/>
      <c r="AH674" s="12"/>
      <c r="AI674" s="12"/>
      <c r="AJ674" s="12"/>
      <c r="AK674" s="12"/>
      <c r="AL674" s="12"/>
      <c r="AM674" s="12"/>
      <c r="AN674" s="12"/>
      <c r="AO674" s="12"/>
      <c r="AP674" s="12"/>
      <c r="AQ674" s="12"/>
      <c r="AR674" s="12"/>
      <c r="AS674" s="12"/>
      <c r="AT674" s="12"/>
      <c r="AU674" s="12"/>
      <c r="AV674" s="12"/>
      <c r="AW674" s="12"/>
      <c r="AX674" s="12"/>
      <c r="AY674" s="12"/>
      <c r="AZ674" s="12"/>
      <c r="BA674" s="12"/>
      <c r="BB674" s="12"/>
      <c r="BC674" s="12"/>
      <c r="BD674" s="12"/>
      <c r="BE674" s="12"/>
      <c r="BF674" s="12"/>
      <c r="BG674" s="12"/>
      <c r="BH674" s="12"/>
      <c r="BI674" s="12"/>
      <c r="BJ674" s="12"/>
      <c r="BK674" s="12"/>
      <c r="BL674" s="12"/>
      <c r="BM674" s="12"/>
      <c r="BN674" s="12"/>
      <c r="BO674" s="12"/>
      <c r="BP674" s="12"/>
      <c r="BQ674" s="12"/>
      <c r="BR674" s="12"/>
      <c r="BS674" s="12"/>
      <c r="BT674" s="12"/>
      <c r="BU674" s="12"/>
      <c r="BV674" s="12"/>
      <c r="BW674" s="12"/>
      <c r="BX674" s="12"/>
      <c r="BY674" s="12"/>
      <c r="BZ674" s="12"/>
      <c r="CA674" s="12"/>
      <c r="CB674" s="12"/>
      <c r="CC674" s="12"/>
    </row>
    <row r="675" spans="1:81" ht="15.75" x14ac:dyDescent="0.25">
      <c r="A675" s="20"/>
      <c r="B675" s="29"/>
      <c r="C675" s="29"/>
      <c r="D675" s="29"/>
      <c r="E675" s="29"/>
      <c r="F675" s="26"/>
      <c r="G675" s="13"/>
      <c r="H675" s="20"/>
      <c r="I675" s="22"/>
      <c r="J675" s="22"/>
      <c r="K675" s="22"/>
      <c r="L675" s="22"/>
      <c r="M675" s="24"/>
      <c r="N675" s="22"/>
      <c r="O675" s="20"/>
      <c r="P675" s="12"/>
      <c r="Q675" s="12"/>
      <c r="R675" s="12"/>
      <c r="S675" s="12"/>
      <c r="T675" s="12"/>
      <c r="U675" s="12"/>
      <c r="V675" s="12"/>
      <c r="W675" s="12"/>
      <c r="X675" s="12"/>
      <c r="Y675" s="12"/>
      <c r="Z675" s="12"/>
      <c r="AA675" s="12"/>
      <c r="AB675" s="12"/>
      <c r="AC675" s="12"/>
      <c r="AD675" s="12"/>
      <c r="AE675" s="12"/>
      <c r="AF675" s="12"/>
      <c r="AG675" s="12"/>
      <c r="AH675" s="12"/>
      <c r="AI675" s="12"/>
      <c r="AJ675" s="12"/>
      <c r="AK675" s="12"/>
      <c r="AL675" s="12"/>
      <c r="AM675" s="12"/>
      <c r="AN675" s="12"/>
      <c r="AO675" s="12"/>
      <c r="AP675" s="12"/>
      <c r="AQ675" s="12"/>
      <c r="AR675" s="12"/>
      <c r="AS675" s="12"/>
      <c r="AT675" s="12"/>
      <c r="AU675" s="12"/>
      <c r="AV675" s="12"/>
      <c r="AW675" s="12"/>
      <c r="AX675" s="12"/>
      <c r="AY675" s="12"/>
      <c r="AZ675" s="12"/>
      <c r="BA675" s="12"/>
      <c r="BB675" s="12"/>
      <c r="BC675" s="12"/>
      <c r="BD675" s="12"/>
      <c r="BE675" s="12"/>
      <c r="BF675" s="12"/>
      <c r="BG675" s="12"/>
      <c r="BH675" s="12"/>
      <c r="BI675" s="12"/>
      <c r="BJ675" s="12"/>
      <c r="BK675" s="12"/>
      <c r="BL675" s="12"/>
      <c r="BM675" s="12"/>
      <c r="BN675" s="12"/>
      <c r="BO675" s="12"/>
      <c r="BP675" s="12"/>
      <c r="BQ675" s="12"/>
      <c r="BR675" s="12"/>
      <c r="BS675" s="12"/>
      <c r="BT675" s="12"/>
      <c r="BU675" s="12"/>
      <c r="BV675" s="12"/>
      <c r="BW675" s="12"/>
      <c r="BX675" s="12"/>
      <c r="BY675" s="12"/>
      <c r="BZ675" s="12"/>
      <c r="CA675" s="12"/>
      <c r="CB675" s="12"/>
      <c r="CC675" s="12"/>
    </row>
    <row r="676" spans="1:81" ht="15.75" x14ac:dyDescent="0.25">
      <c r="A676" s="20"/>
      <c r="B676" s="29"/>
      <c r="C676" s="29"/>
      <c r="D676" s="29"/>
      <c r="E676" s="29"/>
      <c r="F676" s="26"/>
      <c r="G676" s="13"/>
      <c r="H676" s="20"/>
      <c r="I676" s="22"/>
      <c r="J676" s="22"/>
      <c r="K676" s="22"/>
      <c r="L676" s="22"/>
      <c r="M676" s="24"/>
      <c r="N676" s="22"/>
      <c r="O676" s="20"/>
      <c r="P676" s="12"/>
      <c r="Q676" s="12"/>
      <c r="R676" s="12"/>
      <c r="S676" s="12"/>
      <c r="T676" s="12"/>
      <c r="U676" s="12"/>
      <c r="V676" s="12"/>
      <c r="W676" s="12"/>
      <c r="X676" s="12"/>
      <c r="Y676" s="12"/>
      <c r="Z676" s="12"/>
      <c r="AA676" s="12"/>
      <c r="AB676" s="12"/>
      <c r="AC676" s="12"/>
      <c r="AD676" s="12"/>
      <c r="AE676" s="12"/>
      <c r="AF676" s="12"/>
      <c r="AG676" s="12"/>
      <c r="AH676" s="12"/>
      <c r="AI676" s="12"/>
      <c r="AJ676" s="12"/>
      <c r="AK676" s="12"/>
      <c r="AL676" s="12"/>
      <c r="AM676" s="12"/>
      <c r="AN676" s="12"/>
      <c r="AO676" s="12"/>
      <c r="AP676" s="12"/>
      <c r="AQ676" s="12"/>
      <c r="AR676" s="12"/>
      <c r="AS676" s="12"/>
      <c r="AT676" s="12"/>
      <c r="AU676" s="12"/>
      <c r="AV676" s="12"/>
      <c r="AW676" s="12"/>
      <c r="AX676" s="12"/>
      <c r="AY676" s="12"/>
      <c r="AZ676" s="12"/>
      <c r="BA676" s="12"/>
      <c r="BB676" s="12"/>
      <c r="BC676" s="12"/>
      <c r="BD676" s="12"/>
      <c r="BE676" s="12"/>
      <c r="BF676" s="12"/>
      <c r="BG676" s="12"/>
      <c r="BH676" s="12"/>
      <c r="BI676" s="12"/>
      <c r="BJ676" s="12"/>
      <c r="BK676" s="12"/>
      <c r="BL676" s="12"/>
      <c r="BM676" s="12"/>
      <c r="BN676" s="12"/>
      <c r="BO676" s="12"/>
      <c r="BP676" s="12"/>
      <c r="BQ676" s="12"/>
      <c r="BR676" s="12"/>
      <c r="BS676" s="12"/>
      <c r="BT676" s="12"/>
      <c r="BU676" s="12"/>
      <c r="BV676" s="12"/>
      <c r="BW676" s="12"/>
      <c r="BX676" s="12"/>
      <c r="BY676" s="12"/>
      <c r="BZ676" s="12"/>
      <c r="CA676" s="12"/>
      <c r="CB676" s="12"/>
      <c r="CC676" s="12"/>
    </row>
    <row r="677" spans="1:81" ht="15.75" x14ac:dyDescent="0.25">
      <c r="A677" s="20"/>
      <c r="B677" s="29"/>
      <c r="C677" s="29"/>
      <c r="D677" s="29"/>
      <c r="E677" s="29"/>
      <c r="F677" s="26"/>
      <c r="G677" s="13"/>
      <c r="H677" s="20"/>
      <c r="I677" s="22"/>
      <c r="J677" s="22"/>
      <c r="K677" s="22"/>
      <c r="L677" s="22"/>
      <c r="M677" s="24"/>
      <c r="N677" s="22"/>
      <c r="O677" s="20"/>
      <c r="P677" s="12"/>
      <c r="Q677" s="12"/>
      <c r="R677" s="12"/>
      <c r="S677" s="12"/>
      <c r="T677" s="12"/>
      <c r="U677" s="12"/>
      <c r="V677" s="12"/>
      <c r="W677" s="12"/>
      <c r="X677" s="12"/>
      <c r="Y677" s="12"/>
      <c r="Z677" s="12"/>
      <c r="AA677" s="12"/>
      <c r="AB677" s="12"/>
      <c r="AC677" s="12"/>
      <c r="AD677" s="12"/>
      <c r="AE677" s="12"/>
      <c r="AF677" s="12"/>
      <c r="AG677" s="12"/>
      <c r="AH677" s="12"/>
      <c r="AI677" s="12"/>
      <c r="AJ677" s="12"/>
      <c r="AK677" s="12"/>
      <c r="AL677" s="12"/>
      <c r="AM677" s="12"/>
      <c r="AN677" s="12"/>
      <c r="AO677" s="12"/>
      <c r="AP677" s="12"/>
      <c r="AQ677" s="12"/>
      <c r="AR677" s="12"/>
      <c r="AS677" s="12"/>
      <c r="AT677" s="12"/>
      <c r="AU677" s="12"/>
      <c r="AV677" s="12"/>
      <c r="AW677" s="12"/>
      <c r="AX677" s="12"/>
      <c r="AY677" s="12"/>
      <c r="AZ677" s="12"/>
      <c r="BA677" s="12"/>
      <c r="BB677" s="12"/>
      <c r="BC677" s="12"/>
      <c r="BD677" s="12"/>
      <c r="BE677" s="12"/>
      <c r="BF677" s="12"/>
      <c r="BG677" s="12"/>
      <c r="BH677" s="12"/>
      <c r="BI677" s="12"/>
      <c r="BJ677" s="12"/>
      <c r="BK677" s="12"/>
      <c r="BL677" s="12"/>
      <c r="BM677" s="12"/>
      <c r="BN677" s="12"/>
      <c r="BO677" s="12"/>
      <c r="BP677" s="12"/>
      <c r="BQ677" s="12"/>
      <c r="BR677" s="12"/>
      <c r="BS677" s="12"/>
      <c r="BT677" s="12"/>
      <c r="BU677" s="12"/>
      <c r="BV677" s="12"/>
      <c r="BW677" s="12"/>
      <c r="BX677" s="12"/>
      <c r="BY677" s="12"/>
      <c r="BZ677" s="12"/>
      <c r="CA677" s="12"/>
      <c r="CB677" s="12"/>
      <c r="CC677" s="12"/>
    </row>
    <row r="678" spans="1:81" ht="15.75" x14ac:dyDescent="0.25">
      <c r="A678" s="20"/>
      <c r="B678" s="29"/>
      <c r="C678" s="29"/>
      <c r="D678" s="29"/>
      <c r="E678" s="29"/>
      <c r="F678" s="26"/>
      <c r="G678" s="13"/>
      <c r="H678" s="20"/>
      <c r="I678" s="22"/>
      <c r="J678" s="22"/>
      <c r="K678" s="22"/>
      <c r="L678" s="22"/>
      <c r="M678" s="24"/>
      <c r="N678" s="22"/>
      <c r="O678" s="20"/>
      <c r="P678" s="12"/>
      <c r="Q678" s="12"/>
      <c r="R678" s="12"/>
      <c r="S678" s="12"/>
      <c r="T678" s="12"/>
      <c r="U678" s="12"/>
      <c r="V678" s="12"/>
      <c r="W678" s="12"/>
      <c r="X678" s="12"/>
      <c r="Y678" s="12"/>
      <c r="Z678" s="12"/>
      <c r="AA678" s="12"/>
      <c r="AB678" s="12"/>
      <c r="AC678" s="12"/>
      <c r="AD678" s="12"/>
      <c r="AE678" s="12"/>
      <c r="AF678" s="12"/>
      <c r="AG678" s="12"/>
      <c r="AH678" s="12"/>
      <c r="AI678" s="12"/>
      <c r="AJ678" s="12"/>
      <c r="AK678" s="12"/>
      <c r="AL678" s="12"/>
      <c r="AM678" s="12"/>
      <c r="AN678" s="12"/>
      <c r="AO678" s="12"/>
      <c r="AP678" s="12"/>
      <c r="AQ678" s="12"/>
      <c r="AR678" s="12"/>
      <c r="AS678" s="12"/>
      <c r="AT678" s="12"/>
      <c r="AU678" s="12"/>
      <c r="AV678" s="12"/>
      <c r="AW678" s="12"/>
      <c r="AX678" s="12"/>
      <c r="AY678" s="12"/>
      <c r="AZ678" s="12"/>
      <c r="BA678" s="12"/>
      <c r="BB678" s="12"/>
      <c r="BC678" s="12"/>
      <c r="BD678" s="12"/>
      <c r="BE678" s="12"/>
      <c r="BF678" s="12"/>
      <c r="BG678" s="12"/>
      <c r="BH678" s="12"/>
      <c r="BI678" s="12"/>
      <c r="BJ678" s="12"/>
      <c r="BK678" s="12"/>
      <c r="BL678" s="12"/>
      <c r="BM678" s="12"/>
      <c r="BN678" s="12"/>
      <c r="BO678" s="12"/>
      <c r="BP678" s="12"/>
      <c r="BQ678" s="12"/>
      <c r="BR678" s="12"/>
      <c r="BS678" s="12"/>
      <c r="BT678" s="12"/>
      <c r="BU678" s="12"/>
      <c r="BV678" s="12"/>
      <c r="BW678" s="12"/>
      <c r="BX678" s="12"/>
      <c r="BY678" s="12"/>
      <c r="BZ678" s="12"/>
      <c r="CA678" s="12"/>
      <c r="CB678" s="12"/>
      <c r="CC678" s="12"/>
    </row>
    <row r="679" spans="1:81" ht="15.75" x14ac:dyDescent="0.25">
      <c r="A679" s="20"/>
      <c r="B679" s="29"/>
      <c r="C679" s="29"/>
      <c r="D679" s="29"/>
      <c r="E679" s="29"/>
      <c r="F679" s="26"/>
      <c r="G679" s="13"/>
      <c r="H679" s="20"/>
      <c r="I679" s="22"/>
      <c r="J679" s="22"/>
      <c r="K679" s="22"/>
      <c r="L679" s="22"/>
      <c r="M679" s="24"/>
      <c r="N679" s="22"/>
      <c r="O679" s="20"/>
      <c r="P679" s="12"/>
      <c r="Q679" s="12"/>
      <c r="R679" s="12"/>
      <c r="S679" s="12"/>
      <c r="T679" s="12"/>
      <c r="U679" s="12"/>
      <c r="V679" s="12"/>
      <c r="W679" s="12"/>
      <c r="X679" s="12"/>
      <c r="Y679" s="12"/>
      <c r="Z679" s="12"/>
      <c r="AA679" s="12"/>
      <c r="AB679" s="12"/>
      <c r="AC679" s="12"/>
      <c r="AD679" s="12"/>
      <c r="AE679" s="12"/>
      <c r="AF679" s="12"/>
      <c r="AG679" s="12"/>
      <c r="AH679" s="12"/>
      <c r="AI679" s="12"/>
      <c r="AJ679" s="12"/>
      <c r="AK679" s="12"/>
      <c r="AL679" s="12"/>
      <c r="AM679" s="12"/>
      <c r="AN679" s="12"/>
      <c r="AO679" s="12"/>
      <c r="AP679" s="12"/>
      <c r="AQ679" s="12"/>
      <c r="AR679" s="12"/>
      <c r="AS679" s="12"/>
      <c r="AT679" s="12"/>
      <c r="AU679" s="12"/>
      <c r="AV679" s="12"/>
      <c r="AW679" s="12"/>
      <c r="AX679" s="12"/>
      <c r="AY679" s="12"/>
      <c r="AZ679" s="12"/>
      <c r="BA679" s="12"/>
      <c r="BB679" s="12"/>
      <c r="BC679" s="12"/>
      <c r="BD679" s="12"/>
      <c r="BE679" s="12"/>
      <c r="BF679" s="12"/>
      <c r="BG679" s="12"/>
      <c r="BH679" s="12"/>
      <c r="BI679" s="12"/>
      <c r="BJ679" s="12"/>
      <c r="BK679" s="12"/>
      <c r="BL679" s="12"/>
      <c r="BM679" s="12"/>
      <c r="BN679" s="12"/>
      <c r="BO679" s="12"/>
      <c r="BP679" s="12"/>
      <c r="BQ679" s="12"/>
      <c r="BR679" s="12"/>
      <c r="BS679" s="12"/>
      <c r="BT679" s="12"/>
      <c r="BU679" s="12"/>
      <c r="BV679" s="12"/>
      <c r="BW679" s="12"/>
      <c r="BX679" s="12"/>
      <c r="BY679" s="12"/>
      <c r="BZ679" s="12"/>
      <c r="CA679" s="12"/>
      <c r="CB679" s="12"/>
      <c r="CC679" s="12"/>
    </row>
    <row r="680" spans="1:81" ht="15.75" x14ac:dyDescent="0.25">
      <c r="A680" s="20"/>
      <c r="B680" s="29"/>
      <c r="C680" s="29"/>
      <c r="D680" s="29"/>
      <c r="E680" s="29"/>
      <c r="F680" s="26"/>
      <c r="G680" s="13"/>
      <c r="H680" s="20"/>
      <c r="I680" s="22"/>
      <c r="J680" s="22"/>
      <c r="K680" s="22"/>
      <c r="L680" s="22"/>
      <c r="M680" s="24"/>
      <c r="N680" s="22"/>
      <c r="O680" s="20"/>
      <c r="P680" s="12"/>
      <c r="Q680" s="12"/>
      <c r="R680" s="12"/>
      <c r="S680" s="12"/>
      <c r="T680" s="12"/>
      <c r="U680" s="12"/>
      <c r="V680" s="12"/>
      <c r="W680" s="12"/>
      <c r="X680" s="12"/>
      <c r="Y680" s="12"/>
      <c r="Z680" s="12"/>
      <c r="AA680" s="12"/>
      <c r="AB680" s="12"/>
      <c r="AC680" s="12"/>
      <c r="AD680" s="12"/>
      <c r="AE680" s="12"/>
      <c r="AF680" s="12"/>
      <c r="AG680" s="12"/>
      <c r="AH680" s="12"/>
      <c r="AI680" s="12"/>
      <c r="AJ680" s="12"/>
      <c r="AK680" s="12"/>
      <c r="AL680" s="12"/>
      <c r="AM680" s="12"/>
      <c r="AN680" s="12"/>
      <c r="AO680" s="12"/>
      <c r="AP680" s="12"/>
      <c r="AQ680" s="12"/>
      <c r="AR680" s="12"/>
      <c r="AS680" s="12"/>
      <c r="AT680" s="12"/>
      <c r="AU680" s="12"/>
      <c r="AV680" s="12"/>
      <c r="AW680" s="12"/>
      <c r="AX680" s="12"/>
      <c r="AY680" s="12"/>
      <c r="AZ680" s="12"/>
      <c r="BA680" s="12"/>
      <c r="BB680" s="12"/>
      <c r="BC680" s="12"/>
      <c r="BD680" s="12"/>
      <c r="BE680" s="12"/>
      <c r="BF680" s="12"/>
      <c r="BG680" s="12"/>
      <c r="BH680" s="12"/>
      <c r="BI680" s="12"/>
      <c r="BJ680" s="12"/>
      <c r="BK680" s="12"/>
      <c r="BL680" s="12"/>
      <c r="BM680" s="12"/>
      <c r="BN680" s="12"/>
      <c r="BO680" s="12"/>
      <c r="BP680" s="12"/>
      <c r="BQ680" s="12"/>
      <c r="BR680" s="12"/>
      <c r="BS680" s="12"/>
      <c r="BT680" s="12"/>
      <c r="BU680" s="12"/>
      <c r="BV680" s="12"/>
      <c r="BW680" s="12"/>
      <c r="BX680" s="12"/>
      <c r="BY680" s="12"/>
      <c r="BZ680" s="12"/>
      <c r="CA680" s="12"/>
      <c r="CB680" s="12"/>
      <c r="CC680" s="12"/>
    </row>
    <row r="681" spans="1:81" ht="15.75" x14ac:dyDescent="0.25">
      <c r="A681" s="20"/>
      <c r="B681" s="29"/>
      <c r="C681" s="29"/>
      <c r="D681" s="29"/>
      <c r="E681" s="29"/>
      <c r="F681" s="26"/>
      <c r="G681" s="13"/>
      <c r="H681" s="20"/>
      <c r="I681" s="22"/>
      <c r="J681" s="22"/>
      <c r="K681" s="22"/>
      <c r="L681" s="22"/>
      <c r="M681" s="24"/>
      <c r="N681" s="22"/>
      <c r="O681" s="20"/>
      <c r="P681" s="12"/>
      <c r="Q681" s="12"/>
      <c r="R681" s="12"/>
      <c r="S681" s="12"/>
      <c r="T681" s="12"/>
      <c r="U681" s="12"/>
      <c r="V681" s="12"/>
      <c r="W681" s="12"/>
      <c r="X681" s="12"/>
      <c r="Y681" s="12"/>
      <c r="Z681" s="12"/>
      <c r="AA681" s="12"/>
      <c r="AB681" s="12"/>
      <c r="AC681" s="12"/>
      <c r="AD681" s="12"/>
      <c r="AE681" s="12"/>
      <c r="AF681" s="12"/>
      <c r="AG681" s="12"/>
      <c r="AH681" s="12"/>
      <c r="AI681" s="12"/>
      <c r="AJ681" s="12"/>
      <c r="AK681" s="12"/>
      <c r="AL681" s="12"/>
      <c r="AM681" s="12"/>
      <c r="AN681" s="12"/>
      <c r="AO681" s="12"/>
      <c r="AP681" s="12"/>
      <c r="AQ681" s="12"/>
      <c r="AR681" s="12"/>
      <c r="AS681" s="12"/>
      <c r="AT681" s="12"/>
      <c r="AU681" s="12"/>
      <c r="AV681" s="12"/>
      <c r="AW681" s="12"/>
      <c r="AX681" s="12"/>
      <c r="AY681" s="12"/>
      <c r="AZ681" s="12"/>
      <c r="BA681" s="12"/>
      <c r="BB681" s="12"/>
      <c r="BC681" s="12"/>
      <c r="BD681" s="12"/>
      <c r="BE681" s="12"/>
      <c r="BF681" s="12"/>
      <c r="BG681" s="12"/>
      <c r="BH681" s="12"/>
      <c r="BI681" s="12"/>
      <c r="BJ681" s="12"/>
      <c r="BK681" s="12"/>
      <c r="BL681" s="12"/>
      <c r="BM681" s="12"/>
      <c r="BN681" s="12"/>
      <c r="BO681" s="12"/>
      <c r="BP681" s="12"/>
      <c r="BQ681" s="12"/>
      <c r="BR681" s="12"/>
      <c r="BS681" s="12"/>
      <c r="BT681" s="12"/>
      <c r="BU681" s="12"/>
      <c r="BV681" s="12"/>
      <c r="BW681" s="12"/>
      <c r="BX681" s="12"/>
      <c r="BY681" s="12"/>
      <c r="BZ681" s="12"/>
      <c r="CA681" s="12"/>
      <c r="CB681" s="12"/>
      <c r="CC681" s="12"/>
    </row>
    <row r="682" spans="1:81" ht="15.75" x14ac:dyDescent="0.25">
      <c r="A682" s="20"/>
      <c r="B682" s="29"/>
      <c r="C682" s="29"/>
      <c r="D682" s="29"/>
      <c r="E682" s="29"/>
      <c r="F682" s="26"/>
      <c r="G682" s="13"/>
      <c r="H682" s="20"/>
      <c r="I682" s="22"/>
      <c r="J682" s="22"/>
      <c r="K682" s="22"/>
      <c r="L682" s="22"/>
      <c r="M682" s="24"/>
      <c r="N682" s="22"/>
      <c r="O682" s="20"/>
      <c r="P682" s="12"/>
      <c r="Q682" s="12"/>
      <c r="R682" s="12"/>
      <c r="S682" s="12"/>
      <c r="T682" s="12"/>
      <c r="U682" s="12"/>
      <c r="V682" s="12"/>
      <c r="W682" s="12"/>
      <c r="X682" s="12"/>
      <c r="Y682" s="12"/>
      <c r="Z682" s="12"/>
      <c r="AA682" s="12"/>
      <c r="AB682" s="12"/>
      <c r="AC682" s="12"/>
      <c r="AD682" s="12"/>
      <c r="AE682" s="12"/>
      <c r="AF682" s="12"/>
      <c r="AG682" s="12"/>
      <c r="AH682" s="12"/>
      <c r="AI682" s="12"/>
      <c r="AJ682" s="12"/>
      <c r="AK682" s="12"/>
      <c r="AL682" s="12"/>
      <c r="AM682" s="12"/>
      <c r="AN682" s="12"/>
      <c r="AO682" s="12"/>
      <c r="AP682" s="12"/>
      <c r="AQ682" s="12"/>
      <c r="AR682" s="12"/>
      <c r="AS682" s="12"/>
      <c r="AT682" s="12"/>
      <c r="AU682" s="12"/>
      <c r="AV682" s="12"/>
      <c r="AW682" s="12"/>
      <c r="AX682" s="12"/>
      <c r="AY682" s="12"/>
      <c r="AZ682" s="12"/>
      <c r="BA682" s="12"/>
      <c r="BB682" s="12"/>
      <c r="BC682" s="12"/>
      <c r="BD682" s="12"/>
      <c r="BE682" s="12"/>
      <c r="BF682" s="12"/>
      <c r="BG682" s="12"/>
      <c r="BH682" s="12"/>
      <c r="BI682" s="12"/>
      <c r="BJ682" s="12"/>
      <c r="BK682" s="12"/>
      <c r="BL682" s="12"/>
      <c r="BM682" s="12"/>
      <c r="BN682" s="12"/>
      <c r="BO682" s="12"/>
      <c r="BP682" s="12"/>
      <c r="BQ682" s="12"/>
      <c r="BR682" s="12"/>
      <c r="BS682" s="12"/>
      <c r="BT682" s="12"/>
      <c r="BU682" s="12"/>
      <c r="BV682" s="12"/>
      <c r="BW682" s="12"/>
      <c r="BX682" s="12"/>
      <c r="BY682" s="12"/>
      <c r="BZ682" s="12"/>
      <c r="CA682" s="12"/>
      <c r="CB682" s="12"/>
      <c r="CC682" s="12"/>
    </row>
    <row r="683" spans="1:81" ht="15.75" x14ac:dyDescent="0.25">
      <c r="A683" s="20"/>
      <c r="B683" s="29"/>
      <c r="C683" s="29"/>
      <c r="D683" s="29"/>
      <c r="E683" s="29"/>
      <c r="F683" s="26"/>
      <c r="G683" s="13"/>
      <c r="H683" s="20"/>
      <c r="I683" s="22"/>
      <c r="J683" s="22"/>
      <c r="K683" s="22"/>
      <c r="L683" s="22"/>
      <c r="M683" s="24"/>
      <c r="N683" s="22"/>
      <c r="O683" s="20"/>
      <c r="P683" s="12"/>
      <c r="Q683" s="12"/>
      <c r="R683" s="12"/>
      <c r="S683" s="12"/>
      <c r="T683" s="12"/>
      <c r="U683" s="12"/>
      <c r="V683" s="12"/>
      <c r="W683" s="12"/>
      <c r="X683" s="12"/>
      <c r="Y683" s="12"/>
      <c r="Z683" s="12"/>
      <c r="AA683" s="12"/>
      <c r="AB683" s="12"/>
      <c r="AC683" s="12"/>
      <c r="AD683" s="12"/>
      <c r="AE683" s="12"/>
      <c r="AF683" s="12"/>
      <c r="AG683" s="12"/>
      <c r="AH683" s="12"/>
      <c r="AI683" s="12"/>
      <c r="AJ683" s="12"/>
      <c r="AK683" s="12"/>
      <c r="AL683" s="12"/>
      <c r="AM683" s="12"/>
      <c r="AN683" s="12"/>
      <c r="AO683" s="12"/>
      <c r="AP683" s="12"/>
      <c r="AQ683" s="12"/>
      <c r="AR683" s="12"/>
      <c r="AS683" s="12"/>
      <c r="AT683" s="12"/>
      <c r="AU683" s="12"/>
      <c r="AV683" s="12"/>
      <c r="AW683" s="12"/>
      <c r="AX683" s="12"/>
      <c r="AY683" s="12"/>
      <c r="AZ683" s="12"/>
      <c r="BA683" s="12"/>
      <c r="BB683" s="12"/>
      <c r="BC683" s="12"/>
      <c r="BD683" s="12"/>
      <c r="BE683" s="12"/>
      <c r="BF683" s="12"/>
      <c r="BG683" s="12"/>
      <c r="BH683" s="12"/>
      <c r="BI683" s="12"/>
      <c r="BJ683" s="12"/>
      <c r="BK683" s="12"/>
      <c r="BL683" s="12"/>
      <c r="BM683" s="12"/>
      <c r="BN683" s="12"/>
      <c r="BO683" s="12"/>
      <c r="BP683" s="12"/>
      <c r="BQ683" s="12"/>
      <c r="BR683" s="12"/>
      <c r="BS683" s="12"/>
      <c r="BT683" s="12"/>
      <c r="BU683" s="12"/>
      <c r="BV683" s="12"/>
      <c r="BW683" s="12"/>
      <c r="BX683" s="12"/>
      <c r="BY683" s="12"/>
      <c r="BZ683" s="12"/>
      <c r="CA683" s="12"/>
      <c r="CB683" s="12"/>
      <c r="CC683" s="12"/>
    </row>
    <row r="684" spans="1:81" ht="15.75" x14ac:dyDescent="0.25">
      <c r="A684" s="20"/>
      <c r="B684" s="29"/>
      <c r="C684" s="29"/>
      <c r="D684" s="29"/>
      <c r="E684" s="29"/>
      <c r="F684" s="26"/>
      <c r="G684" s="13"/>
      <c r="H684" s="20"/>
      <c r="I684" s="22"/>
      <c r="J684" s="22"/>
      <c r="K684" s="22"/>
      <c r="L684" s="22"/>
      <c r="M684" s="24"/>
      <c r="N684" s="22"/>
      <c r="O684" s="20"/>
      <c r="P684" s="12"/>
      <c r="Q684" s="12"/>
      <c r="R684" s="12"/>
      <c r="S684" s="12"/>
      <c r="T684" s="12"/>
      <c r="U684" s="12"/>
      <c r="V684" s="12"/>
      <c r="W684" s="12"/>
      <c r="X684" s="12"/>
      <c r="Y684" s="12"/>
      <c r="Z684" s="12"/>
      <c r="AA684" s="12"/>
      <c r="AB684" s="12"/>
      <c r="AC684" s="12"/>
      <c r="AD684" s="12"/>
      <c r="AE684" s="12"/>
      <c r="AF684" s="12"/>
      <c r="AG684" s="12"/>
      <c r="AH684" s="12"/>
      <c r="AI684" s="12"/>
      <c r="AJ684" s="12"/>
      <c r="AK684" s="12"/>
      <c r="AL684" s="12"/>
      <c r="AM684" s="12"/>
      <c r="AN684" s="12"/>
      <c r="AO684" s="12"/>
      <c r="AP684" s="12"/>
      <c r="AQ684" s="12"/>
      <c r="AR684" s="12"/>
      <c r="AS684" s="12"/>
      <c r="AT684" s="12"/>
      <c r="AU684" s="12"/>
      <c r="AV684" s="12"/>
      <c r="AW684" s="12"/>
      <c r="AX684" s="12"/>
      <c r="AY684" s="12"/>
      <c r="AZ684" s="12"/>
      <c r="BA684" s="12"/>
      <c r="BB684" s="12"/>
      <c r="BC684" s="12"/>
      <c r="BD684" s="12"/>
      <c r="BE684" s="12"/>
      <c r="BF684" s="12"/>
      <c r="BG684" s="12"/>
      <c r="BH684" s="12"/>
      <c r="BI684" s="12"/>
      <c r="BJ684" s="12"/>
      <c r="BK684" s="12"/>
      <c r="BL684" s="12"/>
      <c r="BM684" s="12"/>
      <c r="BN684" s="12"/>
      <c r="BO684" s="12"/>
      <c r="BP684" s="12"/>
      <c r="BQ684" s="12"/>
      <c r="BR684" s="12"/>
      <c r="BS684" s="12"/>
      <c r="BT684" s="12"/>
      <c r="BU684" s="12"/>
      <c r="BV684" s="12"/>
      <c r="BW684" s="12"/>
      <c r="BX684" s="12"/>
      <c r="BY684" s="12"/>
      <c r="BZ684" s="12"/>
      <c r="CA684" s="12"/>
      <c r="CB684" s="12"/>
      <c r="CC684" s="12"/>
    </row>
    <row r="685" spans="1:81" ht="15.75" x14ac:dyDescent="0.25">
      <c r="A685" s="20"/>
      <c r="B685" s="29"/>
      <c r="C685" s="29"/>
      <c r="D685" s="29"/>
      <c r="E685" s="29"/>
      <c r="F685" s="26"/>
      <c r="G685" s="13"/>
      <c r="H685" s="20"/>
      <c r="I685" s="22"/>
      <c r="J685" s="22"/>
      <c r="K685" s="22"/>
      <c r="L685" s="22"/>
      <c r="M685" s="24"/>
      <c r="N685" s="22"/>
      <c r="O685" s="20"/>
      <c r="P685" s="12"/>
      <c r="Q685" s="12"/>
      <c r="R685" s="12"/>
      <c r="S685" s="12"/>
      <c r="T685" s="12"/>
      <c r="U685" s="12"/>
      <c r="V685" s="12"/>
      <c r="W685" s="12"/>
      <c r="X685" s="12"/>
      <c r="Y685" s="12"/>
      <c r="Z685" s="12"/>
      <c r="AA685" s="12"/>
      <c r="AB685" s="12"/>
      <c r="AC685" s="12"/>
      <c r="AD685" s="12"/>
      <c r="AE685" s="12"/>
      <c r="AF685" s="12"/>
      <c r="AG685" s="12"/>
      <c r="AH685" s="12"/>
      <c r="AI685" s="12"/>
      <c r="AJ685" s="12"/>
      <c r="AK685" s="12"/>
      <c r="AL685" s="12"/>
      <c r="AM685" s="12"/>
      <c r="AN685" s="12"/>
      <c r="AO685" s="12"/>
      <c r="AP685" s="12"/>
      <c r="AQ685" s="12"/>
      <c r="AR685" s="12"/>
      <c r="AS685" s="12"/>
      <c r="AT685" s="12"/>
      <c r="AU685" s="12"/>
      <c r="AV685" s="12"/>
      <c r="AW685" s="12"/>
      <c r="AX685" s="12"/>
      <c r="AY685" s="12"/>
      <c r="AZ685" s="12"/>
      <c r="BA685" s="12"/>
      <c r="BB685" s="12"/>
      <c r="BC685" s="12"/>
      <c r="BD685" s="12"/>
      <c r="BE685" s="12"/>
      <c r="BF685" s="12"/>
      <c r="BG685" s="12"/>
      <c r="BH685" s="12"/>
      <c r="BI685" s="12"/>
      <c r="BJ685" s="12"/>
      <c r="BK685" s="12"/>
      <c r="BL685" s="12"/>
      <c r="BM685" s="12"/>
      <c r="BN685" s="12"/>
      <c r="BO685" s="12"/>
      <c r="BP685" s="12"/>
      <c r="BQ685" s="12"/>
      <c r="BR685" s="12"/>
      <c r="BS685" s="12"/>
      <c r="BT685" s="12"/>
      <c r="BU685" s="12"/>
      <c r="BV685" s="12"/>
      <c r="BW685" s="12"/>
      <c r="BX685" s="12"/>
      <c r="BY685" s="12"/>
      <c r="BZ685" s="12"/>
      <c r="CA685" s="12"/>
      <c r="CB685" s="12"/>
      <c r="CC685" s="12"/>
    </row>
    <row r="686" spans="1:81" ht="15.75" x14ac:dyDescent="0.25">
      <c r="A686" s="20"/>
      <c r="B686" s="29"/>
      <c r="C686" s="29"/>
      <c r="D686" s="29"/>
      <c r="E686" s="29"/>
      <c r="F686" s="26"/>
      <c r="G686" s="13"/>
      <c r="H686" s="20"/>
      <c r="I686" s="22"/>
      <c r="J686" s="22"/>
      <c r="K686" s="22"/>
      <c r="L686" s="22"/>
      <c r="M686" s="24"/>
      <c r="N686" s="22"/>
      <c r="O686" s="20"/>
      <c r="P686" s="12"/>
      <c r="Q686" s="12"/>
      <c r="R686" s="12"/>
      <c r="S686" s="12"/>
      <c r="T686" s="12"/>
      <c r="U686" s="12"/>
      <c r="V686" s="12"/>
      <c r="W686" s="12"/>
      <c r="X686" s="12"/>
      <c r="Y686" s="12"/>
      <c r="Z686" s="12"/>
      <c r="AA686" s="12"/>
      <c r="AB686" s="12"/>
      <c r="AC686" s="12"/>
      <c r="AD686" s="12"/>
      <c r="AE686" s="12"/>
      <c r="AF686" s="12"/>
      <c r="AG686" s="12"/>
      <c r="AH686" s="12"/>
      <c r="AI686" s="12"/>
      <c r="AJ686" s="12"/>
      <c r="AK686" s="12"/>
      <c r="AL686" s="12"/>
      <c r="AM686" s="12"/>
      <c r="AN686" s="12"/>
      <c r="AO686" s="12"/>
      <c r="AP686" s="12"/>
      <c r="AQ686" s="12"/>
      <c r="AR686" s="12"/>
      <c r="AS686" s="12"/>
      <c r="AT686" s="12"/>
      <c r="AU686" s="12"/>
      <c r="AV686" s="12"/>
      <c r="AW686" s="12"/>
      <c r="AX686" s="12"/>
      <c r="AY686" s="12"/>
      <c r="AZ686" s="12"/>
      <c r="BA686" s="12"/>
      <c r="BB686" s="12"/>
      <c r="BC686" s="12"/>
      <c r="BD686" s="12"/>
      <c r="BE686" s="12"/>
      <c r="BF686" s="12"/>
      <c r="BG686" s="12"/>
      <c r="BH686" s="12"/>
      <c r="BI686" s="12"/>
      <c r="BJ686" s="12"/>
      <c r="BK686" s="12"/>
      <c r="BL686" s="12"/>
      <c r="BM686" s="12"/>
      <c r="BN686" s="12"/>
      <c r="BO686" s="12"/>
      <c r="BP686" s="12"/>
      <c r="BQ686" s="12"/>
      <c r="BR686" s="12"/>
      <c r="BS686" s="12"/>
      <c r="BT686" s="12"/>
      <c r="BU686" s="12"/>
      <c r="BV686" s="12"/>
      <c r="BW686" s="12"/>
      <c r="BX686" s="12"/>
      <c r="BY686" s="12"/>
      <c r="BZ686" s="12"/>
      <c r="CA686" s="12"/>
      <c r="CB686" s="12"/>
      <c r="CC686" s="12"/>
    </row>
    <row r="687" spans="1:81" ht="15.75" x14ac:dyDescent="0.25">
      <c r="A687" s="20"/>
      <c r="B687" s="29"/>
      <c r="C687" s="29"/>
      <c r="D687" s="29"/>
      <c r="E687" s="29"/>
      <c r="F687" s="26"/>
      <c r="G687" s="13"/>
      <c r="H687" s="20"/>
      <c r="I687" s="22"/>
      <c r="J687" s="22"/>
      <c r="K687" s="22"/>
      <c r="L687" s="22"/>
      <c r="M687" s="24"/>
      <c r="N687" s="22"/>
      <c r="O687" s="20"/>
      <c r="P687" s="12"/>
      <c r="Q687" s="12"/>
      <c r="R687" s="12"/>
      <c r="S687" s="12"/>
      <c r="T687" s="12"/>
      <c r="U687" s="12"/>
      <c r="V687" s="12"/>
      <c r="W687" s="12"/>
      <c r="X687" s="12"/>
      <c r="Y687" s="12"/>
      <c r="Z687" s="12"/>
      <c r="AA687" s="12"/>
      <c r="AB687" s="12"/>
      <c r="AC687" s="12"/>
      <c r="AD687" s="12"/>
      <c r="AE687" s="12"/>
      <c r="AF687" s="12"/>
      <c r="AG687" s="12"/>
      <c r="AH687" s="12"/>
      <c r="AI687" s="12"/>
      <c r="AJ687" s="12"/>
      <c r="AK687" s="12"/>
      <c r="AL687" s="12"/>
      <c r="AM687" s="12"/>
      <c r="AN687" s="12"/>
      <c r="AO687" s="12"/>
      <c r="AP687" s="12"/>
      <c r="AQ687" s="12"/>
      <c r="AR687" s="12"/>
      <c r="AS687" s="12"/>
      <c r="AT687" s="12"/>
      <c r="AU687" s="12"/>
      <c r="AV687" s="12"/>
      <c r="AW687" s="12"/>
      <c r="AX687" s="12"/>
      <c r="AY687" s="12"/>
      <c r="AZ687" s="12"/>
      <c r="BA687" s="12"/>
      <c r="BB687" s="12"/>
      <c r="BC687" s="12"/>
      <c r="BD687" s="12"/>
      <c r="BE687" s="12"/>
      <c r="BF687" s="12"/>
      <c r="BG687" s="12"/>
      <c r="BH687" s="12"/>
      <c r="BI687" s="12"/>
      <c r="BJ687" s="12"/>
      <c r="BK687" s="12"/>
      <c r="BL687" s="12"/>
      <c r="BM687" s="12"/>
      <c r="BN687" s="12"/>
      <c r="BO687" s="12"/>
      <c r="BP687" s="12"/>
      <c r="BQ687" s="12"/>
      <c r="BR687" s="12"/>
      <c r="BS687" s="12"/>
      <c r="BT687" s="12"/>
      <c r="BU687" s="12"/>
      <c r="BV687" s="12"/>
      <c r="BW687" s="12"/>
      <c r="BX687" s="12"/>
      <c r="BY687" s="12"/>
      <c r="BZ687" s="12"/>
      <c r="CA687" s="12"/>
      <c r="CB687" s="12"/>
      <c r="CC687" s="12"/>
    </row>
    <row r="688" spans="1:81" ht="15.75" x14ac:dyDescent="0.25">
      <c r="A688" s="20"/>
      <c r="B688" s="29"/>
      <c r="C688" s="29"/>
      <c r="D688" s="29"/>
      <c r="E688" s="29"/>
      <c r="F688" s="26"/>
      <c r="G688" s="13"/>
      <c r="H688" s="20"/>
      <c r="I688" s="22"/>
      <c r="J688" s="22"/>
      <c r="K688" s="22"/>
      <c r="L688" s="22"/>
      <c r="M688" s="24"/>
      <c r="N688" s="22"/>
      <c r="O688" s="20"/>
      <c r="P688" s="12"/>
      <c r="Q688" s="12"/>
      <c r="R688" s="12"/>
      <c r="S688" s="12"/>
      <c r="T688" s="12"/>
      <c r="U688" s="12"/>
      <c r="V688" s="12"/>
      <c r="W688" s="12"/>
      <c r="X688" s="12"/>
      <c r="Y688" s="12"/>
      <c r="Z688" s="12"/>
      <c r="AA688" s="12"/>
      <c r="AB688" s="12"/>
      <c r="AC688" s="12"/>
      <c r="AD688" s="12"/>
      <c r="AE688" s="12"/>
      <c r="AF688" s="12"/>
      <c r="AG688" s="12"/>
      <c r="AH688" s="12"/>
      <c r="AI688" s="12"/>
      <c r="AJ688" s="12"/>
      <c r="AK688" s="12"/>
      <c r="AL688" s="12"/>
      <c r="AM688" s="12"/>
      <c r="AN688" s="12"/>
      <c r="AO688" s="12"/>
      <c r="AP688" s="12"/>
      <c r="AQ688" s="12"/>
      <c r="AR688" s="12"/>
      <c r="AS688" s="12"/>
      <c r="AT688" s="12"/>
      <c r="AU688" s="12"/>
      <c r="AV688" s="12"/>
      <c r="AW688" s="12"/>
      <c r="AX688" s="12"/>
      <c r="AY688" s="12"/>
      <c r="AZ688" s="12"/>
      <c r="BA688" s="12"/>
      <c r="BB688" s="12"/>
      <c r="BC688" s="12"/>
      <c r="BD688" s="12"/>
      <c r="BE688" s="12"/>
      <c r="BF688" s="12"/>
      <c r="BG688" s="12"/>
      <c r="BH688" s="12"/>
      <c r="BI688" s="12"/>
      <c r="BJ688" s="12"/>
      <c r="BK688" s="12"/>
      <c r="BL688" s="12"/>
      <c r="BM688" s="12"/>
      <c r="BN688" s="12"/>
      <c r="BO688" s="12"/>
      <c r="BP688" s="12"/>
      <c r="BQ688" s="12"/>
      <c r="BR688" s="12"/>
      <c r="BS688" s="12"/>
      <c r="BT688" s="12"/>
      <c r="BU688" s="12"/>
      <c r="BV688" s="12"/>
      <c r="BW688" s="12"/>
      <c r="BX688" s="12"/>
      <c r="BY688" s="12"/>
      <c r="BZ688" s="12"/>
      <c r="CA688" s="12"/>
      <c r="CB688" s="12"/>
      <c r="CC688" s="12"/>
    </row>
    <row r="689" spans="1:81" ht="15.75" x14ac:dyDescent="0.25">
      <c r="A689" s="20"/>
      <c r="B689" s="29"/>
      <c r="C689" s="29"/>
      <c r="D689" s="29"/>
      <c r="E689" s="29"/>
      <c r="F689" s="26"/>
      <c r="G689" s="13"/>
      <c r="H689" s="20"/>
      <c r="I689" s="22"/>
      <c r="J689" s="22"/>
      <c r="K689" s="22"/>
      <c r="L689" s="22"/>
      <c r="M689" s="24"/>
      <c r="N689" s="22"/>
      <c r="O689" s="20"/>
      <c r="P689" s="12"/>
      <c r="Q689" s="12"/>
      <c r="R689" s="12"/>
      <c r="S689" s="12"/>
      <c r="T689" s="12"/>
      <c r="U689" s="12"/>
      <c r="V689" s="12"/>
      <c r="W689" s="12"/>
      <c r="X689" s="12"/>
      <c r="Y689" s="12"/>
      <c r="Z689" s="12"/>
      <c r="AA689" s="12"/>
      <c r="AB689" s="12"/>
      <c r="AC689" s="12"/>
      <c r="AD689" s="12"/>
      <c r="AE689" s="12"/>
      <c r="AF689" s="12"/>
      <c r="AG689" s="12"/>
      <c r="AH689" s="12"/>
      <c r="AI689" s="12"/>
      <c r="AJ689" s="12"/>
      <c r="AK689" s="12"/>
      <c r="AL689" s="12"/>
      <c r="AM689" s="12"/>
      <c r="AN689" s="12"/>
      <c r="AO689" s="12"/>
      <c r="AP689" s="12"/>
      <c r="AQ689" s="12"/>
      <c r="AR689" s="12"/>
      <c r="AS689" s="12"/>
      <c r="AT689" s="12"/>
      <c r="AU689" s="12"/>
      <c r="AV689" s="12"/>
      <c r="AW689" s="12"/>
      <c r="AX689" s="12"/>
      <c r="AY689" s="12"/>
      <c r="AZ689" s="12"/>
      <c r="BA689" s="12"/>
      <c r="BB689" s="12"/>
      <c r="BC689" s="12"/>
      <c r="BD689" s="12"/>
      <c r="BE689" s="12"/>
      <c r="BF689" s="12"/>
      <c r="BG689" s="12"/>
      <c r="BH689" s="12"/>
      <c r="BI689" s="12"/>
      <c r="BJ689" s="12"/>
      <c r="BK689" s="12"/>
      <c r="BL689" s="12"/>
      <c r="BM689" s="12"/>
      <c r="BN689" s="12"/>
      <c r="BO689" s="12"/>
      <c r="BP689" s="12"/>
      <c r="BQ689" s="12"/>
      <c r="BR689" s="12"/>
      <c r="BS689" s="12"/>
      <c r="BT689" s="12"/>
      <c r="BU689" s="12"/>
      <c r="BV689" s="12"/>
      <c r="BW689" s="12"/>
      <c r="BX689" s="12"/>
      <c r="BY689" s="12"/>
      <c r="BZ689" s="12"/>
      <c r="CA689" s="12"/>
      <c r="CB689" s="12"/>
      <c r="CC689" s="12"/>
    </row>
    <row r="690" spans="1:81" ht="15.75" x14ac:dyDescent="0.25">
      <c r="A690" s="20"/>
      <c r="B690" s="29"/>
      <c r="C690" s="29"/>
      <c r="D690" s="29"/>
      <c r="E690" s="29"/>
      <c r="F690" s="26"/>
      <c r="G690" s="13"/>
      <c r="H690" s="20"/>
      <c r="I690" s="22"/>
      <c r="J690" s="22"/>
      <c r="K690" s="22"/>
      <c r="L690" s="22"/>
      <c r="M690" s="24"/>
      <c r="N690" s="22"/>
      <c r="O690" s="20"/>
      <c r="P690" s="12"/>
      <c r="Q690" s="12"/>
      <c r="R690" s="12"/>
      <c r="S690" s="12"/>
      <c r="T690" s="12"/>
      <c r="U690" s="12"/>
      <c r="V690" s="12"/>
      <c r="W690" s="12"/>
      <c r="X690" s="12"/>
      <c r="Y690" s="12"/>
      <c r="Z690" s="12"/>
      <c r="AA690" s="12"/>
      <c r="AB690" s="12"/>
      <c r="AC690" s="12"/>
      <c r="AD690" s="12"/>
      <c r="AE690" s="12"/>
      <c r="AF690" s="12"/>
      <c r="AG690" s="12"/>
      <c r="AH690" s="12"/>
      <c r="AI690" s="12"/>
      <c r="AJ690" s="12"/>
      <c r="AK690" s="12"/>
      <c r="AL690" s="12"/>
      <c r="AM690" s="12"/>
      <c r="AN690" s="12"/>
      <c r="AO690" s="12"/>
      <c r="AP690" s="12"/>
      <c r="AQ690" s="12"/>
      <c r="AR690" s="12"/>
      <c r="AS690" s="12"/>
      <c r="AT690" s="12"/>
      <c r="AU690" s="12"/>
      <c r="AV690" s="12"/>
      <c r="AW690" s="12"/>
      <c r="AX690" s="12"/>
      <c r="AY690" s="12"/>
      <c r="AZ690" s="12"/>
      <c r="BA690" s="12"/>
      <c r="BB690" s="12"/>
      <c r="BC690" s="12"/>
      <c r="BD690" s="12"/>
      <c r="BE690" s="12"/>
      <c r="BF690" s="12"/>
      <c r="BG690" s="12"/>
      <c r="BH690" s="12"/>
      <c r="BI690" s="12"/>
      <c r="BJ690" s="12"/>
      <c r="BK690" s="12"/>
      <c r="BL690" s="12"/>
      <c r="BM690" s="12"/>
      <c r="BN690" s="12"/>
      <c r="BO690" s="12"/>
      <c r="BP690" s="12"/>
      <c r="BQ690" s="12"/>
      <c r="BR690" s="12"/>
      <c r="BS690" s="12"/>
      <c r="BT690" s="12"/>
      <c r="BU690" s="12"/>
      <c r="BV690" s="12"/>
      <c r="BW690" s="12"/>
      <c r="BX690" s="12"/>
      <c r="BY690" s="12"/>
      <c r="BZ690" s="12"/>
      <c r="CA690" s="12"/>
      <c r="CB690" s="12"/>
      <c r="CC690" s="12"/>
    </row>
    <row r="691" spans="1:81" ht="15.75" x14ac:dyDescent="0.25">
      <c r="A691" s="20"/>
      <c r="B691" s="29"/>
      <c r="C691" s="29"/>
      <c r="D691" s="29"/>
      <c r="E691" s="29"/>
      <c r="F691" s="26"/>
      <c r="G691" s="13"/>
      <c r="H691" s="20"/>
      <c r="I691" s="22"/>
      <c r="J691" s="22"/>
      <c r="K691" s="22"/>
      <c r="L691" s="22"/>
      <c r="M691" s="24"/>
      <c r="N691" s="22"/>
      <c r="O691" s="20"/>
      <c r="P691" s="12"/>
      <c r="Q691" s="12"/>
      <c r="R691" s="12"/>
      <c r="S691" s="12"/>
      <c r="T691" s="12"/>
      <c r="U691" s="12"/>
      <c r="V691" s="12"/>
      <c r="W691" s="12"/>
      <c r="X691" s="12"/>
      <c r="Y691" s="12"/>
      <c r="Z691" s="12"/>
      <c r="AA691" s="12"/>
      <c r="AB691" s="12"/>
      <c r="AC691" s="12"/>
      <c r="AD691" s="12"/>
      <c r="AE691" s="12"/>
      <c r="AF691" s="12"/>
      <c r="AG691" s="12"/>
      <c r="AH691" s="12"/>
      <c r="AI691" s="12"/>
      <c r="AJ691" s="12"/>
      <c r="AK691" s="12"/>
      <c r="AL691" s="12"/>
      <c r="AM691" s="12"/>
      <c r="AN691" s="12"/>
      <c r="AO691" s="12"/>
      <c r="AP691" s="12"/>
      <c r="AQ691" s="12"/>
      <c r="AR691" s="12"/>
      <c r="AS691" s="12"/>
      <c r="AT691" s="12"/>
      <c r="AU691" s="12"/>
      <c r="AV691" s="12"/>
      <c r="AW691" s="12"/>
      <c r="AX691" s="12"/>
      <c r="AY691" s="12"/>
      <c r="AZ691" s="12"/>
      <c r="BA691" s="12"/>
      <c r="BB691" s="12"/>
      <c r="BC691" s="12"/>
      <c r="BD691" s="12"/>
      <c r="BE691" s="12"/>
      <c r="BF691" s="12"/>
      <c r="BG691" s="12"/>
      <c r="BH691" s="12"/>
      <c r="BI691" s="12"/>
      <c r="BJ691" s="12"/>
      <c r="BK691" s="12"/>
      <c r="BL691" s="12"/>
      <c r="BM691" s="12"/>
      <c r="BN691" s="12"/>
      <c r="BO691" s="12"/>
      <c r="BP691" s="12"/>
      <c r="BQ691" s="12"/>
      <c r="BR691" s="12"/>
      <c r="BS691" s="12"/>
      <c r="BT691" s="12"/>
      <c r="BU691" s="12"/>
      <c r="BV691" s="12"/>
      <c r="BW691" s="12"/>
      <c r="BX691" s="12"/>
      <c r="BY691" s="12"/>
      <c r="BZ691" s="12"/>
      <c r="CA691" s="12"/>
      <c r="CB691" s="12"/>
      <c r="CC691" s="12"/>
    </row>
    <row r="692" spans="1:81" ht="15.75" x14ac:dyDescent="0.25">
      <c r="A692" s="20"/>
      <c r="B692" s="29"/>
      <c r="C692" s="29"/>
      <c r="D692" s="29"/>
      <c r="E692" s="29"/>
      <c r="F692" s="26"/>
      <c r="G692" s="13"/>
      <c r="H692" s="20"/>
      <c r="I692" s="22"/>
      <c r="J692" s="22"/>
      <c r="K692" s="22"/>
      <c r="L692" s="22"/>
      <c r="M692" s="24"/>
      <c r="N692" s="22"/>
      <c r="O692" s="20"/>
      <c r="P692" s="12"/>
      <c r="Q692" s="12"/>
      <c r="R692" s="12"/>
      <c r="S692" s="12"/>
      <c r="T692" s="12"/>
      <c r="U692" s="12"/>
      <c r="V692" s="12"/>
      <c r="W692" s="12"/>
      <c r="X692" s="12"/>
      <c r="Y692" s="12"/>
      <c r="Z692" s="12"/>
      <c r="AA692" s="12"/>
      <c r="AB692" s="12"/>
      <c r="AC692" s="12"/>
      <c r="AD692" s="12"/>
      <c r="AE692" s="12"/>
      <c r="AF692" s="12"/>
      <c r="AG692" s="12"/>
      <c r="AH692" s="12"/>
      <c r="AI692" s="12"/>
      <c r="AJ692" s="12"/>
      <c r="AK692" s="12"/>
      <c r="AL692" s="12"/>
      <c r="AM692" s="12"/>
      <c r="AN692" s="12"/>
      <c r="AO692" s="12"/>
      <c r="AP692" s="12"/>
      <c r="AQ692" s="12"/>
      <c r="AR692" s="12"/>
      <c r="AS692" s="12"/>
      <c r="AT692" s="12"/>
      <c r="AU692" s="12"/>
      <c r="AV692" s="12"/>
      <c r="AW692" s="12"/>
      <c r="AX692" s="12"/>
      <c r="AY692" s="12"/>
      <c r="AZ692" s="12"/>
      <c r="BA692" s="12"/>
      <c r="BB692" s="12"/>
      <c r="BC692" s="12"/>
      <c r="BD692" s="12"/>
      <c r="BE692" s="12"/>
      <c r="BF692" s="12"/>
      <c r="BG692" s="12"/>
      <c r="BH692" s="12"/>
      <c r="BI692" s="12"/>
      <c r="BJ692" s="12"/>
      <c r="BK692" s="12"/>
      <c r="BL692" s="12"/>
      <c r="BM692" s="12"/>
      <c r="BN692" s="12"/>
      <c r="BO692" s="12"/>
      <c r="BP692" s="12"/>
      <c r="BQ692" s="12"/>
      <c r="BR692" s="12"/>
      <c r="BS692" s="12"/>
      <c r="BT692" s="12"/>
      <c r="BU692" s="12"/>
      <c r="BV692" s="12"/>
      <c r="BW692" s="12"/>
      <c r="BX692" s="12"/>
      <c r="BY692" s="12"/>
      <c r="BZ692" s="12"/>
      <c r="CA692" s="12"/>
      <c r="CB692" s="12"/>
      <c r="CC692" s="12"/>
    </row>
    <row r="693" spans="1:81" ht="15.75" x14ac:dyDescent="0.25">
      <c r="A693" s="20"/>
      <c r="B693" s="29"/>
      <c r="C693" s="29"/>
      <c r="D693" s="29"/>
      <c r="E693" s="29"/>
      <c r="F693" s="26"/>
      <c r="G693" s="13"/>
      <c r="H693" s="20"/>
      <c r="I693" s="22"/>
      <c r="J693" s="22"/>
      <c r="K693" s="22"/>
      <c r="L693" s="22"/>
      <c r="M693" s="24"/>
      <c r="N693" s="22"/>
      <c r="O693" s="20"/>
      <c r="P693" s="12"/>
      <c r="Q693" s="12"/>
      <c r="R693" s="12"/>
      <c r="S693" s="12"/>
      <c r="T693" s="12"/>
      <c r="U693" s="12"/>
      <c r="V693" s="12"/>
      <c r="W693" s="12"/>
      <c r="X693" s="12"/>
      <c r="Y693" s="12"/>
      <c r="Z693" s="12"/>
      <c r="AA693" s="12"/>
      <c r="AB693" s="12"/>
      <c r="AC693" s="12"/>
      <c r="AD693" s="12"/>
      <c r="AE693" s="12"/>
      <c r="AF693" s="12"/>
      <c r="AG693" s="12"/>
      <c r="AH693" s="12"/>
      <c r="AI693" s="12"/>
      <c r="AJ693" s="12"/>
      <c r="AK693" s="12"/>
      <c r="AL693" s="12"/>
      <c r="AM693" s="12"/>
      <c r="AN693" s="12"/>
      <c r="AO693" s="12"/>
      <c r="AP693" s="12"/>
      <c r="AQ693" s="12"/>
      <c r="AR693" s="12"/>
      <c r="AS693" s="12"/>
      <c r="AT693" s="12"/>
      <c r="AU693" s="12"/>
      <c r="AV693" s="12"/>
      <c r="AW693" s="12"/>
      <c r="AX693" s="12"/>
      <c r="AY693" s="12"/>
      <c r="AZ693" s="12"/>
      <c r="BA693" s="12"/>
      <c r="BB693" s="12"/>
      <c r="BC693" s="12"/>
      <c r="BD693" s="12"/>
      <c r="BE693" s="12"/>
      <c r="BF693" s="12"/>
      <c r="BG693" s="12"/>
      <c r="BH693" s="12"/>
      <c r="BI693" s="12"/>
      <c r="BJ693" s="12"/>
      <c r="BK693" s="12"/>
      <c r="BL693" s="12"/>
      <c r="BM693" s="12"/>
      <c r="BN693" s="12"/>
      <c r="BO693" s="12"/>
      <c r="BP693" s="12"/>
      <c r="BQ693" s="12"/>
      <c r="BR693" s="12"/>
      <c r="BS693" s="12"/>
      <c r="BT693" s="12"/>
      <c r="BU693" s="12"/>
      <c r="BV693" s="12"/>
      <c r="BW693" s="12"/>
      <c r="BX693" s="12"/>
      <c r="BY693" s="12"/>
      <c r="BZ693" s="12"/>
      <c r="CA693" s="12"/>
      <c r="CB693" s="12"/>
      <c r="CC693" s="12"/>
    </row>
    <row r="694" spans="1:81" ht="15.75" x14ac:dyDescent="0.25">
      <c r="A694" s="20"/>
      <c r="B694" s="29"/>
      <c r="C694" s="29"/>
      <c r="D694" s="29"/>
      <c r="E694" s="29"/>
      <c r="F694" s="26"/>
      <c r="G694" s="13"/>
      <c r="H694" s="20"/>
      <c r="I694" s="22"/>
      <c r="J694" s="22"/>
      <c r="K694" s="22"/>
      <c r="L694" s="22"/>
      <c r="M694" s="24"/>
      <c r="N694" s="22"/>
      <c r="O694" s="20"/>
      <c r="P694" s="12"/>
      <c r="Q694" s="12"/>
      <c r="R694" s="12"/>
      <c r="S694" s="12"/>
      <c r="T694" s="12"/>
      <c r="U694" s="12"/>
      <c r="V694" s="12"/>
      <c r="W694" s="12"/>
      <c r="X694" s="12"/>
      <c r="Y694" s="12"/>
      <c r="Z694" s="12"/>
      <c r="AA694" s="12"/>
      <c r="AB694" s="12"/>
      <c r="AC694" s="12"/>
      <c r="AD694" s="12"/>
      <c r="AE694" s="12"/>
      <c r="AF694" s="12"/>
      <c r="AG694" s="12"/>
      <c r="AH694" s="12"/>
      <c r="AI694" s="12"/>
      <c r="AJ694" s="12"/>
      <c r="AK694" s="12"/>
      <c r="AL694" s="12"/>
      <c r="AM694" s="12"/>
      <c r="AN694" s="12"/>
      <c r="AO694" s="12"/>
      <c r="AP694" s="12"/>
      <c r="AQ694" s="12"/>
      <c r="AR694" s="12"/>
      <c r="AS694" s="12"/>
      <c r="AT694" s="12"/>
      <c r="AU694" s="12"/>
      <c r="AV694" s="12"/>
      <c r="AW694" s="12"/>
      <c r="AX694" s="12"/>
      <c r="AY694" s="12"/>
      <c r="AZ694" s="12"/>
      <c r="BA694" s="12"/>
      <c r="BB694" s="12"/>
      <c r="BC694" s="12"/>
      <c r="BD694" s="12"/>
      <c r="BE694" s="12"/>
      <c r="BF694" s="12"/>
      <c r="BG694" s="12"/>
      <c r="BH694" s="12"/>
      <c r="BI694" s="12"/>
      <c r="BJ694" s="12"/>
      <c r="BK694" s="12"/>
      <c r="BL694" s="12"/>
      <c r="BM694" s="12"/>
      <c r="BN694" s="12"/>
      <c r="BO694" s="12"/>
      <c r="BP694" s="12"/>
      <c r="BQ694" s="12"/>
      <c r="BR694" s="12"/>
      <c r="BS694" s="12"/>
      <c r="BT694" s="12"/>
      <c r="BU694" s="12"/>
      <c r="BV694" s="12"/>
      <c r="BW694" s="12"/>
      <c r="BX694" s="12"/>
      <c r="BY694" s="12"/>
      <c r="BZ694" s="12"/>
      <c r="CA694" s="12"/>
      <c r="CB694" s="12"/>
      <c r="CC694" s="12"/>
    </row>
    <row r="695" spans="1:81" ht="15.75" x14ac:dyDescent="0.25">
      <c r="A695" s="20"/>
      <c r="B695" s="29"/>
      <c r="C695" s="29"/>
      <c r="D695" s="29"/>
      <c r="E695" s="29"/>
      <c r="F695" s="26"/>
      <c r="G695" s="13"/>
      <c r="H695" s="20"/>
      <c r="I695" s="22"/>
      <c r="J695" s="22"/>
      <c r="K695" s="22"/>
      <c r="L695" s="22"/>
      <c r="M695" s="24"/>
      <c r="N695" s="22"/>
      <c r="O695" s="20"/>
      <c r="P695" s="12"/>
      <c r="Q695" s="12"/>
      <c r="R695" s="12"/>
      <c r="S695" s="12"/>
      <c r="T695" s="12"/>
      <c r="U695" s="12"/>
      <c r="V695" s="12"/>
      <c r="W695" s="12"/>
      <c r="X695" s="12"/>
      <c r="Y695" s="12"/>
      <c r="Z695" s="12"/>
      <c r="AA695" s="12"/>
      <c r="AB695" s="12"/>
      <c r="AC695" s="12"/>
      <c r="AD695" s="12"/>
      <c r="AE695" s="12"/>
      <c r="AF695" s="12"/>
      <c r="AG695" s="12"/>
      <c r="AH695" s="12"/>
      <c r="AI695" s="12"/>
      <c r="AJ695" s="12"/>
      <c r="AK695" s="12"/>
      <c r="AL695" s="12"/>
      <c r="AM695" s="12"/>
      <c r="AN695" s="12"/>
      <c r="AO695" s="12"/>
      <c r="AP695" s="12"/>
      <c r="AQ695" s="12"/>
      <c r="AR695" s="12"/>
      <c r="AS695" s="12"/>
      <c r="AT695" s="12"/>
      <c r="AU695" s="12"/>
      <c r="AV695" s="12"/>
      <c r="AW695" s="12"/>
      <c r="AX695" s="12"/>
      <c r="AY695" s="12"/>
      <c r="AZ695" s="12"/>
      <c r="BA695" s="12"/>
      <c r="BB695" s="12"/>
      <c r="BC695" s="12"/>
      <c r="BD695" s="12"/>
      <c r="BE695" s="12"/>
      <c r="BF695" s="12"/>
      <c r="BG695" s="12"/>
      <c r="BH695" s="12"/>
      <c r="BI695" s="12"/>
      <c r="BJ695" s="12"/>
      <c r="BK695" s="12"/>
      <c r="BL695" s="12"/>
      <c r="BM695" s="12"/>
      <c r="BN695" s="12"/>
      <c r="BO695" s="12"/>
      <c r="BP695" s="12"/>
      <c r="BQ695" s="12"/>
      <c r="BR695" s="12"/>
      <c r="BS695" s="12"/>
      <c r="BT695" s="12"/>
      <c r="BU695" s="12"/>
      <c r="BV695" s="12"/>
      <c r="BW695" s="12"/>
      <c r="BX695" s="12"/>
      <c r="BY695" s="12"/>
      <c r="BZ695" s="12"/>
      <c r="CA695" s="12"/>
      <c r="CB695" s="12"/>
      <c r="CC695" s="12"/>
    </row>
    <row r="696" spans="1:81" ht="15.75" x14ac:dyDescent="0.25">
      <c r="A696" s="20"/>
      <c r="B696" s="29"/>
      <c r="C696" s="29"/>
      <c r="D696" s="29"/>
      <c r="E696" s="29"/>
      <c r="F696" s="26"/>
      <c r="G696" s="13"/>
      <c r="H696" s="20"/>
      <c r="I696" s="22"/>
      <c r="J696" s="22"/>
      <c r="K696" s="22"/>
      <c r="L696" s="22"/>
      <c r="M696" s="24"/>
      <c r="N696" s="22"/>
      <c r="O696" s="20"/>
      <c r="P696" s="12"/>
      <c r="Q696" s="12"/>
      <c r="R696" s="12"/>
      <c r="S696" s="12"/>
      <c r="T696" s="12"/>
      <c r="U696" s="12"/>
      <c r="V696" s="12"/>
      <c r="W696" s="12"/>
      <c r="X696" s="12"/>
      <c r="Y696" s="12"/>
      <c r="Z696" s="12"/>
      <c r="AA696" s="12"/>
      <c r="AB696" s="12"/>
      <c r="AC696" s="12"/>
      <c r="AD696" s="12"/>
      <c r="AE696" s="12"/>
      <c r="AF696" s="12"/>
      <c r="AG696" s="12"/>
      <c r="AH696" s="12"/>
      <c r="AI696" s="12"/>
      <c r="AJ696" s="12"/>
      <c r="AK696" s="12"/>
      <c r="AL696" s="12"/>
      <c r="AM696" s="12"/>
      <c r="AN696" s="12"/>
      <c r="AO696" s="12"/>
      <c r="AP696" s="12"/>
      <c r="AQ696" s="12"/>
      <c r="AR696" s="12"/>
      <c r="AS696" s="12"/>
      <c r="AT696" s="12"/>
      <c r="AU696" s="12"/>
      <c r="AV696" s="12"/>
      <c r="AW696" s="12"/>
      <c r="AX696" s="12"/>
      <c r="AY696" s="12"/>
      <c r="AZ696" s="12"/>
      <c r="BA696" s="12"/>
      <c r="BB696" s="12"/>
      <c r="BC696" s="12"/>
      <c r="BD696" s="12"/>
      <c r="BE696" s="12"/>
      <c r="BF696" s="12"/>
      <c r="BG696" s="12"/>
      <c r="BH696" s="12"/>
      <c r="BI696" s="12"/>
      <c r="BJ696" s="12"/>
      <c r="BK696" s="12"/>
      <c r="BL696" s="12"/>
      <c r="BM696" s="12"/>
      <c r="BN696" s="12"/>
      <c r="BO696" s="12"/>
      <c r="BP696" s="12"/>
      <c r="BQ696" s="12"/>
      <c r="BR696" s="12"/>
      <c r="BS696" s="12"/>
      <c r="BT696" s="12"/>
      <c r="BU696" s="12"/>
      <c r="BV696" s="12"/>
      <c r="BW696" s="12"/>
      <c r="BX696" s="12"/>
      <c r="BY696" s="12"/>
      <c r="BZ696" s="12"/>
      <c r="CA696" s="12"/>
      <c r="CB696" s="12"/>
      <c r="CC696" s="12"/>
    </row>
    <row r="697" spans="1:81" ht="15.75" x14ac:dyDescent="0.25">
      <c r="A697" s="20"/>
      <c r="B697" s="29"/>
      <c r="C697" s="29"/>
      <c r="D697" s="29"/>
      <c r="E697" s="29"/>
      <c r="F697" s="26"/>
      <c r="G697" s="13"/>
      <c r="H697" s="20"/>
      <c r="I697" s="22"/>
      <c r="J697" s="22"/>
      <c r="K697" s="22"/>
      <c r="L697" s="22"/>
      <c r="M697" s="24"/>
      <c r="N697" s="22"/>
      <c r="O697" s="20"/>
      <c r="P697" s="12"/>
      <c r="Q697" s="12"/>
      <c r="R697" s="12"/>
      <c r="S697" s="12"/>
      <c r="T697" s="12"/>
      <c r="U697" s="12"/>
      <c r="V697" s="12"/>
      <c r="W697" s="12"/>
      <c r="X697" s="12"/>
      <c r="Y697" s="12"/>
      <c r="Z697" s="12"/>
      <c r="AA697" s="12"/>
      <c r="AB697" s="12"/>
      <c r="AC697" s="12"/>
      <c r="AD697" s="12"/>
      <c r="AE697" s="12"/>
      <c r="AF697" s="12"/>
      <c r="AG697" s="12"/>
      <c r="AH697" s="12"/>
      <c r="AI697" s="12"/>
      <c r="AJ697" s="12"/>
      <c r="AK697" s="12"/>
      <c r="AL697" s="12"/>
      <c r="AM697" s="12"/>
      <c r="AN697" s="12"/>
      <c r="AO697" s="12"/>
      <c r="AP697" s="12"/>
      <c r="AQ697" s="12"/>
      <c r="AR697" s="12"/>
      <c r="AS697" s="12"/>
      <c r="AT697" s="12"/>
      <c r="AU697" s="12"/>
      <c r="AV697" s="12"/>
      <c r="AW697" s="12"/>
      <c r="AX697" s="12"/>
      <c r="AY697" s="12"/>
      <c r="AZ697" s="12"/>
      <c r="BA697" s="12"/>
      <c r="BB697" s="12"/>
      <c r="BC697" s="12"/>
      <c r="BD697" s="12"/>
      <c r="BE697" s="12"/>
      <c r="BF697" s="12"/>
      <c r="BG697" s="12"/>
      <c r="BH697" s="12"/>
      <c r="BI697" s="12"/>
      <c r="BJ697" s="12"/>
      <c r="BK697" s="12"/>
      <c r="BL697" s="12"/>
      <c r="BM697" s="12"/>
      <c r="BN697" s="12"/>
      <c r="BO697" s="12"/>
      <c r="BP697" s="12"/>
      <c r="BQ697" s="12"/>
      <c r="BR697" s="12"/>
      <c r="BS697" s="12"/>
      <c r="BT697" s="12"/>
      <c r="BU697" s="12"/>
      <c r="BV697" s="12"/>
      <c r="BW697" s="12"/>
      <c r="BX697" s="12"/>
      <c r="BY697" s="12"/>
      <c r="BZ697" s="12"/>
      <c r="CA697" s="12"/>
      <c r="CB697" s="12"/>
      <c r="CC697" s="12"/>
    </row>
    <row r="698" spans="1:81" ht="15.75" x14ac:dyDescent="0.25">
      <c r="A698" s="20"/>
      <c r="B698" s="29"/>
      <c r="C698" s="29"/>
      <c r="D698" s="29"/>
      <c r="E698" s="29"/>
      <c r="F698" s="26"/>
      <c r="G698" s="13"/>
      <c r="H698" s="20"/>
      <c r="I698" s="22"/>
      <c r="J698" s="22"/>
      <c r="K698" s="22"/>
      <c r="L698" s="22"/>
      <c r="M698" s="24"/>
      <c r="N698" s="22"/>
      <c r="O698" s="20"/>
      <c r="P698" s="12"/>
      <c r="Q698" s="12"/>
      <c r="R698" s="12"/>
      <c r="S698" s="12"/>
      <c r="T698" s="12"/>
      <c r="U698" s="12"/>
      <c r="V698" s="12"/>
      <c r="W698" s="12"/>
      <c r="X698" s="12"/>
      <c r="Y698" s="12"/>
      <c r="Z698" s="12"/>
      <c r="AA698" s="12"/>
      <c r="AB698" s="12"/>
      <c r="AC698" s="12"/>
      <c r="AD698" s="12"/>
      <c r="AE698" s="12"/>
      <c r="AF698" s="12"/>
      <c r="AG698" s="12"/>
      <c r="AH698" s="12"/>
      <c r="AI698" s="12"/>
      <c r="AJ698" s="12"/>
      <c r="AK698" s="12"/>
      <c r="AL698" s="12"/>
      <c r="AM698" s="12"/>
      <c r="AN698" s="12"/>
      <c r="AO698" s="12"/>
      <c r="AP698" s="12"/>
      <c r="AQ698" s="12"/>
      <c r="AR698" s="12"/>
      <c r="AS698" s="12"/>
      <c r="AT698" s="12"/>
      <c r="AU698" s="12"/>
      <c r="AV698" s="12"/>
      <c r="AW698" s="12"/>
      <c r="AX698" s="12"/>
      <c r="AY698" s="12"/>
      <c r="AZ698" s="12"/>
      <c r="BA698" s="12"/>
      <c r="BB698" s="12"/>
      <c r="BC698" s="12"/>
      <c r="BD698" s="12"/>
      <c r="BE698" s="12"/>
      <c r="BF698" s="12"/>
      <c r="BG698" s="12"/>
      <c r="BH698" s="12"/>
      <c r="BI698" s="12"/>
      <c r="BJ698" s="12"/>
      <c r="BK698" s="12"/>
      <c r="BL698" s="12"/>
      <c r="BM698" s="12"/>
      <c r="BN698" s="12"/>
      <c r="BO698" s="12"/>
      <c r="BP698" s="12"/>
      <c r="BQ698" s="12"/>
      <c r="BR698" s="12"/>
      <c r="BS698" s="12"/>
      <c r="BT698" s="12"/>
      <c r="BU698" s="12"/>
      <c r="BV698" s="12"/>
      <c r="BW698" s="12"/>
      <c r="BX698" s="12"/>
      <c r="BY698" s="12"/>
      <c r="BZ698" s="12"/>
      <c r="CA698" s="12"/>
      <c r="CB698" s="12"/>
      <c r="CC698" s="12"/>
    </row>
    <row r="699" spans="1:81" ht="15.75" x14ac:dyDescent="0.25">
      <c r="A699" s="20"/>
      <c r="B699" s="29"/>
      <c r="C699" s="29"/>
      <c r="D699" s="29"/>
      <c r="E699" s="29"/>
      <c r="F699" s="26"/>
      <c r="G699" s="13"/>
      <c r="H699" s="20"/>
      <c r="I699" s="22"/>
      <c r="J699" s="22"/>
      <c r="K699" s="22"/>
      <c r="L699" s="22"/>
      <c r="M699" s="24"/>
      <c r="N699" s="22"/>
      <c r="O699" s="20"/>
      <c r="P699" s="12"/>
      <c r="Q699" s="12"/>
      <c r="R699" s="12"/>
      <c r="S699" s="12"/>
      <c r="T699" s="12"/>
      <c r="U699" s="12"/>
      <c r="V699" s="12"/>
      <c r="W699" s="12"/>
      <c r="X699" s="12"/>
      <c r="Y699" s="12"/>
      <c r="Z699" s="12"/>
      <c r="AA699" s="12"/>
      <c r="AB699" s="12"/>
      <c r="AC699" s="12"/>
      <c r="AD699" s="12"/>
      <c r="AE699" s="12"/>
      <c r="AF699" s="12"/>
      <c r="AG699" s="12"/>
      <c r="AH699" s="12"/>
      <c r="AI699" s="12"/>
      <c r="AJ699" s="12"/>
      <c r="AK699" s="12"/>
      <c r="AL699" s="12"/>
      <c r="AM699" s="12"/>
      <c r="AN699" s="12"/>
      <c r="AO699" s="12"/>
      <c r="AP699" s="12"/>
      <c r="AQ699" s="12"/>
      <c r="AR699" s="12"/>
      <c r="AS699" s="12"/>
      <c r="AT699" s="12"/>
      <c r="AU699" s="12"/>
      <c r="AV699" s="12"/>
      <c r="AW699" s="12"/>
      <c r="AX699" s="12"/>
      <c r="AY699" s="12"/>
      <c r="AZ699" s="12"/>
      <c r="BA699" s="12"/>
      <c r="BB699" s="12"/>
      <c r="BC699" s="12"/>
      <c r="BD699" s="12"/>
      <c r="BE699" s="12"/>
      <c r="BF699" s="12"/>
      <c r="BG699" s="12"/>
      <c r="BH699" s="12"/>
      <c r="BI699" s="12"/>
      <c r="BJ699" s="12"/>
      <c r="BK699" s="12"/>
      <c r="BL699" s="12"/>
      <c r="BM699" s="12"/>
      <c r="BN699" s="12"/>
      <c r="BO699" s="12"/>
      <c r="BP699" s="12"/>
      <c r="BQ699" s="12"/>
      <c r="BR699" s="12"/>
      <c r="BS699" s="12"/>
      <c r="BT699" s="12"/>
      <c r="BU699" s="12"/>
      <c r="BV699" s="12"/>
      <c r="BW699" s="12"/>
      <c r="BX699" s="12"/>
      <c r="BY699" s="12"/>
      <c r="BZ699" s="12"/>
      <c r="CA699" s="12"/>
      <c r="CB699" s="12"/>
      <c r="CC699" s="12"/>
    </row>
    <row r="700" spans="1:81" ht="15.75" x14ac:dyDescent="0.25">
      <c r="A700" s="20"/>
      <c r="B700" s="29"/>
      <c r="C700" s="29"/>
      <c r="D700" s="29"/>
      <c r="E700" s="29"/>
      <c r="F700" s="26"/>
      <c r="G700" s="13"/>
      <c r="H700" s="20"/>
      <c r="I700" s="22"/>
      <c r="J700" s="22"/>
      <c r="K700" s="22"/>
      <c r="L700" s="22"/>
      <c r="M700" s="24"/>
      <c r="N700" s="22"/>
      <c r="O700" s="20"/>
      <c r="P700" s="12"/>
      <c r="Q700" s="12"/>
      <c r="R700" s="12"/>
      <c r="S700" s="12"/>
      <c r="T700" s="12"/>
      <c r="U700" s="12"/>
      <c r="V700" s="12"/>
      <c r="W700" s="12"/>
      <c r="X700" s="12"/>
      <c r="Y700" s="12"/>
      <c r="Z700" s="12"/>
      <c r="AA700" s="12"/>
      <c r="AB700" s="12"/>
      <c r="AC700" s="12"/>
      <c r="AD700" s="12"/>
      <c r="AE700" s="12"/>
      <c r="AF700" s="12"/>
      <c r="AG700" s="12"/>
      <c r="AH700" s="12"/>
      <c r="AI700" s="12"/>
      <c r="AJ700" s="12"/>
      <c r="AK700" s="12"/>
      <c r="AL700" s="12"/>
      <c r="AM700" s="12"/>
      <c r="AN700" s="12"/>
      <c r="AO700" s="12"/>
      <c r="AP700" s="12"/>
      <c r="AQ700" s="12"/>
      <c r="AR700" s="12"/>
      <c r="AS700" s="12"/>
      <c r="AT700" s="12"/>
      <c r="AU700" s="12"/>
      <c r="AV700" s="12"/>
      <c r="AW700" s="12"/>
      <c r="AX700" s="12"/>
      <c r="AY700" s="12"/>
      <c r="AZ700" s="12"/>
      <c r="BA700" s="12"/>
      <c r="BB700" s="12"/>
      <c r="BC700" s="12"/>
      <c r="BD700" s="12"/>
      <c r="BE700" s="12"/>
      <c r="BF700" s="12"/>
      <c r="BG700" s="12"/>
      <c r="BH700" s="12"/>
      <c r="BI700" s="12"/>
      <c r="BJ700" s="12"/>
      <c r="BK700" s="12"/>
      <c r="BL700" s="12"/>
      <c r="BM700" s="12"/>
      <c r="BN700" s="12"/>
      <c r="BO700" s="12"/>
      <c r="BP700" s="12"/>
      <c r="BQ700" s="12"/>
      <c r="BR700" s="12"/>
      <c r="BS700" s="12"/>
      <c r="BT700" s="12"/>
      <c r="BU700" s="12"/>
      <c r="BV700" s="12"/>
      <c r="BW700" s="12"/>
      <c r="BX700" s="12"/>
      <c r="BY700" s="12"/>
      <c r="BZ700" s="12"/>
      <c r="CA700" s="12"/>
      <c r="CB700" s="12"/>
      <c r="CC700" s="12"/>
    </row>
    <row r="701" spans="1:81" ht="15.75" x14ac:dyDescent="0.25">
      <c r="A701" s="20"/>
      <c r="B701" s="29"/>
      <c r="C701" s="29"/>
      <c r="D701" s="29"/>
      <c r="E701" s="29"/>
      <c r="F701" s="26"/>
      <c r="G701" s="13"/>
      <c r="H701" s="20"/>
      <c r="I701" s="22"/>
      <c r="J701" s="22"/>
      <c r="K701" s="22"/>
      <c r="L701" s="22"/>
      <c r="M701" s="24"/>
      <c r="N701" s="22"/>
      <c r="O701" s="20"/>
      <c r="P701" s="12"/>
      <c r="Q701" s="12"/>
      <c r="R701" s="12"/>
      <c r="S701" s="12"/>
      <c r="T701" s="12"/>
      <c r="U701" s="12"/>
      <c r="V701" s="12"/>
      <c r="W701" s="12"/>
      <c r="X701" s="12"/>
      <c r="Y701" s="12"/>
      <c r="Z701" s="12"/>
      <c r="AA701" s="12"/>
      <c r="AB701" s="12"/>
      <c r="AC701" s="12"/>
      <c r="AD701" s="12"/>
      <c r="AE701" s="12"/>
      <c r="AF701" s="12"/>
      <c r="AG701" s="12"/>
      <c r="AH701" s="12"/>
      <c r="AI701" s="12"/>
      <c r="AJ701" s="12"/>
      <c r="AK701" s="12"/>
      <c r="AL701" s="12"/>
      <c r="AM701" s="12"/>
      <c r="AN701" s="12"/>
      <c r="AO701" s="12"/>
      <c r="AP701" s="12"/>
      <c r="AQ701" s="12"/>
      <c r="AR701" s="12"/>
      <c r="AS701" s="12"/>
      <c r="AT701" s="12"/>
      <c r="AU701" s="12"/>
      <c r="AV701" s="12"/>
      <c r="AW701" s="12"/>
      <c r="AX701" s="12"/>
      <c r="AY701" s="12"/>
      <c r="AZ701" s="12"/>
      <c r="BA701" s="12"/>
      <c r="BB701" s="12"/>
      <c r="BC701" s="12"/>
      <c r="BD701" s="12"/>
      <c r="BE701" s="12"/>
      <c r="BF701" s="12"/>
      <c r="BG701" s="12"/>
      <c r="BH701" s="12"/>
      <c r="BI701" s="12"/>
      <c r="BJ701" s="12"/>
      <c r="BK701" s="12"/>
      <c r="BL701" s="12"/>
      <c r="BM701" s="12"/>
      <c r="BN701" s="12"/>
      <c r="BO701" s="12"/>
      <c r="BP701" s="12"/>
      <c r="BQ701" s="12"/>
      <c r="BR701" s="12"/>
      <c r="BS701" s="12"/>
      <c r="BT701" s="12"/>
      <c r="BU701" s="12"/>
      <c r="BV701" s="12"/>
      <c r="BW701" s="12"/>
      <c r="BX701" s="12"/>
      <c r="BY701" s="12"/>
      <c r="BZ701" s="12"/>
      <c r="CA701" s="12"/>
      <c r="CB701" s="12"/>
      <c r="CC701" s="12"/>
    </row>
  </sheetData>
  <sheetProtection algorithmName="SHA-512" hashValue="huiSqRsZMlb9wQeFM+QLlALGQGQCx6bErKceCfxy6brXCPBwtRi3gjEjqQK3ETV+1EH6RnzpuGqBTSPzEWlSag==" saltValue="mzHJZPKcSalnCcMhnRL8Og==" spinCount="100000" sheet="1" selectLockedCells="1" selectUnlockedCells="1"/>
  <mergeCells count="394">
    <mergeCell ref="G77:G78"/>
    <mergeCell ref="M77:M78"/>
    <mergeCell ref="N77:N78"/>
    <mergeCell ref="O77:O78"/>
    <mergeCell ref="P77:P78"/>
    <mergeCell ref="M74:M75"/>
    <mergeCell ref="N74:N75"/>
    <mergeCell ref="O74:O75"/>
    <mergeCell ref="P74:P75"/>
    <mergeCell ref="B76:P76"/>
    <mergeCell ref="B77:B78"/>
    <mergeCell ref="C77:C78"/>
    <mergeCell ref="D77:D78"/>
    <mergeCell ref="E77:E78"/>
    <mergeCell ref="F77:F78"/>
    <mergeCell ref="B74:B75"/>
    <mergeCell ref="C74:C75"/>
    <mergeCell ref="D74:D75"/>
    <mergeCell ref="E74:E75"/>
    <mergeCell ref="F74:F75"/>
    <mergeCell ref="G74:G75"/>
    <mergeCell ref="G71:G72"/>
    <mergeCell ref="M71:M72"/>
    <mergeCell ref="N71:N72"/>
    <mergeCell ref="O71:O72"/>
    <mergeCell ref="P71:P72"/>
    <mergeCell ref="B73:P73"/>
    <mergeCell ref="M68:M69"/>
    <mergeCell ref="N68:N69"/>
    <mergeCell ref="O68:O69"/>
    <mergeCell ref="P68:P69"/>
    <mergeCell ref="B70:P70"/>
    <mergeCell ref="B71:B72"/>
    <mergeCell ref="C71:C72"/>
    <mergeCell ref="D71:D72"/>
    <mergeCell ref="E71:E72"/>
    <mergeCell ref="F71:F72"/>
    <mergeCell ref="B68:B69"/>
    <mergeCell ref="C68:C69"/>
    <mergeCell ref="D68:D69"/>
    <mergeCell ref="E68:E69"/>
    <mergeCell ref="F68:F69"/>
    <mergeCell ref="G68:G69"/>
    <mergeCell ref="G65:G66"/>
    <mergeCell ref="M65:M66"/>
    <mergeCell ref="N65:N66"/>
    <mergeCell ref="O65:O66"/>
    <mergeCell ref="P65:P66"/>
    <mergeCell ref="B67:P67"/>
    <mergeCell ref="A65:A66"/>
    <mergeCell ref="B65:B66"/>
    <mergeCell ref="C65:C66"/>
    <mergeCell ref="D65:D66"/>
    <mergeCell ref="E65:E66"/>
    <mergeCell ref="F65:F66"/>
    <mergeCell ref="F63:F64"/>
    <mergeCell ref="G63:G64"/>
    <mergeCell ref="M63:M64"/>
    <mergeCell ref="N63:N64"/>
    <mergeCell ref="O63:O64"/>
    <mergeCell ref="P63:P64"/>
    <mergeCell ref="G61:G62"/>
    <mergeCell ref="M61:M62"/>
    <mergeCell ref="N61:N62"/>
    <mergeCell ref="O61:O62"/>
    <mergeCell ref="P61:P62"/>
    <mergeCell ref="F61:F62"/>
    <mergeCell ref="A63:A64"/>
    <mergeCell ref="B63:B64"/>
    <mergeCell ref="C63:C64"/>
    <mergeCell ref="D63:D64"/>
    <mergeCell ref="E63:E64"/>
    <mergeCell ref="A61:A62"/>
    <mergeCell ref="B61:B62"/>
    <mergeCell ref="C61:C62"/>
    <mergeCell ref="D61:D62"/>
    <mergeCell ref="E61:E62"/>
    <mergeCell ref="F59:F60"/>
    <mergeCell ref="G59:G60"/>
    <mergeCell ref="M59:M60"/>
    <mergeCell ref="N59:N60"/>
    <mergeCell ref="O59:O60"/>
    <mergeCell ref="P59:P60"/>
    <mergeCell ref="G57:G58"/>
    <mergeCell ref="M57:M58"/>
    <mergeCell ref="N57:N58"/>
    <mergeCell ref="O57:O58"/>
    <mergeCell ref="P57:P58"/>
    <mergeCell ref="F57:F58"/>
    <mergeCell ref="A59:A60"/>
    <mergeCell ref="B59:B60"/>
    <mergeCell ref="C59:C60"/>
    <mergeCell ref="D59:D60"/>
    <mergeCell ref="E59:E60"/>
    <mergeCell ref="A57:A58"/>
    <mergeCell ref="B57:B58"/>
    <mergeCell ref="C57:C58"/>
    <mergeCell ref="D57:D58"/>
    <mergeCell ref="E57:E58"/>
    <mergeCell ref="F55:F56"/>
    <mergeCell ref="G55:G56"/>
    <mergeCell ref="M55:M56"/>
    <mergeCell ref="N55:N56"/>
    <mergeCell ref="O55:O56"/>
    <mergeCell ref="P55:P56"/>
    <mergeCell ref="G53:G54"/>
    <mergeCell ref="M53:M54"/>
    <mergeCell ref="N53:N54"/>
    <mergeCell ref="O53:O54"/>
    <mergeCell ref="P53:P54"/>
    <mergeCell ref="F53:F54"/>
    <mergeCell ref="A55:A56"/>
    <mergeCell ref="B55:B56"/>
    <mergeCell ref="C55:C56"/>
    <mergeCell ref="D55:D56"/>
    <mergeCell ref="E55:E56"/>
    <mergeCell ref="A53:A54"/>
    <mergeCell ref="B53:B54"/>
    <mergeCell ref="C53:C54"/>
    <mergeCell ref="D53:D54"/>
    <mergeCell ref="E53:E54"/>
    <mergeCell ref="F51:F52"/>
    <mergeCell ref="G51:G52"/>
    <mergeCell ref="M51:M52"/>
    <mergeCell ref="N51:N52"/>
    <mergeCell ref="O51:O52"/>
    <mergeCell ref="P51:P52"/>
    <mergeCell ref="G49:G50"/>
    <mergeCell ref="M49:M50"/>
    <mergeCell ref="N49:N50"/>
    <mergeCell ref="O49:O50"/>
    <mergeCell ref="P49:P50"/>
    <mergeCell ref="F49:F50"/>
    <mergeCell ref="A51:A52"/>
    <mergeCell ref="B51:B52"/>
    <mergeCell ref="C51:C52"/>
    <mergeCell ref="D51:D52"/>
    <mergeCell ref="E51:E52"/>
    <mergeCell ref="A49:A50"/>
    <mergeCell ref="B49:B50"/>
    <mergeCell ref="C49:C50"/>
    <mergeCell ref="D49:D50"/>
    <mergeCell ref="E49:E50"/>
    <mergeCell ref="F47:F48"/>
    <mergeCell ref="G47:G48"/>
    <mergeCell ref="M47:M48"/>
    <mergeCell ref="N47:N48"/>
    <mergeCell ref="O47:O48"/>
    <mergeCell ref="P47:P48"/>
    <mergeCell ref="G45:G46"/>
    <mergeCell ref="M45:M46"/>
    <mergeCell ref="N45:N46"/>
    <mergeCell ref="O45:O46"/>
    <mergeCell ref="P45:P46"/>
    <mergeCell ref="F45:F46"/>
    <mergeCell ref="A47:A48"/>
    <mergeCell ref="B47:B48"/>
    <mergeCell ref="C47:C48"/>
    <mergeCell ref="D47:D48"/>
    <mergeCell ref="E47:E48"/>
    <mergeCell ref="A45:A46"/>
    <mergeCell ref="B45:B46"/>
    <mergeCell ref="C45:C46"/>
    <mergeCell ref="D45:D46"/>
    <mergeCell ref="E45:E46"/>
    <mergeCell ref="F43:F44"/>
    <mergeCell ref="G43:G44"/>
    <mergeCell ref="M43:M44"/>
    <mergeCell ref="N43:N44"/>
    <mergeCell ref="O43:O44"/>
    <mergeCell ref="P43:P44"/>
    <mergeCell ref="G41:G42"/>
    <mergeCell ref="M41:M42"/>
    <mergeCell ref="N41:N42"/>
    <mergeCell ref="O41:O42"/>
    <mergeCell ref="P41:P42"/>
    <mergeCell ref="F41:F42"/>
    <mergeCell ref="A43:A44"/>
    <mergeCell ref="B43:B44"/>
    <mergeCell ref="C43:C44"/>
    <mergeCell ref="D43:D44"/>
    <mergeCell ref="E43:E44"/>
    <mergeCell ref="A41:A42"/>
    <mergeCell ref="B41:B42"/>
    <mergeCell ref="C41:C42"/>
    <mergeCell ref="D41:D42"/>
    <mergeCell ref="E41:E42"/>
    <mergeCell ref="F39:F40"/>
    <mergeCell ref="G39:G40"/>
    <mergeCell ref="M39:M40"/>
    <mergeCell ref="N39:N40"/>
    <mergeCell ref="O39:O40"/>
    <mergeCell ref="P39:P40"/>
    <mergeCell ref="G37:G38"/>
    <mergeCell ref="M37:M38"/>
    <mergeCell ref="N37:N38"/>
    <mergeCell ref="O37:O38"/>
    <mergeCell ref="P37:P38"/>
    <mergeCell ref="F37:F38"/>
    <mergeCell ref="A39:A40"/>
    <mergeCell ref="B39:B40"/>
    <mergeCell ref="C39:C40"/>
    <mergeCell ref="D39:D40"/>
    <mergeCell ref="E39:E40"/>
    <mergeCell ref="A37:A38"/>
    <mergeCell ref="B37:B38"/>
    <mergeCell ref="C37:C38"/>
    <mergeCell ref="D37:D38"/>
    <mergeCell ref="E37:E38"/>
    <mergeCell ref="F35:F36"/>
    <mergeCell ref="G35:G36"/>
    <mergeCell ref="M35:M36"/>
    <mergeCell ref="N35:N36"/>
    <mergeCell ref="O35:O36"/>
    <mergeCell ref="P35:P36"/>
    <mergeCell ref="G33:G34"/>
    <mergeCell ref="M33:M34"/>
    <mergeCell ref="N33:N34"/>
    <mergeCell ref="O33:O34"/>
    <mergeCell ref="P33:P34"/>
    <mergeCell ref="F33:F34"/>
    <mergeCell ref="A35:A36"/>
    <mergeCell ref="B35:B36"/>
    <mergeCell ref="C35:C36"/>
    <mergeCell ref="D35:D36"/>
    <mergeCell ref="E35:E36"/>
    <mergeCell ref="A33:A34"/>
    <mergeCell ref="B33:B34"/>
    <mergeCell ref="C33:C34"/>
    <mergeCell ref="D33:D34"/>
    <mergeCell ref="E33:E34"/>
    <mergeCell ref="F31:F32"/>
    <mergeCell ref="G31:G32"/>
    <mergeCell ref="M31:M32"/>
    <mergeCell ref="N31:N32"/>
    <mergeCell ref="O31:O32"/>
    <mergeCell ref="P31:P32"/>
    <mergeCell ref="G29:G30"/>
    <mergeCell ref="M29:M30"/>
    <mergeCell ref="N29:N30"/>
    <mergeCell ref="O29:O30"/>
    <mergeCell ref="P29:P30"/>
    <mergeCell ref="F29:F30"/>
    <mergeCell ref="A31:A32"/>
    <mergeCell ref="B31:B32"/>
    <mergeCell ref="C31:C32"/>
    <mergeCell ref="D31:D32"/>
    <mergeCell ref="E31:E32"/>
    <mergeCell ref="A29:A30"/>
    <mergeCell ref="B29:B30"/>
    <mergeCell ref="C29:C30"/>
    <mergeCell ref="D29:D30"/>
    <mergeCell ref="E29:E30"/>
    <mergeCell ref="F27:F28"/>
    <mergeCell ref="G27:G28"/>
    <mergeCell ref="M27:M28"/>
    <mergeCell ref="N27:N28"/>
    <mergeCell ref="O27:O28"/>
    <mergeCell ref="P27:P28"/>
    <mergeCell ref="G25:G26"/>
    <mergeCell ref="M25:M26"/>
    <mergeCell ref="N25:N26"/>
    <mergeCell ref="O25:O26"/>
    <mergeCell ref="P25:P26"/>
    <mergeCell ref="F25:F26"/>
    <mergeCell ref="A27:A28"/>
    <mergeCell ref="B27:B28"/>
    <mergeCell ref="C27:C28"/>
    <mergeCell ref="D27:D28"/>
    <mergeCell ref="E27:E28"/>
    <mergeCell ref="A25:A26"/>
    <mergeCell ref="B25:B26"/>
    <mergeCell ref="C25:C26"/>
    <mergeCell ref="D25:D26"/>
    <mergeCell ref="E25:E26"/>
    <mergeCell ref="F23:F24"/>
    <mergeCell ref="G23:G24"/>
    <mergeCell ref="M23:M24"/>
    <mergeCell ref="N23:N24"/>
    <mergeCell ref="O23:O24"/>
    <mergeCell ref="P23:P24"/>
    <mergeCell ref="G21:G22"/>
    <mergeCell ref="M21:M22"/>
    <mergeCell ref="N21:N22"/>
    <mergeCell ref="O21:O22"/>
    <mergeCell ref="P21:P22"/>
    <mergeCell ref="F21:F22"/>
    <mergeCell ref="A23:A24"/>
    <mergeCell ref="B23:B24"/>
    <mergeCell ref="C23:C24"/>
    <mergeCell ref="D23:D24"/>
    <mergeCell ref="E23:E24"/>
    <mergeCell ref="A21:A22"/>
    <mergeCell ref="B21:B22"/>
    <mergeCell ref="C21:C22"/>
    <mergeCell ref="D21:D22"/>
    <mergeCell ref="E21:E22"/>
    <mergeCell ref="F19:F20"/>
    <mergeCell ref="G19:G20"/>
    <mergeCell ref="M19:M20"/>
    <mergeCell ref="N19:N20"/>
    <mergeCell ref="O19:O20"/>
    <mergeCell ref="P19:P20"/>
    <mergeCell ref="G17:G18"/>
    <mergeCell ref="M17:M18"/>
    <mergeCell ref="N17:N18"/>
    <mergeCell ref="O17:O18"/>
    <mergeCell ref="P17:P18"/>
    <mergeCell ref="F17:F18"/>
    <mergeCell ref="A19:A20"/>
    <mergeCell ref="B19:B20"/>
    <mergeCell ref="C19:C20"/>
    <mergeCell ref="D19:D20"/>
    <mergeCell ref="E19:E20"/>
    <mergeCell ref="A17:A18"/>
    <mergeCell ref="B17:B18"/>
    <mergeCell ref="C17:C18"/>
    <mergeCell ref="D17:D18"/>
    <mergeCell ref="E17:E18"/>
    <mergeCell ref="F15:F16"/>
    <mergeCell ref="G15:G16"/>
    <mergeCell ref="M15:M16"/>
    <mergeCell ref="N15:N16"/>
    <mergeCell ref="O15:O16"/>
    <mergeCell ref="P15:P16"/>
    <mergeCell ref="G13:G14"/>
    <mergeCell ref="M13:M14"/>
    <mergeCell ref="N13:N14"/>
    <mergeCell ref="O13:O14"/>
    <mergeCell ref="P13:P14"/>
    <mergeCell ref="F13:F14"/>
    <mergeCell ref="A15:A16"/>
    <mergeCell ref="B15:B16"/>
    <mergeCell ref="C15:C16"/>
    <mergeCell ref="D15:D16"/>
    <mergeCell ref="E15:E16"/>
    <mergeCell ref="A13:A14"/>
    <mergeCell ref="B13:B14"/>
    <mergeCell ref="C13:C14"/>
    <mergeCell ref="D13:D14"/>
    <mergeCell ref="E13:E14"/>
    <mergeCell ref="F11:F12"/>
    <mergeCell ref="G11:G12"/>
    <mergeCell ref="M11:M12"/>
    <mergeCell ref="N11:N12"/>
    <mergeCell ref="O11:O12"/>
    <mergeCell ref="P11:P12"/>
    <mergeCell ref="G9:G10"/>
    <mergeCell ref="M9:M10"/>
    <mergeCell ref="N9:N10"/>
    <mergeCell ref="O9:O10"/>
    <mergeCell ref="P9:P10"/>
    <mergeCell ref="F9:F10"/>
    <mergeCell ref="A11:A12"/>
    <mergeCell ref="B11:B12"/>
    <mergeCell ref="C11:C12"/>
    <mergeCell ref="D11:D12"/>
    <mergeCell ref="E11:E12"/>
    <mergeCell ref="A9:A10"/>
    <mergeCell ref="B9:B10"/>
    <mergeCell ref="C9:C10"/>
    <mergeCell ref="D9:D10"/>
    <mergeCell ref="E9:E10"/>
    <mergeCell ref="F7:F8"/>
    <mergeCell ref="G7:G8"/>
    <mergeCell ref="M7:M8"/>
    <mergeCell ref="N7:N8"/>
    <mergeCell ref="O7:O8"/>
    <mergeCell ref="P7:P8"/>
    <mergeCell ref="G5:G6"/>
    <mergeCell ref="M5:M6"/>
    <mergeCell ref="N5:N6"/>
    <mergeCell ref="O5:O6"/>
    <mergeCell ref="P5:P6"/>
    <mergeCell ref="F5:F6"/>
    <mergeCell ref="A7:A8"/>
    <mergeCell ref="B7:B8"/>
    <mergeCell ref="C7:C8"/>
    <mergeCell ref="D7:D8"/>
    <mergeCell ref="E7:E8"/>
    <mergeCell ref="A5:A6"/>
    <mergeCell ref="B5:B6"/>
    <mergeCell ref="C5:C6"/>
    <mergeCell ref="D5:D6"/>
    <mergeCell ref="E5:E6"/>
    <mergeCell ref="A1:P1"/>
    <mergeCell ref="A2:P2"/>
    <mergeCell ref="A3:A4"/>
    <mergeCell ref="B3:E3"/>
    <mergeCell ref="F3:F4"/>
    <mergeCell ref="G3:G4"/>
    <mergeCell ref="H3:L3"/>
    <mergeCell ref="M3:O3"/>
    <mergeCell ref="P3:P4"/>
  </mergeCells>
  <pageMargins left="0.7" right="0.7" top="0.75" bottom="0.75" header="0.3" footer="0.3"/>
  <pageSetup scale="75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AI120"/>
  <sheetViews>
    <sheetView zoomScaleNormal="100" workbookViewId="0">
      <pane xSplit="1" ySplit="2" topLeftCell="B3" activePane="bottomRight" state="frozen"/>
      <selection activeCell="N5" sqref="N5:N6"/>
      <selection pane="topRight" activeCell="N5" sqref="N5:N6"/>
      <selection pane="bottomLeft" activeCell="N5" sqref="N5:N6"/>
      <selection pane="bottomRight" sqref="A1:AI1"/>
    </sheetView>
  </sheetViews>
  <sheetFormatPr defaultRowHeight="15" x14ac:dyDescent="0.25"/>
  <cols>
    <col min="1" max="1" width="4.5703125" bestFit="1" customWidth="1"/>
    <col min="2" max="2" width="8.42578125" bestFit="1" customWidth="1"/>
    <col min="3" max="3" width="14.7109375" bestFit="1" customWidth="1"/>
    <col min="4" max="4" width="14.7109375" customWidth="1"/>
    <col min="5" max="5" width="14.7109375" bestFit="1" customWidth="1"/>
    <col min="6" max="6" width="15.7109375" bestFit="1" customWidth="1"/>
    <col min="7" max="7" width="14.7109375" customWidth="1"/>
    <col min="8" max="9" width="14.7109375" bestFit="1" customWidth="1"/>
    <col min="10" max="10" width="13.42578125" bestFit="1" customWidth="1"/>
    <col min="11" max="12" width="11.140625" customWidth="1"/>
    <col min="13" max="13" width="9.28515625" bestFit="1" customWidth="1"/>
    <col min="14" max="14" width="9.28515625" customWidth="1"/>
    <col min="17" max="17" width="9.28515625" bestFit="1" customWidth="1"/>
    <col min="18" max="18" width="9.7109375" bestFit="1" customWidth="1"/>
    <col min="19" max="19" width="7.5703125" style="10" bestFit="1" customWidth="1"/>
    <col min="20" max="20" width="0.42578125" customWidth="1"/>
    <col min="21" max="21" width="13.140625" bestFit="1" customWidth="1"/>
    <col min="22" max="22" width="10.42578125" style="174" bestFit="1" customWidth="1"/>
    <col min="23" max="23" width="9.140625" style="174" customWidth="1"/>
    <col min="24" max="24" width="11.28515625" style="119" customWidth="1"/>
    <col min="25" max="25" width="9.140625" style="174" customWidth="1"/>
    <col min="26" max="26" width="9.140625" style="174"/>
    <col min="27" max="27" width="11.28515625" style="119" customWidth="1"/>
    <col min="28" max="28" width="9.140625" style="174"/>
    <col min="29" max="29" width="9.7109375" style="174" bestFit="1" customWidth="1"/>
    <col min="30" max="30" width="9.7109375" style="174" customWidth="1"/>
    <col min="31" max="31" width="12.140625" style="1" bestFit="1" customWidth="1"/>
    <col min="32" max="32" width="0.42578125" customWidth="1"/>
    <col min="33" max="33" width="11.28515625" bestFit="1" customWidth="1"/>
    <col min="34" max="34" width="7.5703125" bestFit="1" customWidth="1"/>
    <col min="35" max="35" width="9.5703125" bestFit="1" customWidth="1"/>
  </cols>
  <sheetData>
    <row r="1" spans="1:35" ht="26.25" x14ac:dyDescent="0.4">
      <c r="A1" s="262" t="s">
        <v>97</v>
      </c>
      <c r="B1" s="263"/>
      <c r="C1" s="263"/>
      <c r="D1" s="263"/>
      <c r="E1" s="263"/>
      <c r="F1" s="263"/>
      <c r="G1" s="263"/>
      <c r="H1" s="263"/>
      <c r="I1" s="263"/>
      <c r="J1" s="263"/>
      <c r="K1" s="263"/>
      <c r="L1" s="263"/>
      <c r="M1" s="263"/>
      <c r="N1" s="263"/>
      <c r="O1" s="263"/>
      <c r="P1" s="263"/>
      <c r="Q1" s="263"/>
      <c r="R1" s="263"/>
      <c r="S1" s="263"/>
      <c r="T1" s="263"/>
      <c r="U1" s="263"/>
      <c r="V1" s="263"/>
      <c r="W1" s="263"/>
      <c r="X1" s="263"/>
      <c r="Y1" s="263"/>
      <c r="Z1" s="263"/>
      <c r="AA1" s="263"/>
      <c r="AB1" s="263"/>
      <c r="AC1" s="263"/>
      <c r="AD1" s="263"/>
      <c r="AE1" s="263"/>
      <c r="AF1" s="263"/>
      <c r="AG1" s="263"/>
      <c r="AH1" s="263"/>
      <c r="AI1" s="263"/>
    </row>
    <row r="2" spans="1:35" ht="15.75" x14ac:dyDescent="0.25">
      <c r="A2" s="86" t="s">
        <v>0</v>
      </c>
      <c r="B2" s="86" t="s">
        <v>20</v>
      </c>
      <c r="C2" s="86" t="s">
        <v>1</v>
      </c>
      <c r="D2" s="86" t="s">
        <v>42</v>
      </c>
      <c r="E2" s="86" t="s">
        <v>52</v>
      </c>
      <c r="F2" s="86" t="s">
        <v>2</v>
      </c>
      <c r="G2" s="86" t="s">
        <v>43</v>
      </c>
      <c r="H2" s="86" t="s">
        <v>53</v>
      </c>
      <c r="I2" s="87" t="s">
        <v>3</v>
      </c>
      <c r="J2" s="88" t="s">
        <v>4</v>
      </c>
      <c r="K2" s="88" t="s">
        <v>45</v>
      </c>
      <c r="L2" s="88" t="s">
        <v>46</v>
      </c>
      <c r="M2" s="88" t="s">
        <v>55</v>
      </c>
      <c r="N2" s="89" t="s">
        <v>54</v>
      </c>
      <c r="O2" s="89" t="s">
        <v>5</v>
      </c>
      <c r="P2" s="89" t="s">
        <v>44</v>
      </c>
      <c r="Q2" s="88" t="s">
        <v>6</v>
      </c>
      <c r="R2" s="88" t="s">
        <v>30</v>
      </c>
      <c r="S2" s="90" t="s">
        <v>29</v>
      </c>
      <c r="T2" s="70"/>
      <c r="U2" s="88" t="s">
        <v>20</v>
      </c>
      <c r="V2" s="160" t="s">
        <v>11</v>
      </c>
      <c r="W2" s="160" t="s">
        <v>47</v>
      </c>
      <c r="X2" s="120" t="s">
        <v>56</v>
      </c>
      <c r="Y2" s="175" t="s">
        <v>51</v>
      </c>
      <c r="Z2" s="175" t="s">
        <v>48</v>
      </c>
      <c r="AA2" s="121" t="s">
        <v>56</v>
      </c>
      <c r="AB2" s="175" t="s">
        <v>12</v>
      </c>
      <c r="AC2" s="175" t="s">
        <v>13</v>
      </c>
      <c r="AD2" s="175" t="s">
        <v>83</v>
      </c>
      <c r="AE2" s="91" t="s">
        <v>84</v>
      </c>
      <c r="AF2" s="11"/>
      <c r="AG2" s="86" t="s">
        <v>20</v>
      </c>
      <c r="AH2" s="91" t="s">
        <v>24</v>
      </c>
      <c r="AI2" s="92" t="s">
        <v>25</v>
      </c>
    </row>
    <row r="3" spans="1:35" ht="15.75" x14ac:dyDescent="0.25">
      <c r="A3" s="264">
        <v>1</v>
      </c>
      <c r="B3" s="135" t="s">
        <v>7</v>
      </c>
      <c r="C3" s="132">
        <v>228403</v>
      </c>
      <c r="D3" s="34">
        <v>426526</v>
      </c>
      <c r="E3" s="266">
        <f>(C5+D5)</f>
        <v>972000</v>
      </c>
      <c r="F3" s="34">
        <v>157918</v>
      </c>
      <c r="G3" s="34">
        <v>124818</v>
      </c>
      <c r="H3" s="266">
        <f>(F5+G5)</f>
        <v>36000</v>
      </c>
      <c r="I3" s="34">
        <v>678978400</v>
      </c>
      <c r="J3" s="5">
        <v>5623.1</v>
      </c>
      <c r="K3" s="5">
        <v>42952.7</v>
      </c>
      <c r="L3" s="5">
        <v>37665.199999999997</v>
      </c>
      <c r="M3" s="5">
        <v>399.7</v>
      </c>
      <c r="N3" s="36">
        <v>940.6</v>
      </c>
      <c r="O3" s="36">
        <v>336.2</v>
      </c>
      <c r="P3" s="36">
        <v>697.6</v>
      </c>
      <c r="Q3" s="5">
        <v>229.6</v>
      </c>
      <c r="R3" s="269">
        <v>1.03</v>
      </c>
      <c r="S3" s="272">
        <v>0</v>
      </c>
      <c r="T3" s="39"/>
      <c r="U3" s="42" t="s">
        <v>14</v>
      </c>
      <c r="V3" s="161">
        <v>0</v>
      </c>
      <c r="W3" s="161">
        <v>4.5</v>
      </c>
      <c r="X3" s="274">
        <f>(V4+W4)</f>
        <v>23.625</v>
      </c>
      <c r="Y3" s="176">
        <v>0</v>
      </c>
      <c r="Z3" s="176">
        <v>4.3</v>
      </c>
      <c r="AA3" s="274">
        <f>(Y4+Z4)</f>
        <v>9.4600000000000009</v>
      </c>
      <c r="AB3" s="176">
        <v>0</v>
      </c>
      <c r="AC3" s="384">
        <v>0</v>
      </c>
      <c r="AD3" s="384">
        <v>10</v>
      </c>
      <c r="AE3" s="277">
        <f>AC3+AD3</f>
        <v>10</v>
      </c>
      <c r="AF3" s="11"/>
      <c r="AG3" s="17" t="s">
        <v>21</v>
      </c>
      <c r="AH3" s="9">
        <v>1.38</v>
      </c>
      <c r="AI3" s="37">
        <v>4.9000000000000002E-2</v>
      </c>
    </row>
    <row r="4" spans="1:35" ht="15.75" x14ac:dyDescent="0.25">
      <c r="A4" s="264"/>
      <c r="B4" s="136" t="s">
        <v>8</v>
      </c>
      <c r="C4" s="133">
        <v>228403</v>
      </c>
      <c r="D4" s="35">
        <v>425554</v>
      </c>
      <c r="E4" s="267"/>
      <c r="F4" s="34">
        <v>157918</v>
      </c>
      <c r="G4" s="34">
        <v>124782</v>
      </c>
      <c r="H4" s="267"/>
      <c r="I4" s="34">
        <v>677808300</v>
      </c>
      <c r="J4" s="5">
        <v>5623.1</v>
      </c>
      <c r="K4" s="5">
        <v>42940.3</v>
      </c>
      <c r="L4" s="5">
        <v>37652.800000000003</v>
      </c>
      <c r="M4" s="5">
        <v>399.7</v>
      </c>
      <c r="N4" s="36">
        <v>940.3</v>
      </c>
      <c r="O4" s="36">
        <v>336.2</v>
      </c>
      <c r="P4" s="36">
        <v>697.4</v>
      </c>
      <c r="Q4" s="5">
        <v>229.6</v>
      </c>
      <c r="R4" s="270"/>
      <c r="S4" s="272"/>
      <c r="T4" s="39"/>
      <c r="U4" s="149" t="s">
        <v>16</v>
      </c>
      <c r="V4" s="162">
        <f>(V3*35.195)</f>
        <v>0</v>
      </c>
      <c r="W4" s="162">
        <f>(W3*5.25)</f>
        <v>23.625</v>
      </c>
      <c r="X4" s="275"/>
      <c r="Y4" s="177">
        <f>(Y3*2.2)</f>
        <v>0</v>
      </c>
      <c r="Z4" s="177">
        <f>(Z3*2.2)</f>
        <v>9.4600000000000009</v>
      </c>
      <c r="AA4" s="275"/>
      <c r="AB4" s="177">
        <f>(AB3*0.25)</f>
        <v>0</v>
      </c>
      <c r="AC4" s="385"/>
      <c r="AD4" s="385"/>
      <c r="AE4" s="278"/>
      <c r="AF4" s="11"/>
      <c r="AG4" s="17" t="s">
        <v>23</v>
      </c>
      <c r="AH4" s="5">
        <v>12.4</v>
      </c>
      <c r="AI4" s="5">
        <v>15.2</v>
      </c>
    </row>
    <row r="5" spans="1:35" ht="16.5" thickBot="1" x14ac:dyDescent="0.3">
      <c r="A5" s="265"/>
      <c r="B5" s="196" t="s">
        <v>9</v>
      </c>
      <c r="C5" s="145">
        <f>((C3-C4)*1000)</f>
        <v>0</v>
      </c>
      <c r="D5" s="146">
        <f>((D3-D4)*1000)</f>
        <v>972000</v>
      </c>
      <c r="E5" s="268"/>
      <c r="F5" s="146">
        <f>(F3-F4)*1000</f>
        <v>0</v>
      </c>
      <c r="G5" s="146">
        <f>(G3-G4)*1000</f>
        <v>36000</v>
      </c>
      <c r="H5" s="268"/>
      <c r="I5" s="146">
        <f t="shared" ref="I5:Q5" si="0">(I3-I4)</f>
        <v>1170100</v>
      </c>
      <c r="J5" s="147">
        <f t="shared" si="0"/>
        <v>0</v>
      </c>
      <c r="K5" s="147">
        <f t="shared" si="0"/>
        <v>12.399999999994179</v>
      </c>
      <c r="L5" s="147">
        <f t="shared" si="0"/>
        <v>12.399999999994179</v>
      </c>
      <c r="M5" s="147">
        <f t="shared" si="0"/>
        <v>0</v>
      </c>
      <c r="N5" s="148">
        <f t="shared" si="0"/>
        <v>0.30000000000006821</v>
      </c>
      <c r="O5" s="148">
        <f t="shared" si="0"/>
        <v>0</v>
      </c>
      <c r="P5" s="148">
        <f t="shared" si="0"/>
        <v>0.20000000000004547</v>
      </c>
      <c r="Q5" s="147">
        <f t="shared" si="0"/>
        <v>0</v>
      </c>
      <c r="R5" s="271"/>
      <c r="S5" s="273"/>
      <c r="T5" s="39"/>
      <c r="U5" s="150" t="s">
        <v>15</v>
      </c>
      <c r="V5" s="163">
        <f>IF(V4=0,0,(V4)/((C5/1000000)*8.34))</f>
        <v>0</v>
      </c>
      <c r="W5" s="163">
        <f>IF(W4=0,0,(W4)/((D5/1000000)*8.34))</f>
        <v>2.9143351985078607</v>
      </c>
      <c r="X5" s="276"/>
      <c r="Y5" s="178">
        <f>IF(Y4=0,0,(Y4)/((C5/1000000)*8.34))</f>
        <v>0</v>
      </c>
      <c r="Z5" s="178">
        <f>IF(Z4=0,0,(Z4)/((D5/1000000)*8.34))</f>
        <v>1.1669676604395498</v>
      </c>
      <c r="AA5" s="276"/>
      <c r="AB5" s="178">
        <f>IF(AB4=0,0,(AB4)/((C5/1000000)*8.34))</f>
        <v>0</v>
      </c>
      <c r="AC5" s="178">
        <f>IF(AC3=0,0,(AC3)/((C5/1000000)*8.34))</f>
        <v>0</v>
      </c>
      <c r="AD5" s="178">
        <f>IF(AD3=0,0,(AD3)/((D5/1000000)*8.34))</f>
        <v>1.2335810364054436</v>
      </c>
      <c r="AE5" s="279"/>
      <c r="AF5" s="11"/>
      <c r="AG5" s="18" t="s">
        <v>22</v>
      </c>
      <c r="AH5" s="6">
        <v>7.53</v>
      </c>
      <c r="AI5" s="6">
        <v>7.85</v>
      </c>
    </row>
    <row r="6" spans="1:35" ht="15.75" x14ac:dyDescent="0.25">
      <c r="A6" s="281">
        <v>2</v>
      </c>
      <c r="B6" s="153" t="s">
        <v>7</v>
      </c>
      <c r="C6" s="134">
        <v>229424</v>
      </c>
      <c r="D6" s="2">
        <v>426734</v>
      </c>
      <c r="E6" s="287">
        <f>(C7+D7)</f>
        <v>1229000</v>
      </c>
      <c r="F6" s="2">
        <v>157918</v>
      </c>
      <c r="G6" s="2">
        <v>124818</v>
      </c>
      <c r="H6" s="287">
        <f>F7+G7</f>
        <v>0</v>
      </c>
      <c r="I6" s="2">
        <v>680219400</v>
      </c>
      <c r="J6" s="3">
        <v>5635.5</v>
      </c>
      <c r="K6" s="3">
        <v>42955.199999999997</v>
      </c>
      <c r="L6" s="3">
        <v>37667.699999999997</v>
      </c>
      <c r="M6" s="3">
        <v>399.7</v>
      </c>
      <c r="N6" s="4">
        <v>940.6</v>
      </c>
      <c r="O6" s="4">
        <v>336.2</v>
      </c>
      <c r="P6" s="4">
        <v>697.6</v>
      </c>
      <c r="Q6" s="3">
        <v>229.7</v>
      </c>
      <c r="R6" s="270">
        <v>1.02</v>
      </c>
      <c r="S6" s="270">
        <v>0</v>
      </c>
      <c r="T6" s="39"/>
      <c r="U6" s="40" t="s">
        <v>14</v>
      </c>
      <c r="V6" s="164">
        <v>0.625</v>
      </c>
      <c r="W6" s="164">
        <v>0.75</v>
      </c>
      <c r="X6" s="282">
        <f>(V7+W7)</f>
        <v>25.934374999999999</v>
      </c>
      <c r="Y6" s="179">
        <v>9.125</v>
      </c>
      <c r="Z6" s="179">
        <v>1.125</v>
      </c>
      <c r="AA6" s="282">
        <f>(Y7+Z7)</f>
        <v>22.550000000000004</v>
      </c>
      <c r="AB6" s="179">
        <v>0</v>
      </c>
      <c r="AC6" s="386">
        <v>11</v>
      </c>
      <c r="AD6" s="386">
        <v>2</v>
      </c>
      <c r="AE6" s="278">
        <f>AC6+AD6</f>
        <v>13</v>
      </c>
      <c r="AF6" s="11"/>
      <c r="AG6" s="19" t="s">
        <v>21</v>
      </c>
      <c r="AH6" s="7">
        <v>1.45</v>
      </c>
      <c r="AI6" s="8">
        <v>4.9000000000000002E-2</v>
      </c>
    </row>
    <row r="7" spans="1:35" ht="15.75" x14ac:dyDescent="0.25">
      <c r="A7" s="264"/>
      <c r="B7" s="283" t="s">
        <v>9</v>
      </c>
      <c r="C7" s="266">
        <f>((C6-C3)*1000)</f>
        <v>1021000</v>
      </c>
      <c r="D7" s="266">
        <f>((D6-D3)*1000)</f>
        <v>208000</v>
      </c>
      <c r="E7" s="267"/>
      <c r="F7" s="266">
        <f>((F6-F3)*1000)</f>
        <v>0</v>
      </c>
      <c r="G7" s="266">
        <f>((G6-G3)*1000)</f>
        <v>0</v>
      </c>
      <c r="H7" s="267"/>
      <c r="I7" s="266">
        <f>(I6-I3)</f>
        <v>1241000</v>
      </c>
      <c r="J7" s="285">
        <f t="shared" ref="J7:Q7" si="1">(J6-J3)</f>
        <v>12.399999999999636</v>
      </c>
      <c r="K7" s="285">
        <f t="shared" si="1"/>
        <v>2.5</v>
      </c>
      <c r="L7" s="285">
        <f t="shared" si="1"/>
        <v>2.5</v>
      </c>
      <c r="M7" s="285">
        <f t="shared" si="1"/>
        <v>0</v>
      </c>
      <c r="N7" s="285">
        <f t="shared" si="1"/>
        <v>0</v>
      </c>
      <c r="O7" s="285">
        <f t="shared" si="1"/>
        <v>0</v>
      </c>
      <c r="P7" s="285">
        <f t="shared" si="1"/>
        <v>0</v>
      </c>
      <c r="Q7" s="285">
        <f t="shared" si="1"/>
        <v>9.9999999999994316E-2</v>
      </c>
      <c r="R7" s="270"/>
      <c r="S7" s="270"/>
      <c r="T7" s="39"/>
      <c r="U7" s="149" t="s">
        <v>16</v>
      </c>
      <c r="V7" s="162">
        <f>(V6*35.195)</f>
        <v>21.996874999999999</v>
      </c>
      <c r="W7" s="162">
        <f>(W6*5.25)</f>
        <v>3.9375</v>
      </c>
      <c r="X7" s="275"/>
      <c r="Y7" s="177">
        <f>(Y6*2.2)</f>
        <v>20.075000000000003</v>
      </c>
      <c r="Z7" s="177">
        <f>(Z6*2.2)</f>
        <v>2.4750000000000001</v>
      </c>
      <c r="AA7" s="275"/>
      <c r="AB7" s="177">
        <f>(AB6*0.25)</f>
        <v>0</v>
      </c>
      <c r="AC7" s="385"/>
      <c r="AD7" s="385"/>
      <c r="AE7" s="278"/>
      <c r="AF7" s="11"/>
      <c r="AG7" s="17" t="s">
        <v>23</v>
      </c>
      <c r="AH7" s="5">
        <v>13.5</v>
      </c>
      <c r="AI7" s="5">
        <v>15.1</v>
      </c>
    </row>
    <row r="8" spans="1:35" ht="16.5" thickBot="1" x14ac:dyDescent="0.3">
      <c r="A8" s="265"/>
      <c r="B8" s="284"/>
      <c r="C8" s="268"/>
      <c r="D8" s="268"/>
      <c r="E8" s="268"/>
      <c r="F8" s="268"/>
      <c r="G8" s="268"/>
      <c r="H8" s="268"/>
      <c r="I8" s="268"/>
      <c r="J8" s="286"/>
      <c r="K8" s="286"/>
      <c r="L8" s="286"/>
      <c r="M8" s="286"/>
      <c r="N8" s="286"/>
      <c r="O8" s="286"/>
      <c r="P8" s="286"/>
      <c r="Q8" s="286"/>
      <c r="R8" s="271"/>
      <c r="S8" s="271"/>
      <c r="T8" s="39"/>
      <c r="U8" s="150" t="s">
        <v>15</v>
      </c>
      <c r="V8" s="163">
        <f>IF(V7=0,0,(V7)/((C7/1000000)*8.34))</f>
        <v>2.583266393741031</v>
      </c>
      <c r="W8" s="163">
        <f>IF(W7=0,0,(W7)/((D7/1000000)*8.34))</f>
        <v>2.2698187603763147</v>
      </c>
      <c r="X8" s="276"/>
      <c r="Y8" s="178">
        <f>IF(Y7=0,0,(Y7)/((C7/1000000)*8.34))</f>
        <v>2.3575654657468936</v>
      </c>
      <c r="Z8" s="178">
        <f>IF(Z7=0,0,(Z7)/((D7/1000000)*8.34))</f>
        <v>1.4267432208079691</v>
      </c>
      <c r="AA8" s="276"/>
      <c r="AB8" s="178">
        <f>IF(AB7=0,0,(AB7)/((C7/1000000)*8.34))</f>
        <v>0</v>
      </c>
      <c r="AC8" s="178">
        <f>IF(AC6=0,0,(AC6)/((C7/1000000)*8.34))</f>
        <v>1.2918166935599416</v>
      </c>
      <c r="AD8" s="178">
        <f>IF(AD6=0,0,(AD6)/((D7/1000000)*8.34))</f>
        <v>1.1529238147943186</v>
      </c>
      <c r="AE8" s="279"/>
      <c r="AF8" s="11"/>
      <c r="AG8" s="18" t="s">
        <v>22</v>
      </c>
      <c r="AH8" s="6">
        <v>7.55</v>
      </c>
      <c r="AI8" s="6">
        <v>7.69</v>
      </c>
    </row>
    <row r="9" spans="1:35" ht="15.75" x14ac:dyDescent="0.25">
      <c r="A9" s="288">
        <v>3</v>
      </c>
      <c r="B9" s="38" t="s">
        <v>7</v>
      </c>
      <c r="C9" s="134">
        <v>230680</v>
      </c>
      <c r="D9" s="2">
        <v>426734</v>
      </c>
      <c r="E9" s="287">
        <f t="shared" ref="E9" si="2">(C10+D10)</f>
        <v>1256000</v>
      </c>
      <c r="F9" s="2">
        <v>157954</v>
      </c>
      <c r="G9" s="2">
        <v>124818</v>
      </c>
      <c r="H9" s="287">
        <f>F10+G10</f>
        <v>36000</v>
      </c>
      <c r="I9" s="2">
        <v>681482000</v>
      </c>
      <c r="J9" s="3">
        <v>5651</v>
      </c>
      <c r="K9" s="3">
        <v>42955.199999999997</v>
      </c>
      <c r="L9" s="3">
        <v>37667.699999999997</v>
      </c>
      <c r="M9" s="3">
        <v>399.9</v>
      </c>
      <c r="N9" s="4">
        <v>940.6</v>
      </c>
      <c r="O9" s="4">
        <v>336.3</v>
      </c>
      <c r="P9" s="4">
        <v>697.6</v>
      </c>
      <c r="Q9" s="3">
        <v>229.9</v>
      </c>
      <c r="R9" s="270">
        <v>1.03</v>
      </c>
      <c r="S9" s="270">
        <v>0</v>
      </c>
      <c r="T9" s="39"/>
      <c r="U9" s="40" t="s">
        <v>14</v>
      </c>
      <c r="V9" s="164">
        <v>0.75</v>
      </c>
      <c r="W9" s="164">
        <v>0</v>
      </c>
      <c r="X9" s="282">
        <f>(V10+W10)</f>
        <v>26.396250000000002</v>
      </c>
      <c r="Y9" s="179">
        <v>9.75</v>
      </c>
      <c r="Z9" s="179">
        <v>0</v>
      </c>
      <c r="AA9" s="282">
        <f>(Y10+Z10)</f>
        <v>21.450000000000003</v>
      </c>
      <c r="AB9" s="179">
        <v>0</v>
      </c>
      <c r="AC9" s="386">
        <v>16</v>
      </c>
      <c r="AD9" s="386">
        <v>0</v>
      </c>
      <c r="AE9" s="278">
        <f>AC9+AD9</f>
        <v>16</v>
      </c>
      <c r="AF9" s="11"/>
      <c r="AG9" s="19" t="s">
        <v>21</v>
      </c>
      <c r="AH9" s="7">
        <v>1.43</v>
      </c>
      <c r="AI9" s="8">
        <v>3.9E-2</v>
      </c>
    </row>
    <row r="10" spans="1:35" ht="15.75" x14ac:dyDescent="0.25">
      <c r="A10" s="264"/>
      <c r="B10" s="283" t="s">
        <v>9</v>
      </c>
      <c r="C10" s="266">
        <f>((C9-C6)*1000)</f>
        <v>1256000</v>
      </c>
      <c r="D10" s="266">
        <f>((D9-D6)*1000)</f>
        <v>0</v>
      </c>
      <c r="E10" s="267"/>
      <c r="F10" s="266">
        <f>((F9-F6)*1000)</f>
        <v>36000</v>
      </c>
      <c r="G10" s="266">
        <f>((G9-G6)*1000)</f>
        <v>0</v>
      </c>
      <c r="H10" s="267"/>
      <c r="I10" s="266">
        <f>(I9-I6)</f>
        <v>1262600</v>
      </c>
      <c r="J10" s="285">
        <f t="shared" ref="J10:Q10" si="3">(J9-J6)</f>
        <v>15.5</v>
      </c>
      <c r="K10" s="285">
        <f t="shared" si="3"/>
        <v>0</v>
      </c>
      <c r="L10" s="285">
        <f t="shared" si="3"/>
        <v>0</v>
      </c>
      <c r="M10" s="285">
        <f t="shared" si="3"/>
        <v>0.19999999999998863</v>
      </c>
      <c r="N10" s="285">
        <f t="shared" si="3"/>
        <v>0</v>
      </c>
      <c r="O10" s="285">
        <f t="shared" si="3"/>
        <v>0.10000000000002274</v>
      </c>
      <c r="P10" s="285">
        <f t="shared" si="3"/>
        <v>0</v>
      </c>
      <c r="Q10" s="285">
        <f t="shared" si="3"/>
        <v>0.20000000000001705</v>
      </c>
      <c r="R10" s="270"/>
      <c r="S10" s="270"/>
      <c r="T10" s="39"/>
      <c r="U10" s="149" t="s">
        <v>16</v>
      </c>
      <c r="V10" s="162">
        <f>(V9*35.195)</f>
        <v>26.396250000000002</v>
      </c>
      <c r="W10" s="162">
        <f>(W9*5.25)</f>
        <v>0</v>
      </c>
      <c r="X10" s="275"/>
      <c r="Y10" s="177">
        <f>(Y9*2.2)</f>
        <v>21.450000000000003</v>
      </c>
      <c r="Z10" s="177">
        <f>(Z9*2.2)</f>
        <v>0</v>
      </c>
      <c r="AA10" s="275"/>
      <c r="AB10" s="177">
        <f>(AB9*0.25)</f>
        <v>0</v>
      </c>
      <c r="AC10" s="385"/>
      <c r="AD10" s="385"/>
      <c r="AE10" s="278"/>
      <c r="AF10" s="11"/>
      <c r="AG10" s="17" t="s">
        <v>23</v>
      </c>
      <c r="AH10" s="5">
        <v>13.8</v>
      </c>
      <c r="AI10" s="5">
        <v>15</v>
      </c>
    </row>
    <row r="11" spans="1:35" ht="16.5" thickBot="1" x14ac:dyDescent="0.3">
      <c r="A11" s="265"/>
      <c r="B11" s="284"/>
      <c r="C11" s="268"/>
      <c r="D11" s="268"/>
      <c r="E11" s="268"/>
      <c r="F11" s="268"/>
      <c r="G11" s="268"/>
      <c r="H11" s="268"/>
      <c r="I11" s="268"/>
      <c r="J11" s="286"/>
      <c r="K11" s="286"/>
      <c r="L11" s="286"/>
      <c r="M11" s="286"/>
      <c r="N11" s="286"/>
      <c r="O11" s="286"/>
      <c r="P11" s="286"/>
      <c r="Q11" s="286"/>
      <c r="R11" s="271"/>
      <c r="S11" s="271"/>
      <c r="T11" s="39"/>
      <c r="U11" s="150" t="s">
        <v>15</v>
      </c>
      <c r="V11" s="163">
        <f>IF(V10=0,0,(V10)/((C10/1000000)*8.34))</f>
        <v>2.5199187783531141</v>
      </c>
      <c r="W11" s="163">
        <f>IF(W10=0,0,(W10)/((D10/1000000)*8.34))</f>
        <v>0</v>
      </c>
      <c r="X11" s="276"/>
      <c r="Y11" s="178">
        <f>IF(Y10=0,0,(Y10)/((C10/1000000)*8.34))</f>
        <v>2.0477248774229029</v>
      </c>
      <c r="Z11" s="178">
        <f>IF(Z10=0,0,(Z10)/((D10/1000000)*8.34))</f>
        <v>0</v>
      </c>
      <c r="AA11" s="276"/>
      <c r="AB11" s="178">
        <f>IF(AB10=0,0,(AB10)/((C10/1000000)*8.34))</f>
        <v>0</v>
      </c>
      <c r="AC11" s="178">
        <f>IF(AC9=0,0,(AC9)/((C10/1000000)*8.34))</f>
        <v>1.5274404680077593</v>
      </c>
      <c r="AD11" s="178">
        <f>IF(AD9=0,0,(AD9)/((D10/1000000)*8.34))</f>
        <v>0</v>
      </c>
      <c r="AE11" s="279"/>
      <c r="AF11" s="11"/>
      <c r="AG11" s="18" t="s">
        <v>22</v>
      </c>
      <c r="AH11" s="6">
        <v>7.54</v>
      </c>
      <c r="AI11" s="6">
        <v>7.73</v>
      </c>
    </row>
    <row r="12" spans="1:35" ht="15.75" x14ac:dyDescent="0.25">
      <c r="A12" s="288">
        <v>4</v>
      </c>
      <c r="B12" s="38" t="s">
        <v>7</v>
      </c>
      <c r="C12" s="134">
        <v>232175</v>
      </c>
      <c r="D12" s="2">
        <v>426734</v>
      </c>
      <c r="E12" s="287">
        <f t="shared" ref="E12" si="4">(C13+D13)</f>
        <v>1495000</v>
      </c>
      <c r="F12" s="2">
        <v>157990</v>
      </c>
      <c r="G12" s="2">
        <v>124818</v>
      </c>
      <c r="H12" s="287">
        <f>F13+G13</f>
        <v>36000</v>
      </c>
      <c r="I12" s="2">
        <v>682768700</v>
      </c>
      <c r="J12" s="3">
        <v>5668.8</v>
      </c>
      <c r="K12" s="3">
        <v>42955.199999999997</v>
      </c>
      <c r="L12" s="3">
        <v>37667.699999999997</v>
      </c>
      <c r="M12" s="3">
        <v>400</v>
      </c>
      <c r="N12" s="4">
        <v>940.6</v>
      </c>
      <c r="O12" s="4">
        <v>336.3</v>
      </c>
      <c r="P12" s="4">
        <v>697.6</v>
      </c>
      <c r="Q12" s="3">
        <v>229.9</v>
      </c>
      <c r="R12" s="270">
        <v>1.03</v>
      </c>
      <c r="S12" s="270">
        <v>0</v>
      </c>
      <c r="T12" s="39"/>
      <c r="U12" s="40" t="s">
        <v>14</v>
      </c>
      <c r="V12" s="164">
        <v>0.75</v>
      </c>
      <c r="W12" s="164">
        <v>0</v>
      </c>
      <c r="X12" s="282">
        <f>(V13+W13)</f>
        <v>26.396250000000002</v>
      </c>
      <c r="Y12" s="179">
        <v>11.25</v>
      </c>
      <c r="Z12" s="179">
        <v>0</v>
      </c>
      <c r="AA12" s="282">
        <f>(Y13+Z13)</f>
        <v>24.750000000000004</v>
      </c>
      <c r="AB12" s="179">
        <v>0</v>
      </c>
      <c r="AC12" s="386">
        <v>19</v>
      </c>
      <c r="AD12" s="386">
        <v>0</v>
      </c>
      <c r="AE12" s="278">
        <f>AC12+AD12</f>
        <v>19</v>
      </c>
      <c r="AF12" s="11"/>
      <c r="AG12" s="19" t="s">
        <v>21</v>
      </c>
      <c r="AH12" s="7">
        <v>1.67</v>
      </c>
      <c r="AI12" s="8">
        <v>4.4999999999999998E-2</v>
      </c>
    </row>
    <row r="13" spans="1:35" ht="15.75" x14ac:dyDescent="0.25">
      <c r="A13" s="264"/>
      <c r="B13" s="283" t="s">
        <v>9</v>
      </c>
      <c r="C13" s="266">
        <f>((C12-C9)*1000)</f>
        <v>1495000</v>
      </c>
      <c r="D13" s="266">
        <f>((D12-D9)*1000)</f>
        <v>0</v>
      </c>
      <c r="E13" s="267"/>
      <c r="F13" s="266">
        <f>((F12-F9)*1000)</f>
        <v>36000</v>
      </c>
      <c r="G13" s="266">
        <f>((G12-G9)*1000)</f>
        <v>0</v>
      </c>
      <c r="H13" s="267"/>
      <c r="I13" s="266">
        <f>(I12-I9)</f>
        <v>1286700</v>
      </c>
      <c r="J13" s="285">
        <f t="shared" ref="J13:Q13" si="5">(J12-J9)</f>
        <v>17.800000000000182</v>
      </c>
      <c r="K13" s="285">
        <f t="shared" si="5"/>
        <v>0</v>
      </c>
      <c r="L13" s="285">
        <f t="shared" si="5"/>
        <v>0</v>
      </c>
      <c r="M13" s="285">
        <f t="shared" si="5"/>
        <v>0.10000000000002274</v>
      </c>
      <c r="N13" s="285">
        <f t="shared" si="5"/>
        <v>0</v>
      </c>
      <c r="O13" s="285">
        <f t="shared" si="5"/>
        <v>0</v>
      </c>
      <c r="P13" s="285">
        <f t="shared" si="5"/>
        <v>0</v>
      </c>
      <c r="Q13" s="285">
        <f t="shared" si="5"/>
        <v>0</v>
      </c>
      <c r="R13" s="270"/>
      <c r="S13" s="270"/>
      <c r="T13" s="39"/>
      <c r="U13" s="149" t="s">
        <v>16</v>
      </c>
      <c r="V13" s="162">
        <f>(V12*35.195)</f>
        <v>26.396250000000002</v>
      </c>
      <c r="W13" s="162">
        <f>(W12*5.25)</f>
        <v>0</v>
      </c>
      <c r="X13" s="275"/>
      <c r="Y13" s="177">
        <f>(Y12*2.2)</f>
        <v>24.750000000000004</v>
      </c>
      <c r="Z13" s="177">
        <f>(Z12*2.2)</f>
        <v>0</v>
      </c>
      <c r="AA13" s="275"/>
      <c r="AB13" s="177">
        <f>(AB12*0.25)</f>
        <v>0</v>
      </c>
      <c r="AC13" s="385"/>
      <c r="AD13" s="385"/>
      <c r="AE13" s="278"/>
      <c r="AF13" s="11"/>
      <c r="AG13" s="17" t="s">
        <v>23</v>
      </c>
      <c r="AH13" s="5">
        <v>15.3</v>
      </c>
      <c r="AI13" s="5">
        <v>15.5</v>
      </c>
    </row>
    <row r="14" spans="1:35" ht="16.5" thickBot="1" x14ac:dyDescent="0.3">
      <c r="A14" s="265"/>
      <c r="B14" s="284"/>
      <c r="C14" s="268"/>
      <c r="D14" s="268"/>
      <c r="E14" s="268"/>
      <c r="F14" s="268"/>
      <c r="G14" s="268"/>
      <c r="H14" s="268"/>
      <c r="I14" s="268"/>
      <c r="J14" s="286"/>
      <c r="K14" s="286"/>
      <c r="L14" s="286"/>
      <c r="M14" s="286"/>
      <c r="N14" s="286"/>
      <c r="O14" s="286"/>
      <c r="P14" s="286"/>
      <c r="Q14" s="286"/>
      <c r="R14" s="271"/>
      <c r="S14" s="271"/>
      <c r="T14" s="39"/>
      <c r="U14" s="150" t="s">
        <v>15</v>
      </c>
      <c r="V14" s="163">
        <f>IF(V13=0,0,(V13)/((C13/1000000)*8.34))</f>
        <v>2.1170688866966629</v>
      </c>
      <c r="W14" s="163">
        <f>IF(W13=0,0,(W13)/((D13/1000000)*8.34))</f>
        <v>0</v>
      </c>
      <c r="X14" s="276"/>
      <c r="Y14" s="178">
        <f>IF(Y13=0,0,(Y13)/((C13/1000000)*8.34))</f>
        <v>1.9850340463415221</v>
      </c>
      <c r="Z14" s="178">
        <f>IF(Z13=0,0,(Z13)/((D13/1000000)*8.34))</f>
        <v>0</v>
      </c>
      <c r="AA14" s="276"/>
      <c r="AB14" s="178">
        <f>IF(AB13=0,0,(AB13)/((C13/1000000)*8.34))</f>
        <v>0</v>
      </c>
      <c r="AC14" s="178">
        <f>IF(AC12=0,0,(AC12)/((C13/1000000)*8.34))</f>
        <v>1.5238645204237946</v>
      </c>
      <c r="AD14" s="178">
        <f>IF(AD12=0,0,(AD12)/((D13/1000000)*8.34))</f>
        <v>0</v>
      </c>
      <c r="AE14" s="279"/>
      <c r="AF14" s="11"/>
      <c r="AG14" s="18" t="s">
        <v>22</v>
      </c>
      <c r="AH14" s="6">
        <v>7.48</v>
      </c>
      <c r="AI14" s="6">
        <v>7.82</v>
      </c>
    </row>
    <row r="15" spans="1:35" ht="15.75" x14ac:dyDescent="0.25">
      <c r="A15" s="288">
        <v>5</v>
      </c>
      <c r="B15" s="38" t="s">
        <v>7</v>
      </c>
      <c r="C15" s="134">
        <v>233188</v>
      </c>
      <c r="D15" s="2">
        <v>426734</v>
      </c>
      <c r="E15" s="287">
        <f t="shared" ref="E15" si="6">(C16+D16)</f>
        <v>1013000</v>
      </c>
      <c r="F15" s="2">
        <v>157990</v>
      </c>
      <c r="G15" s="2">
        <v>124818</v>
      </c>
      <c r="H15" s="287">
        <f>F16+G16</f>
        <v>0</v>
      </c>
      <c r="I15" s="2">
        <v>683909400</v>
      </c>
      <c r="J15" s="3">
        <v>5680.9</v>
      </c>
      <c r="K15" s="3">
        <v>42955.199999999997</v>
      </c>
      <c r="L15" s="3">
        <v>37667.699999999997</v>
      </c>
      <c r="M15" s="3">
        <v>400.2</v>
      </c>
      <c r="N15" s="4">
        <v>940.6</v>
      </c>
      <c r="O15" s="4">
        <v>336.4</v>
      </c>
      <c r="P15" s="4">
        <v>697.6</v>
      </c>
      <c r="Q15" s="3">
        <v>229.9</v>
      </c>
      <c r="R15" s="270">
        <v>1.06</v>
      </c>
      <c r="S15" s="270">
        <v>0</v>
      </c>
      <c r="T15" s="39"/>
      <c r="U15" s="40" t="s">
        <v>14</v>
      </c>
      <c r="V15" s="164">
        <v>0.5625</v>
      </c>
      <c r="W15" s="164">
        <v>0</v>
      </c>
      <c r="X15" s="282">
        <f>(V16+W16)</f>
        <v>19.7971875</v>
      </c>
      <c r="Y15" s="179">
        <v>7.5</v>
      </c>
      <c r="Z15" s="179">
        <v>0</v>
      </c>
      <c r="AA15" s="282">
        <f>(Y16+Z16)</f>
        <v>16.5</v>
      </c>
      <c r="AB15" s="179">
        <v>0</v>
      </c>
      <c r="AC15" s="386">
        <v>11</v>
      </c>
      <c r="AD15" s="386">
        <v>0</v>
      </c>
      <c r="AE15" s="278">
        <f>AC15+AD15</f>
        <v>11</v>
      </c>
      <c r="AF15" s="11"/>
      <c r="AG15" s="19" t="s">
        <v>21</v>
      </c>
      <c r="AH15" s="7">
        <v>1.44</v>
      </c>
      <c r="AI15" s="8">
        <v>3.7999999999999999E-2</v>
      </c>
    </row>
    <row r="16" spans="1:35" ht="15.75" x14ac:dyDescent="0.25">
      <c r="A16" s="264"/>
      <c r="B16" s="283" t="s">
        <v>9</v>
      </c>
      <c r="C16" s="266">
        <f>((C15-C12)*1000)</f>
        <v>1013000</v>
      </c>
      <c r="D16" s="266">
        <f>((D15-D12)*1000)</f>
        <v>0</v>
      </c>
      <c r="E16" s="267"/>
      <c r="F16" s="266">
        <f>((F15-F12)*1000)</f>
        <v>0</v>
      </c>
      <c r="G16" s="266">
        <f>((G15-G12)*1000)</f>
        <v>0</v>
      </c>
      <c r="H16" s="267"/>
      <c r="I16" s="266">
        <f>(I15-I12)</f>
        <v>1140700</v>
      </c>
      <c r="J16" s="285">
        <f t="shared" ref="J16:Q16" si="7">(J15-J12)</f>
        <v>12.099999999999454</v>
      </c>
      <c r="K16" s="285">
        <f t="shared" si="7"/>
        <v>0</v>
      </c>
      <c r="L16" s="285">
        <f t="shared" si="7"/>
        <v>0</v>
      </c>
      <c r="M16" s="285">
        <f t="shared" si="7"/>
        <v>0.19999999999998863</v>
      </c>
      <c r="N16" s="285">
        <f t="shared" si="7"/>
        <v>0</v>
      </c>
      <c r="O16" s="285">
        <f t="shared" si="7"/>
        <v>9.9999999999965894E-2</v>
      </c>
      <c r="P16" s="285">
        <f t="shared" si="7"/>
        <v>0</v>
      </c>
      <c r="Q16" s="285">
        <f t="shared" si="7"/>
        <v>0</v>
      </c>
      <c r="R16" s="270"/>
      <c r="S16" s="270"/>
      <c r="T16" s="39"/>
      <c r="U16" s="149" t="s">
        <v>16</v>
      </c>
      <c r="V16" s="162">
        <f>(V15*35.195)</f>
        <v>19.7971875</v>
      </c>
      <c r="W16" s="162">
        <f>(W15*5.25)</f>
        <v>0</v>
      </c>
      <c r="X16" s="275"/>
      <c r="Y16" s="177">
        <f>(Y15*2.2)</f>
        <v>16.5</v>
      </c>
      <c r="Z16" s="177">
        <f>(Z15*2.2)</f>
        <v>0</v>
      </c>
      <c r="AA16" s="275"/>
      <c r="AB16" s="177">
        <f>(AB15*0.25)</f>
        <v>0</v>
      </c>
      <c r="AC16" s="385"/>
      <c r="AD16" s="385"/>
      <c r="AE16" s="278"/>
      <c r="AF16" s="11"/>
      <c r="AG16" s="17" t="s">
        <v>23</v>
      </c>
      <c r="AH16" s="5">
        <v>14.4</v>
      </c>
      <c r="AI16" s="5">
        <v>15.4</v>
      </c>
    </row>
    <row r="17" spans="1:35" ht="16.5" thickBot="1" x14ac:dyDescent="0.3">
      <c r="A17" s="265"/>
      <c r="B17" s="284"/>
      <c r="C17" s="268"/>
      <c r="D17" s="268"/>
      <c r="E17" s="268"/>
      <c r="F17" s="268"/>
      <c r="G17" s="268"/>
      <c r="H17" s="268"/>
      <c r="I17" s="268"/>
      <c r="J17" s="286"/>
      <c r="K17" s="286"/>
      <c r="L17" s="286"/>
      <c r="M17" s="286"/>
      <c r="N17" s="286"/>
      <c r="O17" s="286"/>
      <c r="P17" s="286"/>
      <c r="Q17" s="286"/>
      <c r="R17" s="271"/>
      <c r="S17" s="271"/>
      <c r="T17" s="39"/>
      <c r="U17" s="150" t="s">
        <v>15</v>
      </c>
      <c r="V17" s="163">
        <f>IF(V16=0,0,(V16)/((C16/1000000)*8.34))</f>
        <v>2.3433005816472194</v>
      </c>
      <c r="W17" s="163">
        <f>IF(W16=0,0,(W16)/((D16/1000000)*8.34))</f>
        <v>0</v>
      </c>
      <c r="X17" s="276"/>
      <c r="Y17" s="178">
        <f>IF(Y16=0,0,(Y16)/((C16/1000000)*8.34))</f>
        <v>1.9530279034423008</v>
      </c>
      <c r="Z17" s="178">
        <f>IF(Z16=0,0,(Z16)/((D16/1000000)*8.34))</f>
        <v>0</v>
      </c>
      <c r="AA17" s="276"/>
      <c r="AB17" s="178">
        <f>IF(AB16=0,0,(AB16)/((C16/1000000)*8.34))</f>
        <v>0</v>
      </c>
      <c r="AC17" s="178">
        <f>IF(AC15=0,0,(AC15)/((C16/1000000)*8.34))</f>
        <v>1.3020186022948672</v>
      </c>
      <c r="AD17" s="178">
        <f>IF(AD15=0,0,(AD15)/((D16/1000000)*8.34))</f>
        <v>0</v>
      </c>
      <c r="AE17" s="279"/>
      <c r="AF17" s="11"/>
      <c r="AG17" s="18" t="s">
        <v>22</v>
      </c>
      <c r="AH17" s="6">
        <v>7.62</v>
      </c>
      <c r="AI17" s="6">
        <v>7.73</v>
      </c>
    </row>
    <row r="18" spans="1:35" ht="15.75" x14ac:dyDescent="0.25">
      <c r="A18" s="288">
        <v>6</v>
      </c>
      <c r="B18" s="38" t="s">
        <v>7</v>
      </c>
      <c r="C18" s="134">
        <v>234334</v>
      </c>
      <c r="D18" s="2">
        <v>426734</v>
      </c>
      <c r="E18" s="287">
        <f t="shared" ref="E18" si="8">(C19+D19)</f>
        <v>1146000</v>
      </c>
      <c r="F18" s="2">
        <v>158025</v>
      </c>
      <c r="G18" s="2">
        <v>124818</v>
      </c>
      <c r="H18" s="287">
        <f>F19+G19</f>
        <v>35000</v>
      </c>
      <c r="I18" s="2">
        <v>685069000</v>
      </c>
      <c r="J18" s="3">
        <v>5694.4</v>
      </c>
      <c r="K18" s="3">
        <v>42955.199999999997</v>
      </c>
      <c r="L18" s="3">
        <v>37667.699999999997</v>
      </c>
      <c r="M18" s="3">
        <v>400.2</v>
      </c>
      <c r="N18" s="4">
        <v>940.6</v>
      </c>
      <c r="O18" s="4">
        <v>336.4</v>
      </c>
      <c r="P18" s="4">
        <v>697.6</v>
      </c>
      <c r="Q18" s="3">
        <v>230</v>
      </c>
      <c r="R18" s="270">
        <v>1.02</v>
      </c>
      <c r="S18" s="270">
        <v>0.48</v>
      </c>
      <c r="T18" s="39"/>
      <c r="U18" s="40" t="s">
        <v>14</v>
      </c>
      <c r="V18" s="164">
        <v>0.625</v>
      </c>
      <c r="W18" s="164">
        <v>0</v>
      </c>
      <c r="X18" s="282">
        <f>(V19+W19)</f>
        <v>21.996874999999999</v>
      </c>
      <c r="Y18" s="179">
        <v>5.6280000000000001</v>
      </c>
      <c r="Z18" s="179">
        <v>0</v>
      </c>
      <c r="AA18" s="282">
        <f>(Y19+Z19)</f>
        <v>12.381600000000001</v>
      </c>
      <c r="AB18" s="179">
        <v>0</v>
      </c>
      <c r="AC18" s="386">
        <v>13</v>
      </c>
      <c r="AD18" s="386">
        <v>0</v>
      </c>
      <c r="AE18" s="278">
        <f>AC18+AD18</f>
        <v>13</v>
      </c>
      <c r="AF18" s="11"/>
      <c r="AG18" s="19" t="s">
        <v>21</v>
      </c>
      <c r="AH18" s="7">
        <v>1.41</v>
      </c>
      <c r="AI18" s="8">
        <v>3.7999999999999999E-2</v>
      </c>
    </row>
    <row r="19" spans="1:35" ht="15.75" x14ac:dyDescent="0.25">
      <c r="A19" s="264"/>
      <c r="B19" s="283" t="s">
        <v>9</v>
      </c>
      <c r="C19" s="266">
        <f>((C18-C15)*1000)</f>
        <v>1146000</v>
      </c>
      <c r="D19" s="266">
        <f>((D18-D15)*1000)</f>
        <v>0</v>
      </c>
      <c r="E19" s="267"/>
      <c r="F19" s="266">
        <f>((F18-F15)*1000)</f>
        <v>35000</v>
      </c>
      <c r="G19" s="266">
        <f>((G18-G15)*1000)</f>
        <v>0</v>
      </c>
      <c r="H19" s="267"/>
      <c r="I19" s="266">
        <f>(I18-I15)</f>
        <v>1159600</v>
      </c>
      <c r="J19" s="285">
        <f t="shared" ref="J19:Q19" si="9">(J18-J15)</f>
        <v>13.5</v>
      </c>
      <c r="K19" s="285">
        <f t="shared" si="9"/>
        <v>0</v>
      </c>
      <c r="L19" s="285">
        <f t="shared" si="9"/>
        <v>0</v>
      </c>
      <c r="M19" s="285">
        <f t="shared" si="9"/>
        <v>0</v>
      </c>
      <c r="N19" s="285">
        <f t="shared" si="9"/>
        <v>0</v>
      </c>
      <c r="O19" s="285">
        <f t="shared" si="9"/>
        <v>0</v>
      </c>
      <c r="P19" s="285">
        <f t="shared" si="9"/>
        <v>0</v>
      </c>
      <c r="Q19" s="285">
        <f t="shared" si="9"/>
        <v>9.9999999999994316E-2</v>
      </c>
      <c r="R19" s="270"/>
      <c r="S19" s="270"/>
      <c r="T19" s="39"/>
      <c r="U19" s="149" t="s">
        <v>16</v>
      </c>
      <c r="V19" s="162">
        <f>(V18*35.195)</f>
        <v>21.996874999999999</v>
      </c>
      <c r="W19" s="162">
        <f>(W18*5.25)</f>
        <v>0</v>
      </c>
      <c r="X19" s="275"/>
      <c r="Y19" s="177">
        <f>(Y18*2.2)</f>
        <v>12.381600000000001</v>
      </c>
      <c r="Z19" s="177">
        <f>(Z18*2.2)</f>
        <v>0</v>
      </c>
      <c r="AA19" s="275"/>
      <c r="AB19" s="177">
        <f>(AB18*0.25)</f>
        <v>0</v>
      </c>
      <c r="AC19" s="385"/>
      <c r="AD19" s="385"/>
      <c r="AE19" s="278"/>
      <c r="AF19" s="11"/>
      <c r="AG19" s="17" t="s">
        <v>23</v>
      </c>
      <c r="AH19" s="5">
        <v>14.1</v>
      </c>
      <c r="AI19" s="5">
        <v>15.2</v>
      </c>
    </row>
    <row r="20" spans="1:35" ht="16.5" thickBot="1" x14ac:dyDescent="0.3">
      <c r="A20" s="265"/>
      <c r="B20" s="284"/>
      <c r="C20" s="268"/>
      <c r="D20" s="268"/>
      <c r="E20" s="268"/>
      <c r="F20" s="268"/>
      <c r="G20" s="268"/>
      <c r="H20" s="268"/>
      <c r="I20" s="268"/>
      <c r="J20" s="286"/>
      <c r="K20" s="286"/>
      <c r="L20" s="286"/>
      <c r="M20" s="286"/>
      <c r="N20" s="286"/>
      <c r="O20" s="286"/>
      <c r="P20" s="286"/>
      <c r="Q20" s="286"/>
      <c r="R20" s="271"/>
      <c r="S20" s="271"/>
      <c r="T20" s="39"/>
      <c r="U20" s="150" t="s">
        <v>15</v>
      </c>
      <c r="V20" s="163">
        <f>IF(V19=0,0,(V19)/((C19/1000000)*8.34))</f>
        <v>2.3014964991357698</v>
      </c>
      <c r="W20" s="163">
        <f>IF(W19=0,0,(W19)/((D19/1000000)*8.34))</f>
        <v>0</v>
      </c>
      <c r="X20" s="276"/>
      <c r="Y20" s="178">
        <f>IF(Y19=0,0,(Y19)/((C19/1000000)*8.34))</f>
        <v>1.2954662448052032</v>
      </c>
      <c r="Z20" s="178">
        <f>IF(Z19=0,0,(Z19)/((D19/1000000)*8.34))</f>
        <v>0</v>
      </c>
      <c r="AA20" s="276"/>
      <c r="AB20" s="178">
        <f>IF(AB19=0,0,(AB19)/((C19/1000000)*8.34))</f>
        <v>0</v>
      </c>
      <c r="AC20" s="178">
        <f>IF(AC18=0,0,(AC18)/((C19/1000000)*8.34))</f>
        <v>1.3601684097747981</v>
      </c>
      <c r="AD20" s="178">
        <f>IF(AD18=0,0,(AD18)/((D19/1000000)*8.34))</f>
        <v>0</v>
      </c>
      <c r="AE20" s="279"/>
      <c r="AF20" s="11"/>
      <c r="AG20" s="18" t="s">
        <v>22</v>
      </c>
      <c r="AH20" s="6">
        <v>7.63</v>
      </c>
      <c r="AI20" s="6">
        <v>7.92</v>
      </c>
    </row>
    <row r="21" spans="1:35" ht="15.75" x14ac:dyDescent="0.25">
      <c r="A21" s="288">
        <v>7</v>
      </c>
      <c r="B21" s="38" t="s">
        <v>7</v>
      </c>
      <c r="C21" s="134">
        <v>235145</v>
      </c>
      <c r="D21" s="2">
        <v>426734</v>
      </c>
      <c r="E21" s="287">
        <f t="shared" ref="E21" si="10">(C22+D22)</f>
        <v>811000</v>
      </c>
      <c r="F21" s="2">
        <v>158025</v>
      </c>
      <c r="G21" s="2">
        <v>124818</v>
      </c>
      <c r="H21" s="287">
        <f>F22+G22</f>
        <v>0</v>
      </c>
      <c r="I21" s="2">
        <v>685904000</v>
      </c>
      <c r="J21" s="3">
        <v>5704.1</v>
      </c>
      <c r="K21" s="3">
        <v>42955.199999999997</v>
      </c>
      <c r="L21" s="3">
        <v>37667.699999999997</v>
      </c>
      <c r="M21" s="3">
        <v>400.2</v>
      </c>
      <c r="N21" s="4">
        <v>940.6</v>
      </c>
      <c r="O21" s="4">
        <v>336.4</v>
      </c>
      <c r="P21" s="4">
        <v>697.6</v>
      </c>
      <c r="Q21" s="3">
        <v>230</v>
      </c>
      <c r="R21" s="270">
        <v>0.98</v>
      </c>
      <c r="S21" s="270">
        <v>0.16</v>
      </c>
      <c r="T21" s="39"/>
      <c r="U21" s="40" t="s">
        <v>14</v>
      </c>
      <c r="V21" s="164">
        <v>0.5625</v>
      </c>
      <c r="W21" s="164">
        <v>0</v>
      </c>
      <c r="X21" s="282">
        <f>(V22+W22)</f>
        <v>19.7971875</v>
      </c>
      <c r="Y21" s="179">
        <v>5.125</v>
      </c>
      <c r="Z21" s="179">
        <v>0</v>
      </c>
      <c r="AA21" s="282">
        <f>(Y22+Z22)</f>
        <v>11.275</v>
      </c>
      <c r="AB21" s="179">
        <v>0</v>
      </c>
      <c r="AC21" s="386">
        <v>9</v>
      </c>
      <c r="AD21" s="386"/>
      <c r="AE21" s="278">
        <f>AC21+AD21</f>
        <v>9</v>
      </c>
      <c r="AF21" s="11"/>
      <c r="AG21" s="19" t="s">
        <v>21</v>
      </c>
      <c r="AH21" s="7">
        <v>2.13</v>
      </c>
      <c r="AI21" s="8">
        <v>5.1999999999999998E-2</v>
      </c>
    </row>
    <row r="22" spans="1:35" ht="15.75" x14ac:dyDescent="0.25">
      <c r="A22" s="264"/>
      <c r="B22" s="283" t="s">
        <v>9</v>
      </c>
      <c r="C22" s="266">
        <f>((C21-C18)*1000)</f>
        <v>811000</v>
      </c>
      <c r="D22" s="266">
        <f>((D21-D18)*1000)</f>
        <v>0</v>
      </c>
      <c r="E22" s="267"/>
      <c r="F22" s="266">
        <f>((F21-F18)*1000)</f>
        <v>0</v>
      </c>
      <c r="G22" s="266">
        <f>((G21-G18)*1000)</f>
        <v>0</v>
      </c>
      <c r="H22" s="267"/>
      <c r="I22" s="266">
        <f t="shared" ref="I22:Q22" si="11">(I21-I18)</f>
        <v>835000</v>
      </c>
      <c r="J22" s="285">
        <f t="shared" si="11"/>
        <v>9.7000000000007276</v>
      </c>
      <c r="K22" s="285">
        <f t="shared" si="11"/>
        <v>0</v>
      </c>
      <c r="L22" s="285">
        <f t="shared" si="11"/>
        <v>0</v>
      </c>
      <c r="M22" s="285">
        <f t="shared" si="11"/>
        <v>0</v>
      </c>
      <c r="N22" s="285">
        <f t="shared" si="11"/>
        <v>0</v>
      </c>
      <c r="O22" s="285">
        <f t="shared" si="11"/>
        <v>0</v>
      </c>
      <c r="P22" s="285">
        <f t="shared" si="11"/>
        <v>0</v>
      </c>
      <c r="Q22" s="285">
        <f t="shared" si="11"/>
        <v>0</v>
      </c>
      <c r="R22" s="270"/>
      <c r="S22" s="270"/>
      <c r="T22" s="39"/>
      <c r="U22" s="149" t="s">
        <v>16</v>
      </c>
      <c r="V22" s="162">
        <f>(V21*35.195)</f>
        <v>19.7971875</v>
      </c>
      <c r="W22" s="162">
        <f>(W21*5.25)</f>
        <v>0</v>
      </c>
      <c r="X22" s="275"/>
      <c r="Y22" s="177">
        <f>(Y21*2.2)</f>
        <v>11.275</v>
      </c>
      <c r="Z22" s="177">
        <f>(Z21*2.2)</f>
        <v>0</v>
      </c>
      <c r="AA22" s="275"/>
      <c r="AB22" s="177">
        <f>(AB21*0.25)</f>
        <v>0</v>
      </c>
      <c r="AC22" s="385"/>
      <c r="AD22" s="385"/>
      <c r="AE22" s="278"/>
      <c r="AF22" s="11"/>
      <c r="AG22" s="17" t="s">
        <v>23</v>
      </c>
      <c r="AH22" s="5">
        <v>13</v>
      </c>
      <c r="AI22" s="5">
        <v>14.3</v>
      </c>
    </row>
    <row r="23" spans="1:35" ht="16.5" thickBot="1" x14ac:dyDescent="0.3">
      <c r="A23" s="265"/>
      <c r="B23" s="284"/>
      <c r="C23" s="268"/>
      <c r="D23" s="268"/>
      <c r="E23" s="268"/>
      <c r="F23" s="268"/>
      <c r="G23" s="268"/>
      <c r="H23" s="268"/>
      <c r="I23" s="268"/>
      <c r="J23" s="286"/>
      <c r="K23" s="286"/>
      <c r="L23" s="286"/>
      <c r="M23" s="286"/>
      <c r="N23" s="286"/>
      <c r="O23" s="286"/>
      <c r="P23" s="286"/>
      <c r="Q23" s="286"/>
      <c r="R23" s="271"/>
      <c r="S23" s="271"/>
      <c r="T23" s="39"/>
      <c r="U23" s="150" t="s">
        <v>15</v>
      </c>
      <c r="V23" s="163">
        <f>IF(V22=0,0,(V22)/((C22/1000000)*8.34))</f>
        <v>2.9269586796653919</v>
      </c>
      <c r="W23" s="163">
        <f>IF(W22=0,0,(W22)/((D22/1000000)*8.34))</f>
        <v>0</v>
      </c>
      <c r="X23" s="276"/>
      <c r="Y23" s="178">
        <f>IF(Y22=0,0,(Y22)/((C22/1000000)*8.34))</f>
        <v>1.6669771457802931</v>
      </c>
      <c r="Z23" s="178">
        <f>IF(Z22=0,0,(Z22)/((D22/1000000)*8.34))</f>
        <v>0</v>
      </c>
      <c r="AA23" s="276"/>
      <c r="AB23" s="178">
        <f>IF(AB22=0,0,(AB22)/((C22/1000000)*8.34))</f>
        <v>0</v>
      </c>
      <c r="AC23" s="178">
        <f>IF(AC21=0,0,(AC21)/((C22/1000000)*8.34))</f>
        <v>1.3306247726849345</v>
      </c>
      <c r="AD23" s="178">
        <f>IF(AD21=0,0,(AD21)/((D22/1000000)*8.34))</f>
        <v>0</v>
      </c>
      <c r="AE23" s="279"/>
      <c r="AF23" s="11"/>
      <c r="AG23" s="18" t="s">
        <v>22</v>
      </c>
      <c r="AH23" s="6">
        <v>7.55</v>
      </c>
      <c r="AI23" s="6">
        <v>7.86</v>
      </c>
    </row>
    <row r="24" spans="1:35" ht="15.75" x14ac:dyDescent="0.25">
      <c r="A24" s="288">
        <v>8</v>
      </c>
      <c r="B24" s="38" t="s">
        <v>7</v>
      </c>
      <c r="C24" s="134">
        <v>235680</v>
      </c>
      <c r="D24" s="2">
        <v>427204</v>
      </c>
      <c r="E24" s="287">
        <f t="shared" ref="E24" si="12">(C25+D25)</f>
        <v>1005000</v>
      </c>
      <c r="F24" s="2">
        <v>158061</v>
      </c>
      <c r="G24" s="2">
        <v>124854</v>
      </c>
      <c r="H24" s="287">
        <f>F25+G25</f>
        <v>72000</v>
      </c>
      <c r="I24" s="2">
        <v>686865000</v>
      </c>
      <c r="J24" s="3">
        <v>5710.4</v>
      </c>
      <c r="K24" s="3">
        <v>42961.1</v>
      </c>
      <c r="L24" s="3">
        <v>37673.599999999999</v>
      </c>
      <c r="M24" s="3">
        <v>400.4</v>
      </c>
      <c r="N24" s="4">
        <v>940.8</v>
      </c>
      <c r="O24" s="4">
        <v>336.5</v>
      </c>
      <c r="P24" s="4">
        <v>697.8</v>
      </c>
      <c r="Q24" s="3">
        <v>230</v>
      </c>
      <c r="R24" s="270">
        <v>0.99</v>
      </c>
      <c r="S24" s="270">
        <v>0.3</v>
      </c>
      <c r="T24" s="39"/>
      <c r="U24" s="40" t="s">
        <v>14</v>
      </c>
      <c r="V24" s="164">
        <v>0.375</v>
      </c>
      <c r="W24" s="164">
        <v>2.625</v>
      </c>
      <c r="X24" s="282">
        <f>(V25+W25)</f>
        <v>26.979375000000001</v>
      </c>
      <c r="Y24" s="179">
        <v>4.25</v>
      </c>
      <c r="Z24" s="179">
        <v>1.25</v>
      </c>
      <c r="AA24" s="282">
        <f>(Y25+Z25)</f>
        <v>12.100000000000001</v>
      </c>
      <c r="AB24" s="179">
        <v>1</v>
      </c>
      <c r="AC24" s="386">
        <v>7</v>
      </c>
      <c r="AD24" s="386">
        <v>6</v>
      </c>
      <c r="AE24" s="278">
        <f>AC24+AD24</f>
        <v>13</v>
      </c>
      <c r="AF24" s="11"/>
      <c r="AG24" s="19" t="s">
        <v>21</v>
      </c>
      <c r="AH24" s="7">
        <v>2.3199999999999998</v>
      </c>
      <c r="AI24" s="8">
        <v>4.4999999999999998E-2</v>
      </c>
    </row>
    <row r="25" spans="1:35" ht="15.75" x14ac:dyDescent="0.25">
      <c r="A25" s="264"/>
      <c r="B25" s="283" t="s">
        <v>9</v>
      </c>
      <c r="C25" s="266">
        <f>((C24-C21)*1000)</f>
        <v>535000</v>
      </c>
      <c r="D25" s="266">
        <f>((D24-D21)*1000)</f>
        <v>470000</v>
      </c>
      <c r="E25" s="267"/>
      <c r="F25" s="266">
        <f t="shared" ref="F25:G25" si="13">((F24-F21)*1000)</f>
        <v>36000</v>
      </c>
      <c r="G25" s="266">
        <f t="shared" si="13"/>
        <v>36000</v>
      </c>
      <c r="H25" s="267"/>
      <c r="I25" s="266">
        <f t="shared" ref="I25:Q25" si="14">(I24-I21)</f>
        <v>961000</v>
      </c>
      <c r="J25" s="285">
        <f t="shared" si="14"/>
        <v>6.2999999999992724</v>
      </c>
      <c r="K25" s="285">
        <f t="shared" si="14"/>
        <v>5.9000000000014552</v>
      </c>
      <c r="L25" s="285">
        <f t="shared" si="14"/>
        <v>5.9000000000014552</v>
      </c>
      <c r="M25" s="285">
        <f t="shared" si="14"/>
        <v>0.19999999999998863</v>
      </c>
      <c r="N25" s="285">
        <f t="shared" si="14"/>
        <v>0.19999999999993179</v>
      </c>
      <c r="O25" s="285">
        <f t="shared" si="14"/>
        <v>0.10000000000002274</v>
      </c>
      <c r="P25" s="285">
        <f t="shared" si="14"/>
        <v>0.19999999999993179</v>
      </c>
      <c r="Q25" s="285">
        <f t="shared" si="14"/>
        <v>0</v>
      </c>
      <c r="R25" s="270"/>
      <c r="S25" s="270"/>
      <c r="T25" s="39"/>
      <c r="U25" s="149" t="s">
        <v>16</v>
      </c>
      <c r="V25" s="162">
        <f>(V24*35.195)</f>
        <v>13.198125000000001</v>
      </c>
      <c r="W25" s="162">
        <f>(W24*5.25)</f>
        <v>13.78125</v>
      </c>
      <c r="X25" s="275"/>
      <c r="Y25" s="177">
        <f>(Y24*2.2)</f>
        <v>9.3500000000000014</v>
      </c>
      <c r="Z25" s="177">
        <f>(Z24*2.2)</f>
        <v>2.75</v>
      </c>
      <c r="AA25" s="275"/>
      <c r="AB25" s="177">
        <f>(AB24*0.25)</f>
        <v>0.25</v>
      </c>
      <c r="AC25" s="385"/>
      <c r="AD25" s="385"/>
      <c r="AE25" s="278"/>
      <c r="AF25" s="11"/>
      <c r="AG25" s="17" t="s">
        <v>23</v>
      </c>
      <c r="AH25" s="5">
        <v>13</v>
      </c>
      <c r="AI25" s="5">
        <v>13.6</v>
      </c>
    </row>
    <row r="26" spans="1:35" ht="16.5" thickBot="1" x14ac:dyDescent="0.3">
      <c r="A26" s="265"/>
      <c r="B26" s="284"/>
      <c r="C26" s="268"/>
      <c r="D26" s="268"/>
      <c r="E26" s="268"/>
      <c r="F26" s="268"/>
      <c r="G26" s="268"/>
      <c r="H26" s="268"/>
      <c r="I26" s="268"/>
      <c r="J26" s="286"/>
      <c r="K26" s="286"/>
      <c r="L26" s="286"/>
      <c r="M26" s="286"/>
      <c r="N26" s="286"/>
      <c r="O26" s="286"/>
      <c r="P26" s="286"/>
      <c r="Q26" s="286"/>
      <c r="R26" s="271"/>
      <c r="S26" s="271"/>
      <c r="T26" s="39"/>
      <c r="U26" s="150" t="s">
        <v>15</v>
      </c>
      <c r="V26" s="163">
        <f>IF(V25=0,0,(V25)/((C25/1000000)*8.34))</f>
        <v>2.9579607342163654</v>
      </c>
      <c r="W26" s="163">
        <f>IF(W25=0,0,(W25)/((D25/1000000)*8.34))</f>
        <v>3.5158043777743768</v>
      </c>
      <c r="X26" s="276"/>
      <c r="Y26" s="178">
        <f>IF(Y25=0,0,(Y25)/((C25/1000000)*8.34))</f>
        <v>2.0955198458055988</v>
      </c>
      <c r="Z26" s="178">
        <f>IF(Z25=0,0,(Z25)/((D25/1000000)*8.34))</f>
        <v>0.70156640644930868</v>
      </c>
      <c r="AA26" s="276"/>
      <c r="AB26" s="178">
        <f>IF(AB25=0,0,(AB25)/((C25/1000000)*8.34))</f>
        <v>5.602994240121921E-2</v>
      </c>
      <c r="AC26" s="178">
        <f>IF(AC24=0,0,(AC24)/((C25/1000000)*8.34))</f>
        <v>1.5688383872341378</v>
      </c>
      <c r="AD26" s="178">
        <f>IF(AD24=0,0,(AD24)/((D25/1000000)*8.34))</f>
        <v>1.5306903413439463</v>
      </c>
      <c r="AE26" s="279"/>
      <c r="AF26" s="11"/>
      <c r="AG26" s="18" t="s">
        <v>22</v>
      </c>
      <c r="AH26" s="6">
        <v>7.48</v>
      </c>
      <c r="AI26" s="6">
        <v>7.8</v>
      </c>
    </row>
    <row r="27" spans="1:35" ht="15.75" x14ac:dyDescent="0.25">
      <c r="A27" s="288">
        <v>9</v>
      </c>
      <c r="B27" s="38" t="s">
        <v>7</v>
      </c>
      <c r="C27" s="134">
        <v>236971</v>
      </c>
      <c r="D27" s="2">
        <v>427204</v>
      </c>
      <c r="E27" s="287">
        <f t="shared" ref="E27" si="15">(C28+D28)</f>
        <v>1291000</v>
      </c>
      <c r="F27" s="2">
        <v>158097</v>
      </c>
      <c r="G27" s="2">
        <v>124854</v>
      </c>
      <c r="H27" s="287">
        <f>F28+G28</f>
        <v>36000</v>
      </c>
      <c r="I27" s="2">
        <v>687888200</v>
      </c>
      <c r="J27" s="3">
        <v>5725.3</v>
      </c>
      <c r="K27" s="3">
        <v>42961.1</v>
      </c>
      <c r="L27" s="3">
        <v>37673.599999999999</v>
      </c>
      <c r="M27" s="3">
        <v>400.5</v>
      </c>
      <c r="N27" s="4">
        <v>940.8</v>
      </c>
      <c r="O27" s="4">
        <v>336.5</v>
      </c>
      <c r="P27" s="4">
        <v>697.8</v>
      </c>
      <c r="Q27" s="3">
        <v>230</v>
      </c>
      <c r="R27" s="270">
        <v>0.99</v>
      </c>
      <c r="S27" s="270">
        <v>0.15</v>
      </c>
      <c r="T27" s="39"/>
      <c r="U27" s="40" t="s">
        <v>14</v>
      </c>
      <c r="V27" s="164">
        <v>1</v>
      </c>
      <c r="W27" s="164">
        <v>0</v>
      </c>
      <c r="X27" s="282">
        <f>(V28+W28)</f>
        <v>35.195</v>
      </c>
      <c r="Y27" s="179">
        <v>6.5</v>
      </c>
      <c r="Z27" s="179">
        <v>0</v>
      </c>
      <c r="AA27" s="282">
        <f>(Y28+Z28)</f>
        <v>14.3</v>
      </c>
      <c r="AB27" s="179">
        <v>4.875</v>
      </c>
      <c r="AC27" s="386">
        <v>21</v>
      </c>
      <c r="AD27" s="386">
        <v>0</v>
      </c>
      <c r="AE27" s="278">
        <f>AC27+AD27</f>
        <v>21</v>
      </c>
      <c r="AF27" s="11"/>
      <c r="AG27" s="19" t="s">
        <v>21</v>
      </c>
      <c r="AH27" s="7">
        <v>1.82</v>
      </c>
      <c r="AI27" s="8">
        <v>0.04</v>
      </c>
    </row>
    <row r="28" spans="1:35" ht="15.75" x14ac:dyDescent="0.25">
      <c r="A28" s="264"/>
      <c r="B28" s="283" t="s">
        <v>9</v>
      </c>
      <c r="C28" s="266">
        <f>((C27-C24)*1000)</f>
        <v>1291000</v>
      </c>
      <c r="D28" s="266">
        <f>((D27-D24)*1000)</f>
        <v>0</v>
      </c>
      <c r="E28" s="267"/>
      <c r="F28" s="266">
        <f>((F27-F24)*1000)</f>
        <v>36000</v>
      </c>
      <c r="G28" s="266">
        <f>((G27-G24)*1000)</f>
        <v>0</v>
      </c>
      <c r="H28" s="267"/>
      <c r="I28" s="266">
        <f t="shared" ref="I28:Q28" si="16">(I27-I24)</f>
        <v>1023200</v>
      </c>
      <c r="J28" s="285">
        <f t="shared" si="16"/>
        <v>14.900000000000546</v>
      </c>
      <c r="K28" s="285">
        <f t="shared" si="16"/>
        <v>0</v>
      </c>
      <c r="L28" s="285">
        <f t="shared" si="16"/>
        <v>0</v>
      </c>
      <c r="M28" s="285">
        <f t="shared" si="16"/>
        <v>0.10000000000002274</v>
      </c>
      <c r="N28" s="285">
        <f t="shared" si="16"/>
        <v>0</v>
      </c>
      <c r="O28" s="285">
        <f t="shared" si="16"/>
        <v>0</v>
      </c>
      <c r="P28" s="285">
        <f t="shared" si="16"/>
        <v>0</v>
      </c>
      <c r="Q28" s="285">
        <f t="shared" si="16"/>
        <v>0</v>
      </c>
      <c r="R28" s="270"/>
      <c r="S28" s="270"/>
      <c r="T28" s="39"/>
      <c r="U28" s="149" t="s">
        <v>16</v>
      </c>
      <c r="V28" s="162">
        <f>(V27*35.195)</f>
        <v>35.195</v>
      </c>
      <c r="W28" s="162">
        <f>(W27*5.25)</f>
        <v>0</v>
      </c>
      <c r="X28" s="275"/>
      <c r="Y28" s="177">
        <f>(Y27*2.2)</f>
        <v>14.3</v>
      </c>
      <c r="Z28" s="177">
        <f>(Z27*2.2)</f>
        <v>0</v>
      </c>
      <c r="AA28" s="275"/>
      <c r="AB28" s="177">
        <f>(AB27*0.25)</f>
        <v>1.21875</v>
      </c>
      <c r="AC28" s="385"/>
      <c r="AD28" s="385"/>
      <c r="AE28" s="278"/>
      <c r="AF28" s="11"/>
      <c r="AG28" s="17" t="s">
        <v>23</v>
      </c>
      <c r="AH28" s="5">
        <v>12.7</v>
      </c>
      <c r="AI28" s="5">
        <v>13.9</v>
      </c>
    </row>
    <row r="29" spans="1:35" ht="16.5" thickBot="1" x14ac:dyDescent="0.3">
      <c r="A29" s="265"/>
      <c r="B29" s="284"/>
      <c r="C29" s="268"/>
      <c r="D29" s="268"/>
      <c r="E29" s="268"/>
      <c r="F29" s="268"/>
      <c r="G29" s="268"/>
      <c r="H29" s="268"/>
      <c r="I29" s="268"/>
      <c r="J29" s="286"/>
      <c r="K29" s="286"/>
      <c r="L29" s="286"/>
      <c r="M29" s="286"/>
      <c r="N29" s="286"/>
      <c r="O29" s="286"/>
      <c r="P29" s="286"/>
      <c r="Q29" s="286"/>
      <c r="R29" s="271"/>
      <c r="S29" s="271"/>
      <c r="T29" s="39"/>
      <c r="U29" s="150" t="s">
        <v>15</v>
      </c>
      <c r="V29" s="163">
        <f>IF(V28=0,0,(V28)/((C28/1000000)*8.34))</f>
        <v>3.2688024638383792</v>
      </c>
      <c r="W29" s="163">
        <f>IF(W28=0,0,(W28)/((D28/1000000)*8.34))</f>
        <v>0</v>
      </c>
      <c r="X29" s="276"/>
      <c r="Y29" s="178">
        <f>IF(Y28=0,0,(Y28)/((C28/1000000)*8.34))</f>
        <v>1.3281396571356394</v>
      </c>
      <c r="Z29" s="178">
        <f>IF(Z28=0,0,(Z28)/((D28/1000000)*8.34))</f>
        <v>0</v>
      </c>
      <c r="AA29" s="276"/>
      <c r="AB29" s="178">
        <f>IF(AB28=0,0,(AB28)/((C28/1000000)*8.34))</f>
        <v>0.11319372077860562</v>
      </c>
      <c r="AC29" s="178">
        <f>IF(AC27=0,0,(AC27)/((C28/1000000)*8.34))</f>
        <v>1.9504148811082815</v>
      </c>
      <c r="AD29" s="178">
        <f>IF(AD27=0,0,(AD27)/((D28/1000000)*8.34))</f>
        <v>0</v>
      </c>
      <c r="AE29" s="279"/>
      <c r="AF29" s="11"/>
      <c r="AG29" s="18" t="s">
        <v>22</v>
      </c>
      <c r="AH29" s="6">
        <v>7.51</v>
      </c>
      <c r="AI29" s="6">
        <v>7.84</v>
      </c>
    </row>
    <row r="30" spans="1:35" ht="15.75" x14ac:dyDescent="0.25">
      <c r="A30" s="288">
        <v>10</v>
      </c>
      <c r="B30" s="38" t="s">
        <v>7</v>
      </c>
      <c r="C30" s="134">
        <v>238005</v>
      </c>
      <c r="D30" s="2">
        <v>427204</v>
      </c>
      <c r="E30" s="287">
        <f t="shared" ref="E30" si="17">(C31+D31)</f>
        <v>1034000</v>
      </c>
      <c r="F30" s="2">
        <v>158097</v>
      </c>
      <c r="G30" s="2">
        <v>124854</v>
      </c>
      <c r="H30" s="287">
        <f>F31+G31</f>
        <v>0</v>
      </c>
      <c r="I30" s="2">
        <v>688978300</v>
      </c>
      <c r="J30" s="3">
        <v>5737.5</v>
      </c>
      <c r="K30" s="3">
        <v>42961.1</v>
      </c>
      <c r="L30" s="3">
        <v>37673.599999999999</v>
      </c>
      <c r="M30" s="3">
        <v>400.5</v>
      </c>
      <c r="N30" s="4">
        <v>940.8</v>
      </c>
      <c r="O30" s="4">
        <v>336.5</v>
      </c>
      <c r="P30" s="4">
        <v>697.8</v>
      </c>
      <c r="Q30" s="3">
        <v>230.1</v>
      </c>
      <c r="R30" s="270">
        <v>1.08</v>
      </c>
      <c r="S30" s="270">
        <v>0.01</v>
      </c>
      <c r="T30" s="39"/>
      <c r="U30" s="40" t="s">
        <v>14</v>
      </c>
      <c r="V30" s="164">
        <v>0.875</v>
      </c>
      <c r="W30" s="164">
        <v>0</v>
      </c>
      <c r="X30" s="282">
        <f>(V31+W31)</f>
        <v>30.795625000000001</v>
      </c>
      <c r="Y30" s="179">
        <v>7.9375</v>
      </c>
      <c r="Z30" s="179">
        <v>0</v>
      </c>
      <c r="AA30" s="282">
        <f>(Y31+Z31)</f>
        <v>17.462500000000002</v>
      </c>
      <c r="AB30" s="179">
        <v>4</v>
      </c>
      <c r="AC30" s="386">
        <v>13</v>
      </c>
      <c r="AD30" s="386">
        <v>0</v>
      </c>
      <c r="AE30" s="278">
        <f>AC30+AD30</f>
        <v>13</v>
      </c>
      <c r="AF30" s="11"/>
      <c r="AG30" s="19" t="s">
        <v>21</v>
      </c>
      <c r="AH30" s="7">
        <v>2.54</v>
      </c>
      <c r="AI30" s="8">
        <v>3.5999999999999997E-2</v>
      </c>
    </row>
    <row r="31" spans="1:35" ht="15.75" x14ac:dyDescent="0.25">
      <c r="A31" s="264"/>
      <c r="B31" s="283" t="s">
        <v>9</v>
      </c>
      <c r="C31" s="266">
        <f>((C30-C27)*1000)</f>
        <v>1034000</v>
      </c>
      <c r="D31" s="266">
        <f>((D30-D27)*1000)</f>
        <v>0</v>
      </c>
      <c r="E31" s="267"/>
      <c r="F31" s="266">
        <f>((F30-F27)*1000)</f>
        <v>0</v>
      </c>
      <c r="G31" s="266">
        <f>((G30-G27)*1000)</f>
        <v>0</v>
      </c>
      <c r="H31" s="267"/>
      <c r="I31" s="266">
        <f t="shared" ref="I31:Q31" si="18">(I30-I27)</f>
        <v>1090100</v>
      </c>
      <c r="J31" s="285">
        <f t="shared" si="18"/>
        <v>12.199999999999818</v>
      </c>
      <c r="K31" s="285">
        <f t="shared" si="18"/>
        <v>0</v>
      </c>
      <c r="L31" s="285">
        <f t="shared" si="18"/>
        <v>0</v>
      </c>
      <c r="M31" s="285">
        <f t="shared" si="18"/>
        <v>0</v>
      </c>
      <c r="N31" s="285">
        <f t="shared" si="18"/>
        <v>0</v>
      </c>
      <c r="O31" s="285">
        <f t="shared" si="18"/>
        <v>0</v>
      </c>
      <c r="P31" s="285">
        <f t="shared" si="18"/>
        <v>0</v>
      </c>
      <c r="Q31" s="285">
        <f t="shared" si="18"/>
        <v>9.9999999999994316E-2</v>
      </c>
      <c r="R31" s="270"/>
      <c r="S31" s="270"/>
      <c r="T31" s="39"/>
      <c r="U31" s="149" t="s">
        <v>16</v>
      </c>
      <c r="V31" s="162">
        <f>(V30*35.195)</f>
        <v>30.795625000000001</v>
      </c>
      <c r="W31" s="162">
        <f>(W30*5.25)</f>
        <v>0</v>
      </c>
      <c r="X31" s="275"/>
      <c r="Y31" s="177">
        <f>(Y30*2.2)</f>
        <v>17.462500000000002</v>
      </c>
      <c r="Z31" s="177">
        <f>(Z30*2.2)</f>
        <v>0</v>
      </c>
      <c r="AA31" s="275"/>
      <c r="AB31" s="177">
        <f>(AB30*0.25)</f>
        <v>1</v>
      </c>
      <c r="AC31" s="385"/>
      <c r="AD31" s="385"/>
      <c r="AE31" s="278"/>
      <c r="AF31" s="11"/>
      <c r="AG31" s="17" t="s">
        <v>23</v>
      </c>
      <c r="AH31" s="5">
        <v>13.7</v>
      </c>
      <c r="AI31" s="5">
        <v>14.3</v>
      </c>
    </row>
    <row r="32" spans="1:35" ht="16.5" thickBot="1" x14ac:dyDescent="0.3">
      <c r="A32" s="265"/>
      <c r="B32" s="284"/>
      <c r="C32" s="268"/>
      <c r="D32" s="268"/>
      <c r="E32" s="268"/>
      <c r="F32" s="268"/>
      <c r="G32" s="268"/>
      <c r="H32" s="268"/>
      <c r="I32" s="268"/>
      <c r="J32" s="286"/>
      <c r="K32" s="286"/>
      <c r="L32" s="286"/>
      <c r="M32" s="286"/>
      <c r="N32" s="286"/>
      <c r="O32" s="286"/>
      <c r="P32" s="286"/>
      <c r="Q32" s="286"/>
      <c r="R32" s="271"/>
      <c r="S32" s="271"/>
      <c r="T32" s="39"/>
      <c r="U32" s="150" t="s">
        <v>15</v>
      </c>
      <c r="V32" s="163">
        <f>IF(V31=0,0,(V31)/((C31/1000000)*8.34))</f>
        <v>3.5711034653901641</v>
      </c>
      <c r="W32" s="163">
        <f>IF(W31=0,0,(W31)/((D31/1000000)*8.34))</f>
        <v>0</v>
      </c>
      <c r="X32" s="276"/>
      <c r="Y32" s="178">
        <f>IF(Y31=0,0,(Y31)/((C31/1000000)*8.34))</f>
        <v>2.0249757640695956</v>
      </c>
      <c r="Z32" s="178">
        <f>IF(Z31=0,0,(Z31)/((D31/1000000)*8.34))</f>
        <v>0</v>
      </c>
      <c r="AA32" s="276"/>
      <c r="AB32" s="178">
        <f>IF(AB31=0,0,(AB31)/((C31/1000000)*8.34))</f>
        <v>0.11596138949575351</v>
      </c>
      <c r="AC32" s="178">
        <f>IF(AC30=0,0,(AC30)/((C31/1000000)*8.34))</f>
        <v>1.5074980634447954</v>
      </c>
      <c r="AD32" s="178">
        <f>IF(AD30=0,0,(AD30)/((D31/1000000)*8.34))</f>
        <v>0</v>
      </c>
      <c r="AE32" s="279"/>
      <c r="AF32" s="11"/>
      <c r="AG32" s="18" t="s">
        <v>22</v>
      </c>
      <c r="AH32" s="6">
        <v>7.42</v>
      </c>
      <c r="AI32" s="6">
        <v>7.88</v>
      </c>
    </row>
    <row r="33" spans="1:35" ht="15.75" x14ac:dyDescent="0.25">
      <c r="A33" s="288">
        <v>11</v>
      </c>
      <c r="B33" s="38" t="s">
        <v>7</v>
      </c>
      <c r="C33" s="134">
        <v>238986</v>
      </c>
      <c r="D33" s="2">
        <v>427204</v>
      </c>
      <c r="E33" s="287">
        <f t="shared" ref="E33" si="19">(C34+D34)</f>
        <v>981000</v>
      </c>
      <c r="F33" s="2">
        <v>158132</v>
      </c>
      <c r="G33" s="2">
        <v>124854</v>
      </c>
      <c r="H33" s="287">
        <f>F34+G34</f>
        <v>35000</v>
      </c>
      <c r="I33" s="2">
        <v>690031500</v>
      </c>
      <c r="J33" s="3">
        <v>5749</v>
      </c>
      <c r="K33" s="3">
        <v>42961.1</v>
      </c>
      <c r="L33" s="3">
        <v>37673.599999999999</v>
      </c>
      <c r="M33" s="3">
        <v>400.6</v>
      </c>
      <c r="N33" s="4">
        <v>940.8</v>
      </c>
      <c r="O33" s="4">
        <v>336.6</v>
      </c>
      <c r="P33" s="4">
        <v>697.8</v>
      </c>
      <c r="Q33" s="3">
        <v>230.1</v>
      </c>
      <c r="R33" s="270">
        <v>1.05</v>
      </c>
      <c r="S33" s="270">
        <v>0.04</v>
      </c>
      <c r="T33" s="39"/>
      <c r="U33" s="40" t="s">
        <v>14</v>
      </c>
      <c r="V33" s="164">
        <v>0.625</v>
      </c>
      <c r="W33" s="164">
        <v>0</v>
      </c>
      <c r="X33" s="282">
        <f>(V34+W34)</f>
        <v>21.996874999999999</v>
      </c>
      <c r="Y33" s="179">
        <v>7.125</v>
      </c>
      <c r="Z33" s="179">
        <v>0</v>
      </c>
      <c r="AA33" s="282">
        <f>(Y34+Z34)</f>
        <v>15.675000000000001</v>
      </c>
      <c r="AB33" s="179">
        <v>3.875</v>
      </c>
      <c r="AC33" s="386">
        <v>13</v>
      </c>
      <c r="AD33" s="386">
        <v>0</v>
      </c>
      <c r="AE33" s="278">
        <f>AC33+AD33</f>
        <v>13</v>
      </c>
      <c r="AF33" s="11"/>
      <c r="AG33" s="19" t="s">
        <v>21</v>
      </c>
      <c r="AH33" s="7">
        <v>1.98</v>
      </c>
      <c r="AI33" s="8">
        <v>3.2000000000000001E-2</v>
      </c>
    </row>
    <row r="34" spans="1:35" ht="15.75" x14ac:dyDescent="0.25">
      <c r="A34" s="264"/>
      <c r="B34" s="283" t="s">
        <v>9</v>
      </c>
      <c r="C34" s="266">
        <f>((C33-C30)*1000)</f>
        <v>981000</v>
      </c>
      <c r="D34" s="266">
        <f>((D33-D30)*1000)</f>
        <v>0</v>
      </c>
      <c r="E34" s="267"/>
      <c r="F34" s="266">
        <f>((F33-F30)*1000)</f>
        <v>35000</v>
      </c>
      <c r="G34" s="266">
        <f>((G33-G30)*1000)</f>
        <v>0</v>
      </c>
      <c r="H34" s="267"/>
      <c r="I34" s="266">
        <f t="shared" ref="I34:Q34" si="20">(I33-I30)</f>
        <v>1053200</v>
      </c>
      <c r="J34" s="285">
        <f t="shared" si="20"/>
        <v>11.5</v>
      </c>
      <c r="K34" s="285">
        <f t="shared" si="20"/>
        <v>0</v>
      </c>
      <c r="L34" s="285">
        <f t="shared" si="20"/>
        <v>0</v>
      </c>
      <c r="M34" s="285">
        <f t="shared" si="20"/>
        <v>0.10000000000002274</v>
      </c>
      <c r="N34" s="285">
        <f t="shared" si="20"/>
        <v>0</v>
      </c>
      <c r="O34" s="285">
        <f t="shared" si="20"/>
        <v>0.10000000000002274</v>
      </c>
      <c r="P34" s="285">
        <f t="shared" si="20"/>
        <v>0</v>
      </c>
      <c r="Q34" s="285">
        <f t="shared" si="20"/>
        <v>0</v>
      </c>
      <c r="R34" s="270"/>
      <c r="S34" s="270"/>
      <c r="T34" s="39"/>
      <c r="U34" s="149" t="s">
        <v>16</v>
      </c>
      <c r="V34" s="162">
        <f>(V33*35.195)</f>
        <v>21.996874999999999</v>
      </c>
      <c r="W34" s="162">
        <f>(W33*5.25)</f>
        <v>0</v>
      </c>
      <c r="X34" s="275"/>
      <c r="Y34" s="177">
        <f>(Y33*2.2)</f>
        <v>15.675000000000001</v>
      </c>
      <c r="Z34" s="177">
        <f>(Z33*2.2)</f>
        <v>0</v>
      </c>
      <c r="AA34" s="275"/>
      <c r="AB34" s="177">
        <f>(AB33*0.25)</f>
        <v>0.96875</v>
      </c>
      <c r="AC34" s="385"/>
      <c r="AD34" s="385"/>
      <c r="AE34" s="278"/>
      <c r="AF34" s="11"/>
      <c r="AG34" s="17" t="s">
        <v>23</v>
      </c>
      <c r="AH34" s="5">
        <v>14.8</v>
      </c>
      <c r="AI34" s="5">
        <v>15.7</v>
      </c>
    </row>
    <row r="35" spans="1:35" ht="16.5" thickBot="1" x14ac:dyDescent="0.3">
      <c r="A35" s="265"/>
      <c r="B35" s="284"/>
      <c r="C35" s="268"/>
      <c r="D35" s="268"/>
      <c r="E35" s="268"/>
      <c r="F35" s="268"/>
      <c r="G35" s="268"/>
      <c r="H35" s="268"/>
      <c r="I35" s="268"/>
      <c r="J35" s="286"/>
      <c r="K35" s="286"/>
      <c r="L35" s="286"/>
      <c r="M35" s="286"/>
      <c r="N35" s="286"/>
      <c r="O35" s="286"/>
      <c r="P35" s="286"/>
      <c r="Q35" s="286"/>
      <c r="R35" s="271"/>
      <c r="S35" s="271"/>
      <c r="T35" s="39"/>
      <c r="U35" s="150" t="s">
        <v>15</v>
      </c>
      <c r="V35" s="163">
        <f>IF(V34=0,0,(V34)/((C34/1000000)*8.34))</f>
        <v>2.688598356788575</v>
      </c>
      <c r="W35" s="163">
        <f>IF(W34=0,0,(W34)/((D34/1000000)*8.34))</f>
        <v>0</v>
      </c>
      <c r="X35" s="276"/>
      <c r="Y35" s="178">
        <f>IF(Y34=0,0,(Y34)/((C34/1000000)*8.34))</f>
        <v>1.9158984738814453</v>
      </c>
      <c r="Z35" s="178">
        <f>IF(Z34=0,0,(Z34)/((D34/1000000)*8.34))</f>
        <v>0</v>
      </c>
      <c r="AA35" s="276"/>
      <c r="AB35" s="178">
        <f>IF(AB34=0,0,(AB34)/((C34/1000000)*8.34))</f>
        <v>0.11840680360910048</v>
      </c>
      <c r="AC35" s="178">
        <f>IF(AC33=0,0,(AC33)/((C34/1000000)*8.34))</f>
        <v>1.5889429129479291</v>
      </c>
      <c r="AD35" s="178">
        <f>IF(AD33=0,0,(AD33)/((D34/1000000)*8.34))</f>
        <v>0</v>
      </c>
      <c r="AE35" s="279"/>
      <c r="AF35" s="11"/>
      <c r="AG35" s="18" t="s">
        <v>22</v>
      </c>
      <c r="AH35" s="6">
        <v>7.49</v>
      </c>
      <c r="AI35" s="6">
        <v>7.72</v>
      </c>
    </row>
    <row r="36" spans="1:35" ht="15.75" x14ac:dyDescent="0.25">
      <c r="A36" s="288">
        <v>12</v>
      </c>
      <c r="B36" s="38" t="s">
        <v>7</v>
      </c>
      <c r="C36" s="134">
        <v>239972</v>
      </c>
      <c r="D36" s="2">
        <v>427204</v>
      </c>
      <c r="E36" s="287">
        <f t="shared" ref="E36" si="21">(C37+D37)</f>
        <v>986000</v>
      </c>
      <c r="F36" s="2">
        <v>158168</v>
      </c>
      <c r="G36" s="2">
        <v>124854</v>
      </c>
      <c r="H36" s="287">
        <f>F37+G37</f>
        <v>36000</v>
      </c>
      <c r="I36" s="2">
        <v>691003900</v>
      </c>
      <c r="J36" s="3">
        <v>5760.6</v>
      </c>
      <c r="K36" s="3">
        <v>42961.1</v>
      </c>
      <c r="L36" s="3">
        <v>37673.599999999999</v>
      </c>
      <c r="M36" s="3">
        <v>400.8</v>
      </c>
      <c r="N36" s="4">
        <v>940.8</v>
      </c>
      <c r="O36" s="4">
        <v>336.7</v>
      </c>
      <c r="P36" s="4">
        <v>697.8</v>
      </c>
      <c r="Q36" s="3">
        <v>230.2</v>
      </c>
      <c r="R36" s="270">
        <v>1.07</v>
      </c>
      <c r="S36" s="270">
        <v>0.11</v>
      </c>
      <c r="T36" s="39"/>
      <c r="U36" s="40" t="s">
        <v>14</v>
      </c>
      <c r="V36" s="164">
        <v>0.625</v>
      </c>
      <c r="W36" s="164">
        <v>0</v>
      </c>
      <c r="X36" s="282">
        <f>(V37+W37)</f>
        <v>21.996874999999999</v>
      </c>
      <c r="Y36" s="179">
        <v>7.125</v>
      </c>
      <c r="Z36" s="179">
        <v>0</v>
      </c>
      <c r="AA36" s="282">
        <f>(Y37+Z37)</f>
        <v>15.675000000000001</v>
      </c>
      <c r="AB36" s="179">
        <v>3.875</v>
      </c>
      <c r="AC36" s="386">
        <v>12</v>
      </c>
      <c r="AD36" s="386">
        <v>0</v>
      </c>
      <c r="AE36" s="278">
        <f>AC36+AD36</f>
        <v>12</v>
      </c>
      <c r="AF36" s="11"/>
      <c r="AG36" s="19" t="s">
        <v>21</v>
      </c>
      <c r="AH36" s="7">
        <v>1.84</v>
      </c>
      <c r="AI36" s="8">
        <v>3.2000000000000001E-2</v>
      </c>
    </row>
    <row r="37" spans="1:35" ht="15.75" x14ac:dyDescent="0.25">
      <c r="A37" s="264"/>
      <c r="B37" s="289" t="s">
        <v>9</v>
      </c>
      <c r="C37" s="266">
        <f>((C36-C33)*1000)</f>
        <v>986000</v>
      </c>
      <c r="D37" s="266">
        <f>((D36-D33)*1000)</f>
        <v>0</v>
      </c>
      <c r="E37" s="267"/>
      <c r="F37" s="266">
        <f>((F36-F33)*1000)</f>
        <v>36000</v>
      </c>
      <c r="G37" s="266">
        <f>((G36-G33)*1000)</f>
        <v>0</v>
      </c>
      <c r="H37" s="267"/>
      <c r="I37" s="266">
        <f t="shared" ref="I37:Q37" si="22">(I36-I33)</f>
        <v>972400</v>
      </c>
      <c r="J37" s="285">
        <f t="shared" si="22"/>
        <v>11.600000000000364</v>
      </c>
      <c r="K37" s="285">
        <f t="shared" si="22"/>
        <v>0</v>
      </c>
      <c r="L37" s="285">
        <f t="shared" si="22"/>
        <v>0</v>
      </c>
      <c r="M37" s="285">
        <f t="shared" si="22"/>
        <v>0.19999999999998863</v>
      </c>
      <c r="N37" s="285">
        <f t="shared" si="22"/>
        <v>0</v>
      </c>
      <c r="O37" s="285">
        <f t="shared" si="22"/>
        <v>9.9999999999965894E-2</v>
      </c>
      <c r="P37" s="285">
        <f t="shared" si="22"/>
        <v>0</v>
      </c>
      <c r="Q37" s="285">
        <f t="shared" si="22"/>
        <v>9.9999999999994316E-2</v>
      </c>
      <c r="R37" s="270"/>
      <c r="S37" s="270"/>
      <c r="T37" s="39"/>
      <c r="U37" s="149" t="s">
        <v>16</v>
      </c>
      <c r="V37" s="162">
        <f>(V36*35.195)</f>
        <v>21.996874999999999</v>
      </c>
      <c r="W37" s="162">
        <f>(W36*5.25)</f>
        <v>0</v>
      </c>
      <c r="X37" s="275"/>
      <c r="Y37" s="177">
        <f>(Y36*2.2)</f>
        <v>15.675000000000001</v>
      </c>
      <c r="Z37" s="177">
        <f>(Z36*2.2)</f>
        <v>0</v>
      </c>
      <c r="AA37" s="275"/>
      <c r="AB37" s="177">
        <f>(AB36*0.25)</f>
        <v>0.96875</v>
      </c>
      <c r="AC37" s="385"/>
      <c r="AD37" s="385"/>
      <c r="AE37" s="278"/>
      <c r="AF37" s="11"/>
      <c r="AG37" s="17" t="s">
        <v>23</v>
      </c>
      <c r="AH37" s="5">
        <v>14.9</v>
      </c>
      <c r="AI37" s="5">
        <v>15.7</v>
      </c>
    </row>
    <row r="38" spans="1:35" ht="16.5" thickBot="1" x14ac:dyDescent="0.3">
      <c r="A38" s="265"/>
      <c r="B38" s="290"/>
      <c r="C38" s="268"/>
      <c r="D38" s="268"/>
      <c r="E38" s="268"/>
      <c r="F38" s="268"/>
      <c r="G38" s="268"/>
      <c r="H38" s="268"/>
      <c r="I38" s="268"/>
      <c r="J38" s="286"/>
      <c r="K38" s="286"/>
      <c r="L38" s="286"/>
      <c r="M38" s="286"/>
      <c r="N38" s="286"/>
      <c r="O38" s="286"/>
      <c r="P38" s="286"/>
      <c r="Q38" s="286"/>
      <c r="R38" s="271"/>
      <c r="S38" s="271"/>
      <c r="T38" s="39"/>
      <c r="U38" s="150" t="s">
        <v>15</v>
      </c>
      <c r="V38" s="163">
        <f>IF(V37=0,0,(V37)/((C37/1000000)*8.34))</f>
        <v>2.6749644908819392</v>
      </c>
      <c r="W38" s="163">
        <f>IF(W37=0,0,(W37)/((D37/1000000)*8.34))</f>
        <v>0</v>
      </c>
      <c r="X38" s="276"/>
      <c r="Y38" s="178">
        <f>IF(Y37=0,0,(Y37)/((C37/1000000)*8.34))</f>
        <v>1.9061829643790038</v>
      </c>
      <c r="Z38" s="178">
        <f>IF(Z37=0,0,(Z37)/((D37/1000000)*8.34))</f>
        <v>0</v>
      </c>
      <c r="AA38" s="276"/>
      <c r="AB38" s="178">
        <f>IF(AB37=0,0,(AB37)/((C37/1000000)*8.34))</f>
        <v>0.11780636342852695</v>
      </c>
      <c r="AC38" s="178">
        <f>IF(AC36=0,0,(AC36)/((C37/1000000)*8.34))</f>
        <v>1.459278824404979</v>
      </c>
      <c r="AD38" s="178">
        <f>IF(AD36=0,0,(AD36)/((D37/1000000)*8.34))</f>
        <v>0</v>
      </c>
      <c r="AE38" s="279"/>
      <c r="AF38" s="11"/>
      <c r="AG38" s="18" t="s">
        <v>22</v>
      </c>
      <c r="AH38" s="6">
        <v>7.46</v>
      </c>
      <c r="AI38" s="6">
        <v>7.8</v>
      </c>
    </row>
    <row r="39" spans="1:35" ht="15.75" x14ac:dyDescent="0.25">
      <c r="A39" s="288">
        <v>13</v>
      </c>
      <c r="B39" s="122" t="s">
        <v>7</v>
      </c>
      <c r="C39" s="134">
        <v>240727</v>
      </c>
      <c r="D39" s="2">
        <v>427204</v>
      </c>
      <c r="E39" s="287">
        <f t="shared" ref="E39" si="23">(C40+D40)</f>
        <v>755000</v>
      </c>
      <c r="F39" s="2">
        <v>158239</v>
      </c>
      <c r="G39" s="2">
        <v>124854</v>
      </c>
      <c r="H39" s="287">
        <f>F40+G40</f>
        <v>71000</v>
      </c>
      <c r="I39" s="2">
        <v>691880300</v>
      </c>
      <c r="J39" s="3">
        <v>5769</v>
      </c>
      <c r="K39" s="3">
        <v>42961.1</v>
      </c>
      <c r="L39" s="3">
        <v>37673.599999999999</v>
      </c>
      <c r="M39" s="3">
        <v>401.1</v>
      </c>
      <c r="N39" s="4">
        <v>940.8</v>
      </c>
      <c r="O39" s="4">
        <v>336.8</v>
      </c>
      <c r="P39" s="4">
        <v>697.8</v>
      </c>
      <c r="Q39" s="3">
        <v>230.3</v>
      </c>
      <c r="R39" s="270">
        <v>1.1200000000000001</v>
      </c>
      <c r="S39" s="270">
        <v>0.35</v>
      </c>
      <c r="T39" s="39"/>
      <c r="U39" s="40" t="s">
        <v>14</v>
      </c>
      <c r="V39" s="164">
        <v>0.5625</v>
      </c>
      <c r="W39" s="164">
        <v>0</v>
      </c>
      <c r="X39" s="282">
        <f>(V40+W40)</f>
        <v>19.7971875</v>
      </c>
      <c r="Y39" s="179">
        <v>5.1875</v>
      </c>
      <c r="Z39" s="179">
        <v>0</v>
      </c>
      <c r="AA39" s="282">
        <f>(Y40+Z40)</f>
        <v>11.412500000000001</v>
      </c>
      <c r="AB39" s="179">
        <v>3</v>
      </c>
      <c r="AC39" s="386">
        <v>9</v>
      </c>
      <c r="AD39" s="386">
        <v>0</v>
      </c>
      <c r="AE39" s="278">
        <f>AC39+AD39</f>
        <v>9</v>
      </c>
      <c r="AF39" s="11"/>
      <c r="AG39" s="19" t="s">
        <v>21</v>
      </c>
      <c r="AH39" s="7">
        <v>1.73</v>
      </c>
      <c r="AI39" s="8">
        <v>4.5999999999999999E-2</v>
      </c>
    </row>
    <row r="40" spans="1:35" ht="15.75" x14ac:dyDescent="0.25">
      <c r="A40" s="264"/>
      <c r="B40" s="283" t="s">
        <v>9</v>
      </c>
      <c r="C40" s="266">
        <f>((C39-C36)*1000)</f>
        <v>755000</v>
      </c>
      <c r="D40" s="266">
        <f>((D39-D36)*1000)</f>
        <v>0</v>
      </c>
      <c r="E40" s="267"/>
      <c r="F40" s="266">
        <f>((F39-F36)*1000)</f>
        <v>71000</v>
      </c>
      <c r="G40" s="266">
        <f>((G39-G36)*1000)</f>
        <v>0</v>
      </c>
      <c r="H40" s="267"/>
      <c r="I40" s="266">
        <f t="shared" ref="I40:Q40" si="24">(I39-I36)</f>
        <v>876400</v>
      </c>
      <c r="J40" s="285">
        <f t="shared" si="24"/>
        <v>8.3999999999996362</v>
      </c>
      <c r="K40" s="285">
        <f t="shared" si="24"/>
        <v>0</v>
      </c>
      <c r="L40" s="285">
        <f t="shared" si="24"/>
        <v>0</v>
      </c>
      <c r="M40" s="285">
        <f t="shared" si="24"/>
        <v>0.30000000000001137</v>
      </c>
      <c r="N40" s="285">
        <f t="shared" si="24"/>
        <v>0</v>
      </c>
      <c r="O40" s="285">
        <f t="shared" si="24"/>
        <v>0.10000000000002274</v>
      </c>
      <c r="P40" s="285">
        <f t="shared" si="24"/>
        <v>0</v>
      </c>
      <c r="Q40" s="285">
        <f t="shared" si="24"/>
        <v>0.10000000000002274</v>
      </c>
      <c r="R40" s="270"/>
      <c r="S40" s="270"/>
      <c r="T40" s="39"/>
      <c r="U40" s="149" t="s">
        <v>16</v>
      </c>
      <c r="V40" s="162">
        <f>(V39*35.195)</f>
        <v>19.7971875</v>
      </c>
      <c r="W40" s="162">
        <f>(W39*5.25)</f>
        <v>0</v>
      </c>
      <c r="X40" s="275"/>
      <c r="Y40" s="177">
        <f>(Y39*2.2)</f>
        <v>11.412500000000001</v>
      </c>
      <c r="Z40" s="177">
        <f>(Z39*2.2)</f>
        <v>0</v>
      </c>
      <c r="AA40" s="275"/>
      <c r="AB40" s="177">
        <f>(AB39*0.25)</f>
        <v>0.75</v>
      </c>
      <c r="AC40" s="385"/>
      <c r="AD40" s="385"/>
      <c r="AE40" s="278"/>
      <c r="AF40" s="11"/>
      <c r="AG40" s="17" t="s">
        <v>23</v>
      </c>
      <c r="AH40" s="5">
        <v>13.3</v>
      </c>
      <c r="AI40" s="5">
        <v>14.5</v>
      </c>
    </row>
    <row r="41" spans="1:35" ht="16.5" thickBot="1" x14ac:dyDescent="0.3">
      <c r="A41" s="265"/>
      <c r="B41" s="284"/>
      <c r="C41" s="268"/>
      <c r="D41" s="268"/>
      <c r="E41" s="268"/>
      <c r="F41" s="268"/>
      <c r="G41" s="268"/>
      <c r="H41" s="268"/>
      <c r="I41" s="268"/>
      <c r="J41" s="286"/>
      <c r="K41" s="286"/>
      <c r="L41" s="286"/>
      <c r="M41" s="286"/>
      <c r="N41" s="286"/>
      <c r="O41" s="286"/>
      <c r="P41" s="286"/>
      <c r="Q41" s="286"/>
      <c r="R41" s="271"/>
      <c r="S41" s="271"/>
      <c r="T41" s="39"/>
      <c r="U41" s="150" t="s">
        <v>15</v>
      </c>
      <c r="V41" s="163">
        <f>IF(V40=0,0,(V40)/((C40/1000000)*8.34))</f>
        <v>3.1440576016008386</v>
      </c>
      <c r="W41" s="163">
        <f>IF(W40=0,0,(W40)/((D40/1000000)*8.34))</f>
        <v>0</v>
      </c>
      <c r="X41" s="276"/>
      <c r="Y41" s="178">
        <f>IF(Y40=0,0,(Y40)/((C40/1000000)*8.34))</f>
        <v>1.8124573189130819</v>
      </c>
      <c r="Z41" s="178">
        <f>IF(Z40=0,0,(Z40)/((D40/1000000)*8.34))</f>
        <v>0</v>
      </c>
      <c r="AA41" s="276"/>
      <c r="AB41" s="178">
        <f>IF(AB40=0,0,(AB40)/((C40/1000000)*8.34))</f>
        <v>0.11911001000524085</v>
      </c>
      <c r="AC41" s="178">
        <f>IF(AC39=0,0,(AC39)/((C40/1000000)*8.34))</f>
        <v>1.4293201200628902</v>
      </c>
      <c r="AD41" s="178">
        <f>IF(AD39=0,0,(AD39)/((D40/1000000)*8.34))</f>
        <v>0</v>
      </c>
      <c r="AE41" s="279"/>
      <c r="AF41" s="11"/>
      <c r="AG41" s="18" t="s">
        <v>22</v>
      </c>
      <c r="AH41" s="6">
        <v>7.48</v>
      </c>
      <c r="AI41" s="6">
        <v>7.82</v>
      </c>
    </row>
    <row r="42" spans="1:35" ht="15.75" x14ac:dyDescent="0.25">
      <c r="A42" s="288">
        <v>14</v>
      </c>
      <c r="B42" s="38" t="s">
        <v>7</v>
      </c>
      <c r="C42" s="134">
        <v>241962</v>
      </c>
      <c r="D42" s="2">
        <v>427204</v>
      </c>
      <c r="E42" s="287">
        <f t="shared" ref="E42" si="25">(C43+D43)</f>
        <v>1235000</v>
      </c>
      <c r="F42" s="2">
        <v>158239</v>
      </c>
      <c r="G42" s="2">
        <v>124854</v>
      </c>
      <c r="H42" s="287">
        <f>F43+G43</f>
        <v>0</v>
      </c>
      <c r="I42" s="2">
        <v>693031500</v>
      </c>
      <c r="J42" s="3">
        <v>5784.3</v>
      </c>
      <c r="K42" s="3">
        <v>42961.1</v>
      </c>
      <c r="L42" s="3">
        <v>37673.599999999999</v>
      </c>
      <c r="M42" s="3">
        <v>401.2</v>
      </c>
      <c r="N42" s="4">
        <v>940.8</v>
      </c>
      <c r="O42" s="4">
        <v>336.9</v>
      </c>
      <c r="P42" s="4">
        <v>697.8</v>
      </c>
      <c r="Q42" s="3">
        <v>230.4</v>
      </c>
      <c r="R42" s="270">
        <v>1.06</v>
      </c>
      <c r="S42" s="270">
        <v>0.13</v>
      </c>
      <c r="T42" s="39"/>
      <c r="U42" s="40" t="s">
        <v>14</v>
      </c>
      <c r="V42" s="164">
        <v>1.75</v>
      </c>
      <c r="W42" s="164">
        <v>0</v>
      </c>
      <c r="X42" s="282">
        <f>(V43+W43)</f>
        <v>61.591250000000002</v>
      </c>
      <c r="Y42" s="179">
        <v>9.875</v>
      </c>
      <c r="Z42" s="179">
        <v>0</v>
      </c>
      <c r="AA42" s="282">
        <f>(Y43+Z43)</f>
        <v>21.725000000000001</v>
      </c>
      <c r="AB42" s="179">
        <v>5</v>
      </c>
      <c r="AC42" s="386">
        <v>15</v>
      </c>
      <c r="AD42" s="386">
        <v>0</v>
      </c>
      <c r="AE42" s="278">
        <f>AC42+AD42</f>
        <v>15</v>
      </c>
      <c r="AF42" s="11"/>
      <c r="AG42" s="19" t="s">
        <v>21</v>
      </c>
      <c r="AH42" s="7">
        <v>7.82</v>
      </c>
      <c r="AI42" s="8">
        <v>4.3999999999999997E-2</v>
      </c>
    </row>
    <row r="43" spans="1:35" ht="15.75" x14ac:dyDescent="0.25">
      <c r="A43" s="264"/>
      <c r="B43" s="289" t="s">
        <v>9</v>
      </c>
      <c r="C43" s="266">
        <f>((C42-C39)*1000)</f>
        <v>1235000</v>
      </c>
      <c r="D43" s="266">
        <f>((D42-D39)*1000)</f>
        <v>0</v>
      </c>
      <c r="E43" s="267"/>
      <c r="F43" s="266">
        <f>((F42-F39)*1000)</f>
        <v>0</v>
      </c>
      <c r="G43" s="266">
        <f>((G42-G39)*1000)</f>
        <v>0</v>
      </c>
      <c r="H43" s="267"/>
      <c r="I43" s="266">
        <f t="shared" ref="I43:P43" si="26">(I42-I39)</f>
        <v>1151200</v>
      </c>
      <c r="J43" s="285">
        <f t="shared" si="26"/>
        <v>15.300000000000182</v>
      </c>
      <c r="K43" s="285">
        <f t="shared" si="26"/>
        <v>0</v>
      </c>
      <c r="L43" s="285">
        <f t="shared" si="26"/>
        <v>0</v>
      </c>
      <c r="M43" s="285">
        <f t="shared" si="26"/>
        <v>9.9999999999965894E-2</v>
      </c>
      <c r="N43" s="285">
        <f t="shared" si="26"/>
        <v>0</v>
      </c>
      <c r="O43" s="285">
        <f t="shared" si="26"/>
        <v>9.9999999999965894E-2</v>
      </c>
      <c r="P43" s="285">
        <f t="shared" si="26"/>
        <v>0</v>
      </c>
      <c r="Q43" s="285">
        <f>(Q42-Q39)</f>
        <v>9.9999999999994316E-2</v>
      </c>
      <c r="R43" s="270"/>
      <c r="S43" s="270"/>
      <c r="T43" s="39"/>
      <c r="U43" s="149" t="s">
        <v>16</v>
      </c>
      <c r="V43" s="162">
        <f>(V42*35.195)</f>
        <v>61.591250000000002</v>
      </c>
      <c r="W43" s="162">
        <f>(W42*5.25)</f>
        <v>0</v>
      </c>
      <c r="X43" s="275"/>
      <c r="Y43" s="177">
        <f>(Y42*2.2)</f>
        <v>21.725000000000001</v>
      </c>
      <c r="Z43" s="177">
        <f>(Z42*2.2)</f>
        <v>0</v>
      </c>
      <c r="AA43" s="275"/>
      <c r="AB43" s="177">
        <f>(AB42*0.25)</f>
        <v>1.25</v>
      </c>
      <c r="AC43" s="385"/>
      <c r="AD43" s="385"/>
      <c r="AE43" s="278"/>
      <c r="AF43" s="11"/>
      <c r="AG43" s="17" t="s">
        <v>23</v>
      </c>
      <c r="AH43" s="5">
        <v>14.8</v>
      </c>
      <c r="AI43" s="5">
        <v>14.7</v>
      </c>
    </row>
    <row r="44" spans="1:35" ht="16.5" thickBot="1" x14ac:dyDescent="0.3">
      <c r="A44" s="265"/>
      <c r="B44" s="290"/>
      <c r="C44" s="268"/>
      <c r="D44" s="268"/>
      <c r="E44" s="268"/>
      <c r="F44" s="268"/>
      <c r="G44" s="268"/>
      <c r="H44" s="268"/>
      <c r="I44" s="268"/>
      <c r="J44" s="286"/>
      <c r="K44" s="286"/>
      <c r="L44" s="286"/>
      <c r="M44" s="286"/>
      <c r="N44" s="286"/>
      <c r="O44" s="286"/>
      <c r="P44" s="286"/>
      <c r="Q44" s="286"/>
      <c r="R44" s="271"/>
      <c r="S44" s="271"/>
      <c r="T44" s="39"/>
      <c r="U44" s="150" t="s">
        <v>15</v>
      </c>
      <c r="V44" s="163">
        <f>IF(V43=0,0,(V43)/((C43/1000000)*8.34))</f>
        <v>5.9797910659326785</v>
      </c>
      <c r="W44" s="163">
        <f>IF(W43=0,0,(W43)/((D43/1000000)*8.34))</f>
        <v>0</v>
      </c>
      <c r="X44" s="276"/>
      <c r="Y44" s="178">
        <f>IF(Y43=0,0,(Y43)/((C43/1000000)*8.34))</f>
        <v>2.1092437790658161</v>
      </c>
      <c r="Z44" s="178">
        <f>IF(Z43=0,0,(Z43)/((D43/1000000)*8.34))</f>
        <v>0</v>
      </c>
      <c r="AA44" s="276"/>
      <c r="AB44" s="178">
        <f>IF(AB43=0,0,(AB43)/((C43/1000000)*8.34))</f>
        <v>0.12136040155729666</v>
      </c>
      <c r="AC44" s="178">
        <f>IF(AC42=0,0,(AC42)/((C43/1000000)*8.34))</f>
        <v>1.4563248186875599</v>
      </c>
      <c r="AD44" s="178">
        <f>IF(AD42=0,0,(AD42)/((D43/1000000)*8.34))</f>
        <v>0</v>
      </c>
      <c r="AE44" s="279"/>
      <c r="AF44" s="11"/>
      <c r="AG44" s="18" t="s">
        <v>22</v>
      </c>
      <c r="AH44" s="6">
        <v>7.48</v>
      </c>
      <c r="AI44" s="6">
        <v>7.63</v>
      </c>
    </row>
    <row r="45" spans="1:35" ht="15.75" x14ac:dyDescent="0.25">
      <c r="A45" s="288">
        <v>15</v>
      </c>
      <c r="B45" s="122" t="s">
        <v>7</v>
      </c>
      <c r="C45" s="134">
        <v>243111</v>
      </c>
      <c r="D45" s="2">
        <v>427204</v>
      </c>
      <c r="E45" s="287">
        <f t="shared" ref="E45" si="27">(C46+D46)</f>
        <v>1149000</v>
      </c>
      <c r="F45" s="2">
        <v>158275</v>
      </c>
      <c r="G45" s="2">
        <v>124854</v>
      </c>
      <c r="H45" s="287">
        <f>F46+G46</f>
        <v>36000</v>
      </c>
      <c r="I45" s="2">
        <v>694031300</v>
      </c>
      <c r="J45" s="3">
        <v>5798.1</v>
      </c>
      <c r="K45" s="3">
        <v>42961.1</v>
      </c>
      <c r="L45" s="3">
        <v>37673.599999999999</v>
      </c>
      <c r="M45" s="3">
        <v>401.3</v>
      </c>
      <c r="N45" s="4">
        <v>940.8</v>
      </c>
      <c r="O45" s="4">
        <v>336.9</v>
      </c>
      <c r="P45" s="4">
        <v>697.8</v>
      </c>
      <c r="Q45" s="3">
        <v>230.5</v>
      </c>
      <c r="R45" s="270">
        <v>1.05</v>
      </c>
      <c r="S45" s="270">
        <v>0.38</v>
      </c>
      <c r="T45" s="39"/>
      <c r="U45" s="40" t="s">
        <v>14</v>
      </c>
      <c r="V45" s="164">
        <v>1.1875</v>
      </c>
      <c r="W45" s="164">
        <v>0</v>
      </c>
      <c r="X45" s="282">
        <f>(V46+W46)</f>
        <v>41.794062500000003</v>
      </c>
      <c r="Y45" s="179">
        <v>8.875</v>
      </c>
      <c r="Z45" s="179">
        <v>0</v>
      </c>
      <c r="AA45" s="282">
        <f>(Y46+Z46)</f>
        <v>19.525000000000002</v>
      </c>
      <c r="AB45" s="179">
        <v>1.75</v>
      </c>
      <c r="AC45" s="386">
        <v>13</v>
      </c>
      <c r="AD45" s="386">
        <v>0</v>
      </c>
      <c r="AE45" s="278">
        <f>AC45+AD45</f>
        <v>13</v>
      </c>
      <c r="AF45" s="11"/>
      <c r="AG45" s="19" t="s">
        <v>21</v>
      </c>
      <c r="AH45" s="7">
        <v>3.02</v>
      </c>
      <c r="AI45" s="8">
        <v>5.3999999999999999E-2</v>
      </c>
    </row>
    <row r="46" spans="1:35" ht="15.75" x14ac:dyDescent="0.25">
      <c r="A46" s="264"/>
      <c r="B46" s="283" t="s">
        <v>9</v>
      </c>
      <c r="C46" s="266">
        <f>((C45-C42)*1000)</f>
        <v>1149000</v>
      </c>
      <c r="D46" s="266">
        <f>((D45-D42)*1000)</f>
        <v>0</v>
      </c>
      <c r="E46" s="267"/>
      <c r="F46" s="266">
        <f>((F45-F42)*1000)</f>
        <v>36000</v>
      </c>
      <c r="G46" s="266">
        <f>((G45-G42)*1000)</f>
        <v>0</v>
      </c>
      <c r="H46" s="267"/>
      <c r="I46" s="266">
        <f t="shared" ref="I46:Q46" si="28">(I45-I42)</f>
        <v>999800</v>
      </c>
      <c r="J46" s="285">
        <f t="shared" si="28"/>
        <v>13.800000000000182</v>
      </c>
      <c r="K46" s="285">
        <f t="shared" si="28"/>
        <v>0</v>
      </c>
      <c r="L46" s="285">
        <f t="shared" si="28"/>
        <v>0</v>
      </c>
      <c r="M46" s="285">
        <f t="shared" si="28"/>
        <v>0.10000000000002274</v>
      </c>
      <c r="N46" s="285">
        <f t="shared" si="28"/>
        <v>0</v>
      </c>
      <c r="O46" s="285">
        <f t="shared" si="28"/>
        <v>0</v>
      </c>
      <c r="P46" s="285">
        <f t="shared" si="28"/>
        <v>0</v>
      </c>
      <c r="Q46" s="285">
        <f t="shared" si="28"/>
        <v>9.9999999999994316E-2</v>
      </c>
      <c r="R46" s="270"/>
      <c r="S46" s="270"/>
      <c r="T46" s="39"/>
      <c r="U46" s="149" t="s">
        <v>16</v>
      </c>
      <c r="V46" s="162">
        <f>(V45*35.195)</f>
        <v>41.794062500000003</v>
      </c>
      <c r="W46" s="162">
        <f>(W45*5.25)</f>
        <v>0</v>
      </c>
      <c r="X46" s="275"/>
      <c r="Y46" s="177">
        <f>(Y45*2.2)</f>
        <v>19.525000000000002</v>
      </c>
      <c r="Z46" s="177">
        <f>(Z45*2.2)</f>
        <v>0</v>
      </c>
      <c r="AA46" s="275"/>
      <c r="AB46" s="177">
        <f>(AB45*0.25)</f>
        <v>0.4375</v>
      </c>
      <c r="AC46" s="385"/>
      <c r="AD46" s="385"/>
      <c r="AE46" s="278"/>
      <c r="AF46" s="11"/>
      <c r="AG46" s="17" t="s">
        <v>23</v>
      </c>
      <c r="AH46" s="5">
        <v>12.6</v>
      </c>
      <c r="AI46" s="5">
        <v>13.9</v>
      </c>
    </row>
    <row r="47" spans="1:35" ht="16.5" thickBot="1" x14ac:dyDescent="0.3">
      <c r="A47" s="265"/>
      <c r="B47" s="284"/>
      <c r="C47" s="268"/>
      <c r="D47" s="268"/>
      <c r="E47" s="268"/>
      <c r="F47" s="268"/>
      <c r="G47" s="268"/>
      <c r="H47" s="268"/>
      <c r="I47" s="268"/>
      <c r="J47" s="286"/>
      <c r="K47" s="286"/>
      <c r="L47" s="286"/>
      <c r="M47" s="286"/>
      <c r="N47" s="286"/>
      <c r="O47" s="286"/>
      <c r="P47" s="286"/>
      <c r="Q47" s="286"/>
      <c r="R47" s="271"/>
      <c r="S47" s="271"/>
      <c r="T47" s="39"/>
      <c r="U47" s="150" t="s">
        <v>15</v>
      </c>
      <c r="V47" s="163">
        <f>IF(V46=0,0,(V46)/((C46/1000000)*8.34))</f>
        <v>4.3614260028008927</v>
      </c>
      <c r="W47" s="163">
        <f>IF(W46=0,0,(W46)/((D46/1000000)*8.34))</f>
        <v>0</v>
      </c>
      <c r="X47" s="276"/>
      <c r="Y47" s="178">
        <f>IF(Y46=0,0,(Y46)/((C46/1000000)*8.34))</f>
        <v>2.037534463290986</v>
      </c>
      <c r="Z47" s="178">
        <f>IF(Z46=0,0,(Z46)/((D46/1000000)*8.34))</f>
        <v>0</v>
      </c>
      <c r="AA47" s="276"/>
      <c r="AB47" s="178">
        <f>IF(AB46=0,0,(AB46)/((C46/1000000)*8.34))</f>
        <v>4.5655381699862038E-2</v>
      </c>
      <c r="AC47" s="178">
        <f>IF(AC45=0,0,(AC45)/((C46/1000000)*8.34))</f>
        <v>1.3566170562244719</v>
      </c>
      <c r="AD47" s="178">
        <f>IF(AD45=0,0,(AD45)/((D46/1000000)*8.34))</f>
        <v>0</v>
      </c>
      <c r="AE47" s="279"/>
      <c r="AF47" s="11"/>
      <c r="AG47" s="18" t="s">
        <v>22</v>
      </c>
      <c r="AH47" s="6">
        <v>7.49</v>
      </c>
      <c r="AI47" s="6">
        <v>7.88</v>
      </c>
    </row>
    <row r="48" spans="1:35" ht="15.75" x14ac:dyDescent="0.25">
      <c r="A48" s="288">
        <v>16</v>
      </c>
      <c r="B48" s="38" t="s">
        <v>7</v>
      </c>
      <c r="C48" s="134">
        <v>243825</v>
      </c>
      <c r="D48" s="2">
        <v>427393</v>
      </c>
      <c r="E48" s="287">
        <f t="shared" ref="E48" si="29">(C49+D49)</f>
        <v>903000</v>
      </c>
      <c r="F48" s="2">
        <v>158311</v>
      </c>
      <c r="G48" s="2">
        <v>124854</v>
      </c>
      <c r="H48" s="287">
        <f>F49+G49</f>
        <v>36000</v>
      </c>
      <c r="I48" s="2">
        <v>695015600</v>
      </c>
      <c r="J48" s="3">
        <v>5806.8</v>
      </c>
      <c r="K48" s="3">
        <v>42964.1</v>
      </c>
      <c r="L48" s="3">
        <v>37676.6</v>
      </c>
      <c r="M48" s="3">
        <v>401.5</v>
      </c>
      <c r="N48" s="4">
        <v>940.9</v>
      </c>
      <c r="O48" s="4">
        <v>337</v>
      </c>
      <c r="P48" s="4">
        <v>697.8</v>
      </c>
      <c r="Q48" s="3">
        <v>230.5</v>
      </c>
      <c r="R48" s="270">
        <v>1.03</v>
      </c>
      <c r="S48" s="270">
        <v>0.01</v>
      </c>
      <c r="T48" s="39"/>
      <c r="U48" s="40" t="s">
        <v>14</v>
      </c>
      <c r="V48" s="164">
        <v>0.6875</v>
      </c>
      <c r="W48" s="164">
        <v>1.125</v>
      </c>
      <c r="X48" s="282">
        <f>(V49+W49)</f>
        <v>30.102812499999999</v>
      </c>
      <c r="Y48" s="179">
        <v>5.625</v>
      </c>
      <c r="Z48" s="179">
        <v>0.875</v>
      </c>
      <c r="AA48" s="282">
        <f>(Y49+Z49)</f>
        <v>14.300000000000002</v>
      </c>
      <c r="AB48" s="179">
        <v>1.875</v>
      </c>
      <c r="AC48" s="386">
        <v>8</v>
      </c>
      <c r="AD48" s="386">
        <v>3</v>
      </c>
      <c r="AE48" s="278">
        <f>AC48+AD48</f>
        <v>11</v>
      </c>
      <c r="AF48" s="11"/>
      <c r="AG48" s="19" t="s">
        <v>21</v>
      </c>
      <c r="AH48" s="7">
        <v>5.36</v>
      </c>
      <c r="AI48" s="8">
        <v>3.3000000000000002E-2</v>
      </c>
    </row>
    <row r="49" spans="1:35" ht="15.75" x14ac:dyDescent="0.25">
      <c r="A49" s="264"/>
      <c r="B49" s="289" t="s">
        <v>9</v>
      </c>
      <c r="C49" s="266">
        <f>((C48-C45)*1000)</f>
        <v>714000</v>
      </c>
      <c r="D49" s="266">
        <f>((D48-D45)*1000)</f>
        <v>189000</v>
      </c>
      <c r="E49" s="267"/>
      <c r="F49" s="266">
        <f>((F48-F45)*1000)</f>
        <v>36000</v>
      </c>
      <c r="G49" s="266">
        <f>((G48-G45)*1000)</f>
        <v>0</v>
      </c>
      <c r="H49" s="267"/>
      <c r="I49" s="266">
        <f t="shared" ref="I49:Q49" si="30">(I48-I45)</f>
        <v>984300</v>
      </c>
      <c r="J49" s="285">
        <f t="shared" si="30"/>
        <v>8.6999999999998181</v>
      </c>
      <c r="K49" s="285">
        <f t="shared" si="30"/>
        <v>3</v>
      </c>
      <c r="L49" s="285">
        <f t="shared" si="30"/>
        <v>3</v>
      </c>
      <c r="M49" s="285">
        <f t="shared" si="30"/>
        <v>0.19999999999998863</v>
      </c>
      <c r="N49" s="285">
        <f t="shared" si="30"/>
        <v>0.10000000000002274</v>
      </c>
      <c r="O49" s="285">
        <f t="shared" si="30"/>
        <v>0.10000000000002274</v>
      </c>
      <c r="P49" s="285">
        <f t="shared" si="30"/>
        <v>0</v>
      </c>
      <c r="Q49" s="285">
        <f t="shared" si="30"/>
        <v>0</v>
      </c>
      <c r="R49" s="270"/>
      <c r="S49" s="270"/>
      <c r="T49" s="39"/>
      <c r="U49" s="149" t="s">
        <v>16</v>
      </c>
      <c r="V49" s="162">
        <f>(V48*35.195)</f>
        <v>24.196562499999999</v>
      </c>
      <c r="W49" s="162">
        <f>(W48*5.25)</f>
        <v>5.90625</v>
      </c>
      <c r="X49" s="275"/>
      <c r="Y49" s="177">
        <f>(Y48*2.2)</f>
        <v>12.375000000000002</v>
      </c>
      <c r="Z49" s="177">
        <f>(Z48*2.2)</f>
        <v>1.9250000000000003</v>
      </c>
      <c r="AA49" s="275"/>
      <c r="AB49" s="177">
        <f>(AB48*0.25)</f>
        <v>0.46875</v>
      </c>
      <c r="AC49" s="385"/>
      <c r="AD49" s="385"/>
      <c r="AE49" s="278"/>
      <c r="AF49" s="11"/>
      <c r="AG49" s="17" t="s">
        <v>23</v>
      </c>
      <c r="AH49" s="5">
        <v>12.3</v>
      </c>
      <c r="AI49" s="5">
        <v>13</v>
      </c>
    </row>
    <row r="50" spans="1:35" ht="16.5" thickBot="1" x14ac:dyDescent="0.3">
      <c r="A50" s="265"/>
      <c r="B50" s="290"/>
      <c r="C50" s="268"/>
      <c r="D50" s="268"/>
      <c r="E50" s="268"/>
      <c r="F50" s="268"/>
      <c r="G50" s="268"/>
      <c r="H50" s="268"/>
      <c r="I50" s="268"/>
      <c r="J50" s="286"/>
      <c r="K50" s="286"/>
      <c r="L50" s="286"/>
      <c r="M50" s="286"/>
      <c r="N50" s="286"/>
      <c r="O50" s="286"/>
      <c r="P50" s="286"/>
      <c r="Q50" s="286"/>
      <c r="R50" s="271"/>
      <c r="S50" s="271"/>
      <c r="T50" s="39"/>
      <c r="U50" s="150" t="s">
        <v>15</v>
      </c>
      <c r="V50" s="163">
        <f>IF(V49=0,0,(V49)/((C49/1000000)*8.34))</f>
        <v>4.0633984409111372</v>
      </c>
      <c r="W50" s="163">
        <f>IF(W49=0,0,(W49)/((D49/1000000)*8.34))</f>
        <v>3.7470023980815346</v>
      </c>
      <c r="X50" s="276"/>
      <c r="Y50" s="178">
        <f>IF(Y49=0,0,(Y49)/((C49/1000000)*8.34))</f>
        <v>2.0781693972553055</v>
      </c>
      <c r="Z50" s="178">
        <f>IF(Z49=0,0,(Z49)/((D49/1000000)*8.34))</f>
        <v>1.2212452260413893</v>
      </c>
      <c r="AA50" s="276"/>
      <c r="AB50" s="178">
        <f>IF(AB49=0,0,(AB49)/((C49/1000000)*8.34))</f>
        <v>7.871853777482217E-2</v>
      </c>
      <c r="AC50" s="178">
        <f>IF(AC48=0,0,(AC48)/((C49/1000000)*8.34))</f>
        <v>1.3434630446902984</v>
      </c>
      <c r="AD50" s="178">
        <f>IF(AD48=0,0,(AD48)/((D49/1000000)*8.34))</f>
        <v>1.9032393133112557</v>
      </c>
      <c r="AE50" s="279"/>
      <c r="AF50" s="11"/>
      <c r="AG50" s="18" t="s">
        <v>22</v>
      </c>
      <c r="AH50" s="6">
        <v>7.4</v>
      </c>
      <c r="AI50" s="6">
        <v>7.6</v>
      </c>
    </row>
    <row r="51" spans="1:35" ht="15.75" x14ac:dyDescent="0.25">
      <c r="A51" s="288">
        <v>17</v>
      </c>
      <c r="B51" s="122" t="s">
        <v>7</v>
      </c>
      <c r="C51" s="134">
        <v>244925</v>
      </c>
      <c r="D51" s="2">
        <v>427393</v>
      </c>
      <c r="E51" s="287">
        <f t="shared" ref="E51" si="31">(C52+D52)</f>
        <v>1100000</v>
      </c>
      <c r="F51" s="2">
        <v>158311</v>
      </c>
      <c r="G51" s="2">
        <v>124854</v>
      </c>
      <c r="H51" s="287">
        <f>F52+G52</f>
        <v>0</v>
      </c>
      <c r="I51" s="2">
        <v>696077400</v>
      </c>
      <c r="J51" s="3">
        <v>5820.3</v>
      </c>
      <c r="K51" s="3">
        <v>42964.1</v>
      </c>
      <c r="L51" s="3">
        <v>37676.6</v>
      </c>
      <c r="M51" s="3">
        <v>401.5</v>
      </c>
      <c r="N51" s="4">
        <v>940.9</v>
      </c>
      <c r="O51" s="4">
        <v>337</v>
      </c>
      <c r="P51" s="4">
        <v>697.8</v>
      </c>
      <c r="Q51" s="3">
        <v>230.6</v>
      </c>
      <c r="R51" s="270">
        <v>1.01</v>
      </c>
      <c r="S51" s="270">
        <v>0</v>
      </c>
      <c r="T51" s="39"/>
      <c r="U51" s="40" t="s">
        <v>14</v>
      </c>
      <c r="V51" s="164">
        <v>0.75</v>
      </c>
      <c r="W51" s="164">
        <v>0</v>
      </c>
      <c r="X51" s="282">
        <f>(V52+W52)</f>
        <v>26.396250000000002</v>
      </c>
      <c r="Y51" s="179">
        <v>8.625</v>
      </c>
      <c r="Z51" s="179">
        <v>0</v>
      </c>
      <c r="AA51" s="282">
        <f>(Y52+Z52)</f>
        <v>18.975000000000001</v>
      </c>
      <c r="AB51" s="179">
        <v>2.375</v>
      </c>
      <c r="AC51" s="386">
        <v>13</v>
      </c>
      <c r="AD51" s="386">
        <v>0</v>
      </c>
      <c r="AE51" s="278">
        <f>AC51+AD51</f>
        <v>13</v>
      </c>
      <c r="AF51" s="11"/>
      <c r="AG51" s="19" t="s">
        <v>21</v>
      </c>
      <c r="AH51" s="7">
        <v>2.4900000000000002</v>
      </c>
      <c r="AI51" s="8">
        <v>3.6999999999999998E-2</v>
      </c>
    </row>
    <row r="52" spans="1:35" ht="15.75" x14ac:dyDescent="0.25">
      <c r="A52" s="264"/>
      <c r="B52" s="283" t="s">
        <v>9</v>
      </c>
      <c r="C52" s="266">
        <f>((C51-C48)*1000)</f>
        <v>1100000</v>
      </c>
      <c r="D52" s="266">
        <f>((D51-D48)*1000)</f>
        <v>0</v>
      </c>
      <c r="E52" s="267"/>
      <c r="F52" s="266">
        <f>((F51-F48)*1000)</f>
        <v>0</v>
      </c>
      <c r="G52" s="266">
        <f>((G51-G48)*1000)</f>
        <v>0</v>
      </c>
      <c r="H52" s="267"/>
      <c r="I52" s="266">
        <f t="shared" ref="I52:Q52" si="32">(I51-I48)</f>
        <v>1061800</v>
      </c>
      <c r="J52" s="285">
        <f t="shared" si="32"/>
        <v>13.5</v>
      </c>
      <c r="K52" s="285">
        <f t="shared" si="32"/>
        <v>0</v>
      </c>
      <c r="L52" s="285">
        <f t="shared" si="32"/>
        <v>0</v>
      </c>
      <c r="M52" s="285">
        <f t="shared" si="32"/>
        <v>0</v>
      </c>
      <c r="N52" s="285">
        <f t="shared" si="32"/>
        <v>0</v>
      </c>
      <c r="O52" s="285">
        <f t="shared" si="32"/>
        <v>0</v>
      </c>
      <c r="P52" s="285">
        <f t="shared" si="32"/>
        <v>0</v>
      </c>
      <c r="Q52" s="285">
        <f t="shared" si="32"/>
        <v>9.9999999999994316E-2</v>
      </c>
      <c r="R52" s="270"/>
      <c r="S52" s="270"/>
      <c r="T52" s="39"/>
      <c r="U52" s="149" t="s">
        <v>16</v>
      </c>
      <c r="V52" s="162">
        <f>(V51*35.195)</f>
        <v>26.396250000000002</v>
      </c>
      <c r="W52" s="162">
        <f>(W51*5.25)</f>
        <v>0</v>
      </c>
      <c r="X52" s="275"/>
      <c r="Y52" s="177">
        <f>(Y51*2.2)</f>
        <v>18.975000000000001</v>
      </c>
      <c r="Z52" s="177">
        <f>(Z51*2.2)</f>
        <v>0</v>
      </c>
      <c r="AA52" s="275"/>
      <c r="AB52" s="177">
        <f>(AB51*0.25)</f>
        <v>0.59375</v>
      </c>
      <c r="AC52" s="385"/>
      <c r="AD52" s="385"/>
      <c r="AE52" s="278"/>
      <c r="AF52" s="11"/>
      <c r="AG52" s="17" t="s">
        <v>23</v>
      </c>
      <c r="AH52" s="5">
        <v>12.8</v>
      </c>
      <c r="AI52" s="5">
        <v>14.6</v>
      </c>
    </row>
    <row r="53" spans="1:35" ht="16.5" thickBot="1" x14ac:dyDescent="0.3">
      <c r="A53" s="265"/>
      <c r="B53" s="284"/>
      <c r="C53" s="268"/>
      <c r="D53" s="268"/>
      <c r="E53" s="268"/>
      <c r="F53" s="268"/>
      <c r="G53" s="268"/>
      <c r="H53" s="268"/>
      <c r="I53" s="268"/>
      <c r="J53" s="286"/>
      <c r="K53" s="286"/>
      <c r="L53" s="286"/>
      <c r="M53" s="286"/>
      <c r="N53" s="286"/>
      <c r="O53" s="286"/>
      <c r="P53" s="286"/>
      <c r="Q53" s="286"/>
      <c r="R53" s="271"/>
      <c r="S53" s="271"/>
      <c r="T53" s="39"/>
      <c r="U53" s="150" t="s">
        <v>15</v>
      </c>
      <c r="V53" s="163">
        <f>IF(V52=0,0,(V52)/((C52/1000000)*8.34))</f>
        <v>2.877289077828646</v>
      </c>
      <c r="W53" s="163">
        <f>IF(W52=0,0,(W52)/((D52/1000000)*8.34))</f>
        <v>0</v>
      </c>
      <c r="X53" s="276"/>
      <c r="Y53" s="178">
        <f>IF(Y52=0,0,(Y52)/((C52/1000000)*8.34))</f>
        <v>2.0683453237410072</v>
      </c>
      <c r="Z53" s="178">
        <f>IF(Z52=0,0,(Z52)/((D52/1000000)*8.34))</f>
        <v>0</v>
      </c>
      <c r="AA53" s="276"/>
      <c r="AB53" s="178">
        <f>IF(AB52=0,0,(AB52)/((C52/1000000)*8.34))</f>
        <v>6.472095051231741E-2</v>
      </c>
      <c r="AC53" s="178">
        <f>IF(AC51=0,0,(AC51)/((C52/1000000)*8.34))</f>
        <v>1.4170481796381076</v>
      </c>
      <c r="AD53" s="178">
        <f>IF(AD51=0,0,(AD51)/((D52/1000000)*8.34))</f>
        <v>0</v>
      </c>
      <c r="AE53" s="279"/>
      <c r="AF53" s="11"/>
      <c r="AG53" s="18" t="s">
        <v>22</v>
      </c>
      <c r="AH53" s="6">
        <v>7.47</v>
      </c>
      <c r="AI53" s="6">
        <v>7.7</v>
      </c>
    </row>
    <row r="54" spans="1:35" ht="15.75" x14ac:dyDescent="0.25">
      <c r="A54" s="288">
        <v>18</v>
      </c>
      <c r="B54" s="38" t="s">
        <v>7</v>
      </c>
      <c r="C54" s="134">
        <v>246138</v>
      </c>
      <c r="D54" s="2">
        <v>427393</v>
      </c>
      <c r="E54" s="287">
        <f t="shared" ref="E54" si="33">(C55+D55)</f>
        <v>1213000</v>
      </c>
      <c r="F54" s="2">
        <v>158346</v>
      </c>
      <c r="G54" s="2">
        <v>124854</v>
      </c>
      <c r="H54" s="287">
        <f>F55+G55</f>
        <v>35000</v>
      </c>
      <c r="I54" s="2">
        <v>697164300</v>
      </c>
      <c r="J54" s="3">
        <v>5835.3</v>
      </c>
      <c r="K54" s="3">
        <v>42964.1</v>
      </c>
      <c r="L54" s="3">
        <v>37676.6</v>
      </c>
      <c r="M54" s="3">
        <v>401.7</v>
      </c>
      <c r="N54" s="4">
        <v>940.9</v>
      </c>
      <c r="O54" s="4">
        <v>337.1</v>
      </c>
      <c r="P54" s="4">
        <v>697.8</v>
      </c>
      <c r="Q54" s="3">
        <v>230.7</v>
      </c>
      <c r="R54" s="270">
        <v>1.1000000000000001</v>
      </c>
      <c r="S54" s="270">
        <v>0</v>
      </c>
      <c r="T54" s="39"/>
      <c r="U54" s="40" t="s">
        <v>14</v>
      </c>
      <c r="V54" s="164">
        <v>0.75</v>
      </c>
      <c r="W54" s="164">
        <v>0</v>
      </c>
      <c r="X54" s="282">
        <f>(V55+W55)</f>
        <v>26.396250000000002</v>
      </c>
      <c r="Y54" s="179">
        <v>7.5</v>
      </c>
      <c r="Z54" s="179">
        <v>0</v>
      </c>
      <c r="AA54" s="282">
        <f>(Y55+Z55)</f>
        <v>16.5</v>
      </c>
      <c r="AB54" s="179">
        <v>2.1875</v>
      </c>
      <c r="AC54" s="386">
        <v>13</v>
      </c>
      <c r="AD54" s="386">
        <v>0</v>
      </c>
      <c r="AE54" s="278">
        <f>AC54+AD54</f>
        <v>13</v>
      </c>
      <c r="AF54" s="11"/>
      <c r="AG54" s="19" t="s">
        <v>21</v>
      </c>
      <c r="AH54" s="7">
        <v>1.81</v>
      </c>
      <c r="AI54" s="8">
        <v>3.5999999999999997E-2</v>
      </c>
    </row>
    <row r="55" spans="1:35" ht="15.75" x14ac:dyDescent="0.25">
      <c r="A55" s="264"/>
      <c r="B55" s="289" t="s">
        <v>9</v>
      </c>
      <c r="C55" s="266">
        <f>((C54-C51)*1000)</f>
        <v>1213000</v>
      </c>
      <c r="D55" s="266">
        <f>((D54-D51)*1000)</f>
        <v>0</v>
      </c>
      <c r="E55" s="267"/>
      <c r="F55" s="266">
        <f>((F54-F51)*1000)</f>
        <v>35000</v>
      </c>
      <c r="G55" s="266">
        <f>((G54-G51)*1000)</f>
        <v>0</v>
      </c>
      <c r="H55" s="267"/>
      <c r="I55" s="266">
        <f t="shared" ref="I55:Q55" si="34">(I54-I51)</f>
        <v>1086900</v>
      </c>
      <c r="J55" s="285">
        <f t="shared" si="34"/>
        <v>15</v>
      </c>
      <c r="K55" s="285">
        <f t="shared" si="34"/>
        <v>0</v>
      </c>
      <c r="L55" s="285">
        <f t="shared" si="34"/>
        <v>0</v>
      </c>
      <c r="M55" s="285">
        <f t="shared" si="34"/>
        <v>0.19999999999998863</v>
      </c>
      <c r="N55" s="285">
        <f t="shared" si="34"/>
        <v>0</v>
      </c>
      <c r="O55" s="285">
        <f t="shared" si="34"/>
        <v>0.10000000000002274</v>
      </c>
      <c r="P55" s="285">
        <f t="shared" si="34"/>
        <v>0</v>
      </c>
      <c r="Q55" s="285">
        <f t="shared" si="34"/>
        <v>9.9999999999994316E-2</v>
      </c>
      <c r="R55" s="270"/>
      <c r="S55" s="270"/>
      <c r="T55" s="39"/>
      <c r="U55" s="149" t="s">
        <v>16</v>
      </c>
      <c r="V55" s="162">
        <f>(V54*35.195)</f>
        <v>26.396250000000002</v>
      </c>
      <c r="W55" s="162">
        <f>(W54*5.25)</f>
        <v>0</v>
      </c>
      <c r="X55" s="275"/>
      <c r="Y55" s="177">
        <f>(Y54*2.2)</f>
        <v>16.5</v>
      </c>
      <c r="Z55" s="177">
        <f>(Z54*2.2)</f>
        <v>0</v>
      </c>
      <c r="AA55" s="275"/>
      <c r="AB55" s="177">
        <f>(AB54*0.25)</f>
        <v>0.546875</v>
      </c>
      <c r="AC55" s="385"/>
      <c r="AD55" s="385"/>
      <c r="AE55" s="278"/>
      <c r="AF55" s="11"/>
      <c r="AG55" s="17" t="s">
        <v>23</v>
      </c>
      <c r="AH55" s="5">
        <v>12.5</v>
      </c>
      <c r="AI55" s="5">
        <v>13.4</v>
      </c>
    </row>
    <row r="56" spans="1:35" ht="16.5" thickBot="1" x14ac:dyDescent="0.3">
      <c r="A56" s="265"/>
      <c r="B56" s="290"/>
      <c r="C56" s="268"/>
      <c r="D56" s="268"/>
      <c r="E56" s="268"/>
      <c r="F56" s="268"/>
      <c r="G56" s="268"/>
      <c r="H56" s="268"/>
      <c r="I56" s="268"/>
      <c r="J56" s="286"/>
      <c r="K56" s="286"/>
      <c r="L56" s="286"/>
      <c r="M56" s="286"/>
      <c r="N56" s="286"/>
      <c r="O56" s="286"/>
      <c r="P56" s="286"/>
      <c r="Q56" s="286"/>
      <c r="R56" s="271"/>
      <c r="S56" s="271"/>
      <c r="T56" s="39"/>
      <c r="U56" s="150" t="s">
        <v>15</v>
      </c>
      <c r="V56" s="163">
        <f>IF(V55=0,0,(V55)/((C55/1000000)*8.34))</f>
        <v>2.6092481332329029</v>
      </c>
      <c r="W56" s="163">
        <f>IF(W55=0,0,(W55)/((D55/1000000)*8.34))</f>
        <v>0</v>
      </c>
      <c r="X56" s="276"/>
      <c r="Y56" s="178">
        <f>IF(Y55=0,0,(Y55)/((C55/1000000)*8.34))</f>
        <v>1.6310117610775354</v>
      </c>
      <c r="Z56" s="178">
        <f>IF(Z55=0,0,(Z55)/((D55/1000000)*8.34))</f>
        <v>0</v>
      </c>
      <c r="AA56" s="276"/>
      <c r="AB56" s="178">
        <f>IF(AB55=0,0,(AB55)/((C55/1000000)*8.34))</f>
        <v>5.4058154959956188E-2</v>
      </c>
      <c r="AC56" s="178">
        <f>IF(AC54=0,0,(AC54)/((C55/1000000)*8.34))</f>
        <v>1.2850395693338157</v>
      </c>
      <c r="AD56" s="178">
        <f>IF(AD54=0,0,(AD54)/((D55/1000000)*8.34))</f>
        <v>0</v>
      </c>
      <c r="AE56" s="279"/>
      <c r="AF56" s="11"/>
      <c r="AG56" s="18" t="s">
        <v>22</v>
      </c>
      <c r="AH56" s="6">
        <v>7.49</v>
      </c>
      <c r="AI56" s="6">
        <v>7.81</v>
      </c>
    </row>
    <row r="57" spans="1:35" ht="15.75" x14ac:dyDescent="0.25">
      <c r="A57" s="288">
        <v>19</v>
      </c>
      <c r="B57" s="122" t="s">
        <v>7</v>
      </c>
      <c r="C57" s="134">
        <v>247410</v>
      </c>
      <c r="D57" s="2">
        <v>427393</v>
      </c>
      <c r="E57" s="287">
        <f t="shared" ref="E57" si="35">(C58+D58)</f>
        <v>1272000</v>
      </c>
      <c r="F57" s="2">
        <v>158382</v>
      </c>
      <c r="G57" s="2">
        <v>124854</v>
      </c>
      <c r="H57" s="287">
        <f>F58+G58</f>
        <v>36000</v>
      </c>
      <c r="I57" s="2">
        <v>698602900</v>
      </c>
      <c r="J57" s="3">
        <v>5850.9</v>
      </c>
      <c r="K57" s="3">
        <v>42964.1</v>
      </c>
      <c r="L57" s="3">
        <v>37676.6</v>
      </c>
      <c r="M57" s="3">
        <v>401.9</v>
      </c>
      <c r="N57" s="4">
        <v>940.9</v>
      </c>
      <c r="O57" s="4">
        <v>337.2</v>
      </c>
      <c r="P57" s="4">
        <v>697.8</v>
      </c>
      <c r="Q57" s="3">
        <v>230.8</v>
      </c>
      <c r="R57" s="270">
        <v>1.06</v>
      </c>
      <c r="S57" s="270">
        <v>0.18</v>
      </c>
      <c r="T57" s="39"/>
      <c r="U57" s="40" t="s">
        <v>14</v>
      </c>
      <c r="V57" s="164">
        <v>0.6875</v>
      </c>
      <c r="W57" s="164">
        <v>0</v>
      </c>
      <c r="X57" s="282">
        <f>(V58+W58)</f>
        <v>24.196562499999999</v>
      </c>
      <c r="Y57" s="179">
        <v>10</v>
      </c>
      <c r="Z57" s="179">
        <v>0</v>
      </c>
      <c r="AA57" s="282">
        <f>(Y58+Z58)</f>
        <v>22</v>
      </c>
      <c r="AB57" s="179">
        <v>2.625</v>
      </c>
      <c r="AC57" s="386">
        <v>13</v>
      </c>
      <c r="AD57" s="386">
        <v>0</v>
      </c>
      <c r="AE57" s="278">
        <f>AC57+AD57</f>
        <v>13</v>
      </c>
      <c r="AF57" s="11"/>
      <c r="AG57" s="19" t="s">
        <v>21</v>
      </c>
      <c r="AH57" s="7">
        <v>1.78</v>
      </c>
      <c r="AI57" s="8">
        <v>3.5000000000000003E-2</v>
      </c>
    </row>
    <row r="58" spans="1:35" ht="15.75" x14ac:dyDescent="0.25">
      <c r="A58" s="264"/>
      <c r="B58" s="283" t="s">
        <v>9</v>
      </c>
      <c r="C58" s="266">
        <f>((C57-C54)*1000)</f>
        <v>1272000</v>
      </c>
      <c r="D58" s="266">
        <f>((D57-D54)*1000)</f>
        <v>0</v>
      </c>
      <c r="E58" s="267"/>
      <c r="F58" s="266">
        <f>((F57-F54)*1000)</f>
        <v>36000</v>
      </c>
      <c r="G58" s="266">
        <f>((G57-G54)*1000)</f>
        <v>0</v>
      </c>
      <c r="H58" s="267"/>
      <c r="I58" s="266">
        <f t="shared" ref="I58:Q58" si="36">(I57-I54)</f>
        <v>1438600</v>
      </c>
      <c r="J58" s="285">
        <f t="shared" si="36"/>
        <v>15.599999999999454</v>
      </c>
      <c r="K58" s="285">
        <f t="shared" si="36"/>
        <v>0</v>
      </c>
      <c r="L58" s="285">
        <f t="shared" si="36"/>
        <v>0</v>
      </c>
      <c r="M58" s="285">
        <f t="shared" si="36"/>
        <v>0.19999999999998863</v>
      </c>
      <c r="N58" s="285">
        <f t="shared" si="36"/>
        <v>0</v>
      </c>
      <c r="O58" s="285">
        <f t="shared" si="36"/>
        <v>9.9999999999965894E-2</v>
      </c>
      <c r="P58" s="285">
        <f t="shared" si="36"/>
        <v>0</v>
      </c>
      <c r="Q58" s="285">
        <f t="shared" si="36"/>
        <v>0.10000000000002274</v>
      </c>
      <c r="R58" s="270"/>
      <c r="S58" s="270"/>
      <c r="T58" s="39"/>
      <c r="U58" s="151" t="s">
        <v>16</v>
      </c>
      <c r="V58" s="162">
        <f>(V57*35.195)</f>
        <v>24.196562499999999</v>
      </c>
      <c r="W58" s="162">
        <f>(W57*5.25)</f>
        <v>0</v>
      </c>
      <c r="X58" s="275"/>
      <c r="Y58" s="177">
        <f>(Y57*2.2)</f>
        <v>22</v>
      </c>
      <c r="Z58" s="177">
        <f>(Z57*2.2)</f>
        <v>0</v>
      </c>
      <c r="AA58" s="275"/>
      <c r="AB58" s="177">
        <f>(AB57*0.25)</f>
        <v>0.65625</v>
      </c>
      <c r="AC58" s="385"/>
      <c r="AD58" s="385"/>
      <c r="AE58" s="278"/>
      <c r="AF58" s="11"/>
      <c r="AG58" s="17" t="s">
        <v>23</v>
      </c>
      <c r="AH58" s="5">
        <v>13.2</v>
      </c>
      <c r="AI58" s="5">
        <v>14.1</v>
      </c>
    </row>
    <row r="59" spans="1:35" ht="16.5" thickBot="1" x14ac:dyDescent="0.3">
      <c r="A59" s="265"/>
      <c r="B59" s="284"/>
      <c r="C59" s="268"/>
      <c r="D59" s="268"/>
      <c r="E59" s="268"/>
      <c r="F59" s="268"/>
      <c r="G59" s="268"/>
      <c r="H59" s="268"/>
      <c r="I59" s="268"/>
      <c r="J59" s="286"/>
      <c r="K59" s="286"/>
      <c r="L59" s="286"/>
      <c r="M59" s="286"/>
      <c r="N59" s="286"/>
      <c r="O59" s="286"/>
      <c r="P59" s="286"/>
      <c r="Q59" s="286"/>
      <c r="R59" s="271"/>
      <c r="S59" s="271"/>
      <c r="T59" s="39"/>
      <c r="U59" s="150" t="s">
        <v>15</v>
      </c>
      <c r="V59" s="163">
        <f>IF(V58=0,0,(V58)/((C58/1000000)*8.34))</f>
        <v>2.2808698795680433</v>
      </c>
      <c r="W59" s="163">
        <f>IF(W58=0,0,(W58)/((D58/1000000)*8.34))</f>
        <v>0</v>
      </c>
      <c r="X59" s="276"/>
      <c r="Y59" s="178">
        <f>IF(Y58=0,0,(Y58)/((C58/1000000)*8.34))</f>
        <v>2.0738126479948118</v>
      </c>
      <c r="Z59" s="178">
        <f>IF(Z58=0,0,(Z58)/((D58/1000000)*8.34))</f>
        <v>0</v>
      </c>
      <c r="AA59" s="276"/>
      <c r="AB59" s="178">
        <f>IF(AB58=0,0,(AB58)/((C58/1000000)*8.34))</f>
        <v>6.1860888647572505E-2</v>
      </c>
      <c r="AC59" s="178">
        <f>IF(AC57=0,0,(AC57)/((C58/1000000)*8.34))</f>
        <v>1.2254347465423887</v>
      </c>
      <c r="AD59" s="178">
        <f>IF(AD57=0,0,(AD57)/((D58/1000000)*8.34))</f>
        <v>0</v>
      </c>
      <c r="AE59" s="279"/>
      <c r="AF59" s="11"/>
      <c r="AG59" s="18" t="s">
        <v>22</v>
      </c>
      <c r="AH59" s="6">
        <v>7.46</v>
      </c>
      <c r="AI59" s="6">
        <v>7.82</v>
      </c>
    </row>
    <row r="60" spans="1:35" ht="15.75" x14ac:dyDescent="0.25">
      <c r="A60" s="288">
        <v>20</v>
      </c>
      <c r="B60" s="38" t="s">
        <v>7</v>
      </c>
      <c r="C60" s="134">
        <v>248492</v>
      </c>
      <c r="D60" s="2">
        <v>427393</v>
      </c>
      <c r="E60" s="287">
        <f t="shared" ref="E60" si="37">(C61+D61)</f>
        <v>1082000</v>
      </c>
      <c r="F60" s="2">
        <v>158382</v>
      </c>
      <c r="G60" s="2">
        <v>124854</v>
      </c>
      <c r="H60" s="287">
        <f>F61+G61</f>
        <v>0</v>
      </c>
      <c r="I60" s="2">
        <v>699538700</v>
      </c>
      <c r="J60" s="3">
        <v>5864.5</v>
      </c>
      <c r="K60" s="3">
        <v>42964.1</v>
      </c>
      <c r="L60" s="3">
        <v>37676.6</v>
      </c>
      <c r="M60" s="3">
        <v>401.9</v>
      </c>
      <c r="N60" s="4">
        <v>940.9</v>
      </c>
      <c r="O60" s="4">
        <v>337.2</v>
      </c>
      <c r="P60" s="4">
        <v>697.8</v>
      </c>
      <c r="Q60" s="3">
        <v>230.8</v>
      </c>
      <c r="R60" s="270">
        <v>1.03</v>
      </c>
      <c r="S60" s="270">
        <v>0.18</v>
      </c>
      <c r="T60" s="39"/>
      <c r="U60" s="40" t="s">
        <v>14</v>
      </c>
      <c r="V60" s="164">
        <v>0.5625</v>
      </c>
      <c r="W60" s="164">
        <v>0</v>
      </c>
      <c r="X60" s="282">
        <f>(V61+W61)</f>
        <v>19.7971875</v>
      </c>
      <c r="Y60" s="179">
        <v>8.625</v>
      </c>
      <c r="Z60" s="179">
        <v>0</v>
      </c>
      <c r="AA60" s="282">
        <f>(Y61+Z61)</f>
        <v>18.975000000000001</v>
      </c>
      <c r="AB60" s="179">
        <v>2.3125</v>
      </c>
      <c r="AC60" s="386">
        <v>11</v>
      </c>
      <c r="AD60" s="386">
        <v>0</v>
      </c>
      <c r="AE60" s="278">
        <f>AC60+AD60</f>
        <v>11</v>
      </c>
      <c r="AF60" s="11"/>
      <c r="AG60" s="19" t="s">
        <v>21</v>
      </c>
      <c r="AH60" s="7">
        <v>1.83</v>
      </c>
      <c r="AI60" s="8">
        <v>3.9E-2</v>
      </c>
    </row>
    <row r="61" spans="1:35" ht="15.75" x14ac:dyDescent="0.25">
      <c r="A61" s="264"/>
      <c r="B61" s="289" t="s">
        <v>9</v>
      </c>
      <c r="C61" s="266">
        <f>((C60-C57)*1000)</f>
        <v>1082000</v>
      </c>
      <c r="D61" s="266">
        <f>((D60-D57)*1000)</f>
        <v>0</v>
      </c>
      <c r="E61" s="267"/>
      <c r="F61" s="266">
        <f>((F60-F57)*1000)</f>
        <v>0</v>
      </c>
      <c r="G61" s="266">
        <f>((G60-G57)*1000)</f>
        <v>0</v>
      </c>
      <c r="H61" s="267"/>
      <c r="I61" s="266">
        <f t="shared" ref="I61:Q61" si="38">(I60-I57)</f>
        <v>935800</v>
      </c>
      <c r="J61" s="285">
        <f t="shared" si="38"/>
        <v>13.600000000000364</v>
      </c>
      <c r="K61" s="285">
        <f t="shared" si="38"/>
        <v>0</v>
      </c>
      <c r="L61" s="285">
        <f t="shared" si="38"/>
        <v>0</v>
      </c>
      <c r="M61" s="285">
        <f t="shared" si="38"/>
        <v>0</v>
      </c>
      <c r="N61" s="285">
        <f t="shared" si="38"/>
        <v>0</v>
      </c>
      <c r="O61" s="285">
        <f t="shared" si="38"/>
        <v>0</v>
      </c>
      <c r="P61" s="285">
        <f t="shared" si="38"/>
        <v>0</v>
      </c>
      <c r="Q61" s="285">
        <f t="shared" si="38"/>
        <v>0</v>
      </c>
      <c r="R61" s="270"/>
      <c r="S61" s="270"/>
      <c r="T61" s="39"/>
      <c r="U61" s="149" t="s">
        <v>16</v>
      </c>
      <c r="V61" s="162">
        <f>(V60*35.195)</f>
        <v>19.7971875</v>
      </c>
      <c r="W61" s="162">
        <f>(W60*5.25)</f>
        <v>0</v>
      </c>
      <c r="X61" s="275"/>
      <c r="Y61" s="177">
        <f>(Y60*2.2)</f>
        <v>18.975000000000001</v>
      </c>
      <c r="Z61" s="177">
        <f>(Z60*2.2)</f>
        <v>0</v>
      </c>
      <c r="AA61" s="275"/>
      <c r="AB61" s="177">
        <f>(AB60*0.25)</f>
        <v>0.578125</v>
      </c>
      <c r="AC61" s="385"/>
      <c r="AD61" s="385"/>
      <c r="AE61" s="278"/>
      <c r="AF61" s="11"/>
      <c r="AG61" s="17" t="s">
        <v>23</v>
      </c>
      <c r="AH61" s="5">
        <v>14.3</v>
      </c>
      <c r="AI61" s="5">
        <v>15.2</v>
      </c>
    </row>
    <row r="62" spans="1:35" ht="16.5" thickBot="1" x14ac:dyDescent="0.3">
      <c r="A62" s="265"/>
      <c r="B62" s="290"/>
      <c r="C62" s="268"/>
      <c r="D62" s="268"/>
      <c r="E62" s="268"/>
      <c r="F62" s="268"/>
      <c r="G62" s="268"/>
      <c r="H62" s="268"/>
      <c r="I62" s="268"/>
      <c r="J62" s="286"/>
      <c r="K62" s="286"/>
      <c r="L62" s="286"/>
      <c r="M62" s="286"/>
      <c r="N62" s="286"/>
      <c r="O62" s="286"/>
      <c r="P62" s="286"/>
      <c r="Q62" s="286"/>
      <c r="R62" s="271"/>
      <c r="S62" s="271"/>
      <c r="T62" s="39"/>
      <c r="U62" s="150" t="s">
        <v>15</v>
      </c>
      <c r="V62" s="163">
        <f>IF(V61=0,0,(V61)/((C61/1000000)*8.34))</f>
        <v>2.1938664410430988</v>
      </c>
      <c r="W62" s="163">
        <f>IF(W61=0,0,(W61)/((D61/1000000)*8.34))</f>
        <v>0</v>
      </c>
      <c r="X62" s="276"/>
      <c r="Y62" s="178">
        <f>IF(Y61=0,0,(Y61)/((C61/1000000)*8.34))</f>
        <v>2.1027540259843884</v>
      </c>
      <c r="Z62" s="178">
        <f>IF(Z61=0,0,(Z61)/((D61/1000000)*8.34))</f>
        <v>0</v>
      </c>
      <c r="AA62" s="276"/>
      <c r="AB62" s="178">
        <f>IF(AB61=0,0,(AB61)/((C61/1000000)*8.34))</f>
        <v>6.4066122333187051E-2</v>
      </c>
      <c r="AC62" s="178">
        <f>IF(AC60=0,0,(AC60)/((C61/1000000)*8.34))</f>
        <v>1.2189878411503698</v>
      </c>
      <c r="AD62" s="178">
        <f>IF(AD60=0,0,(AD60)/((D61/1000000)*8.34))</f>
        <v>0</v>
      </c>
      <c r="AE62" s="279"/>
      <c r="AF62" s="11"/>
      <c r="AG62" s="18" t="s">
        <v>22</v>
      </c>
      <c r="AH62" s="6">
        <v>7.59</v>
      </c>
      <c r="AI62" s="6">
        <v>7.97</v>
      </c>
    </row>
    <row r="63" spans="1:35" ht="15.75" x14ac:dyDescent="0.25">
      <c r="A63" s="288">
        <v>21</v>
      </c>
      <c r="B63" s="122" t="s">
        <v>7</v>
      </c>
      <c r="C63" s="134">
        <v>249567</v>
      </c>
      <c r="D63" s="2">
        <v>427393</v>
      </c>
      <c r="E63" s="287">
        <f t="shared" ref="E63" si="39">(C64+D64)</f>
        <v>1075000</v>
      </c>
      <c r="F63" s="2">
        <v>158417</v>
      </c>
      <c r="G63" s="2">
        <v>124854</v>
      </c>
      <c r="H63" s="287">
        <f>F64+G64</f>
        <v>35000</v>
      </c>
      <c r="I63" s="2">
        <v>700592300</v>
      </c>
      <c r="J63" s="3">
        <v>5877.6</v>
      </c>
      <c r="K63" s="3">
        <v>42964.1</v>
      </c>
      <c r="L63" s="3">
        <v>37676.6</v>
      </c>
      <c r="M63" s="3">
        <v>402</v>
      </c>
      <c r="N63" s="4">
        <v>940.9</v>
      </c>
      <c r="O63" s="4">
        <v>337.2</v>
      </c>
      <c r="P63" s="4">
        <v>697.8</v>
      </c>
      <c r="Q63" s="3">
        <v>230.9</v>
      </c>
      <c r="R63" s="270">
        <v>1.05</v>
      </c>
      <c r="S63" s="270">
        <v>0</v>
      </c>
      <c r="T63" s="39"/>
      <c r="U63" s="40" t="s">
        <v>14</v>
      </c>
      <c r="V63" s="164">
        <v>0.625</v>
      </c>
      <c r="W63" s="164">
        <v>0</v>
      </c>
      <c r="X63" s="282">
        <f>(V64+W64)</f>
        <v>21.996874999999999</v>
      </c>
      <c r="Y63" s="179">
        <v>8.375</v>
      </c>
      <c r="Z63" s="179">
        <v>0</v>
      </c>
      <c r="AA63" s="282">
        <f>(Y64+Z64)</f>
        <v>18.425000000000001</v>
      </c>
      <c r="AB63" s="179">
        <v>2.25</v>
      </c>
      <c r="AC63" s="386">
        <v>11</v>
      </c>
      <c r="AD63" s="386">
        <v>0</v>
      </c>
      <c r="AE63" s="278">
        <f>AC63+AD63</f>
        <v>11</v>
      </c>
      <c r="AF63" s="11"/>
      <c r="AG63" s="19" t="s">
        <v>21</v>
      </c>
      <c r="AH63" s="7">
        <v>1.74</v>
      </c>
      <c r="AI63" s="8">
        <v>3.6999999999999998E-2</v>
      </c>
    </row>
    <row r="64" spans="1:35" ht="15.75" x14ac:dyDescent="0.25">
      <c r="A64" s="264"/>
      <c r="B64" s="283" t="s">
        <v>9</v>
      </c>
      <c r="C64" s="266">
        <f>((C63-C60)*1000)</f>
        <v>1075000</v>
      </c>
      <c r="D64" s="266">
        <f>((D63-D60)*1000)</f>
        <v>0</v>
      </c>
      <c r="E64" s="267"/>
      <c r="F64" s="266">
        <f>((F63-F60)*1000)</f>
        <v>35000</v>
      </c>
      <c r="G64" s="266">
        <f>((G63-G60)*1000)</f>
        <v>0</v>
      </c>
      <c r="H64" s="267"/>
      <c r="I64" s="266">
        <f t="shared" ref="I64:Q64" si="40">(I63-I60)</f>
        <v>1053600</v>
      </c>
      <c r="J64" s="285">
        <f t="shared" si="40"/>
        <v>13.100000000000364</v>
      </c>
      <c r="K64" s="285">
        <f t="shared" si="40"/>
        <v>0</v>
      </c>
      <c r="L64" s="285">
        <f t="shared" si="40"/>
        <v>0</v>
      </c>
      <c r="M64" s="285">
        <f t="shared" si="40"/>
        <v>0.10000000000002274</v>
      </c>
      <c r="N64" s="285">
        <f t="shared" si="40"/>
        <v>0</v>
      </c>
      <c r="O64" s="285">
        <f t="shared" si="40"/>
        <v>0</v>
      </c>
      <c r="P64" s="285">
        <f t="shared" si="40"/>
        <v>0</v>
      </c>
      <c r="Q64" s="285">
        <f t="shared" si="40"/>
        <v>9.9999999999994316E-2</v>
      </c>
      <c r="R64" s="270"/>
      <c r="S64" s="270"/>
      <c r="T64" s="39"/>
      <c r="U64" s="149" t="s">
        <v>16</v>
      </c>
      <c r="V64" s="162">
        <f>(V63*35.195)</f>
        <v>21.996874999999999</v>
      </c>
      <c r="W64" s="162">
        <f>(W63*5.25)</f>
        <v>0</v>
      </c>
      <c r="X64" s="275"/>
      <c r="Y64" s="177">
        <f>(Y63*2.2)</f>
        <v>18.425000000000001</v>
      </c>
      <c r="Z64" s="177">
        <f>(Z63*2.2)</f>
        <v>0</v>
      </c>
      <c r="AA64" s="275"/>
      <c r="AB64" s="177">
        <f>(AB63*0.25)</f>
        <v>0.5625</v>
      </c>
      <c r="AC64" s="385"/>
      <c r="AD64" s="385"/>
      <c r="AE64" s="278"/>
      <c r="AF64" s="11"/>
      <c r="AG64" s="17" t="s">
        <v>23</v>
      </c>
      <c r="AH64" s="5">
        <v>14.3</v>
      </c>
      <c r="AI64" s="5">
        <v>14.9</v>
      </c>
    </row>
    <row r="65" spans="1:35" ht="16.5" thickBot="1" x14ac:dyDescent="0.3">
      <c r="A65" s="265"/>
      <c r="B65" s="284"/>
      <c r="C65" s="268"/>
      <c r="D65" s="268"/>
      <c r="E65" s="268"/>
      <c r="F65" s="268"/>
      <c r="G65" s="268"/>
      <c r="H65" s="268"/>
      <c r="I65" s="268"/>
      <c r="J65" s="286"/>
      <c r="K65" s="286"/>
      <c r="L65" s="286"/>
      <c r="M65" s="286"/>
      <c r="N65" s="286"/>
      <c r="O65" s="286"/>
      <c r="P65" s="286"/>
      <c r="Q65" s="286"/>
      <c r="R65" s="271"/>
      <c r="S65" s="271"/>
      <c r="T65" s="39"/>
      <c r="U65" s="150" t="s">
        <v>15</v>
      </c>
      <c r="V65" s="163">
        <f>IF(V64=0,0,(V64)/((C64/1000000)*8.34))</f>
        <v>2.4535023144275279</v>
      </c>
      <c r="W65" s="163">
        <f>IF(W64=0,0,(W64)/((D64/1000000)*8.34))</f>
        <v>0</v>
      </c>
      <c r="X65" s="276"/>
      <c r="Y65" s="178">
        <f>IF(Y64=0,0,(Y64)/((C64/1000000)*8.34))</f>
        <v>2.0551001059617424</v>
      </c>
      <c r="Z65" s="178">
        <f>IF(Z64=0,0,(Z64)/((D64/1000000)*8.34))</f>
        <v>0</v>
      </c>
      <c r="AA65" s="276"/>
      <c r="AB65" s="178">
        <f>IF(AB64=0,0,(AB64)/((C64/1000000)*8.34))</f>
        <v>6.2740505270202446E-2</v>
      </c>
      <c r="AC65" s="178">
        <f>IF(AC63=0,0,(AC63)/((C64/1000000)*8.34))</f>
        <v>1.2269254363950701</v>
      </c>
      <c r="AD65" s="178">
        <f>IF(AD63=0,0,(AD63)/((D64/1000000)*8.34))</f>
        <v>0</v>
      </c>
      <c r="AE65" s="279"/>
      <c r="AF65" s="11"/>
      <c r="AG65" s="18" t="s">
        <v>22</v>
      </c>
      <c r="AH65" s="6">
        <v>7.65</v>
      </c>
      <c r="AI65" s="6">
        <v>7.94</v>
      </c>
    </row>
    <row r="66" spans="1:35" ht="15.75" x14ac:dyDescent="0.25">
      <c r="A66" s="288">
        <v>22</v>
      </c>
      <c r="B66" s="38" t="s">
        <v>7</v>
      </c>
      <c r="C66" s="134">
        <v>250648</v>
      </c>
      <c r="D66" s="2">
        <v>427393</v>
      </c>
      <c r="E66" s="287">
        <f t="shared" ref="E66" si="41">(C67+D67)</f>
        <v>1081000</v>
      </c>
      <c r="F66" s="2">
        <v>158453</v>
      </c>
      <c r="G66" s="2">
        <v>124854</v>
      </c>
      <c r="H66" s="287">
        <f>F67+G67</f>
        <v>36000</v>
      </c>
      <c r="I66" s="2">
        <v>701958200</v>
      </c>
      <c r="J66" s="3">
        <v>5890.3</v>
      </c>
      <c r="K66" s="3">
        <v>42964.1</v>
      </c>
      <c r="L66" s="3">
        <v>37676.6</v>
      </c>
      <c r="M66" s="3">
        <v>402.1</v>
      </c>
      <c r="N66" s="4">
        <v>940.9</v>
      </c>
      <c r="O66" s="4">
        <v>337.3</v>
      </c>
      <c r="P66" s="4">
        <v>697.8</v>
      </c>
      <c r="Q66" s="3">
        <v>230.9</v>
      </c>
      <c r="R66" s="270">
        <v>0.99</v>
      </c>
      <c r="S66" s="270">
        <v>0</v>
      </c>
      <c r="T66" s="39"/>
      <c r="U66" s="40" t="s">
        <v>14</v>
      </c>
      <c r="V66" s="164">
        <v>0.625</v>
      </c>
      <c r="W66" s="164">
        <v>0</v>
      </c>
      <c r="X66" s="282">
        <f>(V67+W67)</f>
        <v>21.996874999999999</v>
      </c>
      <c r="Y66" s="179">
        <v>8.25</v>
      </c>
      <c r="Z66" s="179">
        <v>0</v>
      </c>
      <c r="AA66" s="282">
        <f>(Y67+Z67)</f>
        <v>18.150000000000002</v>
      </c>
      <c r="AB66" s="179">
        <v>0.25</v>
      </c>
      <c r="AC66" s="386">
        <v>11</v>
      </c>
      <c r="AD66" s="386">
        <v>0</v>
      </c>
      <c r="AE66" s="278">
        <f>AC66+AD66</f>
        <v>11</v>
      </c>
      <c r="AF66" s="11"/>
      <c r="AG66" s="19" t="s">
        <v>21</v>
      </c>
      <c r="AH66" s="7">
        <v>1.71</v>
      </c>
      <c r="AI66" s="8">
        <v>3.5999999999999997E-2</v>
      </c>
    </row>
    <row r="67" spans="1:35" ht="15.75" x14ac:dyDescent="0.25">
      <c r="A67" s="264"/>
      <c r="B67" s="283" t="s">
        <v>9</v>
      </c>
      <c r="C67" s="266">
        <f>((C66-C63)*1000)</f>
        <v>1081000</v>
      </c>
      <c r="D67" s="266">
        <f>((D66-D63)*1000)</f>
        <v>0</v>
      </c>
      <c r="E67" s="267"/>
      <c r="F67" s="266">
        <f>((F66-F63)*1000)</f>
        <v>36000</v>
      </c>
      <c r="G67" s="266">
        <f>((G66-G63)*1000)</f>
        <v>0</v>
      </c>
      <c r="H67" s="267"/>
      <c r="I67" s="266">
        <f t="shared" ref="I67:Q67" si="42">(I66-I63)</f>
        <v>1365900</v>
      </c>
      <c r="J67" s="285">
        <f t="shared" si="42"/>
        <v>12.699999999999818</v>
      </c>
      <c r="K67" s="285">
        <f t="shared" si="42"/>
        <v>0</v>
      </c>
      <c r="L67" s="285">
        <f t="shared" si="42"/>
        <v>0</v>
      </c>
      <c r="M67" s="285">
        <f t="shared" si="42"/>
        <v>0.10000000000002274</v>
      </c>
      <c r="N67" s="285">
        <f t="shared" si="42"/>
        <v>0</v>
      </c>
      <c r="O67" s="285">
        <f t="shared" si="42"/>
        <v>0.10000000000002274</v>
      </c>
      <c r="P67" s="285">
        <f t="shared" si="42"/>
        <v>0</v>
      </c>
      <c r="Q67" s="285">
        <f t="shared" si="42"/>
        <v>0</v>
      </c>
      <c r="R67" s="270"/>
      <c r="S67" s="270"/>
      <c r="T67" s="39"/>
      <c r="U67" s="149" t="s">
        <v>16</v>
      </c>
      <c r="V67" s="162">
        <f>(V66*35.195)</f>
        <v>21.996874999999999</v>
      </c>
      <c r="W67" s="162">
        <f>(W66*5.25)</f>
        <v>0</v>
      </c>
      <c r="X67" s="275"/>
      <c r="Y67" s="177">
        <f>(Y66*2.2)</f>
        <v>18.150000000000002</v>
      </c>
      <c r="Z67" s="177">
        <f>(Z66*2.2)</f>
        <v>0</v>
      </c>
      <c r="AA67" s="275"/>
      <c r="AB67" s="177">
        <f>(AB66*0.25)</f>
        <v>6.25E-2</v>
      </c>
      <c r="AC67" s="385"/>
      <c r="AD67" s="385"/>
      <c r="AE67" s="278"/>
      <c r="AF67" s="11"/>
      <c r="AG67" s="17" t="s">
        <v>23</v>
      </c>
      <c r="AH67" s="5">
        <v>14.3</v>
      </c>
      <c r="AI67" s="5">
        <v>14.1</v>
      </c>
    </row>
    <row r="68" spans="1:35" ht="16.5" thickBot="1" x14ac:dyDescent="0.3">
      <c r="A68" s="265"/>
      <c r="B68" s="284"/>
      <c r="C68" s="268"/>
      <c r="D68" s="268"/>
      <c r="E68" s="268"/>
      <c r="F68" s="268"/>
      <c r="G68" s="268"/>
      <c r="H68" s="268"/>
      <c r="I68" s="268"/>
      <c r="J68" s="286"/>
      <c r="K68" s="286"/>
      <c r="L68" s="286"/>
      <c r="M68" s="286"/>
      <c r="N68" s="286"/>
      <c r="O68" s="286"/>
      <c r="P68" s="286"/>
      <c r="Q68" s="286"/>
      <c r="R68" s="271"/>
      <c r="S68" s="271"/>
      <c r="T68" s="39"/>
      <c r="U68" s="150" t="s">
        <v>15</v>
      </c>
      <c r="V68" s="163">
        <f>IF(V67=0,0,(V67)/((C67/1000000)*8.34))</f>
        <v>2.4398843552355154</v>
      </c>
      <c r="W68" s="163">
        <f>IF(W67=0,0,(W67)/((D67/1000000)*8.34))</f>
        <v>0</v>
      </c>
      <c r="X68" s="276"/>
      <c r="Y68" s="178">
        <f>IF(Y67=0,0,(Y67)/((C67/1000000)*8.34))</f>
        <v>2.0131905576371469</v>
      </c>
      <c r="Z68" s="178">
        <f>IF(Z67=0,0,(Z67)/((D67/1000000)*8.34))</f>
        <v>0</v>
      </c>
      <c r="AA68" s="276"/>
      <c r="AB68" s="178">
        <f>IF(AB67=0,0,(AB67)/((C67/1000000)*8.34))</f>
        <v>6.9324743720287421E-3</v>
      </c>
      <c r="AC68" s="178">
        <f>IF(AC66=0,0,(AC66)/((C67/1000000)*8.34))</f>
        <v>1.2201154894770585</v>
      </c>
      <c r="AD68" s="178">
        <f>IF(AD66=0,0,(AD66)/((D67/1000000)*8.34))</f>
        <v>0</v>
      </c>
      <c r="AE68" s="279"/>
      <c r="AF68" s="11"/>
      <c r="AG68" s="18" t="s">
        <v>22</v>
      </c>
      <c r="AH68" s="6">
        <v>7.49</v>
      </c>
      <c r="AI68" s="6">
        <v>7.91</v>
      </c>
    </row>
    <row r="69" spans="1:35" ht="15.75" x14ac:dyDescent="0.25">
      <c r="A69" s="288">
        <v>23</v>
      </c>
      <c r="B69" s="38" t="s">
        <v>7</v>
      </c>
      <c r="C69" s="134">
        <v>251364</v>
      </c>
      <c r="D69" s="2">
        <v>428401</v>
      </c>
      <c r="E69" s="287">
        <f t="shared" ref="E69" si="43">(C70+D70)</f>
        <v>1724000</v>
      </c>
      <c r="F69" s="2">
        <v>158453</v>
      </c>
      <c r="G69" s="2">
        <v>124889</v>
      </c>
      <c r="H69" s="287">
        <f>F70+G70</f>
        <v>35000</v>
      </c>
      <c r="I69" s="2">
        <v>703369800</v>
      </c>
      <c r="J69" s="3">
        <v>5898.7</v>
      </c>
      <c r="K69" s="3">
        <v>42977.2</v>
      </c>
      <c r="L69" s="3">
        <v>37689.699999999997</v>
      </c>
      <c r="M69" s="3">
        <v>402.1</v>
      </c>
      <c r="N69" s="4">
        <v>941.1</v>
      </c>
      <c r="O69" s="4">
        <v>337.3</v>
      </c>
      <c r="P69" s="4">
        <v>698</v>
      </c>
      <c r="Q69" s="3">
        <v>231</v>
      </c>
      <c r="R69" s="270">
        <v>1.03</v>
      </c>
      <c r="S69" s="270">
        <v>0</v>
      </c>
      <c r="T69" s="39"/>
      <c r="U69" s="40" t="s">
        <v>14</v>
      </c>
      <c r="V69" s="164">
        <v>0.5</v>
      </c>
      <c r="W69" s="164">
        <v>3.75</v>
      </c>
      <c r="X69" s="282">
        <f>(V70+W70)</f>
        <v>37.284999999999997</v>
      </c>
      <c r="Y69" s="179">
        <v>5.25</v>
      </c>
      <c r="Z69" s="179">
        <v>3.875</v>
      </c>
      <c r="AA69" s="282">
        <f>(Y70+Z70)</f>
        <v>20.075000000000003</v>
      </c>
      <c r="AB69" s="179">
        <v>1</v>
      </c>
      <c r="AC69" s="386">
        <v>8</v>
      </c>
      <c r="AD69" s="386">
        <v>13</v>
      </c>
      <c r="AE69" s="278">
        <f>AC69+AD69</f>
        <v>21</v>
      </c>
      <c r="AF69" s="11"/>
      <c r="AG69" s="19" t="s">
        <v>21</v>
      </c>
      <c r="AH69" s="7">
        <v>2.56</v>
      </c>
      <c r="AI69" s="8">
        <v>4.2000000000000003E-2</v>
      </c>
    </row>
    <row r="70" spans="1:35" ht="15.75" x14ac:dyDescent="0.25">
      <c r="A70" s="264"/>
      <c r="B70" s="283" t="s">
        <v>9</v>
      </c>
      <c r="C70" s="266">
        <f>((C69-C66)*1000)</f>
        <v>716000</v>
      </c>
      <c r="D70" s="266">
        <f>((D69-D66)*1000)</f>
        <v>1008000</v>
      </c>
      <c r="E70" s="267"/>
      <c r="F70" s="266">
        <f>((F69-F66)*1000)</f>
        <v>0</v>
      </c>
      <c r="G70" s="266">
        <f>((G69-G66)*1000)</f>
        <v>35000</v>
      </c>
      <c r="H70" s="267"/>
      <c r="I70" s="266">
        <f t="shared" ref="I70:Q70" si="44">(I69-I66)</f>
        <v>1411600</v>
      </c>
      <c r="J70" s="285">
        <f t="shared" si="44"/>
        <v>8.3999999999996362</v>
      </c>
      <c r="K70" s="285">
        <f t="shared" si="44"/>
        <v>13.099999999998545</v>
      </c>
      <c r="L70" s="285">
        <f t="shared" si="44"/>
        <v>13.099999999998545</v>
      </c>
      <c r="M70" s="285">
        <f t="shared" si="44"/>
        <v>0</v>
      </c>
      <c r="N70" s="285">
        <f t="shared" si="44"/>
        <v>0.20000000000004547</v>
      </c>
      <c r="O70" s="285">
        <f t="shared" si="44"/>
        <v>0</v>
      </c>
      <c r="P70" s="285">
        <f t="shared" si="44"/>
        <v>0.20000000000004547</v>
      </c>
      <c r="Q70" s="285">
        <f t="shared" si="44"/>
        <v>9.9999999999994316E-2</v>
      </c>
      <c r="R70" s="270"/>
      <c r="S70" s="270"/>
      <c r="T70" s="39"/>
      <c r="U70" s="149" t="s">
        <v>16</v>
      </c>
      <c r="V70" s="162">
        <f>(V69*35.195)</f>
        <v>17.5975</v>
      </c>
      <c r="W70" s="162">
        <f>(W69*5.25)</f>
        <v>19.6875</v>
      </c>
      <c r="X70" s="275"/>
      <c r="Y70" s="177">
        <f>(Y69*2.2)</f>
        <v>11.55</v>
      </c>
      <c r="Z70" s="177">
        <f>(Z69*2.2)</f>
        <v>8.5250000000000004</v>
      </c>
      <c r="AA70" s="275"/>
      <c r="AB70" s="177">
        <f>(AB69*0.25)</f>
        <v>0.25</v>
      </c>
      <c r="AC70" s="385"/>
      <c r="AD70" s="385"/>
      <c r="AE70" s="278"/>
      <c r="AF70" s="11"/>
      <c r="AG70" s="17" t="s">
        <v>23</v>
      </c>
      <c r="AH70" s="5">
        <v>15.5</v>
      </c>
      <c r="AI70" s="5">
        <v>15.4</v>
      </c>
    </row>
    <row r="71" spans="1:35" ht="16.5" thickBot="1" x14ac:dyDescent="0.3">
      <c r="A71" s="265"/>
      <c r="B71" s="284"/>
      <c r="C71" s="268"/>
      <c r="D71" s="268"/>
      <c r="E71" s="268"/>
      <c r="F71" s="268"/>
      <c r="G71" s="268"/>
      <c r="H71" s="268"/>
      <c r="I71" s="268"/>
      <c r="J71" s="286"/>
      <c r="K71" s="286"/>
      <c r="L71" s="286"/>
      <c r="M71" s="286"/>
      <c r="N71" s="286"/>
      <c r="O71" s="286"/>
      <c r="P71" s="286"/>
      <c r="Q71" s="286"/>
      <c r="R71" s="271"/>
      <c r="S71" s="271"/>
      <c r="T71" s="39"/>
      <c r="U71" s="150" t="s">
        <v>15</v>
      </c>
      <c r="V71" s="163">
        <f>IF(V70=0,0,(V70)/((C70/1000000)*8.34))</f>
        <v>2.9469441206811089</v>
      </c>
      <c r="W71" s="163">
        <f>IF(W70=0,0,(W70)/((D70/1000000)*8.34))</f>
        <v>2.3418764988009593</v>
      </c>
      <c r="X71" s="276"/>
      <c r="Y71" s="178">
        <f>IF(Y70=0,0,(Y70)/((C70/1000000)*8.34))</f>
        <v>1.9342068244845467</v>
      </c>
      <c r="Z71" s="178">
        <f>IF(Z70=0,0,(Z70)/((D70/1000000)*8.34))</f>
        <v>1.0140696966236535</v>
      </c>
      <c r="AA71" s="276"/>
      <c r="AB71" s="178">
        <f>IF(AB70=0,0,(AB70)/((C70/1000000)*8.34))</f>
        <v>4.1865948581916591E-2</v>
      </c>
      <c r="AC71" s="178">
        <f>IF(AC69=0,0,(AC69)/((C70/1000000)*8.34))</f>
        <v>1.3397103546213309</v>
      </c>
      <c r="AD71" s="178">
        <f>IF(AD69=0,0,(AD69)/((D70/1000000)*8.34))</f>
        <v>1.5463819420653953</v>
      </c>
      <c r="AE71" s="279"/>
      <c r="AF71" s="11"/>
      <c r="AG71" s="18" t="s">
        <v>22</v>
      </c>
      <c r="AH71" s="6">
        <v>7.38</v>
      </c>
      <c r="AI71" s="6">
        <v>7.7</v>
      </c>
    </row>
    <row r="72" spans="1:35" ht="15.75" x14ac:dyDescent="0.25">
      <c r="A72" s="288">
        <v>24</v>
      </c>
      <c r="B72" s="38" t="s">
        <v>7</v>
      </c>
      <c r="C72" s="134">
        <v>252621</v>
      </c>
      <c r="D72" s="2">
        <v>428401</v>
      </c>
      <c r="E72" s="287">
        <f t="shared" ref="E72" si="45">(C73+D73)</f>
        <v>1257000</v>
      </c>
      <c r="F72" s="2">
        <v>158488</v>
      </c>
      <c r="G72" s="2">
        <v>124889</v>
      </c>
      <c r="H72" s="287">
        <f>F73+G73</f>
        <v>35000</v>
      </c>
      <c r="I72" s="2">
        <v>704693900</v>
      </c>
      <c r="J72" s="3">
        <v>5913.8</v>
      </c>
      <c r="K72" s="3">
        <v>42977.2</v>
      </c>
      <c r="L72" s="3">
        <v>37689.699999999997</v>
      </c>
      <c r="M72" s="3">
        <v>402.3</v>
      </c>
      <c r="N72" s="4">
        <v>941.1</v>
      </c>
      <c r="O72" s="4">
        <v>337.3</v>
      </c>
      <c r="P72" s="4">
        <v>698</v>
      </c>
      <c r="Q72" s="3">
        <v>231</v>
      </c>
      <c r="R72" s="270">
        <v>1.0900000000000001</v>
      </c>
      <c r="S72" s="270">
        <v>0</v>
      </c>
      <c r="T72" s="39"/>
      <c r="U72" s="40" t="s">
        <v>14</v>
      </c>
      <c r="V72" s="164">
        <v>0.75</v>
      </c>
      <c r="W72" s="164">
        <v>0</v>
      </c>
      <c r="X72" s="282">
        <f>(V73+W73)</f>
        <v>26.396250000000002</v>
      </c>
      <c r="Y72" s="179">
        <v>9.875</v>
      </c>
      <c r="Z72" s="179">
        <v>0</v>
      </c>
      <c r="AA72" s="282">
        <f>(Y73+Z73)</f>
        <v>21.725000000000001</v>
      </c>
      <c r="AB72" s="179">
        <v>3</v>
      </c>
      <c r="AC72" s="386">
        <v>13</v>
      </c>
      <c r="AD72" s="386">
        <v>0</v>
      </c>
      <c r="AE72" s="278">
        <f>AC72+AD72</f>
        <v>13</v>
      </c>
      <c r="AF72" s="11"/>
      <c r="AG72" s="19" t="s">
        <v>21</v>
      </c>
      <c r="AH72" s="7">
        <v>1.59</v>
      </c>
      <c r="AI72" s="8">
        <v>4.3999999999999997E-2</v>
      </c>
    </row>
    <row r="73" spans="1:35" ht="15.75" x14ac:dyDescent="0.25">
      <c r="A73" s="264"/>
      <c r="B73" s="283" t="s">
        <v>9</v>
      </c>
      <c r="C73" s="266">
        <f>((C72-C69)*1000)</f>
        <v>1257000</v>
      </c>
      <c r="D73" s="266">
        <f>((D72-D69)*1000)</f>
        <v>0</v>
      </c>
      <c r="E73" s="267"/>
      <c r="F73" s="266">
        <f>((F72-F69)*1000)</f>
        <v>35000</v>
      </c>
      <c r="G73" s="266">
        <f>((G72-G69)*1000)</f>
        <v>0</v>
      </c>
      <c r="H73" s="267"/>
      <c r="I73" s="266">
        <f t="shared" ref="I73:Q73" si="46">(I72-I69)</f>
        <v>1324100</v>
      </c>
      <c r="J73" s="285">
        <f t="shared" si="46"/>
        <v>15.100000000000364</v>
      </c>
      <c r="K73" s="285">
        <f t="shared" si="46"/>
        <v>0</v>
      </c>
      <c r="L73" s="285">
        <f t="shared" si="46"/>
        <v>0</v>
      </c>
      <c r="M73" s="285">
        <f t="shared" si="46"/>
        <v>0.19999999999998863</v>
      </c>
      <c r="N73" s="285">
        <f t="shared" si="46"/>
        <v>0</v>
      </c>
      <c r="O73" s="285">
        <f t="shared" si="46"/>
        <v>0</v>
      </c>
      <c r="P73" s="285">
        <f t="shared" si="46"/>
        <v>0</v>
      </c>
      <c r="Q73" s="285">
        <f t="shared" si="46"/>
        <v>0</v>
      </c>
      <c r="R73" s="270"/>
      <c r="S73" s="270"/>
      <c r="T73" s="39"/>
      <c r="U73" s="149" t="s">
        <v>16</v>
      </c>
      <c r="V73" s="162">
        <f>(V72*35.195)</f>
        <v>26.396250000000002</v>
      </c>
      <c r="W73" s="162">
        <f>(W72*5.25)</f>
        <v>0</v>
      </c>
      <c r="X73" s="275"/>
      <c r="Y73" s="177">
        <f>(Y72*2.2)</f>
        <v>21.725000000000001</v>
      </c>
      <c r="Z73" s="177">
        <f>(Z72*2.2)</f>
        <v>0</v>
      </c>
      <c r="AA73" s="275"/>
      <c r="AB73" s="177">
        <f>(AB72*0.25)</f>
        <v>0.75</v>
      </c>
      <c r="AC73" s="385"/>
      <c r="AD73" s="385"/>
      <c r="AE73" s="278"/>
      <c r="AF73" s="11"/>
      <c r="AG73" s="17" t="s">
        <v>23</v>
      </c>
      <c r="AH73" s="5">
        <v>16.600000000000001</v>
      </c>
      <c r="AI73" s="5">
        <v>16.3</v>
      </c>
    </row>
    <row r="74" spans="1:35" ht="16.5" thickBot="1" x14ac:dyDescent="0.3">
      <c r="A74" s="265"/>
      <c r="B74" s="284"/>
      <c r="C74" s="268"/>
      <c r="D74" s="268"/>
      <c r="E74" s="268"/>
      <c r="F74" s="268"/>
      <c r="G74" s="268"/>
      <c r="H74" s="268"/>
      <c r="I74" s="268"/>
      <c r="J74" s="286"/>
      <c r="K74" s="286"/>
      <c r="L74" s="286"/>
      <c r="M74" s="286"/>
      <c r="N74" s="286"/>
      <c r="O74" s="286"/>
      <c r="P74" s="286"/>
      <c r="Q74" s="286"/>
      <c r="R74" s="271"/>
      <c r="S74" s="271"/>
      <c r="T74" s="39"/>
      <c r="U74" s="150" t="s">
        <v>15</v>
      </c>
      <c r="V74" s="163">
        <f>IF(V73=0,0,(V73)/((C73/1000000)*8.34))</f>
        <v>2.5179140696988953</v>
      </c>
      <c r="W74" s="163">
        <f>IF(W73=0,0,(W73)/((D73/1000000)*8.34))</f>
        <v>0</v>
      </c>
      <c r="X74" s="276"/>
      <c r="Y74" s="178">
        <f>IF(Y73=0,0,(Y73)/((C73/1000000)*8.34))</f>
        <v>2.0723278179365821</v>
      </c>
      <c r="Z74" s="178">
        <f>IF(Z73=0,0,(Z73)/((D73/1000000)*8.34))</f>
        <v>0</v>
      </c>
      <c r="AA74" s="276"/>
      <c r="AB74" s="178">
        <f>IF(AB73=0,0,(AB73)/((C73/1000000)*8.34))</f>
        <v>7.1541811896544821E-2</v>
      </c>
      <c r="AC74" s="178">
        <f>IF(AC72=0,0,(AC72)/((C73/1000000)*8.34))</f>
        <v>1.2400580728734436</v>
      </c>
      <c r="AD74" s="178">
        <f>IF(AD72=0,0,(AD72)/((D73/1000000)*8.34))</f>
        <v>0</v>
      </c>
      <c r="AE74" s="279"/>
      <c r="AF74" s="11"/>
      <c r="AG74" s="18" t="s">
        <v>22</v>
      </c>
      <c r="AH74" s="6">
        <v>7.44</v>
      </c>
      <c r="AI74" s="6">
        <v>7.77</v>
      </c>
    </row>
    <row r="75" spans="1:35" ht="15.75" x14ac:dyDescent="0.25">
      <c r="A75" s="288">
        <v>25</v>
      </c>
      <c r="B75" s="38" t="s">
        <v>7</v>
      </c>
      <c r="C75" s="134">
        <v>254163</v>
      </c>
      <c r="D75" s="2">
        <v>428401</v>
      </c>
      <c r="E75" s="287">
        <f t="shared" ref="E75" si="47">(C76+D76)</f>
        <v>1542000</v>
      </c>
      <c r="F75" s="2">
        <v>158524</v>
      </c>
      <c r="G75" s="2">
        <v>124889</v>
      </c>
      <c r="H75" s="287">
        <f>F76+G76</f>
        <v>36000</v>
      </c>
      <c r="I75" s="2">
        <v>706091700</v>
      </c>
      <c r="J75" s="3">
        <v>5932.3</v>
      </c>
      <c r="K75" s="3">
        <v>42977.2</v>
      </c>
      <c r="L75" s="3">
        <v>37689.699999999997</v>
      </c>
      <c r="M75" s="3">
        <v>402.5</v>
      </c>
      <c r="N75" s="4">
        <v>941.1</v>
      </c>
      <c r="O75" s="4">
        <v>337.4</v>
      </c>
      <c r="P75" s="4">
        <v>698</v>
      </c>
      <c r="Q75" s="3">
        <v>231.1</v>
      </c>
      <c r="R75" s="270">
        <v>1.05</v>
      </c>
      <c r="S75" s="270">
        <v>0</v>
      </c>
      <c r="T75" s="39"/>
      <c r="U75" s="40" t="s">
        <v>14</v>
      </c>
      <c r="V75" s="164">
        <v>0.9375</v>
      </c>
      <c r="W75" s="164">
        <v>0</v>
      </c>
      <c r="X75" s="282">
        <f>(V76+W76)</f>
        <v>32.995312499999997</v>
      </c>
      <c r="Y75" s="179">
        <v>11.75</v>
      </c>
      <c r="Z75" s="179">
        <v>0</v>
      </c>
      <c r="AA75" s="282">
        <f>(Y76+Z76)</f>
        <v>25.85</v>
      </c>
      <c r="AB75" s="179">
        <v>3.5</v>
      </c>
      <c r="AC75" s="386">
        <v>17</v>
      </c>
      <c r="AD75" s="386">
        <v>0</v>
      </c>
      <c r="AE75" s="278">
        <f>AC75+AD75</f>
        <v>17</v>
      </c>
      <c r="AF75" s="11"/>
      <c r="AG75" s="19" t="s">
        <v>21</v>
      </c>
      <c r="AH75" s="7">
        <v>1.17</v>
      </c>
      <c r="AI75" s="8">
        <v>2.7E-2</v>
      </c>
    </row>
    <row r="76" spans="1:35" ht="15.75" x14ac:dyDescent="0.25">
      <c r="A76" s="264"/>
      <c r="B76" s="283" t="s">
        <v>9</v>
      </c>
      <c r="C76" s="266">
        <f>((C75-C72)*1000)</f>
        <v>1542000</v>
      </c>
      <c r="D76" s="266">
        <f>((D75-D72)*1000)</f>
        <v>0</v>
      </c>
      <c r="E76" s="267"/>
      <c r="F76" s="266">
        <f>((F75-F72)*1000)</f>
        <v>36000</v>
      </c>
      <c r="G76" s="266">
        <f>((G75-G72)*1000)</f>
        <v>0</v>
      </c>
      <c r="H76" s="267"/>
      <c r="I76" s="266">
        <f t="shared" ref="I76:Q76" si="48">(I75-I72)</f>
        <v>1397800</v>
      </c>
      <c r="J76" s="285">
        <f t="shared" si="48"/>
        <v>18.5</v>
      </c>
      <c r="K76" s="285">
        <f t="shared" si="48"/>
        <v>0</v>
      </c>
      <c r="L76" s="285">
        <f t="shared" si="48"/>
        <v>0</v>
      </c>
      <c r="M76" s="285">
        <f t="shared" si="48"/>
        <v>0.19999999999998863</v>
      </c>
      <c r="N76" s="285">
        <f t="shared" si="48"/>
        <v>0</v>
      </c>
      <c r="O76" s="285">
        <f t="shared" si="48"/>
        <v>9.9999999999965894E-2</v>
      </c>
      <c r="P76" s="285">
        <f t="shared" si="48"/>
        <v>0</v>
      </c>
      <c r="Q76" s="285">
        <f t="shared" si="48"/>
        <v>9.9999999999994316E-2</v>
      </c>
      <c r="R76" s="270"/>
      <c r="S76" s="270"/>
      <c r="T76" s="39"/>
      <c r="U76" s="149" t="s">
        <v>16</v>
      </c>
      <c r="V76" s="162">
        <f>(V75*35.195)</f>
        <v>32.995312499999997</v>
      </c>
      <c r="W76" s="162">
        <f>(W75*5.25)</f>
        <v>0</v>
      </c>
      <c r="X76" s="275"/>
      <c r="Y76" s="177">
        <f>(Y75*2.2)</f>
        <v>25.85</v>
      </c>
      <c r="Z76" s="177">
        <f>(Z75*2.2)</f>
        <v>0</v>
      </c>
      <c r="AA76" s="275"/>
      <c r="AB76" s="177">
        <f>(AB75*0.25)</f>
        <v>0.875</v>
      </c>
      <c r="AC76" s="385"/>
      <c r="AD76" s="385"/>
      <c r="AE76" s="278"/>
      <c r="AF76" s="11"/>
      <c r="AG76" s="17" t="s">
        <v>23</v>
      </c>
      <c r="AH76" s="5">
        <v>16.100000000000001</v>
      </c>
      <c r="AI76" s="5">
        <v>17.3</v>
      </c>
    </row>
    <row r="77" spans="1:35" ht="16.5" thickBot="1" x14ac:dyDescent="0.3">
      <c r="A77" s="265"/>
      <c r="B77" s="284"/>
      <c r="C77" s="268"/>
      <c r="D77" s="268"/>
      <c r="E77" s="268"/>
      <c r="F77" s="268"/>
      <c r="G77" s="268"/>
      <c r="H77" s="268"/>
      <c r="I77" s="268"/>
      <c r="J77" s="286"/>
      <c r="K77" s="286"/>
      <c r="L77" s="286"/>
      <c r="M77" s="286"/>
      <c r="N77" s="286"/>
      <c r="O77" s="286"/>
      <c r="P77" s="286"/>
      <c r="Q77" s="286"/>
      <c r="R77" s="271"/>
      <c r="S77" s="271"/>
      <c r="T77" s="39"/>
      <c r="U77" s="150" t="s">
        <v>15</v>
      </c>
      <c r="V77" s="163">
        <f>IF(V76=0,0,(V76)/((C76/1000000)*8.34))</f>
        <v>2.5656760583750895</v>
      </c>
      <c r="W77" s="163">
        <f>IF(W76=0,0,(W76)/((D76/1000000)*8.34))</f>
        <v>0</v>
      </c>
      <c r="X77" s="276"/>
      <c r="Y77" s="178">
        <f>IF(Y76=0,0,(Y76)/((C76/1000000)*8.34))</f>
        <v>2.0100650996712361</v>
      </c>
      <c r="Z77" s="178">
        <f>IF(Z76=0,0,(Z76)/((D76/1000000)*8.34))</f>
        <v>0</v>
      </c>
      <c r="AA77" s="276"/>
      <c r="AB77" s="178">
        <f>IF(AB76=0,0,(AB76)/((C76/1000000)*8.34))</f>
        <v>6.8038954050767167E-2</v>
      </c>
      <c r="AC77" s="178">
        <f>IF(AC75=0,0,(AC75)/((C76/1000000)*8.34))</f>
        <v>1.3218996787006194</v>
      </c>
      <c r="AD77" s="178">
        <f>IF(AD75=0,0,(AD75)/((D76/1000000)*8.34))</f>
        <v>0</v>
      </c>
      <c r="AE77" s="279"/>
      <c r="AF77" s="11"/>
      <c r="AG77" s="18" t="s">
        <v>22</v>
      </c>
      <c r="AH77" s="6">
        <v>7.41</v>
      </c>
      <c r="AI77" s="6">
        <v>7.67</v>
      </c>
    </row>
    <row r="78" spans="1:35" ht="15.75" x14ac:dyDescent="0.25">
      <c r="A78" s="288">
        <v>26</v>
      </c>
      <c r="B78" s="38" t="s">
        <v>7</v>
      </c>
      <c r="C78" s="134">
        <v>255350</v>
      </c>
      <c r="D78" s="2">
        <v>428401</v>
      </c>
      <c r="E78" s="287">
        <f t="shared" ref="E78" si="49">(C79+D79)</f>
        <v>1187000</v>
      </c>
      <c r="F78" s="2">
        <v>158524</v>
      </c>
      <c r="G78" s="2">
        <v>124889</v>
      </c>
      <c r="H78" s="287">
        <f>F79+G79</f>
        <v>0</v>
      </c>
      <c r="I78" s="2">
        <v>707442100</v>
      </c>
      <c r="J78" s="3">
        <v>5946.4</v>
      </c>
      <c r="K78" s="3">
        <v>42977.2</v>
      </c>
      <c r="L78" s="3">
        <v>37689.699999999997</v>
      </c>
      <c r="M78" s="3">
        <v>402.5</v>
      </c>
      <c r="N78" s="4">
        <v>941.1</v>
      </c>
      <c r="O78" s="4">
        <v>337.4</v>
      </c>
      <c r="P78" s="4">
        <v>698</v>
      </c>
      <c r="Q78" s="3">
        <v>231.1</v>
      </c>
      <c r="R78" s="270">
        <v>1.03</v>
      </c>
      <c r="S78" s="270">
        <v>0</v>
      </c>
      <c r="T78" s="39"/>
      <c r="U78" s="40" t="s">
        <v>14</v>
      </c>
      <c r="V78" s="164">
        <v>0.75</v>
      </c>
      <c r="W78" s="164">
        <v>0</v>
      </c>
      <c r="X78" s="282">
        <f>(V79+W79)</f>
        <v>26.396250000000002</v>
      </c>
      <c r="Y78" s="179">
        <v>9.125</v>
      </c>
      <c r="Z78" s="179">
        <v>0</v>
      </c>
      <c r="AA78" s="282">
        <f>(Y79+Z79)</f>
        <v>20.075000000000003</v>
      </c>
      <c r="AB78" s="179">
        <v>2.25</v>
      </c>
      <c r="AC78" s="386">
        <v>15</v>
      </c>
      <c r="AD78" s="386">
        <v>0</v>
      </c>
      <c r="AE78" s="278">
        <f>AC78+AD78</f>
        <v>15</v>
      </c>
      <c r="AF78" s="11"/>
      <c r="AG78" s="19" t="s">
        <v>21</v>
      </c>
      <c r="AH78" s="7">
        <v>1.36</v>
      </c>
      <c r="AI78" s="8">
        <v>0.03</v>
      </c>
    </row>
    <row r="79" spans="1:35" ht="15.75" x14ac:dyDescent="0.25">
      <c r="A79" s="264"/>
      <c r="B79" s="283" t="s">
        <v>9</v>
      </c>
      <c r="C79" s="266">
        <f>((C78-C75)*1000)</f>
        <v>1187000</v>
      </c>
      <c r="D79" s="266">
        <f>((D78-D75)*1000)</f>
        <v>0</v>
      </c>
      <c r="E79" s="267"/>
      <c r="F79" s="266">
        <f>((F78-F75)*1000)</f>
        <v>0</v>
      </c>
      <c r="G79" s="266">
        <f>((G78-G75)*1000)</f>
        <v>0</v>
      </c>
      <c r="H79" s="267"/>
      <c r="I79" s="266">
        <f t="shared" ref="I79:Q79" si="50">(I78-I75)</f>
        <v>1350400</v>
      </c>
      <c r="J79" s="285">
        <f t="shared" si="50"/>
        <v>14.099999999999454</v>
      </c>
      <c r="K79" s="285">
        <f t="shared" si="50"/>
        <v>0</v>
      </c>
      <c r="L79" s="285">
        <f t="shared" si="50"/>
        <v>0</v>
      </c>
      <c r="M79" s="285">
        <f t="shared" si="50"/>
        <v>0</v>
      </c>
      <c r="N79" s="285">
        <f t="shared" si="50"/>
        <v>0</v>
      </c>
      <c r="O79" s="285">
        <f t="shared" si="50"/>
        <v>0</v>
      </c>
      <c r="P79" s="285">
        <f t="shared" si="50"/>
        <v>0</v>
      </c>
      <c r="Q79" s="285">
        <f t="shared" si="50"/>
        <v>0</v>
      </c>
      <c r="R79" s="270"/>
      <c r="S79" s="270"/>
      <c r="T79" s="39"/>
      <c r="U79" s="149" t="s">
        <v>16</v>
      </c>
      <c r="V79" s="162">
        <f>(V78*35.195)</f>
        <v>26.396250000000002</v>
      </c>
      <c r="W79" s="162">
        <f>(W78*5.25)</f>
        <v>0</v>
      </c>
      <c r="X79" s="275"/>
      <c r="Y79" s="177">
        <f>(Y78*2.2)</f>
        <v>20.075000000000003</v>
      </c>
      <c r="Z79" s="177">
        <f>(Z78*2.2)</f>
        <v>0</v>
      </c>
      <c r="AA79" s="275"/>
      <c r="AB79" s="177">
        <f>(AB78*0.25)</f>
        <v>0.5625</v>
      </c>
      <c r="AC79" s="385"/>
      <c r="AD79" s="385"/>
      <c r="AE79" s="278"/>
      <c r="AF79" s="11"/>
      <c r="AG79" s="17" t="s">
        <v>23</v>
      </c>
      <c r="AH79" s="5">
        <v>17</v>
      </c>
      <c r="AI79" s="5">
        <v>17.899999999999999</v>
      </c>
    </row>
    <row r="80" spans="1:35" ht="16.5" thickBot="1" x14ac:dyDescent="0.3">
      <c r="A80" s="265"/>
      <c r="B80" s="284"/>
      <c r="C80" s="268"/>
      <c r="D80" s="268"/>
      <c r="E80" s="268"/>
      <c r="F80" s="268"/>
      <c r="G80" s="268"/>
      <c r="H80" s="268"/>
      <c r="I80" s="268"/>
      <c r="J80" s="286"/>
      <c r="K80" s="286"/>
      <c r="L80" s="286"/>
      <c r="M80" s="286"/>
      <c r="N80" s="286"/>
      <c r="O80" s="286"/>
      <c r="P80" s="286"/>
      <c r="Q80" s="286"/>
      <c r="R80" s="271"/>
      <c r="S80" s="271"/>
      <c r="T80" s="39"/>
      <c r="U80" s="150" t="s">
        <v>15</v>
      </c>
      <c r="V80" s="163">
        <f>IF(V79=0,0,(V79)/((C79/1000000)*8.34))</f>
        <v>2.6664009988302535</v>
      </c>
      <c r="W80" s="163">
        <f>IF(W79=0,0,(W79)/((D79/1000000)*8.34))</f>
        <v>0</v>
      </c>
      <c r="X80" s="276"/>
      <c r="Y80" s="178">
        <f>IF(Y79=0,0,(Y79)/((C79/1000000)*8.34))</f>
        <v>2.0278638083635876</v>
      </c>
      <c r="Z80" s="178">
        <f>IF(Z79=0,0,(Z79)/((D79/1000000)*8.34))</f>
        <v>0</v>
      </c>
      <c r="AA80" s="276"/>
      <c r="AB80" s="178">
        <f>IF(AB79=0,0,(AB79)/((C79/1000000)*8.34))</f>
        <v>5.6820592388768007E-2</v>
      </c>
      <c r="AC80" s="178">
        <f>IF(AC78=0,0,(AC78)/((C79/1000000)*8.34))</f>
        <v>1.5152157970338136</v>
      </c>
      <c r="AD80" s="178">
        <f>IF(AD78=0,0,(AD78)/((D79/1000000)*8.34))</f>
        <v>0</v>
      </c>
      <c r="AE80" s="279"/>
      <c r="AF80" s="11"/>
      <c r="AG80" s="18" t="s">
        <v>22</v>
      </c>
      <c r="AH80" s="6">
        <v>7.4</v>
      </c>
      <c r="AI80" s="6">
        <v>7.69</v>
      </c>
    </row>
    <row r="81" spans="1:35" ht="15.75" x14ac:dyDescent="0.25">
      <c r="A81" s="288">
        <v>27</v>
      </c>
      <c r="B81" s="38" t="s">
        <v>7</v>
      </c>
      <c r="C81" s="134">
        <v>256701</v>
      </c>
      <c r="D81" s="2">
        <v>428401</v>
      </c>
      <c r="E81" s="287">
        <f t="shared" ref="E81" si="51">(C82+D82)</f>
        <v>1351000</v>
      </c>
      <c r="F81" s="2">
        <v>158560</v>
      </c>
      <c r="G81" s="2">
        <v>124889</v>
      </c>
      <c r="H81" s="287">
        <f>F82+G82</f>
        <v>36000</v>
      </c>
      <c r="I81" s="2">
        <v>708766100</v>
      </c>
      <c r="J81" s="3">
        <v>5962.5</v>
      </c>
      <c r="K81" s="3">
        <v>42977.2</v>
      </c>
      <c r="L81" s="3">
        <v>37689.699999999997</v>
      </c>
      <c r="M81" s="3">
        <v>402.6</v>
      </c>
      <c r="N81" s="4">
        <v>941.1</v>
      </c>
      <c r="O81" s="4">
        <v>337.5</v>
      </c>
      <c r="P81" s="4">
        <v>698</v>
      </c>
      <c r="Q81" s="3">
        <v>231.2</v>
      </c>
      <c r="R81" s="270">
        <v>1.07</v>
      </c>
      <c r="S81" s="270">
        <v>0</v>
      </c>
      <c r="T81" s="39"/>
      <c r="U81" s="40" t="s">
        <v>14</v>
      </c>
      <c r="V81" s="164">
        <v>0.75</v>
      </c>
      <c r="W81" s="164">
        <v>0</v>
      </c>
      <c r="X81" s="282">
        <f>(V82+W82)</f>
        <v>26.396250000000002</v>
      </c>
      <c r="Y81" s="179">
        <v>9.9375</v>
      </c>
      <c r="Z81" s="179">
        <v>0</v>
      </c>
      <c r="AA81" s="282">
        <f>(Y82+Z82)</f>
        <v>21.862500000000001</v>
      </c>
      <c r="AB81" s="179">
        <v>3.125</v>
      </c>
      <c r="AC81" s="386">
        <v>16</v>
      </c>
      <c r="AD81" s="386">
        <v>0</v>
      </c>
      <c r="AE81" s="278">
        <f>AC81+AD81</f>
        <v>16</v>
      </c>
      <c r="AF81" s="11"/>
      <c r="AG81" s="19" t="s">
        <v>21</v>
      </c>
      <c r="AH81" s="7">
        <v>1.34</v>
      </c>
      <c r="AI81" s="8">
        <v>2.3E-2</v>
      </c>
    </row>
    <row r="82" spans="1:35" ht="15.75" x14ac:dyDescent="0.25">
      <c r="A82" s="264"/>
      <c r="B82" s="283" t="s">
        <v>9</v>
      </c>
      <c r="C82" s="266">
        <f>((C81-C78)*1000)</f>
        <v>1351000</v>
      </c>
      <c r="D82" s="266">
        <f>((D81-D78)*1000)</f>
        <v>0</v>
      </c>
      <c r="E82" s="267"/>
      <c r="F82" s="266">
        <f>((F81-F78)*1000)</f>
        <v>36000</v>
      </c>
      <c r="G82" s="266">
        <f>((G81-G78)*1000)</f>
        <v>0</v>
      </c>
      <c r="H82" s="267"/>
      <c r="I82" s="266">
        <f t="shared" ref="I82:Q82" si="52">(I81-I78)</f>
        <v>1324000</v>
      </c>
      <c r="J82" s="285">
        <f t="shared" si="52"/>
        <v>16.100000000000364</v>
      </c>
      <c r="K82" s="285">
        <f t="shared" si="52"/>
        <v>0</v>
      </c>
      <c r="L82" s="285">
        <f t="shared" si="52"/>
        <v>0</v>
      </c>
      <c r="M82" s="285">
        <f t="shared" si="52"/>
        <v>0.10000000000002274</v>
      </c>
      <c r="N82" s="285">
        <f t="shared" si="52"/>
        <v>0</v>
      </c>
      <c r="O82" s="285">
        <f t="shared" si="52"/>
        <v>0.10000000000002274</v>
      </c>
      <c r="P82" s="285">
        <f t="shared" si="52"/>
        <v>0</v>
      </c>
      <c r="Q82" s="285">
        <f t="shared" si="52"/>
        <v>9.9999999999994316E-2</v>
      </c>
      <c r="R82" s="270"/>
      <c r="S82" s="270"/>
      <c r="T82" s="39"/>
      <c r="U82" s="149" t="s">
        <v>16</v>
      </c>
      <c r="V82" s="162">
        <f>(V81*35.195)</f>
        <v>26.396250000000002</v>
      </c>
      <c r="W82" s="162">
        <f>(W81*5.25)</f>
        <v>0</v>
      </c>
      <c r="X82" s="275"/>
      <c r="Y82" s="177">
        <f>(Y81*2.2)</f>
        <v>21.862500000000001</v>
      </c>
      <c r="Z82" s="177">
        <f>(Z81*2.2)</f>
        <v>0</v>
      </c>
      <c r="AA82" s="275"/>
      <c r="AB82" s="177">
        <f>(AB81*0.25)</f>
        <v>0.78125</v>
      </c>
      <c r="AC82" s="385"/>
      <c r="AD82" s="385"/>
      <c r="AE82" s="278"/>
      <c r="AF82" s="11"/>
      <c r="AG82" s="17" t="s">
        <v>23</v>
      </c>
      <c r="AH82" s="5">
        <v>16.8</v>
      </c>
      <c r="AI82" s="5">
        <v>17.7</v>
      </c>
    </row>
    <row r="83" spans="1:35" ht="16.5" thickBot="1" x14ac:dyDescent="0.3">
      <c r="A83" s="265"/>
      <c r="B83" s="284"/>
      <c r="C83" s="268"/>
      <c r="D83" s="268"/>
      <c r="E83" s="268"/>
      <c r="F83" s="268"/>
      <c r="G83" s="268"/>
      <c r="H83" s="268"/>
      <c r="I83" s="268"/>
      <c r="J83" s="286"/>
      <c r="K83" s="286"/>
      <c r="L83" s="286"/>
      <c r="M83" s="286"/>
      <c r="N83" s="286"/>
      <c r="O83" s="286"/>
      <c r="P83" s="286"/>
      <c r="Q83" s="286"/>
      <c r="R83" s="271"/>
      <c r="S83" s="271"/>
      <c r="T83" s="39"/>
      <c r="U83" s="150" t="s">
        <v>15</v>
      </c>
      <c r="V83" s="163">
        <f>IF(V82=0,0,(V82)/((C82/1000000)*8.34))</f>
        <v>2.3427224171809855</v>
      </c>
      <c r="W83" s="163">
        <f>IF(W82=0,0,(W82)/((D82/1000000)*8.34))</f>
        <v>0</v>
      </c>
      <c r="X83" s="276"/>
      <c r="Y83" s="178">
        <f>IF(Y82=0,0,(Y82)/((C82/1000000)*8.34))</f>
        <v>1.9403426185772332</v>
      </c>
      <c r="Z83" s="178">
        <f>IF(Z82=0,0,(Z82)/((D82/1000000)*8.34))</f>
        <v>0</v>
      </c>
      <c r="AA83" s="276"/>
      <c r="AB83" s="178">
        <f>IF(AB82=0,0,(AB82)/((C82/1000000)*8.34))</f>
        <v>6.9337572133263053E-2</v>
      </c>
      <c r="AC83" s="178">
        <f>IF(AC81=0,0,(AC81)/((C82/1000000)*8.34))</f>
        <v>1.4200334772892271</v>
      </c>
      <c r="AD83" s="178">
        <f>IF(AD81=0,0,(AD81)/((D82/1000000)*8.34))</f>
        <v>0</v>
      </c>
      <c r="AE83" s="279"/>
      <c r="AF83" s="11"/>
      <c r="AG83" s="18" t="s">
        <v>22</v>
      </c>
      <c r="AH83" s="6">
        <v>7.41</v>
      </c>
      <c r="AI83" s="6">
        <v>7.99</v>
      </c>
    </row>
    <row r="84" spans="1:35" ht="15.75" x14ac:dyDescent="0.25">
      <c r="A84" s="288">
        <v>28</v>
      </c>
      <c r="B84" s="38" t="s">
        <v>7</v>
      </c>
      <c r="C84" s="134">
        <v>257784</v>
      </c>
      <c r="D84" s="2">
        <v>428401</v>
      </c>
      <c r="E84" s="287">
        <f t="shared" ref="E84" si="53">(C85+D85)</f>
        <v>1083000</v>
      </c>
      <c r="F84" s="2">
        <v>158595</v>
      </c>
      <c r="G84" s="2">
        <v>124889</v>
      </c>
      <c r="H84" s="287">
        <f>F85+G85</f>
        <v>35000</v>
      </c>
      <c r="I84" s="2">
        <v>709727400</v>
      </c>
      <c r="J84" s="3">
        <v>5975.3</v>
      </c>
      <c r="K84" s="3">
        <v>42977.2</v>
      </c>
      <c r="L84" s="3">
        <v>37689.699999999997</v>
      </c>
      <c r="M84" s="3">
        <v>402.9</v>
      </c>
      <c r="N84" s="4">
        <v>941.1</v>
      </c>
      <c r="O84" s="4">
        <v>337.6</v>
      </c>
      <c r="P84" s="4">
        <v>698</v>
      </c>
      <c r="Q84" s="3">
        <v>231.3</v>
      </c>
      <c r="R84" s="270">
        <v>1.1200000000000001</v>
      </c>
      <c r="S84" s="270">
        <v>0.02</v>
      </c>
      <c r="T84" s="39"/>
      <c r="U84" s="40" t="s">
        <v>14</v>
      </c>
      <c r="V84" s="164">
        <v>0.75</v>
      </c>
      <c r="W84" s="164">
        <v>0</v>
      </c>
      <c r="X84" s="282">
        <f>(V85+W85)</f>
        <v>26.396250000000002</v>
      </c>
      <c r="Y84" s="179">
        <v>8</v>
      </c>
      <c r="Z84" s="179">
        <v>0</v>
      </c>
      <c r="AA84" s="282">
        <f>(Y85+Z85)</f>
        <v>17.600000000000001</v>
      </c>
      <c r="AB84" s="179">
        <v>2.375</v>
      </c>
      <c r="AC84" s="386">
        <v>12</v>
      </c>
      <c r="AD84" s="386">
        <v>0</v>
      </c>
      <c r="AE84" s="278">
        <f>AC84+AD84</f>
        <v>12</v>
      </c>
      <c r="AF84" s="11"/>
      <c r="AG84" s="19" t="s">
        <v>21</v>
      </c>
      <c r="AH84" s="7">
        <v>1.1000000000000001</v>
      </c>
      <c r="AI84" s="8">
        <v>2.4E-2</v>
      </c>
    </row>
    <row r="85" spans="1:35" ht="15.75" x14ac:dyDescent="0.25">
      <c r="A85" s="264"/>
      <c r="B85" s="283" t="s">
        <v>9</v>
      </c>
      <c r="C85" s="266">
        <f>((C84-C81)*1000)</f>
        <v>1083000</v>
      </c>
      <c r="D85" s="266">
        <f>((D84-D81)*1000)</f>
        <v>0</v>
      </c>
      <c r="E85" s="267"/>
      <c r="F85" s="266">
        <f>((F84-F81)*1000)</f>
        <v>35000</v>
      </c>
      <c r="G85" s="266">
        <f>((G84-G81)*1000)</f>
        <v>0</v>
      </c>
      <c r="H85" s="267"/>
      <c r="I85" s="266">
        <f t="shared" ref="I85:Q85" si="54">(I84-I81)</f>
        <v>961300</v>
      </c>
      <c r="J85" s="285">
        <f t="shared" si="54"/>
        <v>12.800000000000182</v>
      </c>
      <c r="K85" s="285">
        <f t="shared" si="54"/>
        <v>0</v>
      </c>
      <c r="L85" s="285">
        <f t="shared" si="54"/>
        <v>0</v>
      </c>
      <c r="M85" s="285">
        <f t="shared" si="54"/>
        <v>0.29999999999995453</v>
      </c>
      <c r="N85" s="285">
        <f t="shared" si="54"/>
        <v>0</v>
      </c>
      <c r="O85" s="285">
        <f t="shared" si="54"/>
        <v>0.10000000000002274</v>
      </c>
      <c r="P85" s="285">
        <f t="shared" si="54"/>
        <v>0</v>
      </c>
      <c r="Q85" s="285">
        <f t="shared" si="54"/>
        <v>0.10000000000002274</v>
      </c>
      <c r="R85" s="270"/>
      <c r="S85" s="270"/>
      <c r="T85" s="39"/>
      <c r="U85" s="149" t="s">
        <v>16</v>
      </c>
      <c r="V85" s="162">
        <f>(V84*35.195)</f>
        <v>26.396250000000002</v>
      </c>
      <c r="W85" s="162">
        <f>(W84*5.25)</f>
        <v>0</v>
      </c>
      <c r="X85" s="275"/>
      <c r="Y85" s="177">
        <f>(Y84*2.2)</f>
        <v>17.600000000000001</v>
      </c>
      <c r="Z85" s="177">
        <f>(Z84*2.2)</f>
        <v>0</v>
      </c>
      <c r="AA85" s="275"/>
      <c r="AB85" s="177">
        <f>(AB84*0.25)</f>
        <v>0.59375</v>
      </c>
      <c r="AC85" s="385"/>
      <c r="AD85" s="385"/>
      <c r="AE85" s="278"/>
      <c r="AF85" s="11"/>
      <c r="AG85" s="17" t="s">
        <v>23</v>
      </c>
      <c r="AH85" s="5">
        <v>15.7</v>
      </c>
      <c r="AI85" s="5">
        <v>16.600000000000001</v>
      </c>
    </row>
    <row r="86" spans="1:35" ht="16.5" thickBot="1" x14ac:dyDescent="0.3">
      <c r="A86" s="265"/>
      <c r="B86" s="284"/>
      <c r="C86" s="268"/>
      <c r="D86" s="268"/>
      <c r="E86" s="268"/>
      <c r="F86" s="268"/>
      <c r="G86" s="268"/>
      <c r="H86" s="268"/>
      <c r="I86" s="268"/>
      <c r="J86" s="286"/>
      <c r="K86" s="286"/>
      <c r="L86" s="286"/>
      <c r="M86" s="286"/>
      <c r="N86" s="286"/>
      <c r="O86" s="286"/>
      <c r="P86" s="286"/>
      <c r="Q86" s="286"/>
      <c r="R86" s="271"/>
      <c r="S86" s="271"/>
      <c r="T86" s="39"/>
      <c r="U86" s="150" t="s">
        <v>15</v>
      </c>
      <c r="V86" s="163">
        <f>IF(V85=0,0,(V85)/((C85/1000000)*8.34))</f>
        <v>2.9224542803430391</v>
      </c>
      <c r="W86" s="163">
        <f>IF(W85=0,0,(W85)/((D85/1000000)*8.34))</f>
        <v>0</v>
      </c>
      <c r="X86" s="276"/>
      <c r="Y86" s="178">
        <f>IF(Y85=0,0,(Y85)/((C85/1000000)*8.34))</f>
        <v>1.9485796404427709</v>
      </c>
      <c r="Z86" s="178">
        <f>IF(Z85=0,0,(Z85)/((D85/1000000)*8.34))</f>
        <v>0</v>
      </c>
      <c r="AA86" s="276"/>
      <c r="AB86" s="178">
        <f>IF(AB85=0,0,(AB85)/((C85/1000000)*8.34))</f>
        <v>6.5736884176869043E-2</v>
      </c>
      <c r="AC86" s="178">
        <f>IF(AC84=0,0,(AC84)/((C85/1000000)*8.34))</f>
        <v>1.3285770275746165</v>
      </c>
      <c r="AD86" s="178">
        <f>IF(AD84=0,0,(AD84)/((D85/1000000)*8.34))</f>
        <v>0</v>
      </c>
      <c r="AE86" s="279"/>
      <c r="AF86" s="11"/>
      <c r="AG86" s="18" t="s">
        <v>22</v>
      </c>
      <c r="AH86" s="6">
        <v>7.49</v>
      </c>
      <c r="AI86" s="6">
        <v>7.95</v>
      </c>
    </row>
    <row r="87" spans="1:35" ht="15.75" x14ac:dyDescent="0.25">
      <c r="A87" s="288">
        <v>29</v>
      </c>
      <c r="B87" s="38" t="s">
        <v>7</v>
      </c>
      <c r="C87" s="134">
        <v>258809</v>
      </c>
      <c r="D87" s="2">
        <v>428724</v>
      </c>
      <c r="E87" s="287">
        <f t="shared" ref="E87" si="55">(C88+D88)</f>
        <v>1348000</v>
      </c>
      <c r="F87" s="2">
        <v>158639</v>
      </c>
      <c r="G87" s="2">
        <v>124889</v>
      </c>
      <c r="H87" s="287">
        <f>F88+G88</f>
        <v>44000</v>
      </c>
      <c r="I87" s="2">
        <v>711225300</v>
      </c>
      <c r="J87" s="3">
        <v>5987.7</v>
      </c>
      <c r="K87" s="3">
        <v>42981.5</v>
      </c>
      <c r="L87" s="3">
        <v>37694</v>
      </c>
      <c r="M87" s="3">
        <v>403</v>
      </c>
      <c r="N87" s="4">
        <v>941.1</v>
      </c>
      <c r="O87" s="4">
        <v>337.6</v>
      </c>
      <c r="P87" s="4">
        <v>698.1</v>
      </c>
      <c r="Q87" s="3">
        <v>231.3</v>
      </c>
      <c r="R87" s="270">
        <v>1.07</v>
      </c>
      <c r="S87" s="270">
        <v>0</v>
      </c>
      <c r="T87" s="39"/>
      <c r="U87" s="40" t="s">
        <v>14</v>
      </c>
      <c r="V87" s="164">
        <v>0.625</v>
      </c>
      <c r="W87" s="164">
        <v>1.375</v>
      </c>
      <c r="X87" s="282">
        <f>(V88+W88)</f>
        <v>29.215624999999999</v>
      </c>
      <c r="Y87" s="179">
        <v>8</v>
      </c>
      <c r="Z87" s="179">
        <v>1.25</v>
      </c>
      <c r="AA87" s="282">
        <f>(Y88+Z88)</f>
        <v>20.350000000000001</v>
      </c>
      <c r="AB87" s="179">
        <v>2.625</v>
      </c>
      <c r="AC87" s="386">
        <v>12</v>
      </c>
      <c r="AD87" s="386">
        <v>3</v>
      </c>
      <c r="AE87" s="278">
        <f>AC87+AD87</f>
        <v>15</v>
      </c>
      <c r="AF87" s="11"/>
      <c r="AG87" s="19" t="s">
        <v>21</v>
      </c>
      <c r="AH87" s="7">
        <v>1.82</v>
      </c>
      <c r="AI87" s="8">
        <v>3.6999999999999998E-2</v>
      </c>
    </row>
    <row r="88" spans="1:35" ht="15.75" x14ac:dyDescent="0.25">
      <c r="A88" s="264"/>
      <c r="B88" s="283" t="s">
        <v>9</v>
      </c>
      <c r="C88" s="266">
        <f>((C87-C84)*1000)</f>
        <v>1025000</v>
      </c>
      <c r="D88" s="266">
        <f>((D87-D84)*1000)</f>
        <v>323000</v>
      </c>
      <c r="E88" s="267"/>
      <c r="F88" s="266">
        <f>((F87-F84)*1000)</f>
        <v>44000</v>
      </c>
      <c r="G88" s="266">
        <f>((G87-G84)*1000)</f>
        <v>0</v>
      </c>
      <c r="H88" s="267"/>
      <c r="I88" s="266">
        <f t="shared" ref="I88:Q88" si="56">(I87-I84)</f>
        <v>1497900</v>
      </c>
      <c r="J88" s="285">
        <f t="shared" si="56"/>
        <v>12.399999999999636</v>
      </c>
      <c r="K88" s="285">
        <f t="shared" si="56"/>
        <v>4.3000000000029104</v>
      </c>
      <c r="L88" s="285">
        <f t="shared" si="56"/>
        <v>4.3000000000029104</v>
      </c>
      <c r="M88" s="285">
        <f t="shared" si="56"/>
        <v>0.10000000000002274</v>
      </c>
      <c r="N88" s="285">
        <f t="shared" si="56"/>
        <v>0</v>
      </c>
      <c r="O88" s="285">
        <f t="shared" si="56"/>
        <v>0</v>
      </c>
      <c r="P88" s="285">
        <f t="shared" si="56"/>
        <v>0.10000000000002274</v>
      </c>
      <c r="Q88" s="285">
        <f t="shared" si="56"/>
        <v>0</v>
      </c>
      <c r="R88" s="270"/>
      <c r="S88" s="270"/>
      <c r="T88" s="39"/>
      <c r="U88" s="149" t="s">
        <v>16</v>
      </c>
      <c r="V88" s="162">
        <f>(V87*35.195)</f>
        <v>21.996874999999999</v>
      </c>
      <c r="W88" s="162">
        <f>(W87*5.25)</f>
        <v>7.21875</v>
      </c>
      <c r="X88" s="275"/>
      <c r="Y88" s="177">
        <f>(Y87*2.2)</f>
        <v>17.600000000000001</v>
      </c>
      <c r="Z88" s="177">
        <f>(Z87*2.2)</f>
        <v>2.75</v>
      </c>
      <c r="AA88" s="275"/>
      <c r="AB88" s="177">
        <f>(AB87*0.25)</f>
        <v>0.65625</v>
      </c>
      <c r="AC88" s="385"/>
      <c r="AD88" s="385"/>
      <c r="AE88" s="278"/>
      <c r="AF88" s="11"/>
      <c r="AG88" s="17" t="s">
        <v>23</v>
      </c>
      <c r="AH88" s="5">
        <v>14.5</v>
      </c>
      <c r="AI88" s="5">
        <v>16.2</v>
      </c>
    </row>
    <row r="89" spans="1:35" ht="16.5" thickBot="1" x14ac:dyDescent="0.3">
      <c r="A89" s="265"/>
      <c r="B89" s="284"/>
      <c r="C89" s="268"/>
      <c r="D89" s="268"/>
      <c r="E89" s="268"/>
      <c r="F89" s="268"/>
      <c r="G89" s="268"/>
      <c r="H89" s="268"/>
      <c r="I89" s="268"/>
      <c r="J89" s="286"/>
      <c r="K89" s="286"/>
      <c r="L89" s="286"/>
      <c r="M89" s="286"/>
      <c r="N89" s="286"/>
      <c r="O89" s="286"/>
      <c r="P89" s="286"/>
      <c r="Q89" s="286"/>
      <c r="R89" s="271"/>
      <c r="S89" s="271"/>
      <c r="T89" s="39"/>
      <c r="U89" s="150" t="s">
        <v>15</v>
      </c>
      <c r="V89" s="163">
        <f>IF(V88=0,0,(V88)/((C88/1000000)*8.34))</f>
        <v>2.5731853541556999</v>
      </c>
      <c r="W89" s="163">
        <f>IF(W88=0,0,(W88)/((D88/1000000)*8.34))</f>
        <v>2.6797447490923667</v>
      </c>
      <c r="X89" s="276"/>
      <c r="Y89" s="178">
        <f>IF(Y88=0,0,(Y88)/((C88/1000000)*8.34))</f>
        <v>2.0588407322922153</v>
      </c>
      <c r="Z89" s="178">
        <f>IF(Z88=0,0,(Z88)/((D88/1000000)*8.34))</f>
        <v>1.0208551425113779</v>
      </c>
      <c r="AA89" s="276"/>
      <c r="AB89" s="178">
        <f>IF(AB88=0,0,(AB88)/((C88/1000000)*8.34))</f>
        <v>7.6767854009475361E-2</v>
      </c>
      <c r="AC89" s="178">
        <f>IF(AC87=0,0,(AC87)/((C88/1000000)*8.34))</f>
        <v>1.4037550447446923</v>
      </c>
      <c r="AD89" s="178">
        <f>IF(AD87=0,0,(AD87)/((D88/1000000)*8.34))</f>
        <v>1.1136601554669576</v>
      </c>
      <c r="AE89" s="279"/>
      <c r="AF89" s="11"/>
      <c r="AG89" s="18" t="s">
        <v>22</v>
      </c>
      <c r="AH89" s="6">
        <v>7.59</v>
      </c>
      <c r="AI89" s="6">
        <v>7.95</v>
      </c>
    </row>
    <row r="90" spans="1:35" ht="15.75" x14ac:dyDescent="0.25">
      <c r="A90" s="288">
        <v>30</v>
      </c>
      <c r="B90" s="38" t="s">
        <v>7</v>
      </c>
      <c r="C90" s="134">
        <v>260111</v>
      </c>
      <c r="D90" s="2">
        <v>428724</v>
      </c>
      <c r="E90" s="287">
        <f t="shared" ref="E90" si="57">(C91+D91)</f>
        <v>1302000</v>
      </c>
      <c r="F90" s="2">
        <v>158686</v>
      </c>
      <c r="G90" s="2">
        <v>124889</v>
      </c>
      <c r="H90" s="287">
        <f>F91+G91</f>
        <v>47000</v>
      </c>
      <c r="I90" s="2">
        <v>712514200</v>
      </c>
      <c r="J90" s="3">
        <v>6003.2</v>
      </c>
      <c r="K90" s="3">
        <v>42981.5</v>
      </c>
      <c r="L90" s="3">
        <v>37694</v>
      </c>
      <c r="M90" s="3">
        <v>403.1</v>
      </c>
      <c r="N90" s="4">
        <v>941.1</v>
      </c>
      <c r="O90" s="4">
        <v>337.7</v>
      </c>
      <c r="P90" s="4">
        <v>698.1</v>
      </c>
      <c r="Q90" s="3">
        <v>231.4</v>
      </c>
      <c r="R90" s="270">
        <v>1.02</v>
      </c>
      <c r="S90" s="270">
        <v>0</v>
      </c>
      <c r="T90" s="39"/>
      <c r="U90" s="40" t="s">
        <v>14</v>
      </c>
      <c r="V90" s="164">
        <v>0.75</v>
      </c>
      <c r="W90" s="164">
        <v>0</v>
      </c>
      <c r="X90" s="282">
        <f>(V91+W91)</f>
        <v>26.396250000000002</v>
      </c>
      <c r="Y90" s="179">
        <v>9.875</v>
      </c>
      <c r="Z90" s="179">
        <v>0</v>
      </c>
      <c r="AA90" s="282">
        <f>(Y91+Z91)</f>
        <v>21.725000000000001</v>
      </c>
      <c r="AB90" s="179">
        <v>3</v>
      </c>
      <c r="AC90" s="386">
        <v>15</v>
      </c>
      <c r="AD90" s="386">
        <v>0</v>
      </c>
      <c r="AE90" s="278">
        <f>AC90+AD90</f>
        <v>15</v>
      </c>
      <c r="AF90" s="11"/>
      <c r="AG90" s="19" t="s">
        <v>21</v>
      </c>
      <c r="AH90" s="7">
        <v>1.1299999999999999</v>
      </c>
      <c r="AI90" s="8">
        <v>2.5000000000000001E-2</v>
      </c>
    </row>
    <row r="91" spans="1:35" ht="15.75" x14ac:dyDescent="0.25">
      <c r="A91" s="264"/>
      <c r="B91" s="283" t="s">
        <v>9</v>
      </c>
      <c r="C91" s="266">
        <f>((C90-C87)*1000)</f>
        <v>1302000</v>
      </c>
      <c r="D91" s="266">
        <f>((D90-D87)*1000)</f>
        <v>0</v>
      </c>
      <c r="E91" s="267"/>
      <c r="F91" s="266">
        <f>((F90-F87)*1000)</f>
        <v>47000</v>
      </c>
      <c r="G91" s="266">
        <f>((G90-G87)*1000)</f>
        <v>0</v>
      </c>
      <c r="H91" s="267"/>
      <c r="I91" s="266">
        <f t="shared" ref="I91:Q91" si="58">(I90-I87)</f>
        <v>1288900</v>
      </c>
      <c r="J91" s="285">
        <f t="shared" si="58"/>
        <v>15.5</v>
      </c>
      <c r="K91" s="285">
        <f t="shared" si="58"/>
        <v>0</v>
      </c>
      <c r="L91" s="285">
        <f t="shared" si="58"/>
        <v>0</v>
      </c>
      <c r="M91" s="285">
        <f t="shared" si="58"/>
        <v>0.10000000000002274</v>
      </c>
      <c r="N91" s="285">
        <f t="shared" si="58"/>
        <v>0</v>
      </c>
      <c r="O91" s="285">
        <f t="shared" si="58"/>
        <v>9.9999999999965894E-2</v>
      </c>
      <c r="P91" s="285">
        <f t="shared" si="58"/>
        <v>0</v>
      </c>
      <c r="Q91" s="285">
        <f t="shared" si="58"/>
        <v>9.9999999999994316E-2</v>
      </c>
      <c r="R91" s="270"/>
      <c r="S91" s="270"/>
      <c r="T91" s="39"/>
      <c r="U91" s="149" t="s">
        <v>16</v>
      </c>
      <c r="V91" s="162">
        <f>(V90*35.195)</f>
        <v>26.396250000000002</v>
      </c>
      <c r="W91" s="162">
        <f>(W90*5.25)</f>
        <v>0</v>
      </c>
      <c r="X91" s="275"/>
      <c r="Y91" s="177">
        <f>(Y90*2.2)</f>
        <v>21.725000000000001</v>
      </c>
      <c r="Z91" s="177">
        <f>(Z90*2.2)</f>
        <v>0</v>
      </c>
      <c r="AA91" s="275"/>
      <c r="AB91" s="177">
        <f>(AB90*0.25)</f>
        <v>0.75</v>
      </c>
      <c r="AC91" s="385"/>
      <c r="AD91" s="385"/>
      <c r="AE91" s="278"/>
      <c r="AF91" s="11"/>
      <c r="AG91" s="17" t="s">
        <v>23</v>
      </c>
      <c r="AH91" s="5">
        <v>15.4</v>
      </c>
      <c r="AI91" s="5">
        <v>16.2</v>
      </c>
    </row>
    <row r="92" spans="1:35" ht="16.5" thickBot="1" x14ac:dyDescent="0.3">
      <c r="A92" s="265"/>
      <c r="B92" s="284"/>
      <c r="C92" s="268"/>
      <c r="D92" s="268"/>
      <c r="E92" s="268"/>
      <c r="F92" s="268"/>
      <c r="G92" s="268"/>
      <c r="H92" s="268"/>
      <c r="I92" s="268"/>
      <c r="J92" s="286"/>
      <c r="K92" s="286"/>
      <c r="L92" s="286"/>
      <c r="M92" s="286"/>
      <c r="N92" s="286"/>
      <c r="O92" s="286"/>
      <c r="P92" s="286"/>
      <c r="Q92" s="286"/>
      <c r="R92" s="271"/>
      <c r="S92" s="271"/>
      <c r="T92" s="39"/>
      <c r="U92" s="150" t="s">
        <v>15</v>
      </c>
      <c r="V92" s="163">
        <f>IF(V91=0,0,(V91)/((C91/1000000)*8.34))</f>
        <v>2.4308893898705923</v>
      </c>
      <c r="W92" s="163">
        <f>IF(W91=0,0,(W91)/((D91/1000000)*8.34))</f>
        <v>0</v>
      </c>
      <c r="X92" s="276"/>
      <c r="Y92" s="178">
        <f>IF(Y91=0,0,(Y91)/((C91/1000000)*8.34))</f>
        <v>2.0007035845977597</v>
      </c>
      <c r="Z92" s="178">
        <f>IF(Z91=0,0,(Z91)/((D91/1000000)*8.34))</f>
        <v>0</v>
      </c>
      <c r="AA92" s="276"/>
      <c r="AB92" s="178">
        <f>IF(AB91=0,0,(AB91)/((C91/1000000)*8.34))</f>
        <v>6.9069168628231065E-2</v>
      </c>
      <c r="AC92" s="178">
        <f>IF(AC90=0,0,(AC90)/((C91/1000000)*8.34))</f>
        <v>1.3813833725646212</v>
      </c>
      <c r="AD92" s="178">
        <f>IF(AD90=0,0,(AD90)/((D91/1000000)*8.34))</f>
        <v>0</v>
      </c>
      <c r="AE92" s="279"/>
      <c r="AF92" s="11"/>
      <c r="AG92" s="18" t="s">
        <v>22</v>
      </c>
      <c r="AH92" s="6">
        <v>7.49</v>
      </c>
      <c r="AI92" s="6">
        <v>7.83</v>
      </c>
    </row>
    <row r="93" spans="1:35" ht="15.75" x14ac:dyDescent="0.25">
      <c r="A93" s="93"/>
      <c r="B93" s="43"/>
      <c r="C93" s="44"/>
      <c r="D93" s="44"/>
      <c r="E93" s="44"/>
      <c r="F93" s="45"/>
      <c r="G93" s="45"/>
      <c r="H93" s="45"/>
      <c r="I93" s="45"/>
      <c r="J93" s="46"/>
      <c r="K93" s="46"/>
      <c r="L93" s="46"/>
      <c r="M93" s="46"/>
      <c r="N93" s="46"/>
      <c r="O93" s="46"/>
      <c r="P93" s="46"/>
      <c r="Q93" s="47"/>
      <c r="R93" s="47"/>
      <c r="S93" s="48"/>
      <c r="T93" s="49"/>
      <c r="U93" s="50"/>
      <c r="V93" s="165"/>
      <c r="W93" s="165"/>
      <c r="X93" s="123"/>
      <c r="Y93" s="165"/>
      <c r="Z93" s="165"/>
      <c r="AA93" s="123"/>
      <c r="AB93" s="165"/>
      <c r="AC93" s="183"/>
      <c r="AD93" s="183"/>
      <c r="AE93" s="51"/>
      <c r="AF93" s="76"/>
      <c r="AG93" s="77"/>
      <c r="AH93" s="78"/>
      <c r="AI93" s="79"/>
    </row>
    <row r="94" spans="1:35" ht="15.75" x14ac:dyDescent="0.25">
      <c r="A94" s="93"/>
      <c r="B94" s="41" t="s">
        <v>9</v>
      </c>
      <c r="C94" s="52">
        <f>SUM(C91,C88,C85,C82,C79,C76,C73,C70,C67,C64,C61,C58,C55,C52,C49,C46,C43,C40,C37,C34,C31,C28,C25,C22,C19,C16,C13,C10,C7,C5)</f>
        <v>31708000</v>
      </c>
      <c r="D94" s="52">
        <f>SUM(D91,D88,D85,D82,D79,D76,D73,D70,D67,D64,D61,D58,D55,D52,D49,D46,D43,D40,D37,D34,D31,D28,D25,D22,D19,D16,D13,D10,D7,D5)</f>
        <v>3170000</v>
      </c>
      <c r="E94" s="52">
        <f>(E90+E87+E84+E81+E78+E75+E72+E69+E66+E63+E60+E57+E54+E51+E48+E45+E42+E39+E36+E33+E30+E27+E24+E21+E18+E15+E12+E9+E6+E3)</f>
        <v>34878000</v>
      </c>
      <c r="F94" s="52">
        <f t="shared" ref="F94:G94" si="59">SUM(F91,F88,F85,F82,F79,F76,F73,F70,F67,F64,F61,F58,F55,F52,F49,F46,F43,F40,F37,F34,F31,F28,F25,F22,F19,F16,F13,F10,F7,F5)</f>
        <v>768000</v>
      </c>
      <c r="G94" s="52">
        <f t="shared" si="59"/>
        <v>107000</v>
      </c>
      <c r="H94" s="52">
        <f>(H90+H87+H84+H81+H78+H75+H72+H69+H66+H63+H60+H57+H54+H51+H48+H45+H42+H39+H36+H33+H30+H27+H24+H21+H18+H15+H12+H9+H6+H3)</f>
        <v>875000</v>
      </c>
      <c r="I94" s="52">
        <f>SUM(I91,I88,I85,I82,I79,I76,I73,I70,I67,I64,I61,I58,I55,I52,I49,I46,I43,I40,I37,I34,I31,I28,I25,I22,I19,I16,I13,I10,I7,I5)</f>
        <v>34705900</v>
      </c>
      <c r="J94" s="53">
        <f t="shared" ref="J94:Q94" si="60">SUM(J91,J88,J85,J82,J79,J76,J73,J70,J67,J64,J61,J58,J55,J52,J49,J46,J43,J40,J37,J34,J31,J28,J25,J22,J19,J16,J13,J10,J7,J5)</f>
        <v>380.09999999999945</v>
      </c>
      <c r="K94" s="53">
        <f t="shared" si="60"/>
        <v>41.19999999999709</v>
      </c>
      <c r="L94" s="53">
        <f t="shared" si="60"/>
        <v>41.19999999999709</v>
      </c>
      <c r="M94" s="53">
        <f t="shared" si="60"/>
        <v>3.4000000000000341</v>
      </c>
      <c r="N94" s="53">
        <f t="shared" si="60"/>
        <v>0.80000000000006821</v>
      </c>
      <c r="O94" s="53">
        <f t="shared" si="60"/>
        <v>1.5</v>
      </c>
      <c r="P94" s="53">
        <f t="shared" si="60"/>
        <v>0.70000000000004547</v>
      </c>
      <c r="Q94" s="53">
        <f t="shared" si="60"/>
        <v>1.8000000000000114</v>
      </c>
      <c r="R94" s="54" t="s">
        <v>31</v>
      </c>
      <c r="S94" s="54">
        <f>SUM(S3:S92)</f>
        <v>2.5</v>
      </c>
      <c r="T94" s="55"/>
      <c r="U94" s="41" t="s">
        <v>18</v>
      </c>
      <c r="V94" s="166">
        <f>(V91+V88+V85+V82+V79+V76+V73+V70+V67+V64+V61+V58+V55+V52+V49+V46+V43+V40+V37+V34+V31+V28+V25+V22+V19+V16+V13+V10+V7+V4)</f>
        <v>752.29312500000015</v>
      </c>
      <c r="W94" s="166">
        <f>(W91+W88+W85+W82+W79+W76+W73+W70+W67+W64+W61+W58+W55+W52+W49+W46+W43+W40+W37+W34+W31+W28+W25+W22+W19+W16+W13+W10+W7+W4)</f>
        <v>74.15625</v>
      </c>
      <c r="X94" s="124">
        <f>(X90+X87+X84+X81+X78+X75+X72+X69+X66+X63+X60+X57+X54+X51+X48+X45+X42+X39+X36+X33+X30+X27+X24+X21+X18+X15+X12+X9+X6+X3)</f>
        <v>826.44937500000026</v>
      </c>
      <c r="Y94" s="168">
        <f>(Y91+Y88+Y85+Y82+Y79+Y76+Y73+Y70+Y67+Y64+Y61+Y58+Y55+Y52+Y49+Y46+Y43+Y40+Y37+Y34+Y31+Y28+Y25+Y22+Y19+Y16+Y13+Y10+Y7+Y4)</f>
        <v>514.94410000000005</v>
      </c>
      <c r="Z94" s="168">
        <f>(Z91+Z88+Z85+Z82+Z79+Z76+Z73+Z70+Z67+Z64+Z61+Z58+Z55+Z52+Z49+Z46+Z43+Z40+Z37+Z34+Z31+Z28+Z25+Z22+Z19+Z16+Z13+Z10+Z7+Z4)</f>
        <v>27.885000000000002</v>
      </c>
      <c r="AA94" s="125">
        <f>(AA90+AA87+AA84+AA81+AA78+AA75+AA72+AA69+AA66+AA63+AA60+AA57+AA54+AA51+AA48+AA45+AA42+AA39+AA36+AA33+AA30+AA27+AA24+AA21+AA18+AA15+AA12+AA9+AA6+AA3)</f>
        <v>542.82910000000004</v>
      </c>
      <c r="AB94" s="168">
        <f>(AB91+AB88+AB85+AB82+AB79+AB76+AB73+AB70+AB67+AB64+AB61+AB58+AB55+AB52+AB49+AB46+AB43+AB40+AB37+AB34+AB31+AB28+AB25+AB22+AB19+AB16+AB13+AB10+AB7+AB4)</f>
        <v>15.53125</v>
      </c>
      <c r="AC94" s="168">
        <f>(AC90+AC87+AC84+AC81+AC78+AC75+AC72+AC69+AC66+AC63+AC60+AC57+AC54+AC51+AC48+AC45+AC42+AC39+AC36+AC33+AC30+AC27+AC24+AC21+AC18+AC15+AC12+AC9+AC6+AC3)</f>
        <v>370</v>
      </c>
      <c r="AD94" s="168">
        <f>(AD90+AD87+AD84+AD81+AD78+AD75+AD72+AD69+AD66+AD63+AD60+AD57+AD54+AD51+AD48+AD45+AD42+AD39+AD36+AD33+AD30+AD27+AD24+AD21+AD18+AD15+AD12+AD9+AD6+AD3)</f>
        <v>37</v>
      </c>
      <c r="AE94" s="56">
        <f>SUM(AE90,AE87,AE84,AE81,AE78,AE75,AE72,AE69,AE66,AE63,AE60,AE57,AE54,AE51,AE48,AE45,AE42,AE39,AE36,AE33,AE30,AE27,AE24,AE21,AE18,AE15,AE12,AE9,AE6,AE3)</f>
        <v>407</v>
      </c>
      <c r="AF94" s="76"/>
      <c r="AG94" s="41" t="s">
        <v>26</v>
      </c>
      <c r="AH94" s="80">
        <f t="shared" ref="AH94:AI96" si="61">(AH90+AH87+AH84+AH81+AH78+AH75+AH72+AH69+AH66+AH63+AH60+AH57+AH54+AH51+AH48+AH45+AH42+AH39+AH36+AH33+AH30+AH27+AH24+AH21+AH18+AH15+AH12+AH9+AH6+AH3)/30</f>
        <v>2.0923333333333334</v>
      </c>
      <c r="AI94" s="81">
        <f>(AI90+AI87+AI84+AI81+AI78+AI75+AI72+AI69+AI66+AI63+AI60+AI57+AI54+AI51+AI48+AI45+AI42+AI39+AI36+AI33+AI30+AI27+AI24+AI21+AI18+AI15+AI12+AI9+AI6+AI3)/30</f>
        <v>3.8133333333333339E-2</v>
      </c>
    </row>
    <row r="95" spans="1:35" ht="15.75" x14ac:dyDescent="0.25">
      <c r="A95" s="93"/>
      <c r="B95" s="57" t="s">
        <v>10</v>
      </c>
      <c r="C95" s="58">
        <f t="shared" ref="C95:S95" si="62">(C94/30)</f>
        <v>1056933.3333333333</v>
      </c>
      <c r="D95" s="59">
        <f t="shared" si="62"/>
        <v>105666.66666666667</v>
      </c>
      <c r="E95" s="59">
        <f t="shared" si="62"/>
        <v>1162600</v>
      </c>
      <c r="F95" s="60">
        <f t="shared" si="62"/>
        <v>25600</v>
      </c>
      <c r="G95" s="60">
        <f t="shared" si="62"/>
        <v>3566.6666666666665</v>
      </c>
      <c r="H95" s="60">
        <f t="shared" si="62"/>
        <v>29166.666666666668</v>
      </c>
      <c r="I95" s="59">
        <f t="shared" si="62"/>
        <v>1156863.3333333333</v>
      </c>
      <c r="J95" s="61">
        <f t="shared" si="62"/>
        <v>12.669999999999982</v>
      </c>
      <c r="K95" s="61">
        <f t="shared" si="62"/>
        <v>1.3733333333332363</v>
      </c>
      <c r="L95" s="61">
        <f t="shared" si="62"/>
        <v>1.3733333333332363</v>
      </c>
      <c r="M95" s="61">
        <f t="shared" si="62"/>
        <v>0.11333333333333447</v>
      </c>
      <c r="N95" s="61">
        <f t="shared" si="62"/>
        <v>2.6666666666668941E-2</v>
      </c>
      <c r="O95" s="61">
        <f t="shared" si="62"/>
        <v>0.05</v>
      </c>
      <c r="P95" s="61">
        <f t="shared" si="62"/>
        <v>2.3333333333334851E-2</v>
      </c>
      <c r="Q95" s="61">
        <f t="shared" si="62"/>
        <v>6.0000000000000379E-2</v>
      </c>
      <c r="R95" s="62">
        <f>SUM(R3:R92)/30</f>
        <v>1.0443333333333336</v>
      </c>
      <c r="S95" s="62">
        <f t="shared" si="62"/>
        <v>8.3333333333333329E-2</v>
      </c>
      <c r="T95" s="55"/>
      <c r="U95" s="57" t="s">
        <v>19</v>
      </c>
      <c r="V95" s="167">
        <f t="shared" ref="V95:AD95" si="63">(V94/30)</f>
        <v>25.076437500000004</v>
      </c>
      <c r="W95" s="167">
        <f t="shared" si="63"/>
        <v>2.4718749999999998</v>
      </c>
      <c r="X95" s="126">
        <f>(X94/30)</f>
        <v>27.548312500000009</v>
      </c>
      <c r="Y95" s="180">
        <f t="shared" si="63"/>
        <v>17.164803333333335</v>
      </c>
      <c r="Z95" s="180">
        <f t="shared" si="63"/>
        <v>0.9295000000000001</v>
      </c>
      <c r="AA95" s="127">
        <f>(AA94/30)</f>
        <v>18.094303333333336</v>
      </c>
      <c r="AB95" s="180">
        <f t="shared" si="63"/>
        <v>0.51770833333333333</v>
      </c>
      <c r="AC95" s="180">
        <f t="shared" si="63"/>
        <v>12.333333333333334</v>
      </c>
      <c r="AD95" s="168">
        <f t="shared" si="63"/>
        <v>1.2333333333333334</v>
      </c>
      <c r="AE95" s="56">
        <f>AVERAGE(AE90,AE87,AE84,AE81,AE78,AE75,AE72,AE69,AE66,AE63,AE60,AE57,AE54,AE51,AE48,AE45,AE42,AE39,AE36,AE33,AE30,AE27,AE24,AE21,AE18,AE15,AE12,AE9,AE6,AE3)</f>
        <v>13.566666666666666</v>
      </c>
      <c r="AF95" s="76"/>
      <c r="AG95" s="41" t="s">
        <v>27</v>
      </c>
      <c r="AH95" s="82">
        <f t="shared" si="61"/>
        <v>14.253333333333334</v>
      </c>
      <c r="AI95" s="82">
        <f t="shared" si="61"/>
        <v>15.163333333333332</v>
      </c>
    </row>
    <row r="96" spans="1:35" s="12" customFormat="1" ht="15.75" x14ac:dyDescent="0.25">
      <c r="A96" s="67"/>
      <c r="B96" s="41" t="s">
        <v>49</v>
      </c>
      <c r="C96" s="63">
        <f>MAX(C91,C88,C85,C82,C79,C76,C73,C70,C67,C64,C61,C58,C55,C52,C49,C46,C43,C40,C37,C34,C31,C28,C25,C22,C19,C16,C13,C10,C7,C5)</f>
        <v>1542000</v>
      </c>
      <c r="D96" s="63">
        <f>MAX(D92,D89,D86,D83,D80,D77,D74,D71,D68,D65,D62,D59,D56,D53,D50,D47,D44,D41,D38,D35,D32,D29,D26,D23,D20,D17,D14,D11,D8,D5)</f>
        <v>972000</v>
      </c>
      <c r="E96" s="63">
        <f>MAX(E90,E87,E84,E81,E78,E75,E72,E69,E66,E63,E60,E57,E54,E51,E48,E45,E42,E39,E36,E33,E30,E27,E24,E21,E18,E15,E12,E9,E6,E3)</f>
        <v>1724000</v>
      </c>
      <c r="F96" s="63">
        <f t="shared" ref="F96:G96" si="64">MAX(F91,F88,F85,F82,F79,F76,F73,F70,F67,F64,F61,F58,F55,F52,F49,F46,F43,F40,F37,F34,F31,F28,F25,F22,F19,F16,F13,F10,F7,F5)</f>
        <v>71000</v>
      </c>
      <c r="G96" s="63">
        <f t="shared" si="64"/>
        <v>36000</v>
      </c>
      <c r="H96" s="63">
        <f>MAX(H90,H87,H84,H81,H78,H75,H72,H69,H66,H63,H60,H57,H54,H51,H48,H45,H42,H39,H36,H33,H30,H27,H24,H21,H18,H15,H12,H9,H6,H3)</f>
        <v>72000</v>
      </c>
      <c r="I96" s="63">
        <f>MAX(I91,I88,I85,I82,I79,I76,I73,I70,I67,I64,I61,I58,I55,I52,I49,I46,I43,I40,I37,I34,I31,I28,I25,I22,I19,I16,I13,I10,I7,I5)</f>
        <v>1497900</v>
      </c>
      <c r="J96" s="64">
        <f t="shared" ref="J96:Q96" si="65">MAX(J91,J88,J85,J82,J79,J76,J73,J70,J67,J64,J61,J58,J55,J52,J49,J46,J43,J40,J37,J34,J31,J28,J25,J22,J19,J16,J13,J10,J7,J5)</f>
        <v>18.5</v>
      </c>
      <c r="K96" s="64">
        <f t="shared" si="65"/>
        <v>13.099999999998545</v>
      </c>
      <c r="L96" s="64">
        <f t="shared" si="65"/>
        <v>13.099999999998545</v>
      </c>
      <c r="M96" s="64">
        <f t="shared" si="65"/>
        <v>0.30000000000001137</v>
      </c>
      <c r="N96" s="64">
        <f t="shared" si="65"/>
        <v>0.30000000000006821</v>
      </c>
      <c r="O96" s="64">
        <f t="shared" si="65"/>
        <v>0.10000000000002274</v>
      </c>
      <c r="P96" s="64">
        <f t="shared" si="65"/>
        <v>0.20000000000004547</v>
      </c>
      <c r="Q96" s="64">
        <f t="shared" si="65"/>
        <v>0.20000000000001705</v>
      </c>
      <c r="R96" s="65">
        <f>MAX(R3:R92)</f>
        <v>1.1200000000000001</v>
      </c>
      <c r="S96" s="65">
        <f>MAX(S3:S92)</f>
        <v>0.48</v>
      </c>
      <c r="T96" s="39"/>
      <c r="U96" s="42" t="s">
        <v>35</v>
      </c>
      <c r="V96" s="168">
        <f>MAX(V91,V88,V85,V82,V79,V76,V73,V70,V67,V64,V61,V58,V55,V52,V49,V46,V43,V40,V37,V34,V31,V28,V25,V22,V19,V16,V13,V10,V7,V4)</f>
        <v>61.591250000000002</v>
      </c>
      <c r="W96" s="168">
        <f>MAX(W91,W88,W85,W82,W79,W76,W73,W70,W67,W64,W61,W58,W55,W52,W49,W46,W43,W40,W37,W34,W31,W28,W25,W22,W19,W16,W13,W10,W7,W4)</f>
        <v>23.625</v>
      </c>
      <c r="X96" s="125">
        <f>MAX(X90,X87,X84,X81,X78,X75,X72,X69,X66,X63,X60,X57,X54,X51,X48,X45,X42,X39,X36,X33,X30,X27,X24,X21,X18,X15,X12,X9,X6,X3)</f>
        <v>61.591250000000002</v>
      </c>
      <c r="Y96" s="168">
        <f>MAX(Y91,Y88,Y85,Y82,Y79,Y76,Y73,Y70,Y67,Y64,Y61,Y58,Y55,Y52,Y49,Y46,Y43,Y40,Y37,Y34,Y31,Y28,Y25,Y22,Y19,Y16,Y13,Y10,Y7,Y4)</f>
        <v>25.85</v>
      </c>
      <c r="Z96" s="168">
        <f>MAX(Z91,Z88,Z85,Z82,Z79,Z76,Z73,Z70,Z67,Z64,Z61,Z58,Z55,Z52,Z49,Z46,Z43,Z40,Z37,Z34,Z31,Z28,Z25,Z22,Z19,Z16,Z13,Z10,Z7,Z4)</f>
        <v>9.4600000000000009</v>
      </c>
      <c r="AA96" s="125">
        <f>MAX(AA90,AA87,AA84,AA81,AA78,AA75,AA72,AA69,AA66,AA63,AA60,AA57,AA54,AA51,AA48,AA45,AA42,AA39,AA36,AA33,AA30,AA27,AA24,AA21,AA18,AA15,AA12,AA9,AA6,AA3)</f>
        <v>25.85</v>
      </c>
      <c r="AB96" s="168">
        <f>MAX(AB91,AB88,AB85,AB82,AB79,AB76,AB73,AB70,AB67,AB64,AB61,AB58,AB55,AB52,AB49,AB46,AB43,AB40,AB37,AB34,AB31,AB28,AB25,AB22,AB19,AB16,AB13,AB10,AB7,AB4)</f>
        <v>1.25</v>
      </c>
      <c r="AC96" s="168">
        <f>MAX(AC90,AC87,AC84,AC81,AC78,AC75,AC72,AC69,AC66,AC63,AC60,AC57,AC54,AC51,AC48,AC45,AC42,AC39,AC36,AC33,AC30,AC27,AC24,AC21,AC18,AC15,AC12,AC9,AC6,AC3)</f>
        <v>21</v>
      </c>
      <c r="AD96" s="168">
        <f>MAX(AD90,AD87,AD84,AD81,AD78,AD75,AD72,AD69,AD66,AD63,AD60,AD57,AD54,AD51,AD48,AD45,AD42,AD39,AD36,AD33,AD30,AD27,AD24,AD21,AD18,AD15,AD12,AD9,AD6,AD3)</f>
        <v>13</v>
      </c>
      <c r="AE96" s="56">
        <f>MAX(AE90,AE87,AE84,AE81,AE78,AE75,AE72,AE69,AE66,AE63,AE60,AE57,AE54,AE51,AE48,AE45,AE42,AE39,AE36,AE33,AE30,AE27,AE24,AE21,AE18,AE15,AE12,AE9,AE6,AE3)</f>
        <v>21</v>
      </c>
      <c r="AF96" s="11"/>
      <c r="AG96" s="41" t="s">
        <v>28</v>
      </c>
      <c r="AH96" s="80">
        <f t="shared" si="61"/>
        <v>7.4956666666666667</v>
      </c>
      <c r="AI96" s="80">
        <f t="shared" si="61"/>
        <v>7.8089999999999993</v>
      </c>
    </row>
    <row r="97" spans="1:35" s="12" customFormat="1" ht="15.75" x14ac:dyDescent="0.25">
      <c r="A97" s="67"/>
      <c r="B97" s="41" t="s">
        <v>50</v>
      </c>
      <c r="C97" s="63">
        <f>MIN(C91,C88,C85,C82,C79,C76,C73,C70,C67,C64,C61,C58,C55,C52,C49,C46,C43,C40,C37,C34,C31,C28,C25,C22,C19,C16,C13,C10,C7,C5)</f>
        <v>0</v>
      </c>
      <c r="D97" s="63">
        <f>MIN(D92,D89,D86,D83,D80,D77,D74,D71,D68,D65,D62,D59,D56,D53,D50,D47,D44,D41,D38,D35,D32,D29,D26,D23,D20,D17,D14,D11,D8,D5)</f>
        <v>972000</v>
      </c>
      <c r="E97" s="63">
        <f>MIN(E90,E87,E84,E81,E78,E75,E72,E69,E66,E63,E60,E57,E54,E51,E48,E45,E42,E39,E36,E33,E30,E27,E24,E21,E18,E15,E12,E9,E6,E3)</f>
        <v>755000</v>
      </c>
      <c r="F97" s="63">
        <f>MIN(F92,F89,F86,F83,F80,F77,F74,F71,F68,F65,F62,F59,F56,F53,F50,F47,F44,F41,F38,F35,F32,F29,F26,F23,F20,F17,F14,F11,F8,F5)</f>
        <v>0</v>
      </c>
      <c r="G97" s="63">
        <f>MIN(G92,G89,G86,G83,G80,G77,G74,G71,G68,G65,G62,G59,G56,G53,G50,G47,G44,G41,G38,G35,G32,G29,G26,G23,G20,G17,G14,G11,G8,G5)</f>
        <v>36000</v>
      </c>
      <c r="H97" s="63">
        <f>MIN(H90,H87,H84,H81,H78,H75,H72,H69,H66,H63,H60,H57,H54,H51,H48,H45,H42,H39,H36,H33,H30,H27,H24,H21,H18,H15,H12,H9,H6,H3)</f>
        <v>0</v>
      </c>
      <c r="I97" s="63">
        <f>MIN(I91,I88,I85,I82,I79,I76,I73,I70,I67,I64,I61,I58,I55,I52,I49,I46,I43,I40,I37,I34,I31,I28,I25,I22,I19,I16,I13,I10,I7,I5)</f>
        <v>835000</v>
      </c>
      <c r="J97" s="63">
        <f t="shared" ref="J97:Q97" si="66">MIN(J92,J89,J86,J83,J80,J77,J74,J71,J68,J65,J62,J59,J56,J53,J50,J47,J44,J41,J38,J35,J32,J29,J26,J23,J20,J17,J14,J11,J8,J5)</f>
        <v>0</v>
      </c>
      <c r="K97" s="63">
        <f t="shared" si="66"/>
        <v>12.399999999994179</v>
      </c>
      <c r="L97" s="63">
        <f t="shared" si="66"/>
        <v>12.399999999994179</v>
      </c>
      <c r="M97" s="63">
        <f t="shared" si="66"/>
        <v>0</v>
      </c>
      <c r="N97" s="63">
        <f t="shared" si="66"/>
        <v>0.30000000000006821</v>
      </c>
      <c r="O97" s="63">
        <f t="shared" si="66"/>
        <v>0</v>
      </c>
      <c r="P97" s="63">
        <f t="shared" si="66"/>
        <v>0.20000000000004547</v>
      </c>
      <c r="Q97" s="63">
        <f t="shared" si="66"/>
        <v>0</v>
      </c>
      <c r="R97" s="65">
        <f>MIN(R3:R92)</f>
        <v>0.98</v>
      </c>
      <c r="S97" s="66">
        <f>MIN(S3:S92)</f>
        <v>0</v>
      </c>
      <c r="T97" s="67"/>
      <c r="U97" s="41" t="s">
        <v>36</v>
      </c>
      <c r="V97" s="169">
        <f>MIN(V91,V88,V85,V82,V79,V76,V73,V70,V67,V64,V61,V58,V55,V52,V49,V46,V43,V40,V37,V34,V31,V28,V25,V22,V19,V16,V13,V10,V7,V4)</f>
        <v>0</v>
      </c>
      <c r="W97" s="184">
        <f>MIN(W91,W88,W85,W82,W79,W76,W73,W70,W67,W64,W61,W58,W55,W52,W49,W46,W43,W40,W37,W34,W31,W28,W25,W22,W19,W16,W13,W10,W7,W4)</f>
        <v>0</v>
      </c>
      <c r="X97" s="125">
        <f>MIN(X90,X87,X84,X81,X78,X75,X72,X69,X66,X63,X60,X57,X54,X51,X48,X45,X42,X39,X36,X33,X30,X27,X24,X21,X18,X15,X12,X9,X6,X3)</f>
        <v>19.7971875</v>
      </c>
      <c r="Y97" s="181">
        <f>MIN(Y91,Y88,Y85,Y82,Y79,Y76,Y73,Y70,Y67,Y64,Y61,Y58,Y55,Y52,Y49,Y46,Y43,Y40,Y37,Y34,Y31,Y28,Y25,Y22,Y19,Y16,Y13,Y10,Y7,Y4)</f>
        <v>0</v>
      </c>
      <c r="Z97" s="169">
        <f>MIN(Z91,Z88,Z85,Z82,Z79,Z76,Z73,Z70,Z67,Z64,Z61,Z58,Z55,Z52,Z49,Z46,Z43,Z40,Z37,Z34,Z31,Z28,Z25,Z22,Z19,Z16,Z13,Z10,Z7,Z4)</f>
        <v>0</v>
      </c>
      <c r="AA97" s="125">
        <f>MIN(AA90,AA87,AA84,AA81,AA78,AA75,AA72,AA69,AA66,AA63,AA60,AA57,AA54,AA51,AA48,AA45,AA42,AA39,AA36,AA33,AA30,AA27,AA24,AA21,AA18,AA15,AA12,AA9,AA6,AA3)</f>
        <v>9.4600000000000009</v>
      </c>
      <c r="AB97" s="181">
        <f>MIN(AB91,AB88,AB85,AB82,AB79,AB76,AB73,AB70,AB67,AB64,AB61,AB58,AB55,AB52,AB49,AB46,AB43,AB40,AB37,AB34,AB31,AB28,AB25,AB22,AB19,AB16,AB13,AB10,AB7,AB4)</f>
        <v>0</v>
      </c>
      <c r="AC97" s="184">
        <f>MIN(AC90,AC87,AC84,AC81,AC78,AC75,AC72,AC69,AC66,AC63,AC60,AC57,AC54,AC51,AC48,AC45,AC42,AC39,AC36,AC33,AC30,AC27,AC24,AC21,AC18,AC15,AC12,AC9,AC6,AC3)</f>
        <v>0</v>
      </c>
      <c r="AD97" s="184">
        <f>MIN(AD90,AD87,AD84,AD81,AD78,AD75,AD72,AD69,AD66,AD63,AD60,AD57,AD54,AD51,AD48,AD45,AD42,AD39,AD36,AD33,AD30,AD27,AD24,AD21,AD18,AD15,AD12,AD9,AD6,AD3)</f>
        <v>0</v>
      </c>
      <c r="AE97" s="68">
        <f>MIN(AE90,AE87,AE84,AE81,AE78,AE75,AE72,AE69,AE66,AE63,AE60,AE57,AE54,AE51,AE48,AE45,AE42,AE39,AE36,AE33,AE30,AE27,AE24,AE21,AE18,AE15,AE12,AE9,AE6,AE3)</f>
        <v>9</v>
      </c>
      <c r="AF97" s="67"/>
      <c r="AG97" s="67"/>
      <c r="AH97" s="67"/>
      <c r="AI97" s="67"/>
    </row>
    <row r="98" spans="1:35" s="12" customFormat="1" ht="15.75" x14ac:dyDescent="0.25">
      <c r="A98" s="67"/>
      <c r="B98" s="193"/>
      <c r="C98" s="69"/>
      <c r="D98" s="69"/>
      <c r="E98" s="69"/>
      <c r="F98" s="69"/>
      <c r="G98" s="69"/>
      <c r="H98" s="69"/>
      <c r="I98" s="69"/>
      <c r="J98" s="70"/>
      <c r="K98" s="70"/>
      <c r="L98" s="70"/>
      <c r="M98" s="70"/>
      <c r="N98" s="70"/>
      <c r="O98" s="71"/>
      <c r="P98" s="71"/>
      <c r="Q98" s="70"/>
      <c r="R98" s="72"/>
      <c r="S98" s="72"/>
      <c r="T98" s="39"/>
      <c r="U98" s="42" t="s">
        <v>17</v>
      </c>
      <c r="V98" s="170">
        <f>AVERAGE(V92,V89,V86,V83,V80,V77,V74,V71,V68,V65,V62,V59,V56,V53,V50,V47,V44,V41,V38,V35,V32,V29,V26,V23,V20,V17,V14,V11,V8,V5)</f>
        <v>2.7774319777357181</v>
      </c>
      <c r="W98" s="168">
        <f>AVERAGE(W92,W89,W86,W83,W80,W77,W74,W71,W68,W65,W62,W59,W56,W53,W50,W47,W44,W41,W38,W35,W32,W29,W26,W23,W20,W17,W14,W11,W8,W5)</f>
        <v>0.58228606608778044</v>
      </c>
      <c r="X98" s="128"/>
      <c r="Y98" s="170">
        <f>AVERAGE(Y92,Y89,Y86,Y83,Y80,Y77,Y74,Y71,Y68,Y65,Y62,Y59,Y56,Y53,Y50,Y47,Y44,Y41,Y38,Y35,Y32,Y29,Y26,Y23,Y20,Y17,Y14,Y11,Y8,Y5)</f>
        <v>1.8850353965366051</v>
      </c>
      <c r="Z98" s="168">
        <f>AVERAGE(Z92,Z89,Z86,Z83,Z80,Z77,Z74,Z71,Z68,Z65,Z62,Z59,Z56,Z53,Z50,Z47,Z44,Z41,Z38,Z35,Z32,Z29,Z26,Z23,Z20,Z17,Z14,Z11,Z8,Z5)</f>
        <v>0.21838157842910827</v>
      </c>
      <c r="AA98" s="128"/>
      <c r="AB98" s="168">
        <f>AVERAGE(AB92,AB89,AB86,AB83,AB80,AB77,AB74,AB71,AB68,AB65,AB62,AB59,AB56,AB53,AB50,AB47,AB44,AB41,AB38,AB35,AB32,AB29,AB26,AB23,AB20,AB17,AB14,AB11,AB8,AB5)</f>
        <v>5.7326681090384218E-2</v>
      </c>
      <c r="AC98" s="166">
        <f>AVERAGE(AC92,AC89,AC86,AC83,AC80,AC77,AC74,AC71,AC68,AC65,AC62,AC59,AC56,AC53,AC50,AC47,AC44,AC41,AC38,AC35,AC32,AC29,AC26,AC23,AC20,AC17,AC14,AC11,AC8,AC5)</f>
        <v>1.351360522116354</v>
      </c>
      <c r="AD98" s="168">
        <f>AVERAGE(AD92,AD89,AD86,AD83,AD80,AD77,AD74,AD71,AD68,AD65,AD62,AD59,AD56,AD53,AD50,AD47,AD44,AD41,AD38,AD35,AD32,AD29,AD26,AD23,AD20,AD17,AD14,AD11,AD8,AD5)</f>
        <v>0.28268255344624388</v>
      </c>
      <c r="AE98" s="11"/>
      <c r="AF98" s="11"/>
      <c r="AG98" s="41" t="s">
        <v>32</v>
      </c>
      <c r="AH98" s="80">
        <f t="shared" ref="AH98:AI100" si="67">MAX(AH90,AH87,AH84,AH81,AH78,AH75,AH72,AH69,AH66,AH63,AH60,AH57,AH54,AH51,AH48,AH45,AH42,AH39,AH36,AH33,AH30,AH27,AH24,AH21,AH18,AH15,AH12,AH9,AH6,AH3)</f>
        <v>7.82</v>
      </c>
      <c r="AI98" s="81">
        <f t="shared" si="67"/>
        <v>5.3999999999999999E-2</v>
      </c>
    </row>
    <row r="99" spans="1:35" s="12" customFormat="1" ht="15.75" x14ac:dyDescent="0.25">
      <c r="A99" s="67"/>
      <c r="B99" s="297"/>
      <c r="C99" s="297"/>
      <c r="D99" s="297"/>
      <c r="E99" s="297"/>
      <c r="F99" s="69"/>
      <c r="G99" s="69"/>
      <c r="H99" s="69"/>
      <c r="I99" s="69"/>
      <c r="J99" s="70"/>
      <c r="K99" s="70"/>
      <c r="L99" s="70"/>
      <c r="M99" s="70"/>
      <c r="N99" s="70"/>
      <c r="O99" s="70"/>
      <c r="P99" s="70"/>
      <c r="Q99" s="70"/>
      <c r="R99" s="72"/>
      <c r="S99" s="73"/>
      <c r="T99" s="39"/>
      <c r="U99" s="42" t="s">
        <v>37</v>
      </c>
      <c r="V99" s="168">
        <f>MAX(V92,V89,V86,V83,V80,V77,V74,V71,V68,V65,V62,V59,V56,V53,V50,V47,V44,V41,V38,V35,V32,V29,V26,V23,V20,V17,V14,V11,V8,V5)</f>
        <v>5.9797910659326785</v>
      </c>
      <c r="W99" s="168">
        <f>MAX(W92,W89,W86,W83,W80,W77,W74,W71,W68,W65,W62,W59,W56,W53,W50,W47,W44,W41,W38,W35,W32,W29,W26,W23,W20,W17,W14,W11,W8,W5)</f>
        <v>3.7470023980815346</v>
      </c>
      <c r="X99" s="128"/>
      <c r="Y99" s="182">
        <f>MAX(Y92,Y89,Y86,Y83,Y80,Y77,Y74,Y71,Y68,Y65,Y62,Y59,Y56,Y53,Y50,Y47,Y44,Y41,Y38,Y35,Y32,Y29,Y26,Y23,Y20,Y17,Y14,Y11,Y8,Y5)</f>
        <v>2.3575654657468936</v>
      </c>
      <c r="Z99" s="168">
        <f>MAX(Z92,Z89,Z86,Z83,Z80,Z77,Z74,Z71,Z68,Z65,Z62,Z59,Z56,Z53,Z50,Z47,Z44,Z41,Z38,Z35,Z32,Z29,Z26,Z23,Z20,Z17,Z14,Z11,Z8,Z5)</f>
        <v>1.4267432208079691</v>
      </c>
      <c r="AA99" s="128"/>
      <c r="AB99" s="182">
        <f>MAX(AB92,AB89,AB86,AB83,AB80,AB77,AB74,AB71,AB68,AB65,AB62,AB59,AB56,AB53,AB50,AB47,AB44,AB41,AB38,AB35,AB32,AB29,AB26,AB23,AB20,AB17,AB14,AB11,AB8,AB5)</f>
        <v>0.12136040155729666</v>
      </c>
      <c r="AC99" s="168">
        <f>MAX(AC92,AC89,AC86,AC83,AC80,AC77,AC74,AC71,AC68,AC65,AC62,AC59,AC56,AC53,AC50,AC47,AC44,AC41,AC38,AC35,AC32,AC29,AC26,AC23,AC20,AC17,AC14,AC11,AC8,AC5)</f>
        <v>1.9504148811082815</v>
      </c>
      <c r="AD99" s="168">
        <f>MAX(AD92,AD89,AD86,AD83,AD80,AD77,AD74,AD71,AD68,AD65,AD62,AD59,AD56,AD53,AD50,AD47,AD44,AD41,AD38,AD35,AD32,AD29,AD26,AD23,AD20,AD17,AD14,AD11,AD8,AD5)</f>
        <v>1.9032393133112557</v>
      </c>
      <c r="AE99" s="11"/>
      <c r="AF99" s="11"/>
      <c r="AG99" s="41" t="s">
        <v>33</v>
      </c>
      <c r="AH99" s="82">
        <f t="shared" si="67"/>
        <v>17</v>
      </c>
      <c r="AI99" s="82">
        <f t="shared" si="67"/>
        <v>17.899999999999999</v>
      </c>
    </row>
    <row r="100" spans="1:35" s="12" customFormat="1" ht="15.75" x14ac:dyDescent="0.25">
      <c r="A100" s="67"/>
      <c r="B100" s="297"/>
      <c r="C100" s="297"/>
      <c r="D100" s="297"/>
      <c r="E100" s="297"/>
      <c r="F100" s="297"/>
      <c r="G100" s="193"/>
      <c r="H100" s="193"/>
      <c r="I100" s="69"/>
      <c r="J100" s="69"/>
      <c r="K100" s="70"/>
      <c r="L100" s="70"/>
      <c r="M100" s="70"/>
      <c r="N100" s="70"/>
      <c r="O100" s="70"/>
      <c r="P100" s="70"/>
      <c r="Q100" s="70"/>
      <c r="R100" s="74"/>
      <c r="S100" s="73"/>
      <c r="T100" s="39"/>
      <c r="U100" s="42" t="s">
        <v>38</v>
      </c>
      <c r="V100" s="168">
        <f>MIN(V92,V89,V86,V83,V80,V77,V74,V71,V68,V65,V62,V59,V56,V53,V50,V47,V44,V41,V38,V35,V32,V29,V26,V23,V20,V17,V14,V11,V8,V5)</f>
        <v>0</v>
      </c>
      <c r="W100" s="168">
        <f>MIN(W92,W89,W86,W83,W80,W77,W74,W71,W68,W65,W62,W59,W56,W53,W50,W47,W44,W41,W38,W35,W32,W29,W26,W23,W20,W17,W14,W11,W8,W5)</f>
        <v>0</v>
      </c>
      <c r="X100" s="128"/>
      <c r="Y100" s="168">
        <f>MIN(Y92,Y89,Y86,Y83,Y80,Y77,Y74,Y71,Y68,Y65,Y62,Y59,Y56,Y53,Y50,Y47,Y44,Y41,Y38,Y35,Y32,Y29,Y26,Y23,Y20,Y17,Y14,Y11,Y8,Y5)</f>
        <v>0</v>
      </c>
      <c r="Z100" s="168">
        <f>MIN(Z92,Z89,Z86,Z83,Z80,Z77,Z74,Z71,Z68,Z65,Z62,Z59,Z56,Z53,Z50,Z47,Z44,Z41,Z38,Z35,Z32,Z29,Z26,Z23,Z20,Z17,Z14,Z11,Z8,Z5)</f>
        <v>0</v>
      </c>
      <c r="AA100" s="128"/>
      <c r="AB100" s="168">
        <f>MIN(AB92,AB89,AB86,AB83,AB80,AB77,AB74,AB71,AB68,AB65,AB62,AB59,AB56,AB53,AB50,AB47,AB44,AB41,AB38,AB35,AB32,AB29,AB26,AB23,AB20,AB17,AB14,AB11,AB8,AB5)</f>
        <v>0</v>
      </c>
      <c r="AC100" s="168">
        <f>MIN(AC92,AC89,AC86,AC83,AC80,AC77,AC74,AC71,AC68,AC65,AC62,AC59,AC56,AC53,AC50,AC47,AC44,AC41,AC38,AC35,AC32,AC29,AC26,AC23,AC20,AC17,AC14,AC11,AC8,AC5)</f>
        <v>0</v>
      </c>
      <c r="AD100" s="168">
        <f>MIN(AD92,AD89,AD86,AD83,AD80,AD77,AD74,AD71,AD68,AD65,AD62,AD59,AD56,AD53,AD50,AD47,AD44,AD41,AD38,AD35,AD32,AD29,AD26,AD23,AD20,AD17,AD14,AD11,AD8,AD5)</f>
        <v>0</v>
      </c>
      <c r="AE100" s="11"/>
      <c r="AF100" s="11"/>
      <c r="AG100" s="41" t="s">
        <v>34</v>
      </c>
      <c r="AH100" s="80">
        <f t="shared" si="67"/>
        <v>7.65</v>
      </c>
      <c r="AI100" s="80">
        <f t="shared" si="67"/>
        <v>7.99</v>
      </c>
    </row>
    <row r="101" spans="1:35" s="12" customFormat="1" ht="15.75" x14ac:dyDescent="0.25">
      <c r="A101" s="94"/>
      <c r="B101" s="299"/>
      <c r="C101" s="299"/>
      <c r="D101" s="75"/>
      <c r="E101" s="75"/>
      <c r="F101" s="75"/>
      <c r="G101" s="75"/>
      <c r="H101" s="75"/>
      <c r="I101" s="75"/>
      <c r="J101" s="75"/>
      <c r="K101" s="70"/>
      <c r="L101" s="70"/>
      <c r="M101" s="70"/>
      <c r="N101" s="70"/>
      <c r="O101" s="70"/>
      <c r="P101" s="70"/>
      <c r="Q101" s="70"/>
      <c r="R101" s="74"/>
      <c r="S101" s="73"/>
      <c r="T101" s="39"/>
      <c r="U101" s="291" t="s">
        <v>72</v>
      </c>
      <c r="V101" s="291"/>
      <c r="W101" s="291"/>
      <c r="X101" s="291"/>
      <c r="Y101" s="291"/>
      <c r="Z101" s="291"/>
      <c r="AA101" s="291"/>
      <c r="AB101" s="171"/>
      <c r="AC101" s="171"/>
      <c r="AD101" s="171"/>
      <c r="AE101" s="11"/>
      <c r="AF101" s="11"/>
      <c r="AG101" s="83"/>
      <c r="AH101" s="78"/>
      <c r="AI101" s="84"/>
    </row>
    <row r="102" spans="1:35" s="12" customFormat="1" ht="15.75" x14ac:dyDescent="0.25">
      <c r="A102" s="94"/>
      <c r="B102" s="292"/>
      <c r="C102" s="292"/>
      <c r="D102" s="75"/>
      <c r="E102" s="75"/>
      <c r="F102" s="75"/>
      <c r="G102" s="75"/>
      <c r="H102" s="75"/>
      <c r="I102" s="75"/>
      <c r="J102" s="75"/>
      <c r="K102" s="70"/>
      <c r="L102" s="70"/>
      <c r="M102" s="70"/>
      <c r="N102" s="70"/>
      <c r="O102" s="70"/>
      <c r="P102" s="70"/>
      <c r="Q102" s="70"/>
      <c r="R102" s="70"/>
      <c r="S102" s="73"/>
      <c r="T102" s="39"/>
      <c r="U102" s="70"/>
      <c r="V102" s="171"/>
      <c r="W102" s="171"/>
      <c r="X102" s="128"/>
      <c r="Y102" s="171"/>
      <c r="Z102" s="171"/>
      <c r="AA102" s="128"/>
      <c r="AB102" s="171"/>
      <c r="AC102" s="171"/>
      <c r="AD102" s="171"/>
      <c r="AE102" s="11"/>
      <c r="AF102" s="11"/>
      <c r="AG102" s="41" t="s">
        <v>39</v>
      </c>
      <c r="AH102" s="80">
        <f t="shared" ref="AH102:AI104" si="68">MIN(AH90,AH87,AH84,AH81,AH78,AH75,AH72,AH69,AH66,AH63,AH60,AH57,AH54,AH51,AH48,AH45,AH42,AH39,AH36,AH33,AH30,AH27,AH24,AH21,AH18,AH15,AH12,AH9,AH6,AH3)</f>
        <v>1.1000000000000001</v>
      </c>
      <c r="AI102" s="81">
        <f t="shared" si="68"/>
        <v>2.3E-2</v>
      </c>
    </row>
    <row r="103" spans="1:35" s="12" customFormat="1" ht="15.75" x14ac:dyDescent="0.25">
      <c r="A103" s="67"/>
      <c r="B103" s="293"/>
      <c r="C103" s="293"/>
      <c r="D103" s="142"/>
      <c r="E103" s="142"/>
      <c r="F103" s="75"/>
      <c r="G103" s="75"/>
      <c r="H103" s="75"/>
      <c r="I103" s="142"/>
      <c r="J103" s="142"/>
      <c r="K103" s="70"/>
      <c r="L103" s="70"/>
      <c r="M103" s="70"/>
      <c r="N103" s="70"/>
      <c r="O103" s="70"/>
      <c r="P103" s="70"/>
      <c r="Q103" s="70"/>
      <c r="R103" s="70"/>
      <c r="S103" s="73"/>
      <c r="T103" s="39"/>
      <c r="U103" s="95"/>
      <c r="V103" s="172"/>
      <c r="W103" s="172"/>
      <c r="X103" s="129"/>
      <c r="Y103" s="172"/>
      <c r="Z103" s="172"/>
      <c r="AA103" s="129"/>
      <c r="AB103" s="172"/>
      <c r="AC103" s="172"/>
      <c r="AD103" s="172"/>
      <c r="AE103" s="85"/>
      <c r="AF103" s="11"/>
      <c r="AG103" s="41" t="s">
        <v>40</v>
      </c>
      <c r="AH103" s="82">
        <f t="shared" si="68"/>
        <v>12.3</v>
      </c>
      <c r="AI103" s="82">
        <f t="shared" si="68"/>
        <v>13</v>
      </c>
    </row>
    <row r="104" spans="1:35" s="12" customFormat="1" ht="15.75" x14ac:dyDescent="0.25">
      <c r="A104" s="67"/>
      <c r="B104" s="294"/>
      <c r="C104" s="294"/>
      <c r="D104" s="294"/>
      <c r="E104" s="194"/>
      <c r="F104" s="96"/>
      <c r="G104" s="96"/>
      <c r="H104" s="96"/>
      <c r="I104" s="97"/>
      <c r="J104" s="97"/>
      <c r="K104" s="98"/>
      <c r="L104" s="98"/>
      <c r="M104" s="99"/>
      <c r="N104" s="99"/>
      <c r="O104" s="99"/>
      <c r="P104" s="99"/>
      <c r="Q104" s="100"/>
      <c r="R104" s="101"/>
      <c r="S104" s="102"/>
      <c r="T104" s="39"/>
      <c r="U104" s="95"/>
      <c r="V104" s="172"/>
      <c r="W104" s="172"/>
      <c r="X104" s="129"/>
      <c r="Y104" s="172"/>
      <c r="Z104" s="172"/>
      <c r="AA104" s="129"/>
      <c r="AB104" s="172"/>
      <c r="AC104" s="172"/>
      <c r="AD104" s="172"/>
      <c r="AE104" s="85"/>
      <c r="AF104" s="11"/>
      <c r="AG104" s="41" t="s">
        <v>41</v>
      </c>
      <c r="AH104" s="80">
        <f t="shared" si="68"/>
        <v>7.38</v>
      </c>
      <c r="AI104" s="80">
        <f t="shared" si="68"/>
        <v>7.6</v>
      </c>
    </row>
    <row r="105" spans="1:35" s="12" customFormat="1" ht="15.75" x14ac:dyDescent="0.25">
      <c r="B105" s="295"/>
      <c r="C105" s="295"/>
      <c r="D105" s="295"/>
      <c r="E105" s="295"/>
      <c r="F105" s="295"/>
      <c r="G105" s="295"/>
      <c r="H105" s="195"/>
      <c r="I105" s="296"/>
      <c r="J105" s="296"/>
      <c r="K105" s="16"/>
      <c r="L105" s="16"/>
      <c r="M105" s="14"/>
      <c r="N105" s="14"/>
      <c r="O105" s="14"/>
      <c r="P105" s="14"/>
      <c r="S105" s="13"/>
      <c r="V105" s="173"/>
      <c r="W105" s="173"/>
      <c r="X105" s="118"/>
      <c r="Y105" s="173"/>
      <c r="Z105" s="173"/>
      <c r="AA105" s="118"/>
      <c r="AB105" s="173"/>
      <c r="AC105" s="173"/>
      <c r="AD105" s="173"/>
      <c r="AE105" s="31"/>
    </row>
    <row r="106" spans="1:35" s="12" customFormat="1" ht="15.75" x14ac:dyDescent="0.25">
      <c r="B106" s="15"/>
      <c r="C106" s="298"/>
      <c r="D106" s="298"/>
      <c r="E106" s="298"/>
      <c r="F106" s="298"/>
      <c r="G106" s="298"/>
      <c r="H106" s="298"/>
      <c r="I106" s="298"/>
      <c r="J106" s="298"/>
      <c r="K106" s="298"/>
      <c r="L106" s="298"/>
      <c r="M106" s="14"/>
      <c r="N106" s="14"/>
      <c r="O106" s="14"/>
      <c r="P106" s="14"/>
      <c r="S106" s="13"/>
      <c r="V106" s="173"/>
      <c r="W106" s="173"/>
      <c r="X106" s="118"/>
      <c r="Y106" s="173"/>
      <c r="Z106" s="173"/>
      <c r="AA106" s="118"/>
      <c r="AB106" s="173"/>
      <c r="AC106" s="173"/>
      <c r="AD106" s="173"/>
      <c r="AE106" s="31"/>
    </row>
    <row r="107" spans="1:35" s="12" customFormat="1" ht="15.75" x14ac:dyDescent="0.25">
      <c r="S107" s="13"/>
      <c r="V107" s="173"/>
      <c r="W107" s="173"/>
      <c r="X107" s="118"/>
      <c r="Y107" s="173"/>
      <c r="Z107" s="173"/>
      <c r="AA107" s="118"/>
      <c r="AB107" s="173"/>
      <c r="AC107" s="173"/>
      <c r="AD107" s="173"/>
      <c r="AE107" s="31"/>
    </row>
    <row r="108" spans="1:35" s="12" customFormat="1" ht="15.75" x14ac:dyDescent="0.25">
      <c r="S108" s="13"/>
      <c r="V108" s="173"/>
      <c r="W108" s="173"/>
      <c r="X108" s="118"/>
      <c r="Y108" s="173"/>
      <c r="Z108" s="173"/>
      <c r="AA108" s="118"/>
      <c r="AB108" s="173"/>
      <c r="AC108" s="173"/>
      <c r="AD108" s="173"/>
      <c r="AE108" s="31"/>
    </row>
    <row r="109" spans="1:35" s="12" customFormat="1" ht="15.75" x14ac:dyDescent="0.25">
      <c r="S109" s="13"/>
      <c r="V109" s="173"/>
      <c r="W109" s="173"/>
      <c r="X109" s="118"/>
      <c r="Y109" s="173"/>
      <c r="Z109" s="173"/>
      <c r="AA109" s="118"/>
      <c r="AB109" s="173"/>
      <c r="AC109" s="173"/>
      <c r="AD109" s="173"/>
      <c r="AE109" s="31"/>
    </row>
    <row r="110" spans="1:35" s="12" customFormat="1" ht="15.75" x14ac:dyDescent="0.25">
      <c r="S110" s="13"/>
      <c r="V110" s="173"/>
      <c r="W110" s="173"/>
      <c r="X110" s="118"/>
      <c r="Y110" s="173"/>
      <c r="Z110" s="173"/>
      <c r="AA110" s="118"/>
      <c r="AB110" s="173"/>
      <c r="AC110" s="173"/>
      <c r="AD110" s="173"/>
      <c r="AE110" s="31"/>
    </row>
    <row r="111" spans="1:35" s="12" customFormat="1" ht="15.75" x14ac:dyDescent="0.25">
      <c r="S111" s="13"/>
      <c r="V111" s="173"/>
      <c r="W111" s="173"/>
      <c r="X111" s="118"/>
      <c r="Y111" s="173"/>
      <c r="Z111" s="173"/>
      <c r="AA111" s="118"/>
      <c r="AB111" s="173"/>
      <c r="AC111" s="173"/>
      <c r="AD111" s="173"/>
      <c r="AE111" s="31"/>
    </row>
    <row r="112" spans="1:35" s="12" customFormat="1" ht="15.75" x14ac:dyDescent="0.25">
      <c r="S112" s="13"/>
      <c r="V112" s="173"/>
      <c r="W112" s="173"/>
      <c r="X112" s="118"/>
      <c r="Y112" s="173"/>
      <c r="Z112" s="173"/>
      <c r="AA112" s="118"/>
      <c r="AB112" s="173"/>
      <c r="AC112" s="173"/>
      <c r="AD112" s="173"/>
      <c r="AE112" s="31"/>
    </row>
    <row r="113" spans="19:31" s="12" customFormat="1" ht="15.75" x14ac:dyDescent="0.25">
      <c r="S113" s="13"/>
      <c r="V113" s="173"/>
      <c r="W113" s="173"/>
      <c r="X113" s="118"/>
      <c r="Y113" s="173"/>
      <c r="Z113" s="173"/>
      <c r="AA113" s="118"/>
      <c r="AB113" s="173"/>
      <c r="AC113" s="173"/>
      <c r="AD113" s="173"/>
      <c r="AE113" s="31"/>
    </row>
    <row r="114" spans="19:31" s="12" customFormat="1" ht="15.75" x14ac:dyDescent="0.25">
      <c r="S114" s="13"/>
      <c r="V114" s="173"/>
      <c r="W114" s="173"/>
      <c r="X114" s="118"/>
      <c r="Y114" s="173"/>
      <c r="Z114" s="173"/>
      <c r="AA114" s="118"/>
      <c r="AB114" s="173"/>
      <c r="AC114" s="173"/>
      <c r="AD114" s="173"/>
      <c r="AE114" s="31"/>
    </row>
    <row r="115" spans="19:31" s="12" customFormat="1" ht="15.75" x14ac:dyDescent="0.25">
      <c r="S115" s="13"/>
      <c r="V115" s="173"/>
      <c r="W115" s="173"/>
      <c r="X115" s="118"/>
      <c r="Y115" s="173"/>
      <c r="Z115" s="173"/>
      <c r="AA115" s="118"/>
      <c r="AB115" s="173"/>
      <c r="AC115" s="173"/>
      <c r="AD115" s="173"/>
      <c r="AE115" s="31"/>
    </row>
    <row r="116" spans="19:31" s="12" customFormat="1" ht="15.75" x14ac:dyDescent="0.25">
      <c r="S116" s="13"/>
      <c r="V116" s="173"/>
      <c r="W116" s="173"/>
      <c r="X116" s="118"/>
      <c r="Y116" s="173"/>
      <c r="Z116" s="173"/>
      <c r="AA116" s="118"/>
      <c r="AB116" s="173"/>
      <c r="AC116" s="173"/>
      <c r="AD116" s="173"/>
      <c r="AE116" s="31"/>
    </row>
    <row r="117" spans="19:31" s="12" customFormat="1" ht="15.75" x14ac:dyDescent="0.25">
      <c r="S117" s="13"/>
      <c r="V117" s="173"/>
      <c r="W117" s="173"/>
      <c r="X117" s="118"/>
      <c r="Y117" s="173"/>
      <c r="Z117" s="173"/>
      <c r="AA117" s="118"/>
      <c r="AB117" s="173"/>
      <c r="AC117" s="173"/>
      <c r="AD117" s="173"/>
      <c r="AE117" s="31"/>
    </row>
    <row r="118" spans="19:31" s="12" customFormat="1" ht="15.75" x14ac:dyDescent="0.25">
      <c r="S118" s="13"/>
      <c r="V118" s="173"/>
      <c r="W118" s="173"/>
      <c r="X118" s="118"/>
      <c r="Y118" s="173"/>
      <c r="Z118" s="173"/>
      <c r="AA118" s="118"/>
      <c r="AB118" s="173"/>
      <c r="AC118" s="173"/>
      <c r="AD118" s="173"/>
      <c r="AE118" s="31"/>
    </row>
    <row r="119" spans="19:31" s="12" customFormat="1" ht="15.75" x14ac:dyDescent="0.25">
      <c r="S119" s="13"/>
      <c r="V119" s="173"/>
      <c r="W119" s="173"/>
      <c r="X119" s="118"/>
      <c r="Y119" s="173"/>
      <c r="Z119" s="173"/>
      <c r="AA119" s="118"/>
      <c r="AB119" s="173"/>
      <c r="AC119" s="173"/>
      <c r="AD119" s="173"/>
      <c r="AE119" s="31"/>
    </row>
    <row r="120" spans="19:31" s="12" customFormat="1" ht="15.75" x14ac:dyDescent="0.25">
      <c r="S120" s="13"/>
      <c r="V120" s="173"/>
      <c r="W120" s="173"/>
      <c r="X120" s="118"/>
      <c r="Y120" s="173"/>
      <c r="Z120" s="173"/>
      <c r="AA120" s="118"/>
      <c r="AB120" s="173"/>
      <c r="AC120" s="173"/>
      <c r="AD120" s="173"/>
      <c r="AE120" s="31"/>
    </row>
  </sheetData>
  <sheetProtection algorithmName="SHA-512" hashValue="iswcHYdtdMyxQJZ7x2o1XZFTc7esVBRBHy3jB0jySYraIxigZI1b9aM9eb3SmACzCGRkqBYEAV3woRxoGsIDMA==" saltValue="SqsA6GH09R/Vi2yD4HEjvw==" spinCount="100000" sheet="1" selectLockedCells="1" selectUnlockedCells="1"/>
  <mergeCells count="717">
    <mergeCell ref="C106:L106"/>
    <mergeCell ref="B101:C101"/>
    <mergeCell ref="U101:AA101"/>
    <mergeCell ref="B102:C102"/>
    <mergeCell ref="B103:C103"/>
    <mergeCell ref="B104:D104"/>
    <mergeCell ref="B105:G105"/>
    <mergeCell ref="I105:J105"/>
    <mergeCell ref="N91:N92"/>
    <mergeCell ref="O91:O92"/>
    <mergeCell ref="P91:P92"/>
    <mergeCell ref="Q91:Q92"/>
    <mergeCell ref="B99:E99"/>
    <mergeCell ref="B100:F100"/>
    <mergeCell ref="S90:S92"/>
    <mergeCell ref="X90:X92"/>
    <mergeCell ref="AA90:AA92"/>
    <mergeCell ref="AE90:AE92"/>
    <mergeCell ref="B91:B92"/>
    <mergeCell ref="C91:C92"/>
    <mergeCell ref="D91:D92"/>
    <mergeCell ref="F91:F92"/>
    <mergeCell ref="G91:G92"/>
    <mergeCell ref="I91:I92"/>
    <mergeCell ref="P88:P89"/>
    <mergeCell ref="Q88:Q89"/>
    <mergeCell ref="AE87:AE89"/>
    <mergeCell ref="M88:M89"/>
    <mergeCell ref="N88:N89"/>
    <mergeCell ref="O88:O89"/>
    <mergeCell ref="AD90:AD91"/>
    <mergeCell ref="AC90:AC91"/>
    <mergeCell ref="AD87:AD88"/>
    <mergeCell ref="AC87:AC88"/>
    <mergeCell ref="A90:A92"/>
    <mergeCell ref="E90:E92"/>
    <mergeCell ref="H90:H92"/>
    <mergeCell ref="R90:R92"/>
    <mergeCell ref="J91:J92"/>
    <mergeCell ref="K91:K92"/>
    <mergeCell ref="L91:L92"/>
    <mergeCell ref="M91:M92"/>
    <mergeCell ref="AA87:AA89"/>
    <mergeCell ref="B88:B89"/>
    <mergeCell ref="C88:C89"/>
    <mergeCell ref="D88:D89"/>
    <mergeCell ref="F88:F89"/>
    <mergeCell ref="G88:G89"/>
    <mergeCell ref="I88:I89"/>
    <mergeCell ref="J88:J89"/>
    <mergeCell ref="K88:K89"/>
    <mergeCell ref="A87:A89"/>
    <mergeCell ref="E87:E89"/>
    <mergeCell ref="H87:H89"/>
    <mergeCell ref="R87:R89"/>
    <mergeCell ref="S87:S89"/>
    <mergeCell ref="X87:X89"/>
    <mergeCell ref="L88:L89"/>
    <mergeCell ref="AE84:AE86"/>
    <mergeCell ref="B85:B86"/>
    <mergeCell ref="C85:C86"/>
    <mergeCell ref="D85:D86"/>
    <mergeCell ref="F85:F86"/>
    <mergeCell ref="G85:G86"/>
    <mergeCell ref="N82:N83"/>
    <mergeCell ref="O82:O83"/>
    <mergeCell ref="P82:P83"/>
    <mergeCell ref="Q82:Q83"/>
    <mergeCell ref="AE81:AE83"/>
    <mergeCell ref="L85:L86"/>
    <mergeCell ref="M85:M86"/>
    <mergeCell ref="N85:N86"/>
    <mergeCell ref="O85:O86"/>
    <mergeCell ref="P85:P86"/>
    <mergeCell ref="Q85:Q86"/>
    <mergeCell ref="R84:R86"/>
    <mergeCell ref="S84:S86"/>
    <mergeCell ref="X84:X86"/>
    <mergeCell ref="AC84:AC85"/>
    <mergeCell ref="AD84:AD85"/>
    <mergeCell ref="AD81:AD82"/>
    <mergeCell ref="AC81:AC82"/>
    <mergeCell ref="A84:A86"/>
    <mergeCell ref="E84:E86"/>
    <mergeCell ref="H84:H86"/>
    <mergeCell ref="I85:I86"/>
    <mergeCell ref="J85:J86"/>
    <mergeCell ref="K85:K86"/>
    <mergeCell ref="S81:S83"/>
    <mergeCell ref="X81:X83"/>
    <mergeCell ref="AA81:AA83"/>
    <mergeCell ref="B82:B83"/>
    <mergeCell ref="C82:C83"/>
    <mergeCell ref="D82:D83"/>
    <mergeCell ref="F82:F83"/>
    <mergeCell ref="G82:G83"/>
    <mergeCell ref="I82:I83"/>
    <mergeCell ref="AA84:AA86"/>
    <mergeCell ref="A81:A83"/>
    <mergeCell ref="E81:E83"/>
    <mergeCell ref="H81:H83"/>
    <mergeCell ref="R81:R83"/>
    <mergeCell ref="J82:J83"/>
    <mergeCell ref="K82:K83"/>
    <mergeCell ref="L82:L83"/>
    <mergeCell ref="M82:M83"/>
    <mergeCell ref="A78:A80"/>
    <mergeCell ref="AA78:AA80"/>
    <mergeCell ref="AE78:AE80"/>
    <mergeCell ref="B79:B80"/>
    <mergeCell ref="C79:C80"/>
    <mergeCell ref="D79:D80"/>
    <mergeCell ref="F79:F80"/>
    <mergeCell ref="G79:G80"/>
    <mergeCell ref="I79:I80"/>
    <mergeCell ref="J79:J80"/>
    <mergeCell ref="K79:K80"/>
    <mergeCell ref="E78:E80"/>
    <mergeCell ref="H78:H80"/>
    <mergeCell ref="R78:R80"/>
    <mergeCell ref="S78:S80"/>
    <mergeCell ref="X78:X80"/>
    <mergeCell ref="L79:L80"/>
    <mergeCell ref="M79:M80"/>
    <mergeCell ref="N79:N80"/>
    <mergeCell ref="O79:O80"/>
    <mergeCell ref="P79:P80"/>
    <mergeCell ref="Q79:Q80"/>
    <mergeCell ref="AC78:AC79"/>
    <mergeCell ref="AD78:AD79"/>
    <mergeCell ref="AE75:AE77"/>
    <mergeCell ref="B76:B77"/>
    <mergeCell ref="C76:C77"/>
    <mergeCell ref="D76:D77"/>
    <mergeCell ref="F76:F77"/>
    <mergeCell ref="G76:G77"/>
    <mergeCell ref="N73:N74"/>
    <mergeCell ref="O73:O74"/>
    <mergeCell ref="P73:P74"/>
    <mergeCell ref="Q73:Q74"/>
    <mergeCell ref="AE72:AE74"/>
    <mergeCell ref="L76:L77"/>
    <mergeCell ref="M76:M77"/>
    <mergeCell ref="N76:N77"/>
    <mergeCell ref="O76:O77"/>
    <mergeCell ref="P76:P77"/>
    <mergeCell ref="Q76:Q77"/>
    <mergeCell ref="R75:R77"/>
    <mergeCell ref="S75:S77"/>
    <mergeCell ref="X75:X77"/>
    <mergeCell ref="AC75:AC76"/>
    <mergeCell ref="AC72:AC73"/>
    <mergeCell ref="AD75:AD76"/>
    <mergeCell ref="AD72:AD73"/>
    <mergeCell ref="A75:A77"/>
    <mergeCell ref="E75:E77"/>
    <mergeCell ref="H75:H77"/>
    <mergeCell ref="I76:I77"/>
    <mergeCell ref="J76:J77"/>
    <mergeCell ref="K76:K77"/>
    <mergeCell ref="S72:S74"/>
    <mergeCell ref="X72:X74"/>
    <mergeCell ref="AA72:AA74"/>
    <mergeCell ref="B73:B74"/>
    <mergeCell ref="C73:C74"/>
    <mergeCell ref="D73:D74"/>
    <mergeCell ref="F73:F74"/>
    <mergeCell ref="G73:G74"/>
    <mergeCell ref="I73:I74"/>
    <mergeCell ref="AA75:AA77"/>
    <mergeCell ref="A72:A74"/>
    <mergeCell ref="E72:E74"/>
    <mergeCell ref="H72:H74"/>
    <mergeCell ref="R72:R74"/>
    <mergeCell ref="J73:J74"/>
    <mergeCell ref="K73:K74"/>
    <mergeCell ref="L73:L74"/>
    <mergeCell ref="M73:M74"/>
    <mergeCell ref="A69:A71"/>
    <mergeCell ref="AA69:AA71"/>
    <mergeCell ref="AE69:AE71"/>
    <mergeCell ref="B70:B71"/>
    <mergeCell ref="C70:C71"/>
    <mergeCell ref="D70:D71"/>
    <mergeCell ref="F70:F71"/>
    <mergeCell ref="G70:G71"/>
    <mergeCell ref="I70:I71"/>
    <mergeCell ref="J70:J71"/>
    <mergeCell ref="K70:K71"/>
    <mergeCell ref="E69:E71"/>
    <mergeCell ref="H69:H71"/>
    <mergeCell ref="R69:R71"/>
    <mergeCell ref="S69:S71"/>
    <mergeCell ref="X69:X71"/>
    <mergeCell ref="L70:L71"/>
    <mergeCell ref="M70:M71"/>
    <mergeCell ref="N70:N71"/>
    <mergeCell ref="O70:O71"/>
    <mergeCell ref="P70:P71"/>
    <mergeCell ref="Q70:Q71"/>
    <mergeCell ref="AC69:AC70"/>
    <mergeCell ref="AD69:AD70"/>
    <mergeCell ref="AE66:AE68"/>
    <mergeCell ref="B67:B68"/>
    <mergeCell ref="C67:C68"/>
    <mergeCell ref="D67:D68"/>
    <mergeCell ref="F67:F68"/>
    <mergeCell ref="G67:G68"/>
    <mergeCell ref="N64:N65"/>
    <mergeCell ref="O64:O65"/>
    <mergeCell ref="P64:P65"/>
    <mergeCell ref="Q64:Q65"/>
    <mergeCell ref="AE63:AE65"/>
    <mergeCell ref="L67:L68"/>
    <mergeCell ref="M67:M68"/>
    <mergeCell ref="N67:N68"/>
    <mergeCell ref="O67:O68"/>
    <mergeCell ref="P67:P68"/>
    <mergeCell ref="Q67:Q68"/>
    <mergeCell ref="R66:R68"/>
    <mergeCell ref="S66:S68"/>
    <mergeCell ref="X66:X68"/>
    <mergeCell ref="AC66:AC67"/>
    <mergeCell ref="AC63:AC64"/>
    <mergeCell ref="AD66:AD67"/>
    <mergeCell ref="AD63:AD64"/>
    <mergeCell ref="A66:A68"/>
    <mergeCell ref="E66:E68"/>
    <mergeCell ref="H66:H68"/>
    <mergeCell ref="I67:I68"/>
    <mergeCell ref="J67:J68"/>
    <mergeCell ref="K67:K68"/>
    <mergeCell ref="S63:S65"/>
    <mergeCell ref="X63:X65"/>
    <mergeCell ref="AA63:AA65"/>
    <mergeCell ref="B64:B65"/>
    <mergeCell ref="C64:C65"/>
    <mergeCell ref="D64:D65"/>
    <mergeCell ref="F64:F65"/>
    <mergeCell ref="G64:G65"/>
    <mergeCell ref="I64:I65"/>
    <mergeCell ref="AA66:AA68"/>
    <mergeCell ref="A63:A65"/>
    <mergeCell ref="E63:E65"/>
    <mergeCell ref="H63:H65"/>
    <mergeCell ref="R63:R65"/>
    <mergeCell ref="J64:J65"/>
    <mergeCell ref="K64:K65"/>
    <mergeCell ref="L64:L65"/>
    <mergeCell ref="M64:M65"/>
    <mergeCell ref="A60:A62"/>
    <mergeCell ref="AA60:AA62"/>
    <mergeCell ref="AE60:AE62"/>
    <mergeCell ref="B61:B62"/>
    <mergeCell ref="C61:C62"/>
    <mergeCell ref="D61:D62"/>
    <mergeCell ref="F61:F62"/>
    <mergeCell ref="G61:G62"/>
    <mergeCell ref="I61:I62"/>
    <mergeCell ref="J61:J62"/>
    <mergeCell ref="K61:K62"/>
    <mergeCell ref="E60:E62"/>
    <mergeCell ref="H60:H62"/>
    <mergeCell ref="R60:R62"/>
    <mergeCell ref="S60:S62"/>
    <mergeCell ref="X60:X62"/>
    <mergeCell ref="L61:L62"/>
    <mergeCell ref="M61:M62"/>
    <mergeCell ref="N61:N62"/>
    <mergeCell ref="O61:O62"/>
    <mergeCell ref="P61:P62"/>
    <mergeCell ref="Q61:Q62"/>
    <mergeCell ref="AC60:AC61"/>
    <mergeCell ref="AD60:AD61"/>
    <mergeCell ref="AE57:AE59"/>
    <mergeCell ref="B58:B59"/>
    <mergeCell ref="C58:C59"/>
    <mergeCell ref="D58:D59"/>
    <mergeCell ref="F58:F59"/>
    <mergeCell ref="G58:G59"/>
    <mergeCell ref="N55:N56"/>
    <mergeCell ref="O55:O56"/>
    <mergeCell ref="P55:P56"/>
    <mergeCell ref="Q55:Q56"/>
    <mergeCell ref="AE54:AE56"/>
    <mergeCell ref="L58:L59"/>
    <mergeCell ref="M58:M59"/>
    <mergeCell ref="N58:N59"/>
    <mergeCell ref="O58:O59"/>
    <mergeCell ref="P58:P59"/>
    <mergeCell ref="Q58:Q59"/>
    <mergeCell ref="R57:R59"/>
    <mergeCell ref="S57:S59"/>
    <mergeCell ref="X57:X59"/>
    <mergeCell ref="AD57:AD58"/>
    <mergeCell ref="AC57:AC58"/>
    <mergeCell ref="AD54:AD55"/>
    <mergeCell ref="AC54:AC55"/>
    <mergeCell ref="A57:A59"/>
    <mergeCell ref="E57:E59"/>
    <mergeCell ref="H57:H59"/>
    <mergeCell ref="I58:I59"/>
    <mergeCell ref="J58:J59"/>
    <mergeCell ref="K58:K59"/>
    <mergeCell ref="S54:S56"/>
    <mergeCell ref="X54:X56"/>
    <mergeCell ref="AA54:AA56"/>
    <mergeCell ref="B55:B56"/>
    <mergeCell ref="C55:C56"/>
    <mergeCell ref="D55:D56"/>
    <mergeCell ref="F55:F56"/>
    <mergeCell ref="G55:G56"/>
    <mergeCell ref="I55:I56"/>
    <mergeCell ref="AA57:AA59"/>
    <mergeCell ref="A54:A56"/>
    <mergeCell ref="E54:E56"/>
    <mergeCell ref="H54:H56"/>
    <mergeCell ref="R54:R56"/>
    <mergeCell ref="J55:J56"/>
    <mergeCell ref="K55:K56"/>
    <mergeCell ref="L55:L56"/>
    <mergeCell ref="M55:M56"/>
    <mergeCell ref="A51:A53"/>
    <mergeCell ref="AA51:AA53"/>
    <mergeCell ref="AE51:AE53"/>
    <mergeCell ref="B52:B53"/>
    <mergeCell ref="C52:C53"/>
    <mergeCell ref="D52:D53"/>
    <mergeCell ref="F52:F53"/>
    <mergeCell ref="G52:G53"/>
    <mergeCell ref="I52:I53"/>
    <mergeCell ref="J52:J53"/>
    <mergeCell ref="K52:K53"/>
    <mergeCell ref="E51:E53"/>
    <mergeCell ref="H51:H53"/>
    <mergeCell ref="R51:R53"/>
    <mergeCell ref="S51:S53"/>
    <mergeCell ref="X51:X53"/>
    <mergeCell ref="L52:L53"/>
    <mergeCell ref="M52:M53"/>
    <mergeCell ref="N52:N53"/>
    <mergeCell ref="O52:O53"/>
    <mergeCell ref="P52:P53"/>
    <mergeCell ref="Q52:Q53"/>
    <mergeCell ref="AD51:AD52"/>
    <mergeCell ref="AC51:AC52"/>
    <mergeCell ref="AE48:AE50"/>
    <mergeCell ref="B49:B50"/>
    <mergeCell ref="C49:C50"/>
    <mergeCell ref="D49:D50"/>
    <mergeCell ref="F49:F50"/>
    <mergeCell ref="G49:G50"/>
    <mergeCell ref="N46:N47"/>
    <mergeCell ref="O46:O47"/>
    <mergeCell ref="P46:P47"/>
    <mergeCell ref="Q46:Q47"/>
    <mergeCell ref="AE45:AE47"/>
    <mergeCell ref="L49:L50"/>
    <mergeCell ref="M49:M50"/>
    <mergeCell ref="N49:N50"/>
    <mergeCell ref="O49:O50"/>
    <mergeCell ref="P49:P50"/>
    <mergeCell ref="Q49:Q50"/>
    <mergeCell ref="R48:R50"/>
    <mergeCell ref="S48:S50"/>
    <mergeCell ref="X48:X50"/>
    <mergeCell ref="AD48:AD49"/>
    <mergeCell ref="AD45:AD46"/>
    <mergeCell ref="AC48:AC49"/>
    <mergeCell ref="AC45:AC46"/>
    <mergeCell ref="A48:A50"/>
    <mergeCell ref="E48:E50"/>
    <mergeCell ref="H48:H50"/>
    <mergeCell ref="I49:I50"/>
    <mergeCell ref="J49:J50"/>
    <mergeCell ref="K49:K50"/>
    <mergeCell ref="S45:S47"/>
    <mergeCell ref="X45:X47"/>
    <mergeCell ref="AA45:AA47"/>
    <mergeCell ref="B46:B47"/>
    <mergeCell ref="C46:C47"/>
    <mergeCell ref="D46:D47"/>
    <mergeCell ref="F46:F47"/>
    <mergeCell ref="G46:G47"/>
    <mergeCell ref="I46:I47"/>
    <mergeCell ref="AA48:AA50"/>
    <mergeCell ref="A45:A47"/>
    <mergeCell ref="E45:E47"/>
    <mergeCell ref="H45:H47"/>
    <mergeCell ref="R45:R47"/>
    <mergeCell ref="J46:J47"/>
    <mergeCell ref="K46:K47"/>
    <mergeCell ref="L46:L47"/>
    <mergeCell ref="M46:M47"/>
    <mergeCell ref="A42:A44"/>
    <mergeCell ref="AA42:AA44"/>
    <mergeCell ref="AE42:AE44"/>
    <mergeCell ref="B43:B44"/>
    <mergeCell ref="C43:C44"/>
    <mergeCell ref="D43:D44"/>
    <mergeCell ref="F43:F44"/>
    <mergeCell ref="G43:G44"/>
    <mergeCell ref="I43:I44"/>
    <mergeCell ref="J43:J44"/>
    <mergeCell ref="K43:K44"/>
    <mergeCell ref="E42:E44"/>
    <mergeCell ref="H42:H44"/>
    <mergeCell ref="R42:R44"/>
    <mergeCell ref="S42:S44"/>
    <mergeCell ref="X42:X44"/>
    <mergeCell ref="L43:L44"/>
    <mergeCell ref="M43:M44"/>
    <mergeCell ref="N43:N44"/>
    <mergeCell ref="O43:O44"/>
    <mergeCell ref="P43:P44"/>
    <mergeCell ref="Q43:Q44"/>
    <mergeCell ref="AD42:AD43"/>
    <mergeCell ref="AC42:AC43"/>
    <mergeCell ref="AE39:AE41"/>
    <mergeCell ref="B40:B41"/>
    <mergeCell ref="C40:C41"/>
    <mergeCell ref="D40:D41"/>
    <mergeCell ref="F40:F41"/>
    <mergeCell ref="G40:G41"/>
    <mergeCell ref="N37:N38"/>
    <mergeCell ref="O37:O38"/>
    <mergeCell ref="P37:P38"/>
    <mergeCell ref="Q37:Q38"/>
    <mergeCell ref="AE36:AE38"/>
    <mergeCell ref="L40:L41"/>
    <mergeCell ref="M40:M41"/>
    <mergeCell ref="N40:N41"/>
    <mergeCell ref="O40:O41"/>
    <mergeCell ref="P40:P41"/>
    <mergeCell ref="Q40:Q41"/>
    <mergeCell ref="R39:R41"/>
    <mergeCell ref="S39:S41"/>
    <mergeCell ref="X39:X41"/>
    <mergeCell ref="AD39:AD40"/>
    <mergeCell ref="AD36:AD37"/>
    <mergeCell ref="AC39:AC40"/>
    <mergeCell ref="AC36:AC37"/>
    <mergeCell ref="A39:A41"/>
    <mergeCell ref="E39:E41"/>
    <mergeCell ref="H39:H41"/>
    <mergeCell ref="I40:I41"/>
    <mergeCell ref="J40:J41"/>
    <mergeCell ref="K40:K41"/>
    <mergeCell ref="S36:S38"/>
    <mergeCell ref="X36:X38"/>
    <mergeCell ref="AA36:AA38"/>
    <mergeCell ref="B37:B38"/>
    <mergeCell ref="C37:C38"/>
    <mergeCell ref="D37:D38"/>
    <mergeCell ref="F37:F38"/>
    <mergeCell ref="G37:G38"/>
    <mergeCell ref="I37:I38"/>
    <mergeCell ref="AA39:AA41"/>
    <mergeCell ref="A36:A38"/>
    <mergeCell ref="E36:E38"/>
    <mergeCell ref="H36:H38"/>
    <mergeCell ref="R36:R38"/>
    <mergeCell ref="J37:J38"/>
    <mergeCell ref="K37:K38"/>
    <mergeCell ref="L37:L38"/>
    <mergeCell ref="M37:M38"/>
    <mergeCell ref="A33:A35"/>
    <mergeCell ref="AA33:AA35"/>
    <mergeCell ref="AE33:AE35"/>
    <mergeCell ref="B34:B35"/>
    <mergeCell ref="C34:C35"/>
    <mergeCell ref="D34:D35"/>
    <mergeCell ref="F34:F35"/>
    <mergeCell ref="G34:G35"/>
    <mergeCell ref="I34:I35"/>
    <mergeCell ref="J34:J35"/>
    <mergeCell ref="K34:K35"/>
    <mergeCell ref="E33:E35"/>
    <mergeCell ref="H33:H35"/>
    <mergeCell ref="R33:R35"/>
    <mergeCell ref="S33:S35"/>
    <mergeCell ref="X33:X35"/>
    <mergeCell ref="L34:L35"/>
    <mergeCell ref="M34:M35"/>
    <mergeCell ref="N34:N35"/>
    <mergeCell ref="O34:O35"/>
    <mergeCell ref="P34:P35"/>
    <mergeCell ref="Q34:Q35"/>
    <mergeCell ref="AD33:AD34"/>
    <mergeCell ref="AC33:AC34"/>
    <mergeCell ref="AE30:AE32"/>
    <mergeCell ref="B31:B32"/>
    <mergeCell ref="C31:C32"/>
    <mergeCell ref="D31:D32"/>
    <mergeCell ref="F31:F32"/>
    <mergeCell ref="G31:G32"/>
    <mergeCell ref="N28:N29"/>
    <mergeCell ref="O28:O29"/>
    <mergeCell ref="P28:P29"/>
    <mergeCell ref="Q28:Q29"/>
    <mergeCell ref="AE27:AE29"/>
    <mergeCell ref="L31:L32"/>
    <mergeCell ref="M31:M32"/>
    <mergeCell ref="N31:N32"/>
    <mergeCell ref="O31:O32"/>
    <mergeCell ref="P31:P32"/>
    <mergeCell ref="Q31:Q32"/>
    <mergeCell ref="R30:R32"/>
    <mergeCell ref="S30:S32"/>
    <mergeCell ref="X30:X32"/>
    <mergeCell ref="AC30:AC31"/>
    <mergeCell ref="AD30:AD31"/>
    <mergeCell ref="AD27:AD28"/>
    <mergeCell ref="AC27:AC28"/>
    <mergeCell ref="A30:A32"/>
    <mergeCell ref="E30:E32"/>
    <mergeCell ref="H30:H32"/>
    <mergeCell ref="I31:I32"/>
    <mergeCell ref="J31:J32"/>
    <mergeCell ref="K31:K32"/>
    <mergeCell ref="S27:S29"/>
    <mergeCell ref="X27:X29"/>
    <mergeCell ref="AA27:AA29"/>
    <mergeCell ref="B28:B29"/>
    <mergeCell ref="C28:C29"/>
    <mergeCell ref="D28:D29"/>
    <mergeCell ref="F28:F29"/>
    <mergeCell ref="G28:G29"/>
    <mergeCell ref="I28:I29"/>
    <mergeCell ref="AA30:AA32"/>
    <mergeCell ref="A27:A29"/>
    <mergeCell ref="E27:E29"/>
    <mergeCell ref="H27:H29"/>
    <mergeCell ref="R27:R29"/>
    <mergeCell ref="J28:J29"/>
    <mergeCell ref="K28:K29"/>
    <mergeCell ref="L28:L29"/>
    <mergeCell ref="M28:M29"/>
    <mergeCell ref="A24:A26"/>
    <mergeCell ref="AA24:AA26"/>
    <mergeCell ref="AE24:AE26"/>
    <mergeCell ref="B25:B26"/>
    <mergeCell ref="C25:C26"/>
    <mergeCell ref="D25:D26"/>
    <mergeCell ref="F25:F26"/>
    <mergeCell ref="G25:G26"/>
    <mergeCell ref="I25:I26"/>
    <mergeCell ref="J25:J26"/>
    <mergeCell ref="K25:K26"/>
    <mergeCell ref="E24:E26"/>
    <mergeCell ref="H24:H26"/>
    <mergeCell ref="R24:R26"/>
    <mergeCell ref="S24:S26"/>
    <mergeCell ref="X24:X26"/>
    <mergeCell ref="L25:L26"/>
    <mergeCell ref="M25:M26"/>
    <mergeCell ref="N25:N26"/>
    <mergeCell ref="O25:O26"/>
    <mergeCell ref="P25:P26"/>
    <mergeCell ref="Q25:Q26"/>
    <mergeCell ref="AD24:AD25"/>
    <mergeCell ref="AC24:AC25"/>
    <mergeCell ref="AE21:AE23"/>
    <mergeCell ref="B22:B23"/>
    <mergeCell ref="C22:C23"/>
    <mergeCell ref="D22:D23"/>
    <mergeCell ref="F22:F23"/>
    <mergeCell ref="G22:G23"/>
    <mergeCell ref="N19:N20"/>
    <mergeCell ref="O19:O20"/>
    <mergeCell ref="P19:P20"/>
    <mergeCell ref="Q19:Q20"/>
    <mergeCell ref="AE18:AE20"/>
    <mergeCell ref="L22:L23"/>
    <mergeCell ref="M22:M23"/>
    <mergeCell ref="N22:N23"/>
    <mergeCell ref="O22:O23"/>
    <mergeCell ref="P22:P23"/>
    <mergeCell ref="Q22:Q23"/>
    <mergeCell ref="R21:R23"/>
    <mergeCell ref="S21:S23"/>
    <mergeCell ref="X21:X23"/>
    <mergeCell ref="AD21:AD22"/>
    <mergeCell ref="AC21:AC22"/>
    <mergeCell ref="AD18:AD19"/>
    <mergeCell ref="AC18:AC19"/>
    <mergeCell ref="A21:A23"/>
    <mergeCell ref="E21:E23"/>
    <mergeCell ref="H21:H23"/>
    <mergeCell ref="I22:I23"/>
    <mergeCell ref="J22:J23"/>
    <mergeCell ref="K22:K23"/>
    <mergeCell ref="S18:S20"/>
    <mergeCell ref="X18:X20"/>
    <mergeCell ref="AA18:AA20"/>
    <mergeCell ref="B19:B20"/>
    <mergeCell ref="C19:C20"/>
    <mergeCell ref="D19:D20"/>
    <mergeCell ref="F19:F20"/>
    <mergeCell ref="G19:G20"/>
    <mergeCell ref="I19:I20"/>
    <mergeCell ref="AA21:AA23"/>
    <mergeCell ref="A18:A20"/>
    <mergeCell ref="E18:E20"/>
    <mergeCell ref="H18:H20"/>
    <mergeCell ref="R18:R20"/>
    <mergeCell ref="J19:J20"/>
    <mergeCell ref="K19:K20"/>
    <mergeCell ref="L19:L20"/>
    <mergeCell ref="M19:M20"/>
    <mergeCell ref="A15:A17"/>
    <mergeCell ref="AA15:AA17"/>
    <mergeCell ref="AE15:AE17"/>
    <mergeCell ref="B16:B17"/>
    <mergeCell ref="C16:C17"/>
    <mergeCell ref="D16:D17"/>
    <mergeCell ref="F16:F17"/>
    <mergeCell ref="G16:G17"/>
    <mergeCell ref="I16:I17"/>
    <mergeCell ref="J16:J17"/>
    <mergeCell ref="K16:K17"/>
    <mergeCell ref="E15:E17"/>
    <mergeCell ref="H15:H17"/>
    <mergeCell ref="R15:R17"/>
    <mergeCell ref="S15:S17"/>
    <mergeCell ref="X15:X17"/>
    <mergeCell ref="L16:L17"/>
    <mergeCell ref="M16:M17"/>
    <mergeCell ref="N16:N17"/>
    <mergeCell ref="O16:O17"/>
    <mergeCell ref="P16:P17"/>
    <mergeCell ref="Q16:Q17"/>
    <mergeCell ref="AD15:AD16"/>
    <mergeCell ref="AC15:AC16"/>
    <mergeCell ref="AE12:AE14"/>
    <mergeCell ref="B13:B14"/>
    <mergeCell ref="C13:C14"/>
    <mergeCell ref="D13:D14"/>
    <mergeCell ref="F13:F14"/>
    <mergeCell ref="G13:G14"/>
    <mergeCell ref="N10:N11"/>
    <mergeCell ref="O10:O11"/>
    <mergeCell ref="P10:P11"/>
    <mergeCell ref="Q10:Q11"/>
    <mergeCell ref="AE9:AE11"/>
    <mergeCell ref="L13:L14"/>
    <mergeCell ref="M13:M14"/>
    <mergeCell ref="N13:N14"/>
    <mergeCell ref="O13:O14"/>
    <mergeCell ref="P13:P14"/>
    <mergeCell ref="Q13:Q14"/>
    <mergeCell ref="R12:R14"/>
    <mergeCell ref="S12:S14"/>
    <mergeCell ref="X12:X14"/>
    <mergeCell ref="AD12:AD13"/>
    <mergeCell ref="AC12:AC13"/>
    <mergeCell ref="AD9:AD10"/>
    <mergeCell ref="AC9:AC10"/>
    <mergeCell ref="A12:A14"/>
    <mergeCell ref="E12:E14"/>
    <mergeCell ref="H12:H14"/>
    <mergeCell ref="I13:I14"/>
    <mergeCell ref="J13:J14"/>
    <mergeCell ref="K13:K14"/>
    <mergeCell ref="S9:S11"/>
    <mergeCell ref="X9:X11"/>
    <mergeCell ref="AA9:AA11"/>
    <mergeCell ref="B10:B11"/>
    <mergeCell ref="C10:C11"/>
    <mergeCell ref="D10:D11"/>
    <mergeCell ref="F10:F11"/>
    <mergeCell ref="G10:G11"/>
    <mergeCell ref="I10:I11"/>
    <mergeCell ref="AA12:AA14"/>
    <mergeCell ref="A9:A11"/>
    <mergeCell ref="E9:E11"/>
    <mergeCell ref="H9:H11"/>
    <mergeCell ref="R9:R11"/>
    <mergeCell ref="J10:J11"/>
    <mergeCell ref="K10:K11"/>
    <mergeCell ref="L10:L11"/>
    <mergeCell ref="M10:M11"/>
    <mergeCell ref="A6:A8"/>
    <mergeCell ref="AA6:AA8"/>
    <mergeCell ref="AE6:AE8"/>
    <mergeCell ref="B7:B8"/>
    <mergeCell ref="C7:C8"/>
    <mergeCell ref="D7:D8"/>
    <mergeCell ref="F7:F8"/>
    <mergeCell ref="G7:G8"/>
    <mergeCell ref="I7:I8"/>
    <mergeCell ref="J7:J8"/>
    <mergeCell ref="K7:K8"/>
    <mergeCell ref="E6:E8"/>
    <mergeCell ref="H6:H8"/>
    <mergeCell ref="R6:R8"/>
    <mergeCell ref="S6:S8"/>
    <mergeCell ref="X6:X8"/>
    <mergeCell ref="L7:L8"/>
    <mergeCell ref="M7:M8"/>
    <mergeCell ref="N7:N8"/>
    <mergeCell ref="O7:O8"/>
    <mergeCell ref="P7:P8"/>
    <mergeCell ref="Q7:Q8"/>
    <mergeCell ref="AD6:AD7"/>
    <mergeCell ref="AC6:AC7"/>
    <mergeCell ref="A1:AI1"/>
    <mergeCell ref="A3:A5"/>
    <mergeCell ref="E3:E5"/>
    <mergeCell ref="H3:H5"/>
    <mergeCell ref="R3:R5"/>
    <mergeCell ref="S3:S5"/>
    <mergeCell ref="X3:X5"/>
    <mergeCell ref="AA3:AA5"/>
    <mergeCell ref="AE3:AE5"/>
    <mergeCell ref="AD3:AD4"/>
    <mergeCell ref="AC3:AC4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CC699"/>
  <sheetViews>
    <sheetView zoomScaleNormal="100" workbookViewId="0">
      <pane ySplit="4" topLeftCell="A5" activePane="bottomLeft" state="frozen"/>
      <selection pane="bottomLeft" sqref="A1:P1"/>
    </sheetView>
  </sheetViews>
  <sheetFormatPr defaultRowHeight="15" x14ac:dyDescent="0.25"/>
  <cols>
    <col min="1" max="1" width="4.5703125" style="21" bestFit="1" customWidth="1"/>
    <col min="2" max="5" width="12.7109375" style="30" customWidth="1"/>
    <col min="6" max="6" width="9.140625" style="27" customWidth="1"/>
    <col min="7" max="7" width="9.140625" style="10"/>
    <col min="8" max="8" width="9.140625" style="21"/>
    <col min="9" max="9" width="9.7109375" style="23" bestFit="1" customWidth="1"/>
    <col min="10" max="12" width="9.140625" style="23"/>
    <col min="13" max="13" width="9.140625" style="25"/>
    <col min="14" max="14" width="9.140625" style="23"/>
    <col min="15" max="15" width="9.7109375" style="21" bestFit="1" customWidth="1"/>
  </cols>
  <sheetData>
    <row r="1" spans="1:81" ht="26.25" x14ac:dyDescent="0.25">
      <c r="A1" s="300" t="s">
        <v>98</v>
      </c>
      <c r="B1" s="300"/>
      <c r="C1" s="300"/>
      <c r="D1" s="300"/>
      <c r="E1" s="300"/>
      <c r="F1" s="300"/>
      <c r="G1" s="300"/>
      <c r="H1" s="300"/>
      <c r="I1" s="300"/>
      <c r="J1" s="300"/>
      <c r="K1" s="300"/>
      <c r="L1" s="300"/>
      <c r="M1" s="300"/>
      <c r="N1" s="300"/>
      <c r="O1" s="300"/>
      <c r="P1" s="300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2"/>
      <c r="BB1" s="12"/>
      <c r="BC1" s="12"/>
      <c r="BD1" s="12"/>
      <c r="BE1" s="12"/>
      <c r="BF1" s="12"/>
      <c r="BG1" s="12"/>
      <c r="BH1" s="12"/>
      <c r="BI1" s="12"/>
      <c r="BJ1" s="12"/>
      <c r="BK1" s="12"/>
      <c r="BL1" s="12"/>
      <c r="BM1" s="12"/>
      <c r="BN1" s="12"/>
      <c r="BO1" s="12"/>
      <c r="BP1" s="12"/>
      <c r="BQ1" s="12"/>
      <c r="BR1" s="12"/>
      <c r="BS1" s="12"/>
      <c r="BT1" s="12"/>
      <c r="BU1" s="12"/>
      <c r="BV1" s="12"/>
      <c r="BW1" s="12"/>
      <c r="BX1" s="12"/>
      <c r="BY1" s="12"/>
      <c r="BZ1" s="12"/>
      <c r="CA1" s="12"/>
      <c r="CB1" s="12"/>
      <c r="CC1" s="12"/>
    </row>
    <row r="2" spans="1:81" ht="18.75" x14ac:dyDescent="0.3">
      <c r="A2" s="301" t="s">
        <v>57</v>
      </c>
      <c r="B2" s="301"/>
      <c r="C2" s="301"/>
      <c r="D2" s="301"/>
      <c r="E2" s="301"/>
      <c r="F2" s="301"/>
      <c r="G2" s="301"/>
      <c r="H2" s="301"/>
      <c r="I2" s="301"/>
      <c r="J2" s="301"/>
      <c r="K2" s="301"/>
      <c r="L2" s="301"/>
      <c r="M2" s="301"/>
      <c r="N2" s="301"/>
      <c r="O2" s="301"/>
      <c r="P2" s="30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2"/>
      <c r="AN2" s="12"/>
      <c r="AO2" s="12"/>
      <c r="AP2" s="12"/>
      <c r="AQ2" s="12"/>
      <c r="AR2" s="12"/>
      <c r="AS2" s="12"/>
      <c r="AT2" s="12"/>
      <c r="AU2" s="12"/>
      <c r="AV2" s="12"/>
      <c r="AW2" s="12"/>
      <c r="AX2" s="12"/>
      <c r="AY2" s="12"/>
      <c r="AZ2" s="12"/>
      <c r="BA2" s="12"/>
      <c r="BB2" s="12"/>
      <c r="BC2" s="12"/>
      <c r="BD2" s="12"/>
      <c r="BE2" s="12"/>
      <c r="BF2" s="12"/>
      <c r="BG2" s="12"/>
      <c r="BH2" s="12"/>
      <c r="BI2" s="12"/>
      <c r="BJ2" s="12"/>
      <c r="BK2" s="12"/>
      <c r="BL2" s="12"/>
      <c r="BM2" s="12"/>
      <c r="BN2" s="12"/>
      <c r="BO2" s="12"/>
      <c r="BP2" s="12"/>
      <c r="BQ2" s="12"/>
      <c r="BR2" s="12"/>
      <c r="BS2" s="12"/>
      <c r="BT2" s="12"/>
      <c r="BU2" s="12"/>
      <c r="BV2" s="12"/>
      <c r="BW2" s="12"/>
      <c r="BX2" s="12"/>
      <c r="BY2" s="12"/>
      <c r="BZ2" s="12"/>
      <c r="CA2" s="12"/>
      <c r="CB2" s="12"/>
      <c r="CC2" s="12"/>
    </row>
    <row r="3" spans="1:81" ht="15.75" customHeight="1" x14ac:dyDescent="0.25">
      <c r="A3" s="303" t="s">
        <v>0</v>
      </c>
      <c r="B3" s="305" t="s">
        <v>58</v>
      </c>
      <c r="C3" s="305"/>
      <c r="D3" s="305"/>
      <c r="E3" s="305"/>
      <c r="F3" s="306" t="s">
        <v>59</v>
      </c>
      <c r="G3" s="308" t="s">
        <v>61</v>
      </c>
      <c r="H3" s="310" t="s">
        <v>62</v>
      </c>
      <c r="I3" s="310"/>
      <c r="J3" s="310"/>
      <c r="K3" s="310"/>
      <c r="L3" s="310"/>
      <c r="M3" s="310" t="s">
        <v>70</v>
      </c>
      <c r="N3" s="310"/>
      <c r="O3" s="310"/>
      <c r="P3" s="311" t="s">
        <v>60</v>
      </c>
      <c r="Q3" s="12"/>
      <c r="R3" s="12"/>
      <c r="S3" s="12"/>
      <c r="T3" s="12"/>
      <c r="U3" s="12"/>
      <c r="V3" s="12"/>
      <c r="W3" s="12"/>
      <c r="X3" s="12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  <c r="BB3" s="12"/>
      <c r="BC3" s="12"/>
      <c r="BD3" s="12"/>
      <c r="BE3" s="12"/>
      <c r="BF3" s="12"/>
      <c r="BG3" s="12"/>
      <c r="BH3" s="12"/>
      <c r="BI3" s="12"/>
      <c r="BJ3" s="12"/>
      <c r="BK3" s="12"/>
      <c r="BL3" s="12"/>
      <c r="BM3" s="12"/>
      <c r="BN3" s="12"/>
      <c r="BO3" s="12"/>
      <c r="BP3" s="12"/>
      <c r="BQ3" s="12"/>
      <c r="BR3" s="12"/>
      <c r="BS3" s="12"/>
      <c r="BT3" s="12"/>
      <c r="BU3" s="12"/>
      <c r="BV3" s="12"/>
      <c r="BW3" s="12"/>
      <c r="BX3" s="12"/>
      <c r="BY3" s="12"/>
      <c r="BZ3" s="12"/>
      <c r="CA3" s="12"/>
      <c r="CB3" s="12"/>
      <c r="CC3" s="12"/>
    </row>
    <row r="4" spans="1:81" ht="15.75" x14ac:dyDescent="0.25">
      <c r="A4" s="304"/>
      <c r="B4" s="28" t="s">
        <v>1</v>
      </c>
      <c r="C4" s="28" t="s">
        <v>2</v>
      </c>
      <c r="D4" s="28" t="s">
        <v>68</v>
      </c>
      <c r="E4" s="28" t="s">
        <v>3</v>
      </c>
      <c r="F4" s="307"/>
      <c r="G4" s="309"/>
      <c r="H4" s="198" t="s">
        <v>20</v>
      </c>
      <c r="I4" s="144" t="s">
        <v>11</v>
      </c>
      <c r="J4" s="144" t="s">
        <v>63</v>
      </c>
      <c r="K4" s="144" t="s">
        <v>12</v>
      </c>
      <c r="L4" s="144" t="s">
        <v>64</v>
      </c>
      <c r="M4" s="143" t="s">
        <v>21</v>
      </c>
      <c r="N4" s="144" t="s">
        <v>22</v>
      </c>
      <c r="O4" s="198" t="s">
        <v>65</v>
      </c>
      <c r="P4" s="311"/>
      <c r="Q4" s="12"/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2"/>
      <c r="AH4" s="12"/>
      <c r="AI4" s="12"/>
      <c r="AJ4" s="12"/>
      <c r="AK4" s="12"/>
      <c r="AL4" s="12"/>
      <c r="AM4" s="12"/>
      <c r="AN4" s="12"/>
      <c r="AO4" s="12"/>
      <c r="AP4" s="12"/>
      <c r="AQ4" s="12"/>
      <c r="AR4" s="12"/>
      <c r="AS4" s="12"/>
      <c r="AT4" s="12"/>
      <c r="AU4" s="12"/>
      <c r="AV4" s="12"/>
      <c r="AW4" s="12"/>
      <c r="AX4" s="12"/>
      <c r="AY4" s="12"/>
      <c r="AZ4" s="12"/>
      <c r="BA4" s="12"/>
      <c r="BB4" s="12"/>
      <c r="BC4" s="12"/>
      <c r="BD4" s="12"/>
      <c r="BE4" s="12"/>
      <c r="BF4" s="12"/>
      <c r="BG4" s="12"/>
      <c r="BH4" s="12"/>
      <c r="BI4" s="12"/>
      <c r="BJ4" s="12"/>
      <c r="BK4" s="12"/>
      <c r="BL4" s="12"/>
      <c r="BM4" s="12"/>
      <c r="BN4" s="12"/>
      <c r="BO4" s="12"/>
      <c r="BP4" s="12"/>
      <c r="BQ4" s="12"/>
      <c r="BR4" s="12"/>
      <c r="BS4" s="12"/>
      <c r="BT4" s="12"/>
      <c r="BU4" s="12"/>
      <c r="BV4" s="12"/>
      <c r="BW4" s="12"/>
      <c r="BX4" s="12"/>
      <c r="BY4" s="12"/>
      <c r="BZ4" s="12"/>
      <c r="CA4" s="12"/>
      <c r="CB4" s="12"/>
      <c r="CC4" s="12"/>
    </row>
    <row r="5" spans="1:81" ht="15.75" x14ac:dyDescent="0.25">
      <c r="A5" s="304">
        <v>1</v>
      </c>
      <c r="B5" s="312">
        <f>Jun!E3</f>
        <v>972000</v>
      </c>
      <c r="C5" s="312">
        <f>Jun!H3</f>
        <v>36000</v>
      </c>
      <c r="D5" s="314">
        <f>Jun!Q5*10*15000</f>
        <v>0</v>
      </c>
      <c r="E5" s="312">
        <f>Jun!I5</f>
        <v>1170100</v>
      </c>
      <c r="F5" s="316">
        <f>Jun!J5+Jun!K5</f>
        <v>12.399999999994179</v>
      </c>
      <c r="G5" s="318">
        <f>Jun!S3</f>
        <v>0</v>
      </c>
      <c r="H5" s="198" t="s">
        <v>16</v>
      </c>
      <c r="I5" s="197">
        <f>Jun!X3</f>
        <v>23.625</v>
      </c>
      <c r="J5" s="197">
        <f>Jun!AA3</f>
        <v>9.4600000000000009</v>
      </c>
      <c r="K5" s="197">
        <f>Jun!AB4</f>
        <v>0</v>
      </c>
      <c r="L5" s="197">
        <f>Jun!AE3</f>
        <v>10</v>
      </c>
      <c r="M5" s="320">
        <f>Jun!AI3</f>
        <v>4.9000000000000002E-2</v>
      </c>
      <c r="N5" s="318">
        <f>Jun!AI5</f>
        <v>7.85</v>
      </c>
      <c r="O5" s="316">
        <f>Jun!AI4</f>
        <v>15.2</v>
      </c>
      <c r="P5" s="322">
        <f>Jun!R3</f>
        <v>1.03</v>
      </c>
      <c r="Q5" s="12"/>
      <c r="R5" s="12"/>
      <c r="S5" s="12"/>
      <c r="T5" s="12"/>
      <c r="U5" s="12"/>
      <c r="V5" s="12"/>
      <c r="W5" s="12"/>
      <c r="X5" s="12"/>
      <c r="Y5" s="12"/>
      <c r="Z5" s="12"/>
      <c r="AA5" s="12"/>
      <c r="AB5" s="12"/>
      <c r="AC5" s="12"/>
      <c r="AD5" s="12"/>
      <c r="AE5" s="12"/>
      <c r="AF5" s="12"/>
      <c r="AG5" s="12"/>
      <c r="AH5" s="12"/>
      <c r="AI5" s="12"/>
      <c r="AJ5" s="12"/>
      <c r="AK5" s="12"/>
      <c r="AL5" s="12"/>
      <c r="AM5" s="12"/>
      <c r="AN5" s="12"/>
      <c r="AO5" s="12"/>
      <c r="AP5" s="12"/>
      <c r="AQ5" s="12"/>
      <c r="AR5" s="12"/>
      <c r="AS5" s="12"/>
      <c r="AT5" s="12"/>
      <c r="AU5" s="12"/>
      <c r="AV5" s="12"/>
      <c r="AW5" s="12"/>
      <c r="AX5" s="12"/>
      <c r="AY5" s="12"/>
      <c r="AZ5" s="12"/>
      <c r="BA5" s="12"/>
      <c r="BB5" s="12"/>
      <c r="BC5" s="12"/>
      <c r="BD5" s="12"/>
      <c r="BE5" s="12"/>
      <c r="BF5" s="12"/>
      <c r="BG5" s="12"/>
      <c r="BH5" s="12"/>
      <c r="BI5" s="12"/>
      <c r="BJ5" s="12"/>
      <c r="BK5" s="12"/>
      <c r="BL5" s="12"/>
      <c r="BM5" s="12"/>
      <c r="BN5" s="12"/>
      <c r="BO5" s="12"/>
      <c r="BP5" s="12"/>
      <c r="BQ5" s="12"/>
      <c r="BR5" s="12"/>
      <c r="BS5" s="12"/>
      <c r="BT5" s="12"/>
      <c r="BU5" s="12"/>
      <c r="BV5" s="12"/>
      <c r="BW5" s="12"/>
      <c r="BX5" s="12"/>
      <c r="BY5" s="12"/>
      <c r="BZ5" s="12"/>
      <c r="CA5" s="12"/>
      <c r="CB5" s="12"/>
      <c r="CC5" s="12"/>
    </row>
    <row r="6" spans="1:81" ht="15.75" x14ac:dyDescent="0.25">
      <c r="A6" s="304"/>
      <c r="B6" s="313"/>
      <c r="C6" s="313"/>
      <c r="D6" s="315"/>
      <c r="E6" s="313"/>
      <c r="F6" s="317"/>
      <c r="G6" s="319"/>
      <c r="H6" s="198" t="s">
        <v>15</v>
      </c>
      <c r="I6" s="197">
        <f>IF(Jun!W5=0,Jun!V5,AVERAGE(Jun!V5,Jun!W5))</f>
        <v>1.4571675992539304</v>
      </c>
      <c r="J6" s="197">
        <f>IF(Jun!Z5=0,Jun!Y5,AVERAGE(Jun!Z5,Jun!Y5))</f>
        <v>0.5834838302197749</v>
      </c>
      <c r="K6" s="197">
        <f>Jun!AB5</f>
        <v>0</v>
      </c>
      <c r="L6" s="197">
        <f>IF(Jun!AD5=0,Jun!AC5,AVERAGE(Jun!AC5,Jun!AD5))</f>
        <v>0.61679051820272179</v>
      </c>
      <c r="M6" s="321"/>
      <c r="N6" s="319"/>
      <c r="O6" s="317"/>
      <c r="P6" s="322"/>
      <c r="Q6" s="12"/>
      <c r="R6" s="12"/>
      <c r="S6" s="12"/>
      <c r="T6" s="12"/>
      <c r="U6" s="12"/>
      <c r="V6" s="12"/>
      <c r="W6" s="12"/>
      <c r="X6" s="12"/>
      <c r="Y6" s="12"/>
      <c r="Z6" s="12"/>
      <c r="AA6" s="12"/>
      <c r="AB6" s="12"/>
      <c r="AC6" s="12"/>
      <c r="AD6" s="12"/>
      <c r="AE6" s="12"/>
      <c r="AF6" s="12"/>
      <c r="AG6" s="12"/>
      <c r="AH6" s="12"/>
      <c r="AI6" s="12"/>
      <c r="AJ6" s="12"/>
      <c r="AK6" s="12"/>
      <c r="AL6" s="12"/>
      <c r="AM6" s="12"/>
      <c r="AN6" s="12"/>
      <c r="AO6" s="12"/>
      <c r="AP6" s="12"/>
      <c r="AQ6" s="12"/>
      <c r="AR6" s="12"/>
      <c r="AS6" s="12"/>
      <c r="AT6" s="12"/>
      <c r="AU6" s="12"/>
      <c r="AV6" s="12"/>
      <c r="AW6" s="12"/>
      <c r="AX6" s="12"/>
      <c r="AY6" s="12"/>
      <c r="AZ6" s="12"/>
      <c r="BA6" s="12"/>
      <c r="BB6" s="12"/>
      <c r="BC6" s="12"/>
      <c r="BD6" s="12"/>
      <c r="BE6" s="12"/>
      <c r="BF6" s="12"/>
      <c r="BG6" s="12"/>
      <c r="BH6" s="12"/>
      <c r="BI6" s="12"/>
      <c r="BJ6" s="12"/>
      <c r="BK6" s="12"/>
      <c r="BL6" s="12"/>
      <c r="BM6" s="12"/>
      <c r="BN6" s="12"/>
      <c r="BO6" s="12"/>
      <c r="BP6" s="12"/>
      <c r="BQ6" s="12"/>
      <c r="BR6" s="12"/>
      <c r="BS6" s="12"/>
      <c r="BT6" s="12"/>
      <c r="BU6" s="12"/>
      <c r="BV6" s="12"/>
      <c r="BW6" s="12"/>
      <c r="BX6" s="12"/>
      <c r="BY6" s="12"/>
      <c r="BZ6" s="12"/>
      <c r="CA6" s="12"/>
      <c r="CB6" s="12"/>
      <c r="CC6" s="12"/>
    </row>
    <row r="7" spans="1:81" ht="15.75" x14ac:dyDescent="0.25">
      <c r="A7" s="304">
        <v>2</v>
      </c>
      <c r="B7" s="312">
        <f>Jun!E6</f>
        <v>1229000</v>
      </c>
      <c r="C7" s="314">
        <f>Jun!H6</f>
        <v>0</v>
      </c>
      <c r="D7" s="312">
        <f>Jun!Q7*10*15000</f>
        <v>14999.999999999147</v>
      </c>
      <c r="E7" s="312">
        <f>Jun!I7</f>
        <v>1241000</v>
      </c>
      <c r="F7" s="316">
        <f>Jun!J7+Jun!K7</f>
        <v>14.899999999999636</v>
      </c>
      <c r="G7" s="318">
        <f>Jun!S6</f>
        <v>0</v>
      </c>
      <c r="H7" s="198" t="s">
        <v>16</v>
      </c>
      <c r="I7" s="197">
        <f>Jun!X6</f>
        <v>25.934374999999999</v>
      </c>
      <c r="J7" s="197">
        <f>Jun!AA6</f>
        <v>22.550000000000004</v>
      </c>
      <c r="K7" s="197">
        <f>Jun!AB7</f>
        <v>0</v>
      </c>
      <c r="L7" s="197">
        <f>Jun!AE6</f>
        <v>13</v>
      </c>
      <c r="M7" s="320">
        <f>Jun!AI6</f>
        <v>4.9000000000000002E-2</v>
      </c>
      <c r="N7" s="318">
        <f>Jun!AI8</f>
        <v>7.69</v>
      </c>
      <c r="O7" s="316">
        <f>Jun!AI7</f>
        <v>15.1</v>
      </c>
      <c r="P7" s="322">
        <f>Jun!R6</f>
        <v>1.02</v>
      </c>
      <c r="Q7" s="12"/>
      <c r="R7" s="12"/>
      <c r="S7" s="12"/>
      <c r="T7" s="12"/>
      <c r="U7" s="12"/>
      <c r="V7" s="12"/>
      <c r="W7" s="12"/>
      <c r="X7" s="12"/>
      <c r="Y7" s="12"/>
      <c r="Z7" s="12"/>
      <c r="AA7" s="12"/>
      <c r="AB7" s="12"/>
      <c r="AC7" s="12"/>
      <c r="AD7" s="12"/>
      <c r="AE7" s="12"/>
      <c r="AF7" s="12"/>
      <c r="AG7" s="12"/>
      <c r="AH7" s="12"/>
      <c r="AI7" s="12"/>
      <c r="AJ7" s="12"/>
      <c r="AK7" s="12"/>
      <c r="AL7" s="12"/>
      <c r="AM7" s="12"/>
      <c r="AN7" s="12"/>
      <c r="AO7" s="12"/>
      <c r="AP7" s="12"/>
      <c r="AQ7" s="12"/>
      <c r="AR7" s="12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/>
      <c r="BM7" s="12"/>
      <c r="BN7" s="12"/>
      <c r="BO7" s="12"/>
      <c r="BP7" s="12"/>
      <c r="BQ7" s="12"/>
      <c r="BR7" s="12"/>
      <c r="BS7" s="12"/>
      <c r="BT7" s="12"/>
      <c r="BU7" s="12"/>
      <c r="BV7" s="12"/>
      <c r="BW7" s="12"/>
      <c r="BX7" s="12"/>
      <c r="BY7" s="12"/>
      <c r="BZ7" s="12"/>
      <c r="CA7" s="12"/>
      <c r="CB7" s="12"/>
      <c r="CC7" s="12"/>
    </row>
    <row r="8" spans="1:81" ht="15.75" x14ac:dyDescent="0.25">
      <c r="A8" s="304"/>
      <c r="B8" s="313"/>
      <c r="C8" s="315"/>
      <c r="D8" s="313"/>
      <c r="E8" s="313"/>
      <c r="F8" s="317"/>
      <c r="G8" s="319"/>
      <c r="H8" s="198" t="s">
        <v>15</v>
      </c>
      <c r="I8" s="197">
        <f>IF(Jun!W8=0,Jun!V8,AVERAGE(Jun!V8,Jun!W8))</f>
        <v>2.4265425770586728</v>
      </c>
      <c r="J8" s="197">
        <f>IF(Jun!Z8=0,Jun!Y8,AVERAGE(Jun!Z8,Jun!Y8))</f>
        <v>1.8921543432774315</v>
      </c>
      <c r="K8" s="197">
        <f>Jun!AB8</f>
        <v>0</v>
      </c>
      <c r="L8" s="197">
        <f>IF(Jun!AD8=0,Jun!AC8,AVERAGE(Jun!AC8,Jun!AD8))</f>
        <v>1.2223702541771302</v>
      </c>
      <c r="M8" s="321"/>
      <c r="N8" s="319"/>
      <c r="O8" s="317"/>
      <c r="P8" s="322"/>
      <c r="Q8" s="12"/>
      <c r="R8" s="12"/>
      <c r="S8" s="12"/>
      <c r="T8" s="12"/>
      <c r="U8" s="12"/>
      <c r="V8" s="12"/>
      <c r="W8" s="12"/>
      <c r="X8" s="12"/>
      <c r="Y8" s="12"/>
      <c r="Z8" s="12"/>
      <c r="AA8" s="12"/>
      <c r="AB8" s="12"/>
      <c r="AC8" s="12"/>
      <c r="AD8" s="12"/>
      <c r="AE8" s="12"/>
      <c r="AF8" s="12"/>
      <c r="AG8" s="12"/>
      <c r="AH8" s="12"/>
      <c r="AI8" s="12"/>
      <c r="AJ8" s="12"/>
      <c r="AK8" s="12"/>
      <c r="AL8" s="12"/>
      <c r="AM8" s="12"/>
      <c r="AN8" s="12"/>
      <c r="AO8" s="12"/>
      <c r="AP8" s="12"/>
      <c r="AQ8" s="12"/>
      <c r="AR8" s="12"/>
      <c r="AS8" s="12"/>
      <c r="AT8" s="12"/>
      <c r="AU8" s="12"/>
      <c r="AV8" s="12"/>
      <c r="AW8" s="12"/>
      <c r="AX8" s="12"/>
      <c r="AY8" s="12"/>
      <c r="AZ8" s="12"/>
      <c r="BA8" s="12"/>
      <c r="BB8" s="12"/>
      <c r="BC8" s="12"/>
      <c r="BD8" s="12"/>
      <c r="BE8" s="12"/>
      <c r="BF8" s="12"/>
      <c r="BG8" s="12"/>
      <c r="BH8" s="12"/>
      <c r="BI8" s="12"/>
      <c r="BJ8" s="12"/>
      <c r="BK8" s="12"/>
      <c r="BL8" s="12"/>
      <c r="BM8" s="12"/>
      <c r="BN8" s="12"/>
      <c r="BO8" s="12"/>
      <c r="BP8" s="12"/>
      <c r="BQ8" s="12"/>
      <c r="BR8" s="12"/>
      <c r="BS8" s="12"/>
      <c r="BT8" s="12"/>
      <c r="BU8" s="12"/>
      <c r="BV8" s="12"/>
      <c r="BW8" s="12"/>
      <c r="BX8" s="12"/>
      <c r="BY8" s="12"/>
      <c r="BZ8" s="12"/>
      <c r="CA8" s="12"/>
      <c r="CB8" s="12"/>
      <c r="CC8" s="12"/>
    </row>
    <row r="9" spans="1:81" ht="15.75" x14ac:dyDescent="0.25">
      <c r="A9" s="304">
        <v>3</v>
      </c>
      <c r="B9" s="312">
        <f>Jun!E9</f>
        <v>1256000</v>
      </c>
      <c r="C9" s="312">
        <f>Jun!H9</f>
        <v>36000</v>
      </c>
      <c r="D9" s="312">
        <f>Jun!Q10*10*15000</f>
        <v>30000.000000002557</v>
      </c>
      <c r="E9" s="312">
        <f>Jun!I10</f>
        <v>1262600</v>
      </c>
      <c r="F9" s="316">
        <f>Jun!J10+Jun!K10</f>
        <v>15.5</v>
      </c>
      <c r="G9" s="318">
        <f>Jun!S9</f>
        <v>0</v>
      </c>
      <c r="H9" s="198" t="s">
        <v>16</v>
      </c>
      <c r="I9" s="197">
        <f>Jun!X9</f>
        <v>26.396250000000002</v>
      </c>
      <c r="J9" s="197">
        <f>Jun!AA9</f>
        <v>21.450000000000003</v>
      </c>
      <c r="K9" s="197">
        <f>Jun!AB10</f>
        <v>0</v>
      </c>
      <c r="L9" s="197">
        <f>Jun!AE9</f>
        <v>16</v>
      </c>
      <c r="M9" s="320">
        <f>Jun!AI9</f>
        <v>3.9E-2</v>
      </c>
      <c r="N9" s="318">
        <f>Jun!AI11</f>
        <v>7.73</v>
      </c>
      <c r="O9" s="316">
        <f>Jun!AI10</f>
        <v>15</v>
      </c>
      <c r="P9" s="322">
        <f>Jun!R9</f>
        <v>1.03</v>
      </c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</row>
    <row r="10" spans="1:81" ht="15.75" x14ac:dyDescent="0.25">
      <c r="A10" s="304"/>
      <c r="B10" s="313"/>
      <c r="C10" s="313"/>
      <c r="D10" s="313"/>
      <c r="E10" s="313"/>
      <c r="F10" s="317"/>
      <c r="G10" s="319"/>
      <c r="H10" s="198" t="s">
        <v>15</v>
      </c>
      <c r="I10" s="197">
        <f>IF(Jun!W11=0,Jun!V11,AVERAGE(Jun!V11,Jun!W11))</f>
        <v>2.5199187783531141</v>
      </c>
      <c r="J10" s="197">
        <f>IF(Jun!Z11=0,Jun!Y11,AVERAGE(Jun!Z11,Jun!Y11))</f>
        <v>2.0477248774229029</v>
      </c>
      <c r="K10" s="197">
        <f>Jun!AB11</f>
        <v>0</v>
      </c>
      <c r="L10" s="197">
        <f>IF(Jun!AD11=0,Jun!AC11,AVERAGE(Jun!AC11,Jun!AD11))</f>
        <v>1.5274404680077593</v>
      </c>
      <c r="M10" s="321"/>
      <c r="N10" s="319"/>
      <c r="O10" s="317"/>
      <c r="P10" s="322"/>
      <c r="Q10" s="12"/>
      <c r="R10" s="12"/>
      <c r="S10" s="12"/>
      <c r="T10" s="12"/>
      <c r="U10" s="12"/>
      <c r="V10" s="12"/>
      <c r="W10" s="12"/>
      <c r="X10" s="12"/>
      <c r="Y10" s="12"/>
      <c r="Z10" s="12"/>
      <c r="AA10" s="12"/>
      <c r="AB10" s="12"/>
      <c r="AC10" s="12"/>
      <c r="AD10" s="12"/>
      <c r="AE10" s="12"/>
      <c r="AF10" s="12"/>
      <c r="AG10" s="12"/>
      <c r="AH10" s="12"/>
      <c r="AI10" s="12"/>
      <c r="AJ10" s="12"/>
      <c r="AK10" s="12"/>
      <c r="AL10" s="12"/>
      <c r="AM10" s="12"/>
      <c r="AN10" s="12"/>
      <c r="AO10" s="12"/>
      <c r="AP10" s="12"/>
      <c r="AQ10" s="12"/>
      <c r="AR10" s="12"/>
      <c r="AS10" s="12"/>
      <c r="AT10" s="12"/>
      <c r="AU10" s="12"/>
      <c r="AV10" s="12"/>
      <c r="AW10" s="12"/>
      <c r="AX10" s="12"/>
      <c r="AY10" s="12"/>
      <c r="AZ10" s="12"/>
      <c r="BA10" s="12"/>
      <c r="BB10" s="12"/>
      <c r="BC10" s="12"/>
      <c r="BD10" s="12"/>
      <c r="BE10" s="12"/>
      <c r="BF10" s="12"/>
      <c r="BG10" s="12"/>
      <c r="BH10" s="12"/>
      <c r="BI10" s="12"/>
      <c r="BJ10" s="12"/>
      <c r="BK10" s="12"/>
      <c r="BL10" s="12"/>
      <c r="BM10" s="12"/>
      <c r="BN10" s="12"/>
      <c r="BO10" s="12"/>
      <c r="BP10" s="12"/>
      <c r="BQ10" s="12"/>
      <c r="BR10" s="12"/>
      <c r="BS10" s="12"/>
      <c r="BT10" s="12"/>
      <c r="BU10" s="12"/>
      <c r="BV10" s="12"/>
      <c r="BW10" s="12"/>
      <c r="BX10" s="12"/>
      <c r="BY10" s="12"/>
      <c r="BZ10" s="12"/>
      <c r="CA10" s="12"/>
      <c r="CB10" s="12"/>
      <c r="CC10" s="12"/>
    </row>
    <row r="11" spans="1:81" ht="15.75" x14ac:dyDescent="0.25">
      <c r="A11" s="304">
        <v>4</v>
      </c>
      <c r="B11" s="312">
        <f>Jun!E12</f>
        <v>1495000</v>
      </c>
      <c r="C11" s="312">
        <f>Jun!H12</f>
        <v>36000</v>
      </c>
      <c r="D11" s="314">
        <f>Jun!Q13*10*15000</f>
        <v>0</v>
      </c>
      <c r="E11" s="312">
        <f>Jun!I13</f>
        <v>1286700</v>
      </c>
      <c r="F11" s="316">
        <f>Jun!J13+Jun!K13</f>
        <v>17.800000000000182</v>
      </c>
      <c r="G11" s="318">
        <f>Jun!S12</f>
        <v>0</v>
      </c>
      <c r="H11" s="198" t="s">
        <v>16</v>
      </c>
      <c r="I11" s="197">
        <f>Jun!X12</f>
        <v>26.396250000000002</v>
      </c>
      <c r="J11" s="197">
        <f>Jun!AA12</f>
        <v>24.750000000000004</v>
      </c>
      <c r="K11" s="197">
        <f>Jun!AB13</f>
        <v>0</v>
      </c>
      <c r="L11" s="197">
        <f>Jun!AE12</f>
        <v>19</v>
      </c>
      <c r="M11" s="320">
        <f>Jun!AI12</f>
        <v>4.4999999999999998E-2</v>
      </c>
      <c r="N11" s="318">
        <f>Jun!AI14</f>
        <v>7.82</v>
      </c>
      <c r="O11" s="316">
        <f>Jun!AI13</f>
        <v>15.5</v>
      </c>
      <c r="P11" s="322">
        <f>Jun!R12</f>
        <v>1.03</v>
      </c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2"/>
      <c r="BP11" s="12"/>
      <c r="BQ11" s="12"/>
      <c r="BR11" s="12"/>
      <c r="BS11" s="12"/>
      <c r="BT11" s="12"/>
      <c r="BU11" s="12"/>
      <c r="BV11" s="12"/>
      <c r="BW11" s="12"/>
      <c r="BX11" s="12"/>
      <c r="BY11" s="12"/>
      <c r="BZ11" s="12"/>
      <c r="CA11" s="12"/>
      <c r="CB11" s="12"/>
      <c r="CC11" s="12"/>
    </row>
    <row r="12" spans="1:81" ht="15.75" x14ac:dyDescent="0.25">
      <c r="A12" s="304"/>
      <c r="B12" s="313"/>
      <c r="C12" s="313"/>
      <c r="D12" s="315"/>
      <c r="E12" s="313"/>
      <c r="F12" s="317"/>
      <c r="G12" s="319"/>
      <c r="H12" s="198" t="s">
        <v>15</v>
      </c>
      <c r="I12" s="197">
        <f>IF(Jun!W14=0,Jun!V14,AVERAGE(Jun!V14,Jun!W14))</f>
        <v>2.1170688866966629</v>
      </c>
      <c r="J12" s="197">
        <f>IF(Jun!Z14=0,Jun!Y14,AVERAGE(Jun!Z14,Jun!Y14))</f>
        <v>1.9850340463415221</v>
      </c>
      <c r="K12" s="197">
        <f>Jun!AB14</f>
        <v>0</v>
      </c>
      <c r="L12" s="197">
        <f>IF(Jun!AD14=0,Jun!AC14,AVERAGE(Jun!AC14,Jun!AD14))</f>
        <v>1.5238645204237946</v>
      </c>
      <c r="M12" s="321"/>
      <c r="N12" s="319"/>
      <c r="O12" s="317"/>
      <c r="P12" s="322"/>
      <c r="Q12" s="12"/>
      <c r="R12" s="12"/>
      <c r="S12" s="12"/>
      <c r="T12" s="12"/>
      <c r="U12" s="12"/>
      <c r="V12" s="12"/>
      <c r="W12" s="12"/>
      <c r="X12" s="12"/>
      <c r="Y12" s="12"/>
      <c r="Z12" s="12"/>
      <c r="AA12" s="12"/>
      <c r="AB12" s="12"/>
      <c r="AC12" s="12"/>
      <c r="AD12" s="12"/>
      <c r="AE12" s="12"/>
      <c r="AF12" s="12"/>
      <c r="AG12" s="12"/>
      <c r="AH12" s="12"/>
      <c r="AI12" s="12"/>
      <c r="AJ12" s="12"/>
      <c r="AK12" s="12"/>
      <c r="AL12" s="12"/>
      <c r="AM12" s="12"/>
      <c r="AN12" s="12"/>
      <c r="AO12" s="12"/>
      <c r="AP12" s="12"/>
      <c r="AQ12" s="12"/>
      <c r="AR12" s="12"/>
      <c r="AS12" s="12"/>
      <c r="AT12" s="12"/>
      <c r="AU12" s="12"/>
      <c r="AV12" s="12"/>
      <c r="AW12" s="12"/>
      <c r="AX12" s="12"/>
      <c r="AY12" s="12"/>
      <c r="AZ12" s="12"/>
      <c r="BA12" s="12"/>
      <c r="BB12" s="12"/>
      <c r="BC12" s="12"/>
      <c r="BD12" s="12"/>
      <c r="BE12" s="12"/>
      <c r="BF12" s="12"/>
      <c r="BG12" s="12"/>
      <c r="BH12" s="12"/>
      <c r="BI12" s="12"/>
      <c r="BJ12" s="12"/>
      <c r="BK12" s="12"/>
      <c r="BL12" s="12"/>
      <c r="BM12" s="12"/>
      <c r="BN12" s="12"/>
      <c r="BO12" s="12"/>
      <c r="BP12" s="12"/>
      <c r="BQ12" s="12"/>
      <c r="BR12" s="12"/>
      <c r="BS12" s="12"/>
      <c r="BT12" s="12"/>
      <c r="BU12" s="12"/>
      <c r="BV12" s="12"/>
      <c r="BW12" s="12"/>
      <c r="BX12" s="12"/>
      <c r="BY12" s="12"/>
      <c r="BZ12" s="12"/>
      <c r="CA12" s="12"/>
      <c r="CB12" s="12"/>
      <c r="CC12" s="12"/>
    </row>
    <row r="13" spans="1:81" ht="15.75" x14ac:dyDescent="0.25">
      <c r="A13" s="304">
        <v>5</v>
      </c>
      <c r="B13" s="312">
        <f>Jun!E15</f>
        <v>1013000</v>
      </c>
      <c r="C13" s="314">
        <f>Jun!H15</f>
        <v>0</v>
      </c>
      <c r="D13" s="314">
        <f>Jun!Q16*10*15000</f>
        <v>0</v>
      </c>
      <c r="E13" s="312">
        <f>Jun!I16</f>
        <v>1140700</v>
      </c>
      <c r="F13" s="316">
        <f>Jun!J16+Jun!K16</f>
        <v>12.099999999999454</v>
      </c>
      <c r="G13" s="318">
        <f>Jun!S15</f>
        <v>0</v>
      </c>
      <c r="H13" s="198" t="s">
        <v>16</v>
      </c>
      <c r="I13" s="197">
        <f>Jun!X15</f>
        <v>19.7971875</v>
      </c>
      <c r="J13" s="197">
        <f>Jun!AA15</f>
        <v>16.5</v>
      </c>
      <c r="K13" s="197">
        <f>Jun!AB16</f>
        <v>0</v>
      </c>
      <c r="L13" s="197">
        <f>Jun!AE15</f>
        <v>11</v>
      </c>
      <c r="M13" s="320">
        <f>Jun!AI15</f>
        <v>3.7999999999999999E-2</v>
      </c>
      <c r="N13" s="318">
        <f>Jun!AI17</f>
        <v>7.73</v>
      </c>
      <c r="O13" s="316">
        <f>Jun!AI16</f>
        <v>15.4</v>
      </c>
      <c r="P13" s="322">
        <f>Jun!R15</f>
        <v>1.06</v>
      </c>
      <c r="Q13" s="12"/>
      <c r="R13" s="12"/>
      <c r="S13" s="12"/>
      <c r="T13" s="12"/>
      <c r="U13" s="12"/>
      <c r="V13" s="12"/>
      <c r="W13" s="12"/>
      <c r="X13" s="12"/>
      <c r="Y13" s="12"/>
      <c r="Z13" s="12"/>
      <c r="AA13" s="12"/>
      <c r="AB13" s="12"/>
      <c r="AC13" s="12"/>
      <c r="AD13" s="12"/>
      <c r="AE13" s="12"/>
      <c r="AF13" s="12"/>
      <c r="AG13" s="12"/>
      <c r="AH13" s="12"/>
      <c r="AI13" s="12"/>
      <c r="AJ13" s="12"/>
      <c r="AK13" s="12"/>
      <c r="AL13" s="12"/>
      <c r="AM13" s="12"/>
      <c r="AN13" s="12"/>
      <c r="AO13" s="12"/>
      <c r="AP13" s="12"/>
      <c r="AQ13" s="12"/>
      <c r="AR13" s="12"/>
      <c r="AS13" s="12"/>
      <c r="AT13" s="12"/>
      <c r="AU13" s="12"/>
      <c r="AV13" s="12"/>
      <c r="AW13" s="12"/>
      <c r="AX13" s="12"/>
      <c r="AY13" s="12"/>
      <c r="AZ13" s="12"/>
      <c r="BA13" s="12"/>
      <c r="BB13" s="12"/>
      <c r="BC13" s="12"/>
      <c r="BD13" s="12"/>
      <c r="BE13" s="12"/>
      <c r="BF13" s="12"/>
      <c r="BG13" s="12"/>
      <c r="BH13" s="12"/>
      <c r="BI13" s="12"/>
      <c r="BJ13" s="12"/>
      <c r="BK13" s="12"/>
      <c r="BL13" s="12"/>
      <c r="BM13" s="12"/>
      <c r="BN13" s="12"/>
      <c r="BO13" s="12"/>
      <c r="BP13" s="12"/>
      <c r="BQ13" s="12"/>
      <c r="BR13" s="12"/>
      <c r="BS13" s="12"/>
      <c r="BT13" s="12"/>
      <c r="BU13" s="12"/>
      <c r="BV13" s="12"/>
      <c r="BW13" s="12"/>
      <c r="BX13" s="12"/>
      <c r="BY13" s="12"/>
      <c r="BZ13" s="12"/>
      <c r="CA13" s="12"/>
      <c r="CB13" s="12"/>
      <c r="CC13" s="12"/>
    </row>
    <row r="14" spans="1:81" ht="15.75" x14ac:dyDescent="0.25">
      <c r="A14" s="304"/>
      <c r="B14" s="313"/>
      <c r="C14" s="315"/>
      <c r="D14" s="315"/>
      <c r="E14" s="313"/>
      <c r="F14" s="317"/>
      <c r="G14" s="319"/>
      <c r="H14" s="198" t="s">
        <v>15</v>
      </c>
      <c r="I14" s="197">
        <f>IF(Jun!W17=0,Jun!V17,AVERAGE(Jun!V17,Jun!W17))</f>
        <v>2.3433005816472194</v>
      </c>
      <c r="J14" s="197">
        <f>IF(Jun!Z17=0,Jun!Y17,AVERAGE(Jun!Z17,Jun!Y17))</f>
        <v>1.9530279034423008</v>
      </c>
      <c r="K14" s="197">
        <f>Jun!AB17</f>
        <v>0</v>
      </c>
      <c r="L14" s="197">
        <f>IF(Jun!AD17=0,Jun!AC17,AVERAGE(Jun!AC17,Jun!AD17))</f>
        <v>1.3020186022948672</v>
      </c>
      <c r="M14" s="321"/>
      <c r="N14" s="319"/>
      <c r="O14" s="317"/>
      <c r="P14" s="322"/>
      <c r="Q14" s="12"/>
      <c r="R14" s="12"/>
      <c r="S14" s="12"/>
      <c r="T14" s="12"/>
      <c r="U14" s="12"/>
      <c r="V14" s="12"/>
      <c r="W14" s="12"/>
      <c r="X14" s="12"/>
      <c r="Y14" s="12"/>
      <c r="Z14" s="12"/>
      <c r="AA14" s="12"/>
      <c r="AB14" s="12"/>
      <c r="AC14" s="12"/>
      <c r="AD14" s="12"/>
      <c r="AE14" s="12"/>
      <c r="AF14" s="12"/>
      <c r="AG14" s="12"/>
      <c r="AH14" s="12"/>
      <c r="AI14" s="12"/>
      <c r="AJ14" s="12"/>
      <c r="AK14" s="12"/>
      <c r="AL14" s="12"/>
      <c r="AM14" s="12"/>
      <c r="AN14" s="12"/>
      <c r="AO14" s="12"/>
      <c r="AP14" s="12"/>
      <c r="AQ14" s="12"/>
      <c r="AR14" s="12"/>
      <c r="AS14" s="12"/>
      <c r="AT14" s="12"/>
      <c r="AU14" s="12"/>
      <c r="AV14" s="12"/>
      <c r="AW14" s="12"/>
      <c r="AX14" s="12"/>
      <c r="AY14" s="12"/>
      <c r="AZ14" s="12"/>
      <c r="BA14" s="12"/>
      <c r="BB14" s="12"/>
      <c r="BC14" s="12"/>
      <c r="BD14" s="12"/>
      <c r="BE14" s="12"/>
      <c r="BF14" s="12"/>
      <c r="BG14" s="12"/>
      <c r="BH14" s="12"/>
      <c r="BI14" s="12"/>
      <c r="BJ14" s="12"/>
      <c r="BK14" s="12"/>
      <c r="BL14" s="12"/>
      <c r="BM14" s="12"/>
      <c r="BN14" s="12"/>
      <c r="BO14" s="12"/>
      <c r="BP14" s="12"/>
      <c r="BQ14" s="12"/>
      <c r="BR14" s="12"/>
      <c r="BS14" s="12"/>
      <c r="BT14" s="12"/>
      <c r="BU14" s="12"/>
      <c r="BV14" s="12"/>
      <c r="BW14" s="12"/>
      <c r="BX14" s="12"/>
      <c r="BY14" s="12"/>
      <c r="BZ14" s="12"/>
      <c r="CA14" s="12"/>
      <c r="CB14" s="12"/>
      <c r="CC14" s="12"/>
    </row>
    <row r="15" spans="1:81" ht="15.75" x14ac:dyDescent="0.25">
      <c r="A15" s="304">
        <v>6</v>
      </c>
      <c r="B15" s="312">
        <f>Jun!E18</f>
        <v>1146000</v>
      </c>
      <c r="C15" s="312">
        <f>Jun!H18</f>
        <v>35000</v>
      </c>
      <c r="D15" s="312">
        <f>Jun!Q19*10*15000</f>
        <v>14999.999999999147</v>
      </c>
      <c r="E15" s="312">
        <f>Jun!I19</f>
        <v>1159600</v>
      </c>
      <c r="F15" s="316">
        <f>Jun!J19+Jun!K19</f>
        <v>13.5</v>
      </c>
      <c r="G15" s="318">
        <f>Jun!S18</f>
        <v>0.48</v>
      </c>
      <c r="H15" s="198" t="s">
        <v>16</v>
      </c>
      <c r="I15" s="197">
        <f>Jun!X18</f>
        <v>21.996874999999999</v>
      </c>
      <c r="J15" s="197">
        <f>Jun!AA18</f>
        <v>12.381600000000001</v>
      </c>
      <c r="K15" s="197">
        <f>Jun!AB19</f>
        <v>0</v>
      </c>
      <c r="L15" s="197">
        <f>Jun!AE18</f>
        <v>13</v>
      </c>
      <c r="M15" s="320">
        <f>Jun!AI18</f>
        <v>3.7999999999999999E-2</v>
      </c>
      <c r="N15" s="318">
        <f>Jun!AI20</f>
        <v>7.92</v>
      </c>
      <c r="O15" s="316">
        <f>Jun!AI19</f>
        <v>15.2</v>
      </c>
      <c r="P15" s="322">
        <f>Jun!R18</f>
        <v>1.02</v>
      </c>
      <c r="Q15" s="12"/>
      <c r="R15" s="12"/>
      <c r="S15" s="12"/>
      <c r="T15" s="12"/>
      <c r="U15" s="12"/>
      <c r="V15" s="12"/>
      <c r="W15" s="12"/>
      <c r="X15" s="12"/>
      <c r="Y15" s="12"/>
      <c r="Z15" s="12"/>
      <c r="AA15" s="12"/>
      <c r="AB15" s="12"/>
      <c r="AC15" s="12"/>
      <c r="AD15" s="12"/>
      <c r="AE15" s="12"/>
      <c r="AF15" s="12"/>
      <c r="AG15" s="12"/>
      <c r="AH15" s="12"/>
      <c r="AI15" s="12"/>
      <c r="AJ15" s="12"/>
      <c r="AK15" s="12"/>
      <c r="AL15" s="12"/>
      <c r="AM15" s="12"/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2"/>
      <c r="AY15" s="12"/>
      <c r="AZ15" s="12"/>
      <c r="BA15" s="12"/>
      <c r="BB15" s="12"/>
      <c r="BC15" s="12"/>
      <c r="BD15" s="12"/>
      <c r="BE15" s="12"/>
      <c r="BF15" s="12"/>
      <c r="BG15" s="12"/>
      <c r="BH15" s="12"/>
      <c r="BI15" s="12"/>
      <c r="BJ15" s="12"/>
      <c r="BK15" s="12"/>
      <c r="BL15" s="12"/>
      <c r="BM15" s="12"/>
      <c r="BN15" s="12"/>
      <c r="BO15" s="12"/>
      <c r="BP15" s="12"/>
      <c r="BQ15" s="12"/>
      <c r="BR15" s="12"/>
      <c r="BS15" s="12"/>
      <c r="BT15" s="12"/>
      <c r="BU15" s="12"/>
      <c r="BV15" s="12"/>
      <c r="BW15" s="12"/>
      <c r="BX15" s="12"/>
      <c r="BY15" s="12"/>
      <c r="BZ15" s="12"/>
      <c r="CA15" s="12"/>
      <c r="CB15" s="12"/>
      <c r="CC15" s="12"/>
    </row>
    <row r="16" spans="1:81" ht="15.75" x14ac:dyDescent="0.25">
      <c r="A16" s="304"/>
      <c r="B16" s="313"/>
      <c r="C16" s="313"/>
      <c r="D16" s="313"/>
      <c r="E16" s="313"/>
      <c r="F16" s="317"/>
      <c r="G16" s="319"/>
      <c r="H16" s="198" t="s">
        <v>15</v>
      </c>
      <c r="I16" s="197">
        <f>IF(Jun!W20=0,Jun!V20,AVERAGE(Jun!V20,Jun!W20))</f>
        <v>2.3014964991357698</v>
      </c>
      <c r="J16" s="197">
        <f>IF(Jun!Z20=0,Jun!Y20,AVERAGE(Jun!Z20,Jun!Y20))</f>
        <v>1.2954662448052032</v>
      </c>
      <c r="K16" s="197">
        <f>Jun!AB20</f>
        <v>0</v>
      </c>
      <c r="L16" s="197">
        <f>IF(Jun!AD20=0,Jun!AC20,AVERAGE(Jun!AC20,Jun!AD20))</f>
        <v>1.3601684097747981</v>
      </c>
      <c r="M16" s="321"/>
      <c r="N16" s="319"/>
      <c r="O16" s="317"/>
      <c r="P16" s="322"/>
      <c r="Q16" s="12"/>
      <c r="R16" s="12"/>
      <c r="S16" s="12"/>
      <c r="T16" s="12"/>
      <c r="U16" s="12"/>
      <c r="V16" s="12"/>
      <c r="W16" s="12"/>
      <c r="X16" s="12"/>
      <c r="Y16" s="12"/>
      <c r="Z16" s="12"/>
      <c r="AA16" s="12"/>
      <c r="AB16" s="12"/>
      <c r="AC16" s="12"/>
      <c r="AD16" s="12"/>
      <c r="AE16" s="12"/>
      <c r="AF16" s="12"/>
      <c r="AG16" s="12"/>
      <c r="AH16" s="12"/>
      <c r="AI16" s="12"/>
      <c r="AJ16" s="12"/>
      <c r="AK16" s="12"/>
      <c r="AL16" s="12"/>
      <c r="AM16" s="12"/>
      <c r="AN16" s="12"/>
      <c r="AO16" s="12"/>
      <c r="AP16" s="12"/>
      <c r="AQ16" s="12"/>
      <c r="AR16" s="12"/>
      <c r="AS16" s="12"/>
      <c r="AT16" s="12"/>
      <c r="AU16" s="12"/>
      <c r="AV16" s="12"/>
      <c r="AW16" s="12"/>
      <c r="AX16" s="12"/>
      <c r="AY16" s="12"/>
      <c r="AZ16" s="12"/>
      <c r="BA16" s="12"/>
      <c r="BB16" s="12"/>
      <c r="BC16" s="12"/>
      <c r="BD16" s="12"/>
      <c r="BE16" s="12"/>
      <c r="BF16" s="12"/>
      <c r="BG16" s="12"/>
      <c r="BH16" s="12"/>
      <c r="BI16" s="12"/>
      <c r="BJ16" s="12"/>
      <c r="BK16" s="12"/>
      <c r="BL16" s="12"/>
      <c r="BM16" s="12"/>
      <c r="BN16" s="12"/>
      <c r="BO16" s="12"/>
      <c r="BP16" s="12"/>
      <c r="BQ16" s="12"/>
      <c r="BR16" s="12"/>
      <c r="BS16" s="12"/>
      <c r="BT16" s="12"/>
      <c r="BU16" s="12"/>
      <c r="BV16" s="12"/>
      <c r="BW16" s="12"/>
      <c r="BX16" s="12"/>
      <c r="BY16" s="12"/>
      <c r="BZ16" s="12"/>
      <c r="CA16" s="12"/>
      <c r="CB16" s="12"/>
      <c r="CC16" s="12"/>
    </row>
    <row r="17" spans="1:81" ht="15.75" x14ac:dyDescent="0.25">
      <c r="A17" s="304">
        <v>7</v>
      </c>
      <c r="B17" s="312">
        <f>Jun!E21</f>
        <v>811000</v>
      </c>
      <c r="C17" s="314">
        <f>Jun!H21</f>
        <v>0</v>
      </c>
      <c r="D17" s="314">
        <f>Jun!Q22*10*15000</f>
        <v>0</v>
      </c>
      <c r="E17" s="312">
        <f>Jun!I22</f>
        <v>835000</v>
      </c>
      <c r="F17" s="316">
        <f>Jun!J22+Jun!K22</f>
        <v>9.7000000000007276</v>
      </c>
      <c r="G17" s="318">
        <f>Jun!S21</f>
        <v>0.16</v>
      </c>
      <c r="H17" s="198" t="s">
        <v>16</v>
      </c>
      <c r="I17" s="197">
        <f>Jun!X21</f>
        <v>19.7971875</v>
      </c>
      <c r="J17" s="197">
        <f>Jun!AA21</f>
        <v>11.275</v>
      </c>
      <c r="K17" s="197">
        <f>Jun!AB22</f>
        <v>0</v>
      </c>
      <c r="L17" s="197">
        <f>Jun!AE21</f>
        <v>9</v>
      </c>
      <c r="M17" s="320">
        <f>Jun!AI21</f>
        <v>5.1999999999999998E-2</v>
      </c>
      <c r="N17" s="318">
        <f>Jun!AI23</f>
        <v>7.86</v>
      </c>
      <c r="O17" s="316">
        <f>Jun!AI22</f>
        <v>14.3</v>
      </c>
      <c r="P17" s="322">
        <f>Jun!R21</f>
        <v>0.98</v>
      </c>
      <c r="Q17" s="12"/>
      <c r="R17" s="12"/>
      <c r="S17" s="12"/>
      <c r="T17" s="12"/>
      <c r="U17" s="12"/>
      <c r="V17" s="12"/>
      <c r="W17" s="12"/>
      <c r="X17" s="12"/>
      <c r="Y17" s="12"/>
      <c r="Z17" s="12"/>
      <c r="AA17" s="12"/>
      <c r="AB17" s="12"/>
      <c r="AC17" s="12"/>
      <c r="AD17" s="12"/>
      <c r="AE17" s="12"/>
      <c r="AF17" s="12"/>
      <c r="AG17" s="12"/>
      <c r="AH17" s="12"/>
      <c r="AI17" s="12"/>
      <c r="AJ17" s="12"/>
      <c r="AK17" s="12"/>
      <c r="AL17" s="12"/>
      <c r="AM17" s="12"/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2"/>
      <c r="AY17" s="12"/>
      <c r="AZ17" s="12"/>
      <c r="BA17" s="12"/>
      <c r="BB17" s="12"/>
      <c r="BC17" s="12"/>
      <c r="BD17" s="12"/>
      <c r="BE17" s="12"/>
      <c r="BF17" s="12"/>
      <c r="BG17" s="12"/>
      <c r="BH17" s="12"/>
      <c r="BI17" s="12"/>
      <c r="BJ17" s="12"/>
      <c r="BK17" s="12"/>
      <c r="BL17" s="12"/>
      <c r="BM17" s="12"/>
      <c r="BN17" s="12"/>
      <c r="BO17" s="12"/>
      <c r="BP17" s="12"/>
      <c r="BQ17" s="12"/>
      <c r="BR17" s="12"/>
      <c r="BS17" s="12"/>
      <c r="BT17" s="12"/>
      <c r="BU17" s="12"/>
      <c r="BV17" s="12"/>
      <c r="BW17" s="12"/>
      <c r="BX17" s="12"/>
      <c r="BY17" s="12"/>
      <c r="BZ17" s="12"/>
      <c r="CA17" s="12"/>
      <c r="CB17" s="12"/>
      <c r="CC17" s="12"/>
    </row>
    <row r="18" spans="1:81" ht="15.75" x14ac:dyDescent="0.25">
      <c r="A18" s="304"/>
      <c r="B18" s="313"/>
      <c r="C18" s="315"/>
      <c r="D18" s="315"/>
      <c r="E18" s="313"/>
      <c r="F18" s="317"/>
      <c r="G18" s="319"/>
      <c r="H18" s="198" t="s">
        <v>15</v>
      </c>
      <c r="I18" s="197">
        <f>IF(Jun!W23=0,Jun!V23,AVERAGE(Jun!V23,Jun!W23))</f>
        <v>2.9269586796653919</v>
      </c>
      <c r="J18" s="197">
        <f>IF(Jun!Z23=0,Jun!Y23,AVERAGE(Jun!Z23,Jun!Y23))</f>
        <v>1.6669771457802931</v>
      </c>
      <c r="K18" s="197">
        <f>Jun!AB23</f>
        <v>0</v>
      </c>
      <c r="L18" s="197">
        <f>IF(Jun!AD23=0,Jun!AC23,AVERAGE(Jun!AC23,Jun!AD23))</f>
        <v>1.3306247726849345</v>
      </c>
      <c r="M18" s="321"/>
      <c r="N18" s="319"/>
      <c r="O18" s="317"/>
      <c r="P18" s="322"/>
      <c r="Q18" s="12"/>
      <c r="R18" s="12"/>
      <c r="S18" s="12"/>
      <c r="T18" s="12"/>
      <c r="U18" s="12"/>
      <c r="V18" s="12"/>
      <c r="W18" s="12"/>
      <c r="X18" s="12"/>
      <c r="Y18" s="12"/>
      <c r="Z18" s="12"/>
      <c r="AA18" s="12"/>
      <c r="AB18" s="12"/>
      <c r="AC18" s="12"/>
      <c r="AD18" s="12"/>
      <c r="AE18" s="12"/>
      <c r="AF18" s="12"/>
      <c r="AG18" s="12"/>
      <c r="AH18" s="12"/>
      <c r="AI18" s="12"/>
      <c r="AJ18" s="12"/>
      <c r="AK18" s="12"/>
      <c r="AL18" s="12"/>
      <c r="AM18" s="12"/>
      <c r="AN18" s="12"/>
      <c r="AO18" s="12"/>
      <c r="AP18" s="12"/>
      <c r="AQ18" s="12"/>
      <c r="AR18" s="12"/>
      <c r="AS18" s="12"/>
      <c r="AT18" s="12"/>
      <c r="AU18" s="12"/>
      <c r="AV18" s="12"/>
      <c r="AW18" s="12"/>
      <c r="AX18" s="12"/>
      <c r="AY18" s="12"/>
      <c r="AZ18" s="12"/>
      <c r="BA18" s="12"/>
      <c r="BB18" s="12"/>
      <c r="BC18" s="12"/>
      <c r="BD18" s="12"/>
      <c r="BE18" s="12"/>
      <c r="BF18" s="12"/>
      <c r="BG18" s="12"/>
      <c r="BH18" s="12"/>
      <c r="BI18" s="12"/>
      <c r="BJ18" s="12"/>
      <c r="BK18" s="12"/>
      <c r="BL18" s="12"/>
      <c r="BM18" s="12"/>
      <c r="BN18" s="12"/>
      <c r="BO18" s="12"/>
      <c r="BP18" s="12"/>
      <c r="BQ18" s="12"/>
      <c r="BR18" s="12"/>
      <c r="BS18" s="12"/>
      <c r="BT18" s="12"/>
      <c r="BU18" s="12"/>
      <c r="BV18" s="12"/>
      <c r="BW18" s="12"/>
      <c r="BX18" s="12"/>
      <c r="BY18" s="12"/>
      <c r="BZ18" s="12"/>
      <c r="CA18" s="12"/>
      <c r="CB18" s="12"/>
      <c r="CC18" s="12"/>
    </row>
    <row r="19" spans="1:81" ht="15.75" x14ac:dyDescent="0.25">
      <c r="A19" s="304">
        <v>8</v>
      </c>
      <c r="B19" s="312">
        <f>Jun!E24</f>
        <v>1005000</v>
      </c>
      <c r="C19" s="312">
        <f>Jun!H24</f>
        <v>72000</v>
      </c>
      <c r="D19" s="314">
        <f>Jun!Q25*10*15000</f>
        <v>0</v>
      </c>
      <c r="E19" s="312">
        <f>Jun!I25</f>
        <v>961000</v>
      </c>
      <c r="F19" s="316">
        <f>Jun!J25+Jun!K25</f>
        <v>12.200000000000728</v>
      </c>
      <c r="G19" s="318">
        <f>Jun!S24</f>
        <v>0.3</v>
      </c>
      <c r="H19" s="198" t="s">
        <v>16</v>
      </c>
      <c r="I19" s="197">
        <f>Jun!X24</f>
        <v>26.979375000000001</v>
      </c>
      <c r="J19" s="197">
        <f>Jun!AA24</f>
        <v>12.100000000000001</v>
      </c>
      <c r="K19" s="197">
        <f>Jun!AB25</f>
        <v>0.25</v>
      </c>
      <c r="L19" s="197">
        <f>Jun!AE24</f>
        <v>13</v>
      </c>
      <c r="M19" s="320">
        <f>Jun!AI24</f>
        <v>4.4999999999999998E-2</v>
      </c>
      <c r="N19" s="318">
        <f>Jun!AI26</f>
        <v>7.8</v>
      </c>
      <c r="O19" s="316">
        <f>Jun!AI25</f>
        <v>13.6</v>
      </c>
      <c r="P19" s="322">
        <f>Jun!R24</f>
        <v>0.99</v>
      </c>
      <c r="Q19" s="12"/>
      <c r="R19" s="12"/>
      <c r="S19" s="12"/>
      <c r="T19" s="12"/>
      <c r="U19" s="12"/>
      <c r="V19" s="12"/>
      <c r="W19" s="12"/>
      <c r="X19" s="12"/>
      <c r="Y19" s="12"/>
      <c r="Z19" s="12"/>
      <c r="AA19" s="12"/>
      <c r="AB19" s="12"/>
      <c r="AC19" s="12"/>
      <c r="AD19" s="12"/>
      <c r="AE19" s="12"/>
      <c r="AF19" s="12"/>
      <c r="AG19" s="12"/>
      <c r="AH19" s="12"/>
      <c r="AI19" s="12"/>
      <c r="AJ19" s="12"/>
      <c r="AK19" s="12"/>
      <c r="AL19" s="12"/>
      <c r="AM19" s="12"/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2"/>
      <c r="AY19" s="12"/>
      <c r="AZ19" s="12"/>
      <c r="BA19" s="12"/>
      <c r="BB19" s="12"/>
      <c r="BC19" s="12"/>
      <c r="BD19" s="12"/>
      <c r="BE19" s="12"/>
      <c r="BF19" s="12"/>
      <c r="BG19" s="12"/>
      <c r="BH19" s="12"/>
      <c r="BI19" s="12"/>
      <c r="BJ19" s="12"/>
      <c r="BK19" s="12"/>
      <c r="BL19" s="12"/>
      <c r="BM19" s="12"/>
      <c r="BN19" s="12"/>
      <c r="BO19" s="12"/>
      <c r="BP19" s="12"/>
      <c r="BQ19" s="12"/>
      <c r="BR19" s="12"/>
      <c r="BS19" s="12"/>
      <c r="BT19" s="12"/>
      <c r="BU19" s="12"/>
      <c r="BV19" s="12"/>
      <c r="BW19" s="12"/>
      <c r="BX19" s="12"/>
      <c r="BY19" s="12"/>
      <c r="BZ19" s="12"/>
      <c r="CA19" s="12"/>
      <c r="CB19" s="12"/>
      <c r="CC19" s="12"/>
    </row>
    <row r="20" spans="1:81" ht="15.75" x14ac:dyDescent="0.25">
      <c r="A20" s="304"/>
      <c r="B20" s="313"/>
      <c r="C20" s="313"/>
      <c r="D20" s="315"/>
      <c r="E20" s="313"/>
      <c r="F20" s="317"/>
      <c r="G20" s="319"/>
      <c r="H20" s="198" t="s">
        <v>15</v>
      </c>
      <c r="I20" s="197">
        <f>IF(Jun!W26=0,Jun!V26,AVERAGE(Jun!V26,Jun!W26))</f>
        <v>3.2368825559953711</v>
      </c>
      <c r="J20" s="197">
        <f>IF(Jun!Z26=0,Jun!Y26,AVERAGE(Jun!Z26,Jun!Y26))</f>
        <v>1.3985431261274537</v>
      </c>
      <c r="K20" s="197">
        <f>Jun!AB26</f>
        <v>5.602994240121921E-2</v>
      </c>
      <c r="L20" s="197">
        <f>IF(Jun!AD26=0,Jun!AC26,AVERAGE(Jun!AC26,Jun!AD26))</f>
        <v>1.5497643642890422</v>
      </c>
      <c r="M20" s="321"/>
      <c r="N20" s="319"/>
      <c r="O20" s="317"/>
      <c r="P20" s="322"/>
      <c r="Q20" s="12"/>
      <c r="R20" s="12"/>
      <c r="S20" s="12"/>
      <c r="T20" s="12"/>
      <c r="U20" s="12"/>
      <c r="V20" s="12"/>
      <c r="W20" s="12"/>
      <c r="X20" s="12"/>
      <c r="Y20" s="12"/>
      <c r="Z20" s="12"/>
      <c r="AA20" s="12"/>
      <c r="AB20" s="12"/>
      <c r="AC20" s="12"/>
      <c r="AD20" s="12"/>
      <c r="AE20" s="12"/>
      <c r="AF20" s="12"/>
      <c r="AG20" s="12"/>
      <c r="AH20" s="12"/>
      <c r="AI20" s="12"/>
      <c r="AJ20" s="12"/>
      <c r="AK20" s="12"/>
      <c r="AL20" s="12"/>
      <c r="AM20" s="12"/>
      <c r="AN20" s="12"/>
      <c r="AO20" s="12"/>
      <c r="AP20" s="12"/>
      <c r="AQ20" s="12"/>
      <c r="AR20" s="12"/>
      <c r="AS20" s="12"/>
      <c r="AT20" s="12"/>
      <c r="AU20" s="12"/>
      <c r="AV20" s="12"/>
      <c r="AW20" s="12"/>
      <c r="AX20" s="12"/>
      <c r="AY20" s="12"/>
      <c r="AZ20" s="12"/>
      <c r="BA20" s="12"/>
      <c r="BB20" s="12"/>
      <c r="BC20" s="12"/>
      <c r="BD20" s="12"/>
      <c r="BE20" s="12"/>
      <c r="BF20" s="12"/>
      <c r="BG20" s="12"/>
      <c r="BH20" s="12"/>
      <c r="BI20" s="12"/>
      <c r="BJ20" s="12"/>
      <c r="BK20" s="12"/>
      <c r="BL20" s="12"/>
      <c r="BM20" s="12"/>
      <c r="BN20" s="12"/>
      <c r="BO20" s="12"/>
      <c r="BP20" s="12"/>
      <c r="BQ20" s="12"/>
      <c r="BR20" s="12"/>
      <c r="BS20" s="12"/>
      <c r="BT20" s="12"/>
      <c r="BU20" s="12"/>
      <c r="BV20" s="12"/>
      <c r="BW20" s="12"/>
      <c r="BX20" s="12"/>
      <c r="BY20" s="12"/>
      <c r="BZ20" s="12"/>
      <c r="CA20" s="12"/>
      <c r="CB20" s="12"/>
      <c r="CC20" s="12"/>
    </row>
    <row r="21" spans="1:81" ht="15.75" x14ac:dyDescent="0.25">
      <c r="A21" s="323">
        <v>9</v>
      </c>
      <c r="B21" s="312">
        <f>Jun!E27</f>
        <v>1291000</v>
      </c>
      <c r="C21" s="312">
        <f>Jun!H27</f>
        <v>36000</v>
      </c>
      <c r="D21" s="314">
        <f>Jun!Q28*10*15000</f>
        <v>0</v>
      </c>
      <c r="E21" s="312">
        <f>Jun!I28</f>
        <v>1023200</v>
      </c>
      <c r="F21" s="316">
        <f>Jun!J28+Jun!K28</f>
        <v>14.900000000000546</v>
      </c>
      <c r="G21" s="318">
        <f>Jun!S27</f>
        <v>0.15</v>
      </c>
      <c r="H21" s="198" t="s">
        <v>16</v>
      </c>
      <c r="I21" s="197">
        <f>Jun!X27</f>
        <v>35.195</v>
      </c>
      <c r="J21" s="197">
        <f>Jun!AA27</f>
        <v>14.3</v>
      </c>
      <c r="K21" s="197">
        <f>Jun!AB28</f>
        <v>1.21875</v>
      </c>
      <c r="L21" s="197">
        <f>Jun!AE27</f>
        <v>21</v>
      </c>
      <c r="M21" s="320">
        <f>Jun!AI27</f>
        <v>0.04</v>
      </c>
      <c r="N21" s="318">
        <f>Jun!AI29</f>
        <v>7.84</v>
      </c>
      <c r="O21" s="316">
        <f>Jun!AI28</f>
        <v>13.9</v>
      </c>
      <c r="P21" s="322">
        <f>Jun!R27</f>
        <v>0.99</v>
      </c>
      <c r="Q21" s="12"/>
      <c r="R21" s="12"/>
      <c r="S21" s="12"/>
      <c r="T21" s="12"/>
      <c r="U21" s="12"/>
      <c r="V21" s="12"/>
      <c r="W21" s="12"/>
      <c r="X21" s="12"/>
      <c r="Y21" s="12"/>
      <c r="Z21" s="12"/>
      <c r="AA21" s="12"/>
      <c r="AB21" s="12"/>
      <c r="AC21" s="12"/>
      <c r="AD21" s="12"/>
      <c r="AE21" s="12"/>
      <c r="AF21" s="12"/>
      <c r="AG21" s="12"/>
      <c r="AH21" s="12"/>
      <c r="AI21" s="12"/>
      <c r="AJ21" s="12"/>
      <c r="AK21" s="12"/>
      <c r="AL21" s="12"/>
      <c r="AM21" s="12"/>
      <c r="AN21" s="12"/>
      <c r="AO21" s="12"/>
      <c r="AP21" s="12"/>
      <c r="AQ21" s="12"/>
      <c r="AR21" s="12"/>
      <c r="AS21" s="12"/>
      <c r="AT21" s="12"/>
      <c r="AU21" s="12"/>
      <c r="AV21" s="12"/>
      <c r="AW21" s="12"/>
      <c r="AX21" s="12"/>
      <c r="AY21" s="12"/>
      <c r="AZ21" s="12"/>
      <c r="BA21" s="12"/>
      <c r="BB21" s="12"/>
      <c r="BC21" s="12"/>
      <c r="BD21" s="12"/>
      <c r="BE21" s="12"/>
      <c r="BF21" s="12"/>
      <c r="BG21" s="12"/>
      <c r="BH21" s="12"/>
      <c r="BI21" s="12"/>
      <c r="BJ21" s="12"/>
      <c r="BK21" s="12"/>
      <c r="BL21" s="12"/>
      <c r="BM21" s="12"/>
      <c r="BN21" s="12"/>
      <c r="BO21" s="12"/>
      <c r="BP21" s="12"/>
      <c r="BQ21" s="12"/>
      <c r="BR21" s="12"/>
      <c r="BS21" s="12"/>
      <c r="BT21" s="12"/>
      <c r="BU21" s="12"/>
      <c r="BV21" s="12"/>
      <c r="BW21" s="12"/>
      <c r="BX21" s="12"/>
      <c r="BY21" s="12"/>
      <c r="BZ21" s="12"/>
      <c r="CA21" s="12"/>
      <c r="CB21" s="12"/>
      <c r="CC21" s="12"/>
    </row>
    <row r="22" spans="1:81" ht="15.75" x14ac:dyDescent="0.25">
      <c r="A22" s="303"/>
      <c r="B22" s="313"/>
      <c r="C22" s="313"/>
      <c r="D22" s="315"/>
      <c r="E22" s="313"/>
      <c r="F22" s="317"/>
      <c r="G22" s="319"/>
      <c r="H22" s="198" t="s">
        <v>15</v>
      </c>
      <c r="I22" s="197">
        <f>IF(Jun!W29=0,Jun!V29,AVERAGE(Jun!V29,Jun!W29))</f>
        <v>3.2688024638383792</v>
      </c>
      <c r="J22" s="197">
        <f>IF(Jun!Z29=0,Jun!Y29,AVERAGE(Jun!Z29,Jun!Y29))</f>
        <v>1.3281396571356394</v>
      </c>
      <c r="K22" s="197">
        <f>Jun!AB29</f>
        <v>0.11319372077860562</v>
      </c>
      <c r="L22" s="197">
        <f>IF(Jun!AD29=0,Jun!AC29,AVERAGE(Jun!AC29,Jun!AD29))</f>
        <v>1.9504148811082815</v>
      </c>
      <c r="M22" s="321"/>
      <c r="N22" s="319"/>
      <c r="O22" s="317"/>
      <c r="P22" s="322"/>
      <c r="Q22" s="12"/>
      <c r="R22" s="12"/>
      <c r="S22" s="12"/>
      <c r="T22" s="12"/>
      <c r="U22" s="12"/>
      <c r="V22" s="12"/>
      <c r="W22" s="12"/>
      <c r="X22" s="12"/>
      <c r="Y22" s="12"/>
      <c r="Z22" s="12"/>
      <c r="AA22" s="12"/>
      <c r="AB22" s="12"/>
      <c r="AC22" s="12"/>
      <c r="AD22" s="12"/>
      <c r="AE22" s="12"/>
      <c r="AF22" s="12"/>
      <c r="AG22" s="12"/>
      <c r="AH22" s="12"/>
      <c r="AI22" s="12"/>
      <c r="AJ22" s="12"/>
      <c r="AK22" s="12"/>
      <c r="AL22" s="12"/>
      <c r="AM22" s="12"/>
      <c r="AN22" s="12"/>
      <c r="AO22" s="12"/>
      <c r="AP22" s="12"/>
      <c r="AQ22" s="12"/>
      <c r="AR22" s="12"/>
      <c r="AS22" s="12"/>
      <c r="AT22" s="12"/>
      <c r="AU22" s="12"/>
      <c r="AV22" s="12"/>
      <c r="AW22" s="12"/>
      <c r="AX22" s="12"/>
      <c r="AY22" s="12"/>
      <c r="AZ22" s="12"/>
      <c r="BA22" s="12"/>
      <c r="BB22" s="12"/>
      <c r="BC22" s="12"/>
      <c r="BD22" s="12"/>
      <c r="BE22" s="12"/>
      <c r="BF22" s="12"/>
      <c r="BG22" s="12"/>
      <c r="BH22" s="12"/>
      <c r="BI22" s="12"/>
      <c r="BJ22" s="12"/>
      <c r="BK22" s="12"/>
      <c r="BL22" s="12"/>
      <c r="BM22" s="12"/>
      <c r="BN22" s="12"/>
      <c r="BO22" s="12"/>
      <c r="BP22" s="12"/>
      <c r="BQ22" s="12"/>
      <c r="BR22" s="12"/>
      <c r="BS22" s="12"/>
      <c r="BT22" s="12"/>
      <c r="BU22" s="12"/>
      <c r="BV22" s="12"/>
      <c r="BW22" s="12"/>
      <c r="BX22" s="12"/>
      <c r="BY22" s="12"/>
      <c r="BZ22" s="12"/>
      <c r="CA22" s="12"/>
      <c r="CB22" s="12"/>
      <c r="CC22" s="12"/>
    </row>
    <row r="23" spans="1:81" ht="15.75" x14ac:dyDescent="0.25">
      <c r="A23" s="323">
        <v>10</v>
      </c>
      <c r="B23" s="312">
        <f>Jun!E30</f>
        <v>1034000</v>
      </c>
      <c r="C23" s="314">
        <f>Jun!H30</f>
        <v>0</v>
      </c>
      <c r="D23" s="312">
        <f>Jun!Q31*10*15000</f>
        <v>14999.999999999147</v>
      </c>
      <c r="E23" s="312">
        <f>Jun!I31</f>
        <v>1090100</v>
      </c>
      <c r="F23" s="316">
        <f>Jun!J31+Jun!K31</f>
        <v>12.199999999999818</v>
      </c>
      <c r="G23" s="318">
        <f>Jun!S30</f>
        <v>0.01</v>
      </c>
      <c r="H23" s="198" t="s">
        <v>16</v>
      </c>
      <c r="I23" s="197">
        <f>Jun!X30</f>
        <v>30.795625000000001</v>
      </c>
      <c r="J23" s="197">
        <f>Jun!AA30</f>
        <v>17.462500000000002</v>
      </c>
      <c r="K23" s="197">
        <f>Jun!AB31</f>
        <v>1</v>
      </c>
      <c r="L23" s="197">
        <f>Jun!AE30</f>
        <v>13</v>
      </c>
      <c r="M23" s="320">
        <f>Jun!AI30</f>
        <v>3.5999999999999997E-2</v>
      </c>
      <c r="N23" s="318">
        <f>Jun!AI32</f>
        <v>7.88</v>
      </c>
      <c r="O23" s="316">
        <f>Jun!AI31</f>
        <v>14.3</v>
      </c>
      <c r="P23" s="322">
        <f>Jun!R30</f>
        <v>1.08</v>
      </c>
      <c r="Q23" s="12"/>
      <c r="R23" s="12"/>
      <c r="S23" s="12"/>
      <c r="T23" s="12"/>
      <c r="U23" s="12"/>
      <c r="V23" s="12"/>
      <c r="W23" s="12"/>
      <c r="X23" s="12"/>
      <c r="Y23" s="12"/>
      <c r="Z23" s="12"/>
      <c r="AA23" s="12"/>
      <c r="AB23" s="12"/>
      <c r="AC23" s="12"/>
      <c r="AD23" s="12"/>
      <c r="AE23" s="12"/>
      <c r="AF23" s="12"/>
      <c r="AG23" s="12"/>
      <c r="AH23" s="12"/>
      <c r="AI23" s="12"/>
      <c r="AJ23" s="12"/>
      <c r="AK23" s="12"/>
      <c r="AL23" s="12"/>
      <c r="AM23" s="12"/>
      <c r="AN23" s="12"/>
      <c r="AO23" s="12"/>
      <c r="AP23" s="12"/>
      <c r="AQ23" s="12"/>
      <c r="AR23" s="12"/>
      <c r="AS23" s="12"/>
      <c r="AT23" s="12"/>
      <c r="AU23" s="12"/>
      <c r="AV23" s="12"/>
      <c r="AW23" s="12"/>
      <c r="AX23" s="12"/>
      <c r="AY23" s="12"/>
      <c r="AZ23" s="12"/>
      <c r="BA23" s="12"/>
      <c r="BB23" s="12"/>
      <c r="BC23" s="12"/>
      <c r="BD23" s="12"/>
      <c r="BE23" s="12"/>
      <c r="BF23" s="12"/>
      <c r="BG23" s="12"/>
      <c r="BH23" s="12"/>
      <c r="BI23" s="12"/>
      <c r="BJ23" s="12"/>
      <c r="BK23" s="12"/>
      <c r="BL23" s="12"/>
      <c r="BM23" s="12"/>
      <c r="BN23" s="12"/>
      <c r="BO23" s="12"/>
      <c r="BP23" s="12"/>
      <c r="BQ23" s="12"/>
      <c r="BR23" s="12"/>
      <c r="BS23" s="12"/>
      <c r="BT23" s="12"/>
      <c r="BU23" s="12"/>
      <c r="BV23" s="12"/>
      <c r="BW23" s="12"/>
      <c r="BX23" s="12"/>
      <c r="BY23" s="12"/>
      <c r="BZ23" s="12"/>
      <c r="CA23" s="12"/>
      <c r="CB23" s="12"/>
      <c r="CC23" s="12"/>
    </row>
    <row r="24" spans="1:81" ht="15.75" x14ac:dyDescent="0.25">
      <c r="A24" s="303"/>
      <c r="B24" s="313"/>
      <c r="C24" s="315"/>
      <c r="D24" s="313"/>
      <c r="E24" s="313"/>
      <c r="F24" s="317"/>
      <c r="G24" s="319"/>
      <c r="H24" s="198" t="s">
        <v>15</v>
      </c>
      <c r="I24" s="197">
        <f>IF(Jun!W32=0,Jun!V32,AVERAGE(Jun!V32,Jun!W32))</f>
        <v>3.5711034653901641</v>
      </c>
      <c r="J24" s="197">
        <f>IF(Jun!Z32=0,Jun!Y32,AVERAGE(Jun!Z32,Jun!Y32))</f>
        <v>2.0249757640695956</v>
      </c>
      <c r="K24" s="197">
        <f>Jun!AB32</f>
        <v>0.11596138949575351</v>
      </c>
      <c r="L24" s="197">
        <f>IF(Jun!AD32=0,Jun!AC32,AVERAGE(Jun!AC32,Jun!AD32))</f>
        <v>1.5074980634447954</v>
      </c>
      <c r="M24" s="321"/>
      <c r="N24" s="319"/>
      <c r="O24" s="317"/>
      <c r="P24" s="322"/>
      <c r="Q24" s="12"/>
      <c r="R24" s="12"/>
      <c r="S24" s="12"/>
      <c r="T24" s="12"/>
      <c r="U24" s="12"/>
      <c r="V24" s="12"/>
      <c r="W24" s="12"/>
      <c r="X24" s="12"/>
      <c r="Y24" s="12"/>
      <c r="Z24" s="12"/>
      <c r="AA24" s="12"/>
      <c r="AB24" s="12"/>
      <c r="AC24" s="12"/>
      <c r="AD24" s="12"/>
      <c r="AE24" s="12"/>
      <c r="AF24" s="12"/>
      <c r="AG24" s="12"/>
      <c r="AH24" s="12"/>
      <c r="AI24" s="12"/>
      <c r="AJ24" s="12"/>
      <c r="AK24" s="12"/>
      <c r="AL24" s="12"/>
      <c r="AM24" s="12"/>
      <c r="AN24" s="12"/>
      <c r="AO24" s="12"/>
      <c r="AP24" s="12"/>
      <c r="AQ24" s="12"/>
      <c r="AR24" s="12"/>
      <c r="AS24" s="12"/>
      <c r="AT24" s="12"/>
      <c r="AU24" s="12"/>
      <c r="AV24" s="12"/>
      <c r="AW24" s="12"/>
      <c r="AX24" s="12"/>
      <c r="AY24" s="12"/>
      <c r="AZ24" s="12"/>
      <c r="BA24" s="12"/>
      <c r="BB24" s="12"/>
      <c r="BC24" s="12"/>
      <c r="BD24" s="12"/>
      <c r="BE24" s="12"/>
      <c r="BF24" s="12"/>
      <c r="BG24" s="12"/>
      <c r="BH24" s="12"/>
      <c r="BI24" s="12"/>
      <c r="BJ24" s="12"/>
      <c r="BK24" s="12"/>
      <c r="BL24" s="12"/>
      <c r="BM24" s="12"/>
      <c r="BN24" s="12"/>
      <c r="BO24" s="12"/>
      <c r="BP24" s="12"/>
      <c r="BQ24" s="12"/>
      <c r="BR24" s="12"/>
      <c r="BS24" s="12"/>
      <c r="BT24" s="12"/>
      <c r="BU24" s="12"/>
      <c r="BV24" s="12"/>
      <c r="BW24" s="12"/>
      <c r="BX24" s="12"/>
      <c r="BY24" s="12"/>
      <c r="BZ24" s="12"/>
      <c r="CA24" s="12"/>
      <c r="CB24" s="12"/>
      <c r="CC24" s="12"/>
    </row>
    <row r="25" spans="1:81" ht="15.75" x14ac:dyDescent="0.25">
      <c r="A25" s="323">
        <v>11</v>
      </c>
      <c r="B25" s="312">
        <f>Jun!E33</f>
        <v>981000</v>
      </c>
      <c r="C25" s="312">
        <f>Jun!H33</f>
        <v>35000</v>
      </c>
      <c r="D25" s="314">
        <f>Jun!Q34*10*15000</f>
        <v>0</v>
      </c>
      <c r="E25" s="312">
        <f>Jun!I34</f>
        <v>1053200</v>
      </c>
      <c r="F25" s="316">
        <f>Jun!J34+Jun!K34</f>
        <v>11.5</v>
      </c>
      <c r="G25" s="318">
        <f>Jun!S33</f>
        <v>0.04</v>
      </c>
      <c r="H25" s="198" t="s">
        <v>16</v>
      </c>
      <c r="I25" s="197">
        <f>Jun!X33</f>
        <v>21.996874999999999</v>
      </c>
      <c r="J25" s="197">
        <f>Jun!AA33</f>
        <v>15.675000000000001</v>
      </c>
      <c r="K25" s="197">
        <f>Jun!AB34</f>
        <v>0.96875</v>
      </c>
      <c r="L25" s="197">
        <f>Jun!AE33</f>
        <v>13</v>
      </c>
      <c r="M25" s="320">
        <f>Jun!AI33</f>
        <v>3.2000000000000001E-2</v>
      </c>
      <c r="N25" s="318">
        <f>Jun!AI35</f>
        <v>7.72</v>
      </c>
      <c r="O25" s="316">
        <f>Jun!AI34</f>
        <v>15.7</v>
      </c>
      <c r="P25" s="322">
        <f>Jun!R33</f>
        <v>1.05</v>
      </c>
      <c r="Q25" s="12"/>
      <c r="R25" s="12"/>
      <c r="S25" s="12"/>
      <c r="T25" s="12"/>
      <c r="U25" s="12"/>
      <c r="V25" s="12"/>
      <c r="W25" s="12"/>
      <c r="X25" s="12"/>
      <c r="Y25" s="12"/>
      <c r="Z25" s="12"/>
      <c r="AA25" s="12"/>
      <c r="AB25" s="12"/>
      <c r="AC25" s="12"/>
      <c r="AD25" s="12"/>
      <c r="AE25" s="12"/>
      <c r="AF25" s="12"/>
      <c r="AG25" s="12"/>
      <c r="AH25" s="12"/>
      <c r="AI25" s="12"/>
      <c r="AJ25" s="12"/>
      <c r="AK25" s="12"/>
      <c r="AL25" s="12"/>
      <c r="AM25" s="12"/>
      <c r="AN25" s="12"/>
      <c r="AO25" s="12"/>
      <c r="AP25" s="12"/>
      <c r="AQ25" s="12"/>
      <c r="AR25" s="12"/>
      <c r="AS25" s="12"/>
      <c r="AT25" s="12"/>
      <c r="AU25" s="12"/>
      <c r="AV25" s="12"/>
      <c r="AW25" s="12"/>
      <c r="AX25" s="12"/>
      <c r="AY25" s="12"/>
      <c r="AZ25" s="12"/>
      <c r="BA25" s="12"/>
      <c r="BB25" s="12"/>
      <c r="BC25" s="12"/>
      <c r="BD25" s="12"/>
      <c r="BE25" s="12"/>
      <c r="BF25" s="12"/>
      <c r="BG25" s="12"/>
      <c r="BH25" s="12"/>
      <c r="BI25" s="12"/>
      <c r="BJ25" s="12"/>
      <c r="BK25" s="12"/>
      <c r="BL25" s="12"/>
      <c r="BM25" s="12"/>
      <c r="BN25" s="12"/>
      <c r="BO25" s="12"/>
      <c r="BP25" s="12"/>
      <c r="BQ25" s="12"/>
      <c r="BR25" s="12"/>
      <c r="BS25" s="12"/>
      <c r="BT25" s="12"/>
      <c r="BU25" s="12"/>
      <c r="BV25" s="12"/>
      <c r="BW25" s="12"/>
      <c r="BX25" s="12"/>
      <c r="BY25" s="12"/>
      <c r="BZ25" s="12"/>
      <c r="CA25" s="12"/>
      <c r="CB25" s="12"/>
      <c r="CC25" s="12"/>
    </row>
    <row r="26" spans="1:81" ht="15.75" x14ac:dyDescent="0.25">
      <c r="A26" s="303"/>
      <c r="B26" s="313"/>
      <c r="C26" s="313"/>
      <c r="D26" s="315"/>
      <c r="E26" s="313"/>
      <c r="F26" s="317"/>
      <c r="G26" s="319"/>
      <c r="H26" s="198" t="s">
        <v>15</v>
      </c>
      <c r="I26" s="197">
        <f>IF(Jun!W35=0,Jun!V35,AVERAGE(Jun!V35,Jun!W35))</f>
        <v>2.688598356788575</v>
      </c>
      <c r="J26" s="197">
        <f>IF(Jun!Z35=0,Jun!Y35,AVERAGE(Jun!Z35,Jun!Y35))</f>
        <v>1.9158984738814453</v>
      </c>
      <c r="K26" s="197">
        <f>Jun!AB35</f>
        <v>0.11840680360910048</v>
      </c>
      <c r="L26" s="197">
        <f>IF(Jun!AD35=0,Jun!AC35,AVERAGE(Jun!AC35,Jun!AD35))</f>
        <v>1.5889429129479291</v>
      </c>
      <c r="M26" s="321"/>
      <c r="N26" s="319"/>
      <c r="O26" s="317"/>
      <c r="P26" s="322"/>
      <c r="Q26" s="12"/>
      <c r="R26" s="12"/>
      <c r="S26" s="12"/>
      <c r="T26" s="12"/>
      <c r="U26" s="12"/>
      <c r="V26" s="12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2"/>
      <c r="AV26" s="12"/>
      <c r="AW26" s="12"/>
      <c r="AX26" s="12"/>
      <c r="AY26" s="12"/>
      <c r="AZ26" s="12"/>
      <c r="BA26" s="12"/>
      <c r="BB26" s="12"/>
      <c r="BC26" s="12"/>
      <c r="BD26" s="12"/>
      <c r="BE26" s="12"/>
      <c r="BF26" s="12"/>
      <c r="BG26" s="12"/>
      <c r="BH26" s="12"/>
      <c r="BI26" s="12"/>
      <c r="BJ26" s="12"/>
      <c r="BK26" s="12"/>
      <c r="BL26" s="12"/>
      <c r="BM26" s="12"/>
      <c r="BN26" s="12"/>
      <c r="BO26" s="12"/>
      <c r="BP26" s="12"/>
      <c r="BQ26" s="12"/>
      <c r="BR26" s="12"/>
      <c r="BS26" s="12"/>
      <c r="BT26" s="12"/>
      <c r="BU26" s="12"/>
      <c r="BV26" s="12"/>
      <c r="BW26" s="12"/>
      <c r="BX26" s="12"/>
      <c r="BY26" s="12"/>
      <c r="BZ26" s="12"/>
      <c r="CA26" s="12"/>
      <c r="CB26" s="12"/>
      <c r="CC26" s="12"/>
    </row>
    <row r="27" spans="1:81" ht="15.75" x14ac:dyDescent="0.25">
      <c r="A27" s="323">
        <v>12</v>
      </c>
      <c r="B27" s="312">
        <f>Jun!E36</f>
        <v>986000</v>
      </c>
      <c r="C27" s="312">
        <f>Jun!H36</f>
        <v>36000</v>
      </c>
      <c r="D27" s="312">
        <f>Jun!Q37*10*15000</f>
        <v>14999.999999999147</v>
      </c>
      <c r="E27" s="312">
        <f>Jun!I37</f>
        <v>972400</v>
      </c>
      <c r="F27" s="316">
        <f>Jun!J37+Jun!K37</f>
        <v>11.600000000000364</v>
      </c>
      <c r="G27" s="318">
        <f>Jun!S36</f>
        <v>0.11</v>
      </c>
      <c r="H27" s="198" t="s">
        <v>16</v>
      </c>
      <c r="I27" s="197">
        <f>Jun!X36</f>
        <v>21.996874999999999</v>
      </c>
      <c r="J27" s="197">
        <f>Jun!AA36</f>
        <v>15.675000000000001</v>
      </c>
      <c r="K27" s="197">
        <f>Jun!AB37</f>
        <v>0.96875</v>
      </c>
      <c r="L27" s="197">
        <f>Jun!AE36</f>
        <v>12</v>
      </c>
      <c r="M27" s="320">
        <f>Jun!AI36</f>
        <v>3.2000000000000001E-2</v>
      </c>
      <c r="N27" s="318">
        <f>Jun!AI38</f>
        <v>7.8</v>
      </c>
      <c r="O27" s="316">
        <f>Jun!AI37</f>
        <v>15.7</v>
      </c>
      <c r="P27" s="322">
        <f>Jun!R36</f>
        <v>1.07</v>
      </c>
      <c r="Q27" s="12"/>
      <c r="R27" s="12"/>
      <c r="S27" s="12"/>
      <c r="T27" s="12"/>
      <c r="U27" s="12"/>
      <c r="V27" s="12"/>
      <c r="W27" s="12"/>
      <c r="X27" s="12"/>
      <c r="Y27" s="12"/>
      <c r="Z27" s="12"/>
      <c r="AA27" s="12"/>
      <c r="AB27" s="12"/>
      <c r="AC27" s="12"/>
      <c r="AD27" s="12"/>
      <c r="AE27" s="12"/>
      <c r="AF27" s="12"/>
      <c r="AG27" s="12"/>
      <c r="AH27" s="12"/>
      <c r="AI27" s="12"/>
      <c r="AJ27" s="12"/>
      <c r="AK27" s="12"/>
      <c r="AL27" s="12"/>
      <c r="AM27" s="12"/>
      <c r="AN27" s="12"/>
      <c r="AO27" s="12"/>
      <c r="AP27" s="12"/>
      <c r="AQ27" s="12"/>
      <c r="AR27" s="12"/>
      <c r="AS27" s="12"/>
      <c r="AT27" s="12"/>
      <c r="AU27" s="12"/>
      <c r="AV27" s="12"/>
      <c r="AW27" s="12"/>
      <c r="AX27" s="12"/>
      <c r="AY27" s="12"/>
      <c r="AZ27" s="12"/>
      <c r="BA27" s="12"/>
      <c r="BB27" s="12"/>
      <c r="BC27" s="12"/>
      <c r="BD27" s="12"/>
      <c r="BE27" s="12"/>
      <c r="BF27" s="12"/>
      <c r="BG27" s="12"/>
      <c r="BH27" s="12"/>
      <c r="BI27" s="12"/>
      <c r="BJ27" s="12"/>
      <c r="BK27" s="12"/>
      <c r="BL27" s="12"/>
      <c r="BM27" s="12"/>
      <c r="BN27" s="12"/>
      <c r="BO27" s="12"/>
      <c r="BP27" s="12"/>
      <c r="BQ27" s="12"/>
      <c r="BR27" s="12"/>
      <c r="BS27" s="12"/>
      <c r="BT27" s="12"/>
      <c r="BU27" s="12"/>
      <c r="BV27" s="12"/>
      <c r="BW27" s="12"/>
      <c r="BX27" s="12"/>
      <c r="BY27" s="12"/>
      <c r="BZ27" s="12"/>
      <c r="CA27" s="12"/>
      <c r="CB27" s="12"/>
      <c r="CC27" s="12"/>
    </row>
    <row r="28" spans="1:81" ht="15.75" x14ac:dyDescent="0.25">
      <c r="A28" s="303"/>
      <c r="B28" s="313"/>
      <c r="C28" s="313"/>
      <c r="D28" s="313"/>
      <c r="E28" s="313"/>
      <c r="F28" s="317"/>
      <c r="G28" s="319"/>
      <c r="H28" s="198" t="s">
        <v>15</v>
      </c>
      <c r="I28" s="197">
        <f>IF(Jun!W38=0,Jun!V38,AVERAGE(Jun!V38,Jun!W38))</f>
        <v>2.6749644908819392</v>
      </c>
      <c r="J28" s="197">
        <f>IF(Jun!Z38=0,Jun!Y38,AVERAGE(Jun!Z38,Jun!Y38))</f>
        <v>1.9061829643790038</v>
      </c>
      <c r="K28" s="197">
        <f>Jun!AB38</f>
        <v>0.11780636342852695</v>
      </c>
      <c r="L28" s="197">
        <f>IF(Jun!AD38=0,Jun!AC38,AVERAGE(Jun!AC38,Jun!AD38))</f>
        <v>1.459278824404979</v>
      </c>
      <c r="M28" s="321"/>
      <c r="N28" s="319"/>
      <c r="O28" s="317"/>
      <c r="P28" s="322"/>
      <c r="Q28" s="12"/>
      <c r="R28" s="12"/>
      <c r="S28" s="12"/>
      <c r="T28" s="12"/>
      <c r="U28" s="12"/>
      <c r="V28" s="12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2"/>
      <c r="AV28" s="12"/>
      <c r="AW28" s="12"/>
      <c r="AX28" s="12"/>
      <c r="AY28" s="12"/>
      <c r="AZ28" s="12"/>
      <c r="BA28" s="12"/>
      <c r="BB28" s="12"/>
      <c r="BC28" s="12"/>
      <c r="BD28" s="12"/>
      <c r="BE28" s="12"/>
      <c r="BF28" s="12"/>
      <c r="BG28" s="12"/>
      <c r="BH28" s="12"/>
      <c r="BI28" s="12"/>
      <c r="BJ28" s="12"/>
      <c r="BK28" s="12"/>
      <c r="BL28" s="12"/>
      <c r="BM28" s="12"/>
      <c r="BN28" s="12"/>
      <c r="BO28" s="12"/>
      <c r="BP28" s="12"/>
      <c r="BQ28" s="12"/>
      <c r="BR28" s="12"/>
      <c r="BS28" s="12"/>
      <c r="BT28" s="12"/>
      <c r="BU28" s="12"/>
      <c r="BV28" s="12"/>
      <c r="BW28" s="12"/>
      <c r="BX28" s="12"/>
      <c r="BY28" s="12"/>
      <c r="BZ28" s="12"/>
      <c r="CA28" s="12"/>
      <c r="CB28" s="12"/>
      <c r="CC28" s="12"/>
    </row>
    <row r="29" spans="1:81" ht="15.75" x14ac:dyDescent="0.25">
      <c r="A29" s="323">
        <v>13</v>
      </c>
      <c r="B29" s="312">
        <f>Jun!E39</f>
        <v>755000</v>
      </c>
      <c r="C29" s="312">
        <f>Jun!H39</f>
        <v>71000</v>
      </c>
      <c r="D29" s="312">
        <f>Jun!Q40*10*15000</f>
        <v>15000.000000003411</v>
      </c>
      <c r="E29" s="312">
        <f>Jun!I40</f>
        <v>876400</v>
      </c>
      <c r="F29" s="316">
        <f>Jun!J40+Jun!K40</f>
        <v>8.3999999999996362</v>
      </c>
      <c r="G29" s="318">
        <f>Jun!S39</f>
        <v>0.35</v>
      </c>
      <c r="H29" s="198" t="s">
        <v>16</v>
      </c>
      <c r="I29" s="197">
        <f>Jun!X39</f>
        <v>19.7971875</v>
      </c>
      <c r="J29" s="197">
        <f>Jun!AA39</f>
        <v>11.412500000000001</v>
      </c>
      <c r="K29" s="197">
        <f>Jun!AB40</f>
        <v>0.75</v>
      </c>
      <c r="L29" s="197">
        <f>Jun!AE39</f>
        <v>9</v>
      </c>
      <c r="M29" s="320">
        <f>Jun!AI39</f>
        <v>4.5999999999999999E-2</v>
      </c>
      <c r="N29" s="318">
        <f>Jun!AI41</f>
        <v>7.82</v>
      </c>
      <c r="O29" s="316">
        <f>Jun!AI40</f>
        <v>14.5</v>
      </c>
      <c r="P29" s="322">
        <f>Jun!R39</f>
        <v>1.1200000000000001</v>
      </c>
      <c r="Q29" s="12"/>
      <c r="R29" s="12"/>
      <c r="S29" s="12"/>
      <c r="T29" s="12"/>
      <c r="U29" s="12"/>
      <c r="V29" s="12"/>
      <c r="W29" s="12"/>
      <c r="X29" s="12"/>
      <c r="Y29" s="12"/>
      <c r="Z29" s="12"/>
      <c r="AA29" s="12"/>
      <c r="AB29" s="12"/>
      <c r="AC29" s="12"/>
      <c r="AD29" s="12"/>
      <c r="AE29" s="12"/>
      <c r="AF29" s="12"/>
      <c r="AG29" s="12"/>
      <c r="AH29" s="12"/>
      <c r="AI29" s="12"/>
      <c r="AJ29" s="12"/>
      <c r="AK29" s="12"/>
      <c r="AL29" s="12"/>
      <c r="AM29" s="12"/>
      <c r="AN29" s="12"/>
      <c r="AO29" s="12"/>
      <c r="AP29" s="12"/>
      <c r="AQ29" s="12"/>
      <c r="AR29" s="12"/>
      <c r="AS29" s="12"/>
      <c r="AT29" s="12"/>
      <c r="AU29" s="12"/>
      <c r="AV29" s="12"/>
      <c r="AW29" s="12"/>
      <c r="AX29" s="12"/>
      <c r="AY29" s="12"/>
      <c r="AZ29" s="12"/>
      <c r="BA29" s="12"/>
      <c r="BB29" s="12"/>
      <c r="BC29" s="12"/>
      <c r="BD29" s="12"/>
      <c r="BE29" s="12"/>
      <c r="BF29" s="12"/>
      <c r="BG29" s="12"/>
      <c r="BH29" s="12"/>
      <c r="BI29" s="12"/>
      <c r="BJ29" s="12"/>
      <c r="BK29" s="12"/>
      <c r="BL29" s="12"/>
      <c r="BM29" s="12"/>
      <c r="BN29" s="12"/>
      <c r="BO29" s="12"/>
      <c r="BP29" s="12"/>
      <c r="BQ29" s="12"/>
      <c r="BR29" s="12"/>
      <c r="BS29" s="12"/>
      <c r="BT29" s="12"/>
      <c r="BU29" s="12"/>
      <c r="BV29" s="12"/>
      <c r="BW29" s="12"/>
      <c r="BX29" s="12"/>
      <c r="BY29" s="12"/>
      <c r="BZ29" s="12"/>
      <c r="CA29" s="12"/>
      <c r="CB29" s="12"/>
      <c r="CC29" s="12"/>
    </row>
    <row r="30" spans="1:81" ht="15.75" x14ac:dyDescent="0.25">
      <c r="A30" s="303"/>
      <c r="B30" s="313"/>
      <c r="C30" s="313"/>
      <c r="D30" s="313"/>
      <c r="E30" s="313"/>
      <c r="F30" s="317"/>
      <c r="G30" s="319"/>
      <c r="H30" s="198" t="s">
        <v>15</v>
      </c>
      <c r="I30" s="197">
        <f>IF(Jun!W41=0,Jun!V41,AVERAGE(Jun!V41,Jun!W41))</f>
        <v>3.1440576016008386</v>
      </c>
      <c r="J30" s="197">
        <f>IF(Jun!Z41=0,Jun!Y41,AVERAGE(Jun!Z41,Jun!Y41))</f>
        <v>1.8124573189130819</v>
      </c>
      <c r="K30" s="197">
        <f>Jun!AB41</f>
        <v>0.11911001000524085</v>
      </c>
      <c r="L30" s="197">
        <f>IF(Jun!AD41=0,Jun!AC41,AVERAGE(Jun!AC41,Jun!AD41))</f>
        <v>1.4293201200628902</v>
      </c>
      <c r="M30" s="321"/>
      <c r="N30" s="319"/>
      <c r="O30" s="317"/>
      <c r="P30" s="322"/>
      <c r="Q30" s="12"/>
      <c r="R30" s="12"/>
      <c r="S30" s="12"/>
      <c r="T30" s="12"/>
      <c r="U30" s="12"/>
      <c r="V30" s="12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2"/>
      <c r="AV30" s="12"/>
      <c r="AW30" s="12"/>
      <c r="AX30" s="12"/>
      <c r="AY30" s="12"/>
      <c r="AZ30" s="12"/>
      <c r="BA30" s="12"/>
      <c r="BB30" s="12"/>
      <c r="BC30" s="12"/>
      <c r="BD30" s="12"/>
      <c r="BE30" s="12"/>
      <c r="BF30" s="12"/>
      <c r="BG30" s="12"/>
      <c r="BH30" s="12"/>
      <c r="BI30" s="12"/>
      <c r="BJ30" s="12"/>
      <c r="BK30" s="12"/>
      <c r="BL30" s="12"/>
      <c r="BM30" s="12"/>
      <c r="BN30" s="12"/>
      <c r="BO30" s="12"/>
      <c r="BP30" s="12"/>
      <c r="BQ30" s="12"/>
      <c r="BR30" s="12"/>
      <c r="BS30" s="12"/>
      <c r="BT30" s="12"/>
      <c r="BU30" s="12"/>
      <c r="BV30" s="12"/>
      <c r="BW30" s="12"/>
      <c r="BX30" s="12"/>
      <c r="BY30" s="12"/>
      <c r="BZ30" s="12"/>
      <c r="CA30" s="12"/>
      <c r="CB30" s="12"/>
      <c r="CC30" s="12"/>
    </row>
    <row r="31" spans="1:81" ht="15.75" x14ac:dyDescent="0.25">
      <c r="A31" s="323">
        <v>14</v>
      </c>
      <c r="B31" s="312">
        <f>Jun!E42</f>
        <v>1235000</v>
      </c>
      <c r="C31" s="314">
        <f>Jun!H42</f>
        <v>0</v>
      </c>
      <c r="D31" s="312">
        <f>Jun!Q43*10*15000</f>
        <v>14999.999999999147</v>
      </c>
      <c r="E31" s="312">
        <f>Jun!I43</f>
        <v>1151200</v>
      </c>
      <c r="F31" s="316">
        <f>Jun!J43+Jun!K43</f>
        <v>15.300000000000182</v>
      </c>
      <c r="G31" s="318">
        <f>Jun!S42</f>
        <v>0.13</v>
      </c>
      <c r="H31" s="198" t="s">
        <v>16</v>
      </c>
      <c r="I31" s="197">
        <f>Jun!X42</f>
        <v>61.591250000000002</v>
      </c>
      <c r="J31" s="197">
        <f>Jun!AA42</f>
        <v>21.725000000000001</v>
      </c>
      <c r="K31" s="197">
        <f>Jun!AB43</f>
        <v>1.25</v>
      </c>
      <c r="L31" s="197">
        <f>Jun!AE42</f>
        <v>15</v>
      </c>
      <c r="M31" s="320">
        <f>Jun!AI42</f>
        <v>4.3999999999999997E-2</v>
      </c>
      <c r="N31" s="318">
        <f>Jun!AI44</f>
        <v>7.63</v>
      </c>
      <c r="O31" s="316">
        <f>Jun!AI43</f>
        <v>14.7</v>
      </c>
      <c r="P31" s="322">
        <f>Jun!R42</f>
        <v>1.06</v>
      </c>
      <c r="Q31" s="12"/>
      <c r="R31" s="12"/>
      <c r="S31" s="12"/>
      <c r="T31" s="12"/>
      <c r="U31" s="12"/>
      <c r="V31" s="12"/>
      <c r="W31" s="12"/>
      <c r="X31" s="12"/>
      <c r="Y31" s="12"/>
      <c r="Z31" s="12"/>
      <c r="AA31" s="12"/>
      <c r="AB31" s="12"/>
      <c r="AC31" s="12"/>
      <c r="AD31" s="12"/>
      <c r="AE31" s="12"/>
      <c r="AF31" s="12"/>
      <c r="AG31" s="12"/>
      <c r="AH31" s="12"/>
      <c r="AI31" s="12"/>
      <c r="AJ31" s="12"/>
      <c r="AK31" s="12"/>
      <c r="AL31" s="12"/>
      <c r="AM31" s="12"/>
      <c r="AN31" s="12"/>
      <c r="AO31" s="12"/>
      <c r="AP31" s="12"/>
      <c r="AQ31" s="12"/>
      <c r="AR31" s="12"/>
      <c r="AS31" s="12"/>
      <c r="AT31" s="12"/>
      <c r="AU31" s="12"/>
      <c r="AV31" s="12"/>
      <c r="AW31" s="12"/>
      <c r="AX31" s="12"/>
      <c r="AY31" s="12"/>
      <c r="AZ31" s="12"/>
      <c r="BA31" s="12"/>
      <c r="BB31" s="12"/>
      <c r="BC31" s="12"/>
      <c r="BD31" s="12"/>
      <c r="BE31" s="12"/>
      <c r="BF31" s="12"/>
      <c r="BG31" s="12"/>
      <c r="BH31" s="12"/>
      <c r="BI31" s="12"/>
      <c r="BJ31" s="12"/>
      <c r="BK31" s="12"/>
      <c r="BL31" s="12"/>
      <c r="BM31" s="12"/>
      <c r="BN31" s="12"/>
      <c r="BO31" s="12"/>
      <c r="BP31" s="12"/>
      <c r="BQ31" s="12"/>
      <c r="BR31" s="12"/>
      <c r="BS31" s="12"/>
      <c r="BT31" s="12"/>
      <c r="BU31" s="12"/>
      <c r="BV31" s="12"/>
      <c r="BW31" s="12"/>
      <c r="BX31" s="12"/>
      <c r="BY31" s="12"/>
      <c r="BZ31" s="12"/>
      <c r="CA31" s="12"/>
      <c r="CB31" s="12"/>
      <c r="CC31" s="12"/>
    </row>
    <row r="32" spans="1:81" ht="15.75" x14ac:dyDescent="0.25">
      <c r="A32" s="303"/>
      <c r="B32" s="313"/>
      <c r="C32" s="315"/>
      <c r="D32" s="313"/>
      <c r="E32" s="313"/>
      <c r="F32" s="317"/>
      <c r="G32" s="319"/>
      <c r="H32" s="198" t="s">
        <v>15</v>
      </c>
      <c r="I32" s="197">
        <f>IF(Jun!W44=0,Jun!V44,AVERAGE(Jun!V44, Jun!W44))</f>
        <v>5.9797910659326785</v>
      </c>
      <c r="J32" s="197">
        <f>IF(Jun!Z44=0,Jun!Y44,AVERAGE(Jun!Z44,Jun!Y44))</f>
        <v>2.1092437790658161</v>
      </c>
      <c r="K32" s="197">
        <f>Jun!AB44</f>
        <v>0.12136040155729666</v>
      </c>
      <c r="L32" s="197">
        <f>IF(Jun!AD44=0,Jun!AC44,AVERAGE(Jun!AC44,Jun!AD44))</f>
        <v>1.4563248186875599</v>
      </c>
      <c r="M32" s="321"/>
      <c r="N32" s="319"/>
      <c r="O32" s="317"/>
      <c r="P32" s="322"/>
      <c r="Q32" s="12"/>
      <c r="R32" s="12"/>
      <c r="S32" s="12"/>
      <c r="T32" s="12"/>
      <c r="U32" s="12"/>
      <c r="V32" s="12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2"/>
      <c r="AV32" s="12"/>
      <c r="AW32" s="12"/>
      <c r="AX32" s="12"/>
      <c r="AY32" s="12"/>
      <c r="AZ32" s="12"/>
      <c r="BA32" s="12"/>
      <c r="BB32" s="12"/>
      <c r="BC32" s="12"/>
      <c r="BD32" s="12"/>
      <c r="BE32" s="12"/>
      <c r="BF32" s="12"/>
      <c r="BG32" s="12"/>
      <c r="BH32" s="12"/>
      <c r="BI32" s="12"/>
      <c r="BJ32" s="12"/>
      <c r="BK32" s="12"/>
      <c r="BL32" s="12"/>
      <c r="BM32" s="12"/>
      <c r="BN32" s="12"/>
      <c r="BO32" s="12"/>
      <c r="BP32" s="12"/>
      <c r="BQ32" s="12"/>
      <c r="BR32" s="12"/>
      <c r="BS32" s="12"/>
      <c r="BT32" s="12"/>
      <c r="BU32" s="12"/>
      <c r="BV32" s="12"/>
      <c r="BW32" s="12"/>
      <c r="BX32" s="12"/>
      <c r="BY32" s="12"/>
      <c r="BZ32" s="12"/>
      <c r="CA32" s="12"/>
      <c r="CB32" s="12"/>
      <c r="CC32" s="12"/>
    </row>
    <row r="33" spans="1:81" ht="15.75" x14ac:dyDescent="0.25">
      <c r="A33" s="323">
        <v>15</v>
      </c>
      <c r="B33" s="312">
        <f>Jun!E45</f>
        <v>1149000</v>
      </c>
      <c r="C33" s="312">
        <f>Jun!H45</f>
        <v>36000</v>
      </c>
      <c r="D33" s="312">
        <f>Jun!Q46*10*15000</f>
        <v>14999.999999999147</v>
      </c>
      <c r="E33" s="312">
        <f>Jun!I46</f>
        <v>999800</v>
      </c>
      <c r="F33" s="316">
        <f>Jun!J46+Jun!K46</f>
        <v>13.800000000000182</v>
      </c>
      <c r="G33" s="318">
        <f>Jun!S45</f>
        <v>0.38</v>
      </c>
      <c r="H33" s="198" t="s">
        <v>16</v>
      </c>
      <c r="I33" s="197">
        <f>Jun!X45</f>
        <v>41.794062500000003</v>
      </c>
      <c r="J33" s="197">
        <f>Jun!AA45</f>
        <v>19.525000000000002</v>
      </c>
      <c r="K33" s="197">
        <f>Jun!AB46</f>
        <v>0.4375</v>
      </c>
      <c r="L33" s="197">
        <f>Jun!AE45</f>
        <v>13</v>
      </c>
      <c r="M33" s="320">
        <f>Jun!AI45</f>
        <v>5.3999999999999999E-2</v>
      </c>
      <c r="N33" s="318">
        <f>Jun!AI47</f>
        <v>7.88</v>
      </c>
      <c r="O33" s="316">
        <f>Jun!AI46</f>
        <v>13.9</v>
      </c>
      <c r="P33" s="322">
        <f>Jun!R45</f>
        <v>1.05</v>
      </c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</row>
    <row r="34" spans="1:81" ht="15.75" x14ac:dyDescent="0.25">
      <c r="A34" s="303"/>
      <c r="B34" s="313"/>
      <c r="C34" s="313"/>
      <c r="D34" s="313"/>
      <c r="E34" s="313"/>
      <c r="F34" s="317"/>
      <c r="G34" s="319"/>
      <c r="H34" s="198" t="s">
        <v>15</v>
      </c>
      <c r="I34" s="197">
        <f>IF(Jun!W47=0,Jun!V47,AVERAGE(Jun!V47,Jun!W47))</f>
        <v>4.3614260028008927</v>
      </c>
      <c r="J34" s="197">
        <f>IF(Jun!Z47=0,Jun!Y47,AVERAGE(Jun!Z47,Jun!Y47))</f>
        <v>2.037534463290986</v>
      </c>
      <c r="K34" s="197">
        <f>Jun!AB47</f>
        <v>4.5655381699862038E-2</v>
      </c>
      <c r="L34" s="197">
        <f>IF(Jun!AD47=0,Jun!AC47,AVERAGE(Jun!AC47,Jun!AD47))</f>
        <v>1.3566170562244719</v>
      </c>
      <c r="M34" s="321"/>
      <c r="N34" s="319"/>
      <c r="O34" s="317"/>
      <c r="P34" s="322"/>
      <c r="Q34" s="12"/>
      <c r="R34" s="12"/>
      <c r="S34" s="12"/>
      <c r="T34" s="12"/>
      <c r="U34" s="12"/>
      <c r="V34" s="12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2"/>
      <c r="AV34" s="12"/>
      <c r="AW34" s="12"/>
      <c r="AX34" s="12"/>
      <c r="AY34" s="12"/>
      <c r="AZ34" s="12"/>
      <c r="BA34" s="12"/>
      <c r="BB34" s="12"/>
      <c r="BC34" s="12"/>
      <c r="BD34" s="12"/>
      <c r="BE34" s="12"/>
      <c r="BF34" s="12"/>
      <c r="BG34" s="12"/>
      <c r="BH34" s="12"/>
      <c r="BI34" s="12"/>
      <c r="BJ34" s="12"/>
      <c r="BK34" s="12"/>
      <c r="BL34" s="12"/>
      <c r="BM34" s="12"/>
      <c r="BN34" s="12"/>
      <c r="BO34" s="12"/>
      <c r="BP34" s="12"/>
      <c r="BQ34" s="12"/>
      <c r="BR34" s="12"/>
      <c r="BS34" s="12"/>
      <c r="BT34" s="12"/>
      <c r="BU34" s="12"/>
      <c r="BV34" s="12"/>
      <c r="BW34" s="12"/>
      <c r="BX34" s="12"/>
      <c r="BY34" s="12"/>
      <c r="BZ34" s="12"/>
      <c r="CA34" s="12"/>
      <c r="CB34" s="12"/>
      <c r="CC34" s="12"/>
    </row>
    <row r="35" spans="1:81" ht="15.75" x14ac:dyDescent="0.25">
      <c r="A35" s="323">
        <v>16</v>
      </c>
      <c r="B35" s="312">
        <f>Jun!E48</f>
        <v>903000</v>
      </c>
      <c r="C35" s="312">
        <f>Jun!H48</f>
        <v>36000</v>
      </c>
      <c r="D35" s="314">
        <f>Jun!Q49*10*15000</f>
        <v>0</v>
      </c>
      <c r="E35" s="312">
        <f>Jun!I49</f>
        <v>984300</v>
      </c>
      <c r="F35" s="316">
        <f>Jun!J49+Jun!K49</f>
        <v>11.699999999999818</v>
      </c>
      <c r="G35" s="318">
        <f>Jun!S48</f>
        <v>0.01</v>
      </c>
      <c r="H35" s="198" t="s">
        <v>16</v>
      </c>
      <c r="I35" s="197">
        <f>Jun!X48</f>
        <v>30.102812499999999</v>
      </c>
      <c r="J35" s="197">
        <f>Jun!AA48</f>
        <v>14.300000000000002</v>
      </c>
      <c r="K35" s="197">
        <f>Jun!AB49</f>
        <v>0.46875</v>
      </c>
      <c r="L35" s="197">
        <f>Jun!AE48</f>
        <v>11</v>
      </c>
      <c r="M35" s="320">
        <f>Jun!AI48</f>
        <v>3.3000000000000002E-2</v>
      </c>
      <c r="N35" s="318">
        <f>Jun!AI50</f>
        <v>7.6</v>
      </c>
      <c r="O35" s="316">
        <f>Jun!AI49</f>
        <v>13</v>
      </c>
      <c r="P35" s="322">
        <f>Jun!R48</f>
        <v>1.03</v>
      </c>
      <c r="Q35" s="12"/>
      <c r="R35" s="12"/>
      <c r="S35" s="12"/>
      <c r="T35" s="12"/>
      <c r="U35" s="12"/>
      <c r="V35" s="12"/>
      <c r="W35" s="12"/>
      <c r="X35" s="12"/>
      <c r="Y35" s="12"/>
      <c r="Z35" s="12"/>
      <c r="AA35" s="12"/>
      <c r="AB35" s="12"/>
      <c r="AC35" s="12"/>
      <c r="AD35" s="12"/>
      <c r="AE35" s="12"/>
      <c r="AF35" s="12"/>
      <c r="AG35" s="12"/>
      <c r="AH35" s="12"/>
      <c r="AI35" s="12"/>
      <c r="AJ35" s="12"/>
      <c r="AK35" s="12"/>
      <c r="AL35" s="12"/>
      <c r="AM35" s="12"/>
      <c r="AN35" s="12"/>
      <c r="AO35" s="12"/>
      <c r="AP35" s="12"/>
      <c r="AQ35" s="12"/>
      <c r="AR35" s="12"/>
      <c r="AS35" s="12"/>
      <c r="AT35" s="12"/>
      <c r="AU35" s="12"/>
      <c r="AV35" s="12"/>
      <c r="AW35" s="12"/>
      <c r="AX35" s="12"/>
      <c r="AY35" s="12"/>
      <c r="AZ35" s="12"/>
      <c r="BA35" s="12"/>
      <c r="BB35" s="12"/>
      <c r="BC35" s="12"/>
      <c r="BD35" s="12"/>
      <c r="BE35" s="12"/>
      <c r="BF35" s="12"/>
      <c r="BG35" s="12"/>
      <c r="BH35" s="12"/>
      <c r="BI35" s="12"/>
      <c r="BJ35" s="12"/>
      <c r="BK35" s="12"/>
      <c r="BL35" s="12"/>
      <c r="BM35" s="12"/>
      <c r="BN35" s="12"/>
      <c r="BO35" s="12"/>
      <c r="BP35" s="12"/>
      <c r="BQ35" s="12"/>
      <c r="BR35" s="12"/>
      <c r="BS35" s="12"/>
      <c r="BT35" s="12"/>
      <c r="BU35" s="12"/>
      <c r="BV35" s="12"/>
      <c r="BW35" s="12"/>
      <c r="BX35" s="12"/>
      <c r="BY35" s="12"/>
      <c r="BZ35" s="12"/>
      <c r="CA35" s="12"/>
      <c r="CB35" s="12"/>
      <c r="CC35" s="12"/>
    </row>
    <row r="36" spans="1:81" ht="15.75" x14ac:dyDescent="0.25">
      <c r="A36" s="303"/>
      <c r="B36" s="313"/>
      <c r="C36" s="313"/>
      <c r="D36" s="315"/>
      <c r="E36" s="313"/>
      <c r="F36" s="317"/>
      <c r="G36" s="319"/>
      <c r="H36" s="198" t="s">
        <v>15</v>
      </c>
      <c r="I36" s="197">
        <f>IF(Jun!W50=0,Jun!V50,AVERAGE(Jun!V50,Jun!W50))</f>
        <v>3.9052004194963361</v>
      </c>
      <c r="J36" s="197">
        <f>IF(Jun!Z50=0,Jun!Y50,AVERAGE(Jun!Z50,Jun!Y50))</f>
        <v>1.6497073116483474</v>
      </c>
      <c r="K36" s="197">
        <f>Jun!AB50</f>
        <v>7.871853777482217E-2</v>
      </c>
      <c r="L36" s="197">
        <f>IF(Jun!AD50=0,Jun!AC50,AVERAGE(Jun!AC50,Jun!AD50))</f>
        <v>1.6233511790007771</v>
      </c>
      <c r="M36" s="321"/>
      <c r="N36" s="319"/>
      <c r="O36" s="317"/>
      <c r="P36" s="322"/>
      <c r="Q36" s="12"/>
      <c r="R36" s="12"/>
      <c r="S36" s="12"/>
      <c r="T36" s="12"/>
      <c r="U36" s="12"/>
      <c r="V36" s="12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2"/>
      <c r="AV36" s="12"/>
      <c r="AW36" s="12"/>
      <c r="AX36" s="12"/>
      <c r="AY36" s="12"/>
      <c r="AZ36" s="12"/>
      <c r="BA36" s="12"/>
      <c r="BB36" s="12"/>
      <c r="BC36" s="12"/>
      <c r="BD36" s="12"/>
      <c r="BE36" s="12"/>
      <c r="BF36" s="12"/>
      <c r="BG36" s="12"/>
      <c r="BH36" s="12"/>
      <c r="BI36" s="12"/>
      <c r="BJ36" s="12"/>
      <c r="BK36" s="12"/>
      <c r="BL36" s="12"/>
      <c r="BM36" s="12"/>
      <c r="BN36" s="12"/>
      <c r="BO36" s="12"/>
      <c r="BP36" s="12"/>
      <c r="BQ36" s="12"/>
      <c r="BR36" s="12"/>
      <c r="BS36" s="12"/>
      <c r="BT36" s="12"/>
      <c r="BU36" s="12"/>
      <c r="BV36" s="12"/>
      <c r="BW36" s="12"/>
      <c r="BX36" s="12"/>
      <c r="BY36" s="12"/>
      <c r="BZ36" s="12"/>
      <c r="CA36" s="12"/>
      <c r="CB36" s="12"/>
      <c r="CC36" s="12"/>
    </row>
    <row r="37" spans="1:81" ht="15.75" x14ac:dyDescent="0.25">
      <c r="A37" s="323">
        <v>17</v>
      </c>
      <c r="B37" s="312">
        <f>Jun!E51</f>
        <v>1100000</v>
      </c>
      <c r="C37" s="314">
        <f>Jun!H51</f>
        <v>0</v>
      </c>
      <c r="D37" s="312">
        <f>Jun!Q52*10*15000</f>
        <v>14999.999999999147</v>
      </c>
      <c r="E37" s="312">
        <f>Jun!I52</f>
        <v>1061800</v>
      </c>
      <c r="F37" s="316">
        <f>Jun!J52+Jun!K52</f>
        <v>13.5</v>
      </c>
      <c r="G37" s="318">
        <f>Jun!S51</f>
        <v>0</v>
      </c>
      <c r="H37" s="198" t="s">
        <v>16</v>
      </c>
      <c r="I37" s="197">
        <f>Jun!X51</f>
        <v>26.396250000000002</v>
      </c>
      <c r="J37" s="197">
        <f>Jun!AA51</f>
        <v>18.975000000000001</v>
      </c>
      <c r="K37" s="197">
        <f>Jun!AB52</f>
        <v>0.59375</v>
      </c>
      <c r="L37" s="197">
        <f>Jun!AE51</f>
        <v>13</v>
      </c>
      <c r="M37" s="320">
        <f>Jun!AI51</f>
        <v>3.6999999999999998E-2</v>
      </c>
      <c r="N37" s="318">
        <f>Jun!AI53</f>
        <v>7.7</v>
      </c>
      <c r="O37" s="316">
        <f>Jun!AI52</f>
        <v>14.6</v>
      </c>
      <c r="P37" s="322">
        <f>Jun!R51</f>
        <v>1.01</v>
      </c>
      <c r="Q37" s="12"/>
      <c r="R37" s="12"/>
      <c r="S37" s="12"/>
      <c r="T37" s="12"/>
      <c r="U37" s="12"/>
      <c r="V37" s="12"/>
      <c r="W37" s="12"/>
      <c r="X37" s="12"/>
      <c r="Y37" s="12"/>
      <c r="Z37" s="12"/>
      <c r="AA37" s="12"/>
      <c r="AB37" s="12"/>
      <c r="AC37" s="12"/>
      <c r="AD37" s="12"/>
      <c r="AE37" s="12"/>
      <c r="AF37" s="12"/>
      <c r="AG37" s="12"/>
      <c r="AH37" s="12"/>
      <c r="AI37" s="12"/>
      <c r="AJ37" s="12"/>
      <c r="AK37" s="12"/>
      <c r="AL37" s="12"/>
      <c r="AM37" s="12"/>
      <c r="AN37" s="12"/>
      <c r="AO37" s="12"/>
      <c r="AP37" s="12"/>
      <c r="AQ37" s="12"/>
      <c r="AR37" s="12"/>
      <c r="AS37" s="12"/>
      <c r="AT37" s="12"/>
      <c r="AU37" s="12"/>
      <c r="AV37" s="12"/>
      <c r="AW37" s="12"/>
      <c r="AX37" s="12"/>
      <c r="AY37" s="12"/>
      <c r="AZ37" s="12"/>
      <c r="BA37" s="12"/>
      <c r="BB37" s="12"/>
      <c r="BC37" s="12"/>
      <c r="BD37" s="12"/>
      <c r="BE37" s="12"/>
      <c r="BF37" s="12"/>
      <c r="BG37" s="12"/>
      <c r="BH37" s="12"/>
      <c r="BI37" s="12"/>
      <c r="BJ37" s="12"/>
      <c r="BK37" s="12"/>
      <c r="BL37" s="12"/>
      <c r="BM37" s="12"/>
      <c r="BN37" s="12"/>
      <c r="BO37" s="12"/>
      <c r="BP37" s="12"/>
      <c r="BQ37" s="12"/>
      <c r="BR37" s="12"/>
      <c r="BS37" s="12"/>
      <c r="BT37" s="12"/>
      <c r="BU37" s="12"/>
      <c r="BV37" s="12"/>
      <c r="BW37" s="12"/>
      <c r="BX37" s="12"/>
      <c r="BY37" s="12"/>
      <c r="BZ37" s="12"/>
      <c r="CA37" s="12"/>
      <c r="CB37" s="12"/>
      <c r="CC37" s="12"/>
    </row>
    <row r="38" spans="1:81" ht="15.75" x14ac:dyDescent="0.25">
      <c r="A38" s="303"/>
      <c r="B38" s="313"/>
      <c r="C38" s="315"/>
      <c r="D38" s="313"/>
      <c r="E38" s="313"/>
      <c r="F38" s="317"/>
      <c r="G38" s="319"/>
      <c r="H38" s="198" t="s">
        <v>15</v>
      </c>
      <c r="I38" s="197">
        <f>IF(Jun!W53=0,Jun!V53,AVERAGE(Jun!V53,Jun!W53))</f>
        <v>2.877289077828646</v>
      </c>
      <c r="J38" s="197">
        <f>IF(Jun!Z53=0,Jun!Y53,AVERAGE(Jun!Z53,Jun!Y53))</f>
        <v>2.0683453237410072</v>
      </c>
      <c r="K38" s="197">
        <f>Jun!AB53</f>
        <v>6.472095051231741E-2</v>
      </c>
      <c r="L38" s="197">
        <f>IF(Jun!AD53=0,Jun!AC53,AVERAGE(Jun!AC53,Jun!AD53))</f>
        <v>1.4170481796381076</v>
      </c>
      <c r="M38" s="321"/>
      <c r="N38" s="319"/>
      <c r="O38" s="317"/>
      <c r="P38" s="322"/>
      <c r="Q38" s="12"/>
      <c r="R38" s="12"/>
      <c r="S38" s="12"/>
      <c r="T38" s="12"/>
      <c r="U38" s="12"/>
      <c r="V38" s="12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2"/>
      <c r="AV38" s="12"/>
      <c r="AW38" s="12"/>
      <c r="AX38" s="12"/>
      <c r="AY38" s="12"/>
      <c r="AZ38" s="12"/>
      <c r="BA38" s="12"/>
      <c r="BB38" s="12"/>
      <c r="BC38" s="12"/>
      <c r="BD38" s="12"/>
      <c r="BE38" s="12"/>
      <c r="BF38" s="12"/>
      <c r="BG38" s="12"/>
      <c r="BH38" s="12"/>
      <c r="BI38" s="12"/>
      <c r="BJ38" s="12"/>
      <c r="BK38" s="12"/>
      <c r="BL38" s="12"/>
      <c r="BM38" s="12"/>
      <c r="BN38" s="12"/>
      <c r="BO38" s="12"/>
      <c r="BP38" s="12"/>
      <c r="BQ38" s="12"/>
      <c r="BR38" s="12"/>
      <c r="BS38" s="12"/>
      <c r="BT38" s="12"/>
      <c r="BU38" s="12"/>
      <c r="BV38" s="12"/>
      <c r="BW38" s="12"/>
      <c r="BX38" s="12"/>
      <c r="BY38" s="12"/>
      <c r="BZ38" s="12"/>
      <c r="CA38" s="12"/>
      <c r="CB38" s="12"/>
      <c r="CC38" s="12"/>
    </row>
    <row r="39" spans="1:81" ht="15.75" x14ac:dyDescent="0.25">
      <c r="A39" s="323">
        <v>18</v>
      </c>
      <c r="B39" s="312">
        <f>Jun!E54</f>
        <v>1213000</v>
      </c>
      <c r="C39" s="312">
        <f>Jun!H54</f>
        <v>35000</v>
      </c>
      <c r="D39" s="312">
        <f>Jun!Q55*10*15000</f>
        <v>14999.999999999147</v>
      </c>
      <c r="E39" s="312">
        <f>Jun!I55</f>
        <v>1086900</v>
      </c>
      <c r="F39" s="316">
        <f>Jun!J55+Jun!K55</f>
        <v>15</v>
      </c>
      <c r="G39" s="318">
        <f>Jun!S54</f>
        <v>0</v>
      </c>
      <c r="H39" s="198" t="s">
        <v>16</v>
      </c>
      <c r="I39" s="197">
        <f>Jun!X54</f>
        <v>26.396250000000002</v>
      </c>
      <c r="J39" s="197">
        <f>Jun!AA54</f>
        <v>16.5</v>
      </c>
      <c r="K39" s="197">
        <f>Jun!AB55</f>
        <v>0.546875</v>
      </c>
      <c r="L39" s="197">
        <f>Jun!AE54</f>
        <v>13</v>
      </c>
      <c r="M39" s="320">
        <f>Jun!AI54</f>
        <v>3.5999999999999997E-2</v>
      </c>
      <c r="N39" s="318">
        <f>Jun!AI56</f>
        <v>7.81</v>
      </c>
      <c r="O39" s="316">
        <f>Jun!AI55</f>
        <v>13.4</v>
      </c>
      <c r="P39" s="322">
        <f>Jun!R54</f>
        <v>1.1000000000000001</v>
      </c>
      <c r="Q39" s="12"/>
      <c r="R39" s="12"/>
      <c r="S39" s="12"/>
      <c r="T39" s="12"/>
      <c r="U39" s="12"/>
      <c r="V39" s="12"/>
      <c r="W39" s="12"/>
      <c r="X39" s="12"/>
      <c r="Y39" s="12"/>
      <c r="Z39" s="12"/>
      <c r="AA39" s="12"/>
      <c r="AB39" s="12"/>
      <c r="AC39" s="12"/>
      <c r="AD39" s="12"/>
      <c r="AE39" s="12"/>
      <c r="AF39" s="12"/>
      <c r="AG39" s="12"/>
      <c r="AH39" s="12"/>
      <c r="AI39" s="12"/>
      <c r="AJ39" s="12"/>
      <c r="AK39" s="12"/>
      <c r="AL39" s="12"/>
      <c r="AM39" s="12"/>
      <c r="AN39" s="12"/>
      <c r="AO39" s="12"/>
      <c r="AP39" s="12"/>
      <c r="AQ39" s="12"/>
      <c r="AR39" s="12"/>
      <c r="AS39" s="12"/>
      <c r="AT39" s="12"/>
      <c r="AU39" s="12"/>
      <c r="AV39" s="12"/>
      <c r="AW39" s="12"/>
      <c r="AX39" s="12"/>
      <c r="AY39" s="12"/>
      <c r="AZ39" s="12"/>
      <c r="BA39" s="12"/>
      <c r="BB39" s="12"/>
      <c r="BC39" s="12"/>
      <c r="BD39" s="12"/>
      <c r="BE39" s="12"/>
      <c r="BF39" s="12"/>
      <c r="BG39" s="12"/>
      <c r="BH39" s="12"/>
      <c r="BI39" s="12"/>
      <c r="BJ39" s="12"/>
      <c r="BK39" s="12"/>
      <c r="BL39" s="12"/>
      <c r="BM39" s="12"/>
      <c r="BN39" s="12"/>
      <c r="BO39" s="12"/>
      <c r="BP39" s="12"/>
      <c r="BQ39" s="12"/>
      <c r="BR39" s="12"/>
      <c r="BS39" s="12"/>
      <c r="BT39" s="12"/>
      <c r="BU39" s="12"/>
      <c r="BV39" s="12"/>
      <c r="BW39" s="12"/>
      <c r="BX39" s="12"/>
      <c r="BY39" s="12"/>
      <c r="BZ39" s="12"/>
      <c r="CA39" s="12"/>
      <c r="CB39" s="12"/>
      <c r="CC39" s="12"/>
    </row>
    <row r="40" spans="1:81" ht="15.75" x14ac:dyDescent="0.25">
      <c r="A40" s="303"/>
      <c r="B40" s="313"/>
      <c r="C40" s="313"/>
      <c r="D40" s="313"/>
      <c r="E40" s="313"/>
      <c r="F40" s="317"/>
      <c r="G40" s="319"/>
      <c r="H40" s="198" t="s">
        <v>15</v>
      </c>
      <c r="I40" s="197">
        <f>IF(Jun!W56=0,Jun!V56,AVERAGE(Jun!V56,Jun!W56))</f>
        <v>2.6092481332329029</v>
      </c>
      <c r="J40" s="197">
        <f>IF(Jun!Z56=0,Jun!Y56,AVERAGE(Jun!Z56,Jun!Y56))</f>
        <v>1.6310117610775354</v>
      </c>
      <c r="K40" s="197">
        <f>Jun!AB56</f>
        <v>5.4058154959956188E-2</v>
      </c>
      <c r="L40" s="197">
        <f>IF(Jun!AD56=0,Jun!AC56,AVERAGE(Jun!AC56,Jun!AD56))</f>
        <v>1.2850395693338157</v>
      </c>
      <c r="M40" s="321"/>
      <c r="N40" s="319"/>
      <c r="O40" s="317"/>
      <c r="P40" s="322"/>
      <c r="Q40" s="12"/>
      <c r="R40" s="12"/>
      <c r="S40" s="12"/>
      <c r="T40" s="12"/>
      <c r="U40" s="12"/>
      <c r="V40" s="12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2"/>
      <c r="AV40" s="12"/>
      <c r="AW40" s="12"/>
      <c r="AX40" s="12"/>
      <c r="AY40" s="12"/>
      <c r="AZ40" s="12"/>
      <c r="BA40" s="12"/>
      <c r="BB40" s="12"/>
      <c r="BC40" s="12"/>
      <c r="BD40" s="12"/>
      <c r="BE40" s="12"/>
      <c r="BF40" s="12"/>
      <c r="BG40" s="12"/>
      <c r="BH40" s="12"/>
      <c r="BI40" s="12"/>
      <c r="BJ40" s="12"/>
      <c r="BK40" s="12"/>
      <c r="BL40" s="12"/>
      <c r="BM40" s="12"/>
      <c r="BN40" s="12"/>
      <c r="BO40" s="12"/>
      <c r="BP40" s="12"/>
      <c r="BQ40" s="12"/>
      <c r="BR40" s="12"/>
      <c r="BS40" s="12"/>
      <c r="BT40" s="12"/>
      <c r="BU40" s="12"/>
      <c r="BV40" s="12"/>
      <c r="BW40" s="12"/>
      <c r="BX40" s="12"/>
      <c r="BY40" s="12"/>
      <c r="BZ40" s="12"/>
      <c r="CA40" s="12"/>
      <c r="CB40" s="12"/>
      <c r="CC40" s="12"/>
    </row>
    <row r="41" spans="1:81" ht="15.75" x14ac:dyDescent="0.25">
      <c r="A41" s="323">
        <v>19</v>
      </c>
      <c r="B41" s="312">
        <f>Jun!E57</f>
        <v>1272000</v>
      </c>
      <c r="C41" s="312">
        <f>Jun!H57</f>
        <v>36000</v>
      </c>
      <c r="D41" s="312">
        <f>Jun!Q58*10*15000</f>
        <v>15000.000000003411</v>
      </c>
      <c r="E41" s="312">
        <f>Jun!I58</f>
        <v>1438600</v>
      </c>
      <c r="F41" s="316">
        <f>Jun!J58+Jun!K58</f>
        <v>15.599999999999454</v>
      </c>
      <c r="G41" s="318">
        <f>Jun!S57</f>
        <v>0.18</v>
      </c>
      <c r="H41" s="198" t="s">
        <v>16</v>
      </c>
      <c r="I41" s="197">
        <f>Jun!X57</f>
        <v>24.196562499999999</v>
      </c>
      <c r="J41" s="197">
        <f>Jun!AA57</f>
        <v>22</v>
      </c>
      <c r="K41" s="197">
        <f>Jun!AB58</f>
        <v>0.65625</v>
      </c>
      <c r="L41" s="197">
        <f>Jun!AE57</f>
        <v>13</v>
      </c>
      <c r="M41" s="320">
        <f>Jun!AI57</f>
        <v>3.5000000000000003E-2</v>
      </c>
      <c r="N41" s="318">
        <f>Jun!AI59</f>
        <v>7.82</v>
      </c>
      <c r="O41" s="316">
        <f>Jun!AI58</f>
        <v>14.1</v>
      </c>
      <c r="P41" s="322">
        <f>Jun!R57</f>
        <v>1.06</v>
      </c>
      <c r="Q41" s="12"/>
      <c r="R41" s="12"/>
      <c r="S41" s="12"/>
      <c r="T41" s="12"/>
      <c r="U41" s="12"/>
      <c r="V41" s="12"/>
      <c r="W41" s="12"/>
      <c r="X41" s="12"/>
      <c r="Y41" s="12"/>
      <c r="Z41" s="12"/>
      <c r="AA41" s="12"/>
      <c r="AB41" s="12"/>
      <c r="AC41" s="12"/>
      <c r="AD41" s="12"/>
      <c r="AE41" s="12"/>
      <c r="AF41" s="12"/>
      <c r="AG41" s="12"/>
      <c r="AH41" s="12"/>
      <c r="AI41" s="12"/>
      <c r="AJ41" s="12"/>
      <c r="AK41" s="12"/>
      <c r="AL41" s="12"/>
      <c r="AM41" s="12"/>
      <c r="AN41" s="12"/>
      <c r="AO41" s="12"/>
      <c r="AP41" s="12"/>
      <c r="AQ41" s="12"/>
      <c r="AR41" s="12"/>
      <c r="AS41" s="12"/>
      <c r="AT41" s="12"/>
      <c r="AU41" s="12"/>
      <c r="AV41" s="12"/>
      <c r="AW41" s="12"/>
      <c r="AX41" s="12"/>
      <c r="AY41" s="12"/>
      <c r="AZ41" s="12"/>
      <c r="BA41" s="12"/>
      <c r="BB41" s="12"/>
      <c r="BC41" s="12"/>
      <c r="BD41" s="12"/>
      <c r="BE41" s="12"/>
      <c r="BF41" s="12"/>
      <c r="BG41" s="12"/>
      <c r="BH41" s="12"/>
      <c r="BI41" s="12"/>
      <c r="BJ41" s="12"/>
      <c r="BK41" s="12"/>
      <c r="BL41" s="12"/>
      <c r="BM41" s="12"/>
      <c r="BN41" s="12"/>
      <c r="BO41" s="12"/>
      <c r="BP41" s="12"/>
      <c r="BQ41" s="12"/>
      <c r="BR41" s="12"/>
      <c r="BS41" s="12"/>
      <c r="BT41" s="12"/>
      <c r="BU41" s="12"/>
      <c r="BV41" s="12"/>
      <c r="BW41" s="12"/>
      <c r="BX41" s="12"/>
      <c r="BY41" s="12"/>
      <c r="BZ41" s="12"/>
      <c r="CA41" s="12"/>
      <c r="CB41" s="12"/>
      <c r="CC41" s="12"/>
    </row>
    <row r="42" spans="1:81" ht="15.75" x14ac:dyDescent="0.25">
      <c r="A42" s="303"/>
      <c r="B42" s="313"/>
      <c r="C42" s="313"/>
      <c r="D42" s="313"/>
      <c r="E42" s="313"/>
      <c r="F42" s="317"/>
      <c r="G42" s="319"/>
      <c r="H42" s="198" t="s">
        <v>15</v>
      </c>
      <c r="I42" s="197">
        <f>IF(Jun!W59=0,Jun!V59,AVERAGE(Jun!V59,Jun!W59))</f>
        <v>2.2808698795680433</v>
      </c>
      <c r="J42" s="197">
        <f>IF(Jun!Z59=0,Jun!Y59,AVERAGE(Jun!Z59,Jun!Y59))</f>
        <v>2.0738126479948118</v>
      </c>
      <c r="K42" s="197">
        <f>Jun!AB59</f>
        <v>6.1860888647572505E-2</v>
      </c>
      <c r="L42" s="197">
        <f>IF(Jun!AD59=0,Jun!AC59,AVERAGE(Jun!AC59,Jun!AD59))</f>
        <v>1.2254347465423887</v>
      </c>
      <c r="M42" s="321"/>
      <c r="N42" s="319"/>
      <c r="O42" s="317"/>
      <c r="P42" s="322"/>
      <c r="Q42" s="12"/>
      <c r="R42" s="12"/>
      <c r="S42" s="12"/>
      <c r="T42" s="12"/>
      <c r="U42" s="12"/>
      <c r="V42" s="12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2"/>
      <c r="AV42" s="12"/>
      <c r="AW42" s="12"/>
      <c r="AX42" s="12"/>
      <c r="AY42" s="12"/>
      <c r="AZ42" s="12"/>
      <c r="BA42" s="12"/>
      <c r="BB42" s="12"/>
      <c r="BC42" s="12"/>
      <c r="BD42" s="12"/>
      <c r="BE42" s="12"/>
      <c r="BF42" s="12"/>
      <c r="BG42" s="12"/>
      <c r="BH42" s="12"/>
      <c r="BI42" s="12"/>
      <c r="BJ42" s="12"/>
      <c r="BK42" s="12"/>
      <c r="BL42" s="12"/>
      <c r="BM42" s="12"/>
      <c r="BN42" s="12"/>
      <c r="BO42" s="12"/>
      <c r="BP42" s="12"/>
      <c r="BQ42" s="12"/>
      <c r="BR42" s="12"/>
      <c r="BS42" s="12"/>
      <c r="BT42" s="12"/>
      <c r="BU42" s="12"/>
      <c r="BV42" s="12"/>
      <c r="BW42" s="12"/>
      <c r="BX42" s="12"/>
      <c r="BY42" s="12"/>
      <c r="BZ42" s="12"/>
      <c r="CA42" s="12"/>
      <c r="CB42" s="12"/>
      <c r="CC42" s="12"/>
    </row>
    <row r="43" spans="1:81" ht="15.75" x14ac:dyDescent="0.25">
      <c r="A43" s="323">
        <v>20</v>
      </c>
      <c r="B43" s="312">
        <f>Jun!E60</f>
        <v>1082000</v>
      </c>
      <c r="C43" s="314">
        <f>Jun!H60</f>
        <v>0</v>
      </c>
      <c r="D43" s="314">
        <f>Jun!Q61*10*15000</f>
        <v>0</v>
      </c>
      <c r="E43" s="312">
        <f>Jun!I61</f>
        <v>935800</v>
      </c>
      <c r="F43" s="316">
        <f>Jun!J61+Jun!K61</f>
        <v>13.600000000000364</v>
      </c>
      <c r="G43" s="318">
        <f>Jun!S60</f>
        <v>0.18</v>
      </c>
      <c r="H43" s="198" t="s">
        <v>16</v>
      </c>
      <c r="I43" s="197">
        <f>Jun!X60</f>
        <v>19.7971875</v>
      </c>
      <c r="J43" s="197">
        <f>Jun!AA60</f>
        <v>18.975000000000001</v>
      </c>
      <c r="K43" s="197">
        <f>Jun!AB61</f>
        <v>0.578125</v>
      </c>
      <c r="L43" s="197">
        <f>Jun!AE60</f>
        <v>11</v>
      </c>
      <c r="M43" s="320">
        <f>Jun!AI60</f>
        <v>3.9E-2</v>
      </c>
      <c r="N43" s="318">
        <f>Jun!AI62</f>
        <v>7.97</v>
      </c>
      <c r="O43" s="316">
        <f>Jun!AI61</f>
        <v>15.2</v>
      </c>
      <c r="P43" s="322">
        <f>Jun!R60</f>
        <v>1.03</v>
      </c>
      <c r="Q43" s="12"/>
      <c r="R43" s="12"/>
      <c r="S43" s="12"/>
      <c r="T43" s="12"/>
      <c r="U43" s="12"/>
      <c r="V43" s="12"/>
      <c r="W43" s="12"/>
      <c r="X43" s="12"/>
      <c r="Y43" s="12"/>
      <c r="Z43" s="12"/>
      <c r="AA43" s="12"/>
      <c r="AB43" s="12"/>
      <c r="AC43" s="12"/>
      <c r="AD43" s="12"/>
      <c r="AE43" s="12"/>
      <c r="AF43" s="12"/>
      <c r="AG43" s="12"/>
      <c r="AH43" s="12"/>
      <c r="AI43" s="12"/>
      <c r="AJ43" s="12"/>
      <c r="AK43" s="12"/>
      <c r="AL43" s="12"/>
      <c r="AM43" s="12"/>
      <c r="AN43" s="12"/>
      <c r="AO43" s="12"/>
      <c r="AP43" s="12"/>
      <c r="AQ43" s="12"/>
      <c r="AR43" s="12"/>
      <c r="AS43" s="12"/>
      <c r="AT43" s="12"/>
      <c r="AU43" s="12"/>
      <c r="AV43" s="12"/>
      <c r="AW43" s="12"/>
      <c r="AX43" s="12"/>
      <c r="AY43" s="12"/>
      <c r="AZ43" s="12"/>
      <c r="BA43" s="12"/>
      <c r="BB43" s="12"/>
      <c r="BC43" s="12"/>
      <c r="BD43" s="12"/>
      <c r="BE43" s="12"/>
      <c r="BF43" s="12"/>
      <c r="BG43" s="12"/>
      <c r="BH43" s="12"/>
      <c r="BI43" s="12"/>
      <c r="BJ43" s="12"/>
      <c r="BK43" s="12"/>
      <c r="BL43" s="12"/>
      <c r="BM43" s="12"/>
      <c r="BN43" s="12"/>
      <c r="BO43" s="12"/>
      <c r="BP43" s="12"/>
      <c r="BQ43" s="12"/>
      <c r="BR43" s="12"/>
      <c r="BS43" s="12"/>
      <c r="BT43" s="12"/>
      <c r="BU43" s="12"/>
      <c r="BV43" s="12"/>
      <c r="BW43" s="12"/>
      <c r="BX43" s="12"/>
      <c r="BY43" s="12"/>
      <c r="BZ43" s="12"/>
      <c r="CA43" s="12"/>
      <c r="CB43" s="12"/>
      <c r="CC43" s="12"/>
    </row>
    <row r="44" spans="1:81" ht="15.75" x14ac:dyDescent="0.25">
      <c r="A44" s="303"/>
      <c r="B44" s="313"/>
      <c r="C44" s="315"/>
      <c r="D44" s="315"/>
      <c r="E44" s="313"/>
      <c r="F44" s="317"/>
      <c r="G44" s="319"/>
      <c r="H44" s="198" t="s">
        <v>15</v>
      </c>
      <c r="I44" s="197">
        <f>IF(Jun!W62=0,Jun!V62,AVERAGE(Jun!V62,Jun!W62))</f>
        <v>2.1938664410430988</v>
      </c>
      <c r="J44" s="197">
        <f>IF(Jun!Z62=0,Jun!Y62,AVERAGE(Jun!Z62,Jun!Y62))</f>
        <v>2.1027540259843884</v>
      </c>
      <c r="K44" s="197">
        <f>Jun!AB62</f>
        <v>6.4066122333187051E-2</v>
      </c>
      <c r="L44" s="197">
        <f>IF(Jun!AD62=0,Jun!AC62,AVERAGE(Jun!AC62,Jun!AD62))</f>
        <v>1.2189878411503698</v>
      </c>
      <c r="M44" s="321"/>
      <c r="N44" s="319"/>
      <c r="O44" s="317"/>
      <c r="P44" s="322"/>
      <c r="Q44" s="12"/>
      <c r="R44" s="12"/>
      <c r="S44" s="12"/>
      <c r="T44" s="12"/>
      <c r="U44" s="12"/>
      <c r="V44" s="12"/>
      <c r="W44" s="12"/>
      <c r="X44" s="12"/>
      <c r="Y44" s="12"/>
      <c r="Z44" s="12"/>
      <c r="AA44" s="12"/>
      <c r="AB44" s="12"/>
      <c r="AC44" s="12"/>
      <c r="AD44" s="12"/>
      <c r="AE44" s="12"/>
      <c r="AF44" s="12"/>
      <c r="AG44" s="12"/>
      <c r="AH44" s="12"/>
      <c r="AI44" s="12"/>
      <c r="AJ44" s="12"/>
      <c r="AK44" s="12"/>
      <c r="AL44" s="12"/>
      <c r="AM44" s="12"/>
      <c r="AN44" s="12"/>
      <c r="AO44" s="12"/>
      <c r="AP44" s="12"/>
      <c r="AQ44" s="12"/>
      <c r="AR44" s="12"/>
      <c r="AS44" s="12"/>
      <c r="AT44" s="12"/>
      <c r="AU44" s="12"/>
      <c r="AV44" s="12"/>
      <c r="AW44" s="12"/>
      <c r="AX44" s="12"/>
      <c r="AY44" s="12"/>
      <c r="AZ44" s="12"/>
      <c r="BA44" s="12"/>
      <c r="BB44" s="12"/>
      <c r="BC44" s="12"/>
      <c r="BD44" s="12"/>
      <c r="BE44" s="12"/>
      <c r="BF44" s="12"/>
      <c r="BG44" s="12"/>
      <c r="BH44" s="12"/>
      <c r="BI44" s="12"/>
      <c r="BJ44" s="12"/>
      <c r="BK44" s="12"/>
      <c r="BL44" s="12"/>
      <c r="BM44" s="12"/>
      <c r="BN44" s="12"/>
      <c r="BO44" s="12"/>
      <c r="BP44" s="12"/>
      <c r="BQ44" s="12"/>
      <c r="BR44" s="12"/>
      <c r="BS44" s="12"/>
      <c r="BT44" s="12"/>
      <c r="BU44" s="12"/>
      <c r="BV44" s="12"/>
      <c r="BW44" s="12"/>
      <c r="BX44" s="12"/>
      <c r="BY44" s="12"/>
      <c r="BZ44" s="12"/>
      <c r="CA44" s="12"/>
      <c r="CB44" s="12"/>
      <c r="CC44" s="12"/>
    </row>
    <row r="45" spans="1:81" ht="15.75" x14ac:dyDescent="0.25">
      <c r="A45" s="323">
        <v>21</v>
      </c>
      <c r="B45" s="312">
        <f>Jun!E63</f>
        <v>1075000</v>
      </c>
      <c r="C45" s="312">
        <f>Jun!H63</f>
        <v>35000</v>
      </c>
      <c r="D45" s="312">
        <f>Jun!Q64*10*15000</f>
        <v>14999.999999999147</v>
      </c>
      <c r="E45" s="312">
        <f>Jun!I64</f>
        <v>1053600</v>
      </c>
      <c r="F45" s="316">
        <f>Jun!J64+Jun!K64</f>
        <v>13.100000000000364</v>
      </c>
      <c r="G45" s="318">
        <f>Jun!S63</f>
        <v>0</v>
      </c>
      <c r="H45" s="198" t="s">
        <v>16</v>
      </c>
      <c r="I45" s="197">
        <f>Jun!X63</f>
        <v>21.996874999999999</v>
      </c>
      <c r="J45" s="197">
        <f>Jun!AA63</f>
        <v>18.425000000000001</v>
      </c>
      <c r="K45" s="197">
        <f>Jun!AB64</f>
        <v>0.5625</v>
      </c>
      <c r="L45" s="197">
        <f>Jun!AE63</f>
        <v>11</v>
      </c>
      <c r="M45" s="320">
        <f>Jun!AI63</f>
        <v>3.6999999999999998E-2</v>
      </c>
      <c r="N45" s="318">
        <f>Jun!AI65</f>
        <v>7.94</v>
      </c>
      <c r="O45" s="316">
        <f>Jun!AI64</f>
        <v>14.9</v>
      </c>
      <c r="P45" s="322">
        <f>Jun!R63</f>
        <v>1.05</v>
      </c>
      <c r="Q45" s="12"/>
      <c r="R45" s="12"/>
      <c r="S45" s="12"/>
      <c r="T45" s="12"/>
      <c r="U45" s="12"/>
      <c r="V45" s="12"/>
      <c r="W45" s="12"/>
      <c r="X45" s="12"/>
      <c r="Y45" s="12"/>
      <c r="Z45" s="12"/>
      <c r="AA45" s="12"/>
      <c r="AB45" s="12"/>
      <c r="AC45" s="12"/>
      <c r="AD45" s="12"/>
      <c r="AE45" s="12"/>
      <c r="AF45" s="12"/>
      <c r="AG45" s="12"/>
      <c r="AH45" s="12"/>
      <c r="AI45" s="12"/>
      <c r="AJ45" s="12"/>
      <c r="AK45" s="12"/>
      <c r="AL45" s="12"/>
      <c r="AM45" s="12"/>
      <c r="AN45" s="12"/>
      <c r="AO45" s="12"/>
      <c r="AP45" s="12"/>
      <c r="AQ45" s="12"/>
      <c r="AR45" s="12"/>
      <c r="AS45" s="12"/>
      <c r="AT45" s="12"/>
      <c r="AU45" s="12"/>
      <c r="AV45" s="12"/>
      <c r="AW45" s="12"/>
      <c r="AX45" s="12"/>
      <c r="AY45" s="12"/>
      <c r="AZ45" s="12"/>
      <c r="BA45" s="12"/>
      <c r="BB45" s="12"/>
      <c r="BC45" s="12"/>
      <c r="BD45" s="12"/>
      <c r="BE45" s="12"/>
      <c r="BF45" s="12"/>
      <c r="BG45" s="12"/>
      <c r="BH45" s="12"/>
      <c r="BI45" s="12"/>
      <c r="BJ45" s="12"/>
      <c r="BK45" s="12"/>
      <c r="BL45" s="12"/>
      <c r="BM45" s="12"/>
      <c r="BN45" s="12"/>
      <c r="BO45" s="12"/>
      <c r="BP45" s="12"/>
      <c r="BQ45" s="12"/>
      <c r="BR45" s="12"/>
      <c r="BS45" s="12"/>
      <c r="BT45" s="12"/>
      <c r="BU45" s="12"/>
      <c r="BV45" s="12"/>
      <c r="BW45" s="12"/>
      <c r="BX45" s="12"/>
      <c r="BY45" s="12"/>
      <c r="BZ45" s="12"/>
      <c r="CA45" s="12"/>
      <c r="CB45" s="12"/>
      <c r="CC45" s="12"/>
    </row>
    <row r="46" spans="1:81" ht="15.75" x14ac:dyDescent="0.25">
      <c r="A46" s="303"/>
      <c r="B46" s="313"/>
      <c r="C46" s="313"/>
      <c r="D46" s="313"/>
      <c r="E46" s="313"/>
      <c r="F46" s="317"/>
      <c r="G46" s="319"/>
      <c r="H46" s="198" t="s">
        <v>15</v>
      </c>
      <c r="I46" s="197">
        <f>IF(Jun!W65=0,Jun!V65,AVERAGE(Jun!V65,Jun!W65))</f>
        <v>2.4535023144275279</v>
      </c>
      <c r="J46" s="197">
        <f>IF(Jun!Z65=0,Jun!Y65,AVERAGE(Jun!Z65,Jun!Y65))</f>
        <v>2.0551001059617424</v>
      </c>
      <c r="K46" s="197">
        <f>Jun!AB65</f>
        <v>6.2740505270202446E-2</v>
      </c>
      <c r="L46" s="197">
        <f>IF(Jun!AD65=0,Jun!AC65,AVERAGE(Jun!AC65,Jun!AD65))</f>
        <v>1.2269254363950701</v>
      </c>
      <c r="M46" s="321"/>
      <c r="N46" s="319"/>
      <c r="O46" s="317"/>
      <c r="P46" s="32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12"/>
      <c r="AE46" s="12"/>
      <c r="AF46" s="12"/>
      <c r="AG46" s="12"/>
      <c r="AH46" s="12"/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12"/>
      <c r="AT46" s="12"/>
      <c r="AU46" s="12"/>
      <c r="AV46" s="12"/>
      <c r="AW46" s="12"/>
      <c r="AX46" s="12"/>
      <c r="AY46" s="12"/>
      <c r="AZ46" s="12"/>
      <c r="BA46" s="12"/>
      <c r="BB46" s="12"/>
      <c r="BC46" s="12"/>
      <c r="BD46" s="12"/>
      <c r="BE46" s="12"/>
      <c r="BF46" s="12"/>
      <c r="BG46" s="12"/>
      <c r="BH46" s="12"/>
      <c r="BI46" s="12"/>
      <c r="BJ46" s="12"/>
      <c r="BK46" s="12"/>
      <c r="BL46" s="12"/>
      <c r="BM46" s="12"/>
      <c r="BN46" s="12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</row>
    <row r="47" spans="1:81" ht="15.75" x14ac:dyDescent="0.25">
      <c r="A47" s="323">
        <v>22</v>
      </c>
      <c r="B47" s="312">
        <f>Jun!E66</f>
        <v>1081000</v>
      </c>
      <c r="C47" s="312">
        <f>Jun!H66</f>
        <v>36000</v>
      </c>
      <c r="D47" s="314">
        <f>Jun!Q67*10*15000</f>
        <v>0</v>
      </c>
      <c r="E47" s="312">
        <f>Jun!I67</f>
        <v>1365900</v>
      </c>
      <c r="F47" s="316">
        <f>Jun!J67+Jun!K67</f>
        <v>12.699999999999818</v>
      </c>
      <c r="G47" s="318">
        <f>Jun!S66</f>
        <v>0</v>
      </c>
      <c r="H47" s="198" t="s">
        <v>16</v>
      </c>
      <c r="I47" s="197">
        <f>Jun!X66</f>
        <v>21.996874999999999</v>
      </c>
      <c r="J47" s="197">
        <f>Jun!AA66</f>
        <v>18.150000000000002</v>
      </c>
      <c r="K47" s="197">
        <f>Jun!AB67</f>
        <v>6.25E-2</v>
      </c>
      <c r="L47" s="197">
        <f>Jun!AE66</f>
        <v>11</v>
      </c>
      <c r="M47" s="320">
        <f>Jun!AI66</f>
        <v>3.5999999999999997E-2</v>
      </c>
      <c r="N47" s="318">
        <f>Jun!AI68</f>
        <v>7.91</v>
      </c>
      <c r="O47" s="316">
        <f>Jun!AI67</f>
        <v>14.1</v>
      </c>
      <c r="P47" s="322">
        <f>Jun!R66</f>
        <v>0.99</v>
      </c>
      <c r="Q47" s="12"/>
      <c r="R47" s="12"/>
      <c r="S47" s="12"/>
      <c r="T47" s="12"/>
      <c r="U47" s="12"/>
      <c r="V47" s="12"/>
      <c r="W47" s="12"/>
      <c r="X47" s="12"/>
      <c r="Y47" s="12"/>
      <c r="Z47" s="12"/>
      <c r="AA47" s="12"/>
      <c r="AB47" s="12"/>
      <c r="AC47" s="12"/>
      <c r="AD47" s="12"/>
      <c r="AE47" s="12"/>
      <c r="AF47" s="12"/>
      <c r="AG47" s="12"/>
      <c r="AH47" s="12"/>
      <c r="AI47" s="12"/>
      <c r="AJ47" s="12"/>
      <c r="AK47" s="12"/>
      <c r="AL47" s="12"/>
      <c r="AM47" s="12"/>
      <c r="AN47" s="12"/>
      <c r="AO47" s="12"/>
      <c r="AP47" s="12"/>
      <c r="AQ47" s="12"/>
      <c r="AR47" s="12"/>
      <c r="AS47" s="12"/>
      <c r="AT47" s="12"/>
      <c r="AU47" s="12"/>
      <c r="AV47" s="12"/>
      <c r="AW47" s="12"/>
      <c r="AX47" s="12"/>
      <c r="AY47" s="12"/>
      <c r="AZ47" s="12"/>
      <c r="BA47" s="12"/>
      <c r="BB47" s="12"/>
      <c r="BC47" s="12"/>
      <c r="BD47" s="12"/>
      <c r="BE47" s="12"/>
      <c r="BF47" s="12"/>
      <c r="BG47" s="12"/>
      <c r="BH47" s="12"/>
      <c r="BI47" s="12"/>
      <c r="BJ47" s="12"/>
      <c r="BK47" s="12"/>
      <c r="BL47" s="12"/>
      <c r="BM47" s="12"/>
      <c r="BN47" s="12"/>
      <c r="BO47" s="12"/>
      <c r="BP47" s="12"/>
      <c r="BQ47" s="12"/>
      <c r="BR47" s="12"/>
      <c r="BS47" s="12"/>
      <c r="BT47" s="12"/>
      <c r="BU47" s="12"/>
      <c r="BV47" s="12"/>
      <c r="BW47" s="12"/>
      <c r="BX47" s="12"/>
      <c r="BY47" s="12"/>
      <c r="BZ47" s="12"/>
      <c r="CA47" s="12"/>
      <c r="CB47" s="12"/>
      <c r="CC47" s="12"/>
    </row>
    <row r="48" spans="1:81" ht="15.75" x14ac:dyDescent="0.25">
      <c r="A48" s="303"/>
      <c r="B48" s="313"/>
      <c r="C48" s="313"/>
      <c r="D48" s="315"/>
      <c r="E48" s="313"/>
      <c r="F48" s="317"/>
      <c r="G48" s="319"/>
      <c r="H48" s="198" t="s">
        <v>15</v>
      </c>
      <c r="I48" s="197">
        <f>IF(Jun!W68=0,Jun!V68,AVERAGE(Jun!V68,Jun!W68))</f>
        <v>2.4398843552355154</v>
      </c>
      <c r="J48" s="197">
        <f>IF(Jun!Z68=0,Jun!Y68,AVERAGE(Jun!Z68,Jun!Y68))</f>
        <v>2.0131905576371469</v>
      </c>
      <c r="K48" s="197">
        <f>Jun!AB68</f>
        <v>6.9324743720287421E-3</v>
      </c>
      <c r="L48" s="197">
        <f>IF(Jun!AD68=0,Jun!AC68,AVERAGE(Jun!AC68,Jun!AD68))</f>
        <v>1.2201154894770585</v>
      </c>
      <c r="M48" s="321"/>
      <c r="N48" s="319"/>
      <c r="O48" s="317"/>
      <c r="P48" s="322"/>
      <c r="Q48" s="12"/>
      <c r="R48" s="12"/>
      <c r="S48" s="12"/>
      <c r="T48" s="12"/>
      <c r="U48" s="12"/>
      <c r="V48" s="12"/>
      <c r="W48" s="12"/>
      <c r="X48" s="12"/>
      <c r="Y48" s="12"/>
      <c r="Z48" s="12"/>
      <c r="AA48" s="12"/>
      <c r="AB48" s="12"/>
      <c r="AC48" s="12"/>
      <c r="AD48" s="12"/>
      <c r="AE48" s="12"/>
      <c r="AF48" s="12"/>
      <c r="AG48" s="12"/>
      <c r="AH48" s="12"/>
      <c r="AI48" s="12"/>
      <c r="AJ48" s="12"/>
      <c r="AK48" s="12"/>
      <c r="AL48" s="12"/>
      <c r="AM48" s="12"/>
      <c r="AN48" s="12"/>
      <c r="AO48" s="12"/>
      <c r="AP48" s="12"/>
      <c r="AQ48" s="12"/>
      <c r="AR48" s="12"/>
      <c r="AS48" s="12"/>
      <c r="AT48" s="12"/>
      <c r="AU48" s="12"/>
      <c r="AV48" s="12"/>
      <c r="AW48" s="12"/>
      <c r="AX48" s="12"/>
      <c r="AY48" s="12"/>
      <c r="AZ48" s="12"/>
      <c r="BA48" s="12"/>
      <c r="BB48" s="12"/>
      <c r="BC48" s="12"/>
      <c r="BD48" s="12"/>
      <c r="BE48" s="12"/>
      <c r="BF48" s="12"/>
      <c r="BG48" s="12"/>
      <c r="BH48" s="12"/>
      <c r="BI48" s="12"/>
      <c r="BJ48" s="12"/>
      <c r="BK48" s="12"/>
      <c r="BL48" s="12"/>
      <c r="BM48" s="12"/>
      <c r="BN48" s="12"/>
      <c r="BO48" s="12"/>
      <c r="BP48" s="12"/>
      <c r="BQ48" s="12"/>
      <c r="BR48" s="12"/>
      <c r="BS48" s="12"/>
      <c r="BT48" s="12"/>
      <c r="BU48" s="12"/>
      <c r="BV48" s="12"/>
      <c r="BW48" s="12"/>
      <c r="BX48" s="12"/>
      <c r="BY48" s="12"/>
      <c r="BZ48" s="12"/>
      <c r="CA48" s="12"/>
      <c r="CB48" s="12"/>
      <c r="CC48" s="12"/>
    </row>
    <row r="49" spans="1:81" ht="15.75" x14ac:dyDescent="0.25">
      <c r="A49" s="323">
        <v>23</v>
      </c>
      <c r="B49" s="312">
        <f>Jun!E69</f>
        <v>1724000</v>
      </c>
      <c r="C49" s="312">
        <f>Jun!H69</f>
        <v>35000</v>
      </c>
      <c r="D49" s="312">
        <f>Jun!Q70*10*15000</f>
        <v>14999.999999999147</v>
      </c>
      <c r="E49" s="312">
        <f>Jun!I70</f>
        <v>1411600</v>
      </c>
      <c r="F49" s="316">
        <f>Jun!J70+Jun!K70</f>
        <v>21.499999999998181</v>
      </c>
      <c r="G49" s="318">
        <f>Jun!S69</f>
        <v>0</v>
      </c>
      <c r="H49" s="198" t="s">
        <v>16</v>
      </c>
      <c r="I49" s="197">
        <f>Jun!X69</f>
        <v>37.284999999999997</v>
      </c>
      <c r="J49" s="197">
        <f>Jun!AA69</f>
        <v>20.075000000000003</v>
      </c>
      <c r="K49" s="197">
        <f>Jun!AB70</f>
        <v>0.25</v>
      </c>
      <c r="L49" s="197">
        <f>Jun!AE69</f>
        <v>21</v>
      </c>
      <c r="M49" s="320">
        <f>Jun!AI69</f>
        <v>4.2000000000000003E-2</v>
      </c>
      <c r="N49" s="318">
        <f>Jun!AI71</f>
        <v>7.7</v>
      </c>
      <c r="O49" s="316">
        <f>Jun!AI70</f>
        <v>15.4</v>
      </c>
      <c r="P49" s="322">
        <f>Jun!R69</f>
        <v>1.03</v>
      </c>
      <c r="Q49" s="12"/>
      <c r="R49" s="12"/>
      <c r="S49" s="12"/>
      <c r="T49" s="12"/>
      <c r="U49" s="12"/>
      <c r="V49" s="12"/>
      <c r="W49" s="12"/>
      <c r="X49" s="12"/>
      <c r="Y49" s="12"/>
      <c r="Z49" s="12"/>
      <c r="AA49" s="12"/>
      <c r="AB49" s="12"/>
      <c r="AC49" s="12"/>
      <c r="AD49" s="12"/>
      <c r="AE49" s="12"/>
      <c r="AF49" s="12"/>
      <c r="AG49" s="12"/>
      <c r="AH49" s="12"/>
      <c r="AI49" s="12"/>
      <c r="AJ49" s="12"/>
      <c r="AK49" s="12"/>
      <c r="AL49" s="12"/>
      <c r="AM49" s="12"/>
      <c r="AN49" s="12"/>
      <c r="AO49" s="12"/>
      <c r="AP49" s="12"/>
      <c r="AQ49" s="12"/>
      <c r="AR49" s="12"/>
      <c r="AS49" s="12"/>
      <c r="AT49" s="12"/>
      <c r="AU49" s="12"/>
      <c r="AV49" s="12"/>
      <c r="AW49" s="12"/>
      <c r="AX49" s="12"/>
      <c r="AY49" s="12"/>
      <c r="AZ49" s="12"/>
      <c r="BA49" s="12"/>
      <c r="BB49" s="12"/>
      <c r="BC49" s="12"/>
      <c r="BD49" s="12"/>
      <c r="BE49" s="12"/>
      <c r="BF49" s="12"/>
      <c r="BG49" s="12"/>
      <c r="BH49" s="12"/>
      <c r="BI49" s="12"/>
      <c r="BJ49" s="12"/>
      <c r="BK49" s="12"/>
      <c r="BL49" s="12"/>
      <c r="BM49" s="12"/>
      <c r="BN49" s="12"/>
      <c r="BO49" s="12"/>
      <c r="BP49" s="12"/>
      <c r="BQ49" s="12"/>
      <c r="BR49" s="12"/>
      <c r="BS49" s="12"/>
      <c r="BT49" s="12"/>
      <c r="BU49" s="12"/>
      <c r="BV49" s="12"/>
      <c r="BW49" s="12"/>
      <c r="BX49" s="12"/>
      <c r="BY49" s="12"/>
      <c r="BZ49" s="12"/>
      <c r="CA49" s="12"/>
      <c r="CB49" s="12"/>
      <c r="CC49" s="12"/>
    </row>
    <row r="50" spans="1:81" ht="15.75" x14ac:dyDescent="0.25">
      <c r="A50" s="303"/>
      <c r="B50" s="313"/>
      <c r="C50" s="313"/>
      <c r="D50" s="313"/>
      <c r="E50" s="313"/>
      <c r="F50" s="317"/>
      <c r="G50" s="319"/>
      <c r="H50" s="198" t="s">
        <v>15</v>
      </c>
      <c r="I50" s="197">
        <f>IF(Jun!W71=0,Jun!V71,AVERAGE(Jun!V71,Jun!W71))</f>
        <v>2.6444103097410343</v>
      </c>
      <c r="J50" s="197">
        <f>IF(Jun!Z71=0,Jun!Y71,AVERAGE(Jun!Z71,Jun!Y71))</f>
        <v>1.4741382605541</v>
      </c>
      <c r="K50" s="197">
        <f>Jun!AB71</f>
        <v>4.1865948581916591E-2</v>
      </c>
      <c r="L50" s="197">
        <f>IF(Jun!AD71=0,Jun!AC71,AVERAGE(Jun!AC71,Jun!AD71))</f>
        <v>1.4430461483433632</v>
      </c>
      <c r="M50" s="321"/>
      <c r="N50" s="319"/>
      <c r="O50" s="317"/>
      <c r="P50" s="322"/>
      <c r="Q50" s="12"/>
      <c r="R50" s="12"/>
      <c r="S50" s="12"/>
      <c r="T50" s="12"/>
      <c r="U50" s="12"/>
      <c r="V50" s="12"/>
      <c r="W50" s="12"/>
      <c r="X50" s="12"/>
      <c r="Y50" s="12"/>
      <c r="Z50" s="12"/>
      <c r="AA50" s="12"/>
      <c r="AB50" s="12"/>
      <c r="AC50" s="12"/>
      <c r="AD50" s="12"/>
      <c r="AE50" s="12"/>
      <c r="AF50" s="12"/>
      <c r="AG50" s="12"/>
      <c r="AH50" s="12"/>
      <c r="AI50" s="12"/>
      <c r="AJ50" s="12"/>
      <c r="AK50" s="12"/>
      <c r="AL50" s="12"/>
      <c r="AM50" s="12"/>
      <c r="AN50" s="12"/>
      <c r="AO50" s="12"/>
      <c r="AP50" s="12"/>
      <c r="AQ50" s="12"/>
      <c r="AR50" s="12"/>
      <c r="AS50" s="12"/>
      <c r="AT50" s="12"/>
      <c r="AU50" s="12"/>
      <c r="AV50" s="12"/>
      <c r="AW50" s="12"/>
      <c r="AX50" s="12"/>
      <c r="AY50" s="12"/>
      <c r="AZ50" s="12"/>
      <c r="BA50" s="12"/>
      <c r="BB50" s="12"/>
      <c r="BC50" s="12"/>
      <c r="BD50" s="12"/>
      <c r="BE50" s="12"/>
      <c r="BF50" s="12"/>
      <c r="BG50" s="12"/>
      <c r="BH50" s="12"/>
      <c r="BI50" s="12"/>
      <c r="BJ50" s="12"/>
      <c r="BK50" s="12"/>
      <c r="BL50" s="12"/>
      <c r="BM50" s="12"/>
      <c r="BN50" s="12"/>
      <c r="BO50" s="12"/>
      <c r="BP50" s="12"/>
      <c r="BQ50" s="12"/>
      <c r="BR50" s="12"/>
      <c r="BS50" s="12"/>
      <c r="BT50" s="12"/>
      <c r="BU50" s="12"/>
      <c r="BV50" s="12"/>
      <c r="BW50" s="12"/>
      <c r="BX50" s="12"/>
      <c r="BY50" s="12"/>
      <c r="BZ50" s="12"/>
      <c r="CA50" s="12"/>
      <c r="CB50" s="12"/>
      <c r="CC50" s="12"/>
    </row>
    <row r="51" spans="1:81" ht="15.75" x14ac:dyDescent="0.25">
      <c r="A51" s="323">
        <v>24</v>
      </c>
      <c r="B51" s="312">
        <f>Jun!E72</f>
        <v>1257000</v>
      </c>
      <c r="C51" s="312">
        <f>Jun!H72</f>
        <v>35000</v>
      </c>
      <c r="D51" s="314">
        <f>Jun!Q73*10*15000</f>
        <v>0</v>
      </c>
      <c r="E51" s="312">
        <f>Jun!I73</f>
        <v>1324100</v>
      </c>
      <c r="F51" s="316">
        <f>Jun!J73+Jun!K73</f>
        <v>15.100000000000364</v>
      </c>
      <c r="G51" s="318">
        <f>Jun!S72</f>
        <v>0</v>
      </c>
      <c r="H51" s="198" t="s">
        <v>16</v>
      </c>
      <c r="I51" s="197">
        <f>Jun!X72</f>
        <v>26.396250000000002</v>
      </c>
      <c r="J51" s="197">
        <f>Jun!AA72</f>
        <v>21.725000000000001</v>
      </c>
      <c r="K51" s="197">
        <f>Jun!AB73</f>
        <v>0.75</v>
      </c>
      <c r="L51" s="197">
        <f>Jun!AE72</f>
        <v>13</v>
      </c>
      <c r="M51" s="320">
        <f>Jun!AI72</f>
        <v>4.3999999999999997E-2</v>
      </c>
      <c r="N51" s="318">
        <f>Jun!AI74</f>
        <v>7.77</v>
      </c>
      <c r="O51" s="316">
        <f>Jun!AI73</f>
        <v>16.3</v>
      </c>
      <c r="P51" s="322">
        <f>Jun!R72</f>
        <v>1.0900000000000001</v>
      </c>
      <c r="Q51" s="12"/>
      <c r="R51" s="12"/>
      <c r="S51" s="12"/>
      <c r="T51" s="12"/>
      <c r="U51" s="12"/>
      <c r="V51" s="12"/>
      <c r="W51" s="12"/>
      <c r="X51" s="12"/>
      <c r="Y51" s="12"/>
      <c r="Z51" s="12"/>
      <c r="AA51" s="12"/>
      <c r="AB51" s="12"/>
      <c r="AC51" s="12"/>
      <c r="AD51" s="12"/>
      <c r="AE51" s="12"/>
      <c r="AF51" s="12"/>
      <c r="AG51" s="12"/>
      <c r="AH51" s="12"/>
      <c r="AI51" s="12"/>
      <c r="AJ51" s="12"/>
      <c r="AK51" s="12"/>
      <c r="AL51" s="12"/>
      <c r="AM51" s="12"/>
      <c r="AN51" s="12"/>
      <c r="AO51" s="12"/>
      <c r="AP51" s="12"/>
      <c r="AQ51" s="12"/>
      <c r="AR51" s="12"/>
      <c r="AS51" s="12"/>
      <c r="AT51" s="12"/>
      <c r="AU51" s="12"/>
      <c r="AV51" s="12"/>
      <c r="AW51" s="12"/>
      <c r="AX51" s="12"/>
      <c r="AY51" s="12"/>
      <c r="AZ51" s="12"/>
      <c r="BA51" s="12"/>
      <c r="BB51" s="12"/>
      <c r="BC51" s="12"/>
      <c r="BD51" s="12"/>
      <c r="BE51" s="12"/>
      <c r="BF51" s="12"/>
      <c r="BG51" s="12"/>
      <c r="BH51" s="12"/>
      <c r="BI51" s="12"/>
      <c r="BJ51" s="12"/>
      <c r="BK51" s="12"/>
      <c r="BL51" s="12"/>
      <c r="BM51" s="12"/>
      <c r="BN51" s="12"/>
      <c r="BO51" s="12"/>
      <c r="BP51" s="12"/>
      <c r="BQ51" s="12"/>
      <c r="BR51" s="12"/>
      <c r="BS51" s="12"/>
      <c r="BT51" s="12"/>
      <c r="BU51" s="12"/>
      <c r="BV51" s="12"/>
      <c r="BW51" s="12"/>
      <c r="BX51" s="12"/>
      <c r="BY51" s="12"/>
      <c r="BZ51" s="12"/>
      <c r="CA51" s="12"/>
      <c r="CB51" s="12"/>
      <c r="CC51" s="12"/>
    </row>
    <row r="52" spans="1:81" ht="15.75" x14ac:dyDescent="0.25">
      <c r="A52" s="303"/>
      <c r="B52" s="313"/>
      <c r="C52" s="313"/>
      <c r="D52" s="315"/>
      <c r="E52" s="313"/>
      <c r="F52" s="317"/>
      <c r="G52" s="319"/>
      <c r="H52" s="198" t="s">
        <v>15</v>
      </c>
      <c r="I52" s="197">
        <f>IF(Jun!W74=0,Jun!V74,AVERAGE(Jun!V74,Jun!W74))</f>
        <v>2.5179140696988953</v>
      </c>
      <c r="J52" s="197">
        <f>IF(Jun!Z74=0,Jun!Y74,AVERAGE(Jun!Z74,Jun!Y74))</f>
        <v>2.0723278179365821</v>
      </c>
      <c r="K52" s="197">
        <f>Jun!AB74</f>
        <v>7.1541811896544821E-2</v>
      </c>
      <c r="L52" s="197">
        <f>IF(Jun!AD74=0,Jun!AC74,AVERAGE(Jun!AC74,Jun!AD74))</f>
        <v>1.2400580728734436</v>
      </c>
      <c r="M52" s="321"/>
      <c r="N52" s="319"/>
      <c r="O52" s="317"/>
      <c r="P52" s="322"/>
      <c r="Q52" s="12"/>
      <c r="R52" s="12"/>
      <c r="S52" s="12"/>
      <c r="T52" s="12"/>
      <c r="U52" s="12"/>
      <c r="V52" s="12"/>
      <c r="W52" s="12"/>
      <c r="X52" s="12"/>
      <c r="Y52" s="12"/>
      <c r="Z52" s="12"/>
      <c r="AA52" s="12"/>
      <c r="AB52" s="12"/>
      <c r="AC52" s="12"/>
      <c r="AD52" s="12"/>
      <c r="AE52" s="12"/>
      <c r="AF52" s="12"/>
      <c r="AG52" s="12"/>
      <c r="AH52" s="12"/>
      <c r="AI52" s="12"/>
      <c r="AJ52" s="12"/>
      <c r="AK52" s="12"/>
      <c r="AL52" s="12"/>
      <c r="AM52" s="12"/>
      <c r="AN52" s="12"/>
      <c r="AO52" s="12"/>
      <c r="AP52" s="12"/>
      <c r="AQ52" s="12"/>
      <c r="AR52" s="12"/>
      <c r="AS52" s="12"/>
      <c r="AT52" s="12"/>
      <c r="AU52" s="12"/>
      <c r="AV52" s="12"/>
      <c r="AW52" s="12"/>
      <c r="AX52" s="12"/>
      <c r="AY52" s="12"/>
      <c r="AZ52" s="12"/>
      <c r="BA52" s="12"/>
      <c r="BB52" s="12"/>
      <c r="BC52" s="12"/>
      <c r="BD52" s="12"/>
      <c r="BE52" s="12"/>
      <c r="BF52" s="12"/>
      <c r="BG52" s="12"/>
      <c r="BH52" s="12"/>
      <c r="BI52" s="12"/>
      <c r="BJ52" s="12"/>
      <c r="BK52" s="12"/>
      <c r="BL52" s="12"/>
      <c r="BM52" s="12"/>
      <c r="BN52" s="12"/>
      <c r="BO52" s="12"/>
      <c r="BP52" s="12"/>
      <c r="BQ52" s="12"/>
      <c r="BR52" s="12"/>
      <c r="BS52" s="12"/>
      <c r="BT52" s="12"/>
      <c r="BU52" s="12"/>
      <c r="BV52" s="12"/>
      <c r="BW52" s="12"/>
      <c r="BX52" s="12"/>
      <c r="BY52" s="12"/>
      <c r="BZ52" s="12"/>
      <c r="CA52" s="12"/>
      <c r="CB52" s="12"/>
      <c r="CC52" s="12"/>
    </row>
    <row r="53" spans="1:81" ht="15.75" x14ac:dyDescent="0.25">
      <c r="A53" s="323">
        <v>25</v>
      </c>
      <c r="B53" s="312">
        <f>Jun!E75</f>
        <v>1542000</v>
      </c>
      <c r="C53" s="312">
        <f>Jun!H75</f>
        <v>36000</v>
      </c>
      <c r="D53" s="312">
        <f>Jun!Q76*10*15000</f>
        <v>14999.999999999147</v>
      </c>
      <c r="E53" s="312">
        <f>Jun!I76</f>
        <v>1397800</v>
      </c>
      <c r="F53" s="316">
        <f>Jun!J76+Jun!K76</f>
        <v>18.5</v>
      </c>
      <c r="G53" s="318">
        <f>Jun!S75</f>
        <v>0</v>
      </c>
      <c r="H53" s="198" t="s">
        <v>16</v>
      </c>
      <c r="I53" s="197">
        <f>Jun!X75</f>
        <v>32.995312499999997</v>
      </c>
      <c r="J53" s="197">
        <f>Jun!AA75</f>
        <v>25.85</v>
      </c>
      <c r="K53" s="197">
        <f>Jun!AB76</f>
        <v>0.875</v>
      </c>
      <c r="L53" s="197">
        <f>Jun!AE75</f>
        <v>17</v>
      </c>
      <c r="M53" s="320">
        <f>Jun!AI75</f>
        <v>2.7E-2</v>
      </c>
      <c r="N53" s="318">
        <f>Jun!AI77</f>
        <v>7.67</v>
      </c>
      <c r="O53" s="316">
        <f>Jun!AI76</f>
        <v>17.3</v>
      </c>
      <c r="P53" s="322">
        <f>Jun!R75</f>
        <v>1.05</v>
      </c>
      <c r="Q53" s="12"/>
      <c r="R53" s="12"/>
      <c r="S53" s="12"/>
      <c r="T53" s="12"/>
      <c r="U53" s="12"/>
      <c r="V53" s="12"/>
      <c r="W53" s="12"/>
      <c r="X53" s="12"/>
      <c r="Y53" s="12"/>
      <c r="Z53" s="12"/>
      <c r="AA53" s="12"/>
      <c r="AB53" s="12"/>
      <c r="AC53" s="12"/>
      <c r="AD53" s="12"/>
      <c r="AE53" s="12"/>
      <c r="AF53" s="12"/>
      <c r="AG53" s="12"/>
      <c r="AH53" s="12"/>
      <c r="AI53" s="12"/>
      <c r="AJ53" s="12"/>
      <c r="AK53" s="12"/>
      <c r="AL53" s="12"/>
      <c r="AM53" s="12"/>
      <c r="AN53" s="12"/>
      <c r="AO53" s="12"/>
      <c r="AP53" s="12"/>
      <c r="AQ53" s="12"/>
      <c r="AR53" s="12"/>
      <c r="AS53" s="12"/>
      <c r="AT53" s="12"/>
      <c r="AU53" s="12"/>
      <c r="AV53" s="12"/>
      <c r="AW53" s="12"/>
      <c r="AX53" s="12"/>
      <c r="AY53" s="12"/>
      <c r="AZ53" s="12"/>
      <c r="BA53" s="12"/>
      <c r="BB53" s="12"/>
      <c r="BC53" s="12"/>
      <c r="BD53" s="12"/>
      <c r="BE53" s="12"/>
      <c r="BF53" s="12"/>
      <c r="BG53" s="12"/>
      <c r="BH53" s="12"/>
      <c r="BI53" s="12"/>
      <c r="BJ53" s="12"/>
      <c r="BK53" s="12"/>
      <c r="BL53" s="12"/>
      <c r="BM53" s="12"/>
      <c r="BN53" s="12"/>
      <c r="BO53" s="12"/>
      <c r="BP53" s="12"/>
      <c r="BQ53" s="12"/>
      <c r="BR53" s="12"/>
      <c r="BS53" s="12"/>
      <c r="BT53" s="12"/>
      <c r="BU53" s="12"/>
      <c r="BV53" s="12"/>
      <c r="BW53" s="12"/>
      <c r="BX53" s="12"/>
      <c r="BY53" s="12"/>
      <c r="BZ53" s="12"/>
      <c r="CA53" s="12"/>
      <c r="CB53" s="12"/>
      <c r="CC53" s="12"/>
    </row>
    <row r="54" spans="1:81" ht="15.75" x14ac:dyDescent="0.25">
      <c r="A54" s="303"/>
      <c r="B54" s="313"/>
      <c r="C54" s="313"/>
      <c r="D54" s="313"/>
      <c r="E54" s="313"/>
      <c r="F54" s="317"/>
      <c r="G54" s="319"/>
      <c r="H54" s="198" t="s">
        <v>15</v>
      </c>
      <c r="I54" s="197">
        <f>IF(Jun!W77=0,Jun!V77,AVERAGE(Jun!V77,Jun!W77))</f>
        <v>2.5656760583750895</v>
      </c>
      <c r="J54" s="197">
        <f>IF(Jun!Z77=0,Jun!Y77,AVERAGE(Jun!Z77,Jun!Y77))</f>
        <v>2.0100650996712361</v>
      </c>
      <c r="K54" s="197">
        <f>Jun!AB77</f>
        <v>6.8038954050767167E-2</v>
      </c>
      <c r="L54" s="197">
        <f>IF(Jun!AD77=0,Jun!AC77,AVERAGE(Jun!AC77,Jun!AD77))</f>
        <v>1.3218996787006194</v>
      </c>
      <c r="M54" s="321"/>
      <c r="N54" s="319"/>
      <c r="O54" s="317"/>
      <c r="P54" s="322"/>
      <c r="Q54" s="12"/>
      <c r="R54" s="12"/>
      <c r="S54" s="12"/>
      <c r="T54" s="12"/>
      <c r="U54" s="12"/>
      <c r="V54" s="12"/>
      <c r="W54" s="12"/>
      <c r="X54" s="12"/>
      <c r="Y54" s="12"/>
      <c r="Z54" s="12"/>
      <c r="AA54" s="12"/>
      <c r="AB54" s="12"/>
      <c r="AC54" s="12"/>
      <c r="AD54" s="12"/>
      <c r="AE54" s="12"/>
      <c r="AF54" s="12"/>
      <c r="AG54" s="12"/>
      <c r="AH54" s="12"/>
      <c r="AI54" s="12"/>
      <c r="AJ54" s="12"/>
      <c r="AK54" s="12"/>
      <c r="AL54" s="12"/>
      <c r="AM54" s="12"/>
      <c r="AN54" s="12"/>
      <c r="AO54" s="12"/>
      <c r="AP54" s="12"/>
      <c r="AQ54" s="12"/>
      <c r="AR54" s="12"/>
      <c r="AS54" s="12"/>
      <c r="AT54" s="12"/>
      <c r="AU54" s="12"/>
      <c r="AV54" s="12"/>
      <c r="AW54" s="12"/>
      <c r="AX54" s="12"/>
      <c r="AY54" s="12"/>
      <c r="AZ54" s="12"/>
      <c r="BA54" s="12"/>
      <c r="BB54" s="12"/>
      <c r="BC54" s="12"/>
      <c r="BD54" s="12"/>
      <c r="BE54" s="12"/>
      <c r="BF54" s="12"/>
      <c r="BG54" s="12"/>
      <c r="BH54" s="12"/>
      <c r="BI54" s="12"/>
      <c r="BJ54" s="12"/>
      <c r="BK54" s="12"/>
      <c r="BL54" s="12"/>
      <c r="BM54" s="12"/>
      <c r="BN54" s="12"/>
      <c r="BO54" s="12"/>
      <c r="BP54" s="12"/>
      <c r="BQ54" s="12"/>
      <c r="BR54" s="12"/>
      <c r="BS54" s="12"/>
      <c r="BT54" s="12"/>
      <c r="BU54" s="12"/>
      <c r="BV54" s="12"/>
      <c r="BW54" s="12"/>
      <c r="BX54" s="12"/>
      <c r="BY54" s="12"/>
      <c r="BZ54" s="12"/>
      <c r="CA54" s="12"/>
      <c r="CB54" s="12"/>
      <c r="CC54" s="12"/>
    </row>
    <row r="55" spans="1:81" ht="15.75" x14ac:dyDescent="0.25">
      <c r="A55" s="323">
        <v>26</v>
      </c>
      <c r="B55" s="312">
        <f>Jun!E78</f>
        <v>1187000</v>
      </c>
      <c r="C55" s="314">
        <f>Jun!H78</f>
        <v>0</v>
      </c>
      <c r="D55" s="314">
        <f>Jun!Q79*10*15000</f>
        <v>0</v>
      </c>
      <c r="E55" s="312">
        <f>Jun!I79</f>
        <v>1350400</v>
      </c>
      <c r="F55" s="316">
        <f>Jun!J79+Jun!K79</f>
        <v>14.099999999999454</v>
      </c>
      <c r="G55" s="318">
        <f>Jun!S79</f>
        <v>0</v>
      </c>
      <c r="H55" s="198" t="s">
        <v>16</v>
      </c>
      <c r="I55" s="197">
        <f>Jun!X78</f>
        <v>26.396250000000002</v>
      </c>
      <c r="J55" s="197">
        <f>Jun!AA78</f>
        <v>20.075000000000003</v>
      </c>
      <c r="K55" s="197">
        <f>Jun!AB79</f>
        <v>0.5625</v>
      </c>
      <c r="L55" s="197">
        <f>Jun!AE78</f>
        <v>15</v>
      </c>
      <c r="M55" s="320">
        <f>Jun!AI78</f>
        <v>0.03</v>
      </c>
      <c r="N55" s="318">
        <f>Jun!AI80</f>
        <v>7.69</v>
      </c>
      <c r="O55" s="316">
        <f>Jun!AI79</f>
        <v>17.899999999999999</v>
      </c>
      <c r="P55" s="322">
        <f>Jun!R78</f>
        <v>1.03</v>
      </c>
      <c r="Q55" s="12"/>
      <c r="R55" s="12"/>
      <c r="S55" s="12"/>
      <c r="T55" s="12"/>
      <c r="U55" s="12"/>
      <c r="V55" s="12"/>
      <c r="W55" s="12"/>
      <c r="X55" s="12"/>
      <c r="Y55" s="12"/>
      <c r="Z55" s="12"/>
      <c r="AA55" s="12"/>
      <c r="AB55" s="12"/>
      <c r="AC55" s="12"/>
      <c r="AD55" s="12"/>
      <c r="AE55" s="12"/>
      <c r="AF55" s="12"/>
      <c r="AG55" s="12"/>
      <c r="AH55" s="12"/>
      <c r="AI55" s="12"/>
      <c r="AJ55" s="12"/>
      <c r="AK55" s="12"/>
      <c r="AL55" s="12"/>
      <c r="AM55" s="12"/>
      <c r="AN55" s="12"/>
      <c r="AO55" s="12"/>
      <c r="AP55" s="12"/>
      <c r="AQ55" s="12"/>
      <c r="AR55" s="12"/>
      <c r="AS55" s="12"/>
      <c r="AT55" s="12"/>
      <c r="AU55" s="12"/>
      <c r="AV55" s="12"/>
      <c r="AW55" s="12"/>
      <c r="AX55" s="12"/>
      <c r="AY55" s="12"/>
      <c r="AZ55" s="12"/>
      <c r="BA55" s="12"/>
      <c r="BB55" s="12"/>
      <c r="BC55" s="12"/>
      <c r="BD55" s="12"/>
      <c r="BE55" s="12"/>
      <c r="BF55" s="12"/>
      <c r="BG55" s="12"/>
      <c r="BH55" s="12"/>
      <c r="BI55" s="12"/>
      <c r="BJ55" s="12"/>
      <c r="BK55" s="12"/>
      <c r="BL55" s="12"/>
      <c r="BM55" s="12"/>
      <c r="BN55" s="12"/>
      <c r="BO55" s="12"/>
      <c r="BP55" s="12"/>
      <c r="BQ55" s="12"/>
      <c r="BR55" s="12"/>
      <c r="BS55" s="12"/>
      <c r="BT55" s="12"/>
      <c r="BU55" s="12"/>
      <c r="BV55" s="12"/>
      <c r="BW55" s="12"/>
      <c r="BX55" s="12"/>
      <c r="BY55" s="12"/>
      <c r="BZ55" s="12"/>
      <c r="CA55" s="12"/>
      <c r="CB55" s="12"/>
      <c r="CC55" s="12"/>
    </row>
    <row r="56" spans="1:81" ht="15.75" x14ac:dyDescent="0.25">
      <c r="A56" s="303"/>
      <c r="B56" s="313"/>
      <c r="C56" s="315"/>
      <c r="D56" s="315"/>
      <c r="E56" s="313"/>
      <c r="F56" s="317"/>
      <c r="G56" s="319"/>
      <c r="H56" s="198" t="s">
        <v>15</v>
      </c>
      <c r="I56" s="197">
        <f>IF(Jun!W80=0,Jun!V80,AVERAGE(Jun!V80,Jun!W80))</f>
        <v>2.6664009988302535</v>
      </c>
      <c r="J56" s="197">
        <f>IF(Jun!Z80=0,Jun!Y80,AVERAGE(Jun!Z80,Jun!Y80))</f>
        <v>2.0278638083635876</v>
      </c>
      <c r="K56" s="197">
        <f>Jun!AB80</f>
        <v>5.6820592388768007E-2</v>
      </c>
      <c r="L56" s="197">
        <f>IF(Jun!AD80=0,Jun!AC80,AVERAGE(Jun!AC80,Jun!AD80))</f>
        <v>1.5152157970338136</v>
      </c>
      <c r="M56" s="321"/>
      <c r="N56" s="319"/>
      <c r="O56" s="317"/>
      <c r="P56" s="322"/>
      <c r="Q56" s="12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G56" s="12"/>
      <c r="AH56" s="12"/>
      <c r="AI56" s="12"/>
      <c r="AJ56" s="12"/>
      <c r="AK56" s="12"/>
      <c r="AL56" s="12"/>
      <c r="AM56" s="12"/>
      <c r="AN56" s="12"/>
      <c r="AO56" s="12"/>
      <c r="AP56" s="12"/>
      <c r="AQ56" s="12"/>
      <c r="AR56" s="12"/>
      <c r="AS56" s="12"/>
      <c r="AT56" s="12"/>
      <c r="AU56" s="12"/>
      <c r="AV56" s="12"/>
      <c r="AW56" s="12"/>
      <c r="AX56" s="12"/>
      <c r="AY56" s="12"/>
      <c r="AZ56" s="12"/>
      <c r="BA56" s="12"/>
      <c r="BB56" s="12"/>
      <c r="BC56" s="12"/>
      <c r="BD56" s="12"/>
      <c r="BE56" s="12"/>
      <c r="BF56" s="12"/>
      <c r="BG56" s="12"/>
      <c r="BH56" s="12"/>
      <c r="BI56" s="12"/>
      <c r="BJ56" s="12"/>
      <c r="BK56" s="12"/>
      <c r="BL56" s="12"/>
      <c r="BM56" s="12"/>
      <c r="BN56" s="12"/>
      <c r="BO56" s="12"/>
      <c r="BP56" s="12"/>
      <c r="BQ56" s="12"/>
      <c r="BR56" s="12"/>
      <c r="BS56" s="12"/>
      <c r="BT56" s="12"/>
      <c r="BU56" s="12"/>
      <c r="BV56" s="12"/>
      <c r="BW56" s="12"/>
      <c r="BX56" s="12"/>
      <c r="BY56" s="12"/>
      <c r="BZ56" s="12"/>
      <c r="CA56" s="12"/>
      <c r="CB56" s="12"/>
      <c r="CC56" s="12"/>
    </row>
    <row r="57" spans="1:81" ht="15.75" x14ac:dyDescent="0.25">
      <c r="A57" s="323">
        <v>27</v>
      </c>
      <c r="B57" s="312">
        <f>Jun!E81</f>
        <v>1351000</v>
      </c>
      <c r="C57" s="312">
        <f>Jun!H81</f>
        <v>36000</v>
      </c>
      <c r="D57" s="312">
        <f>Jun!Q82*10*15000</f>
        <v>14999.999999999147</v>
      </c>
      <c r="E57" s="312">
        <f>Jun!I82</f>
        <v>1324000</v>
      </c>
      <c r="F57" s="316">
        <f>Jun!J82+Jun!K82</f>
        <v>16.100000000000364</v>
      </c>
      <c r="G57" s="318">
        <f>Jun!S81</f>
        <v>0</v>
      </c>
      <c r="H57" s="198" t="s">
        <v>16</v>
      </c>
      <c r="I57" s="197">
        <f>Jun!X81</f>
        <v>26.396250000000002</v>
      </c>
      <c r="J57" s="197">
        <f>Jun!AA81</f>
        <v>21.862500000000001</v>
      </c>
      <c r="K57" s="197">
        <f>Jun!AB82</f>
        <v>0.78125</v>
      </c>
      <c r="L57" s="197">
        <f>Jun!AE81</f>
        <v>16</v>
      </c>
      <c r="M57" s="320">
        <f>Jun!AI81</f>
        <v>2.3E-2</v>
      </c>
      <c r="N57" s="318">
        <f>Jun!AI83</f>
        <v>7.99</v>
      </c>
      <c r="O57" s="316">
        <f>Jun!AI82</f>
        <v>17.7</v>
      </c>
      <c r="P57" s="322">
        <f>Jun!R81</f>
        <v>1.07</v>
      </c>
      <c r="Q57" s="12"/>
      <c r="R57" s="12"/>
      <c r="S57" s="12"/>
      <c r="T57" s="12"/>
      <c r="U57" s="12"/>
      <c r="V57" s="12"/>
      <c r="W57" s="12"/>
      <c r="X57" s="12"/>
      <c r="Y57" s="12"/>
      <c r="Z57" s="12"/>
      <c r="AA57" s="12"/>
      <c r="AB57" s="12"/>
      <c r="AC57" s="12"/>
      <c r="AD57" s="12"/>
      <c r="AE57" s="12"/>
      <c r="AF57" s="12"/>
      <c r="AG57" s="12"/>
      <c r="AH57" s="12"/>
      <c r="AI57" s="12"/>
      <c r="AJ57" s="12"/>
      <c r="AK57" s="12"/>
      <c r="AL57" s="12"/>
      <c r="AM57" s="12"/>
      <c r="AN57" s="12"/>
      <c r="AO57" s="12"/>
      <c r="AP57" s="12"/>
      <c r="AQ57" s="12"/>
      <c r="AR57" s="12"/>
      <c r="AS57" s="12"/>
      <c r="AT57" s="12"/>
      <c r="AU57" s="12"/>
      <c r="AV57" s="12"/>
      <c r="AW57" s="12"/>
      <c r="AX57" s="12"/>
      <c r="AY57" s="12"/>
      <c r="AZ57" s="12"/>
      <c r="BA57" s="12"/>
      <c r="BB57" s="12"/>
      <c r="BC57" s="12"/>
      <c r="BD57" s="12"/>
      <c r="BE57" s="12"/>
      <c r="BF57" s="12"/>
      <c r="BG57" s="12"/>
      <c r="BH57" s="12"/>
      <c r="BI57" s="12"/>
      <c r="BJ57" s="12"/>
      <c r="BK57" s="12"/>
      <c r="BL57" s="12"/>
      <c r="BM57" s="12"/>
      <c r="BN57" s="12"/>
      <c r="BO57" s="12"/>
      <c r="BP57" s="12"/>
      <c r="BQ57" s="12"/>
      <c r="BR57" s="12"/>
      <c r="BS57" s="12"/>
      <c r="BT57" s="12"/>
      <c r="BU57" s="12"/>
      <c r="BV57" s="12"/>
      <c r="BW57" s="12"/>
      <c r="BX57" s="12"/>
      <c r="BY57" s="12"/>
      <c r="BZ57" s="12"/>
      <c r="CA57" s="12"/>
      <c r="CB57" s="12"/>
      <c r="CC57" s="12"/>
    </row>
    <row r="58" spans="1:81" ht="15.75" x14ac:dyDescent="0.25">
      <c r="A58" s="303"/>
      <c r="B58" s="313"/>
      <c r="C58" s="313"/>
      <c r="D58" s="313"/>
      <c r="E58" s="313"/>
      <c r="F58" s="317"/>
      <c r="G58" s="319"/>
      <c r="H58" s="198" t="s">
        <v>15</v>
      </c>
      <c r="I58" s="197">
        <f>IF(Jun!W83=0,Jun!V83,AVERAGE(Jun!V83,Jun!W83))</f>
        <v>2.3427224171809855</v>
      </c>
      <c r="J58" s="197">
        <f>IF(Jun!Z83=0,Jun!Y83,AVERAGE(Jun!Z83,Jun!Y83))</f>
        <v>1.9403426185772332</v>
      </c>
      <c r="K58" s="197">
        <f>Jun!AB83</f>
        <v>6.9337572133263053E-2</v>
      </c>
      <c r="L58" s="197">
        <f>IF(Jun!AD83=0,Jun!AC83,AVERAGE(Jun!AC83,Jun!AD83))</f>
        <v>1.4200334772892271</v>
      </c>
      <c r="M58" s="321"/>
      <c r="N58" s="319"/>
      <c r="O58" s="317"/>
      <c r="P58" s="322"/>
      <c r="Q58" s="12"/>
      <c r="R58" s="12"/>
      <c r="S58" s="12"/>
      <c r="T58" s="12"/>
      <c r="U58" s="12"/>
      <c r="V58" s="12"/>
      <c r="W58" s="12"/>
      <c r="X58" s="12"/>
      <c r="Y58" s="12"/>
      <c r="Z58" s="12"/>
      <c r="AA58" s="12"/>
      <c r="AB58" s="12"/>
      <c r="AC58" s="12"/>
      <c r="AD58" s="12"/>
      <c r="AE58" s="12"/>
      <c r="AF58" s="12"/>
      <c r="AG58" s="12"/>
      <c r="AH58" s="12"/>
      <c r="AI58" s="12"/>
      <c r="AJ58" s="12"/>
      <c r="AK58" s="12"/>
      <c r="AL58" s="12"/>
      <c r="AM58" s="12"/>
      <c r="AN58" s="12"/>
      <c r="AO58" s="12"/>
      <c r="AP58" s="12"/>
      <c r="AQ58" s="12"/>
      <c r="AR58" s="12"/>
      <c r="AS58" s="12"/>
      <c r="AT58" s="12"/>
      <c r="AU58" s="12"/>
      <c r="AV58" s="12"/>
      <c r="AW58" s="12"/>
      <c r="AX58" s="12"/>
      <c r="AY58" s="12"/>
      <c r="AZ58" s="12"/>
      <c r="BA58" s="12"/>
      <c r="BB58" s="12"/>
      <c r="BC58" s="12"/>
      <c r="BD58" s="12"/>
      <c r="BE58" s="12"/>
      <c r="BF58" s="12"/>
      <c r="BG58" s="12"/>
      <c r="BH58" s="12"/>
      <c r="BI58" s="12"/>
      <c r="BJ58" s="12"/>
      <c r="BK58" s="12"/>
      <c r="BL58" s="12"/>
      <c r="BM58" s="12"/>
      <c r="BN58" s="12"/>
      <c r="BO58" s="12"/>
      <c r="BP58" s="12"/>
      <c r="BQ58" s="12"/>
      <c r="BR58" s="12"/>
      <c r="BS58" s="12"/>
      <c r="BT58" s="12"/>
      <c r="BU58" s="12"/>
      <c r="BV58" s="12"/>
      <c r="BW58" s="12"/>
      <c r="BX58" s="12"/>
      <c r="BY58" s="12"/>
      <c r="BZ58" s="12"/>
      <c r="CA58" s="12"/>
      <c r="CB58" s="12"/>
      <c r="CC58" s="12"/>
    </row>
    <row r="59" spans="1:81" ht="15.75" x14ac:dyDescent="0.25">
      <c r="A59" s="304">
        <v>28</v>
      </c>
      <c r="B59" s="312">
        <f>Jun!E84</f>
        <v>1083000</v>
      </c>
      <c r="C59" s="312">
        <f>Jun!H84</f>
        <v>35000</v>
      </c>
      <c r="D59" s="312">
        <f>Jun!Q85*10*15000</f>
        <v>15000.000000003411</v>
      </c>
      <c r="E59" s="312">
        <f>Jun!I85</f>
        <v>961300</v>
      </c>
      <c r="F59" s="316">
        <f>Jun!J85+Jun!K85</f>
        <v>12.800000000000182</v>
      </c>
      <c r="G59" s="318">
        <f>Jun!S84</f>
        <v>0.02</v>
      </c>
      <c r="H59" s="198" t="s">
        <v>16</v>
      </c>
      <c r="I59" s="197">
        <f>Jun!X84</f>
        <v>26.396250000000002</v>
      </c>
      <c r="J59" s="197">
        <f>Jun!AA84</f>
        <v>17.600000000000001</v>
      </c>
      <c r="K59" s="197">
        <f>Jun!AB85</f>
        <v>0.59375</v>
      </c>
      <c r="L59" s="197">
        <f>Jun!AE84</f>
        <v>12</v>
      </c>
      <c r="M59" s="320">
        <f>Jun!AI84</f>
        <v>2.4E-2</v>
      </c>
      <c r="N59" s="318">
        <f>Jun!AI86</f>
        <v>7.95</v>
      </c>
      <c r="O59" s="316">
        <f>Jun!AI85</f>
        <v>16.600000000000001</v>
      </c>
      <c r="P59" s="318">
        <f>Jun!R84</f>
        <v>1.1200000000000001</v>
      </c>
      <c r="Q59" s="12"/>
      <c r="R59" s="12"/>
      <c r="S59" s="12"/>
      <c r="T59" s="12"/>
      <c r="U59" s="12"/>
      <c r="V59" s="12"/>
      <c r="W59" s="12"/>
      <c r="X59" s="12"/>
      <c r="Y59" s="12"/>
      <c r="Z59" s="12"/>
      <c r="AA59" s="12"/>
      <c r="AB59" s="12"/>
      <c r="AC59" s="12"/>
      <c r="AD59" s="12"/>
      <c r="AE59" s="12"/>
      <c r="AF59" s="12"/>
      <c r="AG59" s="12"/>
      <c r="AH59" s="12"/>
      <c r="AI59" s="12"/>
      <c r="AJ59" s="12"/>
      <c r="AK59" s="12"/>
      <c r="AL59" s="12"/>
      <c r="AM59" s="12"/>
      <c r="AN59" s="12"/>
      <c r="AO59" s="12"/>
      <c r="AP59" s="12"/>
      <c r="AQ59" s="12"/>
      <c r="AR59" s="12"/>
      <c r="AS59" s="12"/>
      <c r="AT59" s="12"/>
      <c r="AU59" s="12"/>
      <c r="AV59" s="12"/>
      <c r="AW59" s="12"/>
      <c r="AX59" s="12"/>
      <c r="AY59" s="12"/>
      <c r="AZ59" s="12"/>
      <c r="BA59" s="12"/>
      <c r="BB59" s="12"/>
      <c r="BC59" s="12"/>
      <c r="BD59" s="12"/>
      <c r="BE59" s="12"/>
      <c r="BF59" s="12"/>
      <c r="BG59" s="12"/>
      <c r="BH59" s="12"/>
      <c r="BI59" s="12"/>
      <c r="BJ59" s="12"/>
      <c r="BK59" s="12"/>
      <c r="BL59" s="12"/>
      <c r="BM59" s="12"/>
      <c r="BN59" s="12"/>
      <c r="BO59" s="12"/>
      <c r="BP59" s="12"/>
      <c r="BQ59" s="12"/>
      <c r="BR59" s="12"/>
      <c r="BS59" s="12"/>
      <c r="BT59" s="12"/>
      <c r="BU59" s="12"/>
      <c r="BV59" s="12"/>
      <c r="BW59" s="12"/>
      <c r="BX59" s="12"/>
      <c r="BY59" s="12"/>
      <c r="BZ59" s="12"/>
      <c r="CA59" s="12"/>
      <c r="CB59" s="12"/>
      <c r="CC59" s="12"/>
    </row>
    <row r="60" spans="1:81" ht="15.75" x14ac:dyDescent="0.25">
      <c r="A60" s="304"/>
      <c r="B60" s="313"/>
      <c r="C60" s="313"/>
      <c r="D60" s="313"/>
      <c r="E60" s="313"/>
      <c r="F60" s="317"/>
      <c r="G60" s="319"/>
      <c r="H60" s="198" t="s">
        <v>15</v>
      </c>
      <c r="I60" s="197">
        <f>IF(Jun!W86=0,Jun!V86,AVERAGE(Jun!V86,Jun!W86))</f>
        <v>2.9224542803430391</v>
      </c>
      <c r="J60" s="197">
        <f>IF(Jun!Z86=0,Jun!Y86,AVERAGE(Jun!Z86,Jun!Y86))</f>
        <v>1.9485796404427709</v>
      </c>
      <c r="K60" s="197">
        <f>Jun!AB86</f>
        <v>6.5736884176869043E-2</v>
      </c>
      <c r="L60" s="197">
        <f>IF(Jun!AD86=0,Jun!AC86,AVERAGE(Jun!AC86,Jun!AD86))</f>
        <v>1.3285770275746165</v>
      </c>
      <c r="M60" s="321"/>
      <c r="N60" s="319"/>
      <c r="O60" s="317"/>
      <c r="P60" s="319"/>
      <c r="Q60" s="12"/>
      <c r="R60" s="12"/>
      <c r="S60" s="12"/>
      <c r="T60" s="12"/>
      <c r="U60" s="12"/>
      <c r="V60" s="12"/>
      <c r="W60" s="12"/>
      <c r="X60" s="12"/>
      <c r="Y60" s="12"/>
      <c r="Z60" s="12"/>
      <c r="AA60" s="12"/>
      <c r="AB60" s="12"/>
      <c r="AC60" s="12"/>
      <c r="AD60" s="12"/>
      <c r="AE60" s="12"/>
      <c r="AF60" s="12"/>
      <c r="AG60" s="12"/>
      <c r="AH60" s="12"/>
      <c r="AI60" s="12"/>
      <c r="AJ60" s="12"/>
      <c r="AK60" s="12"/>
      <c r="AL60" s="12"/>
      <c r="AM60" s="12"/>
      <c r="AN60" s="12"/>
      <c r="AO60" s="12"/>
      <c r="AP60" s="12"/>
      <c r="AQ60" s="12"/>
      <c r="AR60" s="12"/>
      <c r="AS60" s="12"/>
      <c r="AT60" s="12"/>
      <c r="AU60" s="12"/>
      <c r="AV60" s="12"/>
      <c r="AW60" s="12"/>
      <c r="AX60" s="12"/>
      <c r="AY60" s="12"/>
      <c r="AZ60" s="12"/>
      <c r="BA60" s="12"/>
      <c r="BB60" s="12"/>
      <c r="BC60" s="12"/>
      <c r="BD60" s="12"/>
      <c r="BE60" s="12"/>
      <c r="BF60" s="12"/>
      <c r="BG60" s="12"/>
      <c r="BH60" s="12"/>
      <c r="BI60" s="12"/>
      <c r="BJ60" s="12"/>
      <c r="BK60" s="12"/>
      <c r="BL60" s="12"/>
      <c r="BM60" s="12"/>
      <c r="BN60" s="12"/>
      <c r="BO60" s="12"/>
      <c r="BP60" s="12"/>
      <c r="BQ60" s="12"/>
      <c r="BR60" s="12"/>
      <c r="BS60" s="12"/>
      <c r="BT60" s="12"/>
      <c r="BU60" s="12"/>
      <c r="BV60" s="12"/>
      <c r="BW60" s="12"/>
      <c r="BX60" s="12"/>
      <c r="BY60" s="12"/>
      <c r="BZ60" s="12"/>
      <c r="CA60" s="12"/>
      <c r="CB60" s="12"/>
      <c r="CC60" s="12"/>
    </row>
    <row r="61" spans="1:81" ht="15.75" x14ac:dyDescent="0.25">
      <c r="A61" s="304">
        <v>29</v>
      </c>
      <c r="B61" s="312">
        <f>Jun!E87</f>
        <v>1348000</v>
      </c>
      <c r="C61" s="312">
        <f>Jun!H87</f>
        <v>44000</v>
      </c>
      <c r="D61" s="314">
        <f>Jun!Q88*10*15000</f>
        <v>0</v>
      </c>
      <c r="E61" s="312">
        <f>Jun!I88</f>
        <v>1497900</v>
      </c>
      <c r="F61" s="316">
        <f>Jun!J88+Jun!K88</f>
        <v>16.700000000002547</v>
      </c>
      <c r="G61" s="318">
        <f>Jun!S87</f>
        <v>0</v>
      </c>
      <c r="H61" s="198" t="s">
        <v>16</v>
      </c>
      <c r="I61" s="197">
        <f>Jun!X87</f>
        <v>29.215624999999999</v>
      </c>
      <c r="J61" s="197">
        <f>Jun!AA87</f>
        <v>20.350000000000001</v>
      </c>
      <c r="K61" s="197">
        <f>Jun!AB88</f>
        <v>0.65625</v>
      </c>
      <c r="L61" s="197">
        <f>Jun!AE87</f>
        <v>15</v>
      </c>
      <c r="M61" s="320">
        <f>Jun!AI87</f>
        <v>3.6999999999999998E-2</v>
      </c>
      <c r="N61" s="318">
        <f>Jun!AI89</f>
        <v>7.95</v>
      </c>
      <c r="O61" s="316">
        <f>Jun!AI88</f>
        <v>16.2</v>
      </c>
      <c r="P61" s="318">
        <f>Jun!R87</f>
        <v>1.07</v>
      </c>
      <c r="Q61" s="12"/>
      <c r="R61" s="12"/>
      <c r="S61" s="12"/>
      <c r="T61" s="12"/>
      <c r="U61" s="12"/>
      <c r="V61" s="12"/>
      <c r="W61" s="12"/>
      <c r="X61" s="12"/>
      <c r="Y61" s="12"/>
      <c r="Z61" s="12"/>
      <c r="AA61" s="12"/>
      <c r="AB61" s="12"/>
      <c r="AC61" s="12"/>
      <c r="AD61" s="12"/>
      <c r="AE61" s="12"/>
      <c r="AF61" s="12"/>
      <c r="AG61" s="12"/>
      <c r="AH61" s="12"/>
      <c r="AI61" s="12"/>
      <c r="AJ61" s="12"/>
      <c r="AK61" s="12"/>
      <c r="AL61" s="12"/>
      <c r="AM61" s="12"/>
      <c r="AN61" s="12"/>
      <c r="AO61" s="12"/>
      <c r="AP61" s="12"/>
      <c r="AQ61" s="12"/>
      <c r="AR61" s="12"/>
      <c r="AS61" s="12"/>
      <c r="AT61" s="12"/>
      <c r="AU61" s="12"/>
      <c r="AV61" s="12"/>
      <c r="AW61" s="12"/>
      <c r="AX61" s="12"/>
      <c r="AY61" s="12"/>
      <c r="AZ61" s="12"/>
      <c r="BA61" s="12"/>
      <c r="BB61" s="12"/>
      <c r="BC61" s="12"/>
      <c r="BD61" s="12"/>
      <c r="BE61" s="12"/>
      <c r="BF61" s="12"/>
      <c r="BG61" s="12"/>
      <c r="BH61" s="12"/>
      <c r="BI61" s="12"/>
      <c r="BJ61" s="12"/>
      <c r="BK61" s="12"/>
      <c r="BL61" s="12"/>
      <c r="BM61" s="12"/>
      <c r="BN61" s="12"/>
      <c r="BO61" s="12"/>
      <c r="BP61" s="12"/>
      <c r="BQ61" s="12"/>
      <c r="BR61" s="12"/>
      <c r="BS61" s="12"/>
      <c r="BT61" s="12"/>
      <c r="BU61" s="12"/>
      <c r="BV61" s="12"/>
      <c r="BW61" s="12"/>
      <c r="BX61" s="12"/>
      <c r="BY61" s="12"/>
      <c r="BZ61" s="12"/>
      <c r="CA61" s="12"/>
      <c r="CB61" s="12"/>
      <c r="CC61" s="12"/>
    </row>
    <row r="62" spans="1:81" ht="15.75" x14ac:dyDescent="0.25">
      <c r="A62" s="304"/>
      <c r="B62" s="313"/>
      <c r="C62" s="313"/>
      <c r="D62" s="315"/>
      <c r="E62" s="313"/>
      <c r="F62" s="317"/>
      <c r="G62" s="319"/>
      <c r="H62" s="198" t="s">
        <v>15</v>
      </c>
      <c r="I62" s="197">
        <f>IF(Jun!W89=0,Jun!V89,AVERAGE(Jun!V89,Jun!W89))</f>
        <v>2.6264650516240335</v>
      </c>
      <c r="J62" s="197">
        <f>IF(Jun!Z89=0,Jun!Y89,AVERAGE(Jun!Z89,Jun!Y89))</f>
        <v>1.5398479374017966</v>
      </c>
      <c r="K62" s="197">
        <f>Jun!AB89</f>
        <v>7.6767854009475361E-2</v>
      </c>
      <c r="L62" s="197">
        <f>IF(Jun!AD89=0,Jun!AC89,AVERAGE(Jun!AC89,Jun!AD89))</f>
        <v>1.2587076001058248</v>
      </c>
      <c r="M62" s="321"/>
      <c r="N62" s="319"/>
      <c r="O62" s="317"/>
      <c r="P62" s="319"/>
      <c r="Q62" s="12"/>
      <c r="R62" s="12"/>
      <c r="S62" s="12"/>
      <c r="T62" s="12"/>
      <c r="U62" s="12"/>
      <c r="V62" s="12"/>
      <c r="W62" s="12"/>
      <c r="X62" s="12"/>
      <c r="Y62" s="12"/>
      <c r="Z62" s="12"/>
      <c r="AA62" s="12"/>
      <c r="AB62" s="12"/>
      <c r="AC62" s="12"/>
      <c r="AD62" s="12"/>
      <c r="AE62" s="12"/>
      <c r="AF62" s="12"/>
      <c r="AG62" s="12"/>
      <c r="AH62" s="12"/>
      <c r="AI62" s="12"/>
      <c r="AJ62" s="12"/>
      <c r="AK62" s="12"/>
      <c r="AL62" s="12"/>
      <c r="AM62" s="12"/>
      <c r="AN62" s="12"/>
      <c r="AO62" s="12"/>
      <c r="AP62" s="12"/>
      <c r="AQ62" s="12"/>
      <c r="AR62" s="12"/>
      <c r="AS62" s="12"/>
      <c r="AT62" s="12"/>
      <c r="AU62" s="12"/>
      <c r="AV62" s="12"/>
      <c r="AW62" s="12"/>
      <c r="AX62" s="12"/>
      <c r="AY62" s="12"/>
      <c r="AZ62" s="12"/>
      <c r="BA62" s="12"/>
      <c r="BB62" s="12"/>
      <c r="BC62" s="12"/>
      <c r="BD62" s="12"/>
      <c r="BE62" s="12"/>
      <c r="BF62" s="12"/>
      <c r="BG62" s="12"/>
      <c r="BH62" s="12"/>
      <c r="BI62" s="12"/>
      <c r="BJ62" s="12"/>
      <c r="BK62" s="12"/>
      <c r="BL62" s="12"/>
      <c r="BM62" s="12"/>
      <c r="BN62" s="12"/>
      <c r="BO62" s="12"/>
      <c r="BP62" s="12"/>
      <c r="BQ62" s="12"/>
      <c r="BR62" s="12"/>
      <c r="BS62" s="12"/>
      <c r="BT62" s="12"/>
      <c r="BU62" s="12"/>
      <c r="BV62" s="12"/>
      <c r="BW62" s="12"/>
      <c r="BX62" s="12"/>
      <c r="BY62" s="12"/>
      <c r="BZ62" s="12"/>
      <c r="CA62" s="12"/>
      <c r="CB62" s="12"/>
      <c r="CC62" s="12"/>
    </row>
    <row r="63" spans="1:81" ht="15.75" x14ac:dyDescent="0.25">
      <c r="A63" s="323">
        <v>30</v>
      </c>
      <c r="B63" s="312">
        <f>Jun!E90</f>
        <v>1302000</v>
      </c>
      <c r="C63" s="312">
        <f>Jun!H90</f>
        <v>47000</v>
      </c>
      <c r="D63" s="312">
        <f>Jun!Q91*10*15000</f>
        <v>14999.999999999147</v>
      </c>
      <c r="E63" s="312">
        <f>Jun!I91</f>
        <v>1288900</v>
      </c>
      <c r="F63" s="316">
        <f>Jun!J91+Jun!K91</f>
        <v>15.5</v>
      </c>
      <c r="G63" s="318">
        <f>Jun!S90</f>
        <v>0</v>
      </c>
      <c r="H63" s="198" t="s">
        <v>16</v>
      </c>
      <c r="I63" s="197">
        <f>Jun!X90</f>
        <v>26.396250000000002</v>
      </c>
      <c r="J63" s="197">
        <f>Jun!AA90</f>
        <v>21.725000000000001</v>
      </c>
      <c r="K63" s="197">
        <f>Jun!AB91</f>
        <v>0.75</v>
      </c>
      <c r="L63" s="197">
        <f>Jun!AE90</f>
        <v>15</v>
      </c>
      <c r="M63" s="320">
        <f>Jun!AI90</f>
        <v>2.5000000000000001E-2</v>
      </c>
      <c r="N63" s="318">
        <f>Jun!AI92</f>
        <v>7.83</v>
      </c>
      <c r="O63" s="316">
        <f>Jun!AI91</f>
        <v>16.2</v>
      </c>
      <c r="P63" s="322">
        <f>Jun!R90</f>
        <v>1.02</v>
      </c>
      <c r="Q63" s="12"/>
      <c r="R63" s="12"/>
      <c r="S63" s="12"/>
      <c r="T63" s="12"/>
      <c r="U63" s="12"/>
      <c r="V63" s="12"/>
      <c r="W63" s="12"/>
      <c r="X63" s="12"/>
      <c r="Y63" s="12"/>
      <c r="Z63" s="12"/>
      <c r="AA63" s="12"/>
      <c r="AB63" s="12"/>
      <c r="AC63" s="12"/>
      <c r="AD63" s="12"/>
      <c r="AE63" s="12"/>
      <c r="AF63" s="12"/>
      <c r="AG63" s="12"/>
      <c r="AH63" s="12"/>
      <c r="AI63" s="12"/>
      <c r="AJ63" s="12"/>
      <c r="AK63" s="12"/>
      <c r="AL63" s="12"/>
      <c r="AM63" s="12"/>
      <c r="AN63" s="12"/>
      <c r="AO63" s="12"/>
      <c r="AP63" s="12"/>
      <c r="AQ63" s="12"/>
      <c r="AR63" s="12"/>
      <c r="AS63" s="12"/>
      <c r="AT63" s="12"/>
      <c r="AU63" s="12"/>
      <c r="AV63" s="12"/>
      <c r="AW63" s="12"/>
      <c r="AX63" s="12"/>
      <c r="AY63" s="12"/>
      <c r="AZ63" s="12"/>
      <c r="BA63" s="12"/>
      <c r="BB63" s="12"/>
      <c r="BC63" s="12"/>
      <c r="BD63" s="12"/>
      <c r="BE63" s="12"/>
      <c r="BF63" s="12"/>
      <c r="BG63" s="12"/>
      <c r="BH63" s="12"/>
      <c r="BI63" s="12"/>
      <c r="BJ63" s="12"/>
      <c r="BK63" s="12"/>
      <c r="BL63" s="12"/>
      <c r="BM63" s="12"/>
      <c r="BN63" s="12"/>
      <c r="BO63" s="12"/>
      <c r="BP63" s="12"/>
      <c r="BQ63" s="12"/>
      <c r="BR63" s="12"/>
      <c r="BS63" s="12"/>
      <c r="BT63" s="12"/>
      <c r="BU63" s="12"/>
      <c r="BV63" s="12"/>
      <c r="BW63" s="12"/>
      <c r="BX63" s="12"/>
      <c r="BY63" s="12"/>
      <c r="BZ63" s="12"/>
      <c r="CA63" s="12"/>
      <c r="CB63" s="12"/>
      <c r="CC63" s="12"/>
    </row>
    <row r="64" spans="1:81" ht="15.75" x14ac:dyDescent="0.25">
      <c r="A64" s="303"/>
      <c r="B64" s="324"/>
      <c r="C64" s="313"/>
      <c r="D64" s="324"/>
      <c r="E64" s="324"/>
      <c r="F64" s="328"/>
      <c r="G64" s="319"/>
      <c r="H64" s="201" t="s">
        <v>15</v>
      </c>
      <c r="I64" s="200">
        <f>IF(Jun!W92=0,Jun!V92,AVERAGE(Jun!V92,Jun!W92))</f>
        <v>2.4308893898705923</v>
      </c>
      <c r="J64" s="200">
        <f>IF(Jun!Z92=0,Jun!Y92,AVERAGE(Jun!Z92,Jun!Y92))</f>
        <v>2.0007035845977597</v>
      </c>
      <c r="K64" s="200">
        <f>Jun!AB92</f>
        <v>6.9069168628231065E-2</v>
      </c>
      <c r="L64" s="200">
        <f>IF(Jun!AD92=0,Jun!AC92,AVERAGE(Jun!AC92,Jun!AD92))</f>
        <v>1.3813833725646212</v>
      </c>
      <c r="M64" s="330"/>
      <c r="N64" s="329"/>
      <c r="O64" s="328"/>
      <c r="P64" s="322"/>
      <c r="Q64" s="12"/>
      <c r="R64" s="12"/>
      <c r="S64" s="12"/>
      <c r="T64" s="12"/>
      <c r="U64" s="12"/>
      <c r="V64" s="12"/>
      <c r="W64" s="12"/>
      <c r="X64" s="12"/>
      <c r="Y64" s="12"/>
      <c r="Z64" s="12"/>
      <c r="AA64" s="12"/>
      <c r="AB64" s="12"/>
      <c r="AC64" s="12"/>
      <c r="AD64" s="12"/>
      <c r="AE64" s="12"/>
      <c r="AF64" s="12"/>
      <c r="AG64" s="12"/>
      <c r="AH64" s="12"/>
      <c r="AI64" s="12"/>
      <c r="AJ64" s="12"/>
      <c r="AK64" s="12"/>
      <c r="AL64" s="12"/>
      <c r="AM64" s="12"/>
      <c r="AN64" s="12"/>
      <c r="AO64" s="12"/>
      <c r="AP64" s="12"/>
      <c r="AQ64" s="12"/>
      <c r="AR64" s="12"/>
      <c r="AS64" s="12"/>
      <c r="AT64" s="12"/>
      <c r="AU64" s="12"/>
      <c r="AV64" s="12"/>
      <c r="AW64" s="12"/>
      <c r="AX64" s="12"/>
      <c r="AY64" s="12"/>
      <c r="AZ64" s="12"/>
      <c r="BA64" s="12"/>
      <c r="BB64" s="12"/>
      <c r="BC64" s="12"/>
      <c r="BD64" s="12"/>
      <c r="BE64" s="12"/>
      <c r="BF64" s="12"/>
      <c r="BG64" s="12"/>
      <c r="BH64" s="12"/>
      <c r="BI64" s="12"/>
      <c r="BJ64" s="12"/>
      <c r="BK64" s="12"/>
      <c r="BL64" s="12"/>
      <c r="BM64" s="12"/>
      <c r="BN64" s="12"/>
      <c r="BO64" s="12"/>
      <c r="BP64" s="12"/>
      <c r="BQ64" s="12"/>
      <c r="BR64" s="12"/>
      <c r="BS64" s="12"/>
      <c r="BT64" s="12"/>
      <c r="BU64" s="12"/>
      <c r="BV64" s="12"/>
      <c r="BW64" s="12"/>
      <c r="BX64" s="12"/>
      <c r="BY64" s="12"/>
      <c r="BZ64" s="12"/>
      <c r="CA64" s="12"/>
      <c r="CB64" s="12"/>
      <c r="CC64" s="12"/>
    </row>
    <row r="65" spans="1:81" ht="18.75" x14ac:dyDescent="0.3">
      <c r="A65" s="20"/>
      <c r="B65" s="301" t="s">
        <v>66</v>
      </c>
      <c r="C65" s="301"/>
      <c r="D65" s="301"/>
      <c r="E65" s="301"/>
      <c r="F65" s="301"/>
      <c r="G65" s="301"/>
      <c r="H65" s="301"/>
      <c r="I65" s="301"/>
      <c r="J65" s="301"/>
      <c r="K65" s="301"/>
      <c r="L65" s="301"/>
      <c r="M65" s="301"/>
      <c r="N65" s="301"/>
      <c r="O65" s="301"/>
      <c r="P65" s="301"/>
      <c r="Q65" s="12"/>
      <c r="R65" s="12"/>
      <c r="S65" s="12"/>
      <c r="T65" s="12"/>
      <c r="U65" s="12"/>
      <c r="V65" s="12"/>
      <c r="W65" s="12"/>
      <c r="X65" s="12"/>
      <c r="Y65" s="12"/>
      <c r="Z65" s="12"/>
      <c r="AA65" s="12"/>
      <c r="AB65" s="12"/>
      <c r="AC65" s="12"/>
      <c r="AD65" s="12"/>
      <c r="AE65" s="12"/>
      <c r="AF65" s="12"/>
      <c r="AG65" s="12"/>
      <c r="AH65" s="12"/>
      <c r="AI65" s="12"/>
      <c r="AJ65" s="12"/>
      <c r="AK65" s="12"/>
      <c r="AL65" s="12"/>
      <c r="AM65" s="12"/>
      <c r="AN65" s="12"/>
      <c r="AO65" s="12"/>
      <c r="AP65" s="12"/>
      <c r="AQ65" s="12"/>
      <c r="AR65" s="12"/>
      <c r="AS65" s="12"/>
      <c r="AT65" s="12"/>
      <c r="AU65" s="12"/>
      <c r="AV65" s="12"/>
      <c r="AW65" s="12"/>
      <c r="AX65" s="12"/>
      <c r="AY65" s="12"/>
      <c r="AZ65" s="12"/>
      <c r="BA65" s="12"/>
      <c r="BB65" s="12"/>
      <c r="BC65" s="12"/>
      <c r="BD65" s="12"/>
      <c r="BE65" s="12"/>
      <c r="BF65" s="12"/>
      <c r="BG65" s="12"/>
      <c r="BH65" s="12"/>
      <c r="BI65" s="12"/>
      <c r="BJ65" s="12"/>
      <c r="BK65" s="12"/>
      <c r="BL65" s="12"/>
      <c r="BM65" s="12"/>
      <c r="BN65" s="12"/>
      <c r="BO65" s="12"/>
      <c r="BP65" s="12"/>
      <c r="BQ65" s="12"/>
      <c r="BR65" s="12"/>
      <c r="BS65" s="12"/>
      <c r="BT65" s="12"/>
      <c r="BU65" s="12"/>
      <c r="BV65" s="12"/>
      <c r="BW65" s="12"/>
      <c r="BX65" s="12"/>
      <c r="BY65" s="12"/>
      <c r="BZ65" s="12"/>
      <c r="CA65" s="12"/>
      <c r="CB65" s="12"/>
      <c r="CC65" s="12"/>
    </row>
    <row r="66" spans="1:81" ht="15.75" x14ac:dyDescent="0.25">
      <c r="A66" s="20"/>
      <c r="B66" s="324">
        <f>SUM(B5:B64)</f>
        <v>34878000</v>
      </c>
      <c r="C66" s="324">
        <f t="shared" ref="C66:G66" si="0">SUM(C5:C64)</f>
        <v>875000</v>
      </c>
      <c r="D66" s="324">
        <f t="shared" si="0"/>
        <v>270000.00000000175</v>
      </c>
      <c r="E66" s="324">
        <f t="shared" si="0"/>
        <v>34705900</v>
      </c>
      <c r="F66" s="328">
        <f t="shared" si="0"/>
        <v>421.29999999999654</v>
      </c>
      <c r="G66" s="329">
        <f t="shared" si="0"/>
        <v>2.5</v>
      </c>
      <c r="H66" s="202" t="s">
        <v>16</v>
      </c>
      <c r="I66" s="199">
        <f>I5+I7+I9+I11+I13+I15+I17+I19+I21+I23+I25+I27+I29+I31+I33+I35+I37+I39+I41+I43+I45+I47+I49+I51+I53+I55+I57+I63+I61+I59</f>
        <v>826.44937500000015</v>
      </c>
      <c r="J66" s="199">
        <f>J5+J7+J9+J11+J13+J15+J17+J19+J21+J23+J25+J27+J29+J31++J61+J59+J33+J35+J37+J39+J41+J43+J45+J47+J49+J51+J53+J55+J57+J63</f>
        <v>542.82910000000015</v>
      </c>
      <c r="K66" s="199">
        <f>K5+K7+K9+K11+K13+K15+K17+K19+K21+K23+K25+K27+K29++K59+K61+K31+K33+K35+K37+K39+K41+K43+K45+K47+K49+K51+K53+K55+K57+K63</f>
        <v>15.53125</v>
      </c>
      <c r="L66" s="199">
        <f>L5+L7+L9+L11+L13+L15+L17+L19+L21+L23+L25+L27+L29+L31+L33++L59+L61+L35+L37+L39+L41+L43+L45+L47+L49+L51+L53+L55+L57+L63</f>
        <v>407</v>
      </c>
      <c r="M66" s="334" t="s">
        <v>31</v>
      </c>
      <c r="N66" s="335" t="s">
        <v>31</v>
      </c>
      <c r="O66" s="336" t="s">
        <v>31</v>
      </c>
      <c r="P66" s="304" t="s">
        <v>31</v>
      </c>
      <c r="Q66" s="12"/>
      <c r="R66" s="12"/>
      <c r="S66" s="12"/>
      <c r="T66" s="12"/>
      <c r="U66" s="12"/>
      <c r="V66" s="12"/>
      <c r="W66" s="12"/>
      <c r="X66" s="12"/>
      <c r="Y66" s="12"/>
      <c r="Z66" s="12"/>
      <c r="AA66" s="12"/>
      <c r="AB66" s="12"/>
      <c r="AC66" s="12"/>
      <c r="AD66" s="12"/>
      <c r="AE66" s="12"/>
      <c r="AF66" s="12"/>
      <c r="AG66" s="12"/>
      <c r="AH66" s="12"/>
      <c r="AI66" s="12"/>
      <c r="AJ66" s="12"/>
      <c r="AK66" s="12"/>
      <c r="AL66" s="12"/>
      <c r="AM66" s="12"/>
      <c r="AN66" s="12"/>
      <c r="AO66" s="12"/>
      <c r="AP66" s="12"/>
      <c r="AQ66" s="12"/>
      <c r="AR66" s="12"/>
      <c r="AS66" s="12"/>
      <c r="AT66" s="12"/>
      <c r="AU66" s="12"/>
      <c r="AV66" s="12"/>
      <c r="AW66" s="12"/>
      <c r="AX66" s="12"/>
      <c r="AY66" s="12"/>
      <c r="AZ66" s="12"/>
      <c r="BA66" s="12"/>
      <c r="BB66" s="12"/>
      <c r="BC66" s="12"/>
      <c r="BD66" s="12"/>
      <c r="BE66" s="12"/>
      <c r="BF66" s="12"/>
      <c r="BG66" s="12"/>
      <c r="BH66" s="12"/>
      <c r="BI66" s="12"/>
      <c r="BJ66" s="12"/>
      <c r="BK66" s="12"/>
      <c r="BL66" s="12"/>
      <c r="BM66" s="12"/>
      <c r="BN66" s="12"/>
      <c r="BO66" s="12"/>
      <c r="BP66" s="12"/>
      <c r="BQ66" s="12"/>
      <c r="BR66" s="12"/>
      <c r="BS66" s="12"/>
      <c r="BT66" s="12"/>
      <c r="BU66" s="12"/>
      <c r="BV66" s="12"/>
      <c r="BW66" s="12"/>
      <c r="BX66" s="12"/>
      <c r="BY66" s="12"/>
      <c r="BZ66" s="12"/>
      <c r="CA66" s="12"/>
      <c r="CB66" s="12"/>
      <c r="CC66" s="12"/>
    </row>
    <row r="67" spans="1:81" ht="15.75" x14ac:dyDescent="0.25">
      <c r="A67" s="20"/>
      <c r="B67" s="324"/>
      <c r="C67" s="324"/>
      <c r="D67" s="324"/>
      <c r="E67" s="324"/>
      <c r="F67" s="328"/>
      <c r="G67" s="329"/>
      <c r="H67" s="201" t="s">
        <v>15</v>
      </c>
      <c r="I67" s="159" t="s">
        <v>31</v>
      </c>
      <c r="J67" s="159" t="s">
        <v>31</v>
      </c>
      <c r="K67" s="159" t="s">
        <v>31</v>
      </c>
      <c r="L67" s="159" t="s">
        <v>31</v>
      </c>
      <c r="M67" s="334"/>
      <c r="N67" s="335"/>
      <c r="O67" s="336"/>
      <c r="P67" s="304"/>
      <c r="Q67" s="12"/>
      <c r="R67" s="12"/>
      <c r="S67" s="12"/>
      <c r="T67" s="12"/>
      <c r="U67" s="12"/>
      <c r="V67" s="12"/>
      <c r="W67" s="12"/>
      <c r="X67" s="12"/>
      <c r="Y67" s="12"/>
      <c r="Z67" s="12"/>
      <c r="AA67" s="12"/>
      <c r="AB67" s="12"/>
      <c r="AC67" s="12"/>
      <c r="AD67" s="12"/>
      <c r="AE67" s="12"/>
      <c r="AF67" s="12"/>
      <c r="AG67" s="12"/>
      <c r="AH67" s="12"/>
      <c r="AI67" s="12"/>
      <c r="AJ67" s="12"/>
      <c r="AK67" s="12"/>
      <c r="AL67" s="12"/>
      <c r="AM67" s="12"/>
      <c r="AN67" s="12"/>
      <c r="AO67" s="12"/>
      <c r="AP67" s="12"/>
      <c r="AQ67" s="12"/>
      <c r="AR67" s="12"/>
      <c r="AS67" s="12"/>
      <c r="AT67" s="12"/>
      <c r="AU67" s="12"/>
      <c r="AV67" s="12"/>
      <c r="AW67" s="12"/>
      <c r="AX67" s="12"/>
      <c r="AY67" s="12"/>
      <c r="AZ67" s="12"/>
      <c r="BA67" s="12"/>
      <c r="BB67" s="12"/>
      <c r="BC67" s="12"/>
      <c r="BD67" s="12"/>
      <c r="BE67" s="12"/>
      <c r="BF67" s="12"/>
      <c r="BG67" s="12"/>
      <c r="BH67" s="12"/>
      <c r="BI67" s="12"/>
      <c r="BJ67" s="12"/>
      <c r="BK67" s="12"/>
      <c r="BL67" s="12"/>
      <c r="BM67" s="12"/>
      <c r="BN67" s="12"/>
      <c r="BO67" s="12"/>
      <c r="BP67" s="12"/>
      <c r="BQ67" s="12"/>
      <c r="BR67" s="12"/>
      <c r="BS67" s="12"/>
      <c r="BT67" s="12"/>
      <c r="BU67" s="12"/>
      <c r="BV67" s="12"/>
      <c r="BW67" s="12"/>
      <c r="BX67" s="12"/>
      <c r="BY67" s="12"/>
      <c r="BZ67" s="12"/>
      <c r="CA67" s="12"/>
      <c r="CB67" s="12"/>
      <c r="CC67" s="12"/>
    </row>
    <row r="68" spans="1:81" ht="18.75" x14ac:dyDescent="0.3">
      <c r="A68" s="20"/>
      <c r="B68" s="301" t="s">
        <v>67</v>
      </c>
      <c r="C68" s="301"/>
      <c r="D68" s="301"/>
      <c r="E68" s="301"/>
      <c r="F68" s="301"/>
      <c r="G68" s="301"/>
      <c r="H68" s="301"/>
      <c r="I68" s="301"/>
      <c r="J68" s="301"/>
      <c r="K68" s="301"/>
      <c r="L68" s="301"/>
      <c r="M68" s="301"/>
      <c r="N68" s="301"/>
      <c r="O68" s="301"/>
      <c r="P68" s="331"/>
      <c r="Q68" s="12"/>
      <c r="R68" s="12"/>
      <c r="S68" s="12"/>
      <c r="T68" s="12"/>
      <c r="U68" s="12"/>
      <c r="V68" s="12"/>
      <c r="W68" s="12"/>
      <c r="X68" s="12"/>
      <c r="Y68" s="12"/>
      <c r="Z68" s="12"/>
      <c r="AA68" s="12"/>
      <c r="AB68" s="12"/>
      <c r="AC68" s="12"/>
      <c r="AD68" s="12"/>
      <c r="AE68" s="12"/>
      <c r="AF68" s="12"/>
      <c r="AG68" s="12"/>
      <c r="AH68" s="12"/>
      <c r="AI68" s="12"/>
      <c r="AJ68" s="12"/>
      <c r="AK68" s="12"/>
      <c r="AL68" s="12"/>
      <c r="AM68" s="12"/>
      <c r="AN68" s="12"/>
      <c r="AO68" s="12"/>
      <c r="AP68" s="12"/>
      <c r="AQ68" s="12"/>
      <c r="AR68" s="12"/>
      <c r="AS68" s="12"/>
      <c r="AT68" s="12"/>
      <c r="AU68" s="12"/>
      <c r="AV68" s="12"/>
      <c r="AW68" s="12"/>
      <c r="AX68" s="12"/>
      <c r="AY68" s="12"/>
      <c r="AZ68" s="12"/>
      <c r="BA68" s="12"/>
      <c r="BB68" s="12"/>
      <c r="BC68" s="12"/>
      <c r="BD68" s="12"/>
      <c r="BE68" s="12"/>
      <c r="BF68" s="12"/>
      <c r="BG68" s="12"/>
      <c r="BH68" s="12"/>
      <c r="BI68" s="12"/>
      <c r="BJ68" s="12"/>
      <c r="BK68" s="12"/>
      <c r="BL68" s="12"/>
      <c r="BM68" s="12"/>
      <c r="BN68" s="12"/>
      <c r="BO68" s="12"/>
      <c r="BP68" s="12"/>
      <c r="BQ68" s="12"/>
      <c r="BR68" s="12"/>
      <c r="BS68" s="12"/>
      <c r="BT68" s="12"/>
      <c r="BU68" s="12"/>
      <c r="BV68" s="12"/>
      <c r="BW68" s="12"/>
      <c r="BX68" s="12"/>
      <c r="BY68" s="12"/>
      <c r="BZ68" s="12"/>
      <c r="CA68" s="12"/>
      <c r="CB68" s="12"/>
      <c r="CC68" s="12"/>
    </row>
    <row r="69" spans="1:81" ht="15.75" x14ac:dyDescent="0.25">
      <c r="A69" s="20"/>
      <c r="B69" s="324">
        <f>AVERAGE(B5:B64)</f>
        <v>1162600</v>
      </c>
      <c r="C69" s="324">
        <f t="shared" ref="C69:G69" si="1">AVERAGE(C5:C64)</f>
        <v>29166.666666666668</v>
      </c>
      <c r="D69" s="324">
        <f t="shared" si="1"/>
        <v>9000.0000000000582</v>
      </c>
      <c r="E69" s="324">
        <f t="shared" si="1"/>
        <v>1156863.3333333333</v>
      </c>
      <c r="F69" s="332">
        <f t="shared" si="1"/>
        <v>14.043333333333218</v>
      </c>
      <c r="G69" s="333">
        <f t="shared" si="1"/>
        <v>8.3333333333333329E-2</v>
      </c>
      <c r="H69" s="202" t="s">
        <v>16</v>
      </c>
      <c r="I69" s="199">
        <f>I66/30</f>
        <v>27.548312500000005</v>
      </c>
      <c r="J69" s="199">
        <f>J66/30</f>
        <v>18.09430333333334</v>
      </c>
      <c r="K69" s="199">
        <f>K66/30</f>
        <v>0.51770833333333333</v>
      </c>
      <c r="L69" s="199">
        <f>L66/30</f>
        <v>13.566666666666666</v>
      </c>
      <c r="M69" s="330">
        <f t="shared" ref="M69:O69" si="2">AVERAGE(M5:M64)</f>
        <v>3.8133333333333339E-2</v>
      </c>
      <c r="N69" s="329">
        <f t="shared" si="2"/>
        <v>7.8089999999999975</v>
      </c>
      <c r="O69" s="328">
        <f t="shared" si="2"/>
        <v>15.16333333333333</v>
      </c>
      <c r="P69" s="322">
        <f>AVERAGE(P5:P64)</f>
        <v>1.0443333333333336</v>
      </c>
      <c r="Q69" s="12"/>
      <c r="R69" s="12"/>
      <c r="S69" s="12"/>
      <c r="T69" s="12"/>
      <c r="U69" s="12"/>
      <c r="V69" s="12"/>
      <c r="W69" s="12"/>
      <c r="X69" s="12"/>
      <c r="Y69" s="12"/>
      <c r="Z69" s="12"/>
      <c r="AA69" s="12"/>
      <c r="AB69" s="12"/>
      <c r="AC69" s="12"/>
      <c r="AD69" s="12"/>
      <c r="AE69" s="12"/>
      <c r="AF69" s="12"/>
      <c r="AG69" s="12"/>
      <c r="AH69" s="12"/>
      <c r="AI69" s="12"/>
      <c r="AJ69" s="12"/>
      <c r="AK69" s="12"/>
      <c r="AL69" s="12"/>
      <c r="AM69" s="12"/>
      <c r="AN69" s="12"/>
      <c r="AO69" s="12"/>
      <c r="AP69" s="12"/>
      <c r="AQ69" s="12"/>
      <c r="AR69" s="12"/>
      <c r="AS69" s="12"/>
      <c r="AT69" s="12"/>
      <c r="AU69" s="12"/>
      <c r="AV69" s="12"/>
      <c r="AW69" s="12"/>
      <c r="AX69" s="12"/>
      <c r="AY69" s="12"/>
      <c r="AZ69" s="12"/>
      <c r="BA69" s="12"/>
      <c r="BB69" s="12"/>
      <c r="BC69" s="12"/>
      <c r="BD69" s="12"/>
      <c r="BE69" s="12"/>
      <c r="BF69" s="12"/>
      <c r="BG69" s="12"/>
      <c r="BH69" s="12"/>
      <c r="BI69" s="12"/>
      <c r="BJ69" s="12"/>
      <c r="BK69" s="12"/>
      <c r="BL69" s="12"/>
      <c r="BM69" s="12"/>
      <c r="BN69" s="12"/>
      <c r="BO69" s="12"/>
      <c r="BP69" s="12"/>
      <c r="BQ69" s="12"/>
      <c r="BR69" s="12"/>
      <c r="BS69" s="12"/>
      <c r="BT69" s="12"/>
      <c r="BU69" s="12"/>
      <c r="BV69" s="12"/>
      <c r="BW69" s="12"/>
      <c r="BX69" s="12"/>
      <c r="BY69" s="12"/>
      <c r="BZ69" s="12"/>
      <c r="CA69" s="12"/>
      <c r="CB69" s="12"/>
      <c r="CC69" s="12"/>
    </row>
    <row r="70" spans="1:81" ht="15.75" x14ac:dyDescent="0.25">
      <c r="A70" s="20"/>
      <c r="B70" s="324"/>
      <c r="C70" s="324"/>
      <c r="D70" s="324"/>
      <c r="E70" s="324"/>
      <c r="F70" s="332"/>
      <c r="G70" s="333"/>
      <c r="H70" s="201" t="s">
        <v>15</v>
      </c>
      <c r="I70" s="200">
        <f>(I64+I58+I56+I54+I52+I50+I48+I46+I44+I42+I40+I38+I36+I34+I32+I30+I62+I60+I28+I26+I24+I22+I20+I18+I16+I14+I12+I10+I8+I6)/30</f>
        <v>2.8164957600511857</v>
      </c>
      <c r="J70" s="200">
        <f>(J64+J58+J56+J54+J52+J50+J48+J46+J44+J42+J40+J38+J36+J34+J32+J60+J62+J30+J28+J26+J24+J22+J20+J18+J16+J14+J12+J10+J8+J6)/30</f>
        <v>1.8188211479914167</v>
      </c>
      <c r="K70" s="200">
        <f>(K64+K58+K56+K54+K52+K50+K48+K46+K44+K42+K40+K38+K36+K34+K32+K30+K28+K26+K24+K22++K60+K62+K20+K18+K16+K14+K12+K10+K8+K6)/30</f>
        <v>5.7326681090384225E-2</v>
      </c>
      <c r="L70" s="200">
        <f>(L64+L58+L56+L54+L52+L50+L48+L46+L44+L42+L40+L38+L36+L34+L32+L30+L28+L26+L24+L22+L20+L18+L16+L14+L60+L62+L12+L10+L8+L6)/30</f>
        <v>1.3769087400919688</v>
      </c>
      <c r="M70" s="330"/>
      <c r="N70" s="329"/>
      <c r="O70" s="328"/>
      <c r="P70" s="322"/>
      <c r="Q70" s="12"/>
      <c r="R70" s="12"/>
      <c r="S70" s="12"/>
      <c r="T70" s="12"/>
      <c r="U70" s="12"/>
      <c r="V70" s="12"/>
      <c r="W70" s="12"/>
      <c r="X70" s="12"/>
      <c r="Y70" s="12"/>
      <c r="Z70" s="12"/>
      <c r="AA70" s="12"/>
      <c r="AB70" s="12"/>
      <c r="AC70" s="12"/>
      <c r="AD70" s="12"/>
      <c r="AE70" s="12"/>
      <c r="AF70" s="12"/>
      <c r="AG70" s="12"/>
      <c r="AH70" s="12"/>
      <c r="AI70" s="12"/>
      <c r="AJ70" s="12"/>
      <c r="AK70" s="12"/>
      <c r="AL70" s="12"/>
      <c r="AM70" s="12"/>
      <c r="AN70" s="12"/>
      <c r="AO70" s="12"/>
      <c r="AP70" s="12"/>
      <c r="AQ70" s="12"/>
      <c r="AR70" s="12"/>
      <c r="AS70" s="12"/>
      <c r="AT70" s="12"/>
      <c r="AU70" s="12"/>
      <c r="AV70" s="12"/>
      <c r="AW70" s="12"/>
      <c r="AX70" s="12"/>
      <c r="AY70" s="12"/>
      <c r="AZ70" s="12"/>
      <c r="BA70" s="12"/>
      <c r="BB70" s="12"/>
      <c r="BC70" s="12"/>
      <c r="BD70" s="12"/>
      <c r="BE70" s="12"/>
      <c r="BF70" s="12"/>
      <c r="BG70" s="12"/>
      <c r="BH70" s="12"/>
      <c r="BI70" s="12"/>
      <c r="BJ70" s="12"/>
      <c r="BK70" s="12"/>
      <c r="BL70" s="12"/>
      <c r="BM70" s="12"/>
      <c r="BN70" s="12"/>
      <c r="BO70" s="12"/>
      <c r="BP70" s="12"/>
      <c r="BQ70" s="12"/>
      <c r="BR70" s="12"/>
      <c r="BS70" s="12"/>
      <c r="BT70" s="12"/>
      <c r="BU70" s="12"/>
      <c r="BV70" s="12"/>
      <c r="BW70" s="12"/>
      <c r="BX70" s="12"/>
      <c r="BY70" s="12"/>
      <c r="BZ70" s="12"/>
      <c r="CA70" s="12"/>
      <c r="CB70" s="12"/>
      <c r="CC70" s="12"/>
    </row>
    <row r="71" spans="1:81" ht="18.75" x14ac:dyDescent="0.25">
      <c r="A71" s="20"/>
      <c r="B71" s="326" t="s">
        <v>69</v>
      </c>
      <c r="C71" s="326"/>
      <c r="D71" s="326"/>
      <c r="E71" s="326"/>
      <c r="F71" s="326"/>
      <c r="G71" s="326"/>
      <c r="H71" s="326"/>
      <c r="I71" s="326"/>
      <c r="J71" s="326"/>
      <c r="K71" s="326"/>
      <c r="L71" s="326"/>
      <c r="M71" s="326"/>
      <c r="N71" s="326"/>
      <c r="O71" s="326"/>
      <c r="P71" s="327"/>
      <c r="Q71" s="12"/>
      <c r="R71" s="12"/>
      <c r="S71" s="12"/>
      <c r="T71" s="12"/>
      <c r="U71" s="12"/>
      <c r="V71" s="12"/>
      <c r="W71" s="12"/>
      <c r="X71" s="12"/>
      <c r="Y71" s="12"/>
      <c r="Z71" s="12"/>
      <c r="AA71" s="12"/>
      <c r="AB71" s="12"/>
      <c r="AC71" s="12"/>
      <c r="AD71" s="12"/>
      <c r="AE71" s="12"/>
      <c r="AF71" s="12"/>
      <c r="AG71" s="12"/>
      <c r="AH71" s="12"/>
      <c r="AI71" s="12"/>
      <c r="AJ71" s="12"/>
      <c r="AK71" s="12"/>
      <c r="AL71" s="12"/>
      <c r="AM71" s="12"/>
      <c r="AN71" s="12"/>
      <c r="AO71" s="12"/>
      <c r="AP71" s="12"/>
      <c r="AQ71" s="12"/>
      <c r="AR71" s="12"/>
      <c r="AS71" s="12"/>
      <c r="AT71" s="12"/>
      <c r="AU71" s="12"/>
      <c r="AV71" s="12"/>
      <c r="AW71" s="12"/>
      <c r="AX71" s="12"/>
      <c r="AY71" s="12"/>
      <c r="AZ71" s="12"/>
      <c r="BA71" s="12"/>
      <c r="BB71" s="12"/>
      <c r="BC71" s="12"/>
      <c r="BD71" s="12"/>
      <c r="BE71" s="12"/>
      <c r="BF71" s="12"/>
      <c r="BG71" s="12"/>
      <c r="BH71" s="12"/>
      <c r="BI71" s="12"/>
      <c r="BJ71" s="12"/>
      <c r="BK71" s="12"/>
      <c r="BL71" s="12"/>
      <c r="BM71" s="12"/>
      <c r="BN71" s="12"/>
      <c r="BO71" s="12"/>
      <c r="BP71" s="12"/>
      <c r="BQ71" s="12"/>
      <c r="BR71" s="12"/>
      <c r="BS71" s="12"/>
      <c r="BT71" s="12"/>
      <c r="BU71" s="12"/>
      <c r="BV71" s="12"/>
      <c r="BW71" s="12"/>
      <c r="BX71" s="12"/>
      <c r="BY71" s="12"/>
      <c r="BZ71" s="12"/>
      <c r="CA71" s="12"/>
      <c r="CB71" s="12"/>
      <c r="CC71" s="12"/>
    </row>
    <row r="72" spans="1:81" ht="15.75" x14ac:dyDescent="0.25">
      <c r="A72" s="20"/>
      <c r="B72" s="313">
        <f t="shared" ref="B72:F72" si="3">MAX(B5:B64)</f>
        <v>1724000</v>
      </c>
      <c r="C72" s="324">
        <f t="shared" si="3"/>
        <v>72000</v>
      </c>
      <c r="D72" s="324">
        <f t="shared" si="3"/>
        <v>30000.000000002557</v>
      </c>
      <c r="E72" s="324">
        <f t="shared" si="3"/>
        <v>1497900</v>
      </c>
      <c r="F72" s="328">
        <f t="shared" si="3"/>
        <v>21.499999999998181</v>
      </c>
      <c r="G72" s="329">
        <f>MAX(G5:G64)</f>
        <v>0.48</v>
      </c>
      <c r="H72" s="202" t="s">
        <v>16</v>
      </c>
      <c r="I72" s="199">
        <f>MAX(I5,I7,I9,I11,I13,I15,I17,I19,I21,I23,I25,I27,I61,I59,I29,I31,I33,I35,I37,I39,I41,I43,I45,I47,I49,I51,I53,I55,I57,I63)</f>
        <v>61.591250000000002</v>
      </c>
      <c r="J72" s="199">
        <f>MAX(J5,J7,J9,J11,J13,J15,J17,J19,J21,J23,J25,J61,J59,J27,J29,J31,J33,J35,J37,J39,J41,J43,J45,J47,J49,J51,J53,J55,J57,J63)</f>
        <v>25.85</v>
      </c>
      <c r="K72" s="199">
        <f>MAX(K5,K7,K9,K11,K13,K15,K17,K19,K21,K23,K25,K59,K61,K27,K29,K31,K33,K35,K37,K39,K41,K43,K45,K47,K49,K51,K53,K55,K57,K63)</f>
        <v>1.25</v>
      </c>
      <c r="L72" s="199">
        <f>MAX(L5,L7,L9,L11,L13,L15,L17,L19,L21,L23,L25,L27,L29,L31,L33,L35,L59,L61,L37,L39,L41,L43,L45,L47,L49,L51,L53,L55,L57,L63)</f>
        <v>21</v>
      </c>
      <c r="M72" s="330">
        <f>MAX(M5:M64)</f>
        <v>5.3999999999999999E-2</v>
      </c>
      <c r="N72" s="329">
        <f t="shared" ref="N72:O72" si="4">MAX(N5:N64)</f>
        <v>7.99</v>
      </c>
      <c r="O72" s="337">
        <f t="shared" si="4"/>
        <v>17.899999999999999</v>
      </c>
      <c r="P72" s="340">
        <f>MAX(P5:P64)</f>
        <v>1.1200000000000001</v>
      </c>
      <c r="Q72" s="12"/>
      <c r="R72" s="12"/>
      <c r="S72" s="12"/>
      <c r="T72" s="12"/>
      <c r="U72" s="12"/>
      <c r="V72" s="12"/>
      <c r="W72" s="12"/>
      <c r="X72" s="12"/>
      <c r="Y72" s="12"/>
      <c r="Z72" s="12"/>
      <c r="AA72" s="12"/>
      <c r="AB72" s="12"/>
      <c r="AC72" s="12"/>
      <c r="AD72" s="12"/>
      <c r="AE72" s="12"/>
      <c r="AF72" s="12"/>
      <c r="AG72" s="12"/>
      <c r="AH72" s="12"/>
      <c r="AI72" s="12"/>
      <c r="AJ72" s="12"/>
      <c r="AK72" s="12"/>
      <c r="AL72" s="12"/>
      <c r="AM72" s="12"/>
      <c r="AN72" s="12"/>
      <c r="AO72" s="12"/>
      <c r="AP72" s="12"/>
      <c r="AQ72" s="12"/>
      <c r="AR72" s="12"/>
      <c r="AS72" s="12"/>
      <c r="AT72" s="12"/>
      <c r="AU72" s="12"/>
      <c r="AV72" s="12"/>
      <c r="AW72" s="12"/>
      <c r="AX72" s="12"/>
      <c r="AY72" s="12"/>
      <c r="AZ72" s="12"/>
      <c r="BA72" s="12"/>
      <c r="BB72" s="12"/>
      <c r="BC72" s="12"/>
      <c r="BD72" s="12"/>
      <c r="BE72" s="12"/>
      <c r="BF72" s="12"/>
      <c r="BG72" s="12"/>
      <c r="BH72" s="12"/>
      <c r="BI72" s="12"/>
      <c r="BJ72" s="12"/>
      <c r="BK72" s="12"/>
      <c r="BL72" s="12"/>
      <c r="BM72" s="12"/>
      <c r="BN72" s="12"/>
      <c r="BO72" s="12"/>
      <c r="BP72" s="12"/>
      <c r="BQ72" s="12"/>
      <c r="BR72" s="12"/>
      <c r="BS72" s="12"/>
      <c r="BT72" s="12"/>
      <c r="BU72" s="12"/>
      <c r="BV72" s="12"/>
      <c r="BW72" s="12"/>
      <c r="BX72" s="12"/>
      <c r="BY72" s="12"/>
      <c r="BZ72" s="12"/>
      <c r="CA72" s="12"/>
      <c r="CB72" s="12"/>
      <c r="CC72" s="12"/>
    </row>
    <row r="73" spans="1:81" ht="15.75" x14ac:dyDescent="0.25">
      <c r="A73" s="20"/>
      <c r="B73" s="312"/>
      <c r="C73" s="324"/>
      <c r="D73" s="324"/>
      <c r="E73" s="324"/>
      <c r="F73" s="328"/>
      <c r="G73" s="329"/>
      <c r="H73" s="201" t="s">
        <v>15</v>
      </c>
      <c r="I73" s="200">
        <f>MAX(I6,I8,I10,I12,I14,I16,I18,I20,I22,I24,I26,I62,I60,I28,I30,I32,I34,I36,I38,I40,I42,I44,I46,I48,I50,I52,I54,I56,I58,I64)</f>
        <v>5.9797910659326785</v>
      </c>
      <c r="J73" s="200">
        <f>MAX(J6,J8,J10,J12,J14,J16,J18,J20,J22,J24,J26,J28,J30,J60,J62,J32,J34,J36,J38,J40,J42,J44,J46,J48,J50,J52,J54,J56,J58,J64)</f>
        <v>2.1092437790658161</v>
      </c>
      <c r="K73" s="200">
        <f>MAX(K6,K8,K10,K12,K14,K16,K18,K20,K22,K24,K26,K28,K30,K32,K62,K60,K34,K36,K38,K40,K42,K44,K46,K48,K50,K52,K54,K56,K58,K64)</f>
        <v>0.12136040155729666</v>
      </c>
      <c r="L73" s="200">
        <f>MAX(L6,L8,L10,L12,L14,L16,L18,L20,L22,L24,L26,L28,L30,L32,L34,L36,L38,L60,L62,L40,L42,L44,L46,L48,L50,L52,L54,L56,L58,L64)</f>
        <v>1.9504148811082815</v>
      </c>
      <c r="M73" s="330"/>
      <c r="N73" s="329"/>
      <c r="O73" s="337"/>
      <c r="P73" s="340"/>
      <c r="Q73" s="12"/>
      <c r="R73" s="12"/>
      <c r="S73" s="12"/>
      <c r="T73" s="12"/>
      <c r="U73" s="12"/>
      <c r="V73" s="12"/>
      <c r="W73" s="12"/>
      <c r="X73" s="12"/>
      <c r="Y73" s="12"/>
      <c r="Z73" s="12"/>
      <c r="AA73" s="12"/>
      <c r="AB73" s="12"/>
      <c r="AC73" s="12"/>
      <c r="AD73" s="12"/>
      <c r="AE73" s="12"/>
      <c r="AF73" s="12"/>
      <c r="AG73" s="12"/>
      <c r="AH73" s="12"/>
      <c r="AI73" s="12"/>
      <c r="AJ73" s="12"/>
      <c r="AK73" s="12"/>
      <c r="AL73" s="12"/>
      <c r="AM73" s="12"/>
      <c r="AN73" s="12"/>
      <c r="AO73" s="12"/>
      <c r="AP73" s="12"/>
      <c r="AQ73" s="12"/>
      <c r="AR73" s="12"/>
      <c r="AS73" s="12"/>
      <c r="AT73" s="12"/>
      <c r="AU73" s="12"/>
      <c r="AV73" s="12"/>
      <c r="AW73" s="12"/>
      <c r="AX73" s="12"/>
      <c r="AY73" s="12"/>
      <c r="AZ73" s="12"/>
      <c r="BA73" s="12"/>
      <c r="BB73" s="12"/>
      <c r="BC73" s="12"/>
      <c r="BD73" s="12"/>
      <c r="BE73" s="12"/>
      <c r="BF73" s="12"/>
      <c r="BG73" s="12"/>
      <c r="BH73" s="12"/>
      <c r="BI73" s="12"/>
      <c r="BJ73" s="12"/>
      <c r="BK73" s="12"/>
      <c r="BL73" s="12"/>
      <c r="BM73" s="12"/>
      <c r="BN73" s="12"/>
      <c r="BO73" s="12"/>
      <c r="BP73" s="12"/>
      <c r="BQ73" s="12"/>
      <c r="BR73" s="12"/>
      <c r="BS73" s="12"/>
      <c r="BT73" s="12"/>
      <c r="BU73" s="12"/>
      <c r="BV73" s="12"/>
      <c r="BW73" s="12"/>
      <c r="BX73" s="12"/>
      <c r="BY73" s="12"/>
      <c r="BZ73" s="12"/>
      <c r="CA73" s="12"/>
      <c r="CB73" s="12"/>
      <c r="CC73" s="12"/>
    </row>
    <row r="74" spans="1:81" ht="18.75" x14ac:dyDescent="0.25">
      <c r="A74" s="20"/>
      <c r="B74" s="341" t="s">
        <v>71</v>
      </c>
      <c r="C74" s="341"/>
      <c r="D74" s="341"/>
      <c r="E74" s="341"/>
      <c r="F74" s="341"/>
      <c r="G74" s="341"/>
      <c r="H74" s="341"/>
      <c r="I74" s="341"/>
      <c r="J74" s="341"/>
      <c r="K74" s="341"/>
      <c r="L74" s="341"/>
      <c r="M74" s="341"/>
      <c r="N74" s="341"/>
      <c r="O74" s="341"/>
      <c r="P74" s="342"/>
      <c r="Q74" s="12"/>
      <c r="R74" s="12"/>
      <c r="S74" s="12"/>
      <c r="T74" s="12"/>
      <c r="U74" s="12"/>
      <c r="V74" s="12"/>
      <c r="W74" s="12"/>
      <c r="X74" s="12"/>
      <c r="Y74" s="12"/>
      <c r="Z74" s="12"/>
      <c r="AA74" s="12"/>
      <c r="AB74" s="12"/>
      <c r="AC74" s="12"/>
      <c r="AD74" s="12"/>
      <c r="AE74" s="12"/>
      <c r="AF74" s="12"/>
      <c r="AG74" s="12"/>
      <c r="AH74" s="12"/>
      <c r="AI74" s="12"/>
      <c r="AJ74" s="12"/>
      <c r="AK74" s="12"/>
      <c r="AL74" s="12"/>
      <c r="AM74" s="12"/>
      <c r="AN74" s="12"/>
      <c r="AO74" s="12"/>
      <c r="AP74" s="12"/>
      <c r="AQ74" s="12"/>
      <c r="AR74" s="12"/>
      <c r="AS74" s="12"/>
      <c r="AT74" s="12"/>
      <c r="AU74" s="12"/>
      <c r="AV74" s="12"/>
      <c r="AW74" s="12"/>
      <c r="AX74" s="12"/>
      <c r="AY74" s="12"/>
      <c r="AZ74" s="12"/>
      <c r="BA74" s="12"/>
      <c r="BB74" s="12"/>
      <c r="BC74" s="12"/>
      <c r="BD74" s="12"/>
      <c r="BE74" s="12"/>
      <c r="BF74" s="12"/>
      <c r="BG74" s="12"/>
      <c r="BH74" s="12"/>
      <c r="BI74" s="12"/>
      <c r="BJ74" s="12"/>
      <c r="BK74" s="12"/>
      <c r="BL74" s="12"/>
      <c r="BM74" s="12"/>
      <c r="BN74" s="12"/>
      <c r="BO74" s="12"/>
      <c r="BP74" s="12"/>
      <c r="BQ74" s="12"/>
      <c r="BR74" s="12"/>
      <c r="BS74" s="12"/>
      <c r="BT74" s="12"/>
      <c r="BU74" s="12"/>
      <c r="BV74" s="12"/>
      <c r="BW74" s="12"/>
      <c r="BX74" s="12"/>
      <c r="BY74" s="12"/>
      <c r="BZ74" s="12"/>
      <c r="CA74" s="12"/>
      <c r="CB74" s="12"/>
      <c r="CC74" s="12"/>
    </row>
    <row r="75" spans="1:81" ht="15.75" x14ac:dyDescent="0.25">
      <c r="A75" s="20"/>
      <c r="B75" s="313">
        <f t="shared" ref="B75:D75" si="5">MIN(B5:B64)</f>
        <v>755000</v>
      </c>
      <c r="C75" s="315">
        <f t="shared" si="5"/>
        <v>0</v>
      </c>
      <c r="D75" s="315">
        <f t="shared" si="5"/>
        <v>0</v>
      </c>
      <c r="E75" s="313">
        <f>MIN(E5:E64)</f>
        <v>835000</v>
      </c>
      <c r="F75" s="345">
        <f>MIN(F5:F64)</f>
        <v>8.3999999999996362</v>
      </c>
      <c r="G75" s="347">
        <f>MIN(G5:G64)</f>
        <v>0</v>
      </c>
      <c r="H75" s="185" t="s">
        <v>16</v>
      </c>
      <c r="I75" s="199">
        <f>MIN(I63,I57,I55,I53,I51,I49,I47,I45,I43,I41,I39,I37,I35,I61,I59,I33,I31,I29,I27,I25,I23,I21,I19,I17,I15,I13,I11,I9,I7,I5)</f>
        <v>19.7971875</v>
      </c>
      <c r="J75" s="199">
        <f>MIN(J63,J57,J55,J53,J51,J49,J47,J45,J43,J41,J39,J37,J59,J61,J35,J33,J31,J29,J27,J25,J23,J21,J19,J17,J15,J13,J11,J9,J7,J5)</f>
        <v>9.4600000000000009</v>
      </c>
      <c r="K75" s="199">
        <f>MIN(K63,K57,K55,K53,K51,K49,K47,K45,K43,K41,K39,K37,K35,K33,K31,K29,K27,K59,K61,K25,K23,K21,K19,K17,K15,K13,K11,K9,K7,K5)</f>
        <v>0</v>
      </c>
      <c r="L75" s="186">
        <f>MIN(L63,L57,L55,L53,L51,L49,L47,L45,L43,L41,L39,L37,L35,L33,L61,L59,L31,L29,L27,L25,L23,L21,L19,L17,L15,L13,L11,L9,L7,L5)</f>
        <v>9</v>
      </c>
      <c r="M75" s="321">
        <f t="shared" ref="M75:O75" si="6">MIN(M5:M64)</f>
        <v>2.3E-2</v>
      </c>
      <c r="N75" s="319">
        <f t="shared" si="6"/>
        <v>7.6</v>
      </c>
      <c r="O75" s="339">
        <f t="shared" si="6"/>
        <v>13</v>
      </c>
      <c r="P75" s="340">
        <f>MIN(P5:P64)</f>
        <v>0.98</v>
      </c>
      <c r="Q75" s="12"/>
      <c r="R75" s="12"/>
      <c r="S75" s="12"/>
      <c r="T75" s="12"/>
      <c r="U75" s="12"/>
      <c r="V75" s="12"/>
      <c r="W75" s="12"/>
      <c r="X75" s="12"/>
      <c r="Y75" s="12"/>
      <c r="Z75" s="12"/>
      <c r="AA75" s="12"/>
      <c r="AB75" s="12"/>
      <c r="AC75" s="12"/>
      <c r="AD75" s="12"/>
      <c r="AE75" s="12"/>
      <c r="AF75" s="12"/>
      <c r="AG75" s="12"/>
      <c r="AH75" s="12"/>
      <c r="AI75" s="12"/>
      <c r="AJ75" s="12"/>
      <c r="AK75" s="12"/>
      <c r="AL75" s="12"/>
      <c r="AM75" s="12"/>
      <c r="AN75" s="12"/>
      <c r="AO75" s="12"/>
      <c r="AP75" s="12"/>
      <c r="AQ75" s="12"/>
      <c r="AR75" s="12"/>
      <c r="AS75" s="12"/>
      <c r="AT75" s="12"/>
      <c r="AU75" s="12"/>
      <c r="AV75" s="12"/>
      <c r="AW75" s="12"/>
      <c r="AX75" s="12"/>
      <c r="AY75" s="12"/>
      <c r="AZ75" s="12"/>
      <c r="BA75" s="12"/>
      <c r="BB75" s="12"/>
      <c r="BC75" s="12"/>
      <c r="BD75" s="12"/>
      <c r="BE75" s="12"/>
      <c r="BF75" s="12"/>
      <c r="BG75" s="12"/>
      <c r="BH75" s="12"/>
      <c r="BI75" s="12"/>
      <c r="BJ75" s="12"/>
      <c r="BK75" s="12"/>
      <c r="BL75" s="12"/>
      <c r="BM75" s="12"/>
      <c r="BN75" s="12"/>
      <c r="BO75" s="12"/>
      <c r="BP75" s="12"/>
      <c r="BQ75" s="12"/>
      <c r="BR75" s="12"/>
      <c r="BS75" s="12"/>
      <c r="BT75" s="12"/>
      <c r="BU75" s="12"/>
      <c r="BV75" s="12"/>
      <c r="BW75" s="12"/>
      <c r="BX75" s="12"/>
      <c r="BY75" s="12"/>
      <c r="BZ75" s="12"/>
      <c r="CA75" s="12"/>
      <c r="CB75" s="12"/>
      <c r="CC75" s="12"/>
    </row>
    <row r="76" spans="1:81" ht="15.75" x14ac:dyDescent="0.25">
      <c r="A76" s="20"/>
      <c r="B76" s="343"/>
      <c r="C76" s="344"/>
      <c r="D76" s="344"/>
      <c r="E76" s="343"/>
      <c r="F76" s="346"/>
      <c r="G76" s="348"/>
      <c r="H76" s="33" t="s">
        <v>15</v>
      </c>
      <c r="I76" s="197">
        <f>MIN(I64,I58,I56,I54,I52,I50,I48,I46,I44,I42,I40,I38,I36,I34,I62,I60,I32,I30,I28,I26,I24,I22,I20,I18,I16,I14,I12,I10,I8,I6)</f>
        <v>1.4571675992539304</v>
      </c>
      <c r="J76" s="197">
        <f>MIN(J64,J58,J56,J54,J52,J50,J48,J46,J44,J42,J40,J38,J36,J34,J32,J60,J62,J30,J28,J26,J24,J22,J20,J18,J16,J14,J12,J10,J8,J6)</f>
        <v>0.5834838302197749</v>
      </c>
      <c r="K76" s="197">
        <f>MIN(K64,K58,K56,K54,K52,K50,K48,K46,K44,K42,K40,K38,K36,K34,K32,K30,K60,K62,K28,K26,K24,K22,K20,K18,K16,K14,K12,K10,K8,K6)</f>
        <v>0</v>
      </c>
      <c r="L76" s="32">
        <f>MIN(L64,L58,L56,L54,L52,L50,L48,L46,L44,L42,L40,L38,L36,L34,L32,L30,L28,L62,L60,L26,L24,L22,L20,L18,L16,L14,L12,L10,L8,L6)</f>
        <v>0.61679051820272179</v>
      </c>
      <c r="M76" s="338"/>
      <c r="N76" s="322"/>
      <c r="O76" s="340"/>
      <c r="P76" s="340"/>
      <c r="Q76" s="12"/>
      <c r="R76" s="12"/>
      <c r="S76" s="12"/>
      <c r="T76" s="12"/>
      <c r="U76" s="12"/>
      <c r="V76" s="12"/>
      <c r="W76" s="12"/>
      <c r="X76" s="12"/>
      <c r="Y76" s="12"/>
      <c r="Z76" s="12"/>
      <c r="AA76" s="12"/>
      <c r="AB76" s="12"/>
      <c r="AC76" s="12"/>
      <c r="AD76" s="12"/>
      <c r="AE76" s="12"/>
      <c r="AF76" s="12"/>
      <c r="AG76" s="12"/>
      <c r="AH76" s="12"/>
      <c r="AI76" s="12"/>
      <c r="AJ76" s="12"/>
      <c r="AK76" s="12"/>
      <c r="AL76" s="12"/>
      <c r="AM76" s="12"/>
      <c r="AN76" s="12"/>
      <c r="AO76" s="12"/>
      <c r="AP76" s="12"/>
      <c r="AQ76" s="12"/>
      <c r="AR76" s="12"/>
      <c r="AS76" s="12"/>
      <c r="AT76" s="12"/>
      <c r="AU76" s="12"/>
      <c r="AV76" s="12"/>
      <c r="AW76" s="12"/>
      <c r="AX76" s="12"/>
      <c r="AY76" s="12"/>
      <c r="AZ76" s="12"/>
      <c r="BA76" s="12"/>
      <c r="BB76" s="12"/>
      <c r="BC76" s="12"/>
      <c r="BD76" s="12"/>
      <c r="BE76" s="12"/>
      <c r="BF76" s="12"/>
      <c r="BG76" s="12"/>
      <c r="BH76" s="12"/>
      <c r="BI76" s="12"/>
      <c r="BJ76" s="12"/>
      <c r="BK76" s="12"/>
      <c r="BL76" s="12"/>
      <c r="BM76" s="12"/>
      <c r="BN76" s="12"/>
      <c r="BO76" s="12"/>
      <c r="BP76" s="12"/>
      <c r="BQ76" s="12"/>
      <c r="BR76" s="12"/>
      <c r="BS76" s="12"/>
      <c r="BT76" s="12"/>
      <c r="BU76" s="12"/>
      <c r="BV76" s="12"/>
      <c r="BW76" s="12"/>
      <c r="BX76" s="12"/>
      <c r="BY76" s="12"/>
      <c r="BZ76" s="12"/>
      <c r="CA76" s="12"/>
      <c r="CB76" s="12"/>
      <c r="CC76" s="12"/>
    </row>
    <row r="77" spans="1:81" ht="15.75" x14ac:dyDescent="0.25">
      <c r="A77" s="20"/>
      <c r="B77" s="29"/>
      <c r="C77" s="29"/>
      <c r="D77" s="29"/>
      <c r="E77" s="29"/>
      <c r="F77" s="26"/>
      <c r="G77" s="13"/>
      <c r="H77" s="20"/>
      <c r="I77" s="22"/>
      <c r="J77" s="22"/>
      <c r="K77" s="22"/>
      <c r="L77" s="22"/>
      <c r="M77" s="24"/>
      <c r="N77" s="22"/>
      <c r="O77" s="20"/>
      <c r="P77" s="12"/>
      <c r="Q77" s="12"/>
      <c r="R77" s="12"/>
      <c r="S77" s="12"/>
      <c r="T77" s="12"/>
      <c r="U77" s="12"/>
      <c r="V77" s="12"/>
      <c r="W77" s="12"/>
      <c r="X77" s="12"/>
      <c r="Y77" s="12"/>
      <c r="Z77" s="12"/>
      <c r="AA77" s="12"/>
      <c r="AB77" s="12"/>
      <c r="AC77" s="12"/>
      <c r="AD77" s="12"/>
      <c r="AE77" s="12"/>
      <c r="AF77" s="12"/>
      <c r="AG77" s="12"/>
      <c r="AH77" s="12"/>
      <c r="AI77" s="12"/>
      <c r="AJ77" s="12"/>
      <c r="AK77" s="12"/>
      <c r="AL77" s="12"/>
      <c r="AM77" s="12"/>
      <c r="AN77" s="12"/>
      <c r="AO77" s="12"/>
      <c r="AP77" s="12"/>
      <c r="AQ77" s="12"/>
      <c r="AR77" s="12"/>
      <c r="AS77" s="12"/>
      <c r="AT77" s="12"/>
      <c r="AU77" s="12"/>
      <c r="AV77" s="12"/>
      <c r="AW77" s="12"/>
      <c r="AX77" s="12"/>
      <c r="AY77" s="12"/>
      <c r="AZ77" s="12"/>
      <c r="BA77" s="12"/>
      <c r="BB77" s="12"/>
      <c r="BC77" s="12"/>
      <c r="BD77" s="12"/>
      <c r="BE77" s="12"/>
      <c r="BF77" s="12"/>
      <c r="BG77" s="12"/>
      <c r="BH77" s="12"/>
      <c r="BI77" s="12"/>
      <c r="BJ77" s="12"/>
      <c r="BK77" s="12"/>
      <c r="BL77" s="12"/>
      <c r="BM77" s="12"/>
      <c r="BN77" s="12"/>
      <c r="BO77" s="12"/>
      <c r="BP77" s="12"/>
      <c r="BQ77" s="12"/>
      <c r="BR77" s="12"/>
      <c r="BS77" s="12"/>
      <c r="BT77" s="12"/>
      <c r="BU77" s="12"/>
      <c r="BV77" s="12"/>
      <c r="BW77" s="12"/>
      <c r="BX77" s="12"/>
      <c r="BY77" s="12"/>
      <c r="BZ77" s="12"/>
      <c r="CA77" s="12"/>
      <c r="CB77" s="12"/>
      <c r="CC77" s="12"/>
    </row>
    <row r="78" spans="1:81" ht="15.75" x14ac:dyDescent="0.25">
      <c r="A78" s="20"/>
      <c r="B78" s="29"/>
      <c r="C78" s="29"/>
      <c r="D78" s="29"/>
      <c r="E78" s="29"/>
      <c r="F78" s="26"/>
      <c r="G78" s="13"/>
      <c r="H78" s="20"/>
      <c r="I78" s="22"/>
      <c r="J78" s="22"/>
      <c r="K78" s="22"/>
      <c r="L78" s="22"/>
      <c r="M78" s="24"/>
      <c r="N78" s="22"/>
      <c r="O78" s="20"/>
      <c r="P78" s="12"/>
      <c r="Q78" s="12"/>
      <c r="R78" s="12"/>
      <c r="S78" s="12"/>
      <c r="T78" s="12"/>
      <c r="U78" s="12"/>
      <c r="V78" s="12"/>
      <c r="W78" s="12"/>
      <c r="X78" s="12"/>
      <c r="Y78" s="12"/>
      <c r="Z78" s="12"/>
      <c r="AA78" s="12"/>
      <c r="AB78" s="12"/>
      <c r="AC78" s="12"/>
      <c r="AD78" s="12"/>
      <c r="AE78" s="12"/>
      <c r="AF78" s="12"/>
      <c r="AG78" s="12"/>
      <c r="AH78" s="12"/>
      <c r="AI78" s="12"/>
      <c r="AJ78" s="12"/>
      <c r="AK78" s="12"/>
      <c r="AL78" s="12"/>
      <c r="AM78" s="12"/>
      <c r="AN78" s="12"/>
      <c r="AO78" s="12"/>
      <c r="AP78" s="12"/>
      <c r="AQ78" s="12"/>
      <c r="AR78" s="12"/>
      <c r="AS78" s="12"/>
      <c r="AT78" s="12"/>
      <c r="AU78" s="12"/>
      <c r="AV78" s="12"/>
      <c r="AW78" s="12"/>
      <c r="AX78" s="12"/>
      <c r="AY78" s="12"/>
      <c r="AZ78" s="12"/>
      <c r="BA78" s="12"/>
      <c r="BB78" s="12"/>
      <c r="BC78" s="12"/>
      <c r="BD78" s="12"/>
      <c r="BE78" s="12"/>
      <c r="BF78" s="12"/>
      <c r="BG78" s="12"/>
      <c r="BH78" s="12"/>
      <c r="BI78" s="12"/>
      <c r="BJ78" s="12"/>
      <c r="BK78" s="12"/>
      <c r="BL78" s="12"/>
      <c r="BM78" s="12"/>
      <c r="BN78" s="12"/>
      <c r="BO78" s="12"/>
      <c r="BP78" s="12"/>
      <c r="BQ78" s="12"/>
      <c r="BR78" s="12"/>
      <c r="BS78" s="12"/>
      <c r="BT78" s="12"/>
      <c r="BU78" s="12"/>
      <c r="BV78" s="12"/>
      <c r="BW78" s="12"/>
      <c r="BX78" s="12"/>
      <c r="BY78" s="12"/>
      <c r="BZ78" s="12"/>
      <c r="CA78" s="12"/>
      <c r="CB78" s="12"/>
      <c r="CC78" s="12"/>
    </row>
    <row r="79" spans="1:81" ht="15.75" x14ac:dyDescent="0.25">
      <c r="A79" s="20"/>
      <c r="B79" s="29"/>
      <c r="C79" s="29"/>
      <c r="D79" s="29"/>
      <c r="E79" s="29"/>
      <c r="F79" s="26"/>
      <c r="G79" s="13"/>
      <c r="H79" s="20"/>
      <c r="I79" s="22"/>
      <c r="J79" s="22"/>
      <c r="K79" s="22"/>
      <c r="L79" s="22"/>
      <c r="M79" s="24"/>
      <c r="N79" s="22"/>
      <c r="O79" s="20"/>
      <c r="P79" s="12"/>
      <c r="Q79" s="12"/>
      <c r="R79" s="12"/>
      <c r="S79" s="12"/>
      <c r="T79" s="12"/>
      <c r="U79" s="12"/>
      <c r="V79" s="12"/>
      <c r="W79" s="12"/>
      <c r="X79" s="12"/>
      <c r="Y79" s="12"/>
      <c r="Z79" s="12"/>
      <c r="AA79" s="12"/>
      <c r="AB79" s="12"/>
      <c r="AC79" s="12"/>
      <c r="AD79" s="12"/>
      <c r="AE79" s="12"/>
      <c r="AF79" s="12"/>
      <c r="AG79" s="12"/>
      <c r="AH79" s="12"/>
      <c r="AI79" s="12"/>
      <c r="AJ79" s="12"/>
      <c r="AK79" s="12"/>
      <c r="AL79" s="12"/>
      <c r="AM79" s="12"/>
      <c r="AN79" s="12"/>
      <c r="AO79" s="12"/>
      <c r="AP79" s="12"/>
      <c r="AQ79" s="12"/>
      <c r="AR79" s="12"/>
      <c r="AS79" s="12"/>
      <c r="AT79" s="12"/>
      <c r="AU79" s="12"/>
      <c r="AV79" s="12"/>
      <c r="AW79" s="12"/>
      <c r="AX79" s="12"/>
      <c r="AY79" s="12"/>
      <c r="AZ79" s="12"/>
      <c r="BA79" s="12"/>
      <c r="BB79" s="12"/>
      <c r="BC79" s="12"/>
      <c r="BD79" s="12"/>
      <c r="BE79" s="12"/>
      <c r="BF79" s="12"/>
      <c r="BG79" s="12"/>
      <c r="BH79" s="12"/>
      <c r="BI79" s="12"/>
      <c r="BJ79" s="12"/>
      <c r="BK79" s="12"/>
      <c r="BL79" s="12"/>
      <c r="BM79" s="12"/>
      <c r="BN79" s="12"/>
      <c r="BO79" s="12"/>
      <c r="BP79" s="12"/>
      <c r="BQ79" s="12"/>
      <c r="BR79" s="12"/>
      <c r="BS79" s="12"/>
      <c r="BT79" s="12"/>
      <c r="BU79" s="12"/>
      <c r="BV79" s="12"/>
      <c r="BW79" s="12"/>
      <c r="BX79" s="12"/>
      <c r="BY79" s="12"/>
      <c r="BZ79" s="12"/>
      <c r="CA79" s="12"/>
      <c r="CB79" s="12"/>
      <c r="CC79" s="12"/>
    </row>
    <row r="80" spans="1:81" ht="15.75" x14ac:dyDescent="0.25">
      <c r="A80" s="20"/>
      <c r="B80" s="29"/>
      <c r="C80" s="29"/>
      <c r="D80" s="29"/>
      <c r="E80" s="29"/>
      <c r="F80" s="26"/>
      <c r="G80" s="13"/>
      <c r="H80" s="20"/>
      <c r="I80" s="22"/>
      <c r="J80" s="22"/>
      <c r="K80" s="22"/>
      <c r="L80" s="22"/>
      <c r="M80" s="24"/>
      <c r="N80" s="22"/>
      <c r="O80" s="20"/>
      <c r="P80" s="12"/>
      <c r="Q80" s="12"/>
      <c r="R80" s="12"/>
      <c r="S80" s="12"/>
      <c r="T80" s="12"/>
      <c r="U80" s="12"/>
      <c r="V80" s="12"/>
      <c r="W80" s="12"/>
      <c r="X80" s="12"/>
      <c r="Y80" s="12"/>
      <c r="Z80" s="12"/>
      <c r="AA80" s="12"/>
      <c r="AB80" s="12"/>
      <c r="AC80" s="12"/>
      <c r="AD80" s="12"/>
      <c r="AE80" s="12"/>
      <c r="AF80" s="12"/>
      <c r="AG80" s="12"/>
      <c r="AH80" s="12"/>
      <c r="AI80" s="12"/>
      <c r="AJ80" s="12"/>
      <c r="AK80" s="12"/>
      <c r="AL80" s="12"/>
      <c r="AM80" s="12"/>
      <c r="AN80" s="12"/>
      <c r="AO80" s="12"/>
      <c r="AP80" s="12"/>
      <c r="AQ80" s="12"/>
      <c r="AR80" s="12"/>
      <c r="AS80" s="12"/>
      <c r="AT80" s="12"/>
      <c r="AU80" s="12"/>
      <c r="AV80" s="12"/>
      <c r="AW80" s="12"/>
      <c r="AX80" s="12"/>
      <c r="AY80" s="12"/>
      <c r="AZ80" s="12"/>
      <c r="BA80" s="12"/>
      <c r="BB80" s="12"/>
      <c r="BC80" s="12"/>
      <c r="BD80" s="12"/>
      <c r="BE80" s="12"/>
      <c r="BF80" s="12"/>
      <c r="BG80" s="12"/>
      <c r="BH80" s="12"/>
      <c r="BI80" s="12"/>
      <c r="BJ80" s="12"/>
      <c r="BK80" s="12"/>
      <c r="BL80" s="12"/>
      <c r="BM80" s="12"/>
      <c r="BN80" s="12"/>
      <c r="BO80" s="12"/>
      <c r="BP80" s="12"/>
      <c r="BQ80" s="12"/>
      <c r="BR80" s="12"/>
      <c r="BS80" s="12"/>
      <c r="BT80" s="12"/>
      <c r="BU80" s="12"/>
      <c r="BV80" s="12"/>
      <c r="BW80" s="12"/>
      <c r="BX80" s="12"/>
      <c r="BY80" s="12"/>
      <c r="BZ80" s="12"/>
      <c r="CA80" s="12"/>
      <c r="CB80" s="12"/>
      <c r="CC80" s="12"/>
    </row>
    <row r="81" spans="1:81" ht="15.75" x14ac:dyDescent="0.25">
      <c r="A81" s="20"/>
      <c r="B81" s="29"/>
      <c r="C81" s="29"/>
      <c r="D81" s="29"/>
      <c r="E81" s="29"/>
      <c r="F81" s="26"/>
      <c r="G81" s="13"/>
      <c r="H81" s="20"/>
      <c r="I81" s="22"/>
      <c r="J81" s="22"/>
      <c r="K81" s="22"/>
      <c r="L81" s="22"/>
      <c r="M81" s="24"/>
      <c r="N81" s="22"/>
      <c r="O81" s="20"/>
      <c r="P81" s="12"/>
      <c r="Q81" s="12"/>
      <c r="R81" s="12"/>
      <c r="S81" s="12"/>
      <c r="T81" s="12"/>
      <c r="U81" s="12"/>
      <c r="V81" s="12"/>
      <c r="W81" s="12"/>
      <c r="X81" s="12"/>
      <c r="Y81" s="12"/>
      <c r="Z81" s="12"/>
      <c r="AA81" s="12"/>
      <c r="AB81" s="12"/>
      <c r="AC81" s="12"/>
      <c r="AD81" s="12"/>
      <c r="AE81" s="12"/>
      <c r="AF81" s="12"/>
      <c r="AG81" s="12"/>
      <c r="AH81" s="12"/>
      <c r="AI81" s="12"/>
      <c r="AJ81" s="12"/>
      <c r="AK81" s="12"/>
      <c r="AL81" s="12"/>
      <c r="AM81" s="12"/>
      <c r="AN81" s="12"/>
      <c r="AO81" s="12"/>
      <c r="AP81" s="12"/>
      <c r="AQ81" s="12"/>
      <c r="AR81" s="12"/>
      <c r="AS81" s="12"/>
      <c r="AT81" s="12"/>
      <c r="AU81" s="12"/>
      <c r="AV81" s="12"/>
      <c r="AW81" s="12"/>
      <c r="AX81" s="12"/>
      <c r="AY81" s="12"/>
      <c r="AZ81" s="12"/>
      <c r="BA81" s="12"/>
      <c r="BB81" s="12"/>
      <c r="BC81" s="12"/>
      <c r="BD81" s="12"/>
      <c r="BE81" s="12"/>
      <c r="BF81" s="12"/>
      <c r="BG81" s="12"/>
      <c r="BH81" s="12"/>
      <c r="BI81" s="12"/>
      <c r="BJ81" s="12"/>
      <c r="BK81" s="12"/>
      <c r="BL81" s="12"/>
      <c r="BM81" s="12"/>
      <c r="BN81" s="12"/>
      <c r="BO81" s="12"/>
      <c r="BP81" s="12"/>
      <c r="BQ81" s="12"/>
      <c r="BR81" s="12"/>
      <c r="BS81" s="12"/>
      <c r="BT81" s="12"/>
      <c r="BU81" s="12"/>
      <c r="BV81" s="12"/>
      <c r="BW81" s="12"/>
      <c r="BX81" s="12"/>
      <c r="BY81" s="12"/>
      <c r="BZ81" s="12"/>
      <c r="CA81" s="12"/>
      <c r="CB81" s="12"/>
      <c r="CC81" s="12"/>
    </row>
    <row r="82" spans="1:81" ht="15.75" x14ac:dyDescent="0.25">
      <c r="A82" s="20"/>
      <c r="B82" s="29"/>
      <c r="C82" s="29"/>
      <c r="D82" s="29"/>
      <c r="E82" s="29"/>
      <c r="F82" s="26"/>
      <c r="G82" s="13"/>
      <c r="H82" s="20"/>
      <c r="I82" s="22"/>
      <c r="J82" s="22"/>
      <c r="K82" s="22"/>
      <c r="L82" s="22"/>
      <c r="M82" s="24"/>
      <c r="N82" s="22"/>
      <c r="O82" s="20"/>
      <c r="P82" s="12"/>
      <c r="Q82" s="12"/>
      <c r="R82" s="12"/>
      <c r="S82" s="12"/>
      <c r="T82" s="12"/>
      <c r="U82" s="12"/>
      <c r="V82" s="12"/>
      <c r="W82" s="12"/>
      <c r="X82" s="12"/>
      <c r="Y82" s="12"/>
      <c r="Z82" s="12"/>
      <c r="AA82" s="12"/>
      <c r="AB82" s="12"/>
      <c r="AC82" s="12"/>
      <c r="AD82" s="12"/>
      <c r="AE82" s="12"/>
      <c r="AF82" s="12"/>
      <c r="AG82" s="12"/>
      <c r="AH82" s="12"/>
      <c r="AI82" s="12"/>
      <c r="AJ82" s="12"/>
      <c r="AK82" s="12"/>
      <c r="AL82" s="12"/>
      <c r="AM82" s="12"/>
      <c r="AN82" s="12"/>
      <c r="AO82" s="12"/>
      <c r="AP82" s="12"/>
      <c r="AQ82" s="12"/>
      <c r="AR82" s="12"/>
      <c r="AS82" s="12"/>
      <c r="AT82" s="12"/>
      <c r="AU82" s="12"/>
      <c r="AV82" s="12"/>
      <c r="AW82" s="12"/>
      <c r="AX82" s="12"/>
      <c r="AY82" s="12"/>
      <c r="AZ82" s="12"/>
      <c r="BA82" s="12"/>
      <c r="BB82" s="12"/>
      <c r="BC82" s="12"/>
      <c r="BD82" s="12"/>
      <c r="BE82" s="12"/>
      <c r="BF82" s="12"/>
      <c r="BG82" s="12"/>
      <c r="BH82" s="12"/>
      <c r="BI82" s="12"/>
      <c r="BJ82" s="12"/>
      <c r="BK82" s="12"/>
      <c r="BL82" s="12"/>
      <c r="BM82" s="12"/>
      <c r="BN82" s="12"/>
      <c r="BO82" s="12"/>
      <c r="BP82" s="12"/>
      <c r="BQ82" s="12"/>
      <c r="BR82" s="12"/>
      <c r="BS82" s="12"/>
      <c r="BT82" s="12"/>
      <c r="BU82" s="12"/>
      <c r="BV82" s="12"/>
      <c r="BW82" s="12"/>
      <c r="BX82" s="12"/>
      <c r="BY82" s="12"/>
      <c r="BZ82" s="12"/>
      <c r="CA82" s="12"/>
      <c r="CB82" s="12"/>
      <c r="CC82" s="12"/>
    </row>
    <row r="83" spans="1:81" ht="15.75" x14ac:dyDescent="0.25">
      <c r="A83" s="20"/>
      <c r="B83" s="29"/>
      <c r="C83" s="29"/>
      <c r="D83" s="29"/>
      <c r="E83" s="29"/>
      <c r="F83" s="26"/>
      <c r="G83" s="13"/>
      <c r="H83" s="20"/>
      <c r="I83" s="22"/>
      <c r="J83" s="22"/>
      <c r="K83" s="22"/>
      <c r="L83" s="22"/>
      <c r="M83" s="24"/>
      <c r="N83" s="22"/>
      <c r="O83" s="20"/>
      <c r="P83" s="12"/>
      <c r="Q83" s="12"/>
      <c r="R83" s="12"/>
      <c r="S83" s="12"/>
      <c r="T83" s="12"/>
      <c r="U83" s="12"/>
      <c r="V83" s="12"/>
      <c r="W83" s="12"/>
      <c r="X83" s="12"/>
      <c r="Y83" s="12"/>
      <c r="Z83" s="12"/>
      <c r="AA83" s="12"/>
      <c r="AB83" s="12"/>
      <c r="AC83" s="12"/>
      <c r="AD83" s="12"/>
      <c r="AE83" s="12"/>
      <c r="AF83" s="12"/>
      <c r="AG83" s="12"/>
      <c r="AH83" s="12"/>
      <c r="AI83" s="12"/>
      <c r="AJ83" s="12"/>
      <c r="AK83" s="12"/>
      <c r="AL83" s="12"/>
      <c r="AM83" s="12"/>
      <c r="AN83" s="12"/>
      <c r="AO83" s="12"/>
      <c r="AP83" s="12"/>
      <c r="AQ83" s="12"/>
      <c r="AR83" s="12"/>
      <c r="AS83" s="12"/>
      <c r="AT83" s="12"/>
      <c r="AU83" s="12"/>
      <c r="AV83" s="12"/>
      <c r="AW83" s="12"/>
      <c r="AX83" s="12"/>
      <c r="AY83" s="12"/>
      <c r="AZ83" s="12"/>
      <c r="BA83" s="12"/>
      <c r="BB83" s="12"/>
      <c r="BC83" s="12"/>
      <c r="BD83" s="12"/>
      <c r="BE83" s="12"/>
      <c r="BF83" s="12"/>
      <c r="BG83" s="12"/>
      <c r="BH83" s="12"/>
      <c r="BI83" s="12"/>
      <c r="BJ83" s="12"/>
      <c r="BK83" s="12"/>
      <c r="BL83" s="12"/>
      <c r="BM83" s="12"/>
      <c r="BN83" s="12"/>
      <c r="BO83" s="12"/>
      <c r="BP83" s="12"/>
      <c r="BQ83" s="12"/>
      <c r="BR83" s="12"/>
      <c r="BS83" s="12"/>
      <c r="BT83" s="12"/>
      <c r="BU83" s="12"/>
      <c r="BV83" s="12"/>
      <c r="BW83" s="12"/>
      <c r="BX83" s="12"/>
      <c r="BY83" s="12"/>
      <c r="BZ83" s="12"/>
      <c r="CA83" s="12"/>
      <c r="CB83" s="12"/>
      <c r="CC83" s="12"/>
    </row>
    <row r="84" spans="1:81" ht="15.75" x14ac:dyDescent="0.25">
      <c r="A84" s="20"/>
      <c r="B84" s="29"/>
      <c r="C84" s="29"/>
      <c r="D84" s="29"/>
      <c r="E84" s="29"/>
      <c r="F84" s="26"/>
      <c r="G84" s="13"/>
      <c r="H84" s="20"/>
      <c r="I84" s="22"/>
      <c r="J84" s="22"/>
      <c r="K84" s="22"/>
      <c r="L84" s="22"/>
      <c r="M84" s="24"/>
      <c r="N84" s="22"/>
      <c r="O84" s="20"/>
      <c r="P84" s="12"/>
      <c r="Q84" s="12"/>
      <c r="R84" s="12"/>
      <c r="S84" s="12"/>
      <c r="T84" s="12"/>
      <c r="U84" s="12"/>
      <c r="V84" s="12"/>
      <c r="W84" s="12"/>
      <c r="X84" s="12"/>
      <c r="Y84" s="12"/>
      <c r="Z84" s="12"/>
      <c r="AA84" s="12"/>
      <c r="AB84" s="12"/>
      <c r="AC84" s="12"/>
      <c r="AD84" s="12"/>
      <c r="AE84" s="12"/>
      <c r="AF84" s="12"/>
      <c r="AG84" s="12"/>
      <c r="AH84" s="12"/>
      <c r="AI84" s="12"/>
      <c r="AJ84" s="12"/>
      <c r="AK84" s="12"/>
      <c r="AL84" s="12"/>
      <c r="AM84" s="12"/>
      <c r="AN84" s="12"/>
      <c r="AO84" s="12"/>
      <c r="AP84" s="12"/>
      <c r="AQ84" s="12"/>
      <c r="AR84" s="12"/>
      <c r="AS84" s="12"/>
      <c r="AT84" s="12"/>
      <c r="AU84" s="12"/>
      <c r="AV84" s="12"/>
      <c r="AW84" s="12"/>
      <c r="AX84" s="12"/>
      <c r="AY84" s="12"/>
      <c r="AZ84" s="12"/>
      <c r="BA84" s="12"/>
      <c r="BB84" s="12"/>
      <c r="BC84" s="12"/>
      <c r="BD84" s="12"/>
      <c r="BE84" s="12"/>
      <c r="BF84" s="12"/>
      <c r="BG84" s="12"/>
      <c r="BH84" s="12"/>
      <c r="BI84" s="12"/>
      <c r="BJ84" s="12"/>
      <c r="BK84" s="12"/>
      <c r="BL84" s="12"/>
      <c r="BM84" s="12"/>
      <c r="BN84" s="12"/>
      <c r="BO84" s="12"/>
      <c r="BP84" s="12"/>
      <c r="BQ84" s="12"/>
      <c r="BR84" s="12"/>
      <c r="BS84" s="12"/>
      <c r="BT84" s="12"/>
      <c r="BU84" s="12"/>
      <c r="BV84" s="12"/>
      <c r="BW84" s="12"/>
      <c r="BX84" s="12"/>
      <c r="BY84" s="12"/>
      <c r="BZ84" s="12"/>
      <c r="CA84" s="12"/>
      <c r="CB84" s="12"/>
      <c r="CC84" s="12"/>
    </row>
    <row r="85" spans="1:81" ht="15.75" x14ac:dyDescent="0.25">
      <c r="A85" s="20"/>
      <c r="B85" s="29"/>
      <c r="C85" s="29"/>
      <c r="D85" s="29"/>
      <c r="E85" s="29"/>
      <c r="F85" s="26"/>
      <c r="G85" s="13"/>
      <c r="H85" s="20"/>
      <c r="I85" s="22"/>
      <c r="J85" s="22"/>
      <c r="K85" s="22"/>
      <c r="L85" s="22"/>
      <c r="M85" s="24"/>
      <c r="N85" s="22"/>
      <c r="O85" s="20"/>
      <c r="P85" s="12"/>
      <c r="Q85" s="12"/>
      <c r="R85" s="12"/>
      <c r="S85" s="12"/>
      <c r="T85" s="12"/>
      <c r="U85" s="12"/>
      <c r="V85" s="12"/>
      <c r="W85" s="12"/>
      <c r="X85" s="12"/>
      <c r="Y85" s="12"/>
      <c r="Z85" s="12"/>
      <c r="AA85" s="12"/>
      <c r="AB85" s="12"/>
      <c r="AC85" s="12"/>
      <c r="AD85" s="12"/>
      <c r="AE85" s="12"/>
      <c r="AF85" s="12"/>
      <c r="AG85" s="12"/>
      <c r="AH85" s="12"/>
      <c r="AI85" s="12"/>
      <c r="AJ85" s="12"/>
      <c r="AK85" s="12"/>
      <c r="AL85" s="12"/>
      <c r="AM85" s="12"/>
      <c r="AN85" s="12"/>
      <c r="AO85" s="12"/>
      <c r="AP85" s="12"/>
      <c r="AQ85" s="12"/>
      <c r="AR85" s="12"/>
      <c r="AS85" s="12"/>
      <c r="AT85" s="12"/>
      <c r="AU85" s="12"/>
      <c r="AV85" s="12"/>
      <c r="AW85" s="12"/>
      <c r="AX85" s="12"/>
      <c r="AY85" s="12"/>
      <c r="AZ85" s="12"/>
      <c r="BA85" s="12"/>
      <c r="BB85" s="12"/>
      <c r="BC85" s="12"/>
      <c r="BD85" s="12"/>
      <c r="BE85" s="12"/>
      <c r="BF85" s="12"/>
      <c r="BG85" s="12"/>
      <c r="BH85" s="12"/>
      <c r="BI85" s="12"/>
      <c r="BJ85" s="12"/>
      <c r="BK85" s="12"/>
      <c r="BL85" s="12"/>
      <c r="BM85" s="12"/>
      <c r="BN85" s="12"/>
      <c r="BO85" s="12"/>
      <c r="BP85" s="12"/>
      <c r="BQ85" s="12"/>
      <c r="BR85" s="12"/>
      <c r="BS85" s="12"/>
      <c r="BT85" s="12"/>
      <c r="BU85" s="12"/>
      <c r="BV85" s="12"/>
      <c r="BW85" s="12"/>
      <c r="BX85" s="12"/>
      <c r="BY85" s="12"/>
      <c r="BZ85" s="12"/>
      <c r="CA85" s="12"/>
      <c r="CB85" s="12"/>
      <c r="CC85" s="12"/>
    </row>
    <row r="86" spans="1:81" ht="15.75" x14ac:dyDescent="0.25">
      <c r="A86" s="20"/>
      <c r="B86" s="29"/>
      <c r="C86" s="29"/>
      <c r="D86" s="29"/>
      <c r="E86" s="29"/>
      <c r="F86" s="26"/>
      <c r="G86" s="13"/>
      <c r="H86" s="20"/>
      <c r="I86" s="22"/>
      <c r="J86" s="22"/>
      <c r="K86" s="22"/>
      <c r="L86" s="22"/>
      <c r="M86" s="24"/>
      <c r="N86" s="22"/>
      <c r="O86" s="20"/>
      <c r="P86" s="12"/>
      <c r="Q86" s="12"/>
      <c r="R86" s="12"/>
      <c r="S86" s="12"/>
      <c r="T86" s="12"/>
      <c r="U86" s="12"/>
      <c r="V86" s="12"/>
      <c r="W86" s="12"/>
      <c r="X86" s="12"/>
      <c r="Y86" s="12"/>
      <c r="Z86" s="12"/>
      <c r="AA86" s="12"/>
      <c r="AB86" s="12"/>
      <c r="AC86" s="12"/>
      <c r="AD86" s="12"/>
      <c r="AE86" s="12"/>
      <c r="AF86" s="12"/>
      <c r="AG86" s="12"/>
      <c r="AH86" s="12"/>
      <c r="AI86" s="12"/>
      <c r="AJ86" s="12"/>
      <c r="AK86" s="12"/>
      <c r="AL86" s="12"/>
      <c r="AM86" s="12"/>
      <c r="AN86" s="12"/>
      <c r="AO86" s="12"/>
      <c r="AP86" s="12"/>
      <c r="AQ86" s="12"/>
      <c r="AR86" s="12"/>
      <c r="AS86" s="12"/>
      <c r="AT86" s="12"/>
      <c r="AU86" s="12"/>
      <c r="AV86" s="12"/>
      <c r="AW86" s="12"/>
      <c r="AX86" s="12"/>
      <c r="AY86" s="12"/>
      <c r="AZ86" s="12"/>
      <c r="BA86" s="12"/>
      <c r="BB86" s="12"/>
      <c r="BC86" s="12"/>
      <c r="BD86" s="12"/>
      <c r="BE86" s="12"/>
      <c r="BF86" s="12"/>
      <c r="BG86" s="12"/>
      <c r="BH86" s="12"/>
      <c r="BI86" s="12"/>
      <c r="BJ86" s="12"/>
      <c r="BK86" s="12"/>
      <c r="BL86" s="12"/>
      <c r="BM86" s="12"/>
      <c r="BN86" s="12"/>
      <c r="BO86" s="12"/>
      <c r="BP86" s="12"/>
      <c r="BQ86" s="12"/>
      <c r="BR86" s="12"/>
      <c r="BS86" s="12"/>
      <c r="BT86" s="12"/>
      <c r="BU86" s="12"/>
      <c r="BV86" s="12"/>
      <c r="BW86" s="12"/>
      <c r="BX86" s="12"/>
      <c r="BY86" s="12"/>
      <c r="BZ86" s="12"/>
      <c r="CA86" s="12"/>
      <c r="CB86" s="12"/>
      <c r="CC86" s="12"/>
    </row>
    <row r="87" spans="1:81" ht="15.75" x14ac:dyDescent="0.25">
      <c r="A87" s="20"/>
      <c r="B87" s="29"/>
      <c r="C87" s="29"/>
      <c r="D87" s="29"/>
      <c r="E87" s="29"/>
      <c r="F87" s="26"/>
      <c r="G87" s="13"/>
      <c r="H87" s="20"/>
      <c r="I87" s="22"/>
      <c r="J87" s="22"/>
      <c r="K87" s="22"/>
      <c r="L87" s="22"/>
      <c r="M87" s="24"/>
      <c r="N87" s="22"/>
      <c r="O87" s="20"/>
      <c r="P87" s="12"/>
      <c r="Q87" s="12"/>
      <c r="R87" s="12"/>
      <c r="S87" s="12"/>
      <c r="T87" s="12"/>
      <c r="U87" s="12"/>
      <c r="V87" s="12"/>
      <c r="W87" s="12"/>
      <c r="X87" s="12"/>
      <c r="Y87" s="12"/>
      <c r="Z87" s="12"/>
      <c r="AA87" s="12"/>
      <c r="AB87" s="12"/>
      <c r="AC87" s="12"/>
      <c r="AD87" s="12"/>
      <c r="AE87" s="12"/>
      <c r="AF87" s="12"/>
      <c r="AG87" s="12"/>
      <c r="AH87" s="12"/>
      <c r="AI87" s="12"/>
      <c r="AJ87" s="12"/>
      <c r="AK87" s="12"/>
      <c r="AL87" s="12"/>
      <c r="AM87" s="12"/>
      <c r="AN87" s="12"/>
      <c r="AO87" s="12"/>
      <c r="AP87" s="12"/>
      <c r="AQ87" s="12"/>
      <c r="AR87" s="12"/>
      <c r="AS87" s="12"/>
      <c r="AT87" s="12"/>
      <c r="AU87" s="12"/>
      <c r="AV87" s="12"/>
      <c r="AW87" s="12"/>
      <c r="AX87" s="12"/>
      <c r="AY87" s="12"/>
      <c r="AZ87" s="12"/>
      <c r="BA87" s="12"/>
      <c r="BB87" s="12"/>
      <c r="BC87" s="12"/>
      <c r="BD87" s="12"/>
      <c r="BE87" s="12"/>
      <c r="BF87" s="12"/>
      <c r="BG87" s="12"/>
      <c r="BH87" s="12"/>
      <c r="BI87" s="12"/>
      <c r="BJ87" s="12"/>
      <c r="BK87" s="12"/>
      <c r="BL87" s="12"/>
      <c r="BM87" s="12"/>
      <c r="BN87" s="12"/>
      <c r="BO87" s="12"/>
      <c r="BP87" s="12"/>
      <c r="BQ87" s="12"/>
      <c r="BR87" s="12"/>
      <c r="BS87" s="12"/>
      <c r="BT87" s="12"/>
      <c r="BU87" s="12"/>
      <c r="BV87" s="12"/>
      <c r="BW87" s="12"/>
      <c r="BX87" s="12"/>
      <c r="BY87" s="12"/>
      <c r="BZ87" s="12"/>
      <c r="CA87" s="12"/>
      <c r="CB87" s="12"/>
      <c r="CC87" s="12"/>
    </row>
    <row r="88" spans="1:81" ht="15.75" x14ac:dyDescent="0.25">
      <c r="A88" s="20"/>
      <c r="B88" s="29"/>
      <c r="C88" s="29"/>
      <c r="D88" s="29"/>
      <c r="E88" s="29"/>
      <c r="F88" s="26"/>
      <c r="G88" s="13"/>
      <c r="H88" s="20"/>
      <c r="I88" s="22"/>
      <c r="J88" s="22"/>
      <c r="K88" s="22"/>
      <c r="L88" s="22"/>
      <c r="M88" s="24"/>
      <c r="N88" s="22"/>
      <c r="O88" s="20"/>
      <c r="P88" s="12"/>
      <c r="Q88" s="12"/>
      <c r="R88" s="12"/>
      <c r="S88" s="12"/>
      <c r="T88" s="12"/>
      <c r="U88" s="12"/>
      <c r="V88" s="12"/>
      <c r="W88" s="12"/>
      <c r="X88" s="12"/>
      <c r="Y88" s="12"/>
      <c r="Z88" s="12"/>
      <c r="AA88" s="12"/>
      <c r="AB88" s="12"/>
      <c r="AC88" s="12"/>
      <c r="AD88" s="12"/>
      <c r="AE88" s="12"/>
      <c r="AF88" s="12"/>
      <c r="AG88" s="12"/>
      <c r="AH88" s="12"/>
      <c r="AI88" s="12"/>
      <c r="AJ88" s="12"/>
      <c r="AK88" s="12"/>
      <c r="AL88" s="12"/>
      <c r="AM88" s="12"/>
      <c r="AN88" s="12"/>
      <c r="AO88" s="12"/>
      <c r="AP88" s="12"/>
      <c r="AQ88" s="12"/>
      <c r="AR88" s="12"/>
      <c r="AS88" s="12"/>
      <c r="AT88" s="12"/>
      <c r="AU88" s="12"/>
      <c r="AV88" s="12"/>
      <c r="AW88" s="12"/>
      <c r="AX88" s="12"/>
      <c r="AY88" s="12"/>
      <c r="AZ88" s="12"/>
      <c r="BA88" s="12"/>
      <c r="BB88" s="12"/>
      <c r="BC88" s="12"/>
      <c r="BD88" s="12"/>
      <c r="BE88" s="12"/>
      <c r="BF88" s="12"/>
      <c r="BG88" s="12"/>
      <c r="BH88" s="12"/>
      <c r="BI88" s="12"/>
      <c r="BJ88" s="12"/>
      <c r="BK88" s="12"/>
      <c r="BL88" s="12"/>
      <c r="BM88" s="12"/>
      <c r="BN88" s="12"/>
      <c r="BO88" s="12"/>
      <c r="BP88" s="12"/>
      <c r="BQ88" s="12"/>
      <c r="BR88" s="12"/>
      <c r="BS88" s="12"/>
      <c r="BT88" s="12"/>
      <c r="BU88" s="12"/>
      <c r="BV88" s="12"/>
      <c r="BW88" s="12"/>
      <c r="BX88" s="12"/>
      <c r="BY88" s="12"/>
      <c r="BZ88" s="12"/>
      <c r="CA88" s="12"/>
      <c r="CB88" s="12"/>
      <c r="CC88" s="12"/>
    </row>
    <row r="89" spans="1:81" ht="15.75" x14ac:dyDescent="0.25">
      <c r="A89" s="20"/>
      <c r="B89" s="29"/>
      <c r="C89" s="29"/>
      <c r="D89" s="29"/>
      <c r="E89" s="29"/>
      <c r="F89" s="26"/>
      <c r="G89" s="13"/>
      <c r="H89" s="20"/>
      <c r="I89" s="22"/>
      <c r="J89" s="22"/>
      <c r="K89" s="22"/>
      <c r="L89" s="22"/>
      <c r="M89" s="24"/>
      <c r="N89" s="22"/>
      <c r="O89" s="20"/>
      <c r="P89" s="12"/>
      <c r="Q89" s="12"/>
      <c r="R89" s="12"/>
      <c r="S89" s="12"/>
      <c r="T89" s="12"/>
      <c r="U89" s="12"/>
      <c r="V89" s="12"/>
      <c r="W89" s="12"/>
      <c r="X89" s="12"/>
      <c r="Y89" s="12"/>
      <c r="Z89" s="12"/>
      <c r="AA89" s="12"/>
      <c r="AB89" s="12"/>
      <c r="AC89" s="12"/>
      <c r="AD89" s="12"/>
      <c r="AE89" s="12"/>
      <c r="AF89" s="12"/>
      <c r="AG89" s="12"/>
      <c r="AH89" s="12"/>
      <c r="AI89" s="12"/>
      <c r="AJ89" s="12"/>
      <c r="AK89" s="12"/>
      <c r="AL89" s="12"/>
      <c r="AM89" s="12"/>
      <c r="AN89" s="12"/>
      <c r="AO89" s="12"/>
      <c r="AP89" s="12"/>
      <c r="AQ89" s="12"/>
      <c r="AR89" s="12"/>
      <c r="AS89" s="12"/>
      <c r="AT89" s="12"/>
      <c r="AU89" s="12"/>
      <c r="AV89" s="12"/>
      <c r="AW89" s="12"/>
      <c r="AX89" s="12"/>
      <c r="AY89" s="12"/>
      <c r="AZ89" s="12"/>
      <c r="BA89" s="12"/>
      <c r="BB89" s="12"/>
      <c r="BC89" s="12"/>
      <c r="BD89" s="12"/>
      <c r="BE89" s="12"/>
      <c r="BF89" s="12"/>
      <c r="BG89" s="12"/>
      <c r="BH89" s="12"/>
      <c r="BI89" s="12"/>
      <c r="BJ89" s="12"/>
      <c r="BK89" s="12"/>
      <c r="BL89" s="12"/>
      <c r="BM89" s="12"/>
      <c r="BN89" s="12"/>
      <c r="BO89" s="12"/>
      <c r="BP89" s="12"/>
      <c r="BQ89" s="12"/>
      <c r="BR89" s="12"/>
      <c r="BS89" s="12"/>
      <c r="BT89" s="12"/>
      <c r="BU89" s="12"/>
      <c r="BV89" s="12"/>
      <c r="BW89" s="12"/>
      <c r="BX89" s="12"/>
      <c r="BY89" s="12"/>
      <c r="BZ89" s="12"/>
      <c r="CA89" s="12"/>
      <c r="CB89" s="12"/>
      <c r="CC89" s="12"/>
    </row>
    <row r="90" spans="1:81" ht="15.75" x14ac:dyDescent="0.25">
      <c r="A90" s="20"/>
      <c r="B90" s="29"/>
      <c r="C90" s="29"/>
      <c r="D90" s="29"/>
      <c r="E90" s="29"/>
      <c r="F90" s="26"/>
      <c r="G90" s="13"/>
      <c r="H90" s="20"/>
      <c r="I90" s="22"/>
      <c r="J90" s="22"/>
      <c r="K90" s="22"/>
      <c r="L90" s="22"/>
      <c r="M90" s="24"/>
      <c r="N90" s="22"/>
      <c r="O90" s="20"/>
      <c r="P90" s="12"/>
      <c r="Q90" s="12"/>
      <c r="R90" s="12"/>
      <c r="S90" s="12"/>
      <c r="T90" s="12"/>
      <c r="U90" s="12"/>
      <c r="V90" s="12"/>
      <c r="W90" s="12"/>
      <c r="X90" s="12"/>
      <c r="Y90" s="12"/>
      <c r="Z90" s="12"/>
      <c r="AA90" s="12"/>
      <c r="AB90" s="12"/>
      <c r="AC90" s="12"/>
      <c r="AD90" s="12"/>
      <c r="AE90" s="12"/>
      <c r="AF90" s="12"/>
      <c r="AG90" s="12"/>
      <c r="AH90" s="12"/>
      <c r="AI90" s="12"/>
      <c r="AJ90" s="12"/>
      <c r="AK90" s="12"/>
      <c r="AL90" s="12"/>
      <c r="AM90" s="12"/>
      <c r="AN90" s="12"/>
      <c r="AO90" s="12"/>
      <c r="AP90" s="12"/>
      <c r="AQ90" s="12"/>
      <c r="AR90" s="12"/>
      <c r="AS90" s="12"/>
      <c r="AT90" s="12"/>
      <c r="AU90" s="12"/>
      <c r="AV90" s="12"/>
      <c r="AW90" s="12"/>
      <c r="AX90" s="12"/>
      <c r="AY90" s="12"/>
      <c r="AZ90" s="12"/>
      <c r="BA90" s="12"/>
      <c r="BB90" s="12"/>
      <c r="BC90" s="12"/>
      <c r="BD90" s="12"/>
      <c r="BE90" s="12"/>
      <c r="BF90" s="12"/>
      <c r="BG90" s="12"/>
      <c r="BH90" s="12"/>
      <c r="BI90" s="12"/>
      <c r="BJ90" s="12"/>
      <c r="BK90" s="12"/>
      <c r="BL90" s="12"/>
      <c r="BM90" s="12"/>
      <c r="BN90" s="12"/>
      <c r="BO90" s="12"/>
      <c r="BP90" s="12"/>
      <c r="BQ90" s="12"/>
      <c r="BR90" s="12"/>
      <c r="BS90" s="12"/>
      <c r="BT90" s="12"/>
      <c r="BU90" s="12"/>
      <c r="BV90" s="12"/>
      <c r="BW90" s="12"/>
      <c r="BX90" s="12"/>
      <c r="BY90" s="12"/>
      <c r="BZ90" s="12"/>
      <c r="CA90" s="12"/>
      <c r="CB90" s="12"/>
      <c r="CC90" s="12"/>
    </row>
    <row r="91" spans="1:81" ht="15.75" x14ac:dyDescent="0.25">
      <c r="A91" s="20"/>
      <c r="B91" s="29"/>
      <c r="C91" s="29"/>
      <c r="D91" s="29"/>
      <c r="E91" s="29"/>
      <c r="F91" s="26"/>
      <c r="G91" s="13"/>
      <c r="H91" s="20"/>
      <c r="I91" s="22"/>
      <c r="J91" s="22"/>
      <c r="K91" s="22"/>
      <c r="L91" s="22"/>
      <c r="M91" s="24"/>
      <c r="N91" s="22"/>
      <c r="O91" s="20"/>
      <c r="P91" s="12"/>
      <c r="Q91" s="12"/>
      <c r="R91" s="12"/>
      <c r="S91" s="12"/>
      <c r="T91" s="12"/>
      <c r="U91" s="12"/>
      <c r="V91" s="12"/>
      <c r="W91" s="12"/>
      <c r="X91" s="12"/>
      <c r="Y91" s="12"/>
      <c r="Z91" s="12"/>
      <c r="AA91" s="12"/>
      <c r="AB91" s="12"/>
      <c r="AC91" s="12"/>
      <c r="AD91" s="12"/>
      <c r="AE91" s="12"/>
      <c r="AF91" s="12"/>
      <c r="AG91" s="12"/>
      <c r="AH91" s="12"/>
      <c r="AI91" s="12"/>
      <c r="AJ91" s="12"/>
      <c r="AK91" s="12"/>
      <c r="AL91" s="12"/>
      <c r="AM91" s="12"/>
      <c r="AN91" s="12"/>
      <c r="AO91" s="12"/>
      <c r="AP91" s="12"/>
      <c r="AQ91" s="12"/>
      <c r="AR91" s="12"/>
      <c r="AS91" s="12"/>
      <c r="AT91" s="12"/>
      <c r="AU91" s="12"/>
      <c r="AV91" s="12"/>
      <c r="AW91" s="12"/>
      <c r="AX91" s="12"/>
      <c r="AY91" s="12"/>
      <c r="AZ91" s="12"/>
      <c r="BA91" s="12"/>
      <c r="BB91" s="12"/>
      <c r="BC91" s="12"/>
      <c r="BD91" s="12"/>
      <c r="BE91" s="12"/>
      <c r="BF91" s="12"/>
      <c r="BG91" s="12"/>
      <c r="BH91" s="12"/>
      <c r="BI91" s="12"/>
      <c r="BJ91" s="12"/>
      <c r="BK91" s="12"/>
      <c r="BL91" s="12"/>
      <c r="BM91" s="12"/>
      <c r="BN91" s="12"/>
      <c r="BO91" s="12"/>
      <c r="BP91" s="12"/>
      <c r="BQ91" s="12"/>
      <c r="BR91" s="12"/>
      <c r="BS91" s="12"/>
      <c r="BT91" s="12"/>
      <c r="BU91" s="12"/>
      <c r="BV91" s="12"/>
      <c r="BW91" s="12"/>
      <c r="BX91" s="12"/>
      <c r="BY91" s="12"/>
      <c r="BZ91" s="12"/>
      <c r="CA91" s="12"/>
      <c r="CB91" s="12"/>
      <c r="CC91" s="12"/>
    </row>
    <row r="92" spans="1:81" ht="15.75" x14ac:dyDescent="0.25">
      <c r="A92" s="20"/>
      <c r="B92" s="29"/>
      <c r="C92" s="29"/>
      <c r="D92" s="29"/>
      <c r="E92" s="29"/>
      <c r="F92" s="26"/>
      <c r="G92" s="13"/>
      <c r="H92" s="20"/>
      <c r="I92" s="22"/>
      <c r="J92" s="22"/>
      <c r="K92" s="22"/>
      <c r="L92" s="22"/>
      <c r="M92" s="24"/>
      <c r="N92" s="22"/>
      <c r="O92" s="20"/>
      <c r="P92" s="12"/>
      <c r="Q92" s="12"/>
      <c r="R92" s="12"/>
      <c r="S92" s="12"/>
      <c r="T92" s="12"/>
      <c r="U92" s="12"/>
      <c r="V92" s="12"/>
      <c r="W92" s="12"/>
      <c r="X92" s="12"/>
      <c r="Y92" s="12"/>
      <c r="Z92" s="12"/>
      <c r="AA92" s="12"/>
      <c r="AB92" s="12"/>
      <c r="AC92" s="12"/>
      <c r="AD92" s="12"/>
      <c r="AE92" s="12"/>
      <c r="AF92" s="12"/>
      <c r="AG92" s="12"/>
      <c r="AH92" s="12"/>
      <c r="AI92" s="12"/>
      <c r="AJ92" s="12"/>
      <c r="AK92" s="12"/>
      <c r="AL92" s="12"/>
      <c r="AM92" s="12"/>
      <c r="AN92" s="12"/>
      <c r="AO92" s="12"/>
      <c r="AP92" s="12"/>
      <c r="AQ92" s="12"/>
      <c r="AR92" s="12"/>
      <c r="AS92" s="12"/>
      <c r="AT92" s="12"/>
      <c r="AU92" s="12"/>
      <c r="AV92" s="12"/>
      <c r="AW92" s="12"/>
      <c r="AX92" s="12"/>
      <c r="AY92" s="12"/>
      <c r="AZ92" s="12"/>
      <c r="BA92" s="12"/>
      <c r="BB92" s="12"/>
      <c r="BC92" s="12"/>
      <c r="BD92" s="12"/>
      <c r="BE92" s="12"/>
      <c r="BF92" s="12"/>
      <c r="BG92" s="12"/>
      <c r="BH92" s="12"/>
      <c r="BI92" s="12"/>
      <c r="BJ92" s="12"/>
      <c r="BK92" s="12"/>
      <c r="BL92" s="12"/>
      <c r="BM92" s="12"/>
      <c r="BN92" s="12"/>
      <c r="BO92" s="12"/>
      <c r="BP92" s="12"/>
      <c r="BQ92" s="12"/>
      <c r="BR92" s="12"/>
      <c r="BS92" s="12"/>
      <c r="BT92" s="12"/>
      <c r="BU92" s="12"/>
      <c r="BV92" s="12"/>
      <c r="BW92" s="12"/>
      <c r="BX92" s="12"/>
      <c r="BY92" s="12"/>
      <c r="BZ92" s="12"/>
      <c r="CA92" s="12"/>
      <c r="CB92" s="12"/>
      <c r="CC92" s="12"/>
    </row>
    <row r="93" spans="1:81" ht="15.75" x14ac:dyDescent="0.25">
      <c r="A93" s="20"/>
      <c r="B93" s="29"/>
      <c r="C93" s="29"/>
      <c r="D93" s="29"/>
      <c r="E93" s="29"/>
      <c r="F93" s="26"/>
      <c r="G93" s="13"/>
      <c r="H93" s="20"/>
      <c r="I93" s="22"/>
      <c r="J93" s="22"/>
      <c r="K93" s="22"/>
      <c r="L93" s="22"/>
      <c r="M93" s="24"/>
      <c r="N93" s="22"/>
      <c r="O93" s="20"/>
      <c r="P93" s="12"/>
      <c r="Q93" s="12"/>
      <c r="R93" s="12"/>
      <c r="S93" s="12"/>
      <c r="T93" s="12"/>
      <c r="U93" s="12"/>
      <c r="V93" s="12"/>
      <c r="W93" s="12"/>
      <c r="X93" s="12"/>
      <c r="Y93" s="12"/>
      <c r="Z93" s="12"/>
      <c r="AA93" s="12"/>
      <c r="AB93" s="12"/>
      <c r="AC93" s="12"/>
      <c r="AD93" s="12"/>
      <c r="AE93" s="12"/>
      <c r="AF93" s="12"/>
      <c r="AG93" s="12"/>
      <c r="AH93" s="12"/>
      <c r="AI93" s="12"/>
      <c r="AJ93" s="12"/>
      <c r="AK93" s="12"/>
      <c r="AL93" s="12"/>
      <c r="AM93" s="12"/>
      <c r="AN93" s="12"/>
      <c r="AO93" s="12"/>
      <c r="AP93" s="12"/>
      <c r="AQ93" s="12"/>
      <c r="AR93" s="12"/>
      <c r="AS93" s="12"/>
      <c r="AT93" s="12"/>
      <c r="AU93" s="12"/>
      <c r="AV93" s="12"/>
      <c r="AW93" s="12"/>
      <c r="AX93" s="12"/>
      <c r="AY93" s="12"/>
      <c r="AZ93" s="12"/>
      <c r="BA93" s="12"/>
      <c r="BB93" s="12"/>
      <c r="BC93" s="12"/>
      <c r="BD93" s="12"/>
      <c r="BE93" s="12"/>
      <c r="BF93" s="12"/>
      <c r="BG93" s="12"/>
      <c r="BH93" s="12"/>
      <c r="BI93" s="12"/>
      <c r="BJ93" s="12"/>
      <c r="BK93" s="12"/>
      <c r="BL93" s="12"/>
      <c r="BM93" s="12"/>
      <c r="BN93" s="12"/>
      <c r="BO93" s="12"/>
      <c r="BP93" s="12"/>
      <c r="BQ93" s="12"/>
      <c r="BR93" s="12"/>
      <c r="BS93" s="12"/>
      <c r="BT93" s="12"/>
      <c r="BU93" s="12"/>
      <c r="BV93" s="12"/>
      <c r="BW93" s="12"/>
      <c r="BX93" s="12"/>
      <c r="BY93" s="12"/>
      <c r="BZ93" s="12"/>
      <c r="CA93" s="12"/>
      <c r="CB93" s="12"/>
      <c r="CC93" s="12"/>
    </row>
    <row r="94" spans="1:81" ht="15.75" x14ac:dyDescent="0.25">
      <c r="A94" s="20"/>
      <c r="B94" s="29"/>
      <c r="C94" s="29"/>
      <c r="D94" s="29"/>
      <c r="E94" s="29"/>
      <c r="F94" s="26"/>
      <c r="G94" s="13"/>
      <c r="H94" s="20"/>
      <c r="I94" s="22"/>
      <c r="J94" s="22"/>
      <c r="K94" s="22"/>
      <c r="L94" s="22"/>
      <c r="M94" s="24"/>
      <c r="N94" s="22"/>
      <c r="O94" s="20"/>
      <c r="P94" s="12"/>
      <c r="Q94" s="12"/>
      <c r="R94" s="12"/>
      <c r="S94" s="12"/>
      <c r="T94" s="12"/>
      <c r="U94" s="12"/>
      <c r="V94" s="12"/>
      <c r="W94" s="12"/>
      <c r="X94" s="12"/>
      <c r="Y94" s="12"/>
      <c r="Z94" s="12"/>
      <c r="AA94" s="12"/>
      <c r="AB94" s="12"/>
      <c r="AC94" s="12"/>
      <c r="AD94" s="12"/>
      <c r="AE94" s="12"/>
      <c r="AF94" s="12"/>
      <c r="AG94" s="12"/>
      <c r="AH94" s="12"/>
      <c r="AI94" s="12"/>
      <c r="AJ94" s="12"/>
      <c r="AK94" s="12"/>
      <c r="AL94" s="12"/>
      <c r="AM94" s="12"/>
      <c r="AN94" s="12"/>
      <c r="AO94" s="12"/>
      <c r="AP94" s="12"/>
      <c r="AQ94" s="12"/>
      <c r="AR94" s="12"/>
      <c r="AS94" s="12"/>
      <c r="AT94" s="12"/>
      <c r="AU94" s="12"/>
      <c r="AV94" s="12"/>
      <c r="AW94" s="12"/>
      <c r="AX94" s="12"/>
      <c r="AY94" s="12"/>
      <c r="AZ94" s="12"/>
      <c r="BA94" s="12"/>
      <c r="BB94" s="12"/>
      <c r="BC94" s="12"/>
      <c r="BD94" s="12"/>
      <c r="BE94" s="12"/>
      <c r="BF94" s="12"/>
      <c r="BG94" s="12"/>
      <c r="BH94" s="12"/>
      <c r="BI94" s="12"/>
      <c r="BJ94" s="12"/>
      <c r="BK94" s="12"/>
      <c r="BL94" s="12"/>
      <c r="BM94" s="12"/>
      <c r="BN94" s="12"/>
      <c r="BO94" s="12"/>
      <c r="BP94" s="12"/>
      <c r="BQ94" s="12"/>
      <c r="BR94" s="12"/>
      <c r="BS94" s="12"/>
      <c r="BT94" s="12"/>
      <c r="BU94" s="12"/>
      <c r="BV94" s="12"/>
      <c r="BW94" s="12"/>
      <c r="BX94" s="12"/>
      <c r="BY94" s="12"/>
      <c r="BZ94" s="12"/>
      <c r="CA94" s="12"/>
      <c r="CB94" s="12"/>
      <c r="CC94" s="12"/>
    </row>
    <row r="95" spans="1:81" ht="15.75" x14ac:dyDescent="0.25">
      <c r="A95" s="20"/>
      <c r="B95" s="29"/>
      <c r="C95" s="29"/>
      <c r="D95" s="29"/>
      <c r="E95" s="29"/>
      <c r="F95" s="26"/>
      <c r="G95" s="13"/>
      <c r="H95" s="20"/>
      <c r="I95" s="22"/>
      <c r="J95" s="22"/>
      <c r="K95" s="22"/>
      <c r="L95" s="22"/>
      <c r="M95" s="24"/>
      <c r="N95" s="22"/>
      <c r="O95" s="20"/>
      <c r="P95" s="12"/>
      <c r="Q95" s="12"/>
      <c r="R95" s="12"/>
      <c r="S95" s="12"/>
      <c r="T95" s="12"/>
      <c r="U95" s="12"/>
      <c r="V95" s="12"/>
      <c r="W95" s="12"/>
      <c r="X95" s="12"/>
      <c r="Y95" s="12"/>
      <c r="Z95" s="12"/>
      <c r="AA95" s="12"/>
      <c r="AB95" s="12"/>
      <c r="AC95" s="12"/>
      <c r="AD95" s="12"/>
      <c r="AE95" s="12"/>
      <c r="AF95" s="12"/>
      <c r="AG95" s="12"/>
      <c r="AH95" s="12"/>
      <c r="AI95" s="12"/>
      <c r="AJ95" s="12"/>
      <c r="AK95" s="12"/>
      <c r="AL95" s="12"/>
      <c r="AM95" s="12"/>
      <c r="AN95" s="12"/>
      <c r="AO95" s="12"/>
      <c r="AP95" s="12"/>
      <c r="AQ95" s="12"/>
      <c r="AR95" s="12"/>
      <c r="AS95" s="12"/>
      <c r="AT95" s="12"/>
      <c r="AU95" s="12"/>
      <c r="AV95" s="12"/>
      <c r="AW95" s="12"/>
      <c r="AX95" s="12"/>
      <c r="AY95" s="12"/>
      <c r="AZ95" s="12"/>
      <c r="BA95" s="12"/>
      <c r="BB95" s="12"/>
      <c r="BC95" s="12"/>
      <c r="BD95" s="12"/>
      <c r="BE95" s="12"/>
      <c r="BF95" s="12"/>
      <c r="BG95" s="12"/>
      <c r="BH95" s="12"/>
      <c r="BI95" s="12"/>
      <c r="BJ95" s="12"/>
      <c r="BK95" s="12"/>
      <c r="BL95" s="12"/>
      <c r="BM95" s="12"/>
      <c r="BN95" s="12"/>
      <c r="BO95" s="12"/>
      <c r="BP95" s="12"/>
      <c r="BQ95" s="12"/>
      <c r="BR95" s="12"/>
      <c r="BS95" s="12"/>
      <c r="BT95" s="12"/>
      <c r="BU95" s="12"/>
      <c r="BV95" s="12"/>
      <c r="BW95" s="12"/>
      <c r="BX95" s="12"/>
      <c r="BY95" s="12"/>
      <c r="BZ95" s="12"/>
      <c r="CA95" s="12"/>
      <c r="CB95" s="12"/>
      <c r="CC95" s="12"/>
    </row>
    <row r="96" spans="1:81" ht="15.75" x14ac:dyDescent="0.25">
      <c r="A96" s="20"/>
      <c r="B96" s="29"/>
      <c r="C96" s="29"/>
      <c r="D96" s="29"/>
      <c r="E96" s="29"/>
      <c r="F96" s="26"/>
      <c r="G96" s="13"/>
      <c r="H96" s="20"/>
      <c r="I96" s="22"/>
      <c r="J96" s="22"/>
      <c r="K96" s="22"/>
      <c r="L96" s="22"/>
      <c r="M96" s="24"/>
      <c r="N96" s="22"/>
      <c r="O96" s="20"/>
      <c r="P96" s="12"/>
      <c r="Q96" s="12"/>
      <c r="R96" s="12"/>
      <c r="S96" s="12"/>
      <c r="T96" s="12"/>
      <c r="U96" s="12"/>
      <c r="V96" s="12"/>
      <c r="W96" s="12"/>
      <c r="X96" s="12"/>
      <c r="Y96" s="12"/>
      <c r="Z96" s="12"/>
      <c r="AA96" s="12"/>
      <c r="AB96" s="12"/>
      <c r="AC96" s="12"/>
      <c r="AD96" s="12"/>
      <c r="AE96" s="12"/>
      <c r="AF96" s="12"/>
      <c r="AG96" s="12"/>
      <c r="AH96" s="12"/>
      <c r="AI96" s="12"/>
      <c r="AJ96" s="12"/>
      <c r="AK96" s="12"/>
      <c r="AL96" s="12"/>
      <c r="AM96" s="12"/>
      <c r="AN96" s="12"/>
      <c r="AO96" s="12"/>
      <c r="AP96" s="12"/>
      <c r="AQ96" s="12"/>
      <c r="AR96" s="12"/>
      <c r="AS96" s="12"/>
      <c r="AT96" s="12"/>
      <c r="AU96" s="12"/>
      <c r="AV96" s="12"/>
      <c r="AW96" s="12"/>
      <c r="AX96" s="12"/>
      <c r="AY96" s="12"/>
      <c r="AZ96" s="12"/>
      <c r="BA96" s="12"/>
      <c r="BB96" s="12"/>
      <c r="BC96" s="12"/>
      <c r="BD96" s="12"/>
      <c r="BE96" s="12"/>
      <c r="BF96" s="12"/>
      <c r="BG96" s="12"/>
      <c r="BH96" s="12"/>
      <c r="BI96" s="12"/>
      <c r="BJ96" s="12"/>
      <c r="BK96" s="12"/>
      <c r="BL96" s="12"/>
      <c r="BM96" s="12"/>
      <c r="BN96" s="12"/>
      <c r="BO96" s="12"/>
      <c r="BP96" s="12"/>
      <c r="BQ96" s="12"/>
      <c r="BR96" s="12"/>
      <c r="BS96" s="12"/>
      <c r="BT96" s="12"/>
      <c r="BU96" s="12"/>
      <c r="BV96" s="12"/>
      <c r="BW96" s="12"/>
      <c r="BX96" s="12"/>
      <c r="BY96" s="12"/>
      <c r="BZ96" s="12"/>
      <c r="CA96" s="12"/>
      <c r="CB96" s="12"/>
      <c r="CC96" s="12"/>
    </row>
    <row r="97" spans="1:81" ht="15.75" x14ac:dyDescent="0.25">
      <c r="A97" s="20"/>
      <c r="B97" s="29"/>
      <c r="C97" s="29"/>
      <c r="D97" s="29"/>
      <c r="E97" s="29"/>
      <c r="F97" s="26"/>
      <c r="G97" s="13"/>
      <c r="H97" s="20"/>
      <c r="I97" s="22"/>
      <c r="J97" s="22"/>
      <c r="K97" s="22"/>
      <c r="L97" s="22"/>
      <c r="M97" s="24"/>
      <c r="N97" s="22"/>
      <c r="O97" s="20"/>
      <c r="P97" s="12"/>
      <c r="Q97" s="12"/>
      <c r="R97" s="12"/>
      <c r="S97" s="12"/>
      <c r="T97" s="12"/>
      <c r="U97" s="12"/>
      <c r="V97" s="12"/>
      <c r="W97" s="12"/>
      <c r="X97" s="12"/>
      <c r="Y97" s="12"/>
      <c r="Z97" s="12"/>
      <c r="AA97" s="12"/>
      <c r="AB97" s="12"/>
      <c r="AC97" s="12"/>
      <c r="AD97" s="12"/>
      <c r="AE97" s="12"/>
      <c r="AF97" s="12"/>
      <c r="AG97" s="12"/>
      <c r="AH97" s="12"/>
      <c r="AI97" s="12"/>
      <c r="AJ97" s="12"/>
      <c r="AK97" s="12"/>
      <c r="AL97" s="12"/>
      <c r="AM97" s="12"/>
      <c r="AN97" s="12"/>
      <c r="AO97" s="12"/>
      <c r="AP97" s="12"/>
      <c r="AQ97" s="12"/>
      <c r="AR97" s="12"/>
      <c r="AS97" s="12"/>
      <c r="AT97" s="12"/>
      <c r="AU97" s="12"/>
      <c r="AV97" s="12"/>
      <c r="AW97" s="12"/>
      <c r="AX97" s="12"/>
      <c r="AY97" s="12"/>
      <c r="AZ97" s="12"/>
      <c r="BA97" s="12"/>
      <c r="BB97" s="12"/>
      <c r="BC97" s="12"/>
      <c r="BD97" s="12"/>
      <c r="BE97" s="12"/>
      <c r="BF97" s="12"/>
      <c r="BG97" s="12"/>
      <c r="BH97" s="12"/>
      <c r="BI97" s="12"/>
      <c r="BJ97" s="12"/>
      <c r="BK97" s="12"/>
      <c r="BL97" s="12"/>
      <c r="BM97" s="12"/>
      <c r="BN97" s="12"/>
      <c r="BO97" s="12"/>
      <c r="BP97" s="12"/>
      <c r="BQ97" s="12"/>
      <c r="BR97" s="12"/>
      <c r="BS97" s="12"/>
      <c r="BT97" s="12"/>
      <c r="BU97" s="12"/>
      <c r="BV97" s="12"/>
      <c r="BW97" s="12"/>
      <c r="BX97" s="12"/>
      <c r="BY97" s="12"/>
      <c r="BZ97" s="12"/>
      <c r="CA97" s="12"/>
      <c r="CB97" s="12"/>
      <c r="CC97" s="12"/>
    </row>
    <row r="98" spans="1:81" ht="15.75" x14ac:dyDescent="0.25">
      <c r="A98" s="20"/>
      <c r="B98" s="29"/>
      <c r="C98" s="29"/>
      <c r="D98" s="29"/>
      <c r="E98" s="29"/>
      <c r="F98" s="26"/>
      <c r="G98" s="13"/>
      <c r="H98" s="20"/>
      <c r="I98" s="22"/>
      <c r="J98" s="22"/>
      <c r="K98" s="22"/>
      <c r="L98" s="22"/>
      <c r="M98" s="24"/>
      <c r="N98" s="22"/>
      <c r="O98" s="20"/>
      <c r="P98" s="12"/>
      <c r="Q98" s="12"/>
      <c r="R98" s="12"/>
      <c r="S98" s="12"/>
      <c r="T98" s="12"/>
      <c r="U98" s="12"/>
      <c r="V98" s="12"/>
      <c r="W98" s="12"/>
      <c r="X98" s="12"/>
      <c r="Y98" s="12"/>
      <c r="Z98" s="12"/>
      <c r="AA98" s="12"/>
      <c r="AB98" s="12"/>
      <c r="AC98" s="12"/>
      <c r="AD98" s="12"/>
      <c r="AE98" s="12"/>
      <c r="AF98" s="12"/>
      <c r="AG98" s="12"/>
      <c r="AH98" s="12"/>
      <c r="AI98" s="12"/>
      <c r="AJ98" s="12"/>
      <c r="AK98" s="12"/>
      <c r="AL98" s="12"/>
      <c r="AM98" s="12"/>
      <c r="AN98" s="12"/>
      <c r="AO98" s="12"/>
      <c r="AP98" s="12"/>
      <c r="AQ98" s="12"/>
      <c r="AR98" s="12"/>
      <c r="AS98" s="12"/>
      <c r="AT98" s="12"/>
      <c r="AU98" s="12"/>
      <c r="AV98" s="12"/>
      <c r="AW98" s="12"/>
      <c r="AX98" s="12"/>
      <c r="AY98" s="12"/>
      <c r="AZ98" s="12"/>
      <c r="BA98" s="12"/>
      <c r="BB98" s="12"/>
      <c r="BC98" s="12"/>
      <c r="BD98" s="12"/>
      <c r="BE98" s="12"/>
      <c r="BF98" s="12"/>
      <c r="BG98" s="12"/>
      <c r="BH98" s="12"/>
      <c r="BI98" s="12"/>
      <c r="BJ98" s="12"/>
      <c r="BK98" s="12"/>
      <c r="BL98" s="12"/>
      <c r="BM98" s="12"/>
      <c r="BN98" s="12"/>
      <c r="BO98" s="12"/>
      <c r="BP98" s="12"/>
      <c r="BQ98" s="12"/>
      <c r="BR98" s="12"/>
      <c r="BS98" s="12"/>
      <c r="BT98" s="12"/>
      <c r="BU98" s="12"/>
      <c r="BV98" s="12"/>
      <c r="BW98" s="12"/>
      <c r="BX98" s="12"/>
      <c r="BY98" s="12"/>
      <c r="BZ98" s="12"/>
      <c r="CA98" s="12"/>
      <c r="CB98" s="12"/>
      <c r="CC98" s="12"/>
    </row>
    <row r="99" spans="1:81" ht="15.75" x14ac:dyDescent="0.25">
      <c r="A99" s="20"/>
      <c r="B99" s="29"/>
      <c r="C99" s="29"/>
      <c r="D99" s="29"/>
      <c r="E99" s="29"/>
      <c r="F99" s="26"/>
      <c r="G99" s="13"/>
      <c r="H99" s="20"/>
      <c r="I99" s="22"/>
      <c r="J99" s="22"/>
      <c r="K99" s="22"/>
      <c r="L99" s="22"/>
      <c r="M99" s="24"/>
      <c r="N99" s="22"/>
      <c r="O99" s="20"/>
      <c r="P99" s="12"/>
      <c r="Q99" s="12"/>
      <c r="R99" s="12"/>
      <c r="S99" s="12"/>
      <c r="T99" s="12"/>
      <c r="U99" s="12"/>
      <c r="V99" s="12"/>
      <c r="W99" s="12"/>
      <c r="X99" s="12"/>
      <c r="Y99" s="12"/>
      <c r="Z99" s="12"/>
      <c r="AA99" s="12"/>
      <c r="AB99" s="12"/>
      <c r="AC99" s="12"/>
      <c r="AD99" s="12"/>
      <c r="AE99" s="12"/>
      <c r="AF99" s="12"/>
      <c r="AG99" s="12"/>
      <c r="AH99" s="12"/>
      <c r="AI99" s="12"/>
      <c r="AJ99" s="12"/>
      <c r="AK99" s="12"/>
      <c r="AL99" s="12"/>
      <c r="AM99" s="12"/>
      <c r="AN99" s="12"/>
      <c r="AO99" s="12"/>
      <c r="AP99" s="12"/>
      <c r="AQ99" s="12"/>
      <c r="AR99" s="12"/>
      <c r="AS99" s="12"/>
      <c r="AT99" s="12"/>
      <c r="AU99" s="12"/>
      <c r="AV99" s="12"/>
      <c r="AW99" s="12"/>
      <c r="AX99" s="12"/>
      <c r="AY99" s="12"/>
      <c r="AZ99" s="12"/>
      <c r="BA99" s="12"/>
      <c r="BB99" s="12"/>
      <c r="BC99" s="12"/>
      <c r="BD99" s="12"/>
      <c r="BE99" s="12"/>
      <c r="BF99" s="12"/>
      <c r="BG99" s="12"/>
      <c r="BH99" s="12"/>
      <c r="BI99" s="12"/>
      <c r="BJ99" s="12"/>
      <c r="BK99" s="12"/>
      <c r="BL99" s="12"/>
      <c r="BM99" s="12"/>
      <c r="BN99" s="12"/>
      <c r="BO99" s="12"/>
      <c r="BP99" s="12"/>
      <c r="BQ99" s="12"/>
      <c r="BR99" s="12"/>
      <c r="BS99" s="12"/>
      <c r="BT99" s="12"/>
      <c r="BU99" s="12"/>
      <c r="BV99" s="12"/>
      <c r="BW99" s="12"/>
      <c r="BX99" s="12"/>
      <c r="BY99" s="12"/>
      <c r="BZ99" s="12"/>
      <c r="CA99" s="12"/>
      <c r="CB99" s="12"/>
      <c r="CC99" s="12"/>
    </row>
    <row r="100" spans="1:81" ht="15.75" x14ac:dyDescent="0.25">
      <c r="A100" s="20"/>
      <c r="B100" s="29"/>
      <c r="C100" s="29"/>
      <c r="D100" s="29"/>
      <c r="E100" s="29"/>
      <c r="F100" s="26"/>
      <c r="G100" s="13"/>
      <c r="H100" s="20"/>
      <c r="I100" s="22"/>
      <c r="J100" s="22"/>
      <c r="K100" s="22"/>
      <c r="L100" s="22"/>
      <c r="M100" s="24"/>
      <c r="N100" s="22"/>
      <c r="O100" s="20"/>
      <c r="P100" s="12"/>
      <c r="Q100" s="12"/>
      <c r="R100" s="12"/>
      <c r="S100" s="12"/>
      <c r="T100" s="12"/>
      <c r="U100" s="12"/>
      <c r="V100" s="12"/>
      <c r="W100" s="12"/>
      <c r="X100" s="12"/>
      <c r="Y100" s="12"/>
      <c r="Z100" s="12"/>
      <c r="AA100" s="12"/>
      <c r="AB100" s="12"/>
      <c r="AC100" s="12"/>
      <c r="AD100" s="12"/>
      <c r="AE100" s="12"/>
      <c r="AF100" s="12"/>
      <c r="AG100" s="12"/>
      <c r="AH100" s="12"/>
      <c r="AI100" s="12"/>
      <c r="AJ100" s="12"/>
      <c r="AK100" s="12"/>
      <c r="AL100" s="12"/>
      <c r="AM100" s="12"/>
      <c r="AN100" s="12"/>
      <c r="AO100" s="12"/>
      <c r="AP100" s="12"/>
      <c r="AQ100" s="12"/>
      <c r="AR100" s="12"/>
      <c r="AS100" s="12"/>
      <c r="AT100" s="12"/>
      <c r="AU100" s="12"/>
      <c r="AV100" s="12"/>
      <c r="AW100" s="12"/>
      <c r="AX100" s="12"/>
      <c r="AY100" s="12"/>
      <c r="AZ100" s="12"/>
      <c r="BA100" s="12"/>
      <c r="BB100" s="12"/>
      <c r="BC100" s="12"/>
      <c r="BD100" s="12"/>
      <c r="BE100" s="12"/>
      <c r="BF100" s="12"/>
      <c r="BG100" s="12"/>
      <c r="BH100" s="12"/>
      <c r="BI100" s="12"/>
      <c r="BJ100" s="12"/>
      <c r="BK100" s="12"/>
      <c r="BL100" s="12"/>
      <c r="BM100" s="12"/>
      <c r="BN100" s="12"/>
      <c r="BO100" s="12"/>
      <c r="BP100" s="12"/>
      <c r="BQ100" s="12"/>
      <c r="BR100" s="12"/>
      <c r="BS100" s="12"/>
      <c r="BT100" s="12"/>
      <c r="BU100" s="12"/>
      <c r="BV100" s="12"/>
      <c r="BW100" s="12"/>
      <c r="BX100" s="12"/>
      <c r="BY100" s="12"/>
      <c r="BZ100" s="12"/>
      <c r="CA100" s="12"/>
      <c r="CB100" s="12"/>
      <c r="CC100" s="12"/>
    </row>
    <row r="101" spans="1:81" ht="15.75" x14ac:dyDescent="0.25">
      <c r="A101" s="20"/>
      <c r="B101" s="29"/>
      <c r="C101" s="29"/>
      <c r="D101" s="29"/>
      <c r="E101" s="29"/>
      <c r="F101" s="26"/>
      <c r="G101" s="13"/>
      <c r="H101" s="20"/>
      <c r="I101" s="22"/>
      <c r="J101" s="22"/>
      <c r="K101" s="22"/>
      <c r="L101" s="22"/>
      <c r="M101" s="24"/>
      <c r="N101" s="22"/>
      <c r="O101" s="20"/>
      <c r="P101" s="12"/>
      <c r="Q101" s="12"/>
      <c r="R101" s="12"/>
      <c r="S101" s="12"/>
      <c r="T101" s="12"/>
      <c r="U101" s="12"/>
      <c r="V101" s="12"/>
      <c r="W101" s="12"/>
      <c r="X101" s="12"/>
      <c r="Y101" s="12"/>
      <c r="Z101" s="12"/>
      <c r="AA101" s="12"/>
      <c r="AB101" s="12"/>
      <c r="AC101" s="12"/>
      <c r="AD101" s="12"/>
      <c r="AE101" s="12"/>
      <c r="AF101" s="12"/>
      <c r="AG101" s="12"/>
      <c r="AH101" s="12"/>
      <c r="AI101" s="12"/>
      <c r="AJ101" s="12"/>
      <c r="AK101" s="12"/>
      <c r="AL101" s="12"/>
      <c r="AM101" s="12"/>
      <c r="AN101" s="12"/>
      <c r="AO101" s="12"/>
      <c r="AP101" s="12"/>
      <c r="AQ101" s="12"/>
      <c r="AR101" s="12"/>
      <c r="AS101" s="12"/>
      <c r="AT101" s="12"/>
      <c r="AU101" s="12"/>
      <c r="AV101" s="12"/>
      <c r="AW101" s="12"/>
      <c r="AX101" s="12"/>
      <c r="AY101" s="12"/>
      <c r="AZ101" s="12"/>
      <c r="BA101" s="12"/>
      <c r="BB101" s="12"/>
      <c r="BC101" s="12"/>
      <c r="BD101" s="12"/>
      <c r="BE101" s="12"/>
      <c r="BF101" s="12"/>
      <c r="BG101" s="12"/>
      <c r="BH101" s="12"/>
      <c r="BI101" s="12"/>
      <c r="BJ101" s="12"/>
      <c r="BK101" s="12"/>
      <c r="BL101" s="12"/>
      <c r="BM101" s="12"/>
      <c r="BN101" s="12"/>
      <c r="BO101" s="12"/>
      <c r="BP101" s="12"/>
      <c r="BQ101" s="12"/>
      <c r="BR101" s="12"/>
      <c r="BS101" s="12"/>
      <c r="BT101" s="12"/>
      <c r="BU101" s="12"/>
      <c r="BV101" s="12"/>
      <c r="BW101" s="12"/>
      <c r="BX101" s="12"/>
      <c r="BY101" s="12"/>
      <c r="BZ101" s="12"/>
      <c r="CA101" s="12"/>
      <c r="CB101" s="12"/>
      <c r="CC101" s="12"/>
    </row>
    <row r="102" spans="1:81" ht="15.75" x14ac:dyDescent="0.25">
      <c r="A102" s="20"/>
      <c r="B102" s="29"/>
      <c r="C102" s="29"/>
      <c r="D102" s="29"/>
      <c r="E102" s="29"/>
      <c r="F102" s="26"/>
      <c r="G102" s="13"/>
      <c r="H102" s="20"/>
      <c r="I102" s="22"/>
      <c r="J102" s="22"/>
      <c r="K102" s="22"/>
      <c r="L102" s="22"/>
      <c r="M102" s="24"/>
      <c r="N102" s="22"/>
      <c r="O102" s="20"/>
      <c r="P102" s="12"/>
      <c r="Q102" s="12"/>
      <c r="R102" s="12"/>
      <c r="S102" s="12"/>
      <c r="T102" s="12"/>
      <c r="U102" s="12"/>
      <c r="V102" s="12"/>
      <c r="W102" s="12"/>
      <c r="X102" s="12"/>
      <c r="Y102" s="12"/>
      <c r="Z102" s="12"/>
      <c r="AA102" s="12"/>
      <c r="AB102" s="12"/>
      <c r="AC102" s="12"/>
      <c r="AD102" s="12"/>
      <c r="AE102" s="12"/>
      <c r="AF102" s="12"/>
      <c r="AG102" s="12"/>
      <c r="AH102" s="12"/>
      <c r="AI102" s="12"/>
      <c r="AJ102" s="12"/>
      <c r="AK102" s="12"/>
      <c r="AL102" s="12"/>
      <c r="AM102" s="12"/>
      <c r="AN102" s="12"/>
      <c r="AO102" s="12"/>
      <c r="AP102" s="12"/>
      <c r="AQ102" s="12"/>
      <c r="AR102" s="12"/>
      <c r="AS102" s="12"/>
      <c r="AT102" s="12"/>
      <c r="AU102" s="12"/>
      <c r="AV102" s="12"/>
      <c r="AW102" s="12"/>
      <c r="AX102" s="12"/>
      <c r="AY102" s="12"/>
      <c r="AZ102" s="12"/>
      <c r="BA102" s="12"/>
      <c r="BB102" s="12"/>
      <c r="BC102" s="12"/>
      <c r="BD102" s="12"/>
      <c r="BE102" s="12"/>
      <c r="BF102" s="12"/>
      <c r="BG102" s="12"/>
      <c r="BH102" s="12"/>
      <c r="BI102" s="12"/>
      <c r="BJ102" s="12"/>
      <c r="BK102" s="12"/>
      <c r="BL102" s="12"/>
      <c r="BM102" s="12"/>
      <c r="BN102" s="12"/>
      <c r="BO102" s="12"/>
      <c r="BP102" s="12"/>
      <c r="BQ102" s="12"/>
      <c r="BR102" s="12"/>
      <c r="BS102" s="12"/>
      <c r="BT102" s="12"/>
      <c r="BU102" s="12"/>
      <c r="BV102" s="12"/>
      <c r="BW102" s="12"/>
      <c r="BX102" s="12"/>
      <c r="BY102" s="12"/>
      <c r="BZ102" s="12"/>
      <c r="CA102" s="12"/>
      <c r="CB102" s="12"/>
      <c r="CC102" s="12"/>
    </row>
    <row r="103" spans="1:81" ht="15.75" x14ac:dyDescent="0.25">
      <c r="A103" s="20"/>
      <c r="B103" s="29"/>
      <c r="C103" s="29"/>
      <c r="D103" s="29"/>
      <c r="E103" s="29"/>
      <c r="F103" s="26"/>
      <c r="G103" s="13"/>
      <c r="H103" s="20"/>
      <c r="I103" s="22"/>
      <c r="J103" s="22"/>
      <c r="K103" s="22"/>
      <c r="L103" s="22"/>
      <c r="M103" s="24"/>
      <c r="N103" s="22"/>
      <c r="O103" s="20"/>
      <c r="P103" s="12"/>
      <c r="Q103" s="12"/>
      <c r="R103" s="12"/>
      <c r="S103" s="12"/>
      <c r="T103" s="12"/>
      <c r="U103" s="12"/>
      <c r="V103" s="12"/>
      <c r="W103" s="12"/>
      <c r="X103" s="12"/>
      <c r="Y103" s="12"/>
      <c r="Z103" s="12"/>
      <c r="AA103" s="12"/>
      <c r="AB103" s="12"/>
      <c r="AC103" s="12"/>
      <c r="AD103" s="12"/>
      <c r="AE103" s="12"/>
      <c r="AF103" s="12"/>
      <c r="AG103" s="12"/>
      <c r="AH103" s="12"/>
      <c r="AI103" s="12"/>
      <c r="AJ103" s="12"/>
      <c r="AK103" s="12"/>
      <c r="AL103" s="12"/>
      <c r="AM103" s="12"/>
      <c r="AN103" s="12"/>
      <c r="AO103" s="12"/>
      <c r="AP103" s="12"/>
      <c r="AQ103" s="12"/>
      <c r="AR103" s="12"/>
      <c r="AS103" s="12"/>
      <c r="AT103" s="12"/>
      <c r="AU103" s="12"/>
      <c r="AV103" s="12"/>
      <c r="AW103" s="12"/>
      <c r="AX103" s="12"/>
      <c r="AY103" s="12"/>
      <c r="AZ103" s="12"/>
      <c r="BA103" s="12"/>
      <c r="BB103" s="12"/>
      <c r="BC103" s="12"/>
      <c r="BD103" s="12"/>
      <c r="BE103" s="12"/>
      <c r="BF103" s="12"/>
      <c r="BG103" s="12"/>
      <c r="BH103" s="12"/>
      <c r="BI103" s="12"/>
      <c r="BJ103" s="12"/>
      <c r="BK103" s="12"/>
      <c r="BL103" s="12"/>
      <c r="BM103" s="12"/>
      <c r="BN103" s="12"/>
      <c r="BO103" s="12"/>
      <c r="BP103" s="12"/>
      <c r="BQ103" s="12"/>
      <c r="BR103" s="12"/>
      <c r="BS103" s="12"/>
      <c r="BT103" s="12"/>
      <c r="BU103" s="12"/>
      <c r="BV103" s="12"/>
      <c r="BW103" s="12"/>
      <c r="BX103" s="12"/>
      <c r="BY103" s="12"/>
      <c r="BZ103" s="12"/>
      <c r="CA103" s="12"/>
      <c r="CB103" s="12"/>
      <c r="CC103" s="12"/>
    </row>
    <row r="104" spans="1:81" ht="15.75" x14ac:dyDescent="0.25">
      <c r="A104" s="20"/>
      <c r="B104" s="29"/>
      <c r="C104" s="29"/>
      <c r="D104" s="29"/>
      <c r="E104" s="29"/>
      <c r="F104" s="26"/>
      <c r="G104" s="13"/>
      <c r="H104" s="20"/>
      <c r="I104" s="22"/>
      <c r="J104" s="22"/>
      <c r="K104" s="22"/>
      <c r="L104" s="22"/>
      <c r="M104" s="24"/>
      <c r="N104" s="22"/>
      <c r="O104" s="20"/>
      <c r="P104" s="12"/>
      <c r="Q104" s="12"/>
      <c r="R104" s="12"/>
      <c r="S104" s="12"/>
      <c r="T104" s="12"/>
      <c r="U104" s="12"/>
      <c r="V104" s="12"/>
      <c r="W104" s="12"/>
      <c r="X104" s="12"/>
      <c r="Y104" s="12"/>
      <c r="Z104" s="12"/>
      <c r="AA104" s="12"/>
      <c r="AB104" s="12"/>
      <c r="AC104" s="12"/>
      <c r="AD104" s="12"/>
      <c r="AE104" s="12"/>
      <c r="AF104" s="12"/>
      <c r="AG104" s="12"/>
      <c r="AH104" s="12"/>
      <c r="AI104" s="12"/>
      <c r="AJ104" s="12"/>
      <c r="AK104" s="12"/>
      <c r="AL104" s="12"/>
      <c r="AM104" s="12"/>
      <c r="AN104" s="12"/>
      <c r="AO104" s="12"/>
      <c r="AP104" s="12"/>
      <c r="AQ104" s="12"/>
      <c r="AR104" s="12"/>
      <c r="AS104" s="12"/>
      <c r="AT104" s="12"/>
      <c r="AU104" s="12"/>
      <c r="AV104" s="12"/>
      <c r="AW104" s="12"/>
      <c r="AX104" s="12"/>
      <c r="AY104" s="12"/>
      <c r="AZ104" s="12"/>
      <c r="BA104" s="12"/>
      <c r="BB104" s="12"/>
      <c r="BC104" s="12"/>
      <c r="BD104" s="12"/>
      <c r="BE104" s="12"/>
      <c r="BF104" s="12"/>
      <c r="BG104" s="12"/>
      <c r="BH104" s="12"/>
      <c r="BI104" s="12"/>
      <c r="BJ104" s="12"/>
      <c r="BK104" s="12"/>
      <c r="BL104" s="12"/>
      <c r="BM104" s="12"/>
      <c r="BN104" s="12"/>
      <c r="BO104" s="12"/>
      <c r="BP104" s="12"/>
      <c r="BQ104" s="12"/>
      <c r="BR104" s="12"/>
      <c r="BS104" s="12"/>
      <c r="BT104" s="12"/>
      <c r="BU104" s="12"/>
      <c r="BV104" s="12"/>
      <c r="BW104" s="12"/>
      <c r="BX104" s="12"/>
      <c r="BY104" s="12"/>
      <c r="BZ104" s="12"/>
      <c r="CA104" s="12"/>
      <c r="CB104" s="12"/>
      <c r="CC104" s="12"/>
    </row>
    <row r="105" spans="1:81" ht="15.75" x14ac:dyDescent="0.25">
      <c r="A105" s="20"/>
      <c r="B105" s="29"/>
      <c r="C105" s="29"/>
      <c r="D105" s="29"/>
      <c r="E105" s="29"/>
      <c r="F105" s="26"/>
      <c r="G105" s="13"/>
      <c r="H105" s="20"/>
      <c r="I105" s="22"/>
      <c r="J105" s="22"/>
      <c r="K105" s="22"/>
      <c r="L105" s="22"/>
      <c r="M105" s="24"/>
      <c r="N105" s="22"/>
      <c r="O105" s="20"/>
      <c r="P105" s="12"/>
      <c r="Q105" s="12"/>
      <c r="R105" s="12"/>
      <c r="S105" s="12"/>
      <c r="T105" s="12"/>
      <c r="U105" s="12"/>
      <c r="V105" s="12"/>
      <c r="W105" s="12"/>
      <c r="X105" s="12"/>
      <c r="Y105" s="12"/>
      <c r="Z105" s="12"/>
      <c r="AA105" s="12"/>
      <c r="AB105" s="12"/>
      <c r="AC105" s="12"/>
      <c r="AD105" s="12"/>
      <c r="AE105" s="12"/>
      <c r="AF105" s="12"/>
      <c r="AG105" s="12"/>
      <c r="AH105" s="12"/>
      <c r="AI105" s="12"/>
      <c r="AJ105" s="12"/>
      <c r="AK105" s="12"/>
      <c r="AL105" s="12"/>
      <c r="AM105" s="12"/>
      <c r="AN105" s="12"/>
      <c r="AO105" s="12"/>
      <c r="AP105" s="12"/>
      <c r="AQ105" s="12"/>
      <c r="AR105" s="12"/>
      <c r="AS105" s="12"/>
      <c r="AT105" s="12"/>
      <c r="AU105" s="12"/>
      <c r="AV105" s="12"/>
      <c r="AW105" s="12"/>
      <c r="AX105" s="12"/>
      <c r="AY105" s="12"/>
      <c r="AZ105" s="12"/>
      <c r="BA105" s="12"/>
      <c r="BB105" s="12"/>
      <c r="BC105" s="12"/>
      <c r="BD105" s="12"/>
      <c r="BE105" s="12"/>
      <c r="BF105" s="12"/>
      <c r="BG105" s="12"/>
      <c r="BH105" s="12"/>
      <c r="BI105" s="12"/>
      <c r="BJ105" s="12"/>
      <c r="BK105" s="12"/>
      <c r="BL105" s="12"/>
      <c r="BM105" s="12"/>
      <c r="BN105" s="12"/>
      <c r="BO105" s="12"/>
      <c r="BP105" s="12"/>
      <c r="BQ105" s="12"/>
      <c r="BR105" s="12"/>
      <c r="BS105" s="12"/>
      <c r="BT105" s="12"/>
      <c r="BU105" s="12"/>
      <c r="BV105" s="12"/>
      <c r="BW105" s="12"/>
      <c r="BX105" s="12"/>
      <c r="BY105" s="12"/>
      <c r="BZ105" s="12"/>
      <c r="CA105" s="12"/>
      <c r="CB105" s="12"/>
      <c r="CC105" s="12"/>
    </row>
    <row r="106" spans="1:81" ht="15.75" x14ac:dyDescent="0.25">
      <c r="A106" s="20"/>
      <c r="B106" s="29"/>
      <c r="C106" s="29"/>
      <c r="D106" s="29"/>
      <c r="E106" s="29"/>
      <c r="F106" s="26"/>
      <c r="G106" s="13"/>
      <c r="H106" s="20"/>
      <c r="I106" s="22"/>
      <c r="J106" s="22"/>
      <c r="K106" s="22"/>
      <c r="L106" s="22"/>
      <c r="M106" s="24"/>
      <c r="N106" s="22"/>
      <c r="O106" s="20"/>
      <c r="P106" s="12"/>
      <c r="Q106" s="12"/>
      <c r="R106" s="12"/>
      <c r="S106" s="12"/>
      <c r="T106" s="12"/>
      <c r="U106" s="12"/>
      <c r="V106" s="12"/>
      <c r="W106" s="12"/>
      <c r="X106" s="12"/>
      <c r="Y106" s="12"/>
      <c r="Z106" s="12"/>
      <c r="AA106" s="12"/>
      <c r="AB106" s="12"/>
      <c r="AC106" s="12"/>
      <c r="AD106" s="12"/>
      <c r="AE106" s="12"/>
      <c r="AF106" s="12"/>
      <c r="AG106" s="12"/>
      <c r="AH106" s="12"/>
      <c r="AI106" s="12"/>
      <c r="AJ106" s="12"/>
      <c r="AK106" s="12"/>
      <c r="AL106" s="12"/>
      <c r="AM106" s="12"/>
      <c r="AN106" s="12"/>
      <c r="AO106" s="12"/>
      <c r="AP106" s="12"/>
      <c r="AQ106" s="12"/>
      <c r="AR106" s="12"/>
      <c r="AS106" s="12"/>
      <c r="AT106" s="12"/>
      <c r="AU106" s="12"/>
      <c r="AV106" s="12"/>
      <c r="AW106" s="12"/>
      <c r="AX106" s="12"/>
      <c r="AY106" s="12"/>
      <c r="AZ106" s="12"/>
      <c r="BA106" s="12"/>
      <c r="BB106" s="12"/>
      <c r="BC106" s="12"/>
      <c r="BD106" s="12"/>
      <c r="BE106" s="12"/>
      <c r="BF106" s="12"/>
      <c r="BG106" s="12"/>
      <c r="BH106" s="12"/>
      <c r="BI106" s="12"/>
      <c r="BJ106" s="12"/>
      <c r="BK106" s="12"/>
      <c r="BL106" s="12"/>
      <c r="BM106" s="12"/>
      <c r="BN106" s="12"/>
      <c r="BO106" s="12"/>
      <c r="BP106" s="12"/>
      <c r="BQ106" s="12"/>
      <c r="BR106" s="12"/>
      <c r="BS106" s="12"/>
      <c r="BT106" s="12"/>
      <c r="BU106" s="12"/>
      <c r="BV106" s="12"/>
      <c r="BW106" s="12"/>
      <c r="BX106" s="12"/>
      <c r="BY106" s="12"/>
      <c r="BZ106" s="12"/>
      <c r="CA106" s="12"/>
      <c r="CB106" s="12"/>
      <c r="CC106" s="12"/>
    </row>
    <row r="107" spans="1:81" ht="15.75" x14ac:dyDescent="0.25">
      <c r="A107" s="20"/>
      <c r="B107" s="29"/>
      <c r="C107" s="29"/>
      <c r="D107" s="29"/>
      <c r="E107" s="29"/>
      <c r="F107" s="26"/>
      <c r="G107" s="13"/>
      <c r="H107" s="20"/>
      <c r="I107" s="22"/>
      <c r="J107" s="22"/>
      <c r="K107" s="22"/>
      <c r="L107" s="22"/>
      <c r="M107" s="24"/>
      <c r="N107" s="22"/>
      <c r="O107" s="20"/>
      <c r="P107" s="12"/>
      <c r="Q107" s="12"/>
      <c r="R107" s="12"/>
      <c r="S107" s="12"/>
      <c r="T107" s="12"/>
      <c r="U107" s="12"/>
      <c r="V107" s="12"/>
      <c r="W107" s="12"/>
      <c r="X107" s="12"/>
      <c r="Y107" s="12"/>
      <c r="Z107" s="12"/>
      <c r="AA107" s="12"/>
      <c r="AB107" s="12"/>
      <c r="AC107" s="12"/>
      <c r="AD107" s="12"/>
      <c r="AE107" s="12"/>
      <c r="AF107" s="12"/>
      <c r="AG107" s="12"/>
      <c r="AH107" s="12"/>
      <c r="AI107" s="12"/>
      <c r="AJ107" s="12"/>
      <c r="AK107" s="12"/>
      <c r="AL107" s="12"/>
      <c r="AM107" s="12"/>
      <c r="AN107" s="12"/>
      <c r="AO107" s="12"/>
      <c r="AP107" s="12"/>
      <c r="AQ107" s="12"/>
      <c r="AR107" s="12"/>
      <c r="AS107" s="12"/>
      <c r="AT107" s="12"/>
      <c r="AU107" s="12"/>
      <c r="AV107" s="12"/>
      <c r="AW107" s="12"/>
      <c r="AX107" s="12"/>
      <c r="AY107" s="12"/>
      <c r="AZ107" s="12"/>
      <c r="BA107" s="12"/>
      <c r="BB107" s="12"/>
      <c r="BC107" s="12"/>
      <c r="BD107" s="12"/>
      <c r="BE107" s="12"/>
      <c r="BF107" s="12"/>
      <c r="BG107" s="12"/>
      <c r="BH107" s="12"/>
      <c r="BI107" s="12"/>
      <c r="BJ107" s="12"/>
      <c r="BK107" s="12"/>
      <c r="BL107" s="12"/>
      <c r="BM107" s="12"/>
      <c r="BN107" s="12"/>
      <c r="BO107" s="12"/>
      <c r="BP107" s="12"/>
      <c r="BQ107" s="12"/>
      <c r="BR107" s="12"/>
      <c r="BS107" s="12"/>
      <c r="BT107" s="12"/>
      <c r="BU107" s="12"/>
      <c r="BV107" s="12"/>
      <c r="BW107" s="12"/>
      <c r="BX107" s="12"/>
      <c r="BY107" s="12"/>
      <c r="BZ107" s="12"/>
      <c r="CA107" s="12"/>
      <c r="CB107" s="12"/>
      <c r="CC107" s="12"/>
    </row>
    <row r="108" spans="1:81" ht="15.75" x14ac:dyDescent="0.25">
      <c r="A108" s="20"/>
      <c r="B108" s="29"/>
      <c r="C108" s="29"/>
      <c r="D108" s="29"/>
      <c r="E108" s="29"/>
      <c r="F108" s="26"/>
      <c r="G108" s="13"/>
      <c r="H108" s="20"/>
      <c r="I108" s="22"/>
      <c r="J108" s="22"/>
      <c r="K108" s="22"/>
      <c r="L108" s="22"/>
      <c r="M108" s="24"/>
      <c r="N108" s="22"/>
      <c r="O108" s="20"/>
      <c r="P108" s="12"/>
      <c r="Q108" s="12"/>
      <c r="R108" s="12"/>
      <c r="S108" s="12"/>
      <c r="T108" s="12"/>
      <c r="U108" s="12"/>
      <c r="V108" s="12"/>
      <c r="W108" s="12"/>
      <c r="X108" s="12"/>
      <c r="Y108" s="12"/>
      <c r="Z108" s="12"/>
      <c r="AA108" s="12"/>
      <c r="AB108" s="12"/>
      <c r="AC108" s="12"/>
      <c r="AD108" s="12"/>
      <c r="AE108" s="12"/>
      <c r="AF108" s="12"/>
      <c r="AG108" s="12"/>
      <c r="AH108" s="12"/>
      <c r="AI108" s="12"/>
      <c r="AJ108" s="12"/>
      <c r="AK108" s="12"/>
      <c r="AL108" s="12"/>
      <c r="AM108" s="12"/>
      <c r="AN108" s="12"/>
      <c r="AO108" s="12"/>
      <c r="AP108" s="12"/>
      <c r="AQ108" s="12"/>
      <c r="AR108" s="12"/>
      <c r="AS108" s="12"/>
      <c r="AT108" s="12"/>
      <c r="AU108" s="12"/>
      <c r="AV108" s="12"/>
      <c r="AW108" s="12"/>
      <c r="AX108" s="12"/>
      <c r="AY108" s="12"/>
      <c r="AZ108" s="12"/>
      <c r="BA108" s="12"/>
      <c r="BB108" s="12"/>
      <c r="BC108" s="12"/>
      <c r="BD108" s="12"/>
      <c r="BE108" s="12"/>
      <c r="BF108" s="12"/>
      <c r="BG108" s="12"/>
      <c r="BH108" s="12"/>
      <c r="BI108" s="12"/>
      <c r="BJ108" s="12"/>
      <c r="BK108" s="12"/>
      <c r="BL108" s="12"/>
      <c r="BM108" s="12"/>
      <c r="BN108" s="12"/>
      <c r="BO108" s="12"/>
      <c r="BP108" s="12"/>
      <c r="BQ108" s="12"/>
      <c r="BR108" s="12"/>
      <c r="BS108" s="12"/>
      <c r="BT108" s="12"/>
      <c r="BU108" s="12"/>
      <c r="BV108" s="12"/>
      <c r="BW108" s="12"/>
      <c r="BX108" s="12"/>
      <c r="BY108" s="12"/>
      <c r="BZ108" s="12"/>
      <c r="CA108" s="12"/>
      <c r="CB108" s="12"/>
      <c r="CC108" s="12"/>
    </row>
    <row r="109" spans="1:81" ht="15.75" x14ac:dyDescent="0.25">
      <c r="A109" s="20"/>
      <c r="B109" s="29"/>
      <c r="C109" s="29"/>
      <c r="D109" s="29"/>
      <c r="E109" s="29"/>
      <c r="F109" s="26"/>
      <c r="G109" s="13"/>
      <c r="H109" s="20"/>
      <c r="I109" s="22"/>
      <c r="J109" s="22"/>
      <c r="K109" s="22"/>
      <c r="L109" s="22"/>
      <c r="M109" s="24"/>
      <c r="N109" s="22"/>
      <c r="O109" s="20"/>
      <c r="P109" s="12"/>
      <c r="Q109" s="12"/>
      <c r="R109" s="12"/>
      <c r="S109" s="12"/>
      <c r="T109" s="12"/>
      <c r="U109" s="12"/>
      <c r="V109" s="12"/>
      <c r="W109" s="12"/>
      <c r="X109" s="12"/>
      <c r="Y109" s="12"/>
      <c r="Z109" s="12"/>
      <c r="AA109" s="12"/>
      <c r="AB109" s="12"/>
      <c r="AC109" s="12"/>
      <c r="AD109" s="12"/>
      <c r="AE109" s="12"/>
      <c r="AF109" s="12"/>
      <c r="AG109" s="12"/>
      <c r="AH109" s="12"/>
      <c r="AI109" s="12"/>
      <c r="AJ109" s="12"/>
      <c r="AK109" s="12"/>
      <c r="AL109" s="12"/>
      <c r="AM109" s="12"/>
      <c r="AN109" s="12"/>
      <c r="AO109" s="12"/>
      <c r="AP109" s="12"/>
      <c r="AQ109" s="12"/>
      <c r="AR109" s="12"/>
      <c r="AS109" s="12"/>
      <c r="AT109" s="12"/>
      <c r="AU109" s="12"/>
      <c r="AV109" s="12"/>
      <c r="AW109" s="12"/>
      <c r="AX109" s="12"/>
      <c r="AY109" s="12"/>
      <c r="AZ109" s="12"/>
      <c r="BA109" s="12"/>
      <c r="BB109" s="12"/>
      <c r="BC109" s="12"/>
      <c r="BD109" s="12"/>
      <c r="BE109" s="12"/>
      <c r="BF109" s="12"/>
      <c r="BG109" s="12"/>
      <c r="BH109" s="12"/>
      <c r="BI109" s="12"/>
      <c r="BJ109" s="12"/>
      <c r="BK109" s="12"/>
      <c r="BL109" s="12"/>
      <c r="BM109" s="12"/>
      <c r="BN109" s="12"/>
      <c r="BO109" s="12"/>
      <c r="BP109" s="12"/>
      <c r="BQ109" s="12"/>
      <c r="BR109" s="12"/>
      <c r="BS109" s="12"/>
      <c r="BT109" s="12"/>
      <c r="BU109" s="12"/>
      <c r="BV109" s="12"/>
      <c r="BW109" s="12"/>
      <c r="BX109" s="12"/>
      <c r="BY109" s="12"/>
      <c r="BZ109" s="12"/>
      <c r="CA109" s="12"/>
      <c r="CB109" s="12"/>
      <c r="CC109" s="12"/>
    </row>
    <row r="110" spans="1:81" ht="15.75" x14ac:dyDescent="0.25">
      <c r="A110" s="20"/>
      <c r="B110" s="29"/>
      <c r="C110" s="29"/>
      <c r="D110" s="29"/>
      <c r="E110" s="29"/>
      <c r="F110" s="26"/>
      <c r="G110" s="13"/>
      <c r="H110" s="20"/>
      <c r="I110" s="22"/>
      <c r="J110" s="22"/>
      <c r="K110" s="22"/>
      <c r="L110" s="22"/>
      <c r="M110" s="24"/>
      <c r="N110" s="22"/>
      <c r="O110" s="20"/>
      <c r="P110" s="12"/>
      <c r="Q110" s="12"/>
      <c r="R110" s="12"/>
      <c r="S110" s="12"/>
      <c r="T110" s="12"/>
      <c r="U110" s="12"/>
      <c r="V110" s="12"/>
      <c r="W110" s="12"/>
      <c r="X110" s="12"/>
      <c r="Y110" s="12"/>
      <c r="Z110" s="12"/>
      <c r="AA110" s="12"/>
      <c r="AB110" s="12"/>
      <c r="AC110" s="12"/>
      <c r="AD110" s="12"/>
      <c r="AE110" s="12"/>
      <c r="AF110" s="12"/>
      <c r="AG110" s="12"/>
      <c r="AH110" s="12"/>
      <c r="AI110" s="12"/>
      <c r="AJ110" s="12"/>
      <c r="AK110" s="12"/>
      <c r="AL110" s="12"/>
      <c r="AM110" s="12"/>
      <c r="AN110" s="12"/>
      <c r="AO110" s="12"/>
      <c r="AP110" s="12"/>
      <c r="AQ110" s="12"/>
      <c r="AR110" s="12"/>
      <c r="AS110" s="12"/>
      <c r="AT110" s="12"/>
      <c r="AU110" s="12"/>
      <c r="AV110" s="12"/>
      <c r="AW110" s="12"/>
      <c r="AX110" s="12"/>
      <c r="AY110" s="12"/>
      <c r="AZ110" s="12"/>
      <c r="BA110" s="12"/>
      <c r="BB110" s="12"/>
      <c r="BC110" s="12"/>
      <c r="BD110" s="12"/>
      <c r="BE110" s="12"/>
      <c r="BF110" s="12"/>
      <c r="BG110" s="12"/>
      <c r="BH110" s="12"/>
      <c r="BI110" s="12"/>
      <c r="BJ110" s="12"/>
      <c r="BK110" s="12"/>
      <c r="BL110" s="12"/>
      <c r="BM110" s="12"/>
      <c r="BN110" s="12"/>
      <c r="BO110" s="12"/>
      <c r="BP110" s="12"/>
      <c r="BQ110" s="12"/>
      <c r="BR110" s="12"/>
      <c r="BS110" s="12"/>
      <c r="BT110" s="12"/>
      <c r="BU110" s="12"/>
      <c r="BV110" s="12"/>
      <c r="BW110" s="12"/>
      <c r="BX110" s="12"/>
      <c r="BY110" s="12"/>
      <c r="BZ110" s="12"/>
      <c r="CA110" s="12"/>
      <c r="CB110" s="12"/>
      <c r="CC110" s="12"/>
    </row>
    <row r="111" spans="1:81" ht="15.75" x14ac:dyDescent="0.25">
      <c r="A111" s="20"/>
      <c r="B111" s="29"/>
      <c r="C111" s="29"/>
      <c r="D111" s="29"/>
      <c r="E111" s="29"/>
      <c r="F111" s="26"/>
      <c r="G111" s="13"/>
      <c r="H111" s="20"/>
      <c r="I111" s="22"/>
      <c r="J111" s="22"/>
      <c r="K111" s="22"/>
      <c r="L111" s="22"/>
      <c r="M111" s="24"/>
      <c r="N111" s="22"/>
      <c r="O111" s="20"/>
      <c r="P111" s="12"/>
      <c r="Q111" s="12"/>
      <c r="R111" s="12"/>
      <c r="S111" s="12"/>
      <c r="T111" s="12"/>
      <c r="U111" s="12"/>
      <c r="V111" s="12"/>
      <c r="W111" s="12"/>
      <c r="X111" s="12"/>
      <c r="Y111" s="12"/>
      <c r="Z111" s="12"/>
      <c r="AA111" s="12"/>
      <c r="AB111" s="12"/>
      <c r="AC111" s="12"/>
      <c r="AD111" s="12"/>
      <c r="AE111" s="12"/>
      <c r="AF111" s="12"/>
      <c r="AG111" s="12"/>
      <c r="AH111" s="12"/>
      <c r="AI111" s="12"/>
      <c r="AJ111" s="12"/>
      <c r="AK111" s="12"/>
      <c r="AL111" s="12"/>
      <c r="AM111" s="12"/>
      <c r="AN111" s="12"/>
      <c r="AO111" s="12"/>
      <c r="AP111" s="12"/>
      <c r="AQ111" s="12"/>
      <c r="AR111" s="12"/>
      <c r="AS111" s="12"/>
      <c r="AT111" s="12"/>
      <c r="AU111" s="12"/>
      <c r="AV111" s="12"/>
      <c r="AW111" s="12"/>
      <c r="AX111" s="12"/>
      <c r="AY111" s="12"/>
      <c r="AZ111" s="12"/>
      <c r="BA111" s="12"/>
      <c r="BB111" s="12"/>
      <c r="BC111" s="12"/>
      <c r="BD111" s="12"/>
      <c r="BE111" s="12"/>
      <c r="BF111" s="12"/>
      <c r="BG111" s="12"/>
      <c r="BH111" s="12"/>
      <c r="BI111" s="12"/>
      <c r="BJ111" s="12"/>
      <c r="BK111" s="12"/>
      <c r="BL111" s="12"/>
      <c r="BM111" s="12"/>
      <c r="BN111" s="12"/>
      <c r="BO111" s="12"/>
      <c r="BP111" s="12"/>
      <c r="BQ111" s="12"/>
      <c r="BR111" s="12"/>
      <c r="BS111" s="12"/>
      <c r="BT111" s="12"/>
      <c r="BU111" s="12"/>
      <c r="BV111" s="12"/>
      <c r="BW111" s="12"/>
      <c r="BX111" s="12"/>
      <c r="BY111" s="12"/>
      <c r="BZ111" s="12"/>
      <c r="CA111" s="12"/>
      <c r="CB111" s="12"/>
      <c r="CC111" s="12"/>
    </row>
    <row r="112" spans="1:81" ht="15.75" x14ac:dyDescent="0.25">
      <c r="A112" s="20"/>
      <c r="B112" s="29"/>
      <c r="C112" s="29"/>
      <c r="D112" s="29"/>
      <c r="E112" s="29"/>
      <c r="F112" s="26"/>
      <c r="G112" s="13"/>
      <c r="H112" s="20"/>
      <c r="I112" s="22"/>
      <c r="J112" s="22"/>
      <c r="K112" s="22"/>
      <c r="L112" s="22"/>
      <c r="M112" s="24"/>
      <c r="N112" s="22"/>
      <c r="O112" s="20"/>
      <c r="P112" s="12"/>
      <c r="Q112" s="12"/>
      <c r="R112" s="12"/>
      <c r="S112" s="12"/>
      <c r="T112" s="12"/>
      <c r="U112" s="12"/>
      <c r="V112" s="12"/>
      <c r="W112" s="12"/>
      <c r="X112" s="12"/>
      <c r="Y112" s="12"/>
      <c r="Z112" s="12"/>
      <c r="AA112" s="12"/>
      <c r="AB112" s="12"/>
      <c r="AC112" s="12"/>
      <c r="AD112" s="12"/>
      <c r="AE112" s="12"/>
      <c r="AF112" s="12"/>
      <c r="AG112" s="12"/>
      <c r="AH112" s="12"/>
      <c r="AI112" s="12"/>
      <c r="AJ112" s="12"/>
      <c r="AK112" s="12"/>
      <c r="AL112" s="12"/>
      <c r="AM112" s="12"/>
      <c r="AN112" s="12"/>
      <c r="AO112" s="12"/>
      <c r="AP112" s="12"/>
      <c r="AQ112" s="12"/>
      <c r="AR112" s="12"/>
      <c r="AS112" s="12"/>
      <c r="AT112" s="12"/>
      <c r="AU112" s="12"/>
      <c r="AV112" s="12"/>
      <c r="AW112" s="12"/>
      <c r="AX112" s="12"/>
      <c r="AY112" s="12"/>
      <c r="AZ112" s="12"/>
      <c r="BA112" s="12"/>
      <c r="BB112" s="12"/>
      <c r="BC112" s="12"/>
      <c r="BD112" s="12"/>
      <c r="BE112" s="12"/>
      <c r="BF112" s="12"/>
      <c r="BG112" s="12"/>
      <c r="BH112" s="12"/>
      <c r="BI112" s="12"/>
      <c r="BJ112" s="12"/>
      <c r="BK112" s="12"/>
      <c r="BL112" s="12"/>
      <c r="BM112" s="12"/>
      <c r="BN112" s="12"/>
      <c r="BO112" s="12"/>
      <c r="BP112" s="12"/>
      <c r="BQ112" s="12"/>
      <c r="BR112" s="12"/>
      <c r="BS112" s="12"/>
      <c r="BT112" s="12"/>
      <c r="BU112" s="12"/>
      <c r="BV112" s="12"/>
      <c r="BW112" s="12"/>
      <c r="BX112" s="12"/>
      <c r="BY112" s="12"/>
      <c r="BZ112" s="12"/>
      <c r="CA112" s="12"/>
      <c r="CB112" s="12"/>
      <c r="CC112" s="12"/>
    </row>
    <row r="113" spans="1:81" ht="15.75" x14ac:dyDescent="0.25">
      <c r="A113" s="20"/>
      <c r="B113" s="29"/>
      <c r="C113" s="29"/>
      <c r="D113" s="29"/>
      <c r="E113" s="29"/>
      <c r="F113" s="26"/>
      <c r="G113" s="13"/>
      <c r="H113" s="20"/>
      <c r="I113" s="22"/>
      <c r="J113" s="22"/>
      <c r="K113" s="22"/>
      <c r="L113" s="22"/>
      <c r="M113" s="24"/>
      <c r="N113" s="22"/>
      <c r="O113" s="20"/>
      <c r="P113" s="12"/>
      <c r="Q113" s="12"/>
      <c r="R113" s="12"/>
      <c r="S113" s="12"/>
      <c r="T113" s="12"/>
      <c r="U113" s="12"/>
      <c r="V113" s="12"/>
      <c r="W113" s="12"/>
      <c r="X113" s="12"/>
      <c r="Y113" s="12"/>
      <c r="Z113" s="12"/>
      <c r="AA113" s="12"/>
      <c r="AB113" s="12"/>
      <c r="AC113" s="12"/>
      <c r="AD113" s="12"/>
      <c r="AE113" s="12"/>
      <c r="AF113" s="12"/>
      <c r="AG113" s="12"/>
      <c r="AH113" s="12"/>
      <c r="AI113" s="12"/>
      <c r="AJ113" s="12"/>
      <c r="AK113" s="12"/>
      <c r="AL113" s="12"/>
      <c r="AM113" s="12"/>
      <c r="AN113" s="12"/>
      <c r="AO113" s="12"/>
      <c r="AP113" s="12"/>
      <c r="AQ113" s="12"/>
      <c r="AR113" s="12"/>
      <c r="AS113" s="12"/>
      <c r="AT113" s="12"/>
      <c r="AU113" s="12"/>
      <c r="AV113" s="12"/>
      <c r="AW113" s="12"/>
      <c r="AX113" s="12"/>
      <c r="AY113" s="12"/>
      <c r="AZ113" s="12"/>
      <c r="BA113" s="12"/>
      <c r="BB113" s="12"/>
      <c r="BC113" s="12"/>
      <c r="BD113" s="12"/>
      <c r="BE113" s="12"/>
      <c r="BF113" s="12"/>
      <c r="BG113" s="12"/>
      <c r="BH113" s="12"/>
      <c r="BI113" s="12"/>
      <c r="BJ113" s="12"/>
      <c r="BK113" s="12"/>
      <c r="BL113" s="12"/>
      <c r="BM113" s="12"/>
      <c r="BN113" s="12"/>
      <c r="BO113" s="12"/>
      <c r="BP113" s="12"/>
      <c r="BQ113" s="12"/>
      <c r="BR113" s="12"/>
      <c r="BS113" s="12"/>
      <c r="BT113" s="12"/>
      <c r="BU113" s="12"/>
      <c r="BV113" s="12"/>
      <c r="BW113" s="12"/>
      <c r="BX113" s="12"/>
      <c r="BY113" s="12"/>
      <c r="BZ113" s="12"/>
      <c r="CA113" s="12"/>
      <c r="CB113" s="12"/>
      <c r="CC113" s="12"/>
    </row>
    <row r="114" spans="1:81" ht="15.75" x14ac:dyDescent="0.25">
      <c r="A114" s="20"/>
      <c r="B114" s="29"/>
      <c r="C114" s="29"/>
      <c r="D114" s="29"/>
      <c r="E114" s="29"/>
      <c r="F114" s="26"/>
      <c r="G114" s="13"/>
      <c r="H114" s="20"/>
      <c r="I114" s="22"/>
      <c r="J114" s="22"/>
      <c r="K114" s="22"/>
      <c r="L114" s="22"/>
      <c r="M114" s="24"/>
      <c r="N114" s="22"/>
      <c r="O114" s="20"/>
      <c r="P114" s="12"/>
      <c r="Q114" s="12"/>
      <c r="R114" s="12"/>
      <c r="S114" s="12"/>
      <c r="T114" s="12"/>
      <c r="U114" s="12"/>
      <c r="V114" s="12"/>
      <c r="W114" s="12"/>
      <c r="X114" s="12"/>
      <c r="Y114" s="12"/>
      <c r="Z114" s="12"/>
      <c r="AA114" s="12"/>
      <c r="AB114" s="12"/>
      <c r="AC114" s="12"/>
      <c r="AD114" s="12"/>
      <c r="AE114" s="12"/>
      <c r="AF114" s="12"/>
      <c r="AG114" s="12"/>
      <c r="AH114" s="12"/>
      <c r="AI114" s="12"/>
      <c r="AJ114" s="12"/>
      <c r="AK114" s="12"/>
      <c r="AL114" s="12"/>
      <c r="AM114" s="12"/>
      <c r="AN114" s="12"/>
      <c r="AO114" s="12"/>
      <c r="AP114" s="12"/>
      <c r="AQ114" s="12"/>
      <c r="AR114" s="12"/>
      <c r="AS114" s="12"/>
      <c r="AT114" s="12"/>
      <c r="AU114" s="12"/>
      <c r="AV114" s="12"/>
      <c r="AW114" s="12"/>
      <c r="AX114" s="12"/>
      <c r="AY114" s="12"/>
      <c r="AZ114" s="12"/>
      <c r="BA114" s="12"/>
      <c r="BB114" s="12"/>
      <c r="BC114" s="12"/>
      <c r="BD114" s="12"/>
      <c r="BE114" s="12"/>
      <c r="BF114" s="12"/>
      <c r="BG114" s="12"/>
      <c r="BH114" s="12"/>
      <c r="BI114" s="12"/>
      <c r="BJ114" s="12"/>
      <c r="BK114" s="12"/>
      <c r="BL114" s="12"/>
      <c r="BM114" s="12"/>
      <c r="BN114" s="12"/>
      <c r="BO114" s="12"/>
      <c r="BP114" s="12"/>
      <c r="BQ114" s="12"/>
      <c r="BR114" s="12"/>
      <c r="BS114" s="12"/>
      <c r="BT114" s="12"/>
      <c r="BU114" s="12"/>
      <c r="BV114" s="12"/>
      <c r="BW114" s="12"/>
      <c r="BX114" s="12"/>
      <c r="BY114" s="12"/>
      <c r="BZ114" s="12"/>
      <c r="CA114" s="12"/>
      <c r="CB114" s="12"/>
      <c r="CC114" s="12"/>
    </row>
    <row r="115" spans="1:81" ht="15.75" x14ac:dyDescent="0.25">
      <c r="A115" s="20"/>
      <c r="B115" s="29"/>
      <c r="C115" s="29"/>
      <c r="D115" s="29"/>
      <c r="E115" s="29"/>
      <c r="F115" s="26"/>
      <c r="G115" s="13"/>
      <c r="H115" s="20"/>
      <c r="I115" s="22"/>
      <c r="J115" s="22"/>
      <c r="K115" s="22"/>
      <c r="L115" s="22"/>
      <c r="M115" s="24"/>
      <c r="N115" s="22"/>
      <c r="O115" s="20"/>
      <c r="P115" s="12"/>
      <c r="Q115" s="12"/>
      <c r="R115" s="12"/>
      <c r="S115" s="12"/>
      <c r="T115" s="12"/>
      <c r="U115" s="12"/>
      <c r="V115" s="12"/>
      <c r="W115" s="12"/>
      <c r="X115" s="12"/>
      <c r="Y115" s="12"/>
      <c r="Z115" s="12"/>
      <c r="AA115" s="12"/>
      <c r="AB115" s="12"/>
      <c r="AC115" s="12"/>
      <c r="AD115" s="12"/>
      <c r="AE115" s="12"/>
      <c r="AF115" s="12"/>
      <c r="AG115" s="12"/>
      <c r="AH115" s="12"/>
      <c r="AI115" s="12"/>
      <c r="AJ115" s="12"/>
      <c r="AK115" s="12"/>
      <c r="AL115" s="12"/>
      <c r="AM115" s="12"/>
      <c r="AN115" s="12"/>
      <c r="AO115" s="12"/>
      <c r="AP115" s="12"/>
      <c r="AQ115" s="12"/>
      <c r="AR115" s="12"/>
      <c r="AS115" s="12"/>
      <c r="AT115" s="12"/>
      <c r="AU115" s="12"/>
      <c r="AV115" s="12"/>
      <c r="AW115" s="12"/>
      <c r="AX115" s="12"/>
      <c r="AY115" s="12"/>
      <c r="AZ115" s="12"/>
      <c r="BA115" s="12"/>
      <c r="BB115" s="12"/>
      <c r="BC115" s="12"/>
      <c r="BD115" s="12"/>
      <c r="BE115" s="12"/>
      <c r="BF115" s="12"/>
      <c r="BG115" s="12"/>
      <c r="BH115" s="12"/>
      <c r="BI115" s="12"/>
      <c r="BJ115" s="12"/>
      <c r="BK115" s="12"/>
      <c r="BL115" s="12"/>
      <c r="BM115" s="12"/>
      <c r="BN115" s="12"/>
      <c r="BO115" s="12"/>
      <c r="BP115" s="12"/>
      <c r="BQ115" s="12"/>
      <c r="BR115" s="12"/>
      <c r="BS115" s="12"/>
      <c r="BT115" s="12"/>
      <c r="BU115" s="12"/>
      <c r="BV115" s="12"/>
      <c r="BW115" s="12"/>
      <c r="BX115" s="12"/>
      <c r="BY115" s="12"/>
      <c r="BZ115" s="12"/>
      <c r="CA115" s="12"/>
      <c r="CB115" s="12"/>
      <c r="CC115" s="12"/>
    </row>
    <row r="116" spans="1:81" ht="15.75" x14ac:dyDescent="0.25">
      <c r="A116" s="20"/>
      <c r="B116" s="29"/>
      <c r="C116" s="29"/>
      <c r="D116" s="29"/>
      <c r="E116" s="29"/>
      <c r="F116" s="26"/>
      <c r="G116" s="13"/>
      <c r="H116" s="20"/>
      <c r="I116" s="22"/>
      <c r="J116" s="22"/>
      <c r="K116" s="22"/>
      <c r="L116" s="22"/>
      <c r="M116" s="24"/>
      <c r="N116" s="22"/>
      <c r="O116" s="20"/>
      <c r="P116" s="12"/>
      <c r="Q116" s="12"/>
      <c r="R116" s="12"/>
      <c r="S116" s="12"/>
      <c r="T116" s="12"/>
      <c r="U116" s="12"/>
      <c r="V116" s="12"/>
      <c r="W116" s="12"/>
      <c r="X116" s="12"/>
      <c r="Y116" s="12"/>
      <c r="Z116" s="12"/>
      <c r="AA116" s="12"/>
      <c r="AB116" s="12"/>
      <c r="AC116" s="12"/>
      <c r="AD116" s="12"/>
      <c r="AE116" s="12"/>
      <c r="AF116" s="12"/>
      <c r="AG116" s="12"/>
      <c r="AH116" s="12"/>
      <c r="AI116" s="12"/>
      <c r="AJ116" s="12"/>
      <c r="AK116" s="12"/>
      <c r="AL116" s="12"/>
      <c r="AM116" s="12"/>
      <c r="AN116" s="12"/>
      <c r="AO116" s="12"/>
      <c r="AP116" s="12"/>
      <c r="AQ116" s="12"/>
      <c r="AR116" s="12"/>
      <c r="AS116" s="12"/>
      <c r="AT116" s="12"/>
      <c r="AU116" s="12"/>
      <c r="AV116" s="12"/>
      <c r="AW116" s="12"/>
      <c r="AX116" s="12"/>
      <c r="AY116" s="12"/>
      <c r="AZ116" s="12"/>
      <c r="BA116" s="12"/>
      <c r="BB116" s="12"/>
      <c r="BC116" s="12"/>
      <c r="BD116" s="12"/>
      <c r="BE116" s="12"/>
      <c r="BF116" s="12"/>
      <c r="BG116" s="12"/>
      <c r="BH116" s="12"/>
      <c r="BI116" s="12"/>
      <c r="BJ116" s="12"/>
      <c r="BK116" s="12"/>
      <c r="BL116" s="12"/>
      <c r="BM116" s="12"/>
      <c r="BN116" s="12"/>
      <c r="BO116" s="12"/>
      <c r="BP116" s="12"/>
      <c r="BQ116" s="12"/>
      <c r="BR116" s="12"/>
      <c r="BS116" s="12"/>
      <c r="BT116" s="12"/>
      <c r="BU116" s="12"/>
      <c r="BV116" s="12"/>
      <c r="BW116" s="12"/>
      <c r="BX116" s="12"/>
      <c r="BY116" s="12"/>
      <c r="BZ116" s="12"/>
      <c r="CA116" s="12"/>
      <c r="CB116" s="12"/>
      <c r="CC116" s="12"/>
    </row>
    <row r="117" spans="1:81" ht="15.75" x14ac:dyDescent="0.25">
      <c r="A117" s="20"/>
      <c r="B117" s="29"/>
      <c r="C117" s="29"/>
      <c r="D117" s="29"/>
      <c r="E117" s="29"/>
      <c r="F117" s="26"/>
      <c r="G117" s="13"/>
      <c r="H117" s="20"/>
      <c r="I117" s="22"/>
      <c r="J117" s="22"/>
      <c r="K117" s="22"/>
      <c r="L117" s="22"/>
      <c r="M117" s="24"/>
      <c r="N117" s="22"/>
      <c r="O117" s="20"/>
      <c r="P117" s="12"/>
      <c r="Q117" s="12"/>
      <c r="R117" s="12"/>
      <c r="S117" s="12"/>
      <c r="T117" s="12"/>
      <c r="U117" s="12"/>
      <c r="V117" s="12"/>
      <c r="W117" s="12"/>
      <c r="X117" s="12"/>
      <c r="Y117" s="12"/>
      <c r="Z117" s="12"/>
      <c r="AA117" s="12"/>
      <c r="AB117" s="12"/>
      <c r="AC117" s="12"/>
      <c r="AD117" s="12"/>
      <c r="AE117" s="12"/>
      <c r="AF117" s="12"/>
      <c r="AG117" s="12"/>
      <c r="AH117" s="12"/>
      <c r="AI117" s="12"/>
      <c r="AJ117" s="12"/>
      <c r="AK117" s="12"/>
      <c r="AL117" s="12"/>
      <c r="AM117" s="12"/>
      <c r="AN117" s="12"/>
      <c r="AO117" s="12"/>
      <c r="AP117" s="12"/>
      <c r="AQ117" s="12"/>
      <c r="AR117" s="12"/>
      <c r="AS117" s="12"/>
      <c r="AT117" s="12"/>
      <c r="AU117" s="12"/>
      <c r="AV117" s="12"/>
      <c r="AW117" s="12"/>
      <c r="AX117" s="12"/>
      <c r="AY117" s="12"/>
      <c r="AZ117" s="12"/>
      <c r="BA117" s="12"/>
      <c r="BB117" s="12"/>
      <c r="BC117" s="12"/>
      <c r="BD117" s="12"/>
      <c r="BE117" s="12"/>
      <c r="BF117" s="12"/>
      <c r="BG117" s="12"/>
      <c r="BH117" s="12"/>
      <c r="BI117" s="12"/>
      <c r="BJ117" s="12"/>
      <c r="BK117" s="12"/>
      <c r="BL117" s="12"/>
      <c r="BM117" s="12"/>
      <c r="BN117" s="12"/>
      <c r="BO117" s="12"/>
      <c r="BP117" s="12"/>
      <c r="BQ117" s="12"/>
      <c r="BR117" s="12"/>
      <c r="BS117" s="12"/>
      <c r="BT117" s="12"/>
      <c r="BU117" s="12"/>
      <c r="BV117" s="12"/>
      <c r="BW117" s="12"/>
      <c r="BX117" s="12"/>
      <c r="BY117" s="12"/>
      <c r="BZ117" s="12"/>
      <c r="CA117" s="12"/>
      <c r="CB117" s="12"/>
      <c r="CC117" s="12"/>
    </row>
    <row r="118" spans="1:81" ht="15.75" x14ac:dyDescent="0.25">
      <c r="A118" s="20"/>
      <c r="B118" s="29"/>
      <c r="C118" s="29"/>
      <c r="D118" s="29"/>
      <c r="E118" s="29"/>
      <c r="F118" s="26"/>
      <c r="G118" s="13"/>
      <c r="H118" s="20"/>
      <c r="I118" s="22"/>
      <c r="J118" s="22"/>
      <c r="K118" s="22"/>
      <c r="L118" s="22"/>
      <c r="M118" s="24"/>
      <c r="N118" s="22"/>
      <c r="O118" s="20"/>
      <c r="P118" s="12"/>
      <c r="Q118" s="12"/>
      <c r="R118" s="12"/>
      <c r="S118" s="12"/>
      <c r="T118" s="12"/>
      <c r="U118" s="12"/>
      <c r="V118" s="12"/>
      <c r="W118" s="12"/>
      <c r="X118" s="12"/>
      <c r="Y118" s="12"/>
      <c r="Z118" s="12"/>
      <c r="AA118" s="12"/>
      <c r="AB118" s="12"/>
      <c r="AC118" s="12"/>
      <c r="AD118" s="12"/>
      <c r="AE118" s="12"/>
      <c r="AF118" s="12"/>
      <c r="AG118" s="12"/>
      <c r="AH118" s="12"/>
      <c r="AI118" s="12"/>
      <c r="AJ118" s="12"/>
      <c r="AK118" s="12"/>
      <c r="AL118" s="12"/>
      <c r="AM118" s="12"/>
      <c r="AN118" s="12"/>
      <c r="AO118" s="12"/>
      <c r="AP118" s="12"/>
      <c r="AQ118" s="12"/>
      <c r="AR118" s="12"/>
      <c r="AS118" s="12"/>
      <c r="AT118" s="12"/>
      <c r="AU118" s="12"/>
      <c r="AV118" s="12"/>
      <c r="AW118" s="12"/>
      <c r="AX118" s="12"/>
      <c r="AY118" s="12"/>
      <c r="AZ118" s="12"/>
      <c r="BA118" s="12"/>
      <c r="BB118" s="12"/>
      <c r="BC118" s="12"/>
      <c r="BD118" s="12"/>
      <c r="BE118" s="12"/>
      <c r="BF118" s="12"/>
      <c r="BG118" s="12"/>
      <c r="BH118" s="12"/>
      <c r="BI118" s="12"/>
      <c r="BJ118" s="12"/>
      <c r="BK118" s="12"/>
      <c r="BL118" s="12"/>
      <c r="BM118" s="12"/>
      <c r="BN118" s="12"/>
      <c r="BO118" s="12"/>
      <c r="BP118" s="12"/>
      <c r="BQ118" s="12"/>
      <c r="BR118" s="12"/>
      <c r="BS118" s="12"/>
      <c r="BT118" s="12"/>
      <c r="BU118" s="12"/>
      <c r="BV118" s="12"/>
      <c r="BW118" s="12"/>
      <c r="BX118" s="12"/>
      <c r="BY118" s="12"/>
      <c r="BZ118" s="12"/>
      <c r="CA118" s="12"/>
      <c r="CB118" s="12"/>
      <c r="CC118" s="12"/>
    </row>
    <row r="119" spans="1:81" ht="15.75" x14ac:dyDescent="0.25">
      <c r="A119" s="20"/>
      <c r="B119" s="29"/>
      <c r="C119" s="29"/>
      <c r="D119" s="29"/>
      <c r="E119" s="29"/>
      <c r="F119" s="26"/>
      <c r="G119" s="13"/>
      <c r="H119" s="20"/>
      <c r="I119" s="22"/>
      <c r="J119" s="22"/>
      <c r="K119" s="22"/>
      <c r="L119" s="22"/>
      <c r="M119" s="24"/>
      <c r="N119" s="22"/>
      <c r="O119" s="20"/>
      <c r="P119" s="12"/>
      <c r="Q119" s="12"/>
      <c r="R119" s="12"/>
      <c r="S119" s="12"/>
      <c r="T119" s="12"/>
      <c r="U119" s="12"/>
      <c r="V119" s="12"/>
      <c r="W119" s="12"/>
      <c r="X119" s="12"/>
      <c r="Y119" s="12"/>
      <c r="Z119" s="12"/>
      <c r="AA119" s="12"/>
      <c r="AB119" s="12"/>
      <c r="AC119" s="12"/>
      <c r="AD119" s="12"/>
      <c r="AE119" s="12"/>
      <c r="AF119" s="12"/>
      <c r="AG119" s="12"/>
      <c r="AH119" s="12"/>
      <c r="AI119" s="12"/>
      <c r="AJ119" s="12"/>
      <c r="AK119" s="12"/>
      <c r="AL119" s="12"/>
      <c r="AM119" s="12"/>
      <c r="AN119" s="12"/>
      <c r="AO119" s="12"/>
      <c r="AP119" s="12"/>
      <c r="AQ119" s="12"/>
      <c r="AR119" s="12"/>
      <c r="AS119" s="12"/>
      <c r="AT119" s="12"/>
      <c r="AU119" s="12"/>
      <c r="AV119" s="12"/>
      <c r="AW119" s="12"/>
      <c r="AX119" s="12"/>
      <c r="AY119" s="12"/>
      <c r="AZ119" s="12"/>
      <c r="BA119" s="12"/>
      <c r="BB119" s="12"/>
      <c r="BC119" s="12"/>
      <c r="BD119" s="12"/>
      <c r="BE119" s="12"/>
      <c r="BF119" s="12"/>
      <c r="BG119" s="12"/>
      <c r="BH119" s="12"/>
      <c r="BI119" s="12"/>
      <c r="BJ119" s="12"/>
      <c r="BK119" s="12"/>
      <c r="BL119" s="12"/>
      <c r="BM119" s="12"/>
      <c r="BN119" s="12"/>
      <c r="BO119" s="12"/>
      <c r="BP119" s="12"/>
      <c r="BQ119" s="12"/>
      <c r="BR119" s="12"/>
      <c r="BS119" s="12"/>
      <c r="BT119" s="12"/>
      <c r="BU119" s="12"/>
      <c r="BV119" s="12"/>
      <c r="BW119" s="12"/>
      <c r="BX119" s="12"/>
      <c r="BY119" s="12"/>
      <c r="BZ119" s="12"/>
      <c r="CA119" s="12"/>
      <c r="CB119" s="12"/>
      <c r="CC119" s="12"/>
    </row>
    <row r="120" spans="1:81" ht="15.75" x14ac:dyDescent="0.25">
      <c r="A120" s="20"/>
      <c r="B120" s="29"/>
      <c r="C120" s="29"/>
      <c r="D120" s="29"/>
      <c r="E120" s="29"/>
      <c r="F120" s="26"/>
      <c r="G120" s="13"/>
      <c r="H120" s="20"/>
      <c r="I120" s="22"/>
      <c r="J120" s="22"/>
      <c r="K120" s="22"/>
      <c r="L120" s="22"/>
      <c r="M120" s="24"/>
      <c r="N120" s="22"/>
      <c r="O120" s="20"/>
      <c r="P120" s="12"/>
      <c r="Q120" s="12"/>
      <c r="R120" s="12"/>
      <c r="S120" s="12"/>
      <c r="T120" s="12"/>
      <c r="U120" s="12"/>
      <c r="V120" s="12"/>
      <c r="W120" s="12"/>
      <c r="X120" s="12"/>
      <c r="Y120" s="12"/>
      <c r="Z120" s="12"/>
      <c r="AA120" s="12"/>
      <c r="AB120" s="12"/>
      <c r="AC120" s="12"/>
      <c r="AD120" s="12"/>
      <c r="AE120" s="12"/>
      <c r="AF120" s="12"/>
      <c r="AG120" s="12"/>
      <c r="AH120" s="12"/>
      <c r="AI120" s="12"/>
      <c r="AJ120" s="12"/>
      <c r="AK120" s="12"/>
      <c r="AL120" s="12"/>
      <c r="AM120" s="12"/>
      <c r="AN120" s="12"/>
      <c r="AO120" s="12"/>
      <c r="AP120" s="12"/>
      <c r="AQ120" s="12"/>
      <c r="AR120" s="12"/>
      <c r="AS120" s="12"/>
      <c r="AT120" s="12"/>
      <c r="AU120" s="12"/>
      <c r="AV120" s="12"/>
      <c r="AW120" s="12"/>
      <c r="AX120" s="12"/>
      <c r="AY120" s="12"/>
      <c r="AZ120" s="12"/>
      <c r="BA120" s="12"/>
      <c r="BB120" s="12"/>
      <c r="BC120" s="12"/>
      <c r="BD120" s="12"/>
      <c r="BE120" s="12"/>
      <c r="BF120" s="12"/>
      <c r="BG120" s="12"/>
      <c r="BH120" s="12"/>
      <c r="BI120" s="12"/>
      <c r="BJ120" s="12"/>
      <c r="BK120" s="12"/>
      <c r="BL120" s="12"/>
      <c r="BM120" s="12"/>
      <c r="BN120" s="12"/>
      <c r="BO120" s="12"/>
      <c r="BP120" s="12"/>
      <c r="BQ120" s="12"/>
      <c r="BR120" s="12"/>
      <c r="BS120" s="12"/>
      <c r="BT120" s="12"/>
      <c r="BU120" s="12"/>
      <c r="BV120" s="12"/>
      <c r="BW120" s="12"/>
      <c r="BX120" s="12"/>
      <c r="BY120" s="12"/>
      <c r="BZ120" s="12"/>
      <c r="CA120" s="12"/>
      <c r="CB120" s="12"/>
      <c r="CC120" s="12"/>
    </row>
    <row r="121" spans="1:81" ht="15.75" x14ac:dyDescent="0.25">
      <c r="A121" s="20"/>
      <c r="B121" s="29"/>
      <c r="C121" s="29"/>
      <c r="D121" s="29"/>
      <c r="E121" s="29"/>
      <c r="F121" s="26"/>
      <c r="G121" s="13"/>
      <c r="H121" s="20"/>
      <c r="I121" s="22"/>
      <c r="J121" s="22"/>
      <c r="K121" s="22"/>
      <c r="L121" s="22"/>
      <c r="M121" s="24"/>
      <c r="N121" s="22"/>
      <c r="O121" s="20"/>
      <c r="P121" s="12"/>
      <c r="Q121" s="12"/>
      <c r="R121" s="12"/>
      <c r="S121" s="12"/>
      <c r="T121" s="12"/>
      <c r="U121" s="12"/>
      <c r="V121" s="12"/>
      <c r="W121" s="12"/>
      <c r="X121" s="12"/>
      <c r="Y121" s="12"/>
      <c r="Z121" s="12"/>
      <c r="AA121" s="12"/>
      <c r="AB121" s="12"/>
      <c r="AC121" s="12"/>
      <c r="AD121" s="12"/>
      <c r="AE121" s="12"/>
      <c r="AF121" s="12"/>
      <c r="AG121" s="12"/>
      <c r="AH121" s="12"/>
      <c r="AI121" s="12"/>
      <c r="AJ121" s="12"/>
      <c r="AK121" s="12"/>
      <c r="AL121" s="12"/>
      <c r="AM121" s="12"/>
      <c r="AN121" s="12"/>
      <c r="AO121" s="12"/>
      <c r="AP121" s="12"/>
      <c r="AQ121" s="12"/>
      <c r="AR121" s="12"/>
      <c r="AS121" s="12"/>
      <c r="AT121" s="12"/>
      <c r="AU121" s="12"/>
      <c r="AV121" s="12"/>
      <c r="AW121" s="12"/>
      <c r="AX121" s="12"/>
      <c r="AY121" s="12"/>
      <c r="AZ121" s="12"/>
      <c r="BA121" s="12"/>
      <c r="BB121" s="12"/>
      <c r="BC121" s="12"/>
      <c r="BD121" s="12"/>
      <c r="BE121" s="12"/>
      <c r="BF121" s="12"/>
      <c r="BG121" s="12"/>
      <c r="BH121" s="12"/>
      <c r="BI121" s="12"/>
      <c r="BJ121" s="12"/>
      <c r="BK121" s="12"/>
      <c r="BL121" s="12"/>
      <c r="BM121" s="12"/>
      <c r="BN121" s="12"/>
      <c r="BO121" s="12"/>
      <c r="BP121" s="12"/>
      <c r="BQ121" s="12"/>
      <c r="BR121" s="12"/>
      <c r="BS121" s="12"/>
      <c r="BT121" s="12"/>
      <c r="BU121" s="12"/>
      <c r="BV121" s="12"/>
      <c r="BW121" s="12"/>
      <c r="BX121" s="12"/>
      <c r="BY121" s="12"/>
      <c r="BZ121" s="12"/>
      <c r="CA121" s="12"/>
      <c r="CB121" s="12"/>
      <c r="CC121" s="12"/>
    </row>
    <row r="122" spans="1:81" ht="15.75" x14ac:dyDescent="0.25">
      <c r="A122" s="20"/>
      <c r="B122" s="29"/>
      <c r="C122" s="29"/>
      <c r="D122" s="29"/>
      <c r="E122" s="29"/>
      <c r="F122" s="26"/>
      <c r="G122" s="13"/>
      <c r="H122" s="20"/>
      <c r="I122" s="22"/>
      <c r="J122" s="22"/>
      <c r="K122" s="22"/>
      <c r="L122" s="22"/>
      <c r="M122" s="24"/>
      <c r="N122" s="22"/>
      <c r="O122" s="20"/>
      <c r="P122" s="12"/>
      <c r="Q122" s="12"/>
      <c r="R122" s="12"/>
      <c r="S122" s="12"/>
      <c r="T122" s="12"/>
      <c r="U122" s="12"/>
      <c r="V122" s="12"/>
      <c r="W122" s="12"/>
      <c r="X122" s="12"/>
      <c r="Y122" s="12"/>
      <c r="Z122" s="12"/>
      <c r="AA122" s="12"/>
      <c r="AB122" s="12"/>
      <c r="AC122" s="12"/>
      <c r="AD122" s="12"/>
      <c r="AE122" s="12"/>
      <c r="AF122" s="12"/>
      <c r="AG122" s="12"/>
      <c r="AH122" s="12"/>
      <c r="AI122" s="12"/>
      <c r="AJ122" s="12"/>
      <c r="AK122" s="12"/>
      <c r="AL122" s="12"/>
      <c r="AM122" s="12"/>
      <c r="AN122" s="12"/>
      <c r="AO122" s="12"/>
      <c r="AP122" s="12"/>
      <c r="AQ122" s="12"/>
      <c r="AR122" s="12"/>
      <c r="AS122" s="12"/>
      <c r="AT122" s="12"/>
      <c r="AU122" s="12"/>
      <c r="AV122" s="12"/>
      <c r="AW122" s="12"/>
      <c r="AX122" s="12"/>
      <c r="AY122" s="12"/>
      <c r="AZ122" s="12"/>
      <c r="BA122" s="12"/>
      <c r="BB122" s="12"/>
      <c r="BC122" s="12"/>
      <c r="BD122" s="12"/>
      <c r="BE122" s="12"/>
      <c r="BF122" s="12"/>
      <c r="BG122" s="12"/>
      <c r="BH122" s="12"/>
      <c r="BI122" s="12"/>
      <c r="BJ122" s="12"/>
      <c r="BK122" s="12"/>
      <c r="BL122" s="12"/>
      <c r="BM122" s="12"/>
      <c r="BN122" s="12"/>
      <c r="BO122" s="12"/>
      <c r="BP122" s="12"/>
      <c r="BQ122" s="12"/>
      <c r="BR122" s="12"/>
      <c r="BS122" s="12"/>
      <c r="BT122" s="12"/>
      <c r="BU122" s="12"/>
      <c r="BV122" s="12"/>
      <c r="BW122" s="12"/>
      <c r="BX122" s="12"/>
      <c r="BY122" s="12"/>
      <c r="BZ122" s="12"/>
      <c r="CA122" s="12"/>
      <c r="CB122" s="12"/>
      <c r="CC122" s="12"/>
    </row>
    <row r="123" spans="1:81" ht="15.75" x14ac:dyDescent="0.25">
      <c r="A123" s="20"/>
      <c r="B123" s="29"/>
      <c r="C123" s="29"/>
      <c r="D123" s="29"/>
      <c r="E123" s="29"/>
      <c r="F123" s="26"/>
      <c r="G123" s="13"/>
      <c r="H123" s="20"/>
      <c r="I123" s="22"/>
      <c r="J123" s="22"/>
      <c r="K123" s="22"/>
      <c r="L123" s="22"/>
      <c r="M123" s="24"/>
      <c r="N123" s="22"/>
      <c r="O123" s="20"/>
      <c r="P123" s="12"/>
      <c r="Q123" s="12"/>
      <c r="R123" s="12"/>
      <c r="S123" s="12"/>
      <c r="T123" s="12"/>
      <c r="U123" s="12"/>
      <c r="V123" s="12"/>
      <c r="W123" s="12"/>
      <c r="X123" s="12"/>
      <c r="Y123" s="12"/>
      <c r="Z123" s="12"/>
      <c r="AA123" s="12"/>
      <c r="AB123" s="12"/>
      <c r="AC123" s="12"/>
      <c r="AD123" s="12"/>
      <c r="AE123" s="12"/>
      <c r="AF123" s="12"/>
      <c r="AG123" s="12"/>
      <c r="AH123" s="12"/>
      <c r="AI123" s="12"/>
      <c r="AJ123" s="12"/>
      <c r="AK123" s="12"/>
      <c r="AL123" s="12"/>
      <c r="AM123" s="12"/>
      <c r="AN123" s="12"/>
      <c r="AO123" s="12"/>
      <c r="AP123" s="12"/>
      <c r="AQ123" s="12"/>
      <c r="AR123" s="12"/>
      <c r="AS123" s="12"/>
      <c r="AT123" s="12"/>
      <c r="AU123" s="12"/>
      <c r="AV123" s="12"/>
      <c r="AW123" s="12"/>
      <c r="AX123" s="12"/>
      <c r="AY123" s="12"/>
      <c r="AZ123" s="12"/>
      <c r="BA123" s="12"/>
      <c r="BB123" s="12"/>
      <c r="BC123" s="12"/>
      <c r="BD123" s="12"/>
      <c r="BE123" s="12"/>
      <c r="BF123" s="12"/>
      <c r="BG123" s="12"/>
      <c r="BH123" s="12"/>
      <c r="BI123" s="12"/>
      <c r="BJ123" s="12"/>
      <c r="BK123" s="12"/>
      <c r="BL123" s="12"/>
      <c r="BM123" s="12"/>
      <c r="BN123" s="12"/>
      <c r="BO123" s="12"/>
      <c r="BP123" s="12"/>
      <c r="BQ123" s="12"/>
      <c r="BR123" s="12"/>
      <c r="BS123" s="12"/>
      <c r="BT123" s="12"/>
      <c r="BU123" s="12"/>
      <c r="BV123" s="12"/>
      <c r="BW123" s="12"/>
      <c r="BX123" s="12"/>
      <c r="BY123" s="12"/>
      <c r="BZ123" s="12"/>
      <c r="CA123" s="12"/>
      <c r="CB123" s="12"/>
      <c r="CC123" s="12"/>
    </row>
    <row r="124" spans="1:81" ht="15.75" x14ac:dyDescent="0.25">
      <c r="A124" s="20"/>
      <c r="B124" s="29"/>
      <c r="C124" s="29"/>
      <c r="D124" s="29"/>
      <c r="E124" s="29"/>
      <c r="F124" s="26"/>
      <c r="G124" s="13"/>
      <c r="H124" s="20"/>
      <c r="I124" s="22"/>
      <c r="J124" s="22"/>
      <c r="K124" s="22"/>
      <c r="L124" s="22"/>
      <c r="M124" s="24"/>
      <c r="N124" s="22"/>
      <c r="O124" s="20"/>
      <c r="P124" s="12"/>
      <c r="Q124" s="12"/>
      <c r="R124" s="12"/>
      <c r="S124" s="12"/>
      <c r="T124" s="12"/>
      <c r="U124" s="12"/>
      <c r="V124" s="12"/>
      <c r="W124" s="12"/>
      <c r="X124" s="12"/>
      <c r="Y124" s="12"/>
      <c r="Z124" s="12"/>
      <c r="AA124" s="12"/>
      <c r="AB124" s="12"/>
      <c r="AC124" s="12"/>
      <c r="AD124" s="12"/>
      <c r="AE124" s="12"/>
      <c r="AF124" s="12"/>
      <c r="AG124" s="12"/>
      <c r="AH124" s="12"/>
      <c r="AI124" s="12"/>
      <c r="AJ124" s="12"/>
      <c r="AK124" s="12"/>
      <c r="AL124" s="12"/>
      <c r="AM124" s="12"/>
      <c r="AN124" s="12"/>
      <c r="AO124" s="12"/>
      <c r="AP124" s="12"/>
      <c r="AQ124" s="12"/>
      <c r="AR124" s="12"/>
      <c r="AS124" s="12"/>
      <c r="AT124" s="12"/>
      <c r="AU124" s="12"/>
      <c r="AV124" s="12"/>
      <c r="AW124" s="12"/>
      <c r="AX124" s="12"/>
      <c r="AY124" s="12"/>
      <c r="AZ124" s="12"/>
      <c r="BA124" s="12"/>
      <c r="BB124" s="12"/>
      <c r="BC124" s="12"/>
      <c r="BD124" s="12"/>
      <c r="BE124" s="12"/>
      <c r="BF124" s="12"/>
      <c r="BG124" s="12"/>
      <c r="BH124" s="12"/>
      <c r="BI124" s="12"/>
      <c r="BJ124" s="12"/>
      <c r="BK124" s="12"/>
      <c r="BL124" s="12"/>
      <c r="BM124" s="12"/>
      <c r="BN124" s="12"/>
      <c r="BO124" s="12"/>
      <c r="BP124" s="12"/>
      <c r="BQ124" s="12"/>
      <c r="BR124" s="12"/>
      <c r="BS124" s="12"/>
      <c r="BT124" s="12"/>
      <c r="BU124" s="12"/>
      <c r="BV124" s="12"/>
      <c r="BW124" s="12"/>
      <c r="BX124" s="12"/>
      <c r="BY124" s="12"/>
      <c r="BZ124" s="12"/>
      <c r="CA124" s="12"/>
      <c r="CB124" s="12"/>
      <c r="CC124" s="12"/>
    </row>
    <row r="125" spans="1:81" ht="15.75" x14ac:dyDescent="0.25">
      <c r="A125" s="20"/>
      <c r="B125" s="29"/>
      <c r="C125" s="29"/>
      <c r="D125" s="29"/>
      <c r="E125" s="29"/>
      <c r="F125" s="26"/>
      <c r="G125" s="13"/>
      <c r="H125" s="20"/>
      <c r="I125" s="22"/>
      <c r="J125" s="22"/>
      <c r="K125" s="22"/>
      <c r="L125" s="22"/>
      <c r="M125" s="24"/>
      <c r="N125" s="22"/>
      <c r="O125" s="20"/>
      <c r="P125" s="12"/>
      <c r="Q125" s="12"/>
      <c r="R125" s="12"/>
      <c r="S125" s="12"/>
      <c r="T125" s="12"/>
      <c r="U125" s="12"/>
      <c r="V125" s="12"/>
      <c r="W125" s="12"/>
      <c r="X125" s="12"/>
      <c r="Y125" s="12"/>
      <c r="Z125" s="12"/>
      <c r="AA125" s="12"/>
      <c r="AB125" s="12"/>
      <c r="AC125" s="12"/>
      <c r="AD125" s="12"/>
      <c r="AE125" s="12"/>
      <c r="AF125" s="12"/>
      <c r="AG125" s="12"/>
      <c r="AH125" s="12"/>
      <c r="AI125" s="12"/>
      <c r="AJ125" s="12"/>
      <c r="AK125" s="12"/>
      <c r="AL125" s="12"/>
      <c r="AM125" s="12"/>
      <c r="AN125" s="12"/>
      <c r="AO125" s="12"/>
      <c r="AP125" s="12"/>
      <c r="AQ125" s="12"/>
      <c r="AR125" s="12"/>
      <c r="AS125" s="12"/>
      <c r="AT125" s="12"/>
      <c r="AU125" s="12"/>
      <c r="AV125" s="12"/>
      <c r="AW125" s="12"/>
      <c r="AX125" s="12"/>
      <c r="AY125" s="12"/>
      <c r="AZ125" s="12"/>
      <c r="BA125" s="12"/>
      <c r="BB125" s="12"/>
      <c r="BC125" s="12"/>
      <c r="BD125" s="12"/>
      <c r="BE125" s="12"/>
      <c r="BF125" s="12"/>
      <c r="BG125" s="12"/>
      <c r="BH125" s="12"/>
      <c r="BI125" s="12"/>
      <c r="BJ125" s="12"/>
      <c r="BK125" s="12"/>
      <c r="BL125" s="12"/>
      <c r="BM125" s="12"/>
      <c r="BN125" s="12"/>
      <c r="BO125" s="12"/>
      <c r="BP125" s="12"/>
      <c r="BQ125" s="12"/>
      <c r="BR125" s="12"/>
      <c r="BS125" s="12"/>
      <c r="BT125" s="12"/>
      <c r="BU125" s="12"/>
      <c r="BV125" s="12"/>
      <c r="BW125" s="12"/>
      <c r="BX125" s="12"/>
      <c r="BY125" s="12"/>
      <c r="BZ125" s="12"/>
      <c r="CA125" s="12"/>
      <c r="CB125" s="12"/>
      <c r="CC125" s="12"/>
    </row>
    <row r="126" spans="1:81" ht="15.75" x14ac:dyDescent="0.25">
      <c r="A126" s="20"/>
      <c r="B126" s="29"/>
      <c r="C126" s="29"/>
      <c r="D126" s="29"/>
      <c r="E126" s="29"/>
      <c r="F126" s="26"/>
      <c r="G126" s="13"/>
      <c r="H126" s="20"/>
      <c r="I126" s="22"/>
      <c r="J126" s="22"/>
      <c r="K126" s="22"/>
      <c r="L126" s="22"/>
      <c r="M126" s="24"/>
      <c r="N126" s="22"/>
      <c r="O126" s="20"/>
      <c r="P126" s="12"/>
      <c r="Q126" s="12"/>
      <c r="R126" s="12"/>
      <c r="S126" s="12"/>
      <c r="T126" s="12"/>
      <c r="U126" s="12"/>
      <c r="V126" s="12"/>
      <c r="W126" s="12"/>
      <c r="X126" s="12"/>
      <c r="Y126" s="12"/>
      <c r="Z126" s="12"/>
      <c r="AA126" s="12"/>
      <c r="AB126" s="12"/>
      <c r="AC126" s="12"/>
      <c r="AD126" s="12"/>
      <c r="AE126" s="12"/>
      <c r="AF126" s="12"/>
      <c r="AG126" s="12"/>
      <c r="AH126" s="12"/>
      <c r="AI126" s="12"/>
      <c r="AJ126" s="12"/>
      <c r="AK126" s="12"/>
      <c r="AL126" s="12"/>
      <c r="AM126" s="12"/>
      <c r="AN126" s="12"/>
      <c r="AO126" s="12"/>
      <c r="AP126" s="12"/>
      <c r="AQ126" s="12"/>
      <c r="AR126" s="12"/>
      <c r="AS126" s="12"/>
      <c r="AT126" s="12"/>
      <c r="AU126" s="12"/>
      <c r="AV126" s="12"/>
      <c r="AW126" s="12"/>
      <c r="AX126" s="12"/>
      <c r="AY126" s="12"/>
      <c r="AZ126" s="12"/>
      <c r="BA126" s="12"/>
      <c r="BB126" s="12"/>
      <c r="BC126" s="12"/>
      <c r="BD126" s="12"/>
      <c r="BE126" s="12"/>
      <c r="BF126" s="12"/>
      <c r="BG126" s="12"/>
      <c r="BH126" s="12"/>
      <c r="BI126" s="12"/>
      <c r="BJ126" s="12"/>
      <c r="BK126" s="12"/>
      <c r="BL126" s="12"/>
      <c r="BM126" s="12"/>
      <c r="BN126" s="12"/>
      <c r="BO126" s="12"/>
      <c r="BP126" s="12"/>
      <c r="BQ126" s="12"/>
      <c r="BR126" s="12"/>
      <c r="BS126" s="12"/>
      <c r="BT126" s="12"/>
      <c r="BU126" s="12"/>
      <c r="BV126" s="12"/>
      <c r="BW126" s="12"/>
      <c r="BX126" s="12"/>
      <c r="BY126" s="12"/>
      <c r="BZ126" s="12"/>
      <c r="CA126" s="12"/>
      <c r="CB126" s="12"/>
      <c r="CC126" s="12"/>
    </row>
    <row r="127" spans="1:81" ht="15.75" x14ac:dyDescent="0.25">
      <c r="A127" s="20"/>
      <c r="B127" s="29"/>
      <c r="C127" s="29"/>
      <c r="D127" s="29"/>
      <c r="E127" s="29"/>
      <c r="F127" s="26"/>
      <c r="G127" s="13"/>
      <c r="H127" s="20"/>
      <c r="I127" s="22"/>
      <c r="J127" s="22"/>
      <c r="K127" s="22"/>
      <c r="L127" s="22"/>
      <c r="M127" s="24"/>
      <c r="N127" s="22"/>
      <c r="O127" s="20"/>
      <c r="P127" s="12"/>
      <c r="Q127" s="12"/>
      <c r="R127" s="12"/>
      <c r="S127" s="12"/>
      <c r="T127" s="12"/>
      <c r="U127" s="12"/>
      <c r="V127" s="12"/>
      <c r="W127" s="12"/>
      <c r="X127" s="12"/>
      <c r="Y127" s="12"/>
      <c r="Z127" s="12"/>
      <c r="AA127" s="12"/>
      <c r="AB127" s="12"/>
      <c r="AC127" s="12"/>
      <c r="AD127" s="12"/>
      <c r="AE127" s="12"/>
      <c r="AF127" s="12"/>
      <c r="AG127" s="12"/>
      <c r="AH127" s="12"/>
      <c r="AI127" s="12"/>
      <c r="AJ127" s="12"/>
      <c r="AK127" s="12"/>
      <c r="AL127" s="12"/>
      <c r="AM127" s="12"/>
      <c r="AN127" s="12"/>
      <c r="AO127" s="12"/>
      <c r="AP127" s="12"/>
      <c r="AQ127" s="12"/>
      <c r="AR127" s="12"/>
      <c r="AS127" s="12"/>
      <c r="AT127" s="12"/>
      <c r="AU127" s="12"/>
      <c r="AV127" s="12"/>
      <c r="AW127" s="12"/>
      <c r="AX127" s="12"/>
      <c r="AY127" s="12"/>
      <c r="AZ127" s="12"/>
      <c r="BA127" s="12"/>
      <c r="BB127" s="12"/>
      <c r="BC127" s="12"/>
      <c r="BD127" s="12"/>
      <c r="BE127" s="12"/>
      <c r="BF127" s="12"/>
      <c r="BG127" s="12"/>
      <c r="BH127" s="12"/>
      <c r="BI127" s="12"/>
      <c r="BJ127" s="12"/>
      <c r="BK127" s="12"/>
      <c r="BL127" s="12"/>
      <c r="BM127" s="12"/>
      <c r="BN127" s="12"/>
      <c r="BO127" s="12"/>
      <c r="BP127" s="12"/>
      <c r="BQ127" s="12"/>
      <c r="BR127" s="12"/>
      <c r="BS127" s="12"/>
      <c r="BT127" s="12"/>
      <c r="BU127" s="12"/>
      <c r="BV127" s="12"/>
      <c r="BW127" s="12"/>
      <c r="BX127" s="12"/>
      <c r="BY127" s="12"/>
      <c r="BZ127" s="12"/>
      <c r="CA127" s="12"/>
      <c r="CB127" s="12"/>
      <c r="CC127" s="12"/>
    </row>
    <row r="128" spans="1:81" ht="15.75" x14ac:dyDescent="0.25">
      <c r="A128" s="20"/>
      <c r="B128" s="29"/>
      <c r="C128" s="29"/>
      <c r="D128" s="29"/>
      <c r="E128" s="29"/>
      <c r="F128" s="26"/>
      <c r="G128" s="13"/>
      <c r="H128" s="20"/>
      <c r="I128" s="22"/>
      <c r="J128" s="22"/>
      <c r="K128" s="22"/>
      <c r="L128" s="22"/>
      <c r="M128" s="24"/>
      <c r="N128" s="22"/>
      <c r="O128" s="20"/>
      <c r="P128" s="12"/>
      <c r="Q128" s="12"/>
      <c r="R128" s="12"/>
      <c r="S128" s="12"/>
      <c r="T128" s="12"/>
      <c r="U128" s="12"/>
      <c r="V128" s="12"/>
      <c r="W128" s="12"/>
      <c r="X128" s="12"/>
      <c r="Y128" s="12"/>
      <c r="Z128" s="12"/>
      <c r="AA128" s="12"/>
      <c r="AB128" s="12"/>
      <c r="AC128" s="12"/>
      <c r="AD128" s="12"/>
      <c r="AE128" s="12"/>
      <c r="AF128" s="12"/>
      <c r="AG128" s="12"/>
      <c r="AH128" s="12"/>
      <c r="AI128" s="12"/>
      <c r="AJ128" s="12"/>
      <c r="AK128" s="12"/>
      <c r="AL128" s="12"/>
      <c r="AM128" s="12"/>
      <c r="AN128" s="12"/>
      <c r="AO128" s="12"/>
      <c r="AP128" s="12"/>
      <c r="AQ128" s="12"/>
      <c r="AR128" s="12"/>
      <c r="AS128" s="12"/>
      <c r="AT128" s="12"/>
      <c r="AU128" s="12"/>
      <c r="AV128" s="12"/>
      <c r="AW128" s="12"/>
      <c r="AX128" s="12"/>
      <c r="AY128" s="12"/>
      <c r="AZ128" s="12"/>
      <c r="BA128" s="12"/>
      <c r="BB128" s="12"/>
      <c r="BC128" s="12"/>
      <c r="BD128" s="12"/>
      <c r="BE128" s="12"/>
      <c r="BF128" s="12"/>
      <c r="BG128" s="12"/>
      <c r="BH128" s="12"/>
      <c r="BI128" s="12"/>
      <c r="BJ128" s="12"/>
      <c r="BK128" s="12"/>
      <c r="BL128" s="12"/>
      <c r="BM128" s="12"/>
      <c r="BN128" s="12"/>
      <c r="BO128" s="12"/>
      <c r="BP128" s="12"/>
      <c r="BQ128" s="12"/>
      <c r="BR128" s="12"/>
      <c r="BS128" s="12"/>
      <c r="BT128" s="12"/>
      <c r="BU128" s="12"/>
      <c r="BV128" s="12"/>
      <c r="BW128" s="12"/>
      <c r="BX128" s="12"/>
      <c r="BY128" s="12"/>
      <c r="BZ128" s="12"/>
      <c r="CA128" s="12"/>
      <c r="CB128" s="12"/>
      <c r="CC128" s="12"/>
    </row>
    <row r="129" spans="1:81" ht="15.75" x14ac:dyDescent="0.25">
      <c r="A129" s="20"/>
      <c r="B129" s="29"/>
      <c r="C129" s="29"/>
      <c r="D129" s="29"/>
      <c r="E129" s="29"/>
      <c r="F129" s="26"/>
      <c r="G129" s="13"/>
      <c r="H129" s="20"/>
      <c r="I129" s="22"/>
      <c r="J129" s="22"/>
      <c r="K129" s="22"/>
      <c r="L129" s="22"/>
      <c r="M129" s="24"/>
      <c r="N129" s="22"/>
      <c r="O129" s="20"/>
      <c r="P129" s="12"/>
      <c r="Q129" s="12"/>
      <c r="R129" s="12"/>
      <c r="S129" s="12"/>
      <c r="T129" s="12"/>
      <c r="U129" s="12"/>
      <c r="V129" s="12"/>
      <c r="W129" s="12"/>
      <c r="X129" s="12"/>
      <c r="Y129" s="12"/>
      <c r="Z129" s="12"/>
      <c r="AA129" s="12"/>
      <c r="AB129" s="12"/>
      <c r="AC129" s="12"/>
      <c r="AD129" s="12"/>
      <c r="AE129" s="12"/>
      <c r="AF129" s="12"/>
      <c r="AG129" s="12"/>
      <c r="AH129" s="12"/>
      <c r="AI129" s="12"/>
      <c r="AJ129" s="12"/>
      <c r="AK129" s="12"/>
      <c r="AL129" s="12"/>
      <c r="AM129" s="12"/>
      <c r="AN129" s="12"/>
      <c r="AO129" s="12"/>
      <c r="AP129" s="12"/>
      <c r="AQ129" s="12"/>
      <c r="AR129" s="12"/>
      <c r="AS129" s="12"/>
      <c r="AT129" s="12"/>
      <c r="AU129" s="12"/>
      <c r="AV129" s="12"/>
      <c r="AW129" s="12"/>
      <c r="AX129" s="12"/>
      <c r="AY129" s="12"/>
      <c r="AZ129" s="12"/>
      <c r="BA129" s="12"/>
      <c r="BB129" s="12"/>
      <c r="BC129" s="12"/>
      <c r="BD129" s="12"/>
      <c r="BE129" s="12"/>
      <c r="BF129" s="12"/>
      <c r="BG129" s="12"/>
      <c r="BH129" s="12"/>
      <c r="BI129" s="12"/>
      <c r="BJ129" s="12"/>
      <c r="BK129" s="12"/>
      <c r="BL129" s="12"/>
      <c r="BM129" s="12"/>
      <c r="BN129" s="12"/>
      <c r="BO129" s="12"/>
      <c r="BP129" s="12"/>
      <c r="BQ129" s="12"/>
      <c r="BR129" s="12"/>
      <c r="BS129" s="12"/>
      <c r="BT129" s="12"/>
      <c r="BU129" s="12"/>
      <c r="BV129" s="12"/>
      <c r="BW129" s="12"/>
      <c r="BX129" s="12"/>
      <c r="BY129" s="12"/>
      <c r="BZ129" s="12"/>
      <c r="CA129" s="12"/>
      <c r="CB129" s="12"/>
      <c r="CC129" s="12"/>
    </row>
    <row r="130" spans="1:81" ht="15.75" x14ac:dyDescent="0.25">
      <c r="A130" s="20"/>
      <c r="B130" s="29"/>
      <c r="C130" s="29"/>
      <c r="D130" s="29"/>
      <c r="E130" s="29"/>
      <c r="F130" s="26"/>
      <c r="G130" s="13"/>
      <c r="H130" s="20"/>
      <c r="I130" s="22"/>
      <c r="J130" s="22"/>
      <c r="K130" s="22"/>
      <c r="L130" s="22"/>
      <c r="M130" s="24"/>
      <c r="N130" s="22"/>
      <c r="O130" s="20"/>
      <c r="P130" s="12"/>
      <c r="Q130" s="12"/>
      <c r="R130" s="12"/>
      <c r="S130" s="12"/>
      <c r="T130" s="12"/>
      <c r="U130" s="12"/>
      <c r="V130" s="12"/>
      <c r="W130" s="12"/>
      <c r="X130" s="12"/>
      <c r="Y130" s="12"/>
      <c r="Z130" s="12"/>
      <c r="AA130" s="12"/>
      <c r="AB130" s="12"/>
      <c r="AC130" s="12"/>
      <c r="AD130" s="12"/>
      <c r="AE130" s="12"/>
      <c r="AF130" s="12"/>
      <c r="AG130" s="12"/>
      <c r="AH130" s="12"/>
      <c r="AI130" s="12"/>
      <c r="AJ130" s="12"/>
      <c r="AK130" s="12"/>
      <c r="AL130" s="12"/>
      <c r="AM130" s="12"/>
      <c r="AN130" s="12"/>
      <c r="AO130" s="12"/>
      <c r="AP130" s="12"/>
      <c r="AQ130" s="12"/>
      <c r="AR130" s="12"/>
      <c r="AS130" s="12"/>
      <c r="AT130" s="12"/>
      <c r="AU130" s="12"/>
      <c r="AV130" s="12"/>
      <c r="AW130" s="12"/>
      <c r="AX130" s="12"/>
      <c r="AY130" s="12"/>
      <c r="AZ130" s="12"/>
      <c r="BA130" s="12"/>
      <c r="BB130" s="12"/>
      <c r="BC130" s="12"/>
      <c r="BD130" s="12"/>
      <c r="BE130" s="12"/>
      <c r="BF130" s="12"/>
      <c r="BG130" s="12"/>
      <c r="BH130" s="12"/>
      <c r="BI130" s="12"/>
      <c r="BJ130" s="12"/>
      <c r="BK130" s="12"/>
      <c r="BL130" s="12"/>
      <c r="BM130" s="12"/>
      <c r="BN130" s="12"/>
      <c r="BO130" s="12"/>
      <c r="BP130" s="12"/>
      <c r="BQ130" s="12"/>
      <c r="BR130" s="12"/>
      <c r="BS130" s="12"/>
      <c r="BT130" s="12"/>
      <c r="BU130" s="12"/>
      <c r="BV130" s="12"/>
      <c r="BW130" s="12"/>
      <c r="BX130" s="12"/>
      <c r="BY130" s="12"/>
      <c r="BZ130" s="12"/>
      <c r="CA130" s="12"/>
      <c r="CB130" s="12"/>
      <c r="CC130" s="12"/>
    </row>
    <row r="131" spans="1:81" ht="15.75" x14ac:dyDescent="0.25">
      <c r="A131" s="20"/>
      <c r="B131" s="29"/>
      <c r="C131" s="29"/>
      <c r="D131" s="29"/>
      <c r="E131" s="29"/>
      <c r="F131" s="26"/>
      <c r="G131" s="13"/>
      <c r="H131" s="20"/>
      <c r="I131" s="22"/>
      <c r="J131" s="22"/>
      <c r="K131" s="22"/>
      <c r="L131" s="22"/>
      <c r="M131" s="24"/>
      <c r="N131" s="22"/>
      <c r="O131" s="20"/>
      <c r="P131" s="12"/>
      <c r="Q131" s="12"/>
      <c r="R131" s="12"/>
      <c r="S131" s="12"/>
      <c r="T131" s="12"/>
      <c r="U131" s="12"/>
      <c r="V131" s="12"/>
      <c r="W131" s="12"/>
      <c r="X131" s="12"/>
      <c r="Y131" s="12"/>
      <c r="Z131" s="12"/>
      <c r="AA131" s="12"/>
      <c r="AB131" s="12"/>
      <c r="AC131" s="12"/>
      <c r="AD131" s="12"/>
      <c r="AE131" s="12"/>
      <c r="AF131" s="12"/>
      <c r="AG131" s="12"/>
      <c r="AH131" s="12"/>
      <c r="AI131" s="12"/>
      <c r="AJ131" s="12"/>
      <c r="AK131" s="12"/>
      <c r="AL131" s="12"/>
      <c r="AM131" s="12"/>
      <c r="AN131" s="12"/>
      <c r="AO131" s="12"/>
      <c r="AP131" s="12"/>
      <c r="AQ131" s="12"/>
      <c r="AR131" s="12"/>
      <c r="AS131" s="12"/>
      <c r="AT131" s="12"/>
      <c r="AU131" s="12"/>
      <c r="AV131" s="12"/>
      <c r="AW131" s="12"/>
      <c r="AX131" s="12"/>
      <c r="AY131" s="12"/>
      <c r="AZ131" s="12"/>
      <c r="BA131" s="12"/>
      <c r="BB131" s="12"/>
      <c r="BC131" s="12"/>
      <c r="BD131" s="12"/>
      <c r="BE131" s="12"/>
      <c r="BF131" s="12"/>
      <c r="BG131" s="12"/>
      <c r="BH131" s="12"/>
      <c r="BI131" s="12"/>
      <c r="BJ131" s="12"/>
      <c r="BK131" s="12"/>
      <c r="BL131" s="12"/>
      <c r="BM131" s="12"/>
      <c r="BN131" s="12"/>
      <c r="BO131" s="12"/>
      <c r="BP131" s="12"/>
      <c r="BQ131" s="12"/>
      <c r="BR131" s="12"/>
      <c r="BS131" s="12"/>
      <c r="BT131" s="12"/>
      <c r="BU131" s="12"/>
      <c r="BV131" s="12"/>
      <c r="BW131" s="12"/>
      <c r="BX131" s="12"/>
      <c r="BY131" s="12"/>
      <c r="BZ131" s="12"/>
      <c r="CA131" s="12"/>
      <c r="CB131" s="12"/>
      <c r="CC131" s="12"/>
    </row>
    <row r="132" spans="1:81" ht="15.75" x14ac:dyDescent="0.25">
      <c r="A132" s="20"/>
      <c r="B132" s="29"/>
      <c r="C132" s="29"/>
      <c r="D132" s="29"/>
      <c r="E132" s="29"/>
      <c r="F132" s="26"/>
      <c r="G132" s="13"/>
      <c r="H132" s="20"/>
      <c r="I132" s="22"/>
      <c r="J132" s="22"/>
      <c r="K132" s="22"/>
      <c r="L132" s="22"/>
      <c r="M132" s="24"/>
      <c r="N132" s="22"/>
      <c r="O132" s="20"/>
      <c r="P132" s="12"/>
      <c r="Q132" s="12"/>
      <c r="R132" s="12"/>
      <c r="S132" s="12"/>
      <c r="T132" s="12"/>
      <c r="U132" s="12"/>
      <c r="V132" s="12"/>
      <c r="W132" s="12"/>
      <c r="X132" s="12"/>
      <c r="Y132" s="12"/>
      <c r="Z132" s="12"/>
      <c r="AA132" s="12"/>
      <c r="AB132" s="12"/>
      <c r="AC132" s="12"/>
      <c r="AD132" s="12"/>
      <c r="AE132" s="12"/>
      <c r="AF132" s="12"/>
      <c r="AG132" s="12"/>
      <c r="AH132" s="12"/>
      <c r="AI132" s="12"/>
      <c r="AJ132" s="12"/>
      <c r="AK132" s="12"/>
      <c r="AL132" s="12"/>
      <c r="AM132" s="12"/>
      <c r="AN132" s="12"/>
      <c r="AO132" s="12"/>
      <c r="AP132" s="12"/>
      <c r="AQ132" s="12"/>
      <c r="AR132" s="12"/>
      <c r="AS132" s="12"/>
      <c r="AT132" s="12"/>
      <c r="AU132" s="12"/>
      <c r="AV132" s="12"/>
      <c r="AW132" s="12"/>
      <c r="AX132" s="12"/>
      <c r="AY132" s="12"/>
      <c r="AZ132" s="12"/>
      <c r="BA132" s="12"/>
      <c r="BB132" s="12"/>
      <c r="BC132" s="12"/>
      <c r="BD132" s="12"/>
      <c r="BE132" s="12"/>
      <c r="BF132" s="12"/>
      <c r="BG132" s="12"/>
      <c r="BH132" s="12"/>
      <c r="BI132" s="12"/>
      <c r="BJ132" s="12"/>
      <c r="BK132" s="12"/>
      <c r="BL132" s="12"/>
      <c r="BM132" s="12"/>
      <c r="BN132" s="12"/>
      <c r="BO132" s="12"/>
      <c r="BP132" s="12"/>
      <c r="BQ132" s="12"/>
      <c r="BR132" s="12"/>
      <c r="BS132" s="12"/>
      <c r="BT132" s="12"/>
      <c r="BU132" s="12"/>
      <c r="BV132" s="12"/>
      <c r="BW132" s="12"/>
      <c r="BX132" s="12"/>
      <c r="BY132" s="12"/>
      <c r="BZ132" s="12"/>
      <c r="CA132" s="12"/>
      <c r="CB132" s="12"/>
      <c r="CC132" s="12"/>
    </row>
    <row r="133" spans="1:81" ht="15.75" x14ac:dyDescent="0.25">
      <c r="A133" s="20"/>
      <c r="B133" s="29"/>
      <c r="C133" s="29"/>
      <c r="D133" s="29"/>
      <c r="E133" s="29"/>
      <c r="F133" s="26"/>
      <c r="G133" s="13"/>
      <c r="H133" s="20"/>
      <c r="I133" s="22"/>
      <c r="J133" s="22"/>
      <c r="K133" s="22"/>
      <c r="L133" s="22"/>
      <c r="M133" s="24"/>
      <c r="N133" s="22"/>
      <c r="O133" s="20"/>
      <c r="P133" s="12"/>
      <c r="Q133" s="12"/>
      <c r="R133" s="12"/>
      <c r="S133" s="12"/>
      <c r="T133" s="12"/>
      <c r="U133" s="12"/>
      <c r="V133" s="12"/>
      <c r="W133" s="12"/>
      <c r="X133" s="12"/>
      <c r="Y133" s="12"/>
      <c r="Z133" s="12"/>
      <c r="AA133" s="12"/>
      <c r="AB133" s="12"/>
      <c r="AC133" s="12"/>
      <c r="AD133" s="12"/>
      <c r="AE133" s="12"/>
      <c r="AF133" s="12"/>
      <c r="AG133" s="12"/>
      <c r="AH133" s="12"/>
      <c r="AI133" s="12"/>
      <c r="AJ133" s="12"/>
      <c r="AK133" s="12"/>
      <c r="AL133" s="12"/>
      <c r="AM133" s="12"/>
      <c r="AN133" s="12"/>
      <c r="AO133" s="12"/>
      <c r="AP133" s="12"/>
      <c r="AQ133" s="12"/>
      <c r="AR133" s="12"/>
      <c r="AS133" s="12"/>
      <c r="AT133" s="12"/>
      <c r="AU133" s="12"/>
      <c r="AV133" s="12"/>
      <c r="AW133" s="12"/>
      <c r="AX133" s="12"/>
      <c r="AY133" s="12"/>
      <c r="AZ133" s="12"/>
      <c r="BA133" s="12"/>
      <c r="BB133" s="12"/>
      <c r="BC133" s="12"/>
      <c r="BD133" s="12"/>
      <c r="BE133" s="12"/>
      <c r="BF133" s="12"/>
      <c r="BG133" s="12"/>
      <c r="BH133" s="12"/>
      <c r="BI133" s="12"/>
      <c r="BJ133" s="12"/>
      <c r="BK133" s="12"/>
      <c r="BL133" s="12"/>
      <c r="BM133" s="12"/>
      <c r="BN133" s="12"/>
      <c r="BO133" s="12"/>
      <c r="BP133" s="12"/>
      <c r="BQ133" s="12"/>
      <c r="BR133" s="12"/>
      <c r="BS133" s="12"/>
      <c r="BT133" s="12"/>
      <c r="BU133" s="12"/>
      <c r="BV133" s="12"/>
      <c r="BW133" s="12"/>
      <c r="BX133" s="12"/>
      <c r="BY133" s="12"/>
      <c r="BZ133" s="12"/>
      <c r="CA133" s="12"/>
      <c r="CB133" s="12"/>
      <c r="CC133" s="12"/>
    </row>
    <row r="134" spans="1:81" ht="15.75" x14ac:dyDescent="0.25">
      <c r="A134" s="20"/>
      <c r="B134" s="29"/>
      <c r="C134" s="29"/>
      <c r="D134" s="29"/>
      <c r="E134" s="29"/>
      <c r="F134" s="26"/>
      <c r="G134" s="13"/>
      <c r="H134" s="20"/>
      <c r="I134" s="22"/>
      <c r="J134" s="22"/>
      <c r="K134" s="22"/>
      <c r="L134" s="22"/>
      <c r="M134" s="24"/>
      <c r="N134" s="22"/>
      <c r="O134" s="20"/>
      <c r="P134" s="12"/>
      <c r="Q134" s="12"/>
      <c r="R134" s="12"/>
      <c r="S134" s="12"/>
      <c r="T134" s="12"/>
      <c r="U134" s="12"/>
      <c r="V134" s="12"/>
      <c r="W134" s="12"/>
      <c r="X134" s="12"/>
      <c r="Y134" s="12"/>
      <c r="Z134" s="12"/>
      <c r="AA134" s="12"/>
      <c r="AB134" s="12"/>
      <c r="AC134" s="12"/>
      <c r="AD134" s="12"/>
      <c r="AE134" s="12"/>
      <c r="AF134" s="12"/>
      <c r="AG134" s="12"/>
      <c r="AH134" s="12"/>
      <c r="AI134" s="12"/>
      <c r="AJ134" s="12"/>
      <c r="AK134" s="12"/>
      <c r="AL134" s="12"/>
      <c r="AM134" s="12"/>
      <c r="AN134" s="12"/>
      <c r="AO134" s="12"/>
      <c r="AP134" s="12"/>
      <c r="AQ134" s="12"/>
      <c r="AR134" s="12"/>
      <c r="AS134" s="12"/>
      <c r="AT134" s="12"/>
      <c r="AU134" s="12"/>
      <c r="AV134" s="12"/>
      <c r="AW134" s="12"/>
      <c r="AX134" s="12"/>
      <c r="AY134" s="12"/>
      <c r="AZ134" s="12"/>
      <c r="BA134" s="12"/>
      <c r="BB134" s="12"/>
      <c r="BC134" s="12"/>
      <c r="BD134" s="12"/>
      <c r="BE134" s="12"/>
      <c r="BF134" s="12"/>
      <c r="BG134" s="12"/>
      <c r="BH134" s="12"/>
      <c r="BI134" s="12"/>
      <c r="BJ134" s="12"/>
      <c r="BK134" s="12"/>
      <c r="BL134" s="12"/>
      <c r="BM134" s="12"/>
      <c r="BN134" s="12"/>
      <c r="BO134" s="12"/>
      <c r="BP134" s="12"/>
      <c r="BQ134" s="12"/>
      <c r="BR134" s="12"/>
      <c r="BS134" s="12"/>
      <c r="BT134" s="12"/>
      <c r="BU134" s="12"/>
      <c r="BV134" s="12"/>
      <c r="BW134" s="12"/>
      <c r="BX134" s="12"/>
      <c r="BY134" s="12"/>
      <c r="BZ134" s="12"/>
      <c r="CA134" s="12"/>
      <c r="CB134" s="12"/>
      <c r="CC134" s="12"/>
    </row>
    <row r="135" spans="1:81" ht="15.75" x14ac:dyDescent="0.25">
      <c r="A135" s="20"/>
      <c r="B135" s="29"/>
      <c r="C135" s="29"/>
      <c r="D135" s="29"/>
      <c r="E135" s="29"/>
      <c r="F135" s="26"/>
      <c r="G135" s="13"/>
      <c r="H135" s="20"/>
      <c r="I135" s="22"/>
      <c r="J135" s="22"/>
      <c r="K135" s="22"/>
      <c r="L135" s="22"/>
      <c r="M135" s="24"/>
      <c r="N135" s="22"/>
      <c r="O135" s="20"/>
      <c r="P135" s="12"/>
      <c r="Q135" s="12"/>
      <c r="R135" s="12"/>
      <c r="S135" s="12"/>
      <c r="T135" s="12"/>
      <c r="U135" s="12"/>
      <c r="V135" s="12"/>
      <c r="W135" s="12"/>
      <c r="X135" s="12"/>
      <c r="Y135" s="12"/>
      <c r="Z135" s="12"/>
      <c r="AA135" s="12"/>
      <c r="AB135" s="12"/>
      <c r="AC135" s="12"/>
      <c r="AD135" s="12"/>
      <c r="AE135" s="12"/>
      <c r="AF135" s="12"/>
      <c r="AG135" s="12"/>
      <c r="AH135" s="12"/>
      <c r="AI135" s="12"/>
      <c r="AJ135" s="12"/>
      <c r="AK135" s="12"/>
      <c r="AL135" s="12"/>
      <c r="AM135" s="12"/>
      <c r="AN135" s="12"/>
      <c r="AO135" s="12"/>
      <c r="AP135" s="12"/>
      <c r="AQ135" s="12"/>
      <c r="AR135" s="12"/>
      <c r="AS135" s="12"/>
      <c r="AT135" s="12"/>
      <c r="AU135" s="12"/>
      <c r="AV135" s="12"/>
      <c r="AW135" s="12"/>
      <c r="AX135" s="12"/>
      <c r="AY135" s="12"/>
      <c r="AZ135" s="12"/>
      <c r="BA135" s="12"/>
      <c r="BB135" s="12"/>
      <c r="BC135" s="12"/>
      <c r="BD135" s="12"/>
      <c r="BE135" s="12"/>
      <c r="BF135" s="12"/>
      <c r="BG135" s="12"/>
      <c r="BH135" s="12"/>
      <c r="BI135" s="12"/>
      <c r="BJ135" s="12"/>
      <c r="BK135" s="12"/>
      <c r="BL135" s="12"/>
      <c r="BM135" s="12"/>
      <c r="BN135" s="12"/>
      <c r="BO135" s="12"/>
      <c r="BP135" s="12"/>
      <c r="BQ135" s="12"/>
      <c r="BR135" s="12"/>
      <c r="BS135" s="12"/>
      <c r="BT135" s="12"/>
      <c r="BU135" s="12"/>
      <c r="BV135" s="12"/>
      <c r="BW135" s="12"/>
      <c r="BX135" s="12"/>
      <c r="BY135" s="12"/>
      <c r="BZ135" s="12"/>
      <c r="CA135" s="12"/>
      <c r="CB135" s="12"/>
      <c r="CC135" s="12"/>
    </row>
    <row r="136" spans="1:81" ht="15.75" x14ac:dyDescent="0.25">
      <c r="A136" s="20"/>
      <c r="B136" s="29"/>
      <c r="C136" s="29"/>
      <c r="D136" s="29"/>
      <c r="E136" s="29"/>
      <c r="F136" s="26"/>
      <c r="G136" s="13"/>
      <c r="H136" s="20"/>
      <c r="I136" s="22"/>
      <c r="J136" s="22"/>
      <c r="K136" s="22"/>
      <c r="L136" s="22"/>
      <c r="M136" s="24"/>
      <c r="N136" s="22"/>
      <c r="O136" s="20"/>
      <c r="P136" s="12"/>
      <c r="Q136" s="12"/>
      <c r="R136" s="12"/>
      <c r="S136" s="12"/>
      <c r="T136" s="12"/>
      <c r="U136" s="12"/>
      <c r="V136" s="12"/>
      <c r="W136" s="12"/>
      <c r="X136" s="12"/>
      <c r="Y136" s="12"/>
      <c r="Z136" s="12"/>
      <c r="AA136" s="12"/>
      <c r="AB136" s="12"/>
      <c r="AC136" s="12"/>
      <c r="AD136" s="12"/>
      <c r="AE136" s="12"/>
      <c r="AF136" s="12"/>
      <c r="AG136" s="12"/>
      <c r="AH136" s="12"/>
      <c r="AI136" s="12"/>
      <c r="AJ136" s="12"/>
      <c r="AK136" s="12"/>
      <c r="AL136" s="12"/>
      <c r="AM136" s="12"/>
      <c r="AN136" s="12"/>
      <c r="AO136" s="12"/>
      <c r="AP136" s="12"/>
      <c r="AQ136" s="12"/>
      <c r="AR136" s="12"/>
      <c r="AS136" s="12"/>
      <c r="AT136" s="12"/>
      <c r="AU136" s="12"/>
      <c r="AV136" s="12"/>
      <c r="AW136" s="12"/>
      <c r="AX136" s="12"/>
      <c r="AY136" s="12"/>
      <c r="AZ136" s="12"/>
      <c r="BA136" s="12"/>
      <c r="BB136" s="12"/>
      <c r="BC136" s="12"/>
      <c r="BD136" s="12"/>
      <c r="BE136" s="12"/>
      <c r="BF136" s="12"/>
      <c r="BG136" s="12"/>
      <c r="BH136" s="12"/>
      <c r="BI136" s="12"/>
      <c r="BJ136" s="12"/>
      <c r="BK136" s="12"/>
      <c r="BL136" s="12"/>
      <c r="BM136" s="12"/>
      <c r="BN136" s="12"/>
      <c r="BO136" s="12"/>
      <c r="BP136" s="12"/>
      <c r="BQ136" s="12"/>
      <c r="BR136" s="12"/>
      <c r="BS136" s="12"/>
      <c r="BT136" s="12"/>
      <c r="BU136" s="12"/>
      <c r="BV136" s="12"/>
      <c r="BW136" s="12"/>
      <c r="BX136" s="12"/>
      <c r="BY136" s="12"/>
      <c r="BZ136" s="12"/>
      <c r="CA136" s="12"/>
      <c r="CB136" s="12"/>
      <c r="CC136" s="12"/>
    </row>
    <row r="137" spans="1:81" ht="15.75" x14ac:dyDescent="0.25">
      <c r="A137" s="20"/>
      <c r="B137" s="29"/>
      <c r="C137" s="29"/>
      <c r="D137" s="29"/>
      <c r="E137" s="29"/>
      <c r="F137" s="26"/>
      <c r="G137" s="13"/>
      <c r="H137" s="20"/>
      <c r="I137" s="22"/>
      <c r="J137" s="22"/>
      <c r="K137" s="22"/>
      <c r="L137" s="22"/>
      <c r="M137" s="24"/>
      <c r="N137" s="22"/>
      <c r="O137" s="20"/>
      <c r="P137" s="12"/>
      <c r="Q137" s="12"/>
      <c r="R137" s="12"/>
      <c r="S137" s="12"/>
      <c r="T137" s="12"/>
      <c r="U137" s="12"/>
      <c r="V137" s="12"/>
      <c r="W137" s="12"/>
      <c r="X137" s="12"/>
      <c r="Y137" s="12"/>
      <c r="Z137" s="12"/>
      <c r="AA137" s="12"/>
      <c r="AB137" s="12"/>
      <c r="AC137" s="12"/>
      <c r="AD137" s="12"/>
      <c r="AE137" s="12"/>
      <c r="AF137" s="12"/>
      <c r="AG137" s="12"/>
      <c r="AH137" s="12"/>
      <c r="AI137" s="12"/>
      <c r="AJ137" s="12"/>
      <c r="AK137" s="12"/>
      <c r="AL137" s="12"/>
      <c r="AM137" s="12"/>
      <c r="AN137" s="12"/>
      <c r="AO137" s="12"/>
      <c r="AP137" s="12"/>
      <c r="AQ137" s="12"/>
      <c r="AR137" s="12"/>
      <c r="AS137" s="12"/>
      <c r="AT137" s="12"/>
      <c r="AU137" s="12"/>
      <c r="AV137" s="12"/>
      <c r="AW137" s="12"/>
      <c r="AX137" s="12"/>
      <c r="AY137" s="12"/>
      <c r="AZ137" s="12"/>
      <c r="BA137" s="12"/>
      <c r="BB137" s="12"/>
      <c r="BC137" s="12"/>
      <c r="BD137" s="12"/>
      <c r="BE137" s="12"/>
      <c r="BF137" s="12"/>
      <c r="BG137" s="12"/>
      <c r="BH137" s="12"/>
      <c r="BI137" s="12"/>
      <c r="BJ137" s="12"/>
      <c r="BK137" s="12"/>
      <c r="BL137" s="12"/>
      <c r="BM137" s="12"/>
      <c r="BN137" s="12"/>
      <c r="BO137" s="12"/>
      <c r="BP137" s="12"/>
      <c r="BQ137" s="12"/>
      <c r="BR137" s="12"/>
      <c r="BS137" s="12"/>
      <c r="BT137" s="12"/>
      <c r="BU137" s="12"/>
      <c r="BV137" s="12"/>
      <c r="BW137" s="12"/>
      <c r="BX137" s="12"/>
      <c r="BY137" s="12"/>
      <c r="BZ137" s="12"/>
      <c r="CA137" s="12"/>
      <c r="CB137" s="12"/>
      <c r="CC137" s="12"/>
    </row>
    <row r="138" spans="1:81" ht="15.75" x14ac:dyDescent="0.25">
      <c r="A138" s="20"/>
      <c r="B138" s="29"/>
      <c r="C138" s="29"/>
      <c r="D138" s="29"/>
      <c r="E138" s="29"/>
      <c r="F138" s="26"/>
      <c r="G138" s="13"/>
      <c r="H138" s="20"/>
      <c r="I138" s="22"/>
      <c r="J138" s="22"/>
      <c r="K138" s="22"/>
      <c r="L138" s="22"/>
      <c r="M138" s="24"/>
      <c r="N138" s="22"/>
      <c r="O138" s="20"/>
      <c r="P138" s="12"/>
      <c r="Q138" s="12"/>
      <c r="R138" s="12"/>
      <c r="S138" s="12"/>
      <c r="T138" s="12"/>
      <c r="U138" s="12"/>
      <c r="V138" s="12"/>
      <c r="W138" s="12"/>
      <c r="X138" s="12"/>
      <c r="Y138" s="12"/>
      <c r="Z138" s="12"/>
      <c r="AA138" s="12"/>
      <c r="AB138" s="12"/>
      <c r="AC138" s="12"/>
      <c r="AD138" s="12"/>
      <c r="AE138" s="12"/>
      <c r="AF138" s="12"/>
      <c r="AG138" s="12"/>
      <c r="AH138" s="12"/>
      <c r="AI138" s="12"/>
      <c r="AJ138" s="12"/>
      <c r="AK138" s="12"/>
      <c r="AL138" s="12"/>
      <c r="AM138" s="12"/>
      <c r="AN138" s="12"/>
      <c r="AO138" s="12"/>
      <c r="AP138" s="12"/>
      <c r="AQ138" s="12"/>
      <c r="AR138" s="12"/>
      <c r="AS138" s="12"/>
      <c r="AT138" s="12"/>
      <c r="AU138" s="12"/>
      <c r="AV138" s="12"/>
      <c r="AW138" s="12"/>
      <c r="AX138" s="12"/>
      <c r="AY138" s="12"/>
      <c r="AZ138" s="12"/>
      <c r="BA138" s="12"/>
      <c r="BB138" s="12"/>
      <c r="BC138" s="12"/>
      <c r="BD138" s="12"/>
      <c r="BE138" s="12"/>
      <c r="BF138" s="12"/>
      <c r="BG138" s="12"/>
      <c r="BH138" s="12"/>
      <c r="BI138" s="12"/>
      <c r="BJ138" s="12"/>
      <c r="BK138" s="12"/>
      <c r="BL138" s="12"/>
      <c r="BM138" s="12"/>
      <c r="BN138" s="12"/>
      <c r="BO138" s="12"/>
      <c r="BP138" s="12"/>
      <c r="BQ138" s="12"/>
      <c r="BR138" s="12"/>
      <c r="BS138" s="12"/>
      <c r="BT138" s="12"/>
      <c r="BU138" s="12"/>
      <c r="BV138" s="12"/>
      <c r="BW138" s="12"/>
      <c r="BX138" s="12"/>
      <c r="BY138" s="12"/>
      <c r="BZ138" s="12"/>
      <c r="CA138" s="12"/>
      <c r="CB138" s="12"/>
      <c r="CC138" s="12"/>
    </row>
    <row r="139" spans="1:81" ht="15.75" x14ac:dyDescent="0.25">
      <c r="A139" s="20"/>
      <c r="B139" s="29"/>
      <c r="C139" s="29"/>
      <c r="D139" s="29"/>
      <c r="E139" s="29"/>
      <c r="F139" s="26"/>
      <c r="G139" s="13"/>
      <c r="H139" s="20"/>
      <c r="I139" s="22"/>
      <c r="J139" s="22"/>
      <c r="K139" s="22"/>
      <c r="L139" s="22"/>
      <c r="M139" s="24"/>
      <c r="N139" s="22"/>
      <c r="O139" s="20"/>
      <c r="P139" s="12"/>
      <c r="Q139" s="12"/>
      <c r="R139" s="12"/>
      <c r="S139" s="12"/>
      <c r="T139" s="12"/>
      <c r="U139" s="12"/>
      <c r="V139" s="12"/>
      <c r="W139" s="12"/>
      <c r="X139" s="12"/>
      <c r="Y139" s="12"/>
      <c r="Z139" s="12"/>
      <c r="AA139" s="12"/>
      <c r="AB139" s="12"/>
      <c r="AC139" s="12"/>
      <c r="AD139" s="12"/>
      <c r="AE139" s="12"/>
      <c r="AF139" s="12"/>
      <c r="AG139" s="12"/>
      <c r="AH139" s="12"/>
      <c r="AI139" s="12"/>
      <c r="AJ139" s="12"/>
      <c r="AK139" s="12"/>
      <c r="AL139" s="12"/>
      <c r="AM139" s="12"/>
      <c r="AN139" s="12"/>
      <c r="AO139" s="12"/>
      <c r="AP139" s="12"/>
      <c r="AQ139" s="12"/>
      <c r="AR139" s="12"/>
      <c r="AS139" s="12"/>
      <c r="AT139" s="12"/>
      <c r="AU139" s="12"/>
      <c r="AV139" s="12"/>
      <c r="AW139" s="12"/>
      <c r="AX139" s="12"/>
      <c r="AY139" s="12"/>
      <c r="AZ139" s="12"/>
      <c r="BA139" s="12"/>
      <c r="BB139" s="12"/>
      <c r="BC139" s="12"/>
      <c r="BD139" s="12"/>
      <c r="BE139" s="12"/>
      <c r="BF139" s="12"/>
      <c r="BG139" s="12"/>
      <c r="BH139" s="12"/>
      <c r="BI139" s="12"/>
      <c r="BJ139" s="12"/>
      <c r="BK139" s="12"/>
      <c r="BL139" s="12"/>
      <c r="BM139" s="12"/>
      <c r="BN139" s="12"/>
      <c r="BO139" s="12"/>
      <c r="BP139" s="12"/>
      <c r="BQ139" s="12"/>
      <c r="BR139" s="12"/>
      <c r="BS139" s="12"/>
      <c r="BT139" s="12"/>
      <c r="BU139" s="12"/>
      <c r="BV139" s="12"/>
      <c r="BW139" s="12"/>
      <c r="BX139" s="12"/>
      <c r="BY139" s="12"/>
      <c r="BZ139" s="12"/>
      <c r="CA139" s="12"/>
      <c r="CB139" s="12"/>
      <c r="CC139" s="12"/>
    </row>
    <row r="140" spans="1:81" ht="15.75" x14ac:dyDescent="0.25">
      <c r="A140" s="20"/>
      <c r="B140" s="29"/>
      <c r="C140" s="29"/>
      <c r="D140" s="29"/>
      <c r="E140" s="29"/>
      <c r="F140" s="26"/>
      <c r="G140" s="13"/>
      <c r="H140" s="20"/>
      <c r="I140" s="22"/>
      <c r="J140" s="22"/>
      <c r="K140" s="22"/>
      <c r="L140" s="22"/>
      <c r="M140" s="24"/>
      <c r="N140" s="22"/>
      <c r="O140" s="20"/>
      <c r="P140" s="12"/>
      <c r="Q140" s="12"/>
      <c r="R140" s="12"/>
      <c r="S140" s="12"/>
      <c r="T140" s="12"/>
      <c r="U140" s="12"/>
      <c r="V140" s="12"/>
      <c r="W140" s="12"/>
      <c r="X140" s="12"/>
      <c r="Y140" s="12"/>
      <c r="Z140" s="12"/>
      <c r="AA140" s="12"/>
      <c r="AB140" s="12"/>
      <c r="AC140" s="12"/>
      <c r="AD140" s="12"/>
      <c r="AE140" s="12"/>
      <c r="AF140" s="12"/>
      <c r="AG140" s="12"/>
      <c r="AH140" s="12"/>
      <c r="AI140" s="12"/>
      <c r="AJ140" s="12"/>
      <c r="AK140" s="12"/>
      <c r="AL140" s="12"/>
      <c r="AM140" s="12"/>
      <c r="AN140" s="12"/>
      <c r="AO140" s="12"/>
      <c r="AP140" s="12"/>
      <c r="AQ140" s="12"/>
      <c r="AR140" s="12"/>
      <c r="AS140" s="12"/>
      <c r="AT140" s="12"/>
      <c r="AU140" s="12"/>
      <c r="AV140" s="12"/>
      <c r="AW140" s="12"/>
      <c r="AX140" s="12"/>
      <c r="AY140" s="12"/>
      <c r="AZ140" s="12"/>
      <c r="BA140" s="12"/>
      <c r="BB140" s="12"/>
      <c r="BC140" s="12"/>
      <c r="BD140" s="12"/>
      <c r="BE140" s="12"/>
      <c r="BF140" s="12"/>
      <c r="BG140" s="12"/>
      <c r="BH140" s="12"/>
      <c r="BI140" s="12"/>
      <c r="BJ140" s="12"/>
      <c r="BK140" s="12"/>
      <c r="BL140" s="12"/>
      <c r="BM140" s="12"/>
      <c r="BN140" s="12"/>
      <c r="BO140" s="12"/>
      <c r="BP140" s="12"/>
      <c r="BQ140" s="12"/>
      <c r="BR140" s="12"/>
      <c r="BS140" s="12"/>
      <c r="BT140" s="12"/>
      <c r="BU140" s="12"/>
      <c r="BV140" s="12"/>
      <c r="BW140" s="12"/>
      <c r="BX140" s="12"/>
      <c r="BY140" s="12"/>
      <c r="BZ140" s="12"/>
      <c r="CA140" s="12"/>
      <c r="CB140" s="12"/>
      <c r="CC140" s="12"/>
    </row>
    <row r="141" spans="1:81" ht="15.75" x14ac:dyDescent="0.25">
      <c r="A141" s="20"/>
      <c r="B141" s="29"/>
      <c r="C141" s="29"/>
      <c r="D141" s="29"/>
      <c r="E141" s="29"/>
      <c r="F141" s="26"/>
      <c r="G141" s="13"/>
      <c r="H141" s="20"/>
      <c r="I141" s="22"/>
      <c r="J141" s="22"/>
      <c r="K141" s="22"/>
      <c r="L141" s="22"/>
      <c r="M141" s="24"/>
      <c r="N141" s="22"/>
      <c r="O141" s="20"/>
      <c r="P141" s="12"/>
      <c r="Q141" s="12"/>
      <c r="R141" s="12"/>
      <c r="S141" s="12"/>
      <c r="T141" s="12"/>
      <c r="U141" s="12"/>
      <c r="V141" s="12"/>
      <c r="W141" s="12"/>
      <c r="X141" s="12"/>
      <c r="Y141" s="12"/>
      <c r="Z141" s="12"/>
      <c r="AA141" s="12"/>
      <c r="AB141" s="12"/>
      <c r="AC141" s="12"/>
      <c r="AD141" s="12"/>
      <c r="AE141" s="12"/>
      <c r="AF141" s="12"/>
      <c r="AG141" s="12"/>
      <c r="AH141" s="12"/>
      <c r="AI141" s="12"/>
      <c r="AJ141" s="12"/>
      <c r="AK141" s="12"/>
      <c r="AL141" s="12"/>
      <c r="AM141" s="12"/>
      <c r="AN141" s="12"/>
      <c r="AO141" s="12"/>
      <c r="AP141" s="12"/>
      <c r="AQ141" s="12"/>
      <c r="AR141" s="12"/>
      <c r="AS141" s="12"/>
      <c r="AT141" s="12"/>
      <c r="AU141" s="12"/>
      <c r="AV141" s="12"/>
      <c r="AW141" s="12"/>
      <c r="AX141" s="12"/>
      <c r="AY141" s="12"/>
      <c r="AZ141" s="12"/>
      <c r="BA141" s="12"/>
      <c r="BB141" s="12"/>
      <c r="BC141" s="12"/>
      <c r="BD141" s="12"/>
      <c r="BE141" s="12"/>
      <c r="BF141" s="12"/>
      <c r="BG141" s="12"/>
      <c r="BH141" s="12"/>
      <c r="BI141" s="12"/>
      <c r="BJ141" s="12"/>
      <c r="BK141" s="12"/>
      <c r="BL141" s="12"/>
      <c r="BM141" s="12"/>
      <c r="BN141" s="12"/>
      <c r="BO141" s="12"/>
      <c r="BP141" s="12"/>
      <c r="BQ141" s="12"/>
      <c r="BR141" s="12"/>
      <c r="BS141" s="12"/>
      <c r="BT141" s="12"/>
      <c r="BU141" s="12"/>
      <c r="BV141" s="12"/>
      <c r="BW141" s="12"/>
      <c r="BX141" s="12"/>
      <c r="BY141" s="12"/>
      <c r="BZ141" s="12"/>
      <c r="CA141" s="12"/>
      <c r="CB141" s="12"/>
      <c r="CC141" s="12"/>
    </row>
    <row r="142" spans="1:81" ht="15.75" x14ac:dyDescent="0.25">
      <c r="A142" s="20"/>
      <c r="B142" s="29"/>
      <c r="C142" s="29"/>
      <c r="D142" s="29"/>
      <c r="E142" s="29"/>
      <c r="F142" s="26"/>
      <c r="G142" s="13"/>
      <c r="H142" s="20"/>
      <c r="I142" s="22"/>
      <c r="J142" s="22"/>
      <c r="K142" s="22"/>
      <c r="L142" s="22"/>
      <c r="M142" s="24"/>
      <c r="N142" s="22"/>
      <c r="O142" s="20"/>
      <c r="P142" s="12"/>
      <c r="Q142" s="12"/>
      <c r="R142" s="12"/>
      <c r="S142" s="12"/>
      <c r="T142" s="12"/>
      <c r="U142" s="12"/>
      <c r="V142" s="12"/>
      <c r="W142" s="12"/>
      <c r="X142" s="12"/>
      <c r="Y142" s="12"/>
      <c r="Z142" s="12"/>
      <c r="AA142" s="12"/>
      <c r="AB142" s="12"/>
      <c r="AC142" s="12"/>
      <c r="AD142" s="12"/>
      <c r="AE142" s="12"/>
      <c r="AF142" s="12"/>
      <c r="AG142" s="12"/>
      <c r="AH142" s="12"/>
      <c r="AI142" s="12"/>
      <c r="AJ142" s="12"/>
      <c r="AK142" s="12"/>
      <c r="AL142" s="12"/>
      <c r="AM142" s="12"/>
      <c r="AN142" s="12"/>
      <c r="AO142" s="12"/>
      <c r="AP142" s="12"/>
      <c r="AQ142" s="12"/>
      <c r="AR142" s="12"/>
      <c r="AS142" s="12"/>
      <c r="AT142" s="12"/>
      <c r="AU142" s="12"/>
      <c r="AV142" s="12"/>
      <c r="AW142" s="12"/>
      <c r="AX142" s="12"/>
      <c r="AY142" s="12"/>
      <c r="AZ142" s="12"/>
      <c r="BA142" s="12"/>
      <c r="BB142" s="12"/>
      <c r="BC142" s="12"/>
      <c r="BD142" s="12"/>
      <c r="BE142" s="12"/>
      <c r="BF142" s="12"/>
      <c r="BG142" s="12"/>
      <c r="BH142" s="12"/>
      <c r="BI142" s="12"/>
      <c r="BJ142" s="12"/>
      <c r="BK142" s="12"/>
      <c r="BL142" s="12"/>
      <c r="BM142" s="12"/>
      <c r="BN142" s="12"/>
      <c r="BO142" s="12"/>
      <c r="BP142" s="12"/>
      <c r="BQ142" s="12"/>
      <c r="BR142" s="12"/>
      <c r="BS142" s="12"/>
      <c r="BT142" s="12"/>
      <c r="BU142" s="12"/>
      <c r="BV142" s="12"/>
      <c r="BW142" s="12"/>
      <c r="BX142" s="12"/>
      <c r="BY142" s="12"/>
      <c r="BZ142" s="12"/>
      <c r="CA142" s="12"/>
      <c r="CB142" s="12"/>
      <c r="CC142" s="12"/>
    </row>
    <row r="143" spans="1:81" ht="15.75" x14ac:dyDescent="0.25">
      <c r="A143" s="20"/>
      <c r="B143" s="29"/>
      <c r="C143" s="29"/>
      <c r="D143" s="29"/>
      <c r="E143" s="29"/>
      <c r="F143" s="26"/>
      <c r="G143" s="13"/>
      <c r="H143" s="20"/>
      <c r="I143" s="22"/>
      <c r="J143" s="22"/>
      <c r="K143" s="22"/>
      <c r="L143" s="22"/>
      <c r="M143" s="24"/>
      <c r="N143" s="22"/>
      <c r="O143" s="20"/>
      <c r="P143" s="12"/>
      <c r="Q143" s="12"/>
      <c r="R143" s="12"/>
      <c r="S143" s="12"/>
      <c r="T143" s="12"/>
      <c r="U143" s="12"/>
      <c r="V143" s="12"/>
      <c r="W143" s="12"/>
      <c r="X143" s="12"/>
      <c r="Y143" s="12"/>
      <c r="Z143" s="12"/>
      <c r="AA143" s="12"/>
      <c r="AB143" s="12"/>
      <c r="AC143" s="12"/>
      <c r="AD143" s="12"/>
      <c r="AE143" s="12"/>
      <c r="AF143" s="12"/>
      <c r="AG143" s="12"/>
      <c r="AH143" s="12"/>
      <c r="AI143" s="12"/>
      <c r="AJ143" s="12"/>
      <c r="AK143" s="12"/>
      <c r="AL143" s="12"/>
      <c r="AM143" s="12"/>
      <c r="AN143" s="12"/>
      <c r="AO143" s="12"/>
      <c r="AP143" s="12"/>
      <c r="AQ143" s="12"/>
      <c r="AR143" s="12"/>
      <c r="AS143" s="12"/>
      <c r="AT143" s="12"/>
      <c r="AU143" s="12"/>
      <c r="AV143" s="12"/>
      <c r="AW143" s="12"/>
      <c r="AX143" s="12"/>
      <c r="AY143" s="12"/>
      <c r="AZ143" s="12"/>
      <c r="BA143" s="12"/>
      <c r="BB143" s="12"/>
      <c r="BC143" s="12"/>
      <c r="BD143" s="12"/>
      <c r="BE143" s="12"/>
      <c r="BF143" s="12"/>
      <c r="BG143" s="12"/>
      <c r="BH143" s="12"/>
      <c r="BI143" s="12"/>
      <c r="BJ143" s="12"/>
      <c r="BK143" s="12"/>
      <c r="BL143" s="12"/>
      <c r="BM143" s="12"/>
      <c r="BN143" s="12"/>
      <c r="BO143" s="12"/>
      <c r="BP143" s="12"/>
      <c r="BQ143" s="12"/>
      <c r="BR143" s="12"/>
      <c r="BS143" s="12"/>
      <c r="BT143" s="12"/>
      <c r="BU143" s="12"/>
      <c r="BV143" s="12"/>
      <c r="BW143" s="12"/>
      <c r="BX143" s="12"/>
      <c r="BY143" s="12"/>
      <c r="BZ143" s="12"/>
      <c r="CA143" s="12"/>
      <c r="CB143" s="12"/>
      <c r="CC143" s="12"/>
    </row>
    <row r="144" spans="1:81" ht="15.75" x14ac:dyDescent="0.25">
      <c r="A144" s="20"/>
      <c r="B144" s="29"/>
      <c r="C144" s="29"/>
      <c r="D144" s="29"/>
      <c r="E144" s="29"/>
      <c r="F144" s="26"/>
      <c r="G144" s="13"/>
      <c r="H144" s="20"/>
      <c r="I144" s="22"/>
      <c r="J144" s="22"/>
      <c r="K144" s="22"/>
      <c r="L144" s="22"/>
      <c r="M144" s="24"/>
      <c r="N144" s="22"/>
      <c r="O144" s="20"/>
      <c r="P144" s="12"/>
      <c r="Q144" s="12"/>
      <c r="R144" s="12"/>
      <c r="S144" s="12"/>
      <c r="T144" s="12"/>
      <c r="U144" s="12"/>
      <c r="V144" s="12"/>
      <c r="W144" s="12"/>
      <c r="X144" s="12"/>
      <c r="Y144" s="12"/>
      <c r="Z144" s="12"/>
      <c r="AA144" s="12"/>
      <c r="AB144" s="12"/>
      <c r="AC144" s="12"/>
      <c r="AD144" s="12"/>
      <c r="AE144" s="12"/>
      <c r="AF144" s="12"/>
      <c r="AG144" s="12"/>
      <c r="AH144" s="12"/>
      <c r="AI144" s="12"/>
      <c r="AJ144" s="12"/>
      <c r="AK144" s="12"/>
      <c r="AL144" s="12"/>
      <c r="AM144" s="12"/>
      <c r="AN144" s="12"/>
      <c r="AO144" s="12"/>
      <c r="AP144" s="12"/>
      <c r="AQ144" s="12"/>
      <c r="AR144" s="12"/>
      <c r="AS144" s="12"/>
      <c r="AT144" s="12"/>
      <c r="AU144" s="12"/>
      <c r="AV144" s="12"/>
      <c r="AW144" s="12"/>
      <c r="AX144" s="12"/>
      <c r="AY144" s="12"/>
      <c r="AZ144" s="12"/>
      <c r="BA144" s="12"/>
      <c r="BB144" s="12"/>
      <c r="BC144" s="12"/>
      <c r="BD144" s="12"/>
      <c r="BE144" s="12"/>
      <c r="BF144" s="12"/>
      <c r="BG144" s="12"/>
      <c r="BH144" s="12"/>
      <c r="BI144" s="12"/>
      <c r="BJ144" s="12"/>
      <c r="BK144" s="12"/>
      <c r="BL144" s="12"/>
      <c r="BM144" s="12"/>
      <c r="BN144" s="12"/>
      <c r="BO144" s="12"/>
      <c r="BP144" s="12"/>
      <c r="BQ144" s="12"/>
      <c r="BR144" s="12"/>
      <c r="BS144" s="12"/>
      <c r="BT144" s="12"/>
      <c r="BU144" s="12"/>
      <c r="BV144" s="12"/>
      <c r="BW144" s="12"/>
      <c r="BX144" s="12"/>
      <c r="BY144" s="12"/>
      <c r="BZ144" s="12"/>
      <c r="CA144" s="12"/>
      <c r="CB144" s="12"/>
      <c r="CC144" s="12"/>
    </row>
    <row r="145" spans="1:81" ht="15.75" x14ac:dyDescent="0.25">
      <c r="A145" s="20"/>
      <c r="B145" s="29"/>
      <c r="C145" s="29"/>
      <c r="D145" s="29"/>
      <c r="E145" s="29"/>
      <c r="F145" s="26"/>
      <c r="G145" s="13"/>
      <c r="H145" s="20"/>
      <c r="I145" s="22"/>
      <c r="J145" s="22"/>
      <c r="K145" s="22"/>
      <c r="L145" s="22"/>
      <c r="M145" s="24"/>
      <c r="N145" s="22"/>
      <c r="O145" s="20"/>
      <c r="P145" s="12"/>
      <c r="Q145" s="12"/>
      <c r="R145" s="12"/>
      <c r="S145" s="12"/>
      <c r="T145" s="12"/>
      <c r="U145" s="12"/>
      <c r="V145" s="12"/>
      <c r="W145" s="12"/>
      <c r="X145" s="12"/>
      <c r="Y145" s="12"/>
      <c r="Z145" s="12"/>
      <c r="AA145" s="12"/>
      <c r="AB145" s="12"/>
      <c r="AC145" s="12"/>
      <c r="AD145" s="12"/>
      <c r="AE145" s="12"/>
      <c r="AF145" s="12"/>
      <c r="AG145" s="12"/>
      <c r="AH145" s="12"/>
      <c r="AI145" s="12"/>
      <c r="AJ145" s="12"/>
      <c r="AK145" s="12"/>
      <c r="AL145" s="12"/>
      <c r="AM145" s="12"/>
      <c r="AN145" s="12"/>
      <c r="AO145" s="12"/>
      <c r="AP145" s="12"/>
      <c r="AQ145" s="12"/>
      <c r="AR145" s="12"/>
      <c r="AS145" s="12"/>
      <c r="AT145" s="12"/>
      <c r="AU145" s="12"/>
      <c r="AV145" s="12"/>
      <c r="AW145" s="12"/>
      <c r="AX145" s="12"/>
      <c r="AY145" s="12"/>
      <c r="AZ145" s="12"/>
      <c r="BA145" s="12"/>
      <c r="BB145" s="12"/>
      <c r="BC145" s="12"/>
      <c r="BD145" s="12"/>
      <c r="BE145" s="12"/>
      <c r="BF145" s="12"/>
      <c r="BG145" s="12"/>
      <c r="BH145" s="12"/>
      <c r="BI145" s="12"/>
      <c r="BJ145" s="12"/>
      <c r="BK145" s="12"/>
      <c r="BL145" s="12"/>
      <c r="BM145" s="12"/>
      <c r="BN145" s="12"/>
      <c r="BO145" s="12"/>
      <c r="BP145" s="12"/>
      <c r="BQ145" s="12"/>
      <c r="BR145" s="12"/>
      <c r="BS145" s="12"/>
      <c r="BT145" s="12"/>
      <c r="BU145" s="12"/>
      <c r="BV145" s="12"/>
      <c r="BW145" s="12"/>
      <c r="BX145" s="12"/>
      <c r="BY145" s="12"/>
      <c r="BZ145" s="12"/>
      <c r="CA145" s="12"/>
      <c r="CB145" s="12"/>
      <c r="CC145" s="12"/>
    </row>
    <row r="146" spans="1:81" ht="15.75" x14ac:dyDescent="0.25">
      <c r="A146" s="20"/>
      <c r="B146" s="29"/>
      <c r="C146" s="29"/>
      <c r="D146" s="29"/>
      <c r="E146" s="29"/>
      <c r="F146" s="26"/>
      <c r="G146" s="13"/>
      <c r="H146" s="20"/>
      <c r="I146" s="22"/>
      <c r="J146" s="22"/>
      <c r="K146" s="22"/>
      <c r="L146" s="22"/>
      <c r="M146" s="24"/>
      <c r="N146" s="22"/>
      <c r="O146" s="20"/>
      <c r="P146" s="12"/>
      <c r="Q146" s="12"/>
      <c r="R146" s="12"/>
      <c r="S146" s="12"/>
      <c r="T146" s="12"/>
      <c r="U146" s="12"/>
      <c r="V146" s="12"/>
      <c r="W146" s="12"/>
      <c r="X146" s="12"/>
      <c r="Y146" s="12"/>
      <c r="Z146" s="12"/>
      <c r="AA146" s="12"/>
      <c r="AB146" s="12"/>
      <c r="AC146" s="12"/>
      <c r="AD146" s="12"/>
      <c r="AE146" s="12"/>
      <c r="AF146" s="12"/>
      <c r="AG146" s="12"/>
      <c r="AH146" s="12"/>
      <c r="AI146" s="12"/>
      <c r="AJ146" s="12"/>
      <c r="AK146" s="12"/>
      <c r="AL146" s="12"/>
      <c r="AM146" s="12"/>
      <c r="AN146" s="12"/>
      <c r="AO146" s="12"/>
      <c r="AP146" s="12"/>
      <c r="AQ146" s="12"/>
      <c r="AR146" s="12"/>
      <c r="AS146" s="12"/>
      <c r="AT146" s="12"/>
      <c r="AU146" s="12"/>
      <c r="AV146" s="12"/>
      <c r="AW146" s="12"/>
      <c r="AX146" s="12"/>
      <c r="AY146" s="12"/>
      <c r="AZ146" s="12"/>
      <c r="BA146" s="12"/>
      <c r="BB146" s="12"/>
      <c r="BC146" s="12"/>
      <c r="BD146" s="12"/>
      <c r="BE146" s="12"/>
      <c r="BF146" s="12"/>
      <c r="BG146" s="12"/>
      <c r="BH146" s="12"/>
      <c r="BI146" s="12"/>
      <c r="BJ146" s="12"/>
      <c r="BK146" s="12"/>
      <c r="BL146" s="12"/>
      <c r="BM146" s="12"/>
      <c r="BN146" s="12"/>
      <c r="BO146" s="12"/>
      <c r="BP146" s="12"/>
      <c r="BQ146" s="12"/>
      <c r="BR146" s="12"/>
      <c r="BS146" s="12"/>
      <c r="BT146" s="12"/>
      <c r="BU146" s="12"/>
      <c r="BV146" s="12"/>
      <c r="BW146" s="12"/>
      <c r="BX146" s="12"/>
      <c r="BY146" s="12"/>
      <c r="BZ146" s="12"/>
      <c r="CA146" s="12"/>
      <c r="CB146" s="12"/>
      <c r="CC146" s="12"/>
    </row>
    <row r="147" spans="1:81" ht="15.75" x14ac:dyDescent="0.25">
      <c r="A147" s="20"/>
      <c r="B147" s="29"/>
      <c r="C147" s="29"/>
      <c r="D147" s="29"/>
      <c r="E147" s="29"/>
      <c r="F147" s="26"/>
      <c r="G147" s="13"/>
      <c r="H147" s="20"/>
      <c r="I147" s="22"/>
      <c r="J147" s="22"/>
      <c r="K147" s="22"/>
      <c r="L147" s="22"/>
      <c r="M147" s="24"/>
      <c r="N147" s="22"/>
      <c r="O147" s="20"/>
      <c r="P147" s="12"/>
      <c r="Q147" s="12"/>
      <c r="R147" s="12"/>
      <c r="S147" s="12"/>
      <c r="T147" s="12"/>
      <c r="U147" s="12"/>
      <c r="V147" s="12"/>
      <c r="W147" s="12"/>
      <c r="X147" s="12"/>
      <c r="Y147" s="12"/>
      <c r="Z147" s="12"/>
      <c r="AA147" s="12"/>
      <c r="AB147" s="12"/>
      <c r="AC147" s="12"/>
      <c r="AD147" s="12"/>
      <c r="AE147" s="12"/>
      <c r="AF147" s="12"/>
      <c r="AG147" s="12"/>
      <c r="AH147" s="12"/>
      <c r="AI147" s="12"/>
      <c r="AJ147" s="12"/>
      <c r="AK147" s="12"/>
      <c r="AL147" s="12"/>
      <c r="AM147" s="12"/>
      <c r="AN147" s="12"/>
      <c r="AO147" s="12"/>
      <c r="AP147" s="12"/>
      <c r="AQ147" s="12"/>
      <c r="AR147" s="12"/>
      <c r="AS147" s="12"/>
      <c r="AT147" s="12"/>
      <c r="AU147" s="12"/>
      <c r="AV147" s="12"/>
      <c r="AW147" s="12"/>
      <c r="AX147" s="12"/>
      <c r="AY147" s="12"/>
      <c r="AZ147" s="12"/>
      <c r="BA147" s="12"/>
      <c r="BB147" s="12"/>
      <c r="BC147" s="12"/>
      <c r="BD147" s="12"/>
      <c r="BE147" s="12"/>
      <c r="BF147" s="12"/>
      <c r="BG147" s="12"/>
      <c r="BH147" s="12"/>
      <c r="BI147" s="12"/>
      <c r="BJ147" s="12"/>
      <c r="BK147" s="12"/>
      <c r="BL147" s="12"/>
      <c r="BM147" s="12"/>
      <c r="BN147" s="12"/>
      <c r="BO147" s="12"/>
      <c r="BP147" s="12"/>
      <c r="BQ147" s="12"/>
      <c r="BR147" s="12"/>
      <c r="BS147" s="12"/>
      <c r="BT147" s="12"/>
      <c r="BU147" s="12"/>
      <c r="BV147" s="12"/>
      <c r="BW147" s="12"/>
      <c r="BX147" s="12"/>
      <c r="BY147" s="12"/>
      <c r="BZ147" s="12"/>
      <c r="CA147" s="12"/>
      <c r="CB147" s="12"/>
      <c r="CC147" s="12"/>
    </row>
    <row r="148" spans="1:81" ht="15.75" x14ac:dyDescent="0.25">
      <c r="A148" s="20"/>
      <c r="B148" s="29"/>
      <c r="C148" s="29"/>
      <c r="D148" s="29"/>
      <c r="E148" s="29"/>
      <c r="F148" s="26"/>
      <c r="G148" s="13"/>
      <c r="H148" s="20"/>
      <c r="I148" s="22"/>
      <c r="J148" s="22"/>
      <c r="K148" s="22"/>
      <c r="L148" s="22"/>
      <c r="M148" s="24"/>
      <c r="N148" s="22"/>
      <c r="O148" s="20"/>
      <c r="P148" s="12"/>
      <c r="Q148" s="12"/>
      <c r="R148" s="12"/>
      <c r="S148" s="12"/>
      <c r="T148" s="12"/>
      <c r="U148" s="12"/>
      <c r="V148" s="12"/>
      <c r="W148" s="12"/>
      <c r="X148" s="12"/>
      <c r="Y148" s="12"/>
      <c r="Z148" s="12"/>
      <c r="AA148" s="12"/>
      <c r="AB148" s="12"/>
      <c r="AC148" s="12"/>
      <c r="AD148" s="12"/>
      <c r="AE148" s="12"/>
      <c r="AF148" s="12"/>
      <c r="AG148" s="12"/>
      <c r="AH148" s="12"/>
      <c r="AI148" s="12"/>
      <c r="AJ148" s="12"/>
      <c r="AK148" s="12"/>
      <c r="AL148" s="12"/>
      <c r="AM148" s="12"/>
      <c r="AN148" s="12"/>
      <c r="AO148" s="12"/>
      <c r="AP148" s="12"/>
      <c r="AQ148" s="12"/>
      <c r="AR148" s="12"/>
      <c r="AS148" s="12"/>
      <c r="AT148" s="12"/>
      <c r="AU148" s="12"/>
      <c r="AV148" s="12"/>
      <c r="AW148" s="12"/>
      <c r="AX148" s="12"/>
      <c r="AY148" s="12"/>
      <c r="AZ148" s="12"/>
      <c r="BA148" s="12"/>
      <c r="BB148" s="12"/>
      <c r="BC148" s="12"/>
      <c r="BD148" s="12"/>
      <c r="BE148" s="12"/>
      <c r="BF148" s="12"/>
      <c r="BG148" s="12"/>
      <c r="BH148" s="12"/>
      <c r="BI148" s="12"/>
      <c r="BJ148" s="12"/>
      <c r="BK148" s="12"/>
      <c r="BL148" s="12"/>
      <c r="BM148" s="12"/>
      <c r="BN148" s="12"/>
      <c r="BO148" s="12"/>
      <c r="BP148" s="12"/>
      <c r="BQ148" s="12"/>
      <c r="BR148" s="12"/>
      <c r="BS148" s="12"/>
      <c r="BT148" s="12"/>
      <c r="BU148" s="12"/>
      <c r="BV148" s="12"/>
      <c r="BW148" s="12"/>
      <c r="BX148" s="12"/>
      <c r="BY148" s="12"/>
      <c r="BZ148" s="12"/>
      <c r="CA148" s="12"/>
      <c r="CB148" s="12"/>
      <c r="CC148" s="12"/>
    </row>
    <row r="149" spans="1:81" ht="15.75" x14ac:dyDescent="0.25">
      <c r="A149" s="20"/>
      <c r="B149" s="29"/>
      <c r="C149" s="29"/>
      <c r="D149" s="29"/>
      <c r="E149" s="29"/>
      <c r="F149" s="26"/>
      <c r="G149" s="13"/>
      <c r="H149" s="20"/>
      <c r="I149" s="22"/>
      <c r="J149" s="22"/>
      <c r="K149" s="22"/>
      <c r="L149" s="22"/>
      <c r="M149" s="24"/>
      <c r="N149" s="22"/>
      <c r="O149" s="20"/>
      <c r="P149" s="12"/>
      <c r="Q149" s="12"/>
      <c r="R149" s="12"/>
      <c r="S149" s="12"/>
      <c r="T149" s="12"/>
      <c r="U149" s="12"/>
      <c r="V149" s="12"/>
      <c r="W149" s="12"/>
      <c r="X149" s="12"/>
      <c r="Y149" s="12"/>
      <c r="Z149" s="12"/>
      <c r="AA149" s="12"/>
      <c r="AB149" s="12"/>
      <c r="AC149" s="12"/>
      <c r="AD149" s="12"/>
      <c r="AE149" s="12"/>
      <c r="AF149" s="12"/>
      <c r="AG149" s="12"/>
      <c r="AH149" s="12"/>
      <c r="AI149" s="12"/>
      <c r="AJ149" s="12"/>
      <c r="AK149" s="12"/>
      <c r="AL149" s="12"/>
      <c r="AM149" s="12"/>
      <c r="AN149" s="12"/>
      <c r="AO149" s="12"/>
      <c r="AP149" s="12"/>
      <c r="AQ149" s="12"/>
      <c r="AR149" s="12"/>
      <c r="AS149" s="12"/>
      <c r="AT149" s="12"/>
      <c r="AU149" s="12"/>
      <c r="AV149" s="12"/>
      <c r="AW149" s="12"/>
      <c r="AX149" s="12"/>
      <c r="AY149" s="12"/>
      <c r="AZ149" s="12"/>
      <c r="BA149" s="12"/>
      <c r="BB149" s="12"/>
      <c r="BC149" s="12"/>
      <c r="BD149" s="12"/>
      <c r="BE149" s="12"/>
      <c r="BF149" s="12"/>
      <c r="BG149" s="12"/>
      <c r="BH149" s="12"/>
      <c r="BI149" s="12"/>
      <c r="BJ149" s="12"/>
      <c r="BK149" s="12"/>
      <c r="BL149" s="12"/>
      <c r="BM149" s="12"/>
      <c r="BN149" s="12"/>
      <c r="BO149" s="12"/>
      <c r="BP149" s="12"/>
      <c r="BQ149" s="12"/>
      <c r="BR149" s="12"/>
      <c r="BS149" s="12"/>
      <c r="BT149" s="12"/>
      <c r="BU149" s="12"/>
      <c r="BV149" s="12"/>
      <c r="BW149" s="12"/>
      <c r="BX149" s="12"/>
      <c r="BY149" s="12"/>
      <c r="BZ149" s="12"/>
      <c r="CA149" s="12"/>
      <c r="CB149" s="12"/>
      <c r="CC149" s="12"/>
    </row>
    <row r="150" spans="1:81" ht="15.75" x14ac:dyDescent="0.25">
      <c r="A150" s="20"/>
      <c r="B150" s="29"/>
      <c r="C150" s="29"/>
      <c r="D150" s="29"/>
      <c r="E150" s="29"/>
      <c r="F150" s="26"/>
      <c r="G150" s="13"/>
      <c r="H150" s="20"/>
      <c r="I150" s="22"/>
      <c r="J150" s="22"/>
      <c r="K150" s="22"/>
      <c r="L150" s="22"/>
      <c r="M150" s="24"/>
      <c r="N150" s="22"/>
      <c r="O150" s="20"/>
      <c r="P150" s="12"/>
      <c r="Q150" s="12"/>
      <c r="R150" s="12"/>
      <c r="S150" s="12"/>
      <c r="T150" s="12"/>
      <c r="U150" s="12"/>
      <c r="V150" s="12"/>
      <c r="W150" s="12"/>
      <c r="X150" s="12"/>
      <c r="Y150" s="12"/>
      <c r="Z150" s="12"/>
      <c r="AA150" s="12"/>
      <c r="AB150" s="12"/>
      <c r="AC150" s="12"/>
      <c r="AD150" s="12"/>
      <c r="AE150" s="12"/>
      <c r="AF150" s="12"/>
      <c r="AG150" s="12"/>
      <c r="AH150" s="12"/>
      <c r="AI150" s="12"/>
      <c r="AJ150" s="12"/>
      <c r="AK150" s="12"/>
      <c r="AL150" s="12"/>
      <c r="AM150" s="12"/>
      <c r="AN150" s="12"/>
      <c r="AO150" s="12"/>
      <c r="AP150" s="12"/>
      <c r="AQ150" s="12"/>
      <c r="AR150" s="12"/>
      <c r="AS150" s="12"/>
      <c r="AT150" s="12"/>
      <c r="AU150" s="12"/>
      <c r="AV150" s="12"/>
      <c r="AW150" s="12"/>
      <c r="AX150" s="12"/>
      <c r="AY150" s="12"/>
      <c r="AZ150" s="12"/>
      <c r="BA150" s="12"/>
      <c r="BB150" s="12"/>
      <c r="BC150" s="12"/>
      <c r="BD150" s="12"/>
      <c r="BE150" s="12"/>
      <c r="BF150" s="12"/>
      <c r="BG150" s="12"/>
      <c r="BH150" s="12"/>
      <c r="BI150" s="12"/>
      <c r="BJ150" s="12"/>
      <c r="BK150" s="12"/>
      <c r="BL150" s="12"/>
      <c r="BM150" s="12"/>
      <c r="BN150" s="12"/>
      <c r="BO150" s="12"/>
      <c r="BP150" s="12"/>
      <c r="BQ150" s="12"/>
      <c r="BR150" s="12"/>
      <c r="BS150" s="12"/>
      <c r="BT150" s="12"/>
      <c r="BU150" s="12"/>
      <c r="BV150" s="12"/>
      <c r="BW150" s="12"/>
      <c r="BX150" s="12"/>
      <c r="BY150" s="12"/>
      <c r="BZ150" s="12"/>
      <c r="CA150" s="12"/>
      <c r="CB150" s="12"/>
      <c r="CC150" s="12"/>
    </row>
    <row r="151" spans="1:81" ht="15.75" x14ac:dyDescent="0.25">
      <c r="A151" s="20"/>
      <c r="B151" s="29"/>
      <c r="C151" s="29"/>
      <c r="D151" s="29"/>
      <c r="E151" s="29"/>
      <c r="F151" s="26"/>
      <c r="G151" s="13"/>
      <c r="H151" s="20"/>
      <c r="I151" s="22"/>
      <c r="J151" s="22"/>
      <c r="K151" s="22"/>
      <c r="L151" s="22"/>
      <c r="M151" s="24"/>
      <c r="N151" s="22"/>
      <c r="O151" s="20"/>
      <c r="P151" s="12"/>
      <c r="Q151" s="12"/>
      <c r="R151" s="12"/>
      <c r="S151" s="12"/>
      <c r="T151" s="12"/>
      <c r="U151" s="12"/>
      <c r="V151" s="12"/>
      <c r="W151" s="12"/>
      <c r="X151" s="12"/>
      <c r="Y151" s="12"/>
      <c r="Z151" s="12"/>
      <c r="AA151" s="12"/>
      <c r="AB151" s="12"/>
      <c r="AC151" s="12"/>
      <c r="AD151" s="12"/>
      <c r="AE151" s="12"/>
      <c r="AF151" s="12"/>
      <c r="AG151" s="12"/>
      <c r="AH151" s="12"/>
      <c r="AI151" s="12"/>
      <c r="AJ151" s="12"/>
      <c r="AK151" s="12"/>
      <c r="AL151" s="12"/>
      <c r="AM151" s="12"/>
      <c r="AN151" s="12"/>
      <c r="AO151" s="12"/>
      <c r="AP151" s="12"/>
      <c r="AQ151" s="12"/>
      <c r="AR151" s="12"/>
      <c r="AS151" s="12"/>
      <c r="AT151" s="12"/>
      <c r="AU151" s="12"/>
      <c r="AV151" s="12"/>
      <c r="AW151" s="12"/>
      <c r="AX151" s="12"/>
      <c r="AY151" s="12"/>
      <c r="AZ151" s="12"/>
      <c r="BA151" s="12"/>
      <c r="BB151" s="12"/>
      <c r="BC151" s="12"/>
      <c r="BD151" s="12"/>
      <c r="BE151" s="12"/>
      <c r="BF151" s="12"/>
      <c r="BG151" s="12"/>
      <c r="BH151" s="12"/>
      <c r="BI151" s="12"/>
      <c r="BJ151" s="12"/>
      <c r="BK151" s="12"/>
      <c r="BL151" s="12"/>
      <c r="BM151" s="12"/>
      <c r="BN151" s="12"/>
      <c r="BO151" s="12"/>
      <c r="BP151" s="12"/>
      <c r="BQ151" s="12"/>
      <c r="BR151" s="12"/>
      <c r="BS151" s="12"/>
      <c r="BT151" s="12"/>
      <c r="BU151" s="12"/>
      <c r="BV151" s="12"/>
      <c r="BW151" s="12"/>
      <c r="BX151" s="12"/>
      <c r="BY151" s="12"/>
      <c r="BZ151" s="12"/>
      <c r="CA151" s="12"/>
      <c r="CB151" s="12"/>
      <c r="CC151" s="12"/>
    </row>
    <row r="152" spans="1:81" ht="15.75" x14ac:dyDescent="0.25">
      <c r="A152" s="20"/>
      <c r="B152" s="29"/>
      <c r="C152" s="29"/>
      <c r="D152" s="29"/>
      <c r="E152" s="29"/>
      <c r="F152" s="26"/>
      <c r="G152" s="13"/>
      <c r="H152" s="20"/>
      <c r="I152" s="22"/>
      <c r="J152" s="22"/>
      <c r="K152" s="22"/>
      <c r="L152" s="22"/>
      <c r="M152" s="24"/>
      <c r="N152" s="22"/>
      <c r="O152" s="20"/>
      <c r="P152" s="12"/>
      <c r="Q152" s="12"/>
      <c r="R152" s="12"/>
      <c r="S152" s="12"/>
      <c r="T152" s="12"/>
      <c r="U152" s="12"/>
      <c r="V152" s="12"/>
      <c r="W152" s="12"/>
      <c r="X152" s="12"/>
      <c r="Y152" s="12"/>
      <c r="Z152" s="12"/>
      <c r="AA152" s="12"/>
      <c r="AB152" s="12"/>
      <c r="AC152" s="12"/>
      <c r="AD152" s="12"/>
      <c r="AE152" s="12"/>
      <c r="AF152" s="12"/>
      <c r="AG152" s="12"/>
      <c r="AH152" s="12"/>
      <c r="AI152" s="12"/>
      <c r="AJ152" s="12"/>
      <c r="AK152" s="12"/>
      <c r="AL152" s="12"/>
      <c r="AM152" s="12"/>
      <c r="AN152" s="12"/>
      <c r="AO152" s="12"/>
      <c r="AP152" s="12"/>
      <c r="AQ152" s="12"/>
      <c r="AR152" s="12"/>
      <c r="AS152" s="12"/>
      <c r="AT152" s="12"/>
      <c r="AU152" s="12"/>
      <c r="AV152" s="12"/>
      <c r="AW152" s="12"/>
      <c r="AX152" s="12"/>
      <c r="AY152" s="12"/>
      <c r="AZ152" s="12"/>
      <c r="BA152" s="12"/>
      <c r="BB152" s="12"/>
      <c r="BC152" s="12"/>
      <c r="BD152" s="12"/>
      <c r="BE152" s="12"/>
      <c r="BF152" s="12"/>
      <c r="BG152" s="12"/>
      <c r="BH152" s="12"/>
      <c r="BI152" s="12"/>
      <c r="BJ152" s="12"/>
      <c r="BK152" s="12"/>
      <c r="BL152" s="12"/>
      <c r="BM152" s="12"/>
      <c r="BN152" s="12"/>
      <c r="BO152" s="12"/>
      <c r="BP152" s="12"/>
      <c r="BQ152" s="12"/>
      <c r="BR152" s="12"/>
      <c r="BS152" s="12"/>
      <c r="BT152" s="12"/>
      <c r="BU152" s="12"/>
      <c r="BV152" s="12"/>
      <c r="BW152" s="12"/>
      <c r="BX152" s="12"/>
      <c r="BY152" s="12"/>
      <c r="BZ152" s="12"/>
      <c r="CA152" s="12"/>
      <c r="CB152" s="12"/>
      <c r="CC152" s="12"/>
    </row>
    <row r="153" spans="1:81" ht="15.75" x14ac:dyDescent="0.25">
      <c r="A153" s="20"/>
      <c r="B153" s="29"/>
      <c r="C153" s="29"/>
      <c r="D153" s="29"/>
      <c r="E153" s="29"/>
      <c r="F153" s="26"/>
      <c r="G153" s="13"/>
      <c r="H153" s="20"/>
      <c r="I153" s="22"/>
      <c r="J153" s="22"/>
      <c r="K153" s="22"/>
      <c r="L153" s="22"/>
      <c r="M153" s="24"/>
      <c r="N153" s="22"/>
      <c r="O153" s="20"/>
      <c r="P153" s="12"/>
      <c r="Q153" s="12"/>
      <c r="R153" s="12"/>
      <c r="S153" s="12"/>
      <c r="T153" s="12"/>
      <c r="U153" s="12"/>
      <c r="V153" s="12"/>
      <c r="W153" s="12"/>
      <c r="X153" s="12"/>
      <c r="Y153" s="12"/>
      <c r="Z153" s="12"/>
      <c r="AA153" s="12"/>
      <c r="AB153" s="12"/>
      <c r="AC153" s="12"/>
      <c r="AD153" s="12"/>
      <c r="AE153" s="12"/>
      <c r="AF153" s="12"/>
      <c r="AG153" s="12"/>
      <c r="AH153" s="12"/>
      <c r="AI153" s="12"/>
      <c r="AJ153" s="12"/>
      <c r="AK153" s="12"/>
      <c r="AL153" s="12"/>
      <c r="AM153" s="12"/>
      <c r="AN153" s="12"/>
      <c r="AO153" s="12"/>
      <c r="AP153" s="12"/>
      <c r="AQ153" s="12"/>
      <c r="AR153" s="12"/>
      <c r="AS153" s="12"/>
      <c r="AT153" s="12"/>
      <c r="AU153" s="12"/>
      <c r="AV153" s="12"/>
      <c r="AW153" s="12"/>
      <c r="AX153" s="12"/>
      <c r="AY153" s="12"/>
      <c r="AZ153" s="12"/>
      <c r="BA153" s="12"/>
      <c r="BB153" s="12"/>
      <c r="BC153" s="12"/>
      <c r="BD153" s="12"/>
      <c r="BE153" s="12"/>
      <c r="BF153" s="12"/>
      <c r="BG153" s="12"/>
      <c r="BH153" s="12"/>
      <c r="BI153" s="12"/>
      <c r="BJ153" s="12"/>
      <c r="BK153" s="12"/>
      <c r="BL153" s="12"/>
      <c r="BM153" s="12"/>
      <c r="BN153" s="12"/>
      <c r="BO153" s="12"/>
      <c r="BP153" s="12"/>
      <c r="BQ153" s="12"/>
      <c r="BR153" s="12"/>
      <c r="BS153" s="12"/>
      <c r="BT153" s="12"/>
      <c r="BU153" s="12"/>
      <c r="BV153" s="12"/>
      <c r="BW153" s="12"/>
      <c r="BX153" s="12"/>
      <c r="BY153" s="12"/>
      <c r="BZ153" s="12"/>
      <c r="CA153" s="12"/>
      <c r="CB153" s="12"/>
      <c r="CC153" s="12"/>
    </row>
    <row r="154" spans="1:81" ht="15.75" x14ac:dyDescent="0.25">
      <c r="A154" s="20"/>
      <c r="B154" s="29"/>
      <c r="C154" s="29"/>
      <c r="D154" s="29"/>
      <c r="E154" s="29"/>
      <c r="F154" s="26"/>
      <c r="G154" s="13"/>
      <c r="H154" s="20"/>
      <c r="I154" s="22"/>
      <c r="J154" s="22"/>
      <c r="K154" s="22"/>
      <c r="L154" s="22"/>
      <c r="M154" s="24"/>
      <c r="N154" s="22"/>
      <c r="O154" s="20"/>
      <c r="P154" s="12"/>
      <c r="Q154" s="12"/>
      <c r="R154" s="12"/>
      <c r="S154" s="12"/>
      <c r="T154" s="12"/>
      <c r="U154" s="12"/>
      <c r="V154" s="12"/>
      <c r="W154" s="12"/>
      <c r="X154" s="12"/>
      <c r="Y154" s="12"/>
      <c r="Z154" s="12"/>
      <c r="AA154" s="12"/>
      <c r="AB154" s="12"/>
      <c r="AC154" s="12"/>
      <c r="AD154" s="12"/>
      <c r="AE154" s="12"/>
      <c r="AF154" s="12"/>
      <c r="AG154" s="12"/>
      <c r="AH154" s="12"/>
      <c r="AI154" s="12"/>
      <c r="AJ154" s="12"/>
      <c r="AK154" s="12"/>
      <c r="AL154" s="12"/>
      <c r="AM154" s="12"/>
      <c r="AN154" s="12"/>
      <c r="AO154" s="12"/>
      <c r="AP154" s="12"/>
      <c r="AQ154" s="12"/>
      <c r="AR154" s="12"/>
      <c r="AS154" s="12"/>
      <c r="AT154" s="12"/>
      <c r="AU154" s="12"/>
      <c r="AV154" s="12"/>
      <c r="AW154" s="12"/>
      <c r="AX154" s="12"/>
      <c r="AY154" s="12"/>
      <c r="AZ154" s="12"/>
      <c r="BA154" s="12"/>
      <c r="BB154" s="12"/>
      <c r="BC154" s="12"/>
      <c r="BD154" s="12"/>
      <c r="BE154" s="12"/>
      <c r="BF154" s="12"/>
      <c r="BG154" s="12"/>
      <c r="BH154" s="12"/>
      <c r="BI154" s="12"/>
      <c r="BJ154" s="12"/>
      <c r="BK154" s="12"/>
      <c r="BL154" s="12"/>
      <c r="BM154" s="12"/>
      <c r="BN154" s="12"/>
      <c r="BO154" s="12"/>
      <c r="BP154" s="12"/>
      <c r="BQ154" s="12"/>
      <c r="BR154" s="12"/>
      <c r="BS154" s="12"/>
      <c r="BT154" s="12"/>
      <c r="BU154" s="12"/>
      <c r="BV154" s="12"/>
      <c r="BW154" s="12"/>
      <c r="BX154" s="12"/>
      <c r="BY154" s="12"/>
      <c r="BZ154" s="12"/>
      <c r="CA154" s="12"/>
      <c r="CB154" s="12"/>
      <c r="CC154" s="12"/>
    </row>
    <row r="155" spans="1:81" ht="15.75" x14ac:dyDescent="0.25">
      <c r="A155" s="20"/>
      <c r="B155" s="29"/>
      <c r="C155" s="29"/>
      <c r="D155" s="29"/>
      <c r="E155" s="29"/>
      <c r="F155" s="26"/>
      <c r="G155" s="13"/>
      <c r="H155" s="20"/>
      <c r="I155" s="22"/>
      <c r="J155" s="22"/>
      <c r="K155" s="22"/>
      <c r="L155" s="22"/>
      <c r="M155" s="24"/>
      <c r="N155" s="22"/>
      <c r="O155" s="20"/>
      <c r="P155" s="12"/>
      <c r="Q155" s="12"/>
      <c r="R155" s="12"/>
      <c r="S155" s="12"/>
      <c r="T155" s="12"/>
      <c r="U155" s="12"/>
      <c r="V155" s="12"/>
      <c r="W155" s="12"/>
      <c r="X155" s="12"/>
      <c r="Y155" s="12"/>
      <c r="Z155" s="12"/>
      <c r="AA155" s="12"/>
      <c r="AB155" s="12"/>
      <c r="AC155" s="12"/>
      <c r="AD155" s="12"/>
      <c r="AE155" s="12"/>
      <c r="AF155" s="12"/>
      <c r="AG155" s="12"/>
      <c r="AH155" s="12"/>
      <c r="AI155" s="12"/>
      <c r="AJ155" s="12"/>
      <c r="AK155" s="12"/>
      <c r="AL155" s="12"/>
      <c r="AM155" s="12"/>
      <c r="AN155" s="12"/>
      <c r="AO155" s="12"/>
      <c r="AP155" s="12"/>
      <c r="AQ155" s="12"/>
      <c r="AR155" s="12"/>
      <c r="AS155" s="12"/>
      <c r="AT155" s="12"/>
      <c r="AU155" s="12"/>
      <c r="AV155" s="12"/>
      <c r="AW155" s="12"/>
      <c r="AX155" s="12"/>
      <c r="AY155" s="12"/>
      <c r="AZ155" s="12"/>
      <c r="BA155" s="12"/>
      <c r="BB155" s="12"/>
      <c r="BC155" s="12"/>
      <c r="BD155" s="12"/>
      <c r="BE155" s="12"/>
      <c r="BF155" s="12"/>
      <c r="BG155" s="12"/>
      <c r="BH155" s="12"/>
      <c r="BI155" s="12"/>
      <c r="BJ155" s="12"/>
      <c r="BK155" s="12"/>
      <c r="BL155" s="12"/>
      <c r="BM155" s="12"/>
      <c r="BN155" s="12"/>
      <c r="BO155" s="12"/>
      <c r="BP155" s="12"/>
      <c r="BQ155" s="12"/>
      <c r="BR155" s="12"/>
      <c r="BS155" s="12"/>
      <c r="BT155" s="12"/>
      <c r="BU155" s="12"/>
      <c r="BV155" s="12"/>
      <c r="BW155" s="12"/>
      <c r="BX155" s="12"/>
      <c r="BY155" s="12"/>
      <c r="BZ155" s="12"/>
      <c r="CA155" s="12"/>
      <c r="CB155" s="12"/>
      <c r="CC155" s="12"/>
    </row>
    <row r="156" spans="1:81" ht="15.75" x14ac:dyDescent="0.25">
      <c r="A156" s="20"/>
      <c r="B156" s="29"/>
      <c r="C156" s="29"/>
      <c r="D156" s="29"/>
      <c r="E156" s="29"/>
      <c r="F156" s="26"/>
      <c r="G156" s="13"/>
      <c r="H156" s="20"/>
      <c r="I156" s="22"/>
      <c r="J156" s="22"/>
      <c r="K156" s="22"/>
      <c r="L156" s="22"/>
      <c r="M156" s="24"/>
      <c r="N156" s="22"/>
      <c r="O156" s="20"/>
      <c r="P156" s="12"/>
      <c r="Q156" s="12"/>
      <c r="R156" s="12"/>
      <c r="S156" s="12"/>
      <c r="T156" s="12"/>
      <c r="U156" s="12"/>
      <c r="V156" s="12"/>
      <c r="W156" s="12"/>
      <c r="X156" s="12"/>
      <c r="Y156" s="12"/>
      <c r="Z156" s="12"/>
      <c r="AA156" s="12"/>
      <c r="AB156" s="12"/>
      <c r="AC156" s="12"/>
      <c r="AD156" s="12"/>
      <c r="AE156" s="12"/>
      <c r="AF156" s="12"/>
      <c r="AG156" s="12"/>
      <c r="AH156" s="12"/>
      <c r="AI156" s="12"/>
      <c r="AJ156" s="12"/>
      <c r="AK156" s="12"/>
      <c r="AL156" s="12"/>
      <c r="AM156" s="12"/>
      <c r="AN156" s="12"/>
      <c r="AO156" s="12"/>
      <c r="AP156" s="12"/>
      <c r="AQ156" s="12"/>
      <c r="AR156" s="12"/>
      <c r="AS156" s="12"/>
      <c r="AT156" s="12"/>
      <c r="AU156" s="12"/>
      <c r="AV156" s="12"/>
      <c r="AW156" s="12"/>
      <c r="AX156" s="12"/>
      <c r="AY156" s="12"/>
      <c r="AZ156" s="12"/>
      <c r="BA156" s="12"/>
      <c r="BB156" s="12"/>
      <c r="BC156" s="12"/>
      <c r="BD156" s="12"/>
      <c r="BE156" s="12"/>
      <c r="BF156" s="12"/>
      <c r="BG156" s="12"/>
      <c r="BH156" s="12"/>
      <c r="BI156" s="12"/>
      <c r="BJ156" s="12"/>
      <c r="BK156" s="12"/>
      <c r="BL156" s="12"/>
      <c r="BM156" s="12"/>
      <c r="BN156" s="12"/>
      <c r="BO156" s="12"/>
      <c r="BP156" s="12"/>
      <c r="BQ156" s="12"/>
      <c r="BR156" s="12"/>
      <c r="BS156" s="12"/>
      <c r="BT156" s="12"/>
      <c r="BU156" s="12"/>
      <c r="BV156" s="12"/>
      <c r="BW156" s="12"/>
      <c r="BX156" s="12"/>
      <c r="BY156" s="12"/>
      <c r="BZ156" s="12"/>
      <c r="CA156" s="12"/>
      <c r="CB156" s="12"/>
      <c r="CC156" s="12"/>
    </row>
    <row r="157" spans="1:81" ht="15.75" x14ac:dyDescent="0.25">
      <c r="A157" s="20"/>
      <c r="B157" s="29"/>
      <c r="C157" s="29"/>
      <c r="D157" s="29"/>
      <c r="E157" s="29"/>
      <c r="F157" s="26"/>
      <c r="G157" s="13"/>
      <c r="H157" s="20"/>
      <c r="I157" s="22"/>
      <c r="J157" s="22"/>
      <c r="K157" s="22"/>
      <c r="L157" s="22"/>
      <c r="M157" s="24"/>
      <c r="N157" s="22"/>
      <c r="O157" s="20"/>
      <c r="P157" s="12"/>
      <c r="Q157" s="12"/>
      <c r="R157" s="12"/>
      <c r="S157" s="12"/>
      <c r="T157" s="12"/>
      <c r="U157" s="12"/>
      <c r="V157" s="12"/>
      <c r="W157" s="12"/>
      <c r="X157" s="12"/>
      <c r="Y157" s="12"/>
      <c r="Z157" s="12"/>
      <c r="AA157" s="12"/>
      <c r="AB157" s="12"/>
      <c r="AC157" s="12"/>
      <c r="AD157" s="12"/>
      <c r="AE157" s="12"/>
      <c r="AF157" s="12"/>
      <c r="AG157" s="12"/>
      <c r="AH157" s="12"/>
      <c r="AI157" s="12"/>
      <c r="AJ157" s="12"/>
      <c r="AK157" s="12"/>
      <c r="AL157" s="12"/>
      <c r="AM157" s="12"/>
      <c r="AN157" s="12"/>
      <c r="AO157" s="12"/>
      <c r="AP157" s="12"/>
      <c r="AQ157" s="12"/>
      <c r="AR157" s="12"/>
      <c r="AS157" s="12"/>
      <c r="AT157" s="12"/>
      <c r="AU157" s="12"/>
      <c r="AV157" s="12"/>
      <c r="AW157" s="12"/>
      <c r="AX157" s="12"/>
      <c r="AY157" s="12"/>
      <c r="AZ157" s="12"/>
      <c r="BA157" s="12"/>
      <c r="BB157" s="12"/>
      <c r="BC157" s="12"/>
      <c r="BD157" s="12"/>
      <c r="BE157" s="12"/>
      <c r="BF157" s="12"/>
      <c r="BG157" s="12"/>
      <c r="BH157" s="12"/>
      <c r="BI157" s="12"/>
      <c r="BJ157" s="12"/>
      <c r="BK157" s="12"/>
      <c r="BL157" s="12"/>
      <c r="BM157" s="12"/>
      <c r="BN157" s="12"/>
      <c r="BO157" s="12"/>
      <c r="BP157" s="12"/>
      <c r="BQ157" s="12"/>
      <c r="BR157" s="12"/>
      <c r="BS157" s="12"/>
      <c r="BT157" s="12"/>
      <c r="BU157" s="12"/>
      <c r="BV157" s="12"/>
      <c r="BW157" s="12"/>
      <c r="BX157" s="12"/>
      <c r="BY157" s="12"/>
      <c r="BZ157" s="12"/>
      <c r="CA157" s="12"/>
      <c r="CB157" s="12"/>
      <c r="CC157" s="12"/>
    </row>
    <row r="158" spans="1:81" ht="15.75" x14ac:dyDescent="0.25">
      <c r="A158" s="20"/>
      <c r="B158" s="29"/>
      <c r="C158" s="29"/>
      <c r="D158" s="29"/>
      <c r="E158" s="29"/>
      <c r="F158" s="26"/>
      <c r="G158" s="13"/>
      <c r="H158" s="20"/>
      <c r="I158" s="22"/>
      <c r="J158" s="22"/>
      <c r="K158" s="22"/>
      <c r="L158" s="22"/>
      <c r="M158" s="24"/>
      <c r="N158" s="22"/>
      <c r="O158" s="20"/>
      <c r="P158" s="12"/>
      <c r="Q158" s="12"/>
      <c r="R158" s="12"/>
      <c r="S158" s="12"/>
      <c r="T158" s="12"/>
      <c r="U158" s="12"/>
      <c r="V158" s="12"/>
      <c r="W158" s="12"/>
      <c r="X158" s="12"/>
      <c r="Y158" s="12"/>
      <c r="Z158" s="12"/>
      <c r="AA158" s="12"/>
      <c r="AB158" s="12"/>
      <c r="AC158" s="12"/>
      <c r="AD158" s="12"/>
      <c r="AE158" s="12"/>
      <c r="AF158" s="12"/>
      <c r="AG158" s="12"/>
      <c r="AH158" s="12"/>
      <c r="AI158" s="12"/>
      <c r="AJ158" s="12"/>
      <c r="AK158" s="12"/>
      <c r="AL158" s="12"/>
      <c r="AM158" s="12"/>
      <c r="AN158" s="12"/>
      <c r="AO158" s="12"/>
      <c r="AP158" s="12"/>
      <c r="AQ158" s="12"/>
      <c r="AR158" s="12"/>
      <c r="AS158" s="12"/>
      <c r="AT158" s="12"/>
      <c r="AU158" s="12"/>
      <c r="AV158" s="12"/>
      <c r="AW158" s="12"/>
      <c r="AX158" s="12"/>
      <c r="AY158" s="12"/>
      <c r="AZ158" s="12"/>
      <c r="BA158" s="12"/>
      <c r="BB158" s="12"/>
      <c r="BC158" s="12"/>
      <c r="BD158" s="12"/>
      <c r="BE158" s="12"/>
      <c r="BF158" s="12"/>
      <c r="BG158" s="12"/>
      <c r="BH158" s="12"/>
      <c r="BI158" s="12"/>
      <c r="BJ158" s="12"/>
      <c r="BK158" s="12"/>
      <c r="BL158" s="12"/>
      <c r="BM158" s="12"/>
      <c r="BN158" s="12"/>
      <c r="BO158" s="12"/>
      <c r="BP158" s="12"/>
      <c r="BQ158" s="12"/>
      <c r="BR158" s="12"/>
      <c r="BS158" s="12"/>
      <c r="BT158" s="12"/>
      <c r="BU158" s="12"/>
      <c r="BV158" s="12"/>
      <c r="BW158" s="12"/>
      <c r="BX158" s="12"/>
      <c r="BY158" s="12"/>
      <c r="BZ158" s="12"/>
      <c r="CA158" s="12"/>
      <c r="CB158" s="12"/>
      <c r="CC158" s="12"/>
    </row>
    <row r="159" spans="1:81" ht="15.75" x14ac:dyDescent="0.25">
      <c r="A159" s="20"/>
      <c r="B159" s="29"/>
      <c r="C159" s="29"/>
      <c r="D159" s="29"/>
      <c r="E159" s="29"/>
      <c r="F159" s="26"/>
      <c r="G159" s="13"/>
      <c r="H159" s="20"/>
      <c r="I159" s="22"/>
      <c r="J159" s="22"/>
      <c r="K159" s="22"/>
      <c r="L159" s="22"/>
      <c r="M159" s="24"/>
      <c r="N159" s="22"/>
      <c r="O159" s="20"/>
      <c r="P159" s="12"/>
      <c r="Q159" s="12"/>
      <c r="R159" s="12"/>
      <c r="S159" s="12"/>
      <c r="T159" s="12"/>
      <c r="U159" s="12"/>
      <c r="V159" s="12"/>
      <c r="W159" s="12"/>
      <c r="X159" s="12"/>
      <c r="Y159" s="12"/>
      <c r="Z159" s="12"/>
      <c r="AA159" s="12"/>
      <c r="AB159" s="12"/>
      <c r="AC159" s="12"/>
      <c r="AD159" s="12"/>
      <c r="AE159" s="12"/>
      <c r="AF159" s="12"/>
      <c r="AG159" s="12"/>
      <c r="AH159" s="12"/>
      <c r="AI159" s="12"/>
      <c r="AJ159" s="12"/>
      <c r="AK159" s="12"/>
      <c r="AL159" s="12"/>
      <c r="AM159" s="12"/>
      <c r="AN159" s="12"/>
      <c r="AO159" s="12"/>
      <c r="AP159" s="12"/>
      <c r="AQ159" s="12"/>
      <c r="AR159" s="12"/>
      <c r="AS159" s="12"/>
      <c r="AT159" s="12"/>
      <c r="AU159" s="12"/>
      <c r="AV159" s="12"/>
      <c r="AW159" s="12"/>
      <c r="AX159" s="12"/>
      <c r="AY159" s="12"/>
      <c r="AZ159" s="12"/>
      <c r="BA159" s="12"/>
      <c r="BB159" s="12"/>
      <c r="BC159" s="12"/>
      <c r="BD159" s="12"/>
      <c r="BE159" s="12"/>
      <c r="BF159" s="12"/>
      <c r="BG159" s="12"/>
      <c r="BH159" s="12"/>
      <c r="BI159" s="12"/>
      <c r="BJ159" s="12"/>
      <c r="BK159" s="12"/>
      <c r="BL159" s="12"/>
      <c r="BM159" s="12"/>
      <c r="BN159" s="12"/>
      <c r="BO159" s="12"/>
      <c r="BP159" s="12"/>
      <c r="BQ159" s="12"/>
      <c r="BR159" s="12"/>
      <c r="BS159" s="12"/>
      <c r="BT159" s="12"/>
      <c r="BU159" s="12"/>
      <c r="BV159" s="12"/>
      <c r="BW159" s="12"/>
      <c r="BX159" s="12"/>
      <c r="BY159" s="12"/>
      <c r="BZ159" s="12"/>
      <c r="CA159" s="12"/>
      <c r="CB159" s="12"/>
      <c r="CC159" s="12"/>
    </row>
    <row r="160" spans="1:81" ht="15.75" x14ac:dyDescent="0.25">
      <c r="A160" s="20"/>
      <c r="B160" s="29"/>
      <c r="C160" s="29"/>
      <c r="D160" s="29"/>
      <c r="E160" s="29"/>
      <c r="F160" s="26"/>
      <c r="G160" s="13"/>
      <c r="H160" s="20"/>
      <c r="I160" s="22"/>
      <c r="J160" s="22"/>
      <c r="K160" s="22"/>
      <c r="L160" s="22"/>
      <c r="M160" s="24"/>
      <c r="N160" s="22"/>
      <c r="O160" s="20"/>
      <c r="P160" s="12"/>
      <c r="Q160" s="12"/>
      <c r="R160" s="12"/>
      <c r="S160" s="12"/>
      <c r="T160" s="12"/>
      <c r="U160" s="12"/>
      <c r="V160" s="12"/>
      <c r="W160" s="12"/>
      <c r="X160" s="12"/>
      <c r="Y160" s="12"/>
      <c r="Z160" s="12"/>
      <c r="AA160" s="12"/>
      <c r="AB160" s="12"/>
      <c r="AC160" s="12"/>
      <c r="AD160" s="12"/>
      <c r="AE160" s="12"/>
      <c r="AF160" s="12"/>
      <c r="AG160" s="12"/>
      <c r="AH160" s="12"/>
      <c r="AI160" s="12"/>
      <c r="AJ160" s="12"/>
      <c r="AK160" s="12"/>
      <c r="AL160" s="12"/>
      <c r="AM160" s="12"/>
      <c r="AN160" s="12"/>
      <c r="AO160" s="12"/>
      <c r="AP160" s="12"/>
      <c r="AQ160" s="12"/>
      <c r="AR160" s="12"/>
      <c r="AS160" s="12"/>
      <c r="AT160" s="12"/>
      <c r="AU160" s="12"/>
      <c r="AV160" s="12"/>
      <c r="AW160" s="12"/>
      <c r="AX160" s="12"/>
      <c r="AY160" s="12"/>
      <c r="AZ160" s="12"/>
      <c r="BA160" s="12"/>
      <c r="BB160" s="12"/>
      <c r="BC160" s="12"/>
      <c r="BD160" s="12"/>
      <c r="BE160" s="12"/>
      <c r="BF160" s="12"/>
      <c r="BG160" s="12"/>
      <c r="BH160" s="12"/>
      <c r="BI160" s="12"/>
      <c r="BJ160" s="12"/>
      <c r="BK160" s="12"/>
      <c r="BL160" s="12"/>
      <c r="BM160" s="12"/>
      <c r="BN160" s="12"/>
      <c r="BO160" s="12"/>
      <c r="BP160" s="12"/>
      <c r="BQ160" s="12"/>
      <c r="BR160" s="12"/>
      <c r="BS160" s="12"/>
      <c r="BT160" s="12"/>
      <c r="BU160" s="12"/>
      <c r="BV160" s="12"/>
      <c r="BW160" s="12"/>
      <c r="BX160" s="12"/>
      <c r="BY160" s="12"/>
      <c r="BZ160" s="12"/>
      <c r="CA160" s="12"/>
      <c r="CB160" s="12"/>
      <c r="CC160" s="12"/>
    </row>
    <row r="161" spans="1:81" ht="15.75" x14ac:dyDescent="0.25">
      <c r="A161" s="20"/>
      <c r="B161" s="29"/>
      <c r="C161" s="29"/>
      <c r="D161" s="29"/>
      <c r="E161" s="29"/>
      <c r="F161" s="26"/>
      <c r="G161" s="13"/>
      <c r="H161" s="20"/>
      <c r="I161" s="22"/>
      <c r="J161" s="22"/>
      <c r="K161" s="22"/>
      <c r="L161" s="22"/>
      <c r="M161" s="24"/>
      <c r="N161" s="22"/>
      <c r="O161" s="20"/>
      <c r="P161" s="12"/>
      <c r="Q161" s="12"/>
      <c r="R161" s="12"/>
      <c r="S161" s="12"/>
      <c r="T161" s="12"/>
      <c r="U161" s="12"/>
      <c r="V161" s="12"/>
      <c r="W161" s="12"/>
      <c r="X161" s="12"/>
      <c r="Y161" s="12"/>
      <c r="Z161" s="12"/>
      <c r="AA161" s="12"/>
      <c r="AB161" s="12"/>
      <c r="AC161" s="12"/>
      <c r="AD161" s="12"/>
      <c r="AE161" s="12"/>
      <c r="AF161" s="12"/>
      <c r="AG161" s="12"/>
      <c r="AH161" s="12"/>
      <c r="AI161" s="12"/>
      <c r="AJ161" s="12"/>
      <c r="AK161" s="12"/>
      <c r="AL161" s="12"/>
      <c r="AM161" s="12"/>
      <c r="AN161" s="12"/>
      <c r="AO161" s="12"/>
      <c r="AP161" s="12"/>
      <c r="AQ161" s="12"/>
      <c r="AR161" s="12"/>
      <c r="AS161" s="12"/>
      <c r="AT161" s="12"/>
      <c r="AU161" s="12"/>
      <c r="AV161" s="12"/>
      <c r="AW161" s="12"/>
      <c r="AX161" s="12"/>
      <c r="AY161" s="12"/>
      <c r="AZ161" s="12"/>
      <c r="BA161" s="12"/>
      <c r="BB161" s="12"/>
      <c r="BC161" s="12"/>
      <c r="BD161" s="12"/>
      <c r="BE161" s="12"/>
      <c r="BF161" s="12"/>
      <c r="BG161" s="12"/>
      <c r="BH161" s="12"/>
      <c r="BI161" s="12"/>
      <c r="BJ161" s="12"/>
      <c r="BK161" s="12"/>
      <c r="BL161" s="12"/>
      <c r="BM161" s="12"/>
      <c r="BN161" s="12"/>
      <c r="BO161" s="12"/>
      <c r="BP161" s="12"/>
      <c r="BQ161" s="12"/>
      <c r="BR161" s="12"/>
      <c r="BS161" s="12"/>
      <c r="BT161" s="12"/>
      <c r="BU161" s="12"/>
      <c r="BV161" s="12"/>
      <c r="BW161" s="12"/>
      <c r="BX161" s="12"/>
      <c r="BY161" s="12"/>
      <c r="BZ161" s="12"/>
      <c r="CA161" s="12"/>
      <c r="CB161" s="12"/>
      <c r="CC161" s="12"/>
    </row>
    <row r="162" spans="1:81" ht="15.75" x14ac:dyDescent="0.25">
      <c r="A162" s="20"/>
      <c r="B162" s="29"/>
      <c r="C162" s="29"/>
      <c r="D162" s="29"/>
      <c r="E162" s="29"/>
      <c r="F162" s="26"/>
      <c r="G162" s="13"/>
      <c r="H162" s="20"/>
      <c r="I162" s="22"/>
      <c r="J162" s="22"/>
      <c r="K162" s="22"/>
      <c r="L162" s="22"/>
      <c r="M162" s="24"/>
      <c r="N162" s="22"/>
      <c r="O162" s="20"/>
      <c r="P162" s="12"/>
      <c r="Q162" s="12"/>
      <c r="R162" s="12"/>
      <c r="S162" s="12"/>
      <c r="T162" s="12"/>
      <c r="U162" s="12"/>
      <c r="V162" s="12"/>
      <c r="W162" s="12"/>
      <c r="X162" s="12"/>
      <c r="Y162" s="12"/>
      <c r="Z162" s="12"/>
      <c r="AA162" s="12"/>
      <c r="AB162" s="12"/>
      <c r="AC162" s="12"/>
      <c r="AD162" s="12"/>
      <c r="AE162" s="12"/>
      <c r="AF162" s="12"/>
      <c r="AG162" s="12"/>
      <c r="AH162" s="12"/>
      <c r="AI162" s="12"/>
      <c r="AJ162" s="12"/>
      <c r="AK162" s="12"/>
      <c r="AL162" s="12"/>
      <c r="AM162" s="12"/>
      <c r="AN162" s="12"/>
      <c r="AO162" s="12"/>
      <c r="AP162" s="12"/>
      <c r="AQ162" s="12"/>
      <c r="AR162" s="12"/>
      <c r="AS162" s="12"/>
      <c r="AT162" s="12"/>
      <c r="AU162" s="12"/>
      <c r="AV162" s="12"/>
      <c r="AW162" s="12"/>
      <c r="AX162" s="12"/>
      <c r="AY162" s="12"/>
      <c r="AZ162" s="12"/>
      <c r="BA162" s="12"/>
      <c r="BB162" s="12"/>
      <c r="BC162" s="12"/>
      <c r="BD162" s="12"/>
      <c r="BE162" s="12"/>
      <c r="BF162" s="12"/>
      <c r="BG162" s="12"/>
      <c r="BH162" s="12"/>
      <c r="BI162" s="12"/>
      <c r="BJ162" s="12"/>
      <c r="BK162" s="12"/>
      <c r="BL162" s="12"/>
      <c r="BM162" s="12"/>
      <c r="BN162" s="12"/>
      <c r="BO162" s="12"/>
      <c r="BP162" s="12"/>
      <c r="BQ162" s="12"/>
      <c r="BR162" s="12"/>
      <c r="BS162" s="12"/>
      <c r="BT162" s="12"/>
      <c r="BU162" s="12"/>
      <c r="BV162" s="12"/>
      <c r="BW162" s="12"/>
      <c r="BX162" s="12"/>
      <c r="BY162" s="12"/>
      <c r="BZ162" s="12"/>
      <c r="CA162" s="12"/>
      <c r="CB162" s="12"/>
      <c r="CC162" s="12"/>
    </row>
    <row r="163" spans="1:81" ht="15.75" x14ac:dyDescent="0.25">
      <c r="A163" s="20"/>
      <c r="B163" s="29"/>
      <c r="C163" s="29"/>
      <c r="D163" s="29"/>
      <c r="E163" s="29"/>
      <c r="F163" s="26"/>
      <c r="G163" s="13"/>
      <c r="H163" s="20"/>
      <c r="I163" s="22"/>
      <c r="J163" s="22"/>
      <c r="K163" s="22"/>
      <c r="L163" s="22"/>
      <c r="M163" s="24"/>
      <c r="N163" s="22"/>
      <c r="O163" s="20"/>
      <c r="P163" s="12"/>
      <c r="Q163" s="12"/>
      <c r="R163" s="12"/>
      <c r="S163" s="12"/>
      <c r="T163" s="12"/>
      <c r="U163" s="12"/>
      <c r="V163" s="12"/>
      <c r="W163" s="12"/>
      <c r="X163" s="12"/>
      <c r="Y163" s="12"/>
      <c r="Z163" s="12"/>
      <c r="AA163" s="12"/>
      <c r="AB163" s="12"/>
      <c r="AC163" s="12"/>
      <c r="AD163" s="12"/>
      <c r="AE163" s="12"/>
      <c r="AF163" s="12"/>
      <c r="AG163" s="12"/>
      <c r="AH163" s="12"/>
      <c r="AI163" s="12"/>
      <c r="AJ163" s="12"/>
      <c r="AK163" s="12"/>
      <c r="AL163" s="12"/>
      <c r="AM163" s="12"/>
      <c r="AN163" s="12"/>
      <c r="AO163" s="12"/>
      <c r="AP163" s="12"/>
      <c r="AQ163" s="12"/>
      <c r="AR163" s="12"/>
      <c r="AS163" s="12"/>
      <c r="AT163" s="12"/>
      <c r="AU163" s="12"/>
      <c r="AV163" s="12"/>
      <c r="AW163" s="12"/>
      <c r="AX163" s="12"/>
      <c r="AY163" s="12"/>
      <c r="AZ163" s="12"/>
      <c r="BA163" s="12"/>
      <c r="BB163" s="12"/>
      <c r="BC163" s="12"/>
      <c r="BD163" s="12"/>
      <c r="BE163" s="12"/>
      <c r="BF163" s="12"/>
      <c r="BG163" s="12"/>
      <c r="BH163" s="12"/>
      <c r="BI163" s="12"/>
      <c r="BJ163" s="12"/>
      <c r="BK163" s="12"/>
      <c r="BL163" s="12"/>
      <c r="BM163" s="12"/>
      <c r="BN163" s="12"/>
      <c r="BO163" s="12"/>
      <c r="BP163" s="12"/>
      <c r="BQ163" s="12"/>
      <c r="BR163" s="12"/>
      <c r="BS163" s="12"/>
      <c r="BT163" s="12"/>
      <c r="BU163" s="12"/>
      <c r="BV163" s="12"/>
      <c r="BW163" s="12"/>
      <c r="BX163" s="12"/>
      <c r="BY163" s="12"/>
      <c r="BZ163" s="12"/>
      <c r="CA163" s="12"/>
      <c r="CB163" s="12"/>
      <c r="CC163" s="12"/>
    </row>
    <row r="164" spans="1:81" ht="15.75" x14ac:dyDescent="0.25">
      <c r="A164" s="20"/>
      <c r="B164" s="29"/>
      <c r="C164" s="29"/>
      <c r="D164" s="29"/>
      <c r="E164" s="29"/>
      <c r="F164" s="26"/>
      <c r="G164" s="13"/>
      <c r="H164" s="20"/>
      <c r="I164" s="22"/>
      <c r="J164" s="22"/>
      <c r="K164" s="22"/>
      <c r="L164" s="22"/>
      <c r="M164" s="24"/>
      <c r="N164" s="22"/>
      <c r="O164" s="20"/>
      <c r="P164" s="12"/>
      <c r="Q164" s="12"/>
      <c r="R164" s="12"/>
      <c r="S164" s="12"/>
      <c r="T164" s="12"/>
      <c r="U164" s="12"/>
      <c r="V164" s="12"/>
      <c r="W164" s="12"/>
      <c r="X164" s="12"/>
      <c r="Y164" s="12"/>
      <c r="Z164" s="12"/>
      <c r="AA164" s="12"/>
      <c r="AB164" s="12"/>
      <c r="AC164" s="12"/>
      <c r="AD164" s="12"/>
      <c r="AE164" s="12"/>
      <c r="AF164" s="12"/>
      <c r="AG164" s="12"/>
      <c r="AH164" s="12"/>
      <c r="AI164" s="12"/>
      <c r="AJ164" s="12"/>
      <c r="AK164" s="12"/>
      <c r="AL164" s="12"/>
      <c r="AM164" s="12"/>
      <c r="AN164" s="12"/>
      <c r="AO164" s="12"/>
      <c r="AP164" s="12"/>
      <c r="AQ164" s="12"/>
      <c r="AR164" s="12"/>
      <c r="AS164" s="12"/>
      <c r="AT164" s="12"/>
      <c r="AU164" s="12"/>
      <c r="AV164" s="12"/>
      <c r="AW164" s="12"/>
      <c r="AX164" s="12"/>
      <c r="AY164" s="12"/>
      <c r="AZ164" s="12"/>
      <c r="BA164" s="12"/>
      <c r="BB164" s="12"/>
      <c r="BC164" s="12"/>
      <c r="BD164" s="12"/>
      <c r="BE164" s="12"/>
      <c r="BF164" s="12"/>
      <c r="BG164" s="12"/>
      <c r="BH164" s="12"/>
      <c r="BI164" s="12"/>
      <c r="BJ164" s="12"/>
      <c r="BK164" s="12"/>
      <c r="BL164" s="12"/>
      <c r="BM164" s="12"/>
      <c r="BN164" s="12"/>
      <c r="BO164" s="12"/>
      <c r="BP164" s="12"/>
      <c r="BQ164" s="12"/>
      <c r="BR164" s="12"/>
      <c r="BS164" s="12"/>
      <c r="BT164" s="12"/>
      <c r="BU164" s="12"/>
      <c r="BV164" s="12"/>
      <c r="BW164" s="12"/>
      <c r="BX164" s="12"/>
      <c r="BY164" s="12"/>
      <c r="BZ164" s="12"/>
      <c r="CA164" s="12"/>
      <c r="CB164" s="12"/>
      <c r="CC164" s="12"/>
    </row>
    <row r="165" spans="1:81" ht="15.75" x14ac:dyDescent="0.25">
      <c r="A165" s="20"/>
      <c r="B165" s="29"/>
      <c r="C165" s="29"/>
      <c r="D165" s="29"/>
      <c r="E165" s="29"/>
      <c r="F165" s="26"/>
      <c r="G165" s="13"/>
      <c r="H165" s="20"/>
      <c r="I165" s="22"/>
      <c r="J165" s="22"/>
      <c r="K165" s="22"/>
      <c r="L165" s="22"/>
      <c r="M165" s="24"/>
      <c r="N165" s="22"/>
      <c r="O165" s="20"/>
      <c r="P165" s="12"/>
      <c r="Q165" s="12"/>
      <c r="R165" s="12"/>
      <c r="S165" s="12"/>
      <c r="T165" s="12"/>
      <c r="U165" s="12"/>
      <c r="V165" s="12"/>
      <c r="W165" s="12"/>
      <c r="X165" s="12"/>
      <c r="Y165" s="12"/>
      <c r="Z165" s="12"/>
      <c r="AA165" s="12"/>
      <c r="AB165" s="12"/>
      <c r="AC165" s="12"/>
      <c r="AD165" s="12"/>
      <c r="AE165" s="12"/>
      <c r="AF165" s="12"/>
      <c r="AG165" s="12"/>
      <c r="AH165" s="12"/>
      <c r="AI165" s="12"/>
      <c r="AJ165" s="12"/>
      <c r="AK165" s="12"/>
      <c r="AL165" s="12"/>
      <c r="AM165" s="12"/>
      <c r="AN165" s="12"/>
      <c r="AO165" s="12"/>
      <c r="AP165" s="12"/>
      <c r="AQ165" s="12"/>
      <c r="AR165" s="12"/>
      <c r="AS165" s="12"/>
      <c r="AT165" s="12"/>
      <c r="AU165" s="12"/>
      <c r="AV165" s="12"/>
      <c r="AW165" s="12"/>
      <c r="AX165" s="12"/>
      <c r="AY165" s="12"/>
      <c r="AZ165" s="12"/>
      <c r="BA165" s="12"/>
      <c r="BB165" s="12"/>
      <c r="BC165" s="12"/>
      <c r="BD165" s="12"/>
      <c r="BE165" s="12"/>
      <c r="BF165" s="12"/>
      <c r="BG165" s="12"/>
      <c r="BH165" s="12"/>
      <c r="BI165" s="12"/>
      <c r="BJ165" s="12"/>
      <c r="BK165" s="12"/>
      <c r="BL165" s="12"/>
      <c r="BM165" s="12"/>
      <c r="BN165" s="12"/>
      <c r="BO165" s="12"/>
      <c r="BP165" s="12"/>
      <c r="BQ165" s="12"/>
      <c r="BR165" s="12"/>
      <c r="BS165" s="12"/>
      <c r="BT165" s="12"/>
      <c r="BU165" s="12"/>
      <c r="BV165" s="12"/>
      <c r="BW165" s="12"/>
      <c r="BX165" s="12"/>
      <c r="BY165" s="12"/>
      <c r="BZ165" s="12"/>
      <c r="CA165" s="12"/>
      <c r="CB165" s="12"/>
      <c r="CC165" s="12"/>
    </row>
    <row r="166" spans="1:81" ht="15.75" x14ac:dyDescent="0.25">
      <c r="A166" s="20"/>
      <c r="B166" s="29"/>
      <c r="C166" s="29"/>
      <c r="D166" s="29"/>
      <c r="E166" s="29"/>
      <c r="F166" s="26"/>
      <c r="G166" s="13"/>
      <c r="H166" s="20"/>
      <c r="I166" s="22"/>
      <c r="J166" s="22"/>
      <c r="K166" s="22"/>
      <c r="L166" s="22"/>
      <c r="M166" s="24"/>
      <c r="N166" s="22"/>
      <c r="O166" s="20"/>
      <c r="P166" s="12"/>
      <c r="Q166" s="12"/>
      <c r="R166" s="12"/>
      <c r="S166" s="12"/>
      <c r="T166" s="12"/>
      <c r="U166" s="12"/>
      <c r="V166" s="12"/>
      <c r="W166" s="12"/>
      <c r="X166" s="12"/>
      <c r="Y166" s="12"/>
      <c r="Z166" s="12"/>
      <c r="AA166" s="12"/>
      <c r="AB166" s="12"/>
      <c r="AC166" s="12"/>
      <c r="AD166" s="12"/>
      <c r="AE166" s="12"/>
      <c r="AF166" s="12"/>
      <c r="AG166" s="12"/>
      <c r="AH166" s="12"/>
      <c r="AI166" s="12"/>
      <c r="AJ166" s="12"/>
      <c r="AK166" s="12"/>
      <c r="AL166" s="12"/>
      <c r="AM166" s="12"/>
      <c r="AN166" s="12"/>
      <c r="AO166" s="12"/>
      <c r="AP166" s="12"/>
      <c r="AQ166" s="12"/>
      <c r="AR166" s="12"/>
      <c r="AS166" s="12"/>
      <c r="AT166" s="12"/>
      <c r="AU166" s="12"/>
      <c r="AV166" s="12"/>
      <c r="AW166" s="12"/>
      <c r="AX166" s="12"/>
      <c r="AY166" s="12"/>
      <c r="AZ166" s="12"/>
      <c r="BA166" s="12"/>
      <c r="BB166" s="12"/>
      <c r="BC166" s="12"/>
      <c r="BD166" s="12"/>
      <c r="BE166" s="12"/>
      <c r="BF166" s="12"/>
      <c r="BG166" s="12"/>
      <c r="BH166" s="12"/>
      <c r="BI166" s="12"/>
      <c r="BJ166" s="12"/>
      <c r="BK166" s="12"/>
      <c r="BL166" s="12"/>
      <c r="BM166" s="12"/>
      <c r="BN166" s="12"/>
      <c r="BO166" s="12"/>
      <c r="BP166" s="12"/>
      <c r="BQ166" s="12"/>
      <c r="BR166" s="12"/>
      <c r="BS166" s="12"/>
      <c r="BT166" s="12"/>
      <c r="BU166" s="12"/>
      <c r="BV166" s="12"/>
      <c r="BW166" s="12"/>
      <c r="BX166" s="12"/>
      <c r="BY166" s="12"/>
      <c r="BZ166" s="12"/>
      <c r="CA166" s="12"/>
      <c r="CB166" s="12"/>
      <c r="CC166" s="12"/>
    </row>
    <row r="167" spans="1:81" ht="15.75" x14ac:dyDescent="0.25">
      <c r="A167" s="20"/>
      <c r="B167" s="29"/>
      <c r="C167" s="29"/>
      <c r="D167" s="29"/>
      <c r="E167" s="29"/>
      <c r="F167" s="26"/>
      <c r="G167" s="13"/>
      <c r="H167" s="20"/>
      <c r="I167" s="22"/>
      <c r="J167" s="22"/>
      <c r="K167" s="22"/>
      <c r="L167" s="22"/>
      <c r="M167" s="24"/>
      <c r="N167" s="22"/>
      <c r="O167" s="20"/>
      <c r="P167" s="12"/>
      <c r="Q167" s="12"/>
      <c r="R167" s="12"/>
      <c r="S167" s="12"/>
      <c r="T167" s="12"/>
      <c r="U167" s="12"/>
      <c r="V167" s="12"/>
      <c r="W167" s="12"/>
      <c r="X167" s="12"/>
      <c r="Y167" s="12"/>
      <c r="Z167" s="12"/>
      <c r="AA167" s="12"/>
      <c r="AB167" s="12"/>
      <c r="AC167" s="12"/>
      <c r="AD167" s="12"/>
      <c r="AE167" s="12"/>
      <c r="AF167" s="12"/>
      <c r="AG167" s="12"/>
      <c r="AH167" s="12"/>
      <c r="AI167" s="12"/>
      <c r="AJ167" s="12"/>
      <c r="AK167" s="12"/>
      <c r="AL167" s="12"/>
      <c r="AM167" s="12"/>
      <c r="AN167" s="12"/>
      <c r="AO167" s="12"/>
      <c r="AP167" s="12"/>
      <c r="AQ167" s="12"/>
      <c r="AR167" s="12"/>
      <c r="AS167" s="12"/>
      <c r="AT167" s="12"/>
      <c r="AU167" s="12"/>
      <c r="AV167" s="12"/>
      <c r="AW167" s="12"/>
      <c r="AX167" s="12"/>
      <c r="AY167" s="12"/>
      <c r="AZ167" s="12"/>
      <c r="BA167" s="12"/>
      <c r="BB167" s="12"/>
      <c r="BC167" s="12"/>
      <c r="BD167" s="12"/>
      <c r="BE167" s="12"/>
      <c r="BF167" s="12"/>
      <c r="BG167" s="12"/>
      <c r="BH167" s="12"/>
      <c r="BI167" s="12"/>
      <c r="BJ167" s="12"/>
      <c r="BK167" s="12"/>
      <c r="BL167" s="12"/>
      <c r="BM167" s="12"/>
      <c r="BN167" s="12"/>
      <c r="BO167" s="12"/>
      <c r="BP167" s="12"/>
      <c r="BQ167" s="12"/>
      <c r="BR167" s="12"/>
      <c r="BS167" s="12"/>
      <c r="BT167" s="12"/>
      <c r="BU167" s="12"/>
      <c r="BV167" s="12"/>
      <c r="BW167" s="12"/>
      <c r="BX167" s="12"/>
      <c r="BY167" s="12"/>
      <c r="BZ167" s="12"/>
      <c r="CA167" s="12"/>
      <c r="CB167" s="12"/>
      <c r="CC167" s="12"/>
    </row>
    <row r="168" spans="1:81" ht="15.75" x14ac:dyDescent="0.25">
      <c r="A168" s="20"/>
      <c r="B168" s="29"/>
      <c r="C168" s="29"/>
      <c r="D168" s="29"/>
      <c r="E168" s="29"/>
      <c r="F168" s="26"/>
      <c r="G168" s="13"/>
      <c r="H168" s="20"/>
      <c r="I168" s="22"/>
      <c r="J168" s="22"/>
      <c r="K168" s="22"/>
      <c r="L168" s="22"/>
      <c r="M168" s="24"/>
      <c r="N168" s="22"/>
      <c r="O168" s="20"/>
      <c r="P168" s="12"/>
      <c r="Q168" s="12"/>
      <c r="R168" s="12"/>
      <c r="S168" s="12"/>
      <c r="T168" s="12"/>
      <c r="U168" s="12"/>
      <c r="V168" s="12"/>
      <c r="W168" s="12"/>
      <c r="X168" s="12"/>
      <c r="Y168" s="12"/>
      <c r="Z168" s="12"/>
      <c r="AA168" s="12"/>
      <c r="AB168" s="12"/>
      <c r="AC168" s="12"/>
      <c r="AD168" s="12"/>
      <c r="AE168" s="12"/>
      <c r="AF168" s="12"/>
      <c r="AG168" s="12"/>
      <c r="AH168" s="12"/>
      <c r="AI168" s="12"/>
      <c r="AJ168" s="12"/>
      <c r="AK168" s="12"/>
      <c r="AL168" s="12"/>
      <c r="AM168" s="12"/>
      <c r="AN168" s="12"/>
      <c r="AO168" s="12"/>
      <c r="AP168" s="12"/>
      <c r="AQ168" s="12"/>
      <c r="AR168" s="12"/>
      <c r="AS168" s="12"/>
      <c r="AT168" s="12"/>
      <c r="AU168" s="12"/>
      <c r="AV168" s="12"/>
      <c r="AW168" s="12"/>
      <c r="AX168" s="12"/>
      <c r="AY168" s="12"/>
      <c r="AZ168" s="12"/>
      <c r="BA168" s="12"/>
      <c r="BB168" s="12"/>
      <c r="BC168" s="12"/>
      <c r="BD168" s="12"/>
      <c r="BE168" s="12"/>
      <c r="BF168" s="12"/>
      <c r="BG168" s="12"/>
      <c r="BH168" s="12"/>
      <c r="BI168" s="12"/>
      <c r="BJ168" s="12"/>
      <c r="BK168" s="12"/>
      <c r="BL168" s="12"/>
      <c r="BM168" s="12"/>
      <c r="BN168" s="12"/>
      <c r="BO168" s="12"/>
      <c r="BP168" s="12"/>
      <c r="BQ168" s="12"/>
      <c r="BR168" s="12"/>
      <c r="BS168" s="12"/>
      <c r="BT168" s="12"/>
      <c r="BU168" s="12"/>
      <c r="BV168" s="12"/>
      <c r="BW168" s="12"/>
      <c r="BX168" s="12"/>
      <c r="BY168" s="12"/>
      <c r="BZ168" s="12"/>
      <c r="CA168" s="12"/>
      <c r="CB168" s="12"/>
      <c r="CC168" s="12"/>
    </row>
    <row r="169" spans="1:81" ht="15.75" x14ac:dyDescent="0.25">
      <c r="A169" s="20"/>
      <c r="B169" s="29"/>
      <c r="C169" s="29"/>
      <c r="D169" s="29"/>
      <c r="E169" s="29"/>
      <c r="F169" s="26"/>
      <c r="G169" s="13"/>
      <c r="H169" s="20"/>
      <c r="I169" s="22"/>
      <c r="J169" s="22"/>
      <c r="K169" s="22"/>
      <c r="L169" s="22"/>
      <c r="M169" s="24"/>
      <c r="N169" s="22"/>
      <c r="O169" s="20"/>
      <c r="P169" s="12"/>
      <c r="Q169" s="12"/>
      <c r="R169" s="12"/>
      <c r="S169" s="12"/>
      <c r="T169" s="12"/>
      <c r="U169" s="12"/>
      <c r="V169" s="12"/>
      <c r="W169" s="12"/>
      <c r="X169" s="12"/>
      <c r="Y169" s="12"/>
      <c r="Z169" s="12"/>
      <c r="AA169" s="12"/>
      <c r="AB169" s="12"/>
      <c r="AC169" s="12"/>
      <c r="AD169" s="12"/>
      <c r="AE169" s="12"/>
      <c r="AF169" s="12"/>
      <c r="AG169" s="12"/>
      <c r="AH169" s="12"/>
      <c r="AI169" s="12"/>
      <c r="AJ169" s="12"/>
      <c r="AK169" s="12"/>
      <c r="AL169" s="12"/>
      <c r="AM169" s="12"/>
      <c r="AN169" s="12"/>
      <c r="AO169" s="12"/>
      <c r="AP169" s="12"/>
      <c r="AQ169" s="12"/>
      <c r="AR169" s="12"/>
      <c r="AS169" s="12"/>
      <c r="AT169" s="12"/>
      <c r="AU169" s="12"/>
      <c r="AV169" s="12"/>
      <c r="AW169" s="12"/>
      <c r="AX169" s="12"/>
      <c r="AY169" s="12"/>
      <c r="AZ169" s="12"/>
      <c r="BA169" s="12"/>
      <c r="BB169" s="12"/>
      <c r="BC169" s="12"/>
      <c r="BD169" s="12"/>
      <c r="BE169" s="12"/>
      <c r="BF169" s="12"/>
      <c r="BG169" s="12"/>
      <c r="BH169" s="12"/>
      <c r="BI169" s="12"/>
      <c r="BJ169" s="12"/>
      <c r="BK169" s="12"/>
      <c r="BL169" s="12"/>
      <c r="BM169" s="12"/>
      <c r="BN169" s="12"/>
      <c r="BO169" s="12"/>
      <c r="BP169" s="12"/>
      <c r="BQ169" s="12"/>
      <c r="BR169" s="12"/>
      <c r="BS169" s="12"/>
      <c r="BT169" s="12"/>
      <c r="BU169" s="12"/>
      <c r="BV169" s="12"/>
      <c r="BW169" s="12"/>
      <c r="BX169" s="12"/>
      <c r="BY169" s="12"/>
      <c r="BZ169" s="12"/>
      <c r="CA169" s="12"/>
      <c r="CB169" s="12"/>
      <c r="CC169" s="12"/>
    </row>
    <row r="170" spans="1:81" ht="15.75" x14ac:dyDescent="0.25">
      <c r="A170" s="20"/>
      <c r="B170" s="29"/>
      <c r="C170" s="29"/>
      <c r="D170" s="29"/>
      <c r="E170" s="29"/>
      <c r="F170" s="26"/>
      <c r="G170" s="13"/>
      <c r="H170" s="20"/>
      <c r="I170" s="22"/>
      <c r="J170" s="22"/>
      <c r="K170" s="22"/>
      <c r="L170" s="22"/>
      <c r="M170" s="24"/>
      <c r="N170" s="22"/>
      <c r="O170" s="20"/>
      <c r="P170" s="12"/>
      <c r="Q170" s="12"/>
      <c r="R170" s="12"/>
      <c r="S170" s="12"/>
      <c r="T170" s="12"/>
      <c r="U170" s="12"/>
      <c r="V170" s="12"/>
      <c r="W170" s="12"/>
      <c r="X170" s="12"/>
      <c r="Y170" s="12"/>
      <c r="Z170" s="12"/>
      <c r="AA170" s="12"/>
      <c r="AB170" s="12"/>
      <c r="AC170" s="12"/>
      <c r="AD170" s="12"/>
      <c r="AE170" s="12"/>
      <c r="AF170" s="12"/>
      <c r="AG170" s="12"/>
      <c r="AH170" s="12"/>
      <c r="AI170" s="12"/>
      <c r="AJ170" s="12"/>
      <c r="AK170" s="12"/>
      <c r="AL170" s="12"/>
      <c r="AM170" s="12"/>
      <c r="AN170" s="12"/>
      <c r="AO170" s="12"/>
      <c r="AP170" s="12"/>
      <c r="AQ170" s="12"/>
      <c r="AR170" s="12"/>
      <c r="AS170" s="12"/>
      <c r="AT170" s="12"/>
      <c r="AU170" s="12"/>
      <c r="AV170" s="12"/>
      <c r="AW170" s="12"/>
      <c r="AX170" s="12"/>
      <c r="AY170" s="12"/>
      <c r="AZ170" s="12"/>
      <c r="BA170" s="12"/>
      <c r="BB170" s="12"/>
      <c r="BC170" s="12"/>
      <c r="BD170" s="12"/>
      <c r="BE170" s="12"/>
      <c r="BF170" s="12"/>
      <c r="BG170" s="12"/>
      <c r="BH170" s="12"/>
      <c r="BI170" s="12"/>
      <c r="BJ170" s="12"/>
      <c r="BK170" s="12"/>
      <c r="BL170" s="12"/>
      <c r="BM170" s="12"/>
      <c r="BN170" s="12"/>
      <c r="BO170" s="12"/>
      <c r="BP170" s="12"/>
      <c r="BQ170" s="12"/>
      <c r="BR170" s="12"/>
      <c r="BS170" s="12"/>
      <c r="BT170" s="12"/>
      <c r="BU170" s="12"/>
      <c r="BV170" s="12"/>
      <c r="BW170" s="12"/>
      <c r="BX170" s="12"/>
      <c r="BY170" s="12"/>
      <c r="BZ170" s="12"/>
      <c r="CA170" s="12"/>
      <c r="CB170" s="12"/>
      <c r="CC170" s="12"/>
    </row>
    <row r="171" spans="1:81" ht="15.75" x14ac:dyDescent="0.25">
      <c r="A171" s="20"/>
      <c r="B171" s="29"/>
      <c r="C171" s="29"/>
      <c r="D171" s="29"/>
      <c r="E171" s="29"/>
      <c r="F171" s="26"/>
      <c r="G171" s="13"/>
      <c r="H171" s="20"/>
      <c r="I171" s="22"/>
      <c r="J171" s="22"/>
      <c r="K171" s="22"/>
      <c r="L171" s="22"/>
      <c r="M171" s="24"/>
      <c r="N171" s="22"/>
      <c r="O171" s="20"/>
      <c r="P171" s="12"/>
      <c r="Q171" s="12"/>
      <c r="R171" s="12"/>
      <c r="S171" s="12"/>
      <c r="T171" s="12"/>
      <c r="U171" s="12"/>
      <c r="V171" s="12"/>
      <c r="W171" s="12"/>
      <c r="X171" s="12"/>
      <c r="Y171" s="12"/>
      <c r="Z171" s="12"/>
      <c r="AA171" s="12"/>
      <c r="AB171" s="12"/>
      <c r="AC171" s="12"/>
      <c r="AD171" s="12"/>
      <c r="AE171" s="12"/>
      <c r="AF171" s="12"/>
      <c r="AG171" s="12"/>
      <c r="AH171" s="12"/>
      <c r="AI171" s="12"/>
      <c r="AJ171" s="12"/>
      <c r="AK171" s="12"/>
      <c r="AL171" s="12"/>
      <c r="AM171" s="12"/>
      <c r="AN171" s="12"/>
      <c r="AO171" s="12"/>
      <c r="AP171" s="12"/>
      <c r="AQ171" s="12"/>
      <c r="AR171" s="12"/>
      <c r="AS171" s="12"/>
      <c r="AT171" s="12"/>
      <c r="AU171" s="12"/>
      <c r="AV171" s="12"/>
      <c r="AW171" s="12"/>
      <c r="AX171" s="12"/>
      <c r="AY171" s="12"/>
      <c r="AZ171" s="12"/>
      <c r="BA171" s="12"/>
      <c r="BB171" s="12"/>
      <c r="BC171" s="12"/>
      <c r="BD171" s="12"/>
      <c r="BE171" s="12"/>
      <c r="BF171" s="12"/>
      <c r="BG171" s="12"/>
      <c r="BH171" s="12"/>
      <c r="BI171" s="12"/>
      <c r="BJ171" s="12"/>
      <c r="BK171" s="12"/>
      <c r="BL171" s="12"/>
      <c r="BM171" s="12"/>
      <c r="BN171" s="12"/>
      <c r="BO171" s="12"/>
      <c r="BP171" s="12"/>
      <c r="BQ171" s="12"/>
      <c r="BR171" s="12"/>
      <c r="BS171" s="12"/>
      <c r="BT171" s="12"/>
      <c r="BU171" s="12"/>
      <c r="BV171" s="12"/>
      <c r="BW171" s="12"/>
      <c r="BX171" s="12"/>
      <c r="BY171" s="12"/>
      <c r="BZ171" s="12"/>
      <c r="CA171" s="12"/>
      <c r="CB171" s="12"/>
      <c r="CC171" s="12"/>
    </row>
    <row r="172" spans="1:81" ht="15.75" x14ac:dyDescent="0.25">
      <c r="A172" s="20"/>
      <c r="B172" s="29"/>
      <c r="C172" s="29"/>
      <c r="D172" s="29"/>
      <c r="E172" s="29"/>
      <c r="F172" s="26"/>
      <c r="G172" s="13"/>
      <c r="H172" s="20"/>
      <c r="I172" s="22"/>
      <c r="J172" s="22"/>
      <c r="K172" s="22"/>
      <c r="L172" s="22"/>
      <c r="M172" s="24"/>
      <c r="N172" s="22"/>
      <c r="O172" s="20"/>
      <c r="P172" s="12"/>
      <c r="Q172" s="12"/>
      <c r="R172" s="12"/>
      <c r="S172" s="12"/>
      <c r="T172" s="12"/>
      <c r="U172" s="12"/>
      <c r="V172" s="12"/>
      <c r="W172" s="12"/>
      <c r="X172" s="12"/>
      <c r="Y172" s="12"/>
      <c r="Z172" s="12"/>
      <c r="AA172" s="12"/>
      <c r="AB172" s="12"/>
      <c r="AC172" s="12"/>
      <c r="AD172" s="12"/>
      <c r="AE172" s="12"/>
      <c r="AF172" s="12"/>
      <c r="AG172" s="12"/>
      <c r="AH172" s="12"/>
      <c r="AI172" s="12"/>
      <c r="AJ172" s="12"/>
      <c r="AK172" s="12"/>
      <c r="AL172" s="12"/>
      <c r="AM172" s="12"/>
      <c r="AN172" s="12"/>
      <c r="AO172" s="12"/>
      <c r="AP172" s="12"/>
      <c r="AQ172" s="12"/>
      <c r="AR172" s="12"/>
      <c r="AS172" s="12"/>
      <c r="AT172" s="12"/>
      <c r="AU172" s="12"/>
      <c r="AV172" s="12"/>
      <c r="AW172" s="12"/>
      <c r="AX172" s="12"/>
      <c r="AY172" s="12"/>
      <c r="AZ172" s="12"/>
      <c r="BA172" s="12"/>
      <c r="BB172" s="12"/>
      <c r="BC172" s="12"/>
      <c r="BD172" s="12"/>
      <c r="BE172" s="12"/>
      <c r="BF172" s="12"/>
      <c r="BG172" s="12"/>
      <c r="BH172" s="12"/>
      <c r="BI172" s="12"/>
      <c r="BJ172" s="12"/>
      <c r="BK172" s="12"/>
      <c r="BL172" s="12"/>
      <c r="BM172" s="12"/>
      <c r="BN172" s="12"/>
      <c r="BO172" s="12"/>
      <c r="BP172" s="12"/>
      <c r="BQ172" s="12"/>
      <c r="BR172" s="12"/>
      <c r="BS172" s="12"/>
      <c r="BT172" s="12"/>
      <c r="BU172" s="12"/>
      <c r="BV172" s="12"/>
      <c r="BW172" s="12"/>
      <c r="BX172" s="12"/>
      <c r="BY172" s="12"/>
      <c r="BZ172" s="12"/>
      <c r="CA172" s="12"/>
      <c r="CB172" s="12"/>
      <c r="CC172" s="12"/>
    </row>
    <row r="173" spans="1:81" ht="15.75" x14ac:dyDescent="0.25">
      <c r="A173" s="20"/>
      <c r="B173" s="29"/>
      <c r="C173" s="29"/>
      <c r="D173" s="29"/>
      <c r="E173" s="29"/>
      <c r="F173" s="26"/>
      <c r="G173" s="13"/>
      <c r="H173" s="20"/>
      <c r="I173" s="22"/>
      <c r="J173" s="22"/>
      <c r="K173" s="22"/>
      <c r="L173" s="22"/>
      <c r="M173" s="24"/>
      <c r="N173" s="22"/>
      <c r="O173" s="20"/>
      <c r="P173" s="12"/>
      <c r="Q173" s="12"/>
      <c r="R173" s="12"/>
      <c r="S173" s="12"/>
      <c r="T173" s="12"/>
      <c r="U173" s="12"/>
      <c r="V173" s="12"/>
      <c r="W173" s="12"/>
      <c r="X173" s="12"/>
      <c r="Y173" s="12"/>
      <c r="Z173" s="12"/>
      <c r="AA173" s="12"/>
      <c r="AB173" s="12"/>
      <c r="AC173" s="12"/>
      <c r="AD173" s="12"/>
      <c r="AE173" s="12"/>
      <c r="AF173" s="12"/>
      <c r="AG173" s="12"/>
      <c r="AH173" s="12"/>
      <c r="AI173" s="12"/>
      <c r="AJ173" s="12"/>
      <c r="AK173" s="12"/>
      <c r="AL173" s="12"/>
      <c r="AM173" s="12"/>
      <c r="AN173" s="12"/>
      <c r="AO173" s="12"/>
      <c r="AP173" s="12"/>
      <c r="AQ173" s="12"/>
      <c r="AR173" s="12"/>
      <c r="AS173" s="12"/>
      <c r="AT173" s="12"/>
      <c r="AU173" s="12"/>
      <c r="AV173" s="12"/>
      <c r="AW173" s="12"/>
      <c r="AX173" s="12"/>
      <c r="AY173" s="12"/>
      <c r="AZ173" s="12"/>
      <c r="BA173" s="12"/>
      <c r="BB173" s="12"/>
      <c r="BC173" s="12"/>
      <c r="BD173" s="12"/>
      <c r="BE173" s="12"/>
      <c r="BF173" s="12"/>
      <c r="BG173" s="12"/>
      <c r="BH173" s="12"/>
      <c r="BI173" s="12"/>
      <c r="BJ173" s="12"/>
      <c r="BK173" s="12"/>
      <c r="BL173" s="12"/>
      <c r="BM173" s="12"/>
      <c r="BN173" s="12"/>
      <c r="BO173" s="12"/>
      <c r="BP173" s="12"/>
      <c r="BQ173" s="12"/>
      <c r="BR173" s="12"/>
      <c r="BS173" s="12"/>
      <c r="BT173" s="12"/>
      <c r="BU173" s="12"/>
      <c r="BV173" s="12"/>
      <c r="BW173" s="12"/>
      <c r="BX173" s="12"/>
      <c r="BY173" s="12"/>
      <c r="BZ173" s="12"/>
      <c r="CA173" s="12"/>
      <c r="CB173" s="12"/>
      <c r="CC173" s="12"/>
    </row>
    <row r="174" spans="1:81" ht="15.75" x14ac:dyDescent="0.25">
      <c r="A174" s="20"/>
      <c r="B174" s="29"/>
      <c r="C174" s="29"/>
      <c r="D174" s="29"/>
      <c r="E174" s="29"/>
      <c r="F174" s="26"/>
      <c r="G174" s="13"/>
      <c r="H174" s="20"/>
      <c r="I174" s="22"/>
      <c r="J174" s="22"/>
      <c r="K174" s="22"/>
      <c r="L174" s="22"/>
      <c r="M174" s="24"/>
      <c r="N174" s="22"/>
      <c r="O174" s="20"/>
      <c r="P174" s="12"/>
      <c r="Q174" s="12"/>
      <c r="R174" s="12"/>
      <c r="S174" s="12"/>
      <c r="T174" s="12"/>
      <c r="U174" s="12"/>
      <c r="V174" s="12"/>
      <c r="W174" s="12"/>
      <c r="X174" s="12"/>
      <c r="Y174" s="12"/>
      <c r="Z174" s="12"/>
      <c r="AA174" s="12"/>
      <c r="AB174" s="12"/>
      <c r="AC174" s="12"/>
      <c r="AD174" s="12"/>
      <c r="AE174" s="12"/>
      <c r="AF174" s="12"/>
      <c r="AG174" s="12"/>
      <c r="AH174" s="12"/>
      <c r="AI174" s="12"/>
      <c r="AJ174" s="12"/>
      <c r="AK174" s="12"/>
      <c r="AL174" s="12"/>
      <c r="AM174" s="12"/>
      <c r="AN174" s="12"/>
      <c r="AO174" s="12"/>
      <c r="AP174" s="12"/>
      <c r="AQ174" s="12"/>
      <c r="AR174" s="12"/>
      <c r="AS174" s="12"/>
      <c r="AT174" s="12"/>
      <c r="AU174" s="12"/>
      <c r="AV174" s="12"/>
      <c r="AW174" s="12"/>
      <c r="AX174" s="12"/>
      <c r="AY174" s="12"/>
      <c r="AZ174" s="12"/>
      <c r="BA174" s="12"/>
      <c r="BB174" s="12"/>
      <c r="BC174" s="12"/>
      <c r="BD174" s="12"/>
      <c r="BE174" s="12"/>
      <c r="BF174" s="12"/>
      <c r="BG174" s="12"/>
      <c r="BH174" s="12"/>
      <c r="BI174" s="12"/>
      <c r="BJ174" s="12"/>
      <c r="BK174" s="12"/>
      <c r="BL174" s="12"/>
      <c r="BM174" s="12"/>
      <c r="BN174" s="12"/>
      <c r="BO174" s="12"/>
      <c r="BP174" s="12"/>
      <c r="BQ174" s="12"/>
      <c r="BR174" s="12"/>
      <c r="BS174" s="12"/>
      <c r="BT174" s="12"/>
      <c r="BU174" s="12"/>
      <c r="BV174" s="12"/>
      <c r="BW174" s="12"/>
      <c r="BX174" s="12"/>
      <c r="BY174" s="12"/>
      <c r="BZ174" s="12"/>
      <c r="CA174" s="12"/>
      <c r="CB174" s="12"/>
      <c r="CC174" s="12"/>
    </row>
    <row r="175" spans="1:81" ht="15.75" x14ac:dyDescent="0.25">
      <c r="A175" s="20"/>
      <c r="B175" s="29"/>
      <c r="C175" s="29"/>
      <c r="D175" s="29"/>
      <c r="E175" s="29"/>
      <c r="F175" s="26"/>
      <c r="G175" s="13"/>
      <c r="H175" s="20"/>
      <c r="I175" s="22"/>
      <c r="J175" s="22"/>
      <c r="K175" s="22"/>
      <c r="L175" s="22"/>
      <c r="M175" s="24"/>
      <c r="N175" s="22"/>
      <c r="O175" s="20"/>
      <c r="P175" s="12"/>
      <c r="Q175" s="12"/>
      <c r="R175" s="12"/>
      <c r="S175" s="12"/>
      <c r="T175" s="12"/>
      <c r="U175" s="12"/>
      <c r="V175" s="12"/>
      <c r="W175" s="12"/>
      <c r="X175" s="12"/>
      <c r="Y175" s="12"/>
      <c r="Z175" s="12"/>
      <c r="AA175" s="12"/>
      <c r="AB175" s="12"/>
      <c r="AC175" s="12"/>
      <c r="AD175" s="12"/>
      <c r="AE175" s="12"/>
      <c r="AF175" s="12"/>
      <c r="AG175" s="12"/>
      <c r="AH175" s="12"/>
      <c r="AI175" s="12"/>
      <c r="AJ175" s="12"/>
      <c r="AK175" s="12"/>
      <c r="AL175" s="12"/>
      <c r="AM175" s="12"/>
      <c r="AN175" s="12"/>
      <c r="AO175" s="12"/>
      <c r="AP175" s="12"/>
      <c r="AQ175" s="12"/>
      <c r="AR175" s="12"/>
      <c r="AS175" s="12"/>
      <c r="AT175" s="12"/>
      <c r="AU175" s="12"/>
      <c r="AV175" s="12"/>
      <c r="AW175" s="12"/>
      <c r="AX175" s="12"/>
      <c r="AY175" s="12"/>
      <c r="AZ175" s="12"/>
      <c r="BA175" s="12"/>
      <c r="BB175" s="12"/>
      <c r="BC175" s="12"/>
      <c r="BD175" s="12"/>
      <c r="BE175" s="12"/>
      <c r="BF175" s="12"/>
      <c r="BG175" s="12"/>
      <c r="BH175" s="12"/>
      <c r="BI175" s="12"/>
      <c r="BJ175" s="12"/>
      <c r="BK175" s="12"/>
      <c r="BL175" s="12"/>
      <c r="BM175" s="12"/>
      <c r="BN175" s="12"/>
      <c r="BO175" s="12"/>
      <c r="BP175" s="12"/>
      <c r="BQ175" s="12"/>
      <c r="BR175" s="12"/>
      <c r="BS175" s="12"/>
      <c r="BT175" s="12"/>
      <c r="BU175" s="12"/>
      <c r="BV175" s="12"/>
      <c r="BW175" s="12"/>
      <c r="BX175" s="12"/>
      <c r="BY175" s="12"/>
      <c r="BZ175" s="12"/>
      <c r="CA175" s="12"/>
      <c r="CB175" s="12"/>
      <c r="CC175" s="12"/>
    </row>
    <row r="176" spans="1:81" ht="15.75" x14ac:dyDescent="0.25">
      <c r="A176" s="20"/>
      <c r="B176" s="29"/>
      <c r="C176" s="29"/>
      <c r="D176" s="29"/>
      <c r="E176" s="29"/>
      <c r="F176" s="26"/>
      <c r="G176" s="13"/>
      <c r="H176" s="20"/>
      <c r="I176" s="22"/>
      <c r="J176" s="22"/>
      <c r="K176" s="22"/>
      <c r="L176" s="22"/>
      <c r="M176" s="24"/>
      <c r="N176" s="22"/>
      <c r="O176" s="20"/>
      <c r="P176" s="12"/>
      <c r="Q176" s="12"/>
      <c r="R176" s="12"/>
      <c r="S176" s="12"/>
      <c r="T176" s="12"/>
      <c r="U176" s="12"/>
      <c r="V176" s="12"/>
      <c r="W176" s="12"/>
      <c r="X176" s="12"/>
      <c r="Y176" s="12"/>
      <c r="Z176" s="12"/>
      <c r="AA176" s="12"/>
      <c r="AB176" s="12"/>
      <c r="AC176" s="12"/>
      <c r="AD176" s="12"/>
      <c r="AE176" s="12"/>
      <c r="AF176" s="12"/>
      <c r="AG176" s="12"/>
      <c r="AH176" s="12"/>
      <c r="AI176" s="12"/>
      <c r="AJ176" s="12"/>
      <c r="AK176" s="12"/>
      <c r="AL176" s="12"/>
      <c r="AM176" s="12"/>
      <c r="AN176" s="12"/>
      <c r="AO176" s="12"/>
      <c r="AP176" s="12"/>
      <c r="AQ176" s="12"/>
      <c r="AR176" s="12"/>
      <c r="AS176" s="12"/>
      <c r="AT176" s="12"/>
      <c r="AU176" s="12"/>
      <c r="AV176" s="12"/>
      <c r="AW176" s="12"/>
      <c r="AX176" s="12"/>
      <c r="AY176" s="12"/>
      <c r="AZ176" s="12"/>
      <c r="BA176" s="12"/>
      <c r="BB176" s="12"/>
      <c r="BC176" s="12"/>
      <c r="BD176" s="12"/>
      <c r="BE176" s="12"/>
      <c r="BF176" s="12"/>
      <c r="BG176" s="12"/>
      <c r="BH176" s="12"/>
      <c r="BI176" s="12"/>
      <c r="BJ176" s="12"/>
      <c r="BK176" s="12"/>
      <c r="BL176" s="12"/>
      <c r="BM176" s="12"/>
      <c r="BN176" s="12"/>
      <c r="BO176" s="12"/>
      <c r="BP176" s="12"/>
      <c r="BQ176" s="12"/>
      <c r="BR176" s="12"/>
      <c r="BS176" s="12"/>
      <c r="BT176" s="12"/>
      <c r="BU176" s="12"/>
      <c r="BV176" s="12"/>
      <c r="BW176" s="12"/>
      <c r="BX176" s="12"/>
      <c r="BY176" s="12"/>
      <c r="BZ176" s="12"/>
      <c r="CA176" s="12"/>
      <c r="CB176" s="12"/>
      <c r="CC176" s="12"/>
    </row>
    <row r="177" spans="1:81" ht="15.75" x14ac:dyDescent="0.25">
      <c r="A177" s="20"/>
      <c r="B177" s="29"/>
      <c r="C177" s="29"/>
      <c r="D177" s="29"/>
      <c r="E177" s="29"/>
      <c r="F177" s="26"/>
      <c r="G177" s="13"/>
      <c r="H177" s="20"/>
      <c r="I177" s="22"/>
      <c r="J177" s="22"/>
      <c r="K177" s="22"/>
      <c r="L177" s="22"/>
      <c r="M177" s="24"/>
      <c r="N177" s="22"/>
      <c r="O177" s="20"/>
      <c r="P177" s="12"/>
      <c r="Q177" s="12"/>
      <c r="R177" s="12"/>
      <c r="S177" s="12"/>
      <c r="T177" s="12"/>
      <c r="U177" s="12"/>
      <c r="V177" s="12"/>
      <c r="W177" s="12"/>
      <c r="X177" s="12"/>
      <c r="Y177" s="12"/>
      <c r="Z177" s="12"/>
      <c r="AA177" s="12"/>
      <c r="AB177" s="12"/>
      <c r="AC177" s="12"/>
      <c r="AD177" s="12"/>
      <c r="AE177" s="12"/>
      <c r="AF177" s="12"/>
      <c r="AG177" s="12"/>
      <c r="AH177" s="12"/>
      <c r="AI177" s="12"/>
      <c r="AJ177" s="12"/>
      <c r="AK177" s="12"/>
      <c r="AL177" s="12"/>
      <c r="AM177" s="12"/>
      <c r="AN177" s="12"/>
      <c r="AO177" s="12"/>
      <c r="AP177" s="12"/>
      <c r="AQ177" s="12"/>
      <c r="AR177" s="12"/>
      <c r="AS177" s="12"/>
      <c r="AT177" s="12"/>
      <c r="AU177" s="12"/>
      <c r="AV177" s="12"/>
      <c r="AW177" s="12"/>
      <c r="AX177" s="12"/>
      <c r="AY177" s="12"/>
      <c r="AZ177" s="12"/>
      <c r="BA177" s="12"/>
      <c r="BB177" s="12"/>
      <c r="BC177" s="12"/>
      <c r="BD177" s="12"/>
      <c r="BE177" s="12"/>
      <c r="BF177" s="12"/>
      <c r="BG177" s="12"/>
      <c r="BH177" s="12"/>
      <c r="BI177" s="12"/>
      <c r="BJ177" s="12"/>
      <c r="BK177" s="12"/>
      <c r="BL177" s="12"/>
      <c r="BM177" s="12"/>
      <c r="BN177" s="12"/>
      <c r="BO177" s="12"/>
      <c r="BP177" s="12"/>
      <c r="BQ177" s="12"/>
      <c r="BR177" s="12"/>
      <c r="BS177" s="12"/>
      <c r="BT177" s="12"/>
      <c r="BU177" s="12"/>
      <c r="BV177" s="12"/>
      <c r="BW177" s="12"/>
      <c r="BX177" s="12"/>
      <c r="BY177" s="12"/>
      <c r="BZ177" s="12"/>
      <c r="CA177" s="12"/>
      <c r="CB177" s="12"/>
      <c r="CC177" s="12"/>
    </row>
    <row r="178" spans="1:81" ht="15.75" x14ac:dyDescent="0.25">
      <c r="A178" s="20"/>
      <c r="B178" s="29"/>
      <c r="C178" s="29"/>
      <c r="D178" s="29"/>
      <c r="E178" s="29"/>
      <c r="F178" s="26"/>
      <c r="G178" s="13"/>
      <c r="H178" s="20"/>
      <c r="I178" s="22"/>
      <c r="J178" s="22"/>
      <c r="K178" s="22"/>
      <c r="L178" s="22"/>
      <c r="M178" s="24"/>
      <c r="N178" s="22"/>
      <c r="O178" s="20"/>
      <c r="P178" s="12"/>
      <c r="Q178" s="12"/>
      <c r="R178" s="12"/>
      <c r="S178" s="12"/>
      <c r="T178" s="12"/>
      <c r="U178" s="12"/>
      <c r="V178" s="12"/>
      <c r="W178" s="12"/>
      <c r="X178" s="12"/>
      <c r="Y178" s="12"/>
      <c r="Z178" s="12"/>
      <c r="AA178" s="12"/>
      <c r="AB178" s="12"/>
      <c r="AC178" s="12"/>
      <c r="AD178" s="12"/>
      <c r="AE178" s="12"/>
      <c r="AF178" s="12"/>
      <c r="AG178" s="12"/>
      <c r="AH178" s="12"/>
      <c r="AI178" s="12"/>
      <c r="AJ178" s="12"/>
      <c r="AK178" s="12"/>
      <c r="AL178" s="12"/>
      <c r="AM178" s="12"/>
      <c r="AN178" s="12"/>
      <c r="AO178" s="12"/>
      <c r="AP178" s="12"/>
      <c r="AQ178" s="12"/>
      <c r="AR178" s="12"/>
      <c r="AS178" s="12"/>
      <c r="AT178" s="12"/>
      <c r="AU178" s="12"/>
      <c r="AV178" s="12"/>
      <c r="AW178" s="12"/>
      <c r="AX178" s="12"/>
      <c r="AY178" s="12"/>
      <c r="AZ178" s="12"/>
      <c r="BA178" s="12"/>
      <c r="BB178" s="12"/>
      <c r="BC178" s="12"/>
      <c r="BD178" s="12"/>
      <c r="BE178" s="12"/>
      <c r="BF178" s="12"/>
      <c r="BG178" s="12"/>
      <c r="BH178" s="12"/>
      <c r="BI178" s="12"/>
      <c r="BJ178" s="12"/>
      <c r="BK178" s="12"/>
      <c r="BL178" s="12"/>
      <c r="BM178" s="12"/>
      <c r="BN178" s="12"/>
      <c r="BO178" s="12"/>
      <c r="BP178" s="12"/>
      <c r="BQ178" s="12"/>
      <c r="BR178" s="12"/>
      <c r="BS178" s="12"/>
      <c r="BT178" s="12"/>
      <c r="BU178" s="12"/>
      <c r="BV178" s="12"/>
      <c r="BW178" s="12"/>
      <c r="BX178" s="12"/>
      <c r="BY178" s="12"/>
      <c r="BZ178" s="12"/>
      <c r="CA178" s="12"/>
      <c r="CB178" s="12"/>
      <c r="CC178" s="12"/>
    </row>
    <row r="179" spans="1:81" ht="15.75" x14ac:dyDescent="0.25">
      <c r="A179" s="20"/>
      <c r="B179" s="29"/>
      <c r="C179" s="29"/>
      <c r="D179" s="29"/>
      <c r="E179" s="29"/>
      <c r="F179" s="26"/>
      <c r="G179" s="13"/>
      <c r="H179" s="20"/>
      <c r="I179" s="22"/>
      <c r="J179" s="22"/>
      <c r="K179" s="22"/>
      <c r="L179" s="22"/>
      <c r="M179" s="24"/>
      <c r="N179" s="22"/>
      <c r="O179" s="20"/>
      <c r="P179" s="12"/>
      <c r="Q179" s="12"/>
      <c r="R179" s="12"/>
      <c r="S179" s="12"/>
      <c r="T179" s="12"/>
      <c r="U179" s="12"/>
      <c r="V179" s="12"/>
      <c r="W179" s="12"/>
      <c r="X179" s="12"/>
      <c r="Y179" s="12"/>
      <c r="Z179" s="12"/>
      <c r="AA179" s="12"/>
      <c r="AB179" s="12"/>
      <c r="AC179" s="12"/>
      <c r="AD179" s="12"/>
      <c r="AE179" s="12"/>
      <c r="AF179" s="12"/>
      <c r="AG179" s="12"/>
      <c r="AH179" s="12"/>
      <c r="AI179" s="12"/>
      <c r="AJ179" s="12"/>
      <c r="AK179" s="12"/>
      <c r="AL179" s="12"/>
      <c r="AM179" s="12"/>
      <c r="AN179" s="12"/>
      <c r="AO179" s="12"/>
      <c r="AP179" s="12"/>
      <c r="AQ179" s="12"/>
      <c r="AR179" s="12"/>
      <c r="AS179" s="12"/>
      <c r="AT179" s="12"/>
      <c r="AU179" s="12"/>
      <c r="AV179" s="12"/>
      <c r="AW179" s="12"/>
      <c r="AX179" s="12"/>
      <c r="AY179" s="12"/>
      <c r="AZ179" s="12"/>
      <c r="BA179" s="12"/>
      <c r="BB179" s="12"/>
      <c r="BC179" s="12"/>
      <c r="BD179" s="12"/>
      <c r="BE179" s="12"/>
      <c r="BF179" s="12"/>
      <c r="BG179" s="12"/>
      <c r="BH179" s="12"/>
      <c r="BI179" s="12"/>
      <c r="BJ179" s="12"/>
      <c r="BK179" s="12"/>
      <c r="BL179" s="12"/>
      <c r="BM179" s="12"/>
      <c r="BN179" s="12"/>
      <c r="BO179" s="12"/>
      <c r="BP179" s="12"/>
      <c r="BQ179" s="12"/>
      <c r="BR179" s="12"/>
      <c r="BS179" s="12"/>
      <c r="BT179" s="12"/>
      <c r="BU179" s="12"/>
      <c r="BV179" s="12"/>
      <c r="BW179" s="12"/>
      <c r="BX179" s="12"/>
      <c r="BY179" s="12"/>
      <c r="BZ179" s="12"/>
      <c r="CA179" s="12"/>
      <c r="CB179" s="12"/>
      <c r="CC179" s="12"/>
    </row>
    <row r="180" spans="1:81" ht="15.75" x14ac:dyDescent="0.25">
      <c r="A180" s="20"/>
      <c r="B180" s="29"/>
      <c r="C180" s="29"/>
      <c r="D180" s="29"/>
      <c r="E180" s="29"/>
      <c r="F180" s="26"/>
      <c r="G180" s="13"/>
      <c r="H180" s="20"/>
      <c r="I180" s="22"/>
      <c r="J180" s="22"/>
      <c r="K180" s="22"/>
      <c r="L180" s="22"/>
      <c r="M180" s="24"/>
      <c r="N180" s="22"/>
      <c r="O180" s="20"/>
      <c r="P180" s="12"/>
      <c r="Q180" s="12"/>
      <c r="R180" s="12"/>
      <c r="S180" s="12"/>
      <c r="T180" s="12"/>
      <c r="U180" s="12"/>
      <c r="V180" s="12"/>
      <c r="W180" s="12"/>
      <c r="X180" s="12"/>
      <c r="Y180" s="12"/>
      <c r="Z180" s="12"/>
      <c r="AA180" s="12"/>
      <c r="AB180" s="12"/>
      <c r="AC180" s="12"/>
      <c r="AD180" s="12"/>
      <c r="AE180" s="12"/>
      <c r="AF180" s="12"/>
      <c r="AG180" s="12"/>
      <c r="AH180" s="12"/>
      <c r="AI180" s="12"/>
      <c r="AJ180" s="12"/>
      <c r="AK180" s="12"/>
      <c r="AL180" s="12"/>
      <c r="AM180" s="12"/>
      <c r="AN180" s="12"/>
      <c r="AO180" s="12"/>
      <c r="AP180" s="12"/>
      <c r="AQ180" s="12"/>
      <c r="AR180" s="12"/>
      <c r="AS180" s="12"/>
      <c r="AT180" s="12"/>
      <c r="AU180" s="12"/>
      <c r="AV180" s="12"/>
      <c r="AW180" s="12"/>
      <c r="AX180" s="12"/>
      <c r="AY180" s="12"/>
      <c r="AZ180" s="12"/>
      <c r="BA180" s="12"/>
      <c r="BB180" s="12"/>
      <c r="BC180" s="12"/>
      <c r="BD180" s="12"/>
      <c r="BE180" s="12"/>
      <c r="BF180" s="12"/>
      <c r="BG180" s="12"/>
      <c r="BH180" s="12"/>
      <c r="BI180" s="12"/>
      <c r="BJ180" s="12"/>
      <c r="BK180" s="12"/>
      <c r="BL180" s="12"/>
      <c r="BM180" s="12"/>
      <c r="BN180" s="12"/>
      <c r="BO180" s="12"/>
      <c r="BP180" s="12"/>
      <c r="BQ180" s="12"/>
      <c r="BR180" s="12"/>
      <c r="BS180" s="12"/>
      <c r="BT180" s="12"/>
      <c r="BU180" s="12"/>
      <c r="BV180" s="12"/>
      <c r="BW180" s="12"/>
      <c r="BX180" s="12"/>
      <c r="BY180" s="12"/>
      <c r="BZ180" s="12"/>
      <c r="CA180" s="12"/>
      <c r="CB180" s="12"/>
      <c r="CC180" s="12"/>
    </row>
    <row r="181" spans="1:81" ht="15.75" x14ac:dyDescent="0.25">
      <c r="A181" s="20"/>
      <c r="B181" s="29"/>
      <c r="C181" s="29"/>
      <c r="D181" s="29"/>
      <c r="E181" s="29"/>
      <c r="F181" s="26"/>
      <c r="G181" s="13"/>
      <c r="H181" s="20"/>
      <c r="I181" s="22"/>
      <c r="J181" s="22"/>
      <c r="K181" s="22"/>
      <c r="L181" s="22"/>
      <c r="M181" s="24"/>
      <c r="N181" s="22"/>
      <c r="O181" s="20"/>
      <c r="P181" s="12"/>
      <c r="Q181" s="12"/>
      <c r="R181" s="12"/>
      <c r="S181" s="12"/>
      <c r="T181" s="12"/>
      <c r="U181" s="12"/>
      <c r="V181" s="12"/>
      <c r="W181" s="12"/>
      <c r="X181" s="12"/>
      <c r="Y181" s="12"/>
      <c r="Z181" s="12"/>
      <c r="AA181" s="12"/>
      <c r="AB181" s="12"/>
      <c r="AC181" s="12"/>
      <c r="AD181" s="12"/>
      <c r="AE181" s="12"/>
      <c r="AF181" s="12"/>
      <c r="AG181" s="12"/>
      <c r="AH181" s="12"/>
      <c r="AI181" s="12"/>
      <c r="AJ181" s="12"/>
      <c r="AK181" s="12"/>
      <c r="AL181" s="12"/>
      <c r="AM181" s="12"/>
      <c r="AN181" s="12"/>
      <c r="AO181" s="12"/>
      <c r="AP181" s="12"/>
      <c r="AQ181" s="12"/>
      <c r="AR181" s="12"/>
      <c r="AS181" s="12"/>
      <c r="AT181" s="12"/>
      <c r="AU181" s="12"/>
      <c r="AV181" s="12"/>
      <c r="AW181" s="12"/>
      <c r="AX181" s="12"/>
      <c r="AY181" s="12"/>
      <c r="AZ181" s="12"/>
      <c r="BA181" s="12"/>
      <c r="BB181" s="12"/>
      <c r="BC181" s="12"/>
      <c r="BD181" s="12"/>
      <c r="BE181" s="12"/>
      <c r="BF181" s="12"/>
      <c r="BG181" s="12"/>
      <c r="BH181" s="12"/>
      <c r="BI181" s="12"/>
      <c r="BJ181" s="12"/>
      <c r="BK181" s="12"/>
      <c r="BL181" s="12"/>
      <c r="BM181" s="12"/>
      <c r="BN181" s="12"/>
      <c r="BO181" s="12"/>
      <c r="BP181" s="12"/>
      <c r="BQ181" s="12"/>
      <c r="BR181" s="12"/>
      <c r="BS181" s="12"/>
      <c r="BT181" s="12"/>
      <c r="BU181" s="12"/>
      <c r="BV181" s="12"/>
      <c r="BW181" s="12"/>
      <c r="BX181" s="12"/>
      <c r="BY181" s="12"/>
      <c r="BZ181" s="12"/>
      <c r="CA181" s="12"/>
      <c r="CB181" s="12"/>
      <c r="CC181" s="12"/>
    </row>
    <row r="182" spans="1:81" ht="15.75" x14ac:dyDescent="0.25">
      <c r="A182" s="20"/>
      <c r="B182" s="29"/>
      <c r="C182" s="29"/>
      <c r="D182" s="29"/>
      <c r="E182" s="29"/>
      <c r="F182" s="26"/>
      <c r="G182" s="13"/>
      <c r="H182" s="20"/>
      <c r="I182" s="22"/>
      <c r="J182" s="22"/>
      <c r="K182" s="22"/>
      <c r="L182" s="22"/>
      <c r="M182" s="24"/>
      <c r="N182" s="22"/>
      <c r="O182" s="20"/>
      <c r="P182" s="12"/>
      <c r="Q182" s="12"/>
      <c r="R182" s="12"/>
      <c r="S182" s="12"/>
      <c r="T182" s="12"/>
      <c r="U182" s="12"/>
      <c r="V182" s="12"/>
      <c r="W182" s="12"/>
      <c r="X182" s="12"/>
      <c r="Y182" s="12"/>
      <c r="Z182" s="12"/>
      <c r="AA182" s="12"/>
      <c r="AB182" s="12"/>
      <c r="AC182" s="12"/>
      <c r="AD182" s="12"/>
      <c r="AE182" s="12"/>
      <c r="AF182" s="12"/>
      <c r="AG182" s="12"/>
      <c r="AH182" s="12"/>
      <c r="AI182" s="12"/>
      <c r="AJ182" s="12"/>
      <c r="AK182" s="12"/>
      <c r="AL182" s="12"/>
      <c r="AM182" s="12"/>
      <c r="AN182" s="12"/>
      <c r="AO182" s="12"/>
      <c r="AP182" s="12"/>
      <c r="AQ182" s="12"/>
      <c r="AR182" s="12"/>
      <c r="AS182" s="12"/>
      <c r="AT182" s="12"/>
      <c r="AU182" s="12"/>
      <c r="AV182" s="12"/>
      <c r="AW182" s="12"/>
      <c r="AX182" s="12"/>
      <c r="AY182" s="12"/>
      <c r="AZ182" s="12"/>
      <c r="BA182" s="12"/>
      <c r="BB182" s="12"/>
      <c r="BC182" s="12"/>
      <c r="BD182" s="12"/>
      <c r="BE182" s="12"/>
      <c r="BF182" s="12"/>
      <c r="BG182" s="12"/>
      <c r="BH182" s="12"/>
      <c r="BI182" s="12"/>
      <c r="BJ182" s="12"/>
      <c r="BK182" s="12"/>
      <c r="BL182" s="12"/>
      <c r="BM182" s="12"/>
      <c r="BN182" s="12"/>
      <c r="BO182" s="12"/>
      <c r="BP182" s="12"/>
      <c r="BQ182" s="12"/>
      <c r="BR182" s="12"/>
      <c r="BS182" s="12"/>
      <c r="BT182" s="12"/>
      <c r="BU182" s="12"/>
      <c r="BV182" s="12"/>
      <c r="BW182" s="12"/>
      <c r="BX182" s="12"/>
      <c r="BY182" s="12"/>
      <c r="BZ182" s="12"/>
      <c r="CA182" s="12"/>
      <c r="CB182" s="12"/>
      <c r="CC182" s="12"/>
    </row>
    <row r="183" spans="1:81" ht="15.75" x14ac:dyDescent="0.25">
      <c r="A183" s="20"/>
      <c r="B183" s="29"/>
      <c r="C183" s="29"/>
      <c r="D183" s="29"/>
      <c r="E183" s="29"/>
      <c r="F183" s="26"/>
      <c r="G183" s="13"/>
      <c r="H183" s="20"/>
      <c r="I183" s="22"/>
      <c r="J183" s="22"/>
      <c r="K183" s="22"/>
      <c r="L183" s="22"/>
      <c r="M183" s="24"/>
      <c r="N183" s="22"/>
      <c r="O183" s="20"/>
      <c r="P183" s="12"/>
      <c r="Q183" s="12"/>
      <c r="R183" s="12"/>
      <c r="S183" s="12"/>
      <c r="T183" s="12"/>
      <c r="U183" s="12"/>
      <c r="V183" s="12"/>
      <c r="W183" s="12"/>
      <c r="X183" s="12"/>
      <c r="Y183" s="12"/>
      <c r="Z183" s="12"/>
      <c r="AA183" s="12"/>
      <c r="AB183" s="12"/>
      <c r="AC183" s="12"/>
      <c r="AD183" s="12"/>
      <c r="AE183" s="12"/>
      <c r="AF183" s="12"/>
      <c r="AG183" s="12"/>
      <c r="AH183" s="12"/>
      <c r="AI183" s="12"/>
      <c r="AJ183" s="12"/>
      <c r="AK183" s="12"/>
      <c r="AL183" s="12"/>
      <c r="AM183" s="12"/>
      <c r="AN183" s="12"/>
      <c r="AO183" s="12"/>
      <c r="AP183" s="12"/>
      <c r="AQ183" s="12"/>
      <c r="AR183" s="12"/>
      <c r="AS183" s="12"/>
      <c r="AT183" s="12"/>
      <c r="AU183" s="12"/>
      <c r="AV183" s="12"/>
      <c r="AW183" s="12"/>
      <c r="AX183" s="12"/>
      <c r="AY183" s="12"/>
      <c r="AZ183" s="12"/>
      <c r="BA183" s="12"/>
      <c r="BB183" s="12"/>
      <c r="BC183" s="12"/>
      <c r="BD183" s="12"/>
      <c r="BE183" s="12"/>
      <c r="BF183" s="12"/>
      <c r="BG183" s="12"/>
      <c r="BH183" s="12"/>
      <c r="BI183" s="12"/>
      <c r="BJ183" s="12"/>
      <c r="BK183" s="12"/>
      <c r="BL183" s="12"/>
      <c r="BM183" s="12"/>
      <c r="BN183" s="12"/>
      <c r="BO183" s="12"/>
      <c r="BP183" s="12"/>
      <c r="BQ183" s="12"/>
      <c r="BR183" s="12"/>
      <c r="BS183" s="12"/>
      <c r="BT183" s="12"/>
      <c r="BU183" s="12"/>
      <c r="BV183" s="12"/>
      <c r="BW183" s="12"/>
      <c r="BX183" s="12"/>
      <c r="BY183" s="12"/>
      <c r="BZ183" s="12"/>
      <c r="CA183" s="12"/>
      <c r="CB183" s="12"/>
      <c r="CC183" s="12"/>
    </row>
    <row r="184" spans="1:81" ht="15.75" x14ac:dyDescent="0.25">
      <c r="A184" s="20"/>
      <c r="B184" s="29"/>
      <c r="C184" s="29"/>
      <c r="D184" s="29"/>
      <c r="E184" s="29"/>
      <c r="F184" s="26"/>
      <c r="G184" s="13"/>
      <c r="H184" s="20"/>
      <c r="I184" s="22"/>
      <c r="J184" s="22"/>
      <c r="K184" s="22"/>
      <c r="L184" s="22"/>
      <c r="M184" s="24"/>
      <c r="N184" s="22"/>
      <c r="O184" s="20"/>
      <c r="P184" s="12"/>
      <c r="Q184" s="12"/>
      <c r="R184" s="12"/>
      <c r="S184" s="12"/>
      <c r="T184" s="12"/>
      <c r="U184" s="12"/>
      <c r="V184" s="12"/>
      <c r="W184" s="12"/>
      <c r="X184" s="12"/>
      <c r="Y184" s="12"/>
      <c r="Z184" s="12"/>
      <c r="AA184" s="12"/>
      <c r="AB184" s="12"/>
      <c r="AC184" s="12"/>
      <c r="AD184" s="12"/>
      <c r="AE184" s="12"/>
      <c r="AF184" s="12"/>
      <c r="AG184" s="12"/>
      <c r="AH184" s="12"/>
      <c r="AI184" s="12"/>
      <c r="AJ184" s="12"/>
      <c r="AK184" s="12"/>
      <c r="AL184" s="12"/>
      <c r="AM184" s="12"/>
      <c r="AN184" s="12"/>
      <c r="AO184" s="12"/>
      <c r="AP184" s="12"/>
      <c r="AQ184" s="12"/>
      <c r="AR184" s="12"/>
      <c r="AS184" s="12"/>
      <c r="AT184" s="12"/>
      <c r="AU184" s="12"/>
      <c r="AV184" s="12"/>
      <c r="AW184" s="12"/>
      <c r="AX184" s="12"/>
      <c r="AY184" s="12"/>
      <c r="AZ184" s="12"/>
      <c r="BA184" s="12"/>
      <c r="BB184" s="12"/>
      <c r="BC184" s="12"/>
      <c r="BD184" s="12"/>
      <c r="BE184" s="12"/>
      <c r="BF184" s="12"/>
      <c r="BG184" s="12"/>
      <c r="BH184" s="12"/>
      <c r="BI184" s="12"/>
      <c r="BJ184" s="12"/>
      <c r="BK184" s="12"/>
      <c r="BL184" s="12"/>
      <c r="BM184" s="12"/>
      <c r="BN184" s="12"/>
      <c r="BO184" s="12"/>
      <c r="BP184" s="12"/>
      <c r="BQ184" s="12"/>
      <c r="BR184" s="12"/>
      <c r="BS184" s="12"/>
      <c r="BT184" s="12"/>
      <c r="BU184" s="12"/>
      <c r="BV184" s="12"/>
      <c r="BW184" s="12"/>
      <c r="BX184" s="12"/>
      <c r="BY184" s="12"/>
      <c r="BZ184" s="12"/>
      <c r="CA184" s="12"/>
      <c r="CB184" s="12"/>
      <c r="CC184" s="12"/>
    </row>
    <row r="185" spans="1:81" ht="15.75" x14ac:dyDescent="0.25">
      <c r="A185" s="20"/>
      <c r="B185" s="29"/>
      <c r="C185" s="29"/>
      <c r="D185" s="29"/>
      <c r="E185" s="29"/>
      <c r="F185" s="26"/>
      <c r="G185" s="13"/>
      <c r="H185" s="20"/>
      <c r="I185" s="22"/>
      <c r="J185" s="22"/>
      <c r="K185" s="22"/>
      <c r="L185" s="22"/>
      <c r="M185" s="24"/>
      <c r="N185" s="22"/>
      <c r="O185" s="20"/>
      <c r="P185" s="12"/>
      <c r="Q185" s="12"/>
      <c r="R185" s="12"/>
      <c r="S185" s="12"/>
      <c r="T185" s="12"/>
      <c r="U185" s="12"/>
      <c r="V185" s="12"/>
      <c r="W185" s="12"/>
      <c r="X185" s="12"/>
      <c r="Y185" s="12"/>
      <c r="Z185" s="12"/>
      <c r="AA185" s="12"/>
      <c r="AB185" s="12"/>
      <c r="AC185" s="12"/>
      <c r="AD185" s="12"/>
      <c r="AE185" s="12"/>
      <c r="AF185" s="12"/>
      <c r="AG185" s="12"/>
      <c r="AH185" s="12"/>
      <c r="AI185" s="12"/>
      <c r="AJ185" s="12"/>
      <c r="AK185" s="12"/>
      <c r="AL185" s="12"/>
      <c r="AM185" s="12"/>
      <c r="AN185" s="12"/>
      <c r="AO185" s="12"/>
      <c r="AP185" s="12"/>
      <c r="AQ185" s="12"/>
      <c r="AR185" s="12"/>
      <c r="AS185" s="12"/>
      <c r="AT185" s="12"/>
      <c r="AU185" s="12"/>
      <c r="AV185" s="12"/>
      <c r="AW185" s="12"/>
      <c r="AX185" s="12"/>
      <c r="AY185" s="12"/>
      <c r="AZ185" s="12"/>
      <c r="BA185" s="12"/>
      <c r="BB185" s="12"/>
      <c r="BC185" s="12"/>
      <c r="BD185" s="12"/>
      <c r="BE185" s="12"/>
      <c r="BF185" s="12"/>
      <c r="BG185" s="12"/>
      <c r="BH185" s="12"/>
      <c r="BI185" s="12"/>
      <c r="BJ185" s="12"/>
      <c r="BK185" s="12"/>
      <c r="BL185" s="12"/>
      <c r="BM185" s="12"/>
      <c r="BN185" s="12"/>
      <c r="BO185" s="12"/>
      <c r="BP185" s="12"/>
      <c r="BQ185" s="12"/>
      <c r="BR185" s="12"/>
      <c r="BS185" s="12"/>
      <c r="BT185" s="12"/>
      <c r="BU185" s="12"/>
      <c r="BV185" s="12"/>
      <c r="BW185" s="12"/>
      <c r="BX185" s="12"/>
      <c r="BY185" s="12"/>
      <c r="BZ185" s="12"/>
      <c r="CA185" s="12"/>
      <c r="CB185" s="12"/>
      <c r="CC185" s="12"/>
    </row>
    <row r="186" spans="1:81" ht="15.75" x14ac:dyDescent="0.25">
      <c r="A186" s="20"/>
      <c r="B186" s="29"/>
      <c r="C186" s="29"/>
      <c r="D186" s="29"/>
      <c r="E186" s="29"/>
      <c r="F186" s="26"/>
      <c r="G186" s="13"/>
      <c r="H186" s="20"/>
      <c r="I186" s="22"/>
      <c r="J186" s="22"/>
      <c r="K186" s="22"/>
      <c r="L186" s="22"/>
      <c r="M186" s="24"/>
      <c r="N186" s="22"/>
      <c r="O186" s="20"/>
      <c r="P186" s="12"/>
      <c r="Q186" s="12"/>
      <c r="R186" s="12"/>
      <c r="S186" s="12"/>
      <c r="T186" s="12"/>
      <c r="U186" s="12"/>
      <c r="V186" s="12"/>
      <c r="W186" s="12"/>
      <c r="X186" s="12"/>
      <c r="Y186" s="12"/>
      <c r="Z186" s="12"/>
      <c r="AA186" s="12"/>
      <c r="AB186" s="12"/>
      <c r="AC186" s="12"/>
      <c r="AD186" s="12"/>
      <c r="AE186" s="12"/>
      <c r="AF186" s="12"/>
      <c r="AG186" s="12"/>
      <c r="AH186" s="12"/>
      <c r="AI186" s="12"/>
      <c r="AJ186" s="12"/>
      <c r="AK186" s="12"/>
      <c r="AL186" s="12"/>
      <c r="AM186" s="12"/>
      <c r="AN186" s="12"/>
      <c r="AO186" s="12"/>
      <c r="AP186" s="12"/>
      <c r="AQ186" s="12"/>
      <c r="AR186" s="12"/>
      <c r="AS186" s="12"/>
      <c r="AT186" s="12"/>
      <c r="AU186" s="12"/>
      <c r="AV186" s="12"/>
      <c r="AW186" s="12"/>
      <c r="AX186" s="12"/>
      <c r="AY186" s="12"/>
      <c r="AZ186" s="12"/>
      <c r="BA186" s="12"/>
      <c r="BB186" s="12"/>
      <c r="BC186" s="12"/>
      <c r="BD186" s="12"/>
      <c r="BE186" s="12"/>
      <c r="BF186" s="12"/>
      <c r="BG186" s="12"/>
      <c r="BH186" s="12"/>
      <c r="BI186" s="12"/>
      <c r="BJ186" s="12"/>
      <c r="BK186" s="12"/>
      <c r="BL186" s="12"/>
      <c r="BM186" s="12"/>
      <c r="BN186" s="12"/>
      <c r="BO186" s="12"/>
      <c r="BP186" s="12"/>
      <c r="BQ186" s="12"/>
      <c r="BR186" s="12"/>
      <c r="BS186" s="12"/>
      <c r="BT186" s="12"/>
      <c r="BU186" s="12"/>
      <c r="BV186" s="12"/>
      <c r="BW186" s="12"/>
      <c r="BX186" s="12"/>
      <c r="BY186" s="12"/>
      <c r="BZ186" s="12"/>
      <c r="CA186" s="12"/>
      <c r="CB186" s="12"/>
      <c r="CC186" s="12"/>
    </row>
    <row r="187" spans="1:81" ht="15.75" x14ac:dyDescent="0.25">
      <c r="A187" s="20"/>
      <c r="B187" s="29"/>
      <c r="C187" s="29"/>
      <c r="D187" s="29"/>
      <c r="E187" s="29"/>
      <c r="F187" s="26"/>
      <c r="G187" s="13"/>
      <c r="H187" s="20"/>
      <c r="I187" s="22"/>
      <c r="J187" s="22"/>
      <c r="K187" s="22"/>
      <c r="L187" s="22"/>
      <c r="M187" s="24"/>
      <c r="N187" s="22"/>
      <c r="O187" s="20"/>
      <c r="P187" s="12"/>
      <c r="Q187" s="12"/>
      <c r="R187" s="12"/>
      <c r="S187" s="12"/>
      <c r="T187" s="12"/>
      <c r="U187" s="12"/>
      <c r="V187" s="12"/>
      <c r="W187" s="12"/>
      <c r="X187" s="12"/>
      <c r="Y187" s="12"/>
      <c r="Z187" s="12"/>
      <c r="AA187" s="12"/>
      <c r="AB187" s="12"/>
      <c r="AC187" s="12"/>
      <c r="AD187" s="12"/>
      <c r="AE187" s="12"/>
      <c r="AF187" s="12"/>
      <c r="AG187" s="12"/>
      <c r="AH187" s="12"/>
      <c r="AI187" s="12"/>
      <c r="AJ187" s="12"/>
      <c r="AK187" s="12"/>
      <c r="AL187" s="12"/>
      <c r="AM187" s="12"/>
      <c r="AN187" s="12"/>
      <c r="AO187" s="12"/>
      <c r="AP187" s="12"/>
      <c r="AQ187" s="12"/>
      <c r="AR187" s="12"/>
      <c r="AS187" s="12"/>
      <c r="AT187" s="12"/>
      <c r="AU187" s="12"/>
      <c r="AV187" s="12"/>
      <c r="AW187" s="12"/>
      <c r="AX187" s="12"/>
      <c r="AY187" s="12"/>
      <c r="AZ187" s="12"/>
      <c r="BA187" s="12"/>
      <c r="BB187" s="12"/>
      <c r="BC187" s="12"/>
      <c r="BD187" s="12"/>
      <c r="BE187" s="12"/>
      <c r="BF187" s="12"/>
      <c r="BG187" s="12"/>
      <c r="BH187" s="12"/>
      <c r="BI187" s="12"/>
      <c r="BJ187" s="12"/>
      <c r="BK187" s="12"/>
      <c r="BL187" s="12"/>
      <c r="BM187" s="12"/>
      <c r="BN187" s="12"/>
      <c r="BO187" s="12"/>
      <c r="BP187" s="12"/>
      <c r="BQ187" s="12"/>
      <c r="BR187" s="12"/>
      <c r="BS187" s="12"/>
      <c r="BT187" s="12"/>
      <c r="BU187" s="12"/>
      <c r="BV187" s="12"/>
      <c r="BW187" s="12"/>
      <c r="BX187" s="12"/>
      <c r="BY187" s="12"/>
      <c r="BZ187" s="12"/>
      <c r="CA187" s="12"/>
      <c r="CB187" s="12"/>
      <c r="CC187" s="12"/>
    </row>
    <row r="188" spans="1:81" ht="15.75" x14ac:dyDescent="0.25">
      <c r="A188" s="20"/>
      <c r="B188" s="29"/>
      <c r="C188" s="29"/>
      <c r="D188" s="29"/>
      <c r="E188" s="29"/>
      <c r="F188" s="26"/>
      <c r="G188" s="13"/>
      <c r="H188" s="20"/>
      <c r="I188" s="22"/>
      <c r="J188" s="22"/>
      <c r="K188" s="22"/>
      <c r="L188" s="22"/>
      <c r="M188" s="24"/>
      <c r="N188" s="22"/>
      <c r="O188" s="20"/>
      <c r="P188" s="12"/>
      <c r="Q188" s="12"/>
      <c r="R188" s="12"/>
      <c r="S188" s="12"/>
      <c r="T188" s="12"/>
      <c r="U188" s="12"/>
      <c r="V188" s="12"/>
      <c r="W188" s="12"/>
      <c r="X188" s="12"/>
      <c r="Y188" s="12"/>
      <c r="Z188" s="12"/>
      <c r="AA188" s="12"/>
      <c r="AB188" s="12"/>
      <c r="AC188" s="12"/>
      <c r="AD188" s="12"/>
      <c r="AE188" s="12"/>
      <c r="AF188" s="12"/>
      <c r="AG188" s="12"/>
      <c r="AH188" s="12"/>
      <c r="AI188" s="12"/>
      <c r="AJ188" s="12"/>
      <c r="AK188" s="12"/>
      <c r="AL188" s="12"/>
      <c r="AM188" s="12"/>
      <c r="AN188" s="12"/>
      <c r="AO188" s="12"/>
      <c r="AP188" s="12"/>
      <c r="AQ188" s="12"/>
      <c r="AR188" s="12"/>
      <c r="AS188" s="12"/>
      <c r="AT188" s="12"/>
      <c r="AU188" s="12"/>
      <c r="AV188" s="12"/>
      <c r="AW188" s="12"/>
      <c r="AX188" s="12"/>
      <c r="AY188" s="12"/>
      <c r="AZ188" s="12"/>
      <c r="BA188" s="12"/>
      <c r="BB188" s="12"/>
      <c r="BC188" s="12"/>
      <c r="BD188" s="12"/>
      <c r="BE188" s="12"/>
      <c r="BF188" s="12"/>
      <c r="BG188" s="12"/>
      <c r="BH188" s="12"/>
      <c r="BI188" s="12"/>
      <c r="BJ188" s="12"/>
      <c r="BK188" s="12"/>
      <c r="BL188" s="12"/>
      <c r="BM188" s="12"/>
      <c r="BN188" s="12"/>
      <c r="BO188" s="12"/>
      <c r="BP188" s="12"/>
      <c r="BQ188" s="12"/>
      <c r="BR188" s="12"/>
      <c r="BS188" s="12"/>
      <c r="BT188" s="12"/>
      <c r="BU188" s="12"/>
      <c r="BV188" s="12"/>
      <c r="BW188" s="12"/>
      <c r="BX188" s="12"/>
      <c r="BY188" s="12"/>
      <c r="BZ188" s="12"/>
      <c r="CA188" s="12"/>
      <c r="CB188" s="12"/>
      <c r="CC188" s="12"/>
    </row>
    <row r="189" spans="1:81" ht="15.75" x14ac:dyDescent="0.25">
      <c r="A189" s="20"/>
      <c r="B189" s="29"/>
      <c r="C189" s="29"/>
      <c r="D189" s="29"/>
      <c r="E189" s="29"/>
      <c r="F189" s="26"/>
      <c r="G189" s="13"/>
      <c r="H189" s="20"/>
      <c r="I189" s="22"/>
      <c r="J189" s="22"/>
      <c r="K189" s="22"/>
      <c r="L189" s="22"/>
      <c r="M189" s="24"/>
      <c r="N189" s="22"/>
      <c r="O189" s="20"/>
      <c r="P189" s="12"/>
      <c r="Q189" s="12"/>
      <c r="R189" s="12"/>
      <c r="S189" s="12"/>
      <c r="T189" s="12"/>
      <c r="U189" s="12"/>
      <c r="V189" s="12"/>
      <c r="W189" s="12"/>
      <c r="X189" s="12"/>
      <c r="Y189" s="12"/>
      <c r="Z189" s="12"/>
      <c r="AA189" s="12"/>
      <c r="AB189" s="12"/>
      <c r="AC189" s="12"/>
      <c r="AD189" s="12"/>
      <c r="AE189" s="12"/>
      <c r="AF189" s="12"/>
      <c r="AG189" s="12"/>
      <c r="AH189" s="12"/>
      <c r="AI189" s="12"/>
      <c r="AJ189" s="12"/>
      <c r="AK189" s="12"/>
      <c r="AL189" s="12"/>
      <c r="AM189" s="12"/>
      <c r="AN189" s="12"/>
      <c r="AO189" s="12"/>
      <c r="AP189" s="12"/>
      <c r="AQ189" s="12"/>
      <c r="AR189" s="12"/>
      <c r="AS189" s="12"/>
      <c r="AT189" s="12"/>
      <c r="AU189" s="12"/>
      <c r="AV189" s="12"/>
      <c r="AW189" s="12"/>
      <c r="AX189" s="12"/>
      <c r="AY189" s="12"/>
      <c r="AZ189" s="12"/>
      <c r="BA189" s="12"/>
      <c r="BB189" s="12"/>
      <c r="BC189" s="12"/>
      <c r="BD189" s="12"/>
      <c r="BE189" s="12"/>
      <c r="BF189" s="12"/>
      <c r="BG189" s="12"/>
      <c r="BH189" s="12"/>
      <c r="BI189" s="12"/>
      <c r="BJ189" s="12"/>
      <c r="BK189" s="12"/>
      <c r="BL189" s="12"/>
      <c r="BM189" s="12"/>
      <c r="BN189" s="12"/>
      <c r="BO189" s="12"/>
      <c r="BP189" s="12"/>
      <c r="BQ189" s="12"/>
      <c r="BR189" s="12"/>
      <c r="BS189" s="12"/>
      <c r="BT189" s="12"/>
      <c r="BU189" s="12"/>
      <c r="BV189" s="12"/>
      <c r="BW189" s="12"/>
      <c r="BX189" s="12"/>
      <c r="BY189" s="12"/>
      <c r="BZ189" s="12"/>
      <c r="CA189" s="12"/>
      <c r="CB189" s="12"/>
      <c r="CC189" s="12"/>
    </row>
    <row r="190" spans="1:81" ht="15.75" x14ac:dyDescent="0.25">
      <c r="A190" s="20"/>
      <c r="B190" s="29"/>
      <c r="C190" s="29"/>
      <c r="D190" s="29"/>
      <c r="E190" s="29"/>
      <c r="F190" s="26"/>
      <c r="G190" s="13"/>
      <c r="H190" s="20"/>
      <c r="I190" s="22"/>
      <c r="J190" s="22"/>
      <c r="K190" s="22"/>
      <c r="L190" s="22"/>
      <c r="M190" s="24"/>
      <c r="N190" s="22"/>
      <c r="O190" s="20"/>
      <c r="P190" s="12"/>
      <c r="Q190" s="12"/>
      <c r="R190" s="12"/>
      <c r="S190" s="12"/>
      <c r="T190" s="12"/>
      <c r="U190" s="12"/>
      <c r="V190" s="12"/>
      <c r="W190" s="12"/>
      <c r="X190" s="12"/>
      <c r="Y190" s="12"/>
      <c r="Z190" s="12"/>
      <c r="AA190" s="12"/>
      <c r="AB190" s="12"/>
      <c r="AC190" s="12"/>
      <c r="AD190" s="12"/>
      <c r="AE190" s="12"/>
      <c r="AF190" s="12"/>
      <c r="AG190" s="12"/>
      <c r="AH190" s="12"/>
      <c r="AI190" s="12"/>
      <c r="AJ190" s="12"/>
      <c r="AK190" s="12"/>
      <c r="AL190" s="12"/>
      <c r="AM190" s="12"/>
      <c r="AN190" s="12"/>
      <c r="AO190" s="12"/>
      <c r="AP190" s="12"/>
      <c r="AQ190" s="12"/>
      <c r="AR190" s="12"/>
      <c r="AS190" s="12"/>
      <c r="AT190" s="12"/>
      <c r="AU190" s="12"/>
      <c r="AV190" s="12"/>
      <c r="AW190" s="12"/>
      <c r="AX190" s="12"/>
      <c r="AY190" s="12"/>
      <c r="AZ190" s="12"/>
      <c r="BA190" s="12"/>
      <c r="BB190" s="12"/>
      <c r="BC190" s="12"/>
      <c r="BD190" s="12"/>
      <c r="BE190" s="12"/>
      <c r="BF190" s="12"/>
      <c r="BG190" s="12"/>
      <c r="BH190" s="12"/>
      <c r="BI190" s="12"/>
      <c r="BJ190" s="12"/>
      <c r="BK190" s="12"/>
      <c r="BL190" s="12"/>
      <c r="BM190" s="12"/>
      <c r="BN190" s="12"/>
      <c r="BO190" s="12"/>
      <c r="BP190" s="12"/>
      <c r="BQ190" s="12"/>
      <c r="BR190" s="12"/>
      <c r="BS190" s="12"/>
      <c r="BT190" s="12"/>
      <c r="BU190" s="12"/>
      <c r="BV190" s="12"/>
      <c r="BW190" s="12"/>
      <c r="BX190" s="12"/>
      <c r="BY190" s="12"/>
      <c r="BZ190" s="12"/>
      <c r="CA190" s="12"/>
      <c r="CB190" s="12"/>
      <c r="CC190" s="12"/>
    </row>
    <row r="191" spans="1:81" ht="15.75" x14ac:dyDescent="0.25">
      <c r="A191" s="20"/>
      <c r="B191" s="29"/>
      <c r="C191" s="29"/>
      <c r="D191" s="29"/>
      <c r="E191" s="29"/>
      <c r="F191" s="26"/>
      <c r="G191" s="13"/>
      <c r="H191" s="20"/>
      <c r="I191" s="22"/>
      <c r="J191" s="22"/>
      <c r="K191" s="22"/>
      <c r="L191" s="22"/>
      <c r="M191" s="24"/>
      <c r="N191" s="22"/>
      <c r="O191" s="20"/>
      <c r="P191" s="12"/>
      <c r="Q191" s="12"/>
      <c r="R191" s="12"/>
      <c r="S191" s="12"/>
      <c r="T191" s="12"/>
      <c r="U191" s="12"/>
      <c r="V191" s="12"/>
      <c r="W191" s="12"/>
      <c r="X191" s="12"/>
      <c r="Y191" s="12"/>
      <c r="Z191" s="12"/>
      <c r="AA191" s="12"/>
      <c r="AB191" s="12"/>
      <c r="AC191" s="12"/>
      <c r="AD191" s="12"/>
      <c r="AE191" s="12"/>
      <c r="AF191" s="12"/>
      <c r="AG191" s="12"/>
      <c r="AH191" s="12"/>
      <c r="AI191" s="12"/>
      <c r="AJ191" s="12"/>
      <c r="AK191" s="12"/>
      <c r="AL191" s="12"/>
      <c r="AM191" s="12"/>
      <c r="AN191" s="12"/>
      <c r="AO191" s="12"/>
      <c r="AP191" s="12"/>
      <c r="AQ191" s="12"/>
      <c r="AR191" s="12"/>
      <c r="AS191" s="12"/>
      <c r="AT191" s="12"/>
      <c r="AU191" s="12"/>
      <c r="AV191" s="12"/>
      <c r="AW191" s="12"/>
      <c r="AX191" s="12"/>
      <c r="AY191" s="12"/>
      <c r="AZ191" s="12"/>
      <c r="BA191" s="12"/>
      <c r="BB191" s="12"/>
      <c r="BC191" s="12"/>
      <c r="BD191" s="12"/>
      <c r="BE191" s="12"/>
      <c r="BF191" s="12"/>
      <c r="BG191" s="12"/>
      <c r="BH191" s="12"/>
      <c r="BI191" s="12"/>
      <c r="BJ191" s="12"/>
      <c r="BK191" s="12"/>
      <c r="BL191" s="12"/>
      <c r="BM191" s="12"/>
      <c r="BN191" s="12"/>
      <c r="BO191" s="12"/>
      <c r="BP191" s="12"/>
      <c r="BQ191" s="12"/>
      <c r="BR191" s="12"/>
      <c r="BS191" s="12"/>
      <c r="BT191" s="12"/>
      <c r="BU191" s="12"/>
      <c r="BV191" s="12"/>
      <c r="BW191" s="12"/>
      <c r="BX191" s="12"/>
      <c r="BY191" s="12"/>
      <c r="BZ191" s="12"/>
      <c r="CA191" s="12"/>
      <c r="CB191" s="12"/>
      <c r="CC191" s="12"/>
    </row>
    <row r="192" spans="1:81" ht="15.75" x14ac:dyDescent="0.25">
      <c r="A192" s="20"/>
      <c r="B192" s="29"/>
      <c r="C192" s="29"/>
      <c r="D192" s="29"/>
      <c r="E192" s="29"/>
      <c r="F192" s="26"/>
      <c r="G192" s="13"/>
      <c r="H192" s="20"/>
      <c r="I192" s="22"/>
      <c r="J192" s="22"/>
      <c r="K192" s="22"/>
      <c r="L192" s="22"/>
      <c r="M192" s="24"/>
      <c r="N192" s="22"/>
      <c r="O192" s="20"/>
      <c r="P192" s="12"/>
      <c r="Q192" s="12"/>
      <c r="R192" s="12"/>
      <c r="S192" s="12"/>
      <c r="T192" s="12"/>
      <c r="U192" s="12"/>
      <c r="V192" s="12"/>
      <c r="W192" s="12"/>
      <c r="X192" s="12"/>
      <c r="Y192" s="12"/>
      <c r="Z192" s="12"/>
      <c r="AA192" s="12"/>
      <c r="AB192" s="12"/>
      <c r="AC192" s="12"/>
      <c r="AD192" s="12"/>
      <c r="AE192" s="12"/>
      <c r="AF192" s="12"/>
      <c r="AG192" s="12"/>
      <c r="AH192" s="12"/>
      <c r="AI192" s="12"/>
      <c r="AJ192" s="12"/>
      <c r="AK192" s="12"/>
      <c r="AL192" s="12"/>
      <c r="AM192" s="12"/>
      <c r="AN192" s="12"/>
      <c r="AO192" s="12"/>
      <c r="AP192" s="12"/>
      <c r="AQ192" s="12"/>
      <c r="AR192" s="12"/>
      <c r="AS192" s="12"/>
      <c r="AT192" s="12"/>
      <c r="AU192" s="12"/>
      <c r="AV192" s="12"/>
      <c r="AW192" s="12"/>
      <c r="AX192" s="12"/>
      <c r="AY192" s="12"/>
      <c r="AZ192" s="12"/>
      <c r="BA192" s="12"/>
      <c r="BB192" s="12"/>
      <c r="BC192" s="12"/>
      <c r="BD192" s="12"/>
      <c r="BE192" s="12"/>
      <c r="BF192" s="12"/>
      <c r="BG192" s="12"/>
      <c r="BH192" s="12"/>
      <c r="BI192" s="12"/>
      <c r="BJ192" s="12"/>
      <c r="BK192" s="12"/>
      <c r="BL192" s="12"/>
      <c r="BM192" s="12"/>
      <c r="BN192" s="12"/>
      <c r="BO192" s="12"/>
      <c r="BP192" s="12"/>
      <c r="BQ192" s="12"/>
      <c r="BR192" s="12"/>
      <c r="BS192" s="12"/>
      <c r="BT192" s="12"/>
      <c r="BU192" s="12"/>
      <c r="BV192" s="12"/>
      <c r="BW192" s="12"/>
      <c r="BX192" s="12"/>
      <c r="BY192" s="12"/>
      <c r="BZ192" s="12"/>
      <c r="CA192" s="12"/>
      <c r="CB192" s="12"/>
      <c r="CC192" s="12"/>
    </row>
    <row r="193" spans="1:81" ht="15.75" x14ac:dyDescent="0.25">
      <c r="A193" s="20"/>
      <c r="B193" s="29"/>
      <c r="C193" s="29"/>
      <c r="D193" s="29"/>
      <c r="E193" s="29"/>
      <c r="F193" s="26"/>
      <c r="G193" s="13"/>
      <c r="H193" s="20"/>
      <c r="I193" s="22"/>
      <c r="J193" s="22"/>
      <c r="K193" s="22"/>
      <c r="L193" s="22"/>
      <c r="M193" s="24"/>
      <c r="N193" s="22"/>
      <c r="O193" s="20"/>
      <c r="P193" s="12"/>
      <c r="Q193" s="12"/>
      <c r="R193" s="12"/>
      <c r="S193" s="12"/>
      <c r="T193" s="12"/>
      <c r="U193" s="12"/>
      <c r="V193" s="12"/>
      <c r="W193" s="12"/>
      <c r="X193" s="12"/>
      <c r="Y193" s="12"/>
      <c r="Z193" s="12"/>
      <c r="AA193" s="12"/>
      <c r="AB193" s="12"/>
      <c r="AC193" s="12"/>
      <c r="AD193" s="12"/>
      <c r="AE193" s="12"/>
      <c r="AF193" s="12"/>
      <c r="AG193" s="12"/>
      <c r="AH193" s="12"/>
      <c r="AI193" s="12"/>
      <c r="AJ193" s="12"/>
      <c r="AK193" s="12"/>
      <c r="AL193" s="12"/>
      <c r="AM193" s="12"/>
      <c r="AN193" s="12"/>
      <c r="AO193" s="12"/>
      <c r="AP193" s="12"/>
      <c r="AQ193" s="12"/>
      <c r="AR193" s="12"/>
      <c r="AS193" s="12"/>
      <c r="AT193" s="12"/>
      <c r="AU193" s="12"/>
      <c r="AV193" s="12"/>
      <c r="AW193" s="12"/>
      <c r="AX193" s="12"/>
      <c r="AY193" s="12"/>
      <c r="AZ193" s="12"/>
      <c r="BA193" s="12"/>
      <c r="BB193" s="12"/>
      <c r="BC193" s="12"/>
      <c r="BD193" s="12"/>
      <c r="BE193" s="12"/>
      <c r="BF193" s="12"/>
      <c r="BG193" s="12"/>
      <c r="BH193" s="12"/>
      <c r="BI193" s="12"/>
      <c r="BJ193" s="12"/>
      <c r="BK193" s="12"/>
      <c r="BL193" s="12"/>
      <c r="BM193" s="12"/>
      <c r="BN193" s="12"/>
      <c r="BO193" s="12"/>
      <c r="BP193" s="12"/>
      <c r="BQ193" s="12"/>
      <c r="BR193" s="12"/>
      <c r="BS193" s="12"/>
      <c r="BT193" s="12"/>
      <c r="BU193" s="12"/>
      <c r="BV193" s="12"/>
      <c r="BW193" s="12"/>
      <c r="BX193" s="12"/>
      <c r="BY193" s="12"/>
      <c r="BZ193" s="12"/>
      <c r="CA193" s="12"/>
      <c r="CB193" s="12"/>
      <c r="CC193" s="12"/>
    </row>
    <row r="194" spans="1:81" ht="15.75" x14ac:dyDescent="0.25">
      <c r="A194" s="20"/>
      <c r="B194" s="29"/>
      <c r="C194" s="29"/>
      <c r="D194" s="29"/>
      <c r="E194" s="29"/>
      <c r="F194" s="26"/>
      <c r="G194" s="13"/>
      <c r="H194" s="20"/>
      <c r="I194" s="22"/>
      <c r="J194" s="22"/>
      <c r="K194" s="22"/>
      <c r="L194" s="22"/>
      <c r="M194" s="24"/>
      <c r="N194" s="22"/>
      <c r="O194" s="20"/>
      <c r="P194" s="12"/>
      <c r="Q194" s="12"/>
      <c r="R194" s="12"/>
      <c r="S194" s="12"/>
      <c r="T194" s="12"/>
      <c r="U194" s="12"/>
      <c r="V194" s="12"/>
      <c r="W194" s="12"/>
      <c r="X194" s="12"/>
      <c r="Y194" s="12"/>
      <c r="Z194" s="12"/>
      <c r="AA194" s="12"/>
      <c r="AB194" s="12"/>
      <c r="AC194" s="12"/>
      <c r="AD194" s="12"/>
      <c r="AE194" s="12"/>
      <c r="AF194" s="12"/>
      <c r="AG194" s="12"/>
      <c r="AH194" s="12"/>
      <c r="AI194" s="12"/>
      <c r="AJ194" s="12"/>
      <c r="AK194" s="12"/>
      <c r="AL194" s="12"/>
      <c r="AM194" s="12"/>
      <c r="AN194" s="12"/>
      <c r="AO194" s="12"/>
      <c r="AP194" s="12"/>
      <c r="AQ194" s="12"/>
      <c r="AR194" s="12"/>
      <c r="AS194" s="12"/>
      <c r="AT194" s="12"/>
      <c r="AU194" s="12"/>
      <c r="AV194" s="12"/>
      <c r="AW194" s="12"/>
      <c r="AX194" s="12"/>
      <c r="AY194" s="12"/>
      <c r="AZ194" s="12"/>
      <c r="BA194" s="12"/>
      <c r="BB194" s="12"/>
      <c r="BC194" s="12"/>
      <c r="BD194" s="12"/>
      <c r="BE194" s="12"/>
      <c r="BF194" s="12"/>
      <c r="BG194" s="12"/>
      <c r="BH194" s="12"/>
      <c r="BI194" s="12"/>
      <c r="BJ194" s="12"/>
      <c r="BK194" s="12"/>
      <c r="BL194" s="12"/>
      <c r="BM194" s="12"/>
      <c r="BN194" s="12"/>
      <c r="BO194" s="12"/>
      <c r="BP194" s="12"/>
      <c r="BQ194" s="12"/>
      <c r="BR194" s="12"/>
      <c r="BS194" s="12"/>
      <c r="BT194" s="12"/>
      <c r="BU194" s="12"/>
      <c r="BV194" s="12"/>
      <c r="BW194" s="12"/>
      <c r="BX194" s="12"/>
      <c r="BY194" s="12"/>
      <c r="BZ194" s="12"/>
      <c r="CA194" s="12"/>
      <c r="CB194" s="12"/>
      <c r="CC194" s="12"/>
    </row>
    <row r="195" spans="1:81" ht="15.75" x14ac:dyDescent="0.25">
      <c r="A195" s="20"/>
      <c r="B195" s="29"/>
      <c r="C195" s="29"/>
      <c r="D195" s="29"/>
      <c r="E195" s="29"/>
      <c r="F195" s="26"/>
      <c r="G195" s="13"/>
      <c r="H195" s="20"/>
      <c r="I195" s="22"/>
      <c r="J195" s="22"/>
      <c r="K195" s="22"/>
      <c r="L195" s="22"/>
      <c r="M195" s="24"/>
      <c r="N195" s="22"/>
      <c r="O195" s="20"/>
      <c r="P195" s="12"/>
      <c r="Q195" s="12"/>
      <c r="R195" s="12"/>
      <c r="S195" s="12"/>
      <c r="T195" s="12"/>
      <c r="U195" s="12"/>
      <c r="V195" s="12"/>
      <c r="W195" s="12"/>
      <c r="X195" s="12"/>
      <c r="Y195" s="12"/>
      <c r="Z195" s="12"/>
      <c r="AA195" s="12"/>
      <c r="AB195" s="12"/>
      <c r="AC195" s="12"/>
      <c r="AD195" s="12"/>
      <c r="AE195" s="12"/>
      <c r="AF195" s="12"/>
      <c r="AG195" s="12"/>
      <c r="AH195" s="12"/>
      <c r="AI195" s="12"/>
      <c r="AJ195" s="12"/>
      <c r="AK195" s="12"/>
      <c r="AL195" s="12"/>
      <c r="AM195" s="12"/>
      <c r="AN195" s="12"/>
      <c r="AO195" s="12"/>
      <c r="AP195" s="12"/>
      <c r="AQ195" s="12"/>
      <c r="AR195" s="12"/>
      <c r="AS195" s="12"/>
      <c r="AT195" s="12"/>
      <c r="AU195" s="12"/>
      <c r="AV195" s="12"/>
      <c r="AW195" s="12"/>
      <c r="AX195" s="12"/>
      <c r="AY195" s="12"/>
      <c r="AZ195" s="12"/>
      <c r="BA195" s="12"/>
      <c r="BB195" s="12"/>
      <c r="BC195" s="12"/>
      <c r="BD195" s="12"/>
      <c r="BE195" s="12"/>
      <c r="BF195" s="12"/>
      <c r="BG195" s="12"/>
      <c r="BH195" s="12"/>
      <c r="BI195" s="12"/>
      <c r="BJ195" s="12"/>
      <c r="BK195" s="12"/>
      <c r="BL195" s="12"/>
      <c r="BM195" s="12"/>
      <c r="BN195" s="12"/>
      <c r="BO195" s="12"/>
      <c r="BP195" s="12"/>
      <c r="BQ195" s="12"/>
      <c r="BR195" s="12"/>
      <c r="BS195" s="12"/>
      <c r="BT195" s="12"/>
      <c r="BU195" s="12"/>
      <c r="BV195" s="12"/>
      <c r="BW195" s="12"/>
      <c r="BX195" s="12"/>
      <c r="BY195" s="12"/>
      <c r="BZ195" s="12"/>
      <c r="CA195" s="12"/>
      <c r="CB195" s="12"/>
      <c r="CC195" s="12"/>
    </row>
    <row r="196" spans="1:81" ht="15.75" x14ac:dyDescent="0.25">
      <c r="A196" s="20"/>
      <c r="B196" s="29"/>
      <c r="C196" s="29"/>
      <c r="D196" s="29"/>
      <c r="E196" s="29"/>
      <c r="F196" s="26"/>
      <c r="G196" s="13"/>
      <c r="H196" s="20"/>
      <c r="I196" s="22"/>
      <c r="J196" s="22"/>
      <c r="K196" s="22"/>
      <c r="L196" s="22"/>
      <c r="M196" s="24"/>
      <c r="N196" s="22"/>
      <c r="O196" s="20"/>
      <c r="P196" s="12"/>
      <c r="Q196" s="12"/>
      <c r="R196" s="12"/>
      <c r="S196" s="12"/>
      <c r="T196" s="12"/>
      <c r="U196" s="12"/>
      <c r="V196" s="12"/>
      <c r="W196" s="12"/>
      <c r="X196" s="12"/>
      <c r="Y196" s="12"/>
      <c r="Z196" s="12"/>
      <c r="AA196" s="12"/>
      <c r="AB196" s="12"/>
      <c r="AC196" s="12"/>
      <c r="AD196" s="12"/>
      <c r="AE196" s="12"/>
      <c r="AF196" s="12"/>
      <c r="AG196" s="12"/>
      <c r="AH196" s="12"/>
      <c r="AI196" s="12"/>
      <c r="AJ196" s="12"/>
      <c r="AK196" s="12"/>
      <c r="AL196" s="12"/>
      <c r="AM196" s="12"/>
      <c r="AN196" s="12"/>
      <c r="AO196" s="12"/>
      <c r="AP196" s="12"/>
      <c r="AQ196" s="12"/>
      <c r="AR196" s="12"/>
      <c r="AS196" s="12"/>
      <c r="AT196" s="12"/>
      <c r="AU196" s="12"/>
      <c r="AV196" s="12"/>
      <c r="AW196" s="12"/>
      <c r="AX196" s="12"/>
      <c r="AY196" s="12"/>
      <c r="AZ196" s="12"/>
      <c r="BA196" s="12"/>
      <c r="BB196" s="12"/>
      <c r="BC196" s="12"/>
      <c r="BD196" s="12"/>
      <c r="BE196" s="12"/>
      <c r="BF196" s="12"/>
      <c r="BG196" s="12"/>
      <c r="BH196" s="12"/>
      <c r="BI196" s="12"/>
      <c r="BJ196" s="12"/>
      <c r="BK196" s="12"/>
      <c r="BL196" s="12"/>
      <c r="BM196" s="12"/>
      <c r="BN196" s="12"/>
      <c r="BO196" s="12"/>
      <c r="BP196" s="12"/>
      <c r="BQ196" s="12"/>
      <c r="BR196" s="12"/>
      <c r="BS196" s="12"/>
      <c r="BT196" s="12"/>
      <c r="BU196" s="12"/>
      <c r="BV196" s="12"/>
      <c r="BW196" s="12"/>
      <c r="BX196" s="12"/>
      <c r="BY196" s="12"/>
      <c r="BZ196" s="12"/>
      <c r="CA196" s="12"/>
      <c r="CB196" s="12"/>
      <c r="CC196" s="12"/>
    </row>
    <row r="197" spans="1:81" ht="15.75" x14ac:dyDescent="0.25">
      <c r="A197" s="20"/>
      <c r="B197" s="29"/>
      <c r="C197" s="29"/>
      <c r="D197" s="29"/>
      <c r="E197" s="29"/>
      <c r="F197" s="26"/>
      <c r="G197" s="13"/>
      <c r="H197" s="20"/>
      <c r="I197" s="22"/>
      <c r="J197" s="22"/>
      <c r="K197" s="22"/>
      <c r="L197" s="22"/>
      <c r="M197" s="24"/>
      <c r="N197" s="22"/>
      <c r="O197" s="20"/>
      <c r="P197" s="12"/>
      <c r="Q197" s="12"/>
      <c r="R197" s="12"/>
      <c r="S197" s="12"/>
      <c r="T197" s="12"/>
      <c r="U197" s="12"/>
      <c r="V197" s="12"/>
      <c r="W197" s="12"/>
      <c r="X197" s="12"/>
      <c r="Y197" s="12"/>
      <c r="Z197" s="12"/>
      <c r="AA197" s="12"/>
      <c r="AB197" s="12"/>
      <c r="AC197" s="12"/>
      <c r="AD197" s="12"/>
      <c r="AE197" s="12"/>
      <c r="AF197" s="12"/>
      <c r="AG197" s="12"/>
      <c r="AH197" s="12"/>
      <c r="AI197" s="12"/>
      <c r="AJ197" s="12"/>
      <c r="AK197" s="12"/>
      <c r="AL197" s="12"/>
      <c r="AM197" s="12"/>
      <c r="AN197" s="12"/>
      <c r="AO197" s="12"/>
      <c r="AP197" s="12"/>
      <c r="AQ197" s="12"/>
      <c r="AR197" s="12"/>
      <c r="AS197" s="12"/>
      <c r="AT197" s="12"/>
      <c r="AU197" s="12"/>
      <c r="AV197" s="12"/>
      <c r="AW197" s="12"/>
      <c r="AX197" s="12"/>
      <c r="AY197" s="12"/>
      <c r="AZ197" s="12"/>
      <c r="BA197" s="12"/>
      <c r="BB197" s="12"/>
      <c r="BC197" s="12"/>
      <c r="BD197" s="12"/>
      <c r="BE197" s="12"/>
      <c r="BF197" s="12"/>
      <c r="BG197" s="12"/>
      <c r="BH197" s="12"/>
      <c r="BI197" s="12"/>
      <c r="BJ197" s="12"/>
      <c r="BK197" s="12"/>
      <c r="BL197" s="12"/>
      <c r="BM197" s="12"/>
      <c r="BN197" s="12"/>
      <c r="BO197" s="12"/>
      <c r="BP197" s="12"/>
      <c r="BQ197" s="12"/>
      <c r="BR197" s="12"/>
      <c r="BS197" s="12"/>
      <c r="BT197" s="12"/>
      <c r="BU197" s="12"/>
      <c r="BV197" s="12"/>
      <c r="BW197" s="12"/>
      <c r="BX197" s="12"/>
      <c r="BY197" s="12"/>
      <c r="BZ197" s="12"/>
      <c r="CA197" s="12"/>
      <c r="CB197" s="12"/>
      <c r="CC197" s="12"/>
    </row>
    <row r="198" spans="1:81" ht="15.75" x14ac:dyDescent="0.25">
      <c r="A198" s="20"/>
      <c r="B198" s="29"/>
      <c r="C198" s="29"/>
      <c r="D198" s="29"/>
      <c r="E198" s="29"/>
      <c r="F198" s="26"/>
      <c r="G198" s="13"/>
      <c r="H198" s="20"/>
      <c r="I198" s="22"/>
      <c r="J198" s="22"/>
      <c r="K198" s="22"/>
      <c r="L198" s="22"/>
      <c r="M198" s="24"/>
      <c r="N198" s="22"/>
      <c r="O198" s="20"/>
      <c r="P198" s="12"/>
      <c r="Q198" s="12"/>
      <c r="R198" s="12"/>
      <c r="S198" s="12"/>
      <c r="T198" s="12"/>
      <c r="U198" s="12"/>
      <c r="V198" s="12"/>
      <c r="W198" s="12"/>
      <c r="X198" s="12"/>
      <c r="Y198" s="12"/>
      <c r="Z198" s="12"/>
      <c r="AA198" s="12"/>
      <c r="AB198" s="12"/>
      <c r="AC198" s="12"/>
      <c r="AD198" s="12"/>
      <c r="AE198" s="12"/>
      <c r="AF198" s="12"/>
      <c r="AG198" s="12"/>
      <c r="AH198" s="12"/>
      <c r="AI198" s="12"/>
      <c r="AJ198" s="12"/>
      <c r="AK198" s="12"/>
      <c r="AL198" s="12"/>
      <c r="AM198" s="12"/>
      <c r="AN198" s="12"/>
      <c r="AO198" s="12"/>
      <c r="AP198" s="12"/>
      <c r="AQ198" s="12"/>
      <c r="AR198" s="12"/>
      <c r="AS198" s="12"/>
      <c r="AT198" s="12"/>
      <c r="AU198" s="12"/>
      <c r="AV198" s="12"/>
      <c r="AW198" s="12"/>
      <c r="AX198" s="12"/>
      <c r="AY198" s="12"/>
      <c r="AZ198" s="12"/>
      <c r="BA198" s="12"/>
      <c r="BB198" s="12"/>
      <c r="BC198" s="12"/>
      <c r="BD198" s="12"/>
      <c r="BE198" s="12"/>
      <c r="BF198" s="12"/>
      <c r="BG198" s="12"/>
      <c r="BH198" s="12"/>
      <c r="BI198" s="12"/>
      <c r="BJ198" s="12"/>
      <c r="BK198" s="12"/>
      <c r="BL198" s="12"/>
      <c r="BM198" s="12"/>
      <c r="BN198" s="12"/>
      <c r="BO198" s="12"/>
      <c r="BP198" s="12"/>
      <c r="BQ198" s="12"/>
      <c r="BR198" s="12"/>
      <c r="BS198" s="12"/>
      <c r="BT198" s="12"/>
      <c r="BU198" s="12"/>
      <c r="BV198" s="12"/>
      <c r="BW198" s="12"/>
      <c r="BX198" s="12"/>
      <c r="BY198" s="12"/>
      <c r="BZ198" s="12"/>
      <c r="CA198" s="12"/>
      <c r="CB198" s="12"/>
      <c r="CC198" s="12"/>
    </row>
    <row r="199" spans="1:81" ht="15.75" x14ac:dyDescent="0.25">
      <c r="A199" s="20"/>
      <c r="B199" s="29"/>
      <c r="C199" s="29"/>
      <c r="D199" s="29"/>
      <c r="E199" s="29"/>
      <c r="F199" s="26"/>
      <c r="G199" s="13"/>
      <c r="H199" s="20"/>
      <c r="I199" s="22"/>
      <c r="J199" s="22"/>
      <c r="K199" s="22"/>
      <c r="L199" s="22"/>
      <c r="M199" s="24"/>
      <c r="N199" s="22"/>
      <c r="O199" s="20"/>
      <c r="P199" s="12"/>
      <c r="Q199" s="12"/>
      <c r="R199" s="12"/>
      <c r="S199" s="12"/>
      <c r="T199" s="12"/>
      <c r="U199" s="12"/>
      <c r="V199" s="12"/>
      <c r="W199" s="12"/>
      <c r="X199" s="12"/>
      <c r="Y199" s="12"/>
      <c r="Z199" s="12"/>
      <c r="AA199" s="12"/>
      <c r="AB199" s="12"/>
      <c r="AC199" s="12"/>
      <c r="AD199" s="12"/>
      <c r="AE199" s="12"/>
      <c r="AF199" s="12"/>
      <c r="AG199" s="12"/>
      <c r="AH199" s="12"/>
      <c r="AI199" s="12"/>
      <c r="AJ199" s="12"/>
      <c r="AK199" s="12"/>
      <c r="AL199" s="12"/>
      <c r="AM199" s="12"/>
      <c r="AN199" s="12"/>
      <c r="AO199" s="12"/>
      <c r="AP199" s="12"/>
      <c r="AQ199" s="12"/>
      <c r="AR199" s="12"/>
      <c r="AS199" s="12"/>
      <c r="AT199" s="12"/>
      <c r="AU199" s="12"/>
      <c r="AV199" s="12"/>
      <c r="AW199" s="12"/>
      <c r="AX199" s="12"/>
      <c r="AY199" s="12"/>
      <c r="AZ199" s="12"/>
      <c r="BA199" s="12"/>
      <c r="BB199" s="12"/>
      <c r="BC199" s="12"/>
      <c r="BD199" s="12"/>
      <c r="BE199" s="12"/>
      <c r="BF199" s="12"/>
      <c r="BG199" s="12"/>
      <c r="BH199" s="12"/>
      <c r="BI199" s="12"/>
      <c r="BJ199" s="12"/>
      <c r="BK199" s="12"/>
      <c r="BL199" s="12"/>
      <c r="BM199" s="12"/>
      <c r="BN199" s="12"/>
      <c r="BO199" s="12"/>
      <c r="BP199" s="12"/>
      <c r="BQ199" s="12"/>
      <c r="BR199" s="12"/>
      <c r="BS199" s="12"/>
      <c r="BT199" s="12"/>
      <c r="BU199" s="12"/>
      <c r="BV199" s="12"/>
      <c r="BW199" s="12"/>
      <c r="BX199" s="12"/>
      <c r="BY199" s="12"/>
      <c r="BZ199" s="12"/>
      <c r="CA199" s="12"/>
      <c r="CB199" s="12"/>
      <c r="CC199" s="12"/>
    </row>
    <row r="200" spans="1:81" ht="15.75" x14ac:dyDescent="0.25">
      <c r="A200" s="20"/>
      <c r="B200" s="29"/>
      <c r="C200" s="29"/>
      <c r="D200" s="29"/>
      <c r="E200" s="29"/>
      <c r="F200" s="26"/>
      <c r="G200" s="13"/>
      <c r="H200" s="20"/>
      <c r="I200" s="22"/>
      <c r="J200" s="22"/>
      <c r="K200" s="22"/>
      <c r="L200" s="22"/>
      <c r="M200" s="24"/>
      <c r="N200" s="22"/>
      <c r="O200" s="20"/>
      <c r="P200" s="12"/>
      <c r="Q200" s="12"/>
      <c r="R200" s="12"/>
      <c r="S200" s="12"/>
      <c r="T200" s="12"/>
      <c r="U200" s="12"/>
      <c r="V200" s="12"/>
      <c r="W200" s="12"/>
      <c r="X200" s="12"/>
      <c r="Y200" s="12"/>
      <c r="Z200" s="12"/>
      <c r="AA200" s="12"/>
      <c r="AB200" s="12"/>
      <c r="AC200" s="12"/>
      <c r="AD200" s="12"/>
      <c r="AE200" s="12"/>
      <c r="AF200" s="12"/>
      <c r="AG200" s="12"/>
      <c r="AH200" s="12"/>
      <c r="AI200" s="12"/>
      <c r="AJ200" s="12"/>
      <c r="AK200" s="12"/>
      <c r="AL200" s="12"/>
      <c r="AM200" s="12"/>
      <c r="AN200" s="12"/>
      <c r="AO200" s="12"/>
      <c r="AP200" s="12"/>
      <c r="AQ200" s="12"/>
      <c r="AR200" s="12"/>
      <c r="AS200" s="12"/>
      <c r="AT200" s="12"/>
      <c r="AU200" s="12"/>
      <c r="AV200" s="12"/>
      <c r="AW200" s="12"/>
      <c r="AX200" s="12"/>
      <c r="AY200" s="12"/>
      <c r="AZ200" s="12"/>
      <c r="BA200" s="12"/>
      <c r="BB200" s="12"/>
      <c r="BC200" s="12"/>
      <c r="BD200" s="12"/>
      <c r="BE200" s="12"/>
      <c r="BF200" s="12"/>
      <c r="BG200" s="12"/>
      <c r="BH200" s="12"/>
      <c r="BI200" s="12"/>
      <c r="BJ200" s="12"/>
      <c r="BK200" s="12"/>
      <c r="BL200" s="12"/>
      <c r="BM200" s="12"/>
      <c r="BN200" s="12"/>
      <c r="BO200" s="12"/>
      <c r="BP200" s="12"/>
      <c r="BQ200" s="12"/>
      <c r="BR200" s="12"/>
      <c r="BS200" s="12"/>
      <c r="BT200" s="12"/>
      <c r="BU200" s="12"/>
      <c r="BV200" s="12"/>
      <c r="BW200" s="12"/>
      <c r="BX200" s="12"/>
      <c r="BY200" s="12"/>
      <c r="BZ200" s="12"/>
      <c r="CA200" s="12"/>
      <c r="CB200" s="12"/>
      <c r="CC200" s="12"/>
    </row>
    <row r="201" spans="1:81" ht="15.75" x14ac:dyDescent="0.25">
      <c r="A201" s="20"/>
      <c r="B201" s="29"/>
      <c r="C201" s="29"/>
      <c r="D201" s="29"/>
      <c r="E201" s="29"/>
      <c r="F201" s="26"/>
      <c r="G201" s="13"/>
      <c r="H201" s="20"/>
      <c r="I201" s="22"/>
      <c r="J201" s="22"/>
      <c r="K201" s="22"/>
      <c r="L201" s="22"/>
      <c r="M201" s="24"/>
      <c r="N201" s="22"/>
      <c r="O201" s="20"/>
      <c r="P201" s="12"/>
      <c r="Q201" s="12"/>
      <c r="R201" s="12"/>
      <c r="S201" s="12"/>
      <c r="T201" s="12"/>
      <c r="U201" s="12"/>
      <c r="V201" s="12"/>
      <c r="W201" s="12"/>
      <c r="X201" s="12"/>
      <c r="Y201" s="12"/>
      <c r="Z201" s="12"/>
      <c r="AA201" s="12"/>
      <c r="AB201" s="12"/>
      <c r="AC201" s="12"/>
      <c r="AD201" s="12"/>
      <c r="AE201" s="12"/>
      <c r="AF201" s="12"/>
      <c r="AG201" s="12"/>
      <c r="AH201" s="12"/>
      <c r="AI201" s="12"/>
      <c r="AJ201" s="12"/>
      <c r="AK201" s="12"/>
      <c r="AL201" s="12"/>
      <c r="AM201" s="12"/>
      <c r="AN201" s="12"/>
      <c r="AO201" s="12"/>
      <c r="AP201" s="12"/>
      <c r="AQ201" s="12"/>
      <c r="AR201" s="12"/>
      <c r="AS201" s="12"/>
      <c r="AT201" s="12"/>
      <c r="AU201" s="12"/>
      <c r="AV201" s="12"/>
      <c r="AW201" s="12"/>
      <c r="AX201" s="12"/>
      <c r="AY201" s="12"/>
      <c r="AZ201" s="12"/>
      <c r="BA201" s="12"/>
      <c r="BB201" s="12"/>
      <c r="BC201" s="12"/>
      <c r="BD201" s="12"/>
      <c r="BE201" s="12"/>
      <c r="BF201" s="12"/>
      <c r="BG201" s="12"/>
      <c r="BH201" s="12"/>
      <c r="BI201" s="12"/>
      <c r="BJ201" s="12"/>
      <c r="BK201" s="12"/>
      <c r="BL201" s="12"/>
      <c r="BM201" s="12"/>
      <c r="BN201" s="12"/>
      <c r="BO201" s="12"/>
      <c r="BP201" s="12"/>
      <c r="BQ201" s="12"/>
      <c r="BR201" s="12"/>
      <c r="BS201" s="12"/>
      <c r="BT201" s="12"/>
      <c r="BU201" s="12"/>
      <c r="BV201" s="12"/>
      <c r="BW201" s="12"/>
      <c r="BX201" s="12"/>
      <c r="BY201" s="12"/>
      <c r="BZ201" s="12"/>
      <c r="CA201" s="12"/>
      <c r="CB201" s="12"/>
      <c r="CC201" s="12"/>
    </row>
    <row r="202" spans="1:81" ht="15.75" x14ac:dyDescent="0.25">
      <c r="A202" s="20"/>
      <c r="B202" s="29"/>
      <c r="C202" s="29"/>
      <c r="D202" s="29"/>
      <c r="E202" s="29"/>
      <c r="F202" s="26"/>
      <c r="G202" s="13"/>
      <c r="H202" s="20"/>
      <c r="I202" s="22"/>
      <c r="J202" s="22"/>
      <c r="K202" s="22"/>
      <c r="L202" s="22"/>
      <c r="M202" s="24"/>
      <c r="N202" s="22"/>
      <c r="O202" s="20"/>
      <c r="P202" s="12"/>
      <c r="Q202" s="12"/>
      <c r="R202" s="12"/>
      <c r="S202" s="12"/>
      <c r="T202" s="12"/>
      <c r="U202" s="12"/>
      <c r="V202" s="12"/>
      <c r="W202" s="12"/>
      <c r="X202" s="12"/>
      <c r="Y202" s="12"/>
      <c r="Z202" s="12"/>
      <c r="AA202" s="12"/>
      <c r="AB202" s="12"/>
      <c r="AC202" s="12"/>
      <c r="AD202" s="12"/>
      <c r="AE202" s="12"/>
      <c r="AF202" s="12"/>
      <c r="AG202" s="12"/>
      <c r="AH202" s="12"/>
      <c r="AI202" s="12"/>
      <c r="AJ202" s="12"/>
      <c r="AK202" s="12"/>
      <c r="AL202" s="12"/>
      <c r="AM202" s="12"/>
      <c r="AN202" s="12"/>
      <c r="AO202" s="12"/>
      <c r="AP202" s="12"/>
      <c r="AQ202" s="12"/>
      <c r="AR202" s="12"/>
      <c r="AS202" s="12"/>
      <c r="AT202" s="12"/>
      <c r="AU202" s="12"/>
      <c r="AV202" s="12"/>
      <c r="AW202" s="12"/>
      <c r="AX202" s="12"/>
      <c r="AY202" s="12"/>
      <c r="AZ202" s="12"/>
      <c r="BA202" s="12"/>
      <c r="BB202" s="12"/>
      <c r="BC202" s="12"/>
      <c r="BD202" s="12"/>
      <c r="BE202" s="12"/>
      <c r="BF202" s="12"/>
      <c r="BG202" s="12"/>
      <c r="BH202" s="12"/>
      <c r="BI202" s="12"/>
      <c r="BJ202" s="12"/>
      <c r="BK202" s="12"/>
      <c r="BL202" s="12"/>
      <c r="BM202" s="12"/>
      <c r="BN202" s="12"/>
      <c r="BO202" s="12"/>
      <c r="BP202" s="12"/>
      <c r="BQ202" s="12"/>
      <c r="BR202" s="12"/>
      <c r="BS202" s="12"/>
      <c r="BT202" s="12"/>
      <c r="BU202" s="12"/>
      <c r="BV202" s="12"/>
      <c r="BW202" s="12"/>
      <c r="BX202" s="12"/>
      <c r="BY202" s="12"/>
      <c r="BZ202" s="12"/>
      <c r="CA202" s="12"/>
      <c r="CB202" s="12"/>
      <c r="CC202" s="12"/>
    </row>
    <row r="203" spans="1:81" ht="15.75" x14ac:dyDescent="0.25">
      <c r="A203" s="20"/>
      <c r="B203" s="29"/>
      <c r="C203" s="29"/>
      <c r="D203" s="29"/>
      <c r="E203" s="29"/>
      <c r="F203" s="26"/>
      <c r="G203" s="13"/>
      <c r="H203" s="20"/>
      <c r="I203" s="22"/>
      <c r="J203" s="22"/>
      <c r="K203" s="22"/>
      <c r="L203" s="22"/>
      <c r="M203" s="24"/>
      <c r="N203" s="22"/>
      <c r="O203" s="20"/>
      <c r="P203" s="12"/>
      <c r="Q203" s="12"/>
      <c r="R203" s="12"/>
      <c r="S203" s="12"/>
      <c r="T203" s="12"/>
      <c r="U203" s="12"/>
      <c r="V203" s="12"/>
      <c r="W203" s="12"/>
      <c r="X203" s="12"/>
      <c r="Y203" s="12"/>
      <c r="Z203" s="12"/>
      <c r="AA203" s="12"/>
      <c r="AB203" s="12"/>
      <c r="AC203" s="12"/>
      <c r="AD203" s="12"/>
      <c r="AE203" s="12"/>
      <c r="AF203" s="12"/>
      <c r="AG203" s="12"/>
      <c r="AH203" s="12"/>
      <c r="AI203" s="12"/>
      <c r="AJ203" s="12"/>
      <c r="AK203" s="12"/>
      <c r="AL203" s="12"/>
      <c r="AM203" s="12"/>
      <c r="AN203" s="12"/>
      <c r="AO203" s="12"/>
      <c r="AP203" s="12"/>
      <c r="AQ203" s="12"/>
      <c r="AR203" s="12"/>
      <c r="AS203" s="12"/>
      <c r="AT203" s="12"/>
      <c r="AU203" s="12"/>
      <c r="AV203" s="12"/>
      <c r="AW203" s="12"/>
      <c r="AX203" s="12"/>
      <c r="AY203" s="12"/>
      <c r="AZ203" s="12"/>
      <c r="BA203" s="12"/>
      <c r="BB203" s="12"/>
      <c r="BC203" s="12"/>
      <c r="BD203" s="12"/>
      <c r="BE203" s="12"/>
      <c r="BF203" s="12"/>
      <c r="BG203" s="12"/>
      <c r="BH203" s="12"/>
      <c r="BI203" s="12"/>
      <c r="BJ203" s="12"/>
      <c r="BK203" s="12"/>
      <c r="BL203" s="12"/>
      <c r="BM203" s="12"/>
      <c r="BN203" s="12"/>
      <c r="BO203" s="12"/>
      <c r="BP203" s="12"/>
      <c r="BQ203" s="12"/>
      <c r="BR203" s="12"/>
      <c r="BS203" s="12"/>
      <c r="BT203" s="12"/>
      <c r="BU203" s="12"/>
      <c r="BV203" s="12"/>
      <c r="BW203" s="12"/>
      <c r="BX203" s="12"/>
      <c r="BY203" s="12"/>
      <c r="BZ203" s="12"/>
      <c r="CA203" s="12"/>
      <c r="CB203" s="12"/>
      <c r="CC203" s="12"/>
    </row>
    <row r="204" spans="1:81" ht="15.75" x14ac:dyDescent="0.25">
      <c r="A204" s="20"/>
      <c r="B204" s="29"/>
      <c r="C204" s="29"/>
      <c r="D204" s="29"/>
      <c r="E204" s="29"/>
      <c r="F204" s="26"/>
      <c r="G204" s="13"/>
      <c r="H204" s="20"/>
      <c r="I204" s="22"/>
      <c r="J204" s="22"/>
      <c r="K204" s="22"/>
      <c r="L204" s="22"/>
      <c r="M204" s="24"/>
      <c r="N204" s="22"/>
      <c r="O204" s="20"/>
      <c r="P204" s="12"/>
      <c r="Q204" s="12"/>
      <c r="R204" s="12"/>
      <c r="S204" s="12"/>
      <c r="T204" s="12"/>
      <c r="U204" s="12"/>
      <c r="V204" s="12"/>
      <c r="W204" s="12"/>
      <c r="X204" s="12"/>
      <c r="Y204" s="12"/>
      <c r="Z204" s="12"/>
      <c r="AA204" s="12"/>
      <c r="AB204" s="12"/>
      <c r="AC204" s="12"/>
      <c r="AD204" s="12"/>
      <c r="AE204" s="12"/>
      <c r="AF204" s="12"/>
      <c r="AG204" s="12"/>
      <c r="AH204" s="12"/>
      <c r="AI204" s="12"/>
      <c r="AJ204" s="12"/>
      <c r="AK204" s="12"/>
      <c r="AL204" s="12"/>
      <c r="AM204" s="12"/>
      <c r="AN204" s="12"/>
      <c r="AO204" s="12"/>
      <c r="AP204" s="12"/>
      <c r="AQ204" s="12"/>
      <c r="AR204" s="12"/>
      <c r="AS204" s="12"/>
      <c r="AT204" s="12"/>
      <c r="AU204" s="12"/>
      <c r="AV204" s="12"/>
      <c r="AW204" s="12"/>
      <c r="AX204" s="12"/>
      <c r="AY204" s="12"/>
      <c r="AZ204" s="12"/>
      <c r="BA204" s="12"/>
      <c r="BB204" s="12"/>
      <c r="BC204" s="12"/>
      <c r="BD204" s="12"/>
      <c r="BE204" s="12"/>
      <c r="BF204" s="12"/>
      <c r="BG204" s="12"/>
      <c r="BH204" s="12"/>
      <c r="BI204" s="12"/>
      <c r="BJ204" s="12"/>
      <c r="BK204" s="12"/>
      <c r="BL204" s="12"/>
      <c r="BM204" s="12"/>
      <c r="BN204" s="12"/>
      <c r="BO204" s="12"/>
      <c r="BP204" s="12"/>
      <c r="BQ204" s="12"/>
      <c r="BR204" s="12"/>
      <c r="BS204" s="12"/>
      <c r="BT204" s="12"/>
      <c r="BU204" s="12"/>
      <c r="BV204" s="12"/>
      <c r="BW204" s="12"/>
      <c r="BX204" s="12"/>
      <c r="BY204" s="12"/>
      <c r="BZ204" s="12"/>
      <c r="CA204" s="12"/>
      <c r="CB204" s="12"/>
      <c r="CC204" s="12"/>
    </row>
    <row r="205" spans="1:81" ht="15.75" x14ac:dyDescent="0.25">
      <c r="A205" s="20"/>
      <c r="B205" s="29"/>
      <c r="C205" s="29"/>
      <c r="D205" s="29"/>
      <c r="E205" s="29"/>
      <c r="F205" s="26"/>
      <c r="G205" s="13"/>
      <c r="H205" s="20"/>
      <c r="I205" s="22"/>
      <c r="J205" s="22"/>
      <c r="K205" s="22"/>
      <c r="L205" s="22"/>
      <c r="M205" s="24"/>
      <c r="N205" s="22"/>
      <c r="O205" s="20"/>
      <c r="P205" s="12"/>
      <c r="Q205" s="12"/>
      <c r="R205" s="12"/>
      <c r="S205" s="12"/>
      <c r="T205" s="12"/>
      <c r="U205" s="12"/>
      <c r="V205" s="12"/>
      <c r="W205" s="12"/>
      <c r="X205" s="12"/>
      <c r="Y205" s="12"/>
      <c r="Z205" s="12"/>
      <c r="AA205" s="12"/>
      <c r="AB205" s="12"/>
      <c r="AC205" s="12"/>
      <c r="AD205" s="12"/>
      <c r="AE205" s="12"/>
      <c r="AF205" s="12"/>
      <c r="AG205" s="12"/>
      <c r="AH205" s="12"/>
      <c r="AI205" s="12"/>
      <c r="AJ205" s="12"/>
      <c r="AK205" s="12"/>
      <c r="AL205" s="12"/>
      <c r="AM205" s="12"/>
      <c r="AN205" s="12"/>
      <c r="AO205" s="12"/>
      <c r="AP205" s="12"/>
      <c r="AQ205" s="12"/>
      <c r="AR205" s="12"/>
      <c r="AS205" s="12"/>
      <c r="AT205" s="12"/>
      <c r="AU205" s="12"/>
      <c r="AV205" s="12"/>
      <c r="AW205" s="12"/>
      <c r="AX205" s="12"/>
      <c r="AY205" s="12"/>
      <c r="AZ205" s="12"/>
      <c r="BA205" s="12"/>
      <c r="BB205" s="12"/>
      <c r="BC205" s="12"/>
      <c r="BD205" s="12"/>
      <c r="BE205" s="12"/>
      <c r="BF205" s="12"/>
      <c r="BG205" s="12"/>
      <c r="BH205" s="12"/>
      <c r="BI205" s="12"/>
      <c r="BJ205" s="12"/>
      <c r="BK205" s="12"/>
      <c r="BL205" s="12"/>
      <c r="BM205" s="12"/>
      <c r="BN205" s="12"/>
      <c r="BO205" s="12"/>
      <c r="BP205" s="12"/>
      <c r="BQ205" s="12"/>
      <c r="BR205" s="12"/>
      <c r="BS205" s="12"/>
      <c r="BT205" s="12"/>
      <c r="BU205" s="12"/>
      <c r="BV205" s="12"/>
      <c r="BW205" s="12"/>
      <c r="BX205" s="12"/>
      <c r="BY205" s="12"/>
      <c r="BZ205" s="12"/>
      <c r="CA205" s="12"/>
      <c r="CB205" s="12"/>
      <c r="CC205" s="12"/>
    </row>
    <row r="206" spans="1:81" ht="15.75" x14ac:dyDescent="0.25">
      <c r="A206" s="20"/>
      <c r="B206" s="29"/>
      <c r="C206" s="29"/>
      <c r="D206" s="29"/>
      <c r="E206" s="29"/>
      <c r="F206" s="26"/>
      <c r="G206" s="13"/>
      <c r="H206" s="20"/>
      <c r="I206" s="22"/>
      <c r="J206" s="22"/>
      <c r="K206" s="22"/>
      <c r="L206" s="22"/>
      <c r="M206" s="24"/>
      <c r="N206" s="22"/>
      <c r="O206" s="20"/>
      <c r="P206" s="12"/>
      <c r="Q206" s="12"/>
      <c r="R206" s="12"/>
      <c r="S206" s="12"/>
      <c r="T206" s="12"/>
      <c r="U206" s="12"/>
      <c r="V206" s="12"/>
      <c r="W206" s="12"/>
      <c r="X206" s="12"/>
      <c r="Y206" s="12"/>
      <c r="Z206" s="12"/>
      <c r="AA206" s="12"/>
      <c r="AB206" s="12"/>
      <c r="AC206" s="12"/>
      <c r="AD206" s="12"/>
      <c r="AE206" s="12"/>
      <c r="AF206" s="12"/>
      <c r="AG206" s="12"/>
      <c r="AH206" s="12"/>
      <c r="AI206" s="12"/>
      <c r="AJ206" s="12"/>
      <c r="AK206" s="12"/>
      <c r="AL206" s="12"/>
      <c r="AM206" s="12"/>
      <c r="AN206" s="12"/>
      <c r="AO206" s="12"/>
      <c r="AP206" s="12"/>
      <c r="AQ206" s="12"/>
      <c r="AR206" s="12"/>
      <c r="AS206" s="12"/>
      <c r="AT206" s="12"/>
      <c r="AU206" s="12"/>
      <c r="AV206" s="12"/>
      <c r="AW206" s="12"/>
      <c r="AX206" s="12"/>
      <c r="AY206" s="12"/>
      <c r="AZ206" s="12"/>
      <c r="BA206" s="12"/>
      <c r="BB206" s="12"/>
      <c r="BC206" s="12"/>
      <c r="BD206" s="12"/>
      <c r="BE206" s="12"/>
      <c r="BF206" s="12"/>
      <c r="BG206" s="12"/>
      <c r="BH206" s="12"/>
      <c r="BI206" s="12"/>
      <c r="BJ206" s="12"/>
      <c r="BK206" s="12"/>
      <c r="BL206" s="12"/>
      <c r="BM206" s="12"/>
      <c r="BN206" s="12"/>
      <c r="BO206" s="12"/>
      <c r="BP206" s="12"/>
      <c r="BQ206" s="12"/>
      <c r="BR206" s="12"/>
      <c r="BS206" s="12"/>
      <c r="BT206" s="12"/>
      <c r="BU206" s="12"/>
      <c r="BV206" s="12"/>
      <c r="BW206" s="12"/>
      <c r="BX206" s="12"/>
      <c r="BY206" s="12"/>
      <c r="BZ206" s="12"/>
      <c r="CA206" s="12"/>
      <c r="CB206" s="12"/>
      <c r="CC206" s="12"/>
    </row>
    <row r="207" spans="1:81" ht="15.75" x14ac:dyDescent="0.25">
      <c r="A207" s="20"/>
      <c r="B207" s="29"/>
      <c r="C207" s="29"/>
      <c r="D207" s="29"/>
      <c r="E207" s="29"/>
      <c r="F207" s="26"/>
      <c r="G207" s="13"/>
      <c r="H207" s="20"/>
      <c r="I207" s="22"/>
      <c r="J207" s="22"/>
      <c r="K207" s="22"/>
      <c r="L207" s="22"/>
      <c r="M207" s="24"/>
      <c r="N207" s="22"/>
      <c r="O207" s="20"/>
      <c r="P207" s="12"/>
      <c r="Q207" s="12"/>
      <c r="R207" s="12"/>
      <c r="S207" s="12"/>
      <c r="T207" s="12"/>
      <c r="U207" s="12"/>
      <c r="V207" s="12"/>
      <c r="W207" s="12"/>
      <c r="X207" s="12"/>
      <c r="Y207" s="12"/>
      <c r="Z207" s="12"/>
      <c r="AA207" s="12"/>
      <c r="AB207" s="12"/>
      <c r="AC207" s="12"/>
      <c r="AD207" s="12"/>
      <c r="AE207" s="12"/>
      <c r="AF207" s="12"/>
      <c r="AG207" s="12"/>
      <c r="AH207" s="12"/>
      <c r="AI207" s="12"/>
      <c r="AJ207" s="12"/>
      <c r="AK207" s="12"/>
      <c r="AL207" s="12"/>
      <c r="AM207" s="12"/>
      <c r="AN207" s="12"/>
      <c r="AO207" s="12"/>
      <c r="AP207" s="12"/>
      <c r="AQ207" s="12"/>
      <c r="AR207" s="12"/>
      <c r="AS207" s="12"/>
      <c r="AT207" s="12"/>
      <c r="AU207" s="12"/>
      <c r="AV207" s="12"/>
      <c r="AW207" s="12"/>
      <c r="AX207" s="12"/>
      <c r="AY207" s="12"/>
      <c r="AZ207" s="12"/>
      <c r="BA207" s="12"/>
      <c r="BB207" s="12"/>
      <c r="BC207" s="12"/>
      <c r="BD207" s="12"/>
      <c r="BE207" s="12"/>
      <c r="BF207" s="12"/>
      <c r="BG207" s="12"/>
      <c r="BH207" s="12"/>
      <c r="BI207" s="12"/>
      <c r="BJ207" s="12"/>
      <c r="BK207" s="12"/>
      <c r="BL207" s="12"/>
      <c r="BM207" s="12"/>
      <c r="BN207" s="12"/>
      <c r="BO207" s="12"/>
      <c r="BP207" s="12"/>
      <c r="BQ207" s="12"/>
      <c r="BR207" s="12"/>
      <c r="BS207" s="12"/>
      <c r="BT207" s="12"/>
      <c r="BU207" s="12"/>
      <c r="BV207" s="12"/>
      <c r="BW207" s="12"/>
      <c r="BX207" s="12"/>
      <c r="BY207" s="12"/>
      <c r="BZ207" s="12"/>
      <c r="CA207" s="12"/>
      <c r="CB207" s="12"/>
      <c r="CC207" s="12"/>
    </row>
    <row r="208" spans="1:81" ht="15.75" x14ac:dyDescent="0.25">
      <c r="A208" s="20"/>
      <c r="B208" s="29"/>
      <c r="C208" s="29"/>
      <c r="D208" s="29"/>
      <c r="E208" s="29"/>
      <c r="F208" s="26"/>
      <c r="G208" s="13"/>
      <c r="H208" s="20"/>
      <c r="I208" s="22"/>
      <c r="J208" s="22"/>
      <c r="K208" s="22"/>
      <c r="L208" s="22"/>
      <c r="M208" s="24"/>
      <c r="N208" s="22"/>
      <c r="O208" s="20"/>
      <c r="P208" s="12"/>
      <c r="Q208" s="12"/>
      <c r="R208" s="12"/>
      <c r="S208" s="12"/>
      <c r="T208" s="12"/>
      <c r="U208" s="12"/>
      <c r="V208" s="12"/>
      <c r="W208" s="12"/>
      <c r="X208" s="12"/>
      <c r="Y208" s="12"/>
      <c r="Z208" s="12"/>
      <c r="AA208" s="12"/>
      <c r="AB208" s="12"/>
      <c r="AC208" s="12"/>
      <c r="AD208" s="12"/>
      <c r="AE208" s="12"/>
      <c r="AF208" s="12"/>
      <c r="AG208" s="12"/>
      <c r="AH208" s="12"/>
      <c r="AI208" s="12"/>
      <c r="AJ208" s="12"/>
      <c r="AK208" s="12"/>
      <c r="AL208" s="12"/>
      <c r="AM208" s="12"/>
      <c r="AN208" s="12"/>
      <c r="AO208" s="12"/>
      <c r="AP208" s="12"/>
      <c r="AQ208" s="12"/>
      <c r="AR208" s="12"/>
      <c r="AS208" s="12"/>
      <c r="AT208" s="12"/>
      <c r="AU208" s="12"/>
      <c r="AV208" s="12"/>
      <c r="AW208" s="12"/>
      <c r="AX208" s="12"/>
      <c r="AY208" s="12"/>
      <c r="AZ208" s="12"/>
      <c r="BA208" s="12"/>
      <c r="BB208" s="12"/>
      <c r="BC208" s="12"/>
      <c r="BD208" s="12"/>
      <c r="BE208" s="12"/>
      <c r="BF208" s="12"/>
      <c r="BG208" s="12"/>
      <c r="BH208" s="12"/>
      <c r="BI208" s="12"/>
      <c r="BJ208" s="12"/>
      <c r="BK208" s="12"/>
      <c r="BL208" s="12"/>
      <c r="BM208" s="12"/>
      <c r="BN208" s="12"/>
      <c r="BO208" s="12"/>
      <c r="BP208" s="12"/>
      <c r="BQ208" s="12"/>
      <c r="BR208" s="12"/>
      <c r="BS208" s="12"/>
      <c r="BT208" s="12"/>
      <c r="BU208" s="12"/>
      <c r="BV208" s="12"/>
      <c r="BW208" s="12"/>
      <c r="BX208" s="12"/>
      <c r="BY208" s="12"/>
      <c r="BZ208" s="12"/>
      <c r="CA208" s="12"/>
      <c r="CB208" s="12"/>
      <c r="CC208" s="12"/>
    </row>
    <row r="209" spans="1:81" ht="15.75" x14ac:dyDescent="0.25">
      <c r="A209" s="20"/>
      <c r="B209" s="29"/>
      <c r="C209" s="29"/>
      <c r="D209" s="29"/>
      <c r="E209" s="29"/>
      <c r="F209" s="26"/>
      <c r="G209" s="13"/>
      <c r="H209" s="20"/>
      <c r="I209" s="22"/>
      <c r="J209" s="22"/>
      <c r="K209" s="22"/>
      <c r="L209" s="22"/>
      <c r="M209" s="24"/>
      <c r="N209" s="22"/>
      <c r="O209" s="20"/>
      <c r="P209" s="12"/>
      <c r="Q209" s="12"/>
      <c r="R209" s="12"/>
      <c r="S209" s="12"/>
      <c r="T209" s="12"/>
      <c r="U209" s="12"/>
      <c r="V209" s="12"/>
      <c r="W209" s="12"/>
      <c r="X209" s="12"/>
      <c r="Y209" s="12"/>
      <c r="Z209" s="12"/>
      <c r="AA209" s="12"/>
      <c r="AB209" s="12"/>
      <c r="AC209" s="12"/>
      <c r="AD209" s="12"/>
      <c r="AE209" s="12"/>
      <c r="AF209" s="12"/>
      <c r="AG209" s="12"/>
      <c r="AH209" s="12"/>
      <c r="AI209" s="12"/>
      <c r="AJ209" s="12"/>
      <c r="AK209" s="12"/>
      <c r="AL209" s="12"/>
      <c r="AM209" s="12"/>
      <c r="AN209" s="12"/>
      <c r="AO209" s="12"/>
      <c r="AP209" s="12"/>
      <c r="AQ209" s="12"/>
      <c r="AR209" s="12"/>
      <c r="AS209" s="12"/>
      <c r="AT209" s="12"/>
      <c r="AU209" s="12"/>
      <c r="AV209" s="12"/>
      <c r="AW209" s="12"/>
      <c r="AX209" s="12"/>
      <c r="AY209" s="12"/>
      <c r="AZ209" s="12"/>
      <c r="BA209" s="12"/>
      <c r="BB209" s="12"/>
      <c r="BC209" s="12"/>
      <c r="BD209" s="12"/>
      <c r="BE209" s="12"/>
      <c r="BF209" s="12"/>
      <c r="BG209" s="12"/>
      <c r="BH209" s="12"/>
      <c r="BI209" s="12"/>
      <c r="BJ209" s="12"/>
      <c r="BK209" s="12"/>
      <c r="BL209" s="12"/>
      <c r="BM209" s="12"/>
      <c r="BN209" s="12"/>
      <c r="BO209" s="12"/>
      <c r="BP209" s="12"/>
      <c r="BQ209" s="12"/>
      <c r="BR209" s="12"/>
      <c r="BS209" s="12"/>
      <c r="BT209" s="12"/>
      <c r="BU209" s="12"/>
      <c r="BV209" s="12"/>
      <c r="BW209" s="12"/>
      <c r="BX209" s="12"/>
      <c r="BY209" s="12"/>
      <c r="BZ209" s="12"/>
      <c r="CA209" s="12"/>
      <c r="CB209" s="12"/>
      <c r="CC209" s="12"/>
    </row>
    <row r="210" spans="1:81" ht="15.75" x14ac:dyDescent="0.25">
      <c r="A210" s="20"/>
      <c r="B210" s="29"/>
      <c r="C210" s="29"/>
      <c r="D210" s="29"/>
      <c r="E210" s="29"/>
      <c r="F210" s="26"/>
      <c r="G210" s="13"/>
      <c r="H210" s="20"/>
      <c r="I210" s="22"/>
      <c r="J210" s="22"/>
      <c r="K210" s="22"/>
      <c r="L210" s="22"/>
      <c r="M210" s="24"/>
      <c r="N210" s="22"/>
      <c r="O210" s="20"/>
      <c r="P210" s="12"/>
      <c r="Q210" s="12"/>
      <c r="R210" s="12"/>
      <c r="S210" s="12"/>
      <c r="T210" s="12"/>
      <c r="U210" s="12"/>
      <c r="V210" s="12"/>
      <c r="W210" s="12"/>
      <c r="X210" s="12"/>
      <c r="Y210" s="12"/>
      <c r="Z210" s="12"/>
      <c r="AA210" s="12"/>
      <c r="AB210" s="12"/>
      <c r="AC210" s="12"/>
      <c r="AD210" s="12"/>
      <c r="AE210" s="12"/>
      <c r="AF210" s="12"/>
      <c r="AG210" s="12"/>
      <c r="AH210" s="12"/>
      <c r="AI210" s="12"/>
      <c r="AJ210" s="12"/>
      <c r="AK210" s="12"/>
      <c r="AL210" s="12"/>
      <c r="AM210" s="12"/>
      <c r="AN210" s="12"/>
      <c r="AO210" s="12"/>
      <c r="AP210" s="12"/>
      <c r="AQ210" s="12"/>
      <c r="AR210" s="12"/>
      <c r="AS210" s="12"/>
      <c r="AT210" s="12"/>
      <c r="AU210" s="12"/>
      <c r="AV210" s="12"/>
      <c r="AW210" s="12"/>
      <c r="AX210" s="12"/>
      <c r="AY210" s="12"/>
      <c r="AZ210" s="12"/>
      <c r="BA210" s="12"/>
      <c r="BB210" s="12"/>
      <c r="BC210" s="12"/>
      <c r="BD210" s="12"/>
      <c r="BE210" s="12"/>
      <c r="BF210" s="12"/>
      <c r="BG210" s="12"/>
      <c r="BH210" s="12"/>
      <c r="BI210" s="12"/>
      <c r="BJ210" s="12"/>
      <c r="BK210" s="12"/>
      <c r="BL210" s="12"/>
      <c r="BM210" s="12"/>
      <c r="BN210" s="12"/>
      <c r="BO210" s="12"/>
      <c r="BP210" s="12"/>
      <c r="BQ210" s="12"/>
      <c r="BR210" s="12"/>
      <c r="BS210" s="12"/>
      <c r="BT210" s="12"/>
      <c r="BU210" s="12"/>
      <c r="BV210" s="12"/>
      <c r="BW210" s="12"/>
      <c r="BX210" s="12"/>
      <c r="BY210" s="12"/>
      <c r="BZ210" s="12"/>
      <c r="CA210" s="12"/>
      <c r="CB210" s="12"/>
      <c r="CC210" s="12"/>
    </row>
    <row r="211" spans="1:81" ht="15.75" x14ac:dyDescent="0.25">
      <c r="A211" s="20"/>
      <c r="B211" s="29"/>
      <c r="C211" s="29"/>
      <c r="D211" s="29"/>
      <c r="E211" s="29"/>
      <c r="F211" s="26"/>
      <c r="G211" s="13"/>
      <c r="H211" s="20"/>
      <c r="I211" s="22"/>
      <c r="J211" s="22"/>
      <c r="K211" s="22"/>
      <c r="L211" s="22"/>
      <c r="M211" s="24"/>
      <c r="N211" s="22"/>
      <c r="O211" s="20"/>
      <c r="P211" s="12"/>
      <c r="Q211" s="12"/>
      <c r="R211" s="12"/>
      <c r="S211" s="12"/>
      <c r="T211" s="12"/>
      <c r="U211" s="12"/>
      <c r="V211" s="12"/>
      <c r="W211" s="12"/>
      <c r="X211" s="12"/>
      <c r="Y211" s="12"/>
      <c r="Z211" s="12"/>
      <c r="AA211" s="12"/>
      <c r="AB211" s="12"/>
      <c r="AC211" s="12"/>
      <c r="AD211" s="12"/>
      <c r="AE211" s="12"/>
      <c r="AF211" s="12"/>
      <c r="AG211" s="12"/>
      <c r="AH211" s="12"/>
      <c r="AI211" s="12"/>
      <c r="AJ211" s="12"/>
      <c r="AK211" s="12"/>
      <c r="AL211" s="12"/>
      <c r="AM211" s="12"/>
      <c r="AN211" s="12"/>
      <c r="AO211" s="12"/>
      <c r="AP211" s="12"/>
      <c r="AQ211" s="12"/>
      <c r="AR211" s="12"/>
      <c r="AS211" s="12"/>
      <c r="AT211" s="12"/>
      <c r="AU211" s="12"/>
      <c r="AV211" s="12"/>
      <c r="AW211" s="12"/>
      <c r="AX211" s="12"/>
      <c r="AY211" s="12"/>
      <c r="AZ211" s="12"/>
      <c r="BA211" s="12"/>
      <c r="BB211" s="12"/>
      <c r="BC211" s="12"/>
      <c r="BD211" s="12"/>
      <c r="BE211" s="12"/>
      <c r="BF211" s="12"/>
      <c r="BG211" s="12"/>
      <c r="BH211" s="12"/>
      <c r="BI211" s="12"/>
      <c r="BJ211" s="12"/>
      <c r="BK211" s="12"/>
      <c r="BL211" s="12"/>
      <c r="BM211" s="12"/>
      <c r="BN211" s="12"/>
      <c r="BO211" s="12"/>
      <c r="BP211" s="12"/>
      <c r="BQ211" s="12"/>
      <c r="BR211" s="12"/>
      <c r="BS211" s="12"/>
      <c r="BT211" s="12"/>
      <c r="BU211" s="12"/>
      <c r="BV211" s="12"/>
      <c r="BW211" s="12"/>
      <c r="BX211" s="12"/>
      <c r="BY211" s="12"/>
      <c r="BZ211" s="12"/>
      <c r="CA211" s="12"/>
      <c r="CB211" s="12"/>
      <c r="CC211" s="12"/>
    </row>
    <row r="212" spans="1:81" ht="15.75" x14ac:dyDescent="0.25">
      <c r="A212" s="20"/>
      <c r="B212" s="29"/>
      <c r="C212" s="29"/>
      <c r="D212" s="29"/>
      <c r="E212" s="29"/>
      <c r="F212" s="26"/>
      <c r="G212" s="13"/>
      <c r="H212" s="20"/>
      <c r="I212" s="22"/>
      <c r="J212" s="22"/>
      <c r="K212" s="22"/>
      <c r="L212" s="22"/>
      <c r="M212" s="24"/>
      <c r="N212" s="22"/>
      <c r="O212" s="20"/>
      <c r="P212" s="12"/>
      <c r="Q212" s="12"/>
      <c r="R212" s="12"/>
      <c r="S212" s="12"/>
      <c r="T212" s="12"/>
      <c r="U212" s="12"/>
      <c r="V212" s="12"/>
      <c r="W212" s="12"/>
      <c r="X212" s="12"/>
      <c r="Y212" s="12"/>
      <c r="Z212" s="12"/>
      <c r="AA212" s="12"/>
      <c r="AB212" s="12"/>
      <c r="AC212" s="12"/>
      <c r="AD212" s="12"/>
      <c r="AE212" s="12"/>
      <c r="AF212" s="12"/>
      <c r="AG212" s="12"/>
      <c r="AH212" s="12"/>
      <c r="AI212" s="12"/>
      <c r="AJ212" s="12"/>
      <c r="AK212" s="12"/>
      <c r="AL212" s="12"/>
      <c r="AM212" s="12"/>
      <c r="AN212" s="12"/>
      <c r="AO212" s="12"/>
      <c r="AP212" s="12"/>
      <c r="AQ212" s="12"/>
      <c r="AR212" s="12"/>
      <c r="AS212" s="12"/>
      <c r="AT212" s="12"/>
      <c r="AU212" s="12"/>
      <c r="AV212" s="12"/>
      <c r="AW212" s="12"/>
      <c r="AX212" s="12"/>
      <c r="AY212" s="12"/>
      <c r="AZ212" s="12"/>
      <c r="BA212" s="12"/>
      <c r="BB212" s="12"/>
      <c r="BC212" s="12"/>
      <c r="BD212" s="12"/>
      <c r="BE212" s="12"/>
      <c r="BF212" s="12"/>
      <c r="BG212" s="12"/>
      <c r="BH212" s="12"/>
      <c r="BI212" s="12"/>
      <c r="BJ212" s="12"/>
      <c r="BK212" s="12"/>
      <c r="BL212" s="12"/>
      <c r="BM212" s="12"/>
      <c r="BN212" s="12"/>
      <c r="BO212" s="12"/>
      <c r="BP212" s="12"/>
      <c r="BQ212" s="12"/>
      <c r="BR212" s="12"/>
      <c r="BS212" s="12"/>
      <c r="BT212" s="12"/>
      <c r="BU212" s="12"/>
      <c r="BV212" s="12"/>
      <c r="BW212" s="12"/>
      <c r="BX212" s="12"/>
      <c r="BY212" s="12"/>
      <c r="BZ212" s="12"/>
      <c r="CA212" s="12"/>
      <c r="CB212" s="12"/>
      <c r="CC212" s="12"/>
    </row>
    <row r="213" spans="1:81" ht="15.75" x14ac:dyDescent="0.25">
      <c r="A213" s="20"/>
      <c r="B213" s="29"/>
      <c r="C213" s="29"/>
      <c r="D213" s="29"/>
      <c r="E213" s="29"/>
      <c r="F213" s="26"/>
      <c r="G213" s="13"/>
      <c r="H213" s="20"/>
      <c r="I213" s="22"/>
      <c r="J213" s="22"/>
      <c r="K213" s="22"/>
      <c r="L213" s="22"/>
      <c r="M213" s="24"/>
      <c r="N213" s="22"/>
      <c r="O213" s="20"/>
      <c r="P213" s="12"/>
      <c r="Q213" s="12"/>
      <c r="R213" s="12"/>
      <c r="S213" s="12"/>
      <c r="T213" s="12"/>
      <c r="U213" s="12"/>
      <c r="V213" s="12"/>
      <c r="W213" s="12"/>
      <c r="X213" s="12"/>
      <c r="Y213" s="12"/>
      <c r="Z213" s="12"/>
      <c r="AA213" s="12"/>
      <c r="AB213" s="12"/>
      <c r="AC213" s="12"/>
      <c r="AD213" s="12"/>
      <c r="AE213" s="12"/>
      <c r="AF213" s="12"/>
      <c r="AG213" s="12"/>
      <c r="AH213" s="12"/>
      <c r="AI213" s="12"/>
      <c r="AJ213" s="12"/>
      <c r="AK213" s="12"/>
      <c r="AL213" s="12"/>
      <c r="AM213" s="12"/>
      <c r="AN213" s="12"/>
      <c r="AO213" s="12"/>
      <c r="AP213" s="12"/>
      <c r="AQ213" s="12"/>
      <c r="AR213" s="12"/>
      <c r="AS213" s="12"/>
      <c r="AT213" s="12"/>
      <c r="AU213" s="12"/>
      <c r="AV213" s="12"/>
      <c r="AW213" s="12"/>
      <c r="AX213" s="12"/>
      <c r="AY213" s="12"/>
      <c r="AZ213" s="12"/>
      <c r="BA213" s="12"/>
      <c r="BB213" s="12"/>
      <c r="BC213" s="12"/>
      <c r="BD213" s="12"/>
      <c r="BE213" s="12"/>
      <c r="BF213" s="12"/>
      <c r="BG213" s="12"/>
      <c r="BH213" s="12"/>
      <c r="BI213" s="12"/>
      <c r="BJ213" s="12"/>
      <c r="BK213" s="12"/>
      <c r="BL213" s="12"/>
      <c r="BM213" s="12"/>
      <c r="BN213" s="12"/>
      <c r="BO213" s="12"/>
      <c r="BP213" s="12"/>
      <c r="BQ213" s="12"/>
      <c r="BR213" s="12"/>
      <c r="BS213" s="12"/>
      <c r="BT213" s="12"/>
      <c r="BU213" s="12"/>
      <c r="BV213" s="12"/>
      <c r="BW213" s="12"/>
      <c r="BX213" s="12"/>
      <c r="BY213" s="12"/>
      <c r="BZ213" s="12"/>
      <c r="CA213" s="12"/>
      <c r="CB213" s="12"/>
      <c r="CC213" s="12"/>
    </row>
    <row r="214" spans="1:81" ht="15.75" x14ac:dyDescent="0.25">
      <c r="A214" s="20"/>
      <c r="B214" s="29"/>
      <c r="C214" s="29"/>
      <c r="D214" s="29"/>
      <c r="E214" s="29"/>
      <c r="F214" s="26"/>
      <c r="G214" s="13"/>
      <c r="H214" s="20"/>
      <c r="I214" s="22"/>
      <c r="J214" s="22"/>
      <c r="K214" s="22"/>
      <c r="L214" s="22"/>
      <c r="M214" s="24"/>
      <c r="N214" s="22"/>
      <c r="O214" s="20"/>
      <c r="P214" s="12"/>
      <c r="Q214" s="12"/>
      <c r="R214" s="12"/>
      <c r="S214" s="12"/>
      <c r="T214" s="12"/>
      <c r="U214" s="12"/>
      <c r="V214" s="12"/>
      <c r="W214" s="12"/>
      <c r="X214" s="12"/>
      <c r="Y214" s="12"/>
      <c r="Z214" s="12"/>
      <c r="AA214" s="12"/>
      <c r="AB214" s="12"/>
      <c r="AC214" s="12"/>
      <c r="AD214" s="12"/>
      <c r="AE214" s="12"/>
      <c r="AF214" s="12"/>
      <c r="AG214" s="12"/>
      <c r="AH214" s="12"/>
      <c r="AI214" s="12"/>
      <c r="AJ214" s="12"/>
      <c r="AK214" s="12"/>
      <c r="AL214" s="12"/>
      <c r="AM214" s="12"/>
      <c r="AN214" s="12"/>
      <c r="AO214" s="12"/>
      <c r="AP214" s="12"/>
      <c r="AQ214" s="12"/>
      <c r="AR214" s="12"/>
      <c r="AS214" s="12"/>
      <c r="AT214" s="12"/>
      <c r="AU214" s="12"/>
      <c r="AV214" s="12"/>
      <c r="AW214" s="12"/>
      <c r="AX214" s="12"/>
      <c r="AY214" s="12"/>
      <c r="AZ214" s="12"/>
      <c r="BA214" s="12"/>
      <c r="BB214" s="12"/>
      <c r="BC214" s="12"/>
      <c r="BD214" s="12"/>
      <c r="BE214" s="12"/>
      <c r="BF214" s="12"/>
      <c r="BG214" s="12"/>
      <c r="BH214" s="12"/>
      <c r="BI214" s="12"/>
      <c r="BJ214" s="12"/>
      <c r="BK214" s="12"/>
      <c r="BL214" s="12"/>
      <c r="BM214" s="12"/>
      <c r="BN214" s="12"/>
      <c r="BO214" s="12"/>
      <c r="BP214" s="12"/>
      <c r="BQ214" s="12"/>
      <c r="BR214" s="12"/>
      <c r="BS214" s="12"/>
      <c r="BT214" s="12"/>
      <c r="BU214" s="12"/>
      <c r="BV214" s="12"/>
      <c r="BW214" s="12"/>
      <c r="BX214" s="12"/>
      <c r="BY214" s="12"/>
      <c r="BZ214" s="12"/>
      <c r="CA214" s="12"/>
      <c r="CB214" s="12"/>
      <c r="CC214" s="12"/>
    </row>
    <row r="215" spans="1:81" ht="15.75" x14ac:dyDescent="0.25">
      <c r="A215" s="20"/>
      <c r="B215" s="29"/>
      <c r="C215" s="29"/>
      <c r="D215" s="29"/>
      <c r="E215" s="29"/>
      <c r="F215" s="26"/>
      <c r="G215" s="13"/>
      <c r="H215" s="20"/>
      <c r="I215" s="22"/>
      <c r="J215" s="22"/>
      <c r="K215" s="22"/>
      <c r="L215" s="22"/>
      <c r="M215" s="24"/>
      <c r="N215" s="22"/>
      <c r="O215" s="20"/>
      <c r="P215" s="12"/>
      <c r="Q215" s="12"/>
      <c r="R215" s="12"/>
      <c r="S215" s="12"/>
      <c r="T215" s="12"/>
      <c r="U215" s="12"/>
      <c r="V215" s="12"/>
      <c r="W215" s="12"/>
      <c r="X215" s="12"/>
      <c r="Y215" s="12"/>
      <c r="Z215" s="12"/>
      <c r="AA215" s="12"/>
      <c r="AB215" s="12"/>
      <c r="AC215" s="12"/>
      <c r="AD215" s="12"/>
      <c r="AE215" s="12"/>
      <c r="AF215" s="12"/>
      <c r="AG215" s="12"/>
      <c r="AH215" s="12"/>
      <c r="AI215" s="12"/>
      <c r="AJ215" s="12"/>
      <c r="AK215" s="12"/>
      <c r="AL215" s="12"/>
      <c r="AM215" s="12"/>
      <c r="AN215" s="12"/>
      <c r="AO215" s="12"/>
      <c r="AP215" s="12"/>
      <c r="AQ215" s="12"/>
      <c r="AR215" s="12"/>
      <c r="AS215" s="12"/>
      <c r="AT215" s="12"/>
      <c r="AU215" s="12"/>
      <c r="AV215" s="12"/>
      <c r="AW215" s="12"/>
      <c r="AX215" s="12"/>
      <c r="AY215" s="12"/>
      <c r="AZ215" s="12"/>
      <c r="BA215" s="12"/>
      <c r="BB215" s="12"/>
      <c r="BC215" s="12"/>
      <c r="BD215" s="12"/>
      <c r="BE215" s="12"/>
      <c r="BF215" s="12"/>
      <c r="BG215" s="12"/>
      <c r="BH215" s="12"/>
      <c r="BI215" s="12"/>
      <c r="BJ215" s="12"/>
      <c r="BK215" s="12"/>
      <c r="BL215" s="12"/>
      <c r="BM215" s="12"/>
      <c r="BN215" s="12"/>
      <c r="BO215" s="12"/>
      <c r="BP215" s="12"/>
      <c r="BQ215" s="12"/>
      <c r="BR215" s="12"/>
      <c r="BS215" s="12"/>
      <c r="BT215" s="12"/>
      <c r="BU215" s="12"/>
      <c r="BV215" s="12"/>
      <c r="BW215" s="12"/>
      <c r="BX215" s="12"/>
      <c r="BY215" s="12"/>
      <c r="BZ215" s="12"/>
      <c r="CA215" s="12"/>
      <c r="CB215" s="12"/>
      <c r="CC215" s="12"/>
    </row>
    <row r="216" spans="1:81" ht="15.75" x14ac:dyDescent="0.25">
      <c r="A216" s="20"/>
      <c r="B216" s="29"/>
      <c r="C216" s="29"/>
      <c r="D216" s="29"/>
      <c r="E216" s="29"/>
      <c r="F216" s="26"/>
      <c r="G216" s="13"/>
      <c r="H216" s="20"/>
      <c r="I216" s="22"/>
      <c r="J216" s="22"/>
      <c r="K216" s="22"/>
      <c r="L216" s="22"/>
      <c r="M216" s="24"/>
      <c r="N216" s="22"/>
      <c r="O216" s="20"/>
      <c r="P216" s="12"/>
      <c r="Q216" s="12"/>
      <c r="R216" s="12"/>
      <c r="S216" s="12"/>
      <c r="T216" s="12"/>
      <c r="U216" s="12"/>
      <c r="V216" s="12"/>
      <c r="W216" s="12"/>
      <c r="X216" s="12"/>
      <c r="Y216" s="12"/>
      <c r="Z216" s="12"/>
      <c r="AA216" s="12"/>
      <c r="AB216" s="12"/>
      <c r="AC216" s="12"/>
      <c r="AD216" s="12"/>
      <c r="AE216" s="12"/>
      <c r="AF216" s="12"/>
      <c r="AG216" s="12"/>
      <c r="AH216" s="12"/>
      <c r="AI216" s="12"/>
      <c r="AJ216" s="12"/>
      <c r="AK216" s="12"/>
      <c r="AL216" s="12"/>
      <c r="AM216" s="12"/>
      <c r="AN216" s="12"/>
      <c r="AO216" s="12"/>
      <c r="AP216" s="12"/>
      <c r="AQ216" s="12"/>
      <c r="AR216" s="12"/>
      <c r="AS216" s="12"/>
      <c r="AT216" s="12"/>
      <c r="AU216" s="12"/>
      <c r="AV216" s="12"/>
      <c r="AW216" s="12"/>
      <c r="AX216" s="12"/>
      <c r="AY216" s="12"/>
      <c r="AZ216" s="12"/>
      <c r="BA216" s="12"/>
      <c r="BB216" s="12"/>
      <c r="BC216" s="12"/>
      <c r="BD216" s="12"/>
      <c r="BE216" s="12"/>
      <c r="BF216" s="12"/>
      <c r="BG216" s="12"/>
      <c r="BH216" s="12"/>
      <c r="BI216" s="12"/>
      <c r="BJ216" s="12"/>
      <c r="BK216" s="12"/>
      <c r="BL216" s="12"/>
      <c r="BM216" s="12"/>
      <c r="BN216" s="12"/>
      <c r="BO216" s="12"/>
      <c r="BP216" s="12"/>
      <c r="BQ216" s="12"/>
      <c r="BR216" s="12"/>
      <c r="BS216" s="12"/>
      <c r="BT216" s="12"/>
      <c r="BU216" s="12"/>
      <c r="BV216" s="12"/>
      <c r="BW216" s="12"/>
      <c r="BX216" s="12"/>
      <c r="BY216" s="12"/>
      <c r="BZ216" s="12"/>
      <c r="CA216" s="12"/>
      <c r="CB216" s="12"/>
      <c r="CC216" s="12"/>
    </row>
    <row r="217" spans="1:81" ht="15.75" x14ac:dyDescent="0.25">
      <c r="A217" s="20"/>
      <c r="B217" s="29"/>
      <c r="C217" s="29"/>
      <c r="D217" s="29"/>
      <c r="E217" s="29"/>
      <c r="F217" s="26"/>
      <c r="G217" s="13"/>
      <c r="H217" s="20"/>
      <c r="I217" s="22"/>
      <c r="J217" s="22"/>
      <c r="K217" s="22"/>
      <c r="L217" s="22"/>
      <c r="M217" s="24"/>
      <c r="N217" s="22"/>
      <c r="O217" s="20"/>
      <c r="P217" s="12"/>
      <c r="Q217" s="12"/>
      <c r="R217" s="12"/>
      <c r="S217" s="12"/>
      <c r="T217" s="12"/>
      <c r="U217" s="12"/>
      <c r="V217" s="12"/>
      <c r="W217" s="12"/>
      <c r="X217" s="12"/>
      <c r="Y217" s="12"/>
      <c r="Z217" s="12"/>
      <c r="AA217" s="12"/>
      <c r="AB217" s="12"/>
      <c r="AC217" s="12"/>
      <c r="AD217" s="12"/>
      <c r="AE217" s="12"/>
      <c r="AF217" s="12"/>
      <c r="AG217" s="12"/>
      <c r="AH217" s="12"/>
      <c r="AI217" s="12"/>
      <c r="AJ217" s="12"/>
      <c r="AK217" s="12"/>
      <c r="AL217" s="12"/>
      <c r="AM217" s="12"/>
      <c r="AN217" s="12"/>
      <c r="AO217" s="12"/>
      <c r="AP217" s="12"/>
      <c r="AQ217" s="12"/>
      <c r="AR217" s="12"/>
      <c r="AS217" s="12"/>
      <c r="AT217" s="12"/>
      <c r="AU217" s="12"/>
      <c r="AV217" s="12"/>
      <c r="AW217" s="12"/>
      <c r="AX217" s="12"/>
      <c r="AY217" s="12"/>
      <c r="AZ217" s="12"/>
      <c r="BA217" s="12"/>
      <c r="BB217" s="12"/>
      <c r="BC217" s="12"/>
      <c r="BD217" s="12"/>
      <c r="BE217" s="12"/>
      <c r="BF217" s="12"/>
      <c r="BG217" s="12"/>
      <c r="BH217" s="12"/>
      <c r="BI217" s="12"/>
      <c r="BJ217" s="12"/>
      <c r="BK217" s="12"/>
      <c r="BL217" s="12"/>
      <c r="BM217" s="12"/>
      <c r="BN217" s="12"/>
      <c r="BO217" s="12"/>
      <c r="BP217" s="12"/>
      <c r="BQ217" s="12"/>
      <c r="BR217" s="12"/>
      <c r="BS217" s="12"/>
      <c r="BT217" s="12"/>
      <c r="BU217" s="12"/>
      <c r="BV217" s="12"/>
      <c r="BW217" s="12"/>
      <c r="BX217" s="12"/>
      <c r="BY217" s="12"/>
      <c r="BZ217" s="12"/>
      <c r="CA217" s="12"/>
      <c r="CB217" s="12"/>
      <c r="CC217" s="12"/>
    </row>
    <row r="218" spans="1:81" ht="15.75" x14ac:dyDescent="0.25">
      <c r="A218" s="20"/>
      <c r="B218" s="29"/>
      <c r="C218" s="29"/>
      <c r="D218" s="29"/>
      <c r="E218" s="29"/>
      <c r="F218" s="26"/>
      <c r="G218" s="13"/>
      <c r="H218" s="20"/>
      <c r="I218" s="22"/>
      <c r="J218" s="22"/>
      <c r="K218" s="22"/>
      <c r="L218" s="22"/>
      <c r="M218" s="24"/>
      <c r="N218" s="22"/>
      <c r="O218" s="20"/>
      <c r="P218" s="12"/>
      <c r="Q218" s="12"/>
      <c r="R218" s="12"/>
      <c r="S218" s="12"/>
      <c r="T218" s="12"/>
      <c r="U218" s="12"/>
      <c r="V218" s="12"/>
      <c r="W218" s="12"/>
      <c r="X218" s="12"/>
      <c r="Y218" s="12"/>
      <c r="Z218" s="12"/>
      <c r="AA218" s="12"/>
      <c r="AB218" s="12"/>
      <c r="AC218" s="12"/>
      <c r="AD218" s="12"/>
      <c r="AE218" s="12"/>
      <c r="AF218" s="12"/>
      <c r="AG218" s="12"/>
      <c r="AH218" s="12"/>
      <c r="AI218" s="12"/>
      <c r="AJ218" s="12"/>
      <c r="AK218" s="12"/>
      <c r="AL218" s="12"/>
      <c r="AM218" s="12"/>
      <c r="AN218" s="12"/>
      <c r="AO218" s="12"/>
      <c r="AP218" s="12"/>
      <c r="AQ218" s="12"/>
      <c r="AR218" s="12"/>
      <c r="AS218" s="12"/>
      <c r="AT218" s="12"/>
      <c r="AU218" s="12"/>
      <c r="AV218" s="12"/>
      <c r="AW218" s="12"/>
      <c r="AX218" s="12"/>
      <c r="AY218" s="12"/>
      <c r="AZ218" s="12"/>
      <c r="BA218" s="12"/>
      <c r="BB218" s="12"/>
      <c r="BC218" s="12"/>
      <c r="BD218" s="12"/>
      <c r="BE218" s="12"/>
      <c r="BF218" s="12"/>
      <c r="BG218" s="12"/>
      <c r="BH218" s="12"/>
      <c r="BI218" s="12"/>
      <c r="BJ218" s="12"/>
      <c r="BK218" s="12"/>
      <c r="BL218" s="12"/>
      <c r="BM218" s="12"/>
      <c r="BN218" s="12"/>
      <c r="BO218" s="12"/>
      <c r="BP218" s="12"/>
      <c r="BQ218" s="12"/>
      <c r="BR218" s="12"/>
      <c r="BS218" s="12"/>
      <c r="BT218" s="12"/>
      <c r="BU218" s="12"/>
      <c r="BV218" s="12"/>
      <c r="BW218" s="12"/>
      <c r="BX218" s="12"/>
      <c r="BY218" s="12"/>
      <c r="BZ218" s="12"/>
      <c r="CA218" s="12"/>
      <c r="CB218" s="12"/>
      <c r="CC218" s="12"/>
    </row>
    <row r="219" spans="1:81" ht="15.75" x14ac:dyDescent="0.25">
      <c r="A219" s="20"/>
      <c r="B219" s="29"/>
      <c r="C219" s="29"/>
      <c r="D219" s="29"/>
      <c r="E219" s="29"/>
      <c r="F219" s="26"/>
      <c r="G219" s="13"/>
      <c r="H219" s="20"/>
      <c r="I219" s="22"/>
      <c r="J219" s="22"/>
      <c r="K219" s="22"/>
      <c r="L219" s="22"/>
      <c r="M219" s="24"/>
      <c r="N219" s="22"/>
      <c r="O219" s="20"/>
      <c r="P219" s="12"/>
      <c r="Q219" s="12"/>
      <c r="R219" s="12"/>
      <c r="S219" s="12"/>
      <c r="T219" s="12"/>
      <c r="U219" s="12"/>
      <c r="V219" s="12"/>
      <c r="W219" s="12"/>
      <c r="X219" s="12"/>
      <c r="Y219" s="12"/>
      <c r="Z219" s="12"/>
      <c r="AA219" s="12"/>
      <c r="AB219" s="12"/>
      <c r="AC219" s="12"/>
      <c r="AD219" s="12"/>
      <c r="AE219" s="12"/>
      <c r="AF219" s="12"/>
      <c r="AG219" s="12"/>
      <c r="AH219" s="12"/>
      <c r="AI219" s="12"/>
      <c r="AJ219" s="12"/>
      <c r="AK219" s="12"/>
      <c r="AL219" s="12"/>
      <c r="AM219" s="12"/>
      <c r="AN219" s="12"/>
      <c r="AO219" s="12"/>
      <c r="AP219" s="12"/>
      <c r="AQ219" s="12"/>
      <c r="AR219" s="12"/>
      <c r="AS219" s="12"/>
      <c r="AT219" s="12"/>
      <c r="AU219" s="12"/>
      <c r="AV219" s="12"/>
      <c r="AW219" s="12"/>
      <c r="AX219" s="12"/>
      <c r="AY219" s="12"/>
      <c r="AZ219" s="12"/>
      <c r="BA219" s="12"/>
      <c r="BB219" s="12"/>
      <c r="BC219" s="12"/>
      <c r="BD219" s="12"/>
      <c r="BE219" s="12"/>
      <c r="BF219" s="12"/>
      <c r="BG219" s="12"/>
      <c r="BH219" s="12"/>
      <c r="BI219" s="12"/>
      <c r="BJ219" s="12"/>
      <c r="BK219" s="12"/>
      <c r="BL219" s="12"/>
      <c r="BM219" s="12"/>
      <c r="BN219" s="12"/>
      <c r="BO219" s="12"/>
      <c r="BP219" s="12"/>
      <c r="BQ219" s="12"/>
      <c r="BR219" s="12"/>
      <c r="BS219" s="12"/>
      <c r="BT219" s="12"/>
      <c r="BU219" s="12"/>
      <c r="BV219" s="12"/>
      <c r="BW219" s="12"/>
      <c r="BX219" s="12"/>
      <c r="BY219" s="12"/>
      <c r="BZ219" s="12"/>
      <c r="CA219" s="12"/>
      <c r="CB219" s="12"/>
      <c r="CC219" s="12"/>
    </row>
    <row r="220" spans="1:81" ht="15.75" x14ac:dyDescent="0.25">
      <c r="A220" s="20"/>
      <c r="B220" s="29"/>
      <c r="C220" s="29"/>
      <c r="D220" s="29"/>
      <c r="E220" s="29"/>
      <c r="F220" s="26"/>
      <c r="G220" s="13"/>
      <c r="H220" s="20"/>
      <c r="I220" s="22"/>
      <c r="J220" s="22"/>
      <c r="K220" s="22"/>
      <c r="L220" s="22"/>
      <c r="M220" s="24"/>
      <c r="N220" s="22"/>
      <c r="O220" s="20"/>
      <c r="P220" s="12"/>
      <c r="Q220" s="12"/>
      <c r="R220" s="12"/>
      <c r="S220" s="12"/>
      <c r="T220" s="12"/>
      <c r="U220" s="12"/>
      <c r="V220" s="12"/>
      <c r="W220" s="12"/>
      <c r="X220" s="12"/>
      <c r="Y220" s="12"/>
      <c r="Z220" s="12"/>
      <c r="AA220" s="12"/>
      <c r="AB220" s="12"/>
      <c r="AC220" s="12"/>
      <c r="AD220" s="12"/>
      <c r="AE220" s="12"/>
      <c r="AF220" s="12"/>
      <c r="AG220" s="12"/>
      <c r="AH220" s="12"/>
      <c r="AI220" s="12"/>
      <c r="AJ220" s="12"/>
      <c r="AK220" s="12"/>
      <c r="AL220" s="12"/>
      <c r="AM220" s="12"/>
      <c r="AN220" s="12"/>
      <c r="AO220" s="12"/>
      <c r="AP220" s="12"/>
      <c r="AQ220" s="12"/>
      <c r="AR220" s="12"/>
      <c r="AS220" s="12"/>
      <c r="AT220" s="12"/>
      <c r="AU220" s="12"/>
      <c r="AV220" s="12"/>
      <c r="AW220" s="12"/>
      <c r="AX220" s="12"/>
      <c r="AY220" s="12"/>
      <c r="AZ220" s="12"/>
      <c r="BA220" s="12"/>
      <c r="BB220" s="12"/>
      <c r="BC220" s="12"/>
      <c r="BD220" s="12"/>
      <c r="BE220" s="12"/>
      <c r="BF220" s="12"/>
      <c r="BG220" s="12"/>
      <c r="BH220" s="12"/>
      <c r="BI220" s="12"/>
      <c r="BJ220" s="12"/>
      <c r="BK220" s="12"/>
      <c r="BL220" s="12"/>
      <c r="BM220" s="12"/>
      <c r="BN220" s="12"/>
      <c r="BO220" s="12"/>
      <c r="BP220" s="12"/>
      <c r="BQ220" s="12"/>
      <c r="BR220" s="12"/>
      <c r="BS220" s="12"/>
      <c r="BT220" s="12"/>
      <c r="BU220" s="12"/>
      <c r="BV220" s="12"/>
      <c r="BW220" s="12"/>
      <c r="BX220" s="12"/>
      <c r="BY220" s="12"/>
      <c r="BZ220" s="12"/>
      <c r="CA220" s="12"/>
      <c r="CB220" s="12"/>
      <c r="CC220" s="12"/>
    </row>
    <row r="221" spans="1:81" ht="15.75" x14ac:dyDescent="0.25">
      <c r="A221" s="20"/>
      <c r="B221" s="29"/>
      <c r="C221" s="29"/>
      <c r="D221" s="29"/>
      <c r="E221" s="29"/>
      <c r="F221" s="26"/>
      <c r="G221" s="13"/>
      <c r="H221" s="20"/>
      <c r="I221" s="22"/>
      <c r="J221" s="22"/>
      <c r="K221" s="22"/>
      <c r="L221" s="22"/>
      <c r="M221" s="24"/>
      <c r="N221" s="22"/>
      <c r="O221" s="20"/>
      <c r="P221" s="12"/>
      <c r="Q221" s="12"/>
      <c r="R221" s="12"/>
      <c r="S221" s="12"/>
      <c r="T221" s="12"/>
      <c r="U221" s="12"/>
      <c r="V221" s="12"/>
      <c r="W221" s="12"/>
      <c r="X221" s="12"/>
      <c r="Y221" s="12"/>
      <c r="Z221" s="12"/>
      <c r="AA221" s="12"/>
      <c r="AB221" s="12"/>
      <c r="AC221" s="12"/>
      <c r="AD221" s="12"/>
      <c r="AE221" s="12"/>
      <c r="AF221" s="12"/>
      <c r="AG221" s="12"/>
      <c r="AH221" s="12"/>
      <c r="AI221" s="12"/>
      <c r="AJ221" s="12"/>
      <c r="AK221" s="12"/>
      <c r="AL221" s="12"/>
      <c r="AM221" s="12"/>
      <c r="AN221" s="12"/>
      <c r="AO221" s="12"/>
      <c r="AP221" s="12"/>
      <c r="AQ221" s="12"/>
      <c r="AR221" s="12"/>
      <c r="AS221" s="12"/>
      <c r="AT221" s="12"/>
      <c r="AU221" s="12"/>
      <c r="AV221" s="12"/>
      <c r="AW221" s="12"/>
      <c r="AX221" s="12"/>
      <c r="AY221" s="12"/>
      <c r="AZ221" s="12"/>
      <c r="BA221" s="12"/>
      <c r="BB221" s="12"/>
      <c r="BC221" s="12"/>
      <c r="BD221" s="12"/>
      <c r="BE221" s="12"/>
      <c r="BF221" s="12"/>
      <c r="BG221" s="12"/>
      <c r="BH221" s="12"/>
      <c r="BI221" s="12"/>
      <c r="BJ221" s="12"/>
      <c r="BK221" s="12"/>
      <c r="BL221" s="12"/>
      <c r="BM221" s="12"/>
      <c r="BN221" s="12"/>
      <c r="BO221" s="12"/>
      <c r="BP221" s="12"/>
      <c r="BQ221" s="12"/>
      <c r="BR221" s="12"/>
      <c r="BS221" s="12"/>
      <c r="BT221" s="12"/>
      <c r="BU221" s="12"/>
      <c r="BV221" s="12"/>
      <c r="BW221" s="12"/>
      <c r="BX221" s="12"/>
      <c r="BY221" s="12"/>
      <c r="BZ221" s="12"/>
      <c r="CA221" s="12"/>
      <c r="CB221" s="12"/>
      <c r="CC221" s="12"/>
    </row>
    <row r="222" spans="1:81" ht="15.75" x14ac:dyDescent="0.25">
      <c r="A222" s="20"/>
      <c r="B222" s="29"/>
      <c r="C222" s="29"/>
      <c r="D222" s="29"/>
      <c r="E222" s="29"/>
      <c r="F222" s="26"/>
      <c r="G222" s="13"/>
      <c r="H222" s="20"/>
      <c r="I222" s="22"/>
      <c r="J222" s="22"/>
      <c r="K222" s="22"/>
      <c r="L222" s="22"/>
      <c r="M222" s="24"/>
      <c r="N222" s="22"/>
      <c r="O222" s="20"/>
      <c r="P222" s="12"/>
      <c r="Q222" s="12"/>
      <c r="R222" s="12"/>
      <c r="S222" s="12"/>
      <c r="T222" s="12"/>
      <c r="U222" s="12"/>
      <c r="V222" s="12"/>
      <c r="W222" s="12"/>
      <c r="X222" s="12"/>
      <c r="Y222" s="12"/>
      <c r="Z222" s="12"/>
      <c r="AA222" s="12"/>
      <c r="AB222" s="12"/>
      <c r="AC222" s="12"/>
      <c r="AD222" s="12"/>
      <c r="AE222" s="12"/>
      <c r="AF222" s="12"/>
      <c r="AG222" s="12"/>
      <c r="AH222" s="12"/>
      <c r="AI222" s="12"/>
      <c r="AJ222" s="12"/>
      <c r="AK222" s="12"/>
      <c r="AL222" s="12"/>
      <c r="AM222" s="12"/>
      <c r="AN222" s="12"/>
      <c r="AO222" s="12"/>
      <c r="AP222" s="12"/>
      <c r="AQ222" s="12"/>
      <c r="AR222" s="12"/>
      <c r="AS222" s="12"/>
      <c r="AT222" s="12"/>
      <c r="AU222" s="12"/>
      <c r="AV222" s="12"/>
      <c r="AW222" s="12"/>
      <c r="AX222" s="12"/>
      <c r="AY222" s="12"/>
      <c r="AZ222" s="12"/>
      <c r="BA222" s="12"/>
      <c r="BB222" s="12"/>
      <c r="BC222" s="12"/>
      <c r="BD222" s="12"/>
      <c r="BE222" s="12"/>
      <c r="BF222" s="12"/>
      <c r="BG222" s="12"/>
      <c r="BH222" s="12"/>
      <c r="BI222" s="12"/>
      <c r="BJ222" s="12"/>
      <c r="BK222" s="12"/>
      <c r="BL222" s="12"/>
      <c r="BM222" s="12"/>
      <c r="BN222" s="12"/>
      <c r="BO222" s="12"/>
      <c r="BP222" s="12"/>
      <c r="BQ222" s="12"/>
      <c r="BR222" s="12"/>
      <c r="BS222" s="12"/>
      <c r="BT222" s="12"/>
      <c r="BU222" s="12"/>
      <c r="BV222" s="12"/>
      <c r="BW222" s="12"/>
      <c r="BX222" s="12"/>
      <c r="BY222" s="12"/>
      <c r="BZ222" s="12"/>
      <c r="CA222" s="12"/>
      <c r="CB222" s="12"/>
      <c r="CC222" s="12"/>
    </row>
    <row r="223" spans="1:81" ht="15.75" x14ac:dyDescent="0.25">
      <c r="A223" s="20"/>
      <c r="B223" s="29"/>
      <c r="C223" s="29"/>
      <c r="D223" s="29"/>
      <c r="E223" s="29"/>
      <c r="F223" s="26"/>
      <c r="G223" s="13"/>
      <c r="H223" s="20"/>
      <c r="I223" s="22"/>
      <c r="J223" s="22"/>
      <c r="K223" s="22"/>
      <c r="L223" s="22"/>
      <c r="M223" s="24"/>
      <c r="N223" s="22"/>
      <c r="O223" s="20"/>
      <c r="P223" s="12"/>
      <c r="Q223" s="12"/>
      <c r="R223" s="12"/>
      <c r="S223" s="12"/>
      <c r="T223" s="12"/>
      <c r="U223" s="12"/>
      <c r="V223" s="12"/>
      <c r="W223" s="12"/>
      <c r="X223" s="12"/>
      <c r="Y223" s="12"/>
      <c r="Z223" s="12"/>
      <c r="AA223" s="12"/>
      <c r="AB223" s="12"/>
      <c r="AC223" s="12"/>
      <c r="AD223" s="12"/>
      <c r="AE223" s="12"/>
      <c r="AF223" s="12"/>
      <c r="AG223" s="12"/>
      <c r="AH223" s="12"/>
      <c r="AI223" s="12"/>
      <c r="AJ223" s="12"/>
      <c r="AK223" s="12"/>
      <c r="AL223" s="12"/>
      <c r="AM223" s="12"/>
      <c r="AN223" s="12"/>
      <c r="AO223" s="12"/>
      <c r="AP223" s="12"/>
      <c r="AQ223" s="12"/>
      <c r="AR223" s="12"/>
      <c r="AS223" s="12"/>
      <c r="AT223" s="12"/>
      <c r="AU223" s="12"/>
      <c r="AV223" s="12"/>
      <c r="AW223" s="12"/>
      <c r="AX223" s="12"/>
      <c r="AY223" s="12"/>
      <c r="AZ223" s="12"/>
      <c r="BA223" s="12"/>
      <c r="BB223" s="12"/>
      <c r="BC223" s="12"/>
      <c r="BD223" s="12"/>
      <c r="BE223" s="12"/>
      <c r="BF223" s="12"/>
      <c r="BG223" s="12"/>
      <c r="BH223" s="12"/>
      <c r="BI223" s="12"/>
      <c r="BJ223" s="12"/>
      <c r="BK223" s="12"/>
      <c r="BL223" s="12"/>
      <c r="BM223" s="12"/>
      <c r="BN223" s="12"/>
      <c r="BO223" s="12"/>
      <c r="BP223" s="12"/>
      <c r="BQ223" s="12"/>
      <c r="BR223" s="12"/>
      <c r="BS223" s="12"/>
      <c r="BT223" s="12"/>
      <c r="BU223" s="12"/>
      <c r="BV223" s="12"/>
      <c r="BW223" s="12"/>
      <c r="BX223" s="12"/>
      <c r="BY223" s="12"/>
      <c r="BZ223" s="12"/>
      <c r="CA223" s="12"/>
      <c r="CB223" s="12"/>
      <c r="CC223" s="12"/>
    </row>
    <row r="224" spans="1:81" ht="15.75" x14ac:dyDescent="0.25">
      <c r="A224" s="20"/>
      <c r="B224" s="29"/>
      <c r="C224" s="29"/>
      <c r="D224" s="29"/>
      <c r="E224" s="29"/>
      <c r="F224" s="26"/>
      <c r="G224" s="13"/>
      <c r="H224" s="20"/>
      <c r="I224" s="22"/>
      <c r="J224" s="22"/>
      <c r="K224" s="22"/>
      <c r="L224" s="22"/>
      <c r="M224" s="24"/>
      <c r="N224" s="22"/>
      <c r="O224" s="20"/>
      <c r="P224" s="12"/>
      <c r="Q224" s="12"/>
      <c r="R224" s="12"/>
      <c r="S224" s="12"/>
      <c r="T224" s="12"/>
      <c r="U224" s="12"/>
      <c r="V224" s="12"/>
      <c r="W224" s="12"/>
      <c r="X224" s="12"/>
      <c r="Y224" s="12"/>
      <c r="Z224" s="12"/>
      <c r="AA224" s="12"/>
      <c r="AB224" s="12"/>
      <c r="AC224" s="12"/>
      <c r="AD224" s="12"/>
      <c r="AE224" s="12"/>
      <c r="AF224" s="12"/>
      <c r="AG224" s="12"/>
      <c r="AH224" s="12"/>
      <c r="AI224" s="12"/>
      <c r="AJ224" s="12"/>
      <c r="AK224" s="12"/>
      <c r="AL224" s="12"/>
      <c r="AM224" s="12"/>
      <c r="AN224" s="12"/>
      <c r="AO224" s="12"/>
      <c r="AP224" s="12"/>
      <c r="AQ224" s="12"/>
      <c r="AR224" s="12"/>
      <c r="AS224" s="12"/>
      <c r="AT224" s="12"/>
      <c r="AU224" s="12"/>
      <c r="AV224" s="12"/>
      <c r="AW224" s="12"/>
      <c r="AX224" s="12"/>
      <c r="AY224" s="12"/>
      <c r="AZ224" s="12"/>
      <c r="BA224" s="12"/>
      <c r="BB224" s="12"/>
      <c r="BC224" s="12"/>
      <c r="BD224" s="12"/>
      <c r="BE224" s="12"/>
      <c r="BF224" s="12"/>
      <c r="BG224" s="12"/>
      <c r="BH224" s="12"/>
      <c r="BI224" s="12"/>
      <c r="BJ224" s="12"/>
      <c r="BK224" s="12"/>
      <c r="BL224" s="12"/>
      <c r="BM224" s="12"/>
      <c r="BN224" s="12"/>
      <c r="BO224" s="12"/>
      <c r="BP224" s="12"/>
      <c r="BQ224" s="12"/>
      <c r="BR224" s="12"/>
      <c r="BS224" s="12"/>
      <c r="BT224" s="12"/>
      <c r="BU224" s="12"/>
      <c r="BV224" s="12"/>
      <c r="BW224" s="12"/>
      <c r="BX224" s="12"/>
      <c r="BY224" s="12"/>
      <c r="BZ224" s="12"/>
      <c r="CA224" s="12"/>
      <c r="CB224" s="12"/>
      <c r="CC224" s="12"/>
    </row>
    <row r="225" spans="1:81" ht="15.75" x14ac:dyDescent="0.25">
      <c r="A225" s="20"/>
      <c r="B225" s="29"/>
      <c r="C225" s="29"/>
      <c r="D225" s="29"/>
      <c r="E225" s="29"/>
      <c r="F225" s="26"/>
      <c r="G225" s="13"/>
      <c r="H225" s="20"/>
      <c r="I225" s="22"/>
      <c r="J225" s="22"/>
      <c r="K225" s="22"/>
      <c r="L225" s="22"/>
      <c r="M225" s="24"/>
      <c r="N225" s="22"/>
      <c r="O225" s="20"/>
      <c r="P225" s="12"/>
      <c r="Q225" s="12"/>
      <c r="R225" s="12"/>
      <c r="S225" s="12"/>
      <c r="T225" s="12"/>
      <c r="U225" s="12"/>
      <c r="V225" s="12"/>
      <c r="W225" s="12"/>
      <c r="X225" s="12"/>
      <c r="Y225" s="12"/>
      <c r="Z225" s="12"/>
      <c r="AA225" s="12"/>
      <c r="AB225" s="12"/>
      <c r="AC225" s="12"/>
      <c r="AD225" s="12"/>
      <c r="AE225" s="12"/>
      <c r="AF225" s="12"/>
      <c r="AG225" s="12"/>
      <c r="AH225" s="12"/>
      <c r="AI225" s="12"/>
      <c r="AJ225" s="12"/>
      <c r="AK225" s="12"/>
      <c r="AL225" s="12"/>
      <c r="AM225" s="12"/>
      <c r="AN225" s="12"/>
      <c r="AO225" s="12"/>
      <c r="AP225" s="12"/>
      <c r="AQ225" s="12"/>
      <c r="AR225" s="12"/>
      <c r="AS225" s="12"/>
      <c r="AT225" s="12"/>
      <c r="AU225" s="12"/>
      <c r="AV225" s="12"/>
      <c r="AW225" s="12"/>
      <c r="AX225" s="12"/>
      <c r="AY225" s="12"/>
      <c r="AZ225" s="12"/>
      <c r="BA225" s="12"/>
      <c r="BB225" s="12"/>
      <c r="BC225" s="12"/>
      <c r="BD225" s="12"/>
      <c r="BE225" s="12"/>
      <c r="BF225" s="12"/>
      <c r="BG225" s="12"/>
      <c r="BH225" s="12"/>
      <c r="BI225" s="12"/>
      <c r="BJ225" s="12"/>
      <c r="BK225" s="12"/>
      <c r="BL225" s="12"/>
      <c r="BM225" s="12"/>
      <c r="BN225" s="12"/>
      <c r="BO225" s="12"/>
      <c r="BP225" s="12"/>
      <c r="BQ225" s="12"/>
      <c r="BR225" s="12"/>
      <c r="BS225" s="12"/>
      <c r="BT225" s="12"/>
      <c r="BU225" s="12"/>
      <c r="BV225" s="12"/>
      <c r="BW225" s="12"/>
      <c r="BX225" s="12"/>
      <c r="BY225" s="12"/>
      <c r="BZ225" s="12"/>
      <c r="CA225" s="12"/>
      <c r="CB225" s="12"/>
      <c r="CC225" s="12"/>
    </row>
    <row r="226" spans="1:81" ht="15.75" x14ac:dyDescent="0.25">
      <c r="A226" s="20"/>
      <c r="B226" s="29"/>
      <c r="C226" s="29"/>
      <c r="D226" s="29"/>
      <c r="E226" s="29"/>
      <c r="F226" s="26"/>
      <c r="G226" s="13"/>
      <c r="H226" s="20"/>
      <c r="I226" s="22"/>
      <c r="J226" s="22"/>
      <c r="K226" s="22"/>
      <c r="L226" s="22"/>
      <c r="M226" s="24"/>
      <c r="N226" s="22"/>
      <c r="O226" s="20"/>
      <c r="P226" s="12"/>
      <c r="Q226" s="12"/>
      <c r="R226" s="12"/>
      <c r="S226" s="12"/>
      <c r="T226" s="12"/>
      <c r="U226" s="12"/>
      <c r="V226" s="12"/>
      <c r="W226" s="12"/>
      <c r="X226" s="12"/>
      <c r="Y226" s="12"/>
      <c r="Z226" s="12"/>
      <c r="AA226" s="12"/>
      <c r="AB226" s="12"/>
      <c r="AC226" s="12"/>
      <c r="AD226" s="12"/>
      <c r="AE226" s="12"/>
      <c r="AF226" s="12"/>
      <c r="AG226" s="12"/>
      <c r="AH226" s="12"/>
      <c r="AI226" s="12"/>
      <c r="AJ226" s="12"/>
      <c r="AK226" s="12"/>
      <c r="AL226" s="12"/>
      <c r="AM226" s="12"/>
      <c r="AN226" s="12"/>
      <c r="AO226" s="12"/>
      <c r="AP226" s="12"/>
      <c r="AQ226" s="12"/>
      <c r="AR226" s="12"/>
      <c r="AS226" s="12"/>
      <c r="AT226" s="12"/>
      <c r="AU226" s="12"/>
      <c r="AV226" s="12"/>
      <c r="AW226" s="12"/>
      <c r="AX226" s="12"/>
      <c r="AY226" s="12"/>
      <c r="AZ226" s="12"/>
      <c r="BA226" s="12"/>
      <c r="BB226" s="12"/>
      <c r="BC226" s="12"/>
      <c r="BD226" s="12"/>
      <c r="BE226" s="12"/>
      <c r="BF226" s="12"/>
      <c r="BG226" s="12"/>
      <c r="BH226" s="12"/>
      <c r="BI226" s="12"/>
      <c r="BJ226" s="12"/>
      <c r="BK226" s="12"/>
      <c r="BL226" s="12"/>
      <c r="BM226" s="12"/>
      <c r="BN226" s="12"/>
      <c r="BO226" s="12"/>
      <c r="BP226" s="12"/>
      <c r="BQ226" s="12"/>
      <c r="BR226" s="12"/>
      <c r="BS226" s="12"/>
      <c r="BT226" s="12"/>
      <c r="BU226" s="12"/>
      <c r="BV226" s="12"/>
      <c r="BW226" s="12"/>
      <c r="BX226" s="12"/>
      <c r="BY226" s="12"/>
      <c r="BZ226" s="12"/>
      <c r="CA226" s="12"/>
      <c r="CB226" s="12"/>
      <c r="CC226" s="12"/>
    </row>
    <row r="227" spans="1:81" ht="15.75" x14ac:dyDescent="0.25">
      <c r="A227" s="20"/>
      <c r="B227" s="29"/>
      <c r="C227" s="29"/>
      <c r="D227" s="29"/>
      <c r="E227" s="29"/>
      <c r="F227" s="26"/>
      <c r="G227" s="13"/>
      <c r="H227" s="20"/>
      <c r="I227" s="22"/>
      <c r="J227" s="22"/>
      <c r="K227" s="22"/>
      <c r="L227" s="22"/>
      <c r="M227" s="24"/>
      <c r="N227" s="22"/>
      <c r="O227" s="20"/>
      <c r="P227" s="12"/>
      <c r="Q227" s="12"/>
      <c r="R227" s="12"/>
      <c r="S227" s="12"/>
      <c r="T227" s="12"/>
      <c r="U227" s="12"/>
      <c r="V227" s="12"/>
      <c r="W227" s="12"/>
      <c r="X227" s="12"/>
      <c r="Y227" s="12"/>
      <c r="Z227" s="12"/>
      <c r="AA227" s="12"/>
      <c r="AB227" s="12"/>
      <c r="AC227" s="12"/>
      <c r="AD227" s="12"/>
      <c r="AE227" s="12"/>
      <c r="AF227" s="12"/>
      <c r="AG227" s="12"/>
      <c r="AH227" s="12"/>
      <c r="AI227" s="12"/>
      <c r="AJ227" s="12"/>
      <c r="AK227" s="12"/>
      <c r="AL227" s="12"/>
      <c r="AM227" s="12"/>
      <c r="AN227" s="12"/>
      <c r="AO227" s="12"/>
      <c r="AP227" s="12"/>
      <c r="AQ227" s="12"/>
      <c r="AR227" s="12"/>
      <c r="AS227" s="12"/>
      <c r="AT227" s="12"/>
      <c r="AU227" s="12"/>
      <c r="AV227" s="12"/>
      <c r="AW227" s="12"/>
      <c r="AX227" s="12"/>
      <c r="AY227" s="12"/>
      <c r="AZ227" s="12"/>
      <c r="BA227" s="12"/>
      <c r="BB227" s="12"/>
      <c r="BC227" s="12"/>
      <c r="BD227" s="12"/>
      <c r="BE227" s="12"/>
      <c r="BF227" s="12"/>
      <c r="BG227" s="12"/>
      <c r="BH227" s="12"/>
      <c r="BI227" s="12"/>
      <c r="BJ227" s="12"/>
      <c r="BK227" s="12"/>
      <c r="BL227" s="12"/>
      <c r="BM227" s="12"/>
      <c r="BN227" s="12"/>
      <c r="BO227" s="12"/>
      <c r="BP227" s="12"/>
      <c r="BQ227" s="12"/>
      <c r="BR227" s="12"/>
      <c r="BS227" s="12"/>
      <c r="BT227" s="12"/>
      <c r="BU227" s="12"/>
      <c r="BV227" s="12"/>
      <c r="BW227" s="12"/>
      <c r="BX227" s="12"/>
      <c r="BY227" s="12"/>
      <c r="BZ227" s="12"/>
      <c r="CA227" s="12"/>
      <c r="CB227" s="12"/>
      <c r="CC227" s="12"/>
    </row>
    <row r="228" spans="1:81" ht="15.75" x14ac:dyDescent="0.25">
      <c r="A228" s="20"/>
      <c r="B228" s="29"/>
      <c r="C228" s="29"/>
      <c r="D228" s="29"/>
      <c r="E228" s="29"/>
      <c r="F228" s="26"/>
      <c r="G228" s="13"/>
      <c r="H228" s="20"/>
      <c r="I228" s="22"/>
      <c r="J228" s="22"/>
      <c r="K228" s="22"/>
      <c r="L228" s="22"/>
      <c r="M228" s="24"/>
      <c r="N228" s="22"/>
      <c r="O228" s="20"/>
      <c r="P228" s="12"/>
      <c r="Q228" s="12"/>
      <c r="R228" s="12"/>
      <c r="S228" s="12"/>
      <c r="T228" s="12"/>
      <c r="U228" s="12"/>
      <c r="V228" s="12"/>
      <c r="W228" s="12"/>
      <c r="X228" s="12"/>
      <c r="Y228" s="12"/>
      <c r="Z228" s="12"/>
      <c r="AA228" s="12"/>
      <c r="AB228" s="12"/>
      <c r="AC228" s="12"/>
      <c r="AD228" s="12"/>
      <c r="AE228" s="12"/>
      <c r="AF228" s="12"/>
      <c r="AG228" s="12"/>
      <c r="AH228" s="12"/>
      <c r="AI228" s="12"/>
      <c r="AJ228" s="12"/>
      <c r="AK228" s="12"/>
      <c r="AL228" s="12"/>
      <c r="AM228" s="12"/>
      <c r="AN228" s="12"/>
      <c r="AO228" s="12"/>
      <c r="AP228" s="12"/>
      <c r="AQ228" s="12"/>
      <c r="AR228" s="12"/>
      <c r="AS228" s="12"/>
      <c r="AT228" s="12"/>
      <c r="AU228" s="12"/>
      <c r="AV228" s="12"/>
      <c r="AW228" s="12"/>
      <c r="AX228" s="12"/>
      <c r="AY228" s="12"/>
      <c r="AZ228" s="12"/>
      <c r="BA228" s="12"/>
      <c r="BB228" s="12"/>
      <c r="BC228" s="12"/>
      <c r="BD228" s="12"/>
      <c r="BE228" s="12"/>
      <c r="BF228" s="12"/>
      <c r="BG228" s="12"/>
      <c r="BH228" s="12"/>
      <c r="BI228" s="12"/>
      <c r="BJ228" s="12"/>
      <c r="BK228" s="12"/>
      <c r="BL228" s="12"/>
      <c r="BM228" s="12"/>
      <c r="BN228" s="12"/>
      <c r="BO228" s="12"/>
      <c r="BP228" s="12"/>
      <c r="BQ228" s="12"/>
      <c r="BR228" s="12"/>
      <c r="BS228" s="12"/>
      <c r="BT228" s="12"/>
      <c r="BU228" s="12"/>
      <c r="BV228" s="12"/>
      <c r="BW228" s="12"/>
      <c r="BX228" s="12"/>
      <c r="BY228" s="12"/>
      <c r="BZ228" s="12"/>
      <c r="CA228" s="12"/>
      <c r="CB228" s="12"/>
      <c r="CC228" s="12"/>
    </row>
    <row r="229" spans="1:81" ht="15.75" x14ac:dyDescent="0.25">
      <c r="A229" s="20"/>
      <c r="B229" s="29"/>
      <c r="C229" s="29"/>
      <c r="D229" s="29"/>
      <c r="E229" s="29"/>
      <c r="F229" s="26"/>
      <c r="G229" s="13"/>
      <c r="H229" s="20"/>
      <c r="I229" s="22"/>
      <c r="J229" s="22"/>
      <c r="K229" s="22"/>
      <c r="L229" s="22"/>
      <c r="M229" s="24"/>
      <c r="N229" s="22"/>
      <c r="O229" s="20"/>
      <c r="P229" s="12"/>
      <c r="Q229" s="12"/>
      <c r="R229" s="12"/>
      <c r="S229" s="12"/>
      <c r="T229" s="12"/>
      <c r="U229" s="12"/>
      <c r="V229" s="12"/>
      <c r="W229" s="12"/>
      <c r="X229" s="12"/>
      <c r="Y229" s="12"/>
      <c r="Z229" s="12"/>
      <c r="AA229" s="12"/>
      <c r="AB229" s="12"/>
      <c r="AC229" s="12"/>
      <c r="AD229" s="12"/>
      <c r="AE229" s="12"/>
      <c r="AF229" s="12"/>
      <c r="AG229" s="12"/>
      <c r="AH229" s="12"/>
      <c r="AI229" s="12"/>
      <c r="AJ229" s="12"/>
      <c r="AK229" s="12"/>
      <c r="AL229" s="12"/>
      <c r="AM229" s="12"/>
      <c r="AN229" s="12"/>
      <c r="AO229" s="12"/>
      <c r="AP229" s="12"/>
      <c r="AQ229" s="12"/>
      <c r="AR229" s="12"/>
      <c r="AS229" s="12"/>
      <c r="AT229" s="12"/>
      <c r="AU229" s="12"/>
      <c r="AV229" s="12"/>
      <c r="AW229" s="12"/>
      <c r="AX229" s="12"/>
      <c r="AY229" s="12"/>
      <c r="AZ229" s="12"/>
      <c r="BA229" s="12"/>
      <c r="BB229" s="12"/>
      <c r="BC229" s="12"/>
      <c r="BD229" s="12"/>
      <c r="BE229" s="12"/>
      <c r="BF229" s="12"/>
      <c r="BG229" s="12"/>
      <c r="BH229" s="12"/>
      <c r="BI229" s="12"/>
      <c r="BJ229" s="12"/>
      <c r="BK229" s="12"/>
      <c r="BL229" s="12"/>
      <c r="BM229" s="12"/>
      <c r="BN229" s="12"/>
      <c r="BO229" s="12"/>
      <c r="BP229" s="12"/>
      <c r="BQ229" s="12"/>
      <c r="BR229" s="12"/>
      <c r="BS229" s="12"/>
      <c r="BT229" s="12"/>
      <c r="BU229" s="12"/>
      <c r="BV229" s="12"/>
      <c r="BW229" s="12"/>
      <c r="BX229" s="12"/>
      <c r="BY229" s="12"/>
      <c r="BZ229" s="12"/>
      <c r="CA229" s="12"/>
      <c r="CB229" s="12"/>
      <c r="CC229" s="12"/>
    </row>
    <row r="230" spans="1:81" ht="15.75" x14ac:dyDescent="0.25">
      <c r="A230" s="20"/>
      <c r="B230" s="29"/>
      <c r="C230" s="29"/>
      <c r="D230" s="29"/>
      <c r="E230" s="29"/>
      <c r="F230" s="26"/>
      <c r="G230" s="13"/>
      <c r="H230" s="20"/>
      <c r="I230" s="22"/>
      <c r="J230" s="22"/>
      <c r="K230" s="22"/>
      <c r="L230" s="22"/>
      <c r="M230" s="24"/>
      <c r="N230" s="22"/>
      <c r="O230" s="20"/>
      <c r="P230" s="12"/>
      <c r="Q230" s="12"/>
      <c r="R230" s="12"/>
      <c r="S230" s="12"/>
      <c r="T230" s="12"/>
      <c r="U230" s="12"/>
      <c r="V230" s="12"/>
      <c r="W230" s="12"/>
      <c r="X230" s="12"/>
      <c r="Y230" s="12"/>
      <c r="Z230" s="12"/>
      <c r="AA230" s="12"/>
      <c r="AB230" s="12"/>
      <c r="AC230" s="12"/>
      <c r="AD230" s="12"/>
      <c r="AE230" s="12"/>
      <c r="AF230" s="12"/>
      <c r="AG230" s="12"/>
      <c r="AH230" s="12"/>
      <c r="AI230" s="12"/>
      <c r="AJ230" s="12"/>
      <c r="AK230" s="12"/>
      <c r="AL230" s="12"/>
      <c r="AM230" s="12"/>
      <c r="AN230" s="12"/>
      <c r="AO230" s="12"/>
      <c r="AP230" s="12"/>
      <c r="AQ230" s="12"/>
      <c r="AR230" s="12"/>
      <c r="AS230" s="12"/>
      <c r="AT230" s="12"/>
      <c r="AU230" s="12"/>
      <c r="AV230" s="12"/>
      <c r="AW230" s="12"/>
      <c r="AX230" s="12"/>
      <c r="AY230" s="12"/>
      <c r="AZ230" s="12"/>
      <c r="BA230" s="12"/>
      <c r="BB230" s="12"/>
      <c r="BC230" s="12"/>
      <c r="BD230" s="12"/>
      <c r="BE230" s="12"/>
      <c r="BF230" s="12"/>
      <c r="BG230" s="12"/>
      <c r="BH230" s="12"/>
      <c r="BI230" s="12"/>
      <c r="BJ230" s="12"/>
      <c r="BK230" s="12"/>
      <c r="BL230" s="12"/>
      <c r="BM230" s="12"/>
      <c r="BN230" s="12"/>
      <c r="BO230" s="12"/>
      <c r="BP230" s="12"/>
      <c r="BQ230" s="12"/>
      <c r="BR230" s="12"/>
      <c r="BS230" s="12"/>
      <c r="BT230" s="12"/>
      <c r="BU230" s="12"/>
      <c r="BV230" s="12"/>
      <c r="BW230" s="12"/>
      <c r="BX230" s="12"/>
      <c r="BY230" s="12"/>
      <c r="BZ230" s="12"/>
      <c r="CA230" s="12"/>
      <c r="CB230" s="12"/>
      <c r="CC230" s="12"/>
    </row>
    <row r="231" spans="1:81" ht="15.75" x14ac:dyDescent="0.25">
      <c r="A231" s="20"/>
      <c r="B231" s="29"/>
      <c r="C231" s="29"/>
      <c r="D231" s="29"/>
      <c r="E231" s="29"/>
      <c r="F231" s="26"/>
      <c r="G231" s="13"/>
      <c r="H231" s="20"/>
      <c r="I231" s="22"/>
      <c r="J231" s="22"/>
      <c r="K231" s="22"/>
      <c r="L231" s="22"/>
      <c r="M231" s="24"/>
      <c r="N231" s="22"/>
      <c r="O231" s="20"/>
      <c r="P231" s="12"/>
      <c r="Q231" s="12"/>
      <c r="R231" s="12"/>
      <c r="S231" s="12"/>
      <c r="T231" s="12"/>
      <c r="U231" s="12"/>
      <c r="V231" s="12"/>
      <c r="W231" s="12"/>
      <c r="X231" s="12"/>
      <c r="Y231" s="12"/>
      <c r="Z231" s="12"/>
      <c r="AA231" s="12"/>
      <c r="AB231" s="12"/>
      <c r="AC231" s="12"/>
      <c r="AD231" s="12"/>
      <c r="AE231" s="12"/>
      <c r="AF231" s="12"/>
      <c r="AG231" s="12"/>
      <c r="AH231" s="12"/>
      <c r="AI231" s="12"/>
      <c r="AJ231" s="12"/>
      <c r="AK231" s="12"/>
      <c r="AL231" s="12"/>
      <c r="AM231" s="12"/>
      <c r="AN231" s="12"/>
      <c r="AO231" s="12"/>
      <c r="AP231" s="12"/>
      <c r="AQ231" s="12"/>
      <c r="AR231" s="12"/>
      <c r="AS231" s="12"/>
      <c r="AT231" s="12"/>
      <c r="AU231" s="12"/>
      <c r="AV231" s="12"/>
      <c r="AW231" s="12"/>
      <c r="AX231" s="12"/>
      <c r="AY231" s="12"/>
      <c r="AZ231" s="12"/>
      <c r="BA231" s="12"/>
      <c r="BB231" s="12"/>
      <c r="BC231" s="12"/>
      <c r="BD231" s="12"/>
      <c r="BE231" s="12"/>
      <c r="BF231" s="12"/>
      <c r="BG231" s="12"/>
      <c r="BH231" s="12"/>
      <c r="BI231" s="12"/>
      <c r="BJ231" s="12"/>
      <c r="BK231" s="12"/>
      <c r="BL231" s="12"/>
      <c r="BM231" s="12"/>
      <c r="BN231" s="12"/>
      <c r="BO231" s="12"/>
      <c r="BP231" s="12"/>
      <c r="BQ231" s="12"/>
      <c r="BR231" s="12"/>
      <c r="BS231" s="12"/>
      <c r="BT231" s="12"/>
      <c r="BU231" s="12"/>
      <c r="BV231" s="12"/>
      <c r="BW231" s="12"/>
      <c r="BX231" s="12"/>
      <c r="BY231" s="12"/>
      <c r="BZ231" s="12"/>
      <c r="CA231" s="12"/>
      <c r="CB231" s="12"/>
      <c r="CC231" s="12"/>
    </row>
    <row r="232" spans="1:81" ht="15.75" x14ac:dyDescent="0.25">
      <c r="A232" s="20"/>
      <c r="B232" s="29"/>
      <c r="C232" s="29"/>
      <c r="D232" s="29"/>
      <c r="E232" s="29"/>
      <c r="F232" s="26"/>
      <c r="G232" s="13"/>
      <c r="H232" s="20"/>
      <c r="I232" s="22"/>
      <c r="J232" s="22"/>
      <c r="K232" s="22"/>
      <c r="L232" s="22"/>
      <c r="M232" s="24"/>
      <c r="N232" s="22"/>
      <c r="O232" s="20"/>
      <c r="P232" s="12"/>
      <c r="Q232" s="12"/>
      <c r="R232" s="12"/>
      <c r="S232" s="12"/>
      <c r="T232" s="12"/>
      <c r="U232" s="12"/>
      <c r="V232" s="12"/>
      <c r="W232" s="12"/>
      <c r="X232" s="12"/>
      <c r="Y232" s="12"/>
      <c r="Z232" s="12"/>
      <c r="AA232" s="12"/>
      <c r="AB232" s="12"/>
      <c r="AC232" s="12"/>
      <c r="AD232" s="12"/>
      <c r="AE232" s="12"/>
      <c r="AF232" s="12"/>
      <c r="AG232" s="12"/>
      <c r="AH232" s="12"/>
      <c r="AI232" s="12"/>
      <c r="AJ232" s="12"/>
      <c r="AK232" s="12"/>
      <c r="AL232" s="12"/>
      <c r="AM232" s="12"/>
      <c r="AN232" s="12"/>
      <c r="AO232" s="12"/>
      <c r="AP232" s="12"/>
      <c r="AQ232" s="12"/>
      <c r="AR232" s="12"/>
      <c r="AS232" s="12"/>
      <c r="AT232" s="12"/>
      <c r="AU232" s="12"/>
      <c r="AV232" s="12"/>
      <c r="AW232" s="12"/>
      <c r="AX232" s="12"/>
      <c r="AY232" s="12"/>
      <c r="AZ232" s="12"/>
      <c r="BA232" s="12"/>
      <c r="BB232" s="12"/>
      <c r="BC232" s="12"/>
      <c r="BD232" s="12"/>
      <c r="BE232" s="12"/>
      <c r="BF232" s="12"/>
      <c r="BG232" s="12"/>
      <c r="BH232" s="12"/>
      <c r="BI232" s="12"/>
      <c r="BJ232" s="12"/>
      <c r="BK232" s="12"/>
      <c r="BL232" s="12"/>
      <c r="BM232" s="12"/>
      <c r="BN232" s="12"/>
      <c r="BO232" s="12"/>
      <c r="BP232" s="12"/>
      <c r="BQ232" s="12"/>
      <c r="BR232" s="12"/>
      <c r="BS232" s="12"/>
      <c r="BT232" s="12"/>
      <c r="BU232" s="12"/>
      <c r="BV232" s="12"/>
      <c r="BW232" s="12"/>
      <c r="BX232" s="12"/>
      <c r="BY232" s="12"/>
      <c r="BZ232" s="12"/>
      <c r="CA232" s="12"/>
      <c r="CB232" s="12"/>
      <c r="CC232" s="12"/>
    </row>
    <row r="233" spans="1:81" ht="15.75" x14ac:dyDescent="0.25">
      <c r="A233" s="20"/>
      <c r="B233" s="29"/>
      <c r="C233" s="29"/>
      <c r="D233" s="29"/>
      <c r="E233" s="29"/>
      <c r="F233" s="26"/>
      <c r="G233" s="13"/>
      <c r="H233" s="20"/>
      <c r="I233" s="22"/>
      <c r="J233" s="22"/>
      <c r="K233" s="22"/>
      <c r="L233" s="22"/>
      <c r="M233" s="24"/>
      <c r="N233" s="22"/>
      <c r="O233" s="20"/>
      <c r="P233" s="12"/>
      <c r="Q233" s="12"/>
      <c r="R233" s="12"/>
      <c r="S233" s="12"/>
      <c r="T233" s="12"/>
      <c r="U233" s="12"/>
      <c r="V233" s="12"/>
      <c r="W233" s="12"/>
      <c r="X233" s="12"/>
      <c r="Y233" s="12"/>
      <c r="Z233" s="12"/>
      <c r="AA233" s="12"/>
      <c r="AB233" s="12"/>
      <c r="AC233" s="12"/>
      <c r="AD233" s="12"/>
      <c r="AE233" s="12"/>
      <c r="AF233" s="12"/>
      <c r="AG233" s="12"/>
      <c r="AH233" s="12"/>
      <c r="AI233" s="12"/>
      <c r="AJ233" s="12"/>
      <c r="AK233" s="12"/>
      <c r="AL233" s="12"/>
      <c r="AM233" s="12"/>
      <c r="AN233" s="12"/>
      <c r="AO233" s="12"/>
      <c r="AP233" s="12"/>
      <c r="AQ233" s="12"/>
      <c r="AR233" s="12"/>
      <c r="AS233" s="12"/>
      <c r="AT233" s="12"/>
      <c r="AU233" s="12"/>
      <c r="AV233" s="12"/>
      <c r="AW233" s="12"/>
      <c r="AX233" s="12"/>
      <c r="AY233" s="12"/>
      <c r="AZ233" s="12"/>
      <c r="BA233" s="12"/>
      <c r="BB233" s="12"/>
      <c r="BC233" s="12"/>
      <c r="BD233" s="12"/>
      <c r="BE233" s="12"/>
      <c r="BF233" s="12"/>
      <c r="BG233" s="12"/>
      <c r="BH233" s="12"/>
      <c r="BI233" s="12"/>
      <c r="BJ233" s="12"/>
      <c r="BK233" s="12"/>
      <c r="BL233" s="12"/>
      <c r="BM233" s="12"/>
      <c r="BN233" s="12"/>
      <c r="BO233" s="12"/>
      <c r="BP233" s="12"/>
      <c r="BQ233" s="12"/>
      <c r="BR233" s="12"/>
      <c r="BS233" s="12"/>
      <c r="BT233" s="12"/>
      <c r="BU233" s="12"/>
      <c r="BV233" s="12"/>
      <c r="BW233" s="12"/>
      <c r="BX233" s="12"/>
      <c r="BY233" s="12"/>
      <c r="BZ233" s="12"/>
      <c r="CA233" s="12"/>
      <c r="CB233" s="12"/>
      <c r="CC233" s="12"/>
    </row>
    <row r="234" spans="1:81" ht="15.75" x14ac:dyDescent="0.25">
      <c r="A234" s="20"/>
      <c r="B234" s="29"/>
      <c r="C234" s="29"/>
      <c r="D234" s="29"/>
      <c r="E234" s="29"/>
      <c r="F234" s="26"/>
      <c r="G234" s="13"/>
      <c r="H234" s="20"/>
      <c r="I234" s="22"/>
      <c r="J234" s="22"/>
      <c r="K234" s="22"/>
      <c r="L234" s="22"/>
      <c r="M234" s="24"/>
      <c r="N234" s="22"/>
      <c r="O234" s="20"/>
      <c r="P234" s="12"/>
      <c r="Q234" s="12"/>
      <c r="R234" s="12"/>
      <c r="S234" s="12"/>
      <c r="T234" s="12"/>
      <c r="U234" s="12"/>
      <c r="V234" s="12"/>
      <c r="W234" s="12"/>
      <c r="X234" s="12"/>
      <c r="Y234" s="12"/>
      <c r="Z234" s="12"/>
      <c r="AA234" s="12"/>
      <c r="AB234" s="12"/>
      <c r="AC234" s="12"/>
      <c r="AD234" s="12"/>
      <c r="AE234" s="12"/>
      <c r="AF234" s="12"/>
      <c r="AG234" s="12"/>
      <c r="AH234" s="12"/>
      <c r="AI234" s="12"/>
      <c r="AJ234" s="12"/>
      <c r="AK234" s="12"/>
      <c r="AL234" s="12"/>
      <c r="AM234" s="12"/>
      <c r="AN234" s="12"/>
      <c r="AO234" s="12"/>
      <c r="AP234" s="12"/>
      <c r="AQ234" s="12"/>
      <c r="AR234" s="12"/>
      <c r="AS234" s="12"/>
      <c r="AT234" s="12"/>
      <c r="AU234" s="12"/>
      <c r="AV234" s="12"/>
      <c r="AW234" s="12"/>
      <c r="AX234" s="12"/>
      <c r="AY234" s="12"/>
      <c r="AZ234" s="12"/>
      <c r="BA234" s="12"/>
      <c r="BB234" s="12"/>
      <c r="BC234" s="12"/>
      <c r="BD234" s="12"/>
      <c r="BE234" s="12"/>
      <c r="BF234" s="12"/>
      <c r="BG234" s="12"/>
      <c r="BH234" s="12"/>
      <c r="BI234" s="12"/>
      <c r="BJ234" s="12"/>
      <c r="BK234" s="12"/>
      <c r="BL234" s="12"/>
      <c r="BM234" s="12"/>
      <c r="BN234" s="12"/>
      <c r="BO234" s="12"/>
      <c r="BP234" s="12"/>
      <c r="BQ234" s="12"/>
      <c r="BR234" s="12"/>
      <c r="BS234" s="12"/>
      <c r="BT234" s="12"/>
      <c r="BU234" s="12"/>
      <c r="BV234" s="12"/>
      <c r="BW234" s="12"/>
      <c r="BX234" s="12"/>
      <c r="BY234" s="12"/>
      <c r="BZ234" s="12"/>
      <c r="CA234" s="12"/>
      <c r="CB234" s="12"/>
      <c r="CC234" s="12"/>
    </row>
    <row r="235" spans="1:81" ht="15.75" x14ac:dyDescent="0.25">
      <c r="A235" s="20"/>
      <c r="B235" s="29"/>
      <c r="C235" s="29"/>
      <c r="D235" s="29"/>
      <c r="E235" s="29"/>
      <c r="F235" s="26"/>
      <c r="G235" s="13"/>
      <c r="H235" s="20"/>
      <c r="I235" s="22"/>
      <c r="J235" s="22"/>
      <c r="K235" s="22"/>
      <c r="L235" s="22"/>
      <c r="M235" s="24"/>
      <c r="N235" s="22"/>
      <c r="O235" s="20"/>
      <c r="P235" s="12"/>
      <c r="Q235" s="12"/>
      <c r="R235" s="12"/>
      <c r="S235" s="12"/>
      <c r="T235" s="12"/>
      <c r="U235" s="12"/>
      <c r="V235" s="12"/>
      <c r="W235" s="12"/>
      <c r="X235" s="12"/>
      <c r="Y235" s="12"/>
      <c r="Z235" s="12"/>
      <c r="AA235" s="12"/>
      <c r="AB235" s="12"/>
      <c r="AC235" s="12"/>
      <c r="AD235" s="12"/>
      <c r="AE235" s="12"/>
      <c r="AF235" s="12"/>
      <c r="AG235" s="12"/>
      <c r="AH235" s="12"/>
      <c r="AI235" s="12"/>
      <c r="AJ235" s="12"/>
      <c r="AK235" s="12"/>
      <c r="AL235" s="12"/>
      <c r="AM235" s="12"/>
      <c r="AN235" s="12"/>
      <c r="AO235" s="12"/>
      <c r="AP235" s="12"/>
      <c r="AQ235" s="12"/>
      <c r="AR235" s="12"/>
      <c r="AS235" s="12"/>
      <c r="AT235" s="12"/>
      <c r="AU235" s="12"/>
      <c r="AV235" s="12"/>
      <c r="AW235" s="12"/>
      <c r="AX235" s="12"/>
      <c r="AY235" s="12"/>
      <c r="AZ235" s="12"/>
      <c r="BA235" s="12"/>
      <c r="BB235" s="12"/>
      <c r="BC235" s="12"/>
      <c r="BD235" s="12"/>
      <c r="BE235" s="12"/>
      <c r="BF235" s="12"/>
      <c r="BG235" s="12"/>
      <c r="BH235" s="12"/>
      <c r="BI235" s="12"/>
      <c r="BJ235" s="12"/>
      <c r="BK235" s="12"/>
      <c r="BL235" s="12"/>
      <c r="BM235" s="12"/>
      <c r="BN235" s="12"/>
      <c r="BO235" s="12"/>
      <c r="BP235" s="12"/>
      <c r="BQ235" s="12"/>
      <c r="BR235" s="12"/>
      <c r="BS235" s="12"/>
      <c r="BT235" s="12"/>
      <c r="BU235" s="12"/>
      <c r="BV235" s="12"/>
      <c r="BW235" s="12"/>
      <c r="BX235" s="12"/>
      <c r="BY235" s="12"/>
      <c r="BZ235" s="12"/>
      <c r="CA235" s="12"/>
      <c r="CB235" s="12"/>
      <c r="CC235" s="12"/>
    </row>
    <row r="236" spans="1:81" ht="15.75" x14ac:dyDescent="0.25">
      <c r="A236" s="20"/>
      <c r="B236" s="29"/>
      <c r="C236" s="29"/>
      <c r="D236" s="29"/>
      <c r="E236" s="29"/>
      <c r="F236" s="26"/>
      <c r="G236" s="13"/>
      <c r="H236" s="20"/>
      <c r="I236" s="22"/>
      <c r="J236" s="22"/>
      <c r="K236" s="22"/>
      <c r="L236" s="22"/>
      <c r="M236" s="24"/>
      <c r="N236" s="22"/>
      <c r="O236" s="20"/>
      <c r="P236" s="12"/>
      <c r="Q236" s="12"/>
      <c r="R236" s="12"/>
      <c r="S236" s="12"/>
      <c r="T236" s="12"/>
      <c r="U236" s="12"/>
      <c r="V236" s="12"/>
      <c r="W236" s="12"/>
      <c r="X236" s="12"/>
      <c r="Y236" s="12"/>
      <c r="Z236" s="12"/>
      <c r="AA236" s="12"/>
      <c r="AB236" s="12"/>
      <c r="AC236" s="12"/>
      <c r="AD236" s="12"/>
      <c r="AE236" s="12"/>
      <c r="AF236" s="12"/>
      <c r="AG236" s="12"/>
      <c r="AH236" s="12"/>
      <c r="AI236" s="12"/>
      <c r="AJ236" s="12"/>
      <c r="AK236" s="12"/>
      <c r="AL236" s="12"/>
      <c r="AM236" s="12"/>
      <c r="AN236" s="12"/>
      <c r="AO236" s="12"/>
      <c r="AP236" s="12"/>
      <c r="AQ236" s="12"/>
      <c r="AR236" s="12"/>
      <c r="AS236" s="12"/>
      <c r="AT236" s="12"/>
      <c r="AU236" s="12"/>
      <c r="AV236" s="12"/>
      <c r="AW236" s="12"/>
      <c r="AX236" s="12"/>
      <c r="AY236" s="12"/>
      <c r="AZ236" s="12"/>
      <c r="BA236" s="12"/>
      <c r="BB236" s="12"/>
      <c r="BC236" s="12"/>
      <c r="BD236" s="12"/>
      <c r="BE236" s="12"/>
      <c r="BF236" s="12"/>
      <c r="BG236" s="12"/>
      <c r="BH236" s="12"/>
      <c r="BI236" s="12"/>
      <c r="BJ236" s="12"/>
      <c r="BK236" s="12"/>
      <c r="BL236" s="12"/>
      <c r="BM236" s="12"/>
      <c r="BN236" s="12"/>
      <c r="BO236" s="12"/>
      <c r="BP236" s="12"/>
      <c r="BQ236" s="12"/>
      <c r="BR236" s="12"/>
      <c r="BS236" s="12"/>
      <c r="BT236" s="12"/>
      <c r="BU236" s="12"/>
      <c r="BV236" s="12"/>
      <c r="BW236" s="12"/>
      <c r="BX236" s="12"/>
      <c r="BY236" s="12"/>
      <c r="BZ236" s="12"/>
      <c r="CA236" s="12"/>
      <c r="CB236" s="12"/>
      <c r="CC236" s="12"/>
    </row>
    <row r="237" spans="1:81" ht="15.75" x14ac:dyDescent="0.25">
      <c r="A237" s="20"/>
      <c r="B237" s="29"/>
      <c r="C237" s="29"/>
      <c r="D237" s="29"/>
      <c r="E237" s="29"/>
      <c r="F237" s="26"/>
      <c r="G237" s="13"/>
      <c r="H237" s="20"/>
      <c r="I237" s="22"/>
      <c r="J237" s="22"/>
      <c r="K237" s="22"/>
      <c r="L237" s="22"/>
      <c r="M237" s="24"/>
      <c r="N237" s="22"/>
      <c r="O237" s="20"/>
      <c r="P237" s="12"/>
      <c r="Q237" s="12"/>
      <c r="R237" s="12"/>
      <c r="S237" s="12"/>
      <c r="T237" s="12"/>
      <c r="U237" s="12"/>
      <c r="V237" s="12"/>
      <c r="W237" s="12"/>
      <c r="X237" s="12"/>
      <c r="Y237" s="12"/>
      <c r="Z237" s="12"/>
      <c r="AA237" s="12"/>
      <c r="AB237" s="12"/>
      <c r="AC237" s="12"/>
      <c r="AD237" s="12"/>
      <c r="AE237" s="12"/>
      <c r="AF237" s="12"/>
      <c r="AG237" s="12"/>
      <c r="AH237" s="12"/>
      <c r="AI237" s="12"/>
      <c r="AJ237" s="12"/>
      <c r="AK237" s="12"/>
      <c r="AL237" s="12"/>
      <c r="AM237" s="12"/>
      <c r="AN237" s="12"/>
      <c r="AO237" s="12"/>
      <c r="AP237" s="12"/>
      <c r="AQ237" s="12"/>
      <c r="AR237" s="12"/>
      <c r="AS237" s="12"/>
      <c r="AT237" s="12"/>
      <c r="AU237" s="12"/>
      <c r="AV237" s="12"/>
      <c r="AW237" s="12"/>
      <c r="AX237" s="12"/>
      <c r="AY237" s="12"/>
      <c r="AZ237" s="12"/>
      <c r="BA237" s="12"/>
      <c r="BB237" s="12"/>
      <c r="BC237" s="12"/>
      <c r="BD237" s="12"/>
      <c r="BE237" s="12"/>
      <c r="BF237" s="12"/>
      <c r="BG237" s="12"/>
      <c r="BH237" s="12"/>
      <c r="BI237" s="12"/>
      <c r="BJ237" s="12"/>
      <c r="BK237" s="12"/>
      <c r="BL237" s="12"/>
      <c r="BM237" s="12"/>
      <c r="BN237" s="12"/>
      <c r="BO237" s="12"/>
      <c r="BP237" s="12"/>
      <c r="BQ237" s="12"/>
      <c r="BR237" s="12"/>
      <c r="BS237" s="12"/>
      <c r="BT237" s="12"/>
      <c r="BU237" s="12"/>
      <c r="BV237" s="12"/>
      <c r="BW237" s="12"/>
      <c r="BX237" s="12"/>
      <c r="BY237" s="12"/>
      <c r="BZ237" s="12"/>
      <c r="CA237" s="12"/>
      <c r="CB237" s="12"/>
      <c r="CC237" s="12"/>
    </row>
    <row r="238" spans="1:81" ht="15.75" x14ac:dyDescent="0.25">
      <c r="A238" s="20"/>
      <c r="B238" s="29"/>
      <c r="C238" s="29"/>
      <c r="D238" s="29"/>
      <c r="E238" s="29"/>
      <c r="F238" s="26"/>
      <c r="G238" s="13"/>
      <c r="H238" s="20"/>
      <c r="I238" s="22"/>
      <c r="J238" s="22"/>
      <c r="K238" s="22"/>
      <c r="L238" s="22"/>
      <c r="M238" s="24"/>
      <c r="N238" s="22"/>
      <c r="O238" s="20"/>
      <c r="P238" s="12"/>
      <c r="Q238" s="12"/>
      <c r="R238" s="12"/>
      <c r="S238" s="12"/>
      <c r="T238" s="12"/>
      <c r="U238" s="12"/>
      <c r="V238" s="12"/>
      <c r="W238" s="12"/>
      <c r="X238" s="12"/>
      <c r="Y238" s="12"/>
      <c r="Z238" s="12"/>
      <c r="AA238" s="12"/>
      <c r="AB238" s="12"/>
      <c r="AC238" s="12"/>
      <c r="AD238" s="12"/>
      <c r="AE238" s="12"/>
      <c r="AF238" s="12"/>
      <c r="AG238" s="12"/>
      <c r="AH238" s="12"/>
      <c r="AI238" s="12"/>
      <c r="AJ238" s="12"/>
      <c r="AK238" s="12"/>
      <c r="AL238" s="12"/>
      <c r="AM238" s="12"/>
      <c r="AN238" s="12"/>
      <c r="AO238" s="12"/>
      <c r="AP238" s="12"/>
      <c r="AQ238" s="12"/>
      <c r="AR238" s="12"/>
      <c r="AS238" s="12"/>
      <c r="AT238" s="12"/>
      <c r="AU238" s="12"/>
      <c r="AV238" s="12"/>
      <c r="AW238" s="12"/>
      <c r="AX238" s="12"/>
      <c r="AY238" s="12"/>
      <c r="AZ238" s="12"/>
      <c r="BA238" s="12"/>
      <c r="BB238" s="12"/>
      <c r="BC238" s="12"/>
      <c r="BD238" s="12"/>
      <c r="BE238" s="12"/>
      <c r="BF238" s="12"/>
      <c r="BG238" s="12"/>
      <c r="BH238" s="12"/>
      <c r="BI238" s="12"/>
      <c r="BJ238" s="12"/>
      <c r="BK238" s="12"/>
      <c r="BL238" s="12"/>
      <c r="BM238" s="12"/>
      <c r="BN238" s="12"/>
      <c r="BO238" s="12"/>
      <c r="BP238" s="12"/>
      <c r="BQ238" s="12"/>
      <c r="BR238" s="12"/>
      <c r="BS238" s="12"/>
      <c r="BT238" s="12"/>
      <c r="BU238" s="12"/>
      <c r="BV238" s="12"/>
      <c r="BW238" s="12"/>
      <c r="BX238" s="12"/>
      <c r="BY238" s="12"/>
      <c r="BZ238" s="12"/>
      <c r="CA238" s="12"/>
      <c r="CB238" s="12"/>
      <c r="CC238" s="12"/>
    </row>
    <row r="239" spans="1:81" ht="15.75" x14ac:dyDescent="0.25">
      <c r="A239" s="20"/>
      <c r="B239" s="29"/>
      <c r="C239" s="29"/>
      <c r="D239" s="29"/>
      <c r="E239" s="29"/>
      <c r="F239" s="26"/>
      <c r="G239" s="13"/>
      <c r="H239" s="20"/>
      <c r="I239" s="22"/>
      <c r="J239" s="22"/>
      <c r="K239" s="22"/>
      <c r="L239" s="22"/>
      <c r="M239" s="24"/>
      <c r="N239" s="22"/>
      <c r="O239" s="20"/>
      <c r="P239" s="12"/>
      <c r="Q239" s="12"/>
      <c r="R239" s="12"/>
      <c r="S239" s="12"/>
      <c r="T239" s="12"/>
      <c r="U239" s="12"/>
      <c r="V239" s="12"/>
      <c r="W239" s="12"/>
      <c r="X239" s="12"/>
      <c r="Y239" s="12"/>
      <c r="Z239" s="12"/>
      <c r="AA239" s="12"/>
      <c r="AB239" s="12"/>
      <c r="AC239" s="12"/>
      <c r="AD239" s="12"/>
      <c r="AE239" s="12"/>
      <c r="AF239" s="12"/>
      <c r="AG239" s="12"/>
      <c r="AH239" s="12"/>
      <c r="AI239" s="12"/>
      <c r="AJ239" s="12"/>
      <c r="AK239" s="12"/>
      <c r="AL239" s="12"/>
      <c r="AM239" s="12"/>
      <c r="AN239" s="12"/>
      <c r="AO239" s="12"/>
      <c r="AP239" s="12"/>
      <c r="AQ239" s="12"/>
      <c r="AR239" s="12"/>
      <c r="AS239" s="12"/>
      <c r="AT239" s="12"/>
      <c r="AU239" s="12"/>
      <c r="AV239" s="12"/>
      <c r="AW239" s="12"/>
      <c r="AX239" s="12"/>
      <c r="AY239" s="12"/>
      <c r="AZ239" s="12"/>
      <c r="BA239" s="12"/>
      <c r="BB239" s="12"/>
      <c r="BC239" s="12"/>
      <c r="BD239" s="12"/>
      <c r="BE239" s="12"/>
      <c r="BF239" s="12"/>
      <c r="BG239" s="12"/>
      <c r="BH239" s="12"/>
      <c r="BI239" s="12"/>
      <c r="BJ239" s="12"/>
      <c r="BK239" s="12"/>
      <c r="BL239" s="12"/>
      <c r="BM239" s="12"/>
      <c r="BN239" s="12"/>
      <c r="BO239" s="12"/>
      <c r="BP239" s="12"/>
      <c r="BQ239" s="12"/>
      <c r="BR239" s="12"/>
      <c r="BS239" s="12"/>
      <c r="BT239" s="12"/>
      <c r="BU239" s="12"/>
      <c r="BV239" s="12"/>
      <c r="BW239" s="12"/>
      <c r="BX239" s="12"/>
      <c r="BY239" s="12"/>
      <c r="BZ239" s="12"/>
      <c r="CA239" s="12"/>
      <c r="CB239" s="12"/>
      <c r="CC239" s="12"/>
    </row>
    <row r="240" spans="1:81" ht="15.75" x14ac:dyDescent="0.25">
      <c r="A240" s="20"/>
      <c r="B240" s="29"/>
      <c r="C240" s="29"/>
      <c r="D240" s="29"/>
      <c r="E240" s="29"/>
      <c r="F240" s="26"/>
      <c r="G240" s="13"/>
      <c r="H240" s="20"/>
      <c r="I240" s="22"/>
      <c r="J240" s="22"/>
      <c r="K240" s="22"/>
      <c r="L240" s="22"/>
      <c r="M240" s="24"/>
      <c r="N240" s="22"/>
      <c r="O240" s="20"/>
      <c r="P240" s="12"/>
      <c r="Q240" s="12"/>
      <c r="R240" s="12"/>
      <c r="S240" s="12"/>
      <c r="T240" s="12"/>
      <c r="U240" s="12"/>
      <c r="V240" s="12"/>
      <c r="W240" s="12"/>
      <c r="X240" s="12"/>
      <c r="Y240" s="12"/>
      <c r="Z240" s="12"/>
      <c r="AA240" s="12"/>
      <c r="AB240" s="12"/>
      <c r="AC240" s="12"/>
      <c r="AD240" s="12"/>
      <c r="AE240" s="12"/>
      <c r="AF240" s="12"/>
      <c r="AG240" s="12"/>
      <c r="AH240" s="12"/>
      <c r="AI240" s="12"/>
      <c r="AJ240" s="12"/>
      <c r="AK240" s="12"/>
      <c r="AL240" s="12"/>
      <c r="AM240" s="12"/>
      <c r="AN240" s="12"/>
      <c r="AO240" s="12"/>
      <c r="AP240" s="12"/>
      <c r="AQ240" s="12"/>
      <c r="AR240" s="12"/>
      <c r="AS240" s="12"/>
      <c r="AT240" s="12"/>
      <c r="AU240" s="12"/>
      <c r="AV240" s="12"/>
      <c r="AW240" s="12"/>
      <c r="AX240" s="12"/>
      <c r="AY240" s="12"/>
      <c r="AZ240" s="12"/>
      <c r="BA240" s="12"/>
      <c r="BB240" s="12"/>
      <c r="BC240" s="12"/>
      <c r="BD240" s="12"/>
      <c r="BE240" s="12"/>
      <c r="BF240" s="12"/>
      <c r="BG240" s="12"/>
      <c r="BH240" s="12"/>
      <c r="BI240" s="12"/>
      <c r="BJ240" s="12"/>
      <c r="BK240" s="12"/>
      <c r="BL240" s="12"/>
      <c r="BM240" s="12"/>
      <c r="BN240" s="12"/>
      <c r="BO240" s="12"/>
      <c r="BP240" s="12"/>
      <c r="BQ240" s="12"/>
      <c r="BR240" s="12"/>
      <c r="BS240" s="12"/>
      <c r="BT240" s="12"/>
      <c r="BU240" s="12"/>
      <c r="BV240" s="12"/>
      <c r="BW240" s="12"/>
      <c r="BX240" s="12"/>
      <c r="BY240" s="12"/>
      <c r="BZ240" s="12"/>
      <c r="CA240" s="12"/>
      <c r="CB240" s="12"/>
      <c r="CC240" s="12"/>
    </row>
    <row r="241" spans="1:81" ht="15.75" x14ac:dyDescent="0.25">
      <c r="A241" s="20"/>
      <c r="B241" s="29"/>
      <c r="C241" s="29"/>
      <c r="D241" s="29"/>
      <c r="E241" s="29"/>
      <c r="F241" s="26"/>
      <c r="G241" s="13"/>
      <c r="H241" s="20"/>
      <c r="I241" s="22"/>
      <c r="J241" s="22"/>
      <c r="K241" s="22"/>
      <c r="L241" s="22"/>
      <c r="M241" s="24"/>
      <c r="N241" s="22"/>
      <c r="O241" s="20"/>
      <c r="P241" s="12"/>
      <c r="Q241" s="12"/>
      <c r="R241" s="12"/>
      <c r="S241" s="12"/>
      <c r="T241" s="12"/>
      <c r="U241" s="12"/>
      <c r="V241" s="12"/>
      <c r="W241" s="12"/>
      <c r="X241" s="12"/>
      <c r="Y241" s="12"/>
      <c r="Z241" s="12"/>
      <c r="AA241" s="12"/>
      <c r="AB241" s="12"/>
      <c r="AC241" s="12"/>
      <c r="AD241" s="12"/>
      <c r="AE241" s="12"/>
      <c r="AF241" s="12"/>
      <c r="AG241" s="12"/>
      <c r="AH241" s="12"/>
      <c r="AI241" s="12"/>
      <c r="AJ241" s="12"/>
      <c r="AK241" s="12"/>
      <c r="AL241" s="12"/>
      <c r="AM241" s="12"/>
      <c r="AN241" s="12"/>
      <c r="AO241" s="12"/>
      <c r="AP241" s="12"/>
      <c r="AQ241" s="12"/>
      <c r="AR241" s="12"/>
      <c r="AS241" s="12"/>
      <c r="AT241" s="12"/>
      <c r="AU241" s="12"/>
      <c r="AV241" s="12"/>
      <c r="AW241" s="12"/>
      <c r="AX241" s="12"/>
      <c r="AY241" s="12"/>
      <c r="AZ241" s="12"/>
      <c r="BA241" s="12"/>
      <c r="BB241" s="12"/>
      <c r="BC241" s="12"/>
      <c r="BD241" s="12"/>
      <c r="BE241" s="12"/>
      <c r="BF241" s="12"/>
      <c r="BG241" s="12"/>
      <c r="BH241" s="12"/>
      <c r="BI241" s="12"/>
      <c r="BJ241" s="12"/>
      <c r="BK241" s="12"/>
      <c r="BL241" s="12"/>
      <c r="BM241" s="12"/>
      <c r="BN241" s="12"/>
      <c r="BO241" s="12"/>
      <c r="BP241" s="12"/>
      <c r="BQ241" s="12"/>
      <c r="BR241" s="12"/>
      <c r="BS241" s="12"/>
      <c r="BT241" s="12"/>
      <c r="BU241" s="12"/>
      <c r="BV241" s="12"/>
      <c r="BW241" s="12"/>
      <c r="BX241" s="12"/>
      <c r="BY241" s="12"/>
      <c r="BZ241" s="12"/>
      <c r="CA241" s="12"/>
      <c r="CB241" s="12"/>
      <c r="CC241" s="12"/>
    </row>
    <row r="242" spans="1:81" ht="15.75" x14ac:dyDescent="0.25">
      <c r="A242" s="20"/>
      <c r="B242" s="29"/>
      <c r="C242" s="29"/>
      <c r="D242" s="29"/>
      <c r="E242" s="29"/>
      <c r="F242" s="26"/>
      <c r="G242" s="13"/>
      <c r="H242" s="20"/>
      <c r="I242" s="22"/>
      <c r="J242" s="22"/>
      <c r="K242" s="22"/>
      <c r="L242" s="22"/>
      <c r="M242" s="24"/>
      <c r="N242" s="22"/>
      <c r="O242" s="20"/>
      <c r="P242" s="12"/>
      <c r="Q242" s="12"/>
      <c r="R242" s="12"/>
      <c r="S242" s="12"/>
      <c r="T242" s="12"/>
      <c r="U242" s="12"/>
      <c r="V242" s="12"/>
      <c r="W242" s="12"/>
      <c r="X242" s="12"/>
      <c r="Y242" s="12"/>
      <c r="Z242" s="12"/>
      <c r="AA242" s="12"/>
      <c r="AB242" s="12"/>
      <c r="AC242" s="12"/>
      <c r="AD242" s="12"/>
      <c r="AE242" s="12"/>
      <c r="AF242" s="12"/>
      <c r="AG242" s="12"/>
      <c r="AH242" s="12"/>
      <c r="AI242" s="12"/>
      <c r="AJ242" s="12"/>
      <c r="AK242" s="12"/>
      <c r="AL242" s="12"/>
      <c r="AM242" s="12"/>
      <c r="AN242" s="12"/>
      <c r="AO242" s="12"/>
      <c r="AP242" s="12"/>
      <c r="AQ242" s="12"/>
      <c r="AR242" s="12"/>
      <c r="AS242" s="12"/>
      <c r="AT242" s="12"/>
      <c r="AU242" s="12"/>
      <c r="AV242" s="12"/>
      <c r="AW242" s="12"/>
      <c r="AX242" s="12"/>
      <c r="AY242" s="12"/>
      <c r="AZ242" s="12"/>
      <c r="BA242" s="12"/>
      <c r="BB242" s="12"/>
      <c r="BC242" s="12"/>
      <c r="BD242" s="12"/>
      <c r="BE242" s="12"/>
      <c r="BF242" s="12"/>
      <c r="BG242" s="12"/>
      <c r="BH242" s="12"/>
      <c r="BI242" s="12"/>
      <c r="BJ242" s="12"/>
      <c r="BK242" s="12"/>
      <c r="BL242" s="12"/>
      <c r="BM242" s="12"/>
      <c r="BN242" s="12"/>
      <c r="BO242" s="12"/>
      <c r="BP242" s="12"/>
      <c r="BQ242" s="12"/>
      <c r="BR242" s="12"/>
      <c r="BS242" s="12"/>
      <c r="BT242" s="12"/>
      <c r="BU242" s="12"/>
      <c r="BV242" s="12"/>
      <c r="BW242" s="12"/>
      <c r="BX242" s="12"/>
      <c r="BY242" s="12"/>
      <c r="BZ242" s="12"/>
      <c r="CA242" s="12"/>
      <c r="CB242" s="12"/>
      <c r="CC242" s="12"/>
    </row>
    <row r="243" spans="1:81" ht="15.75" x14ac:dyDescent="0.25">
      <c r="A243" s="20"/>
      <c r="B243" s="29"/>
      <c r="C243" s="29"/>
      <c r="D243" s="29"/>
      <c r="E243" s="29"/>
      <c r="F243" s="26"/>
      <c r="G243" s="13"/>
      <c r="H243" s="20"/>
      <c r="I243" s="22"/>
      <c r="J243" s="22"/>
      <c r="K243" s="22"/>
      <c r="L243" s="22"/>
      <c r="M243" s="24"/>
      <c r="N243" s="22"/>
      <c r="O243" s="20"/>
      <c r="P243" s="12"/>
      <c r="Q243" s="12"/>
      <c r="R243" s="12"/>
      <c r="S243" s="12"/>
      <c r="T243" s="12"/>
      <c r="U243" s="12"/>
      <c r="V243" s="12"/>
      <c r="W243" s="12"/>
      <c r="X243" s="12"/>
      <c r="Y243" s="12"/>
      <c r="Z243" s="12"/>
      <c r="AA243" s="12"/>
      <c r="AB243" s="12"/>
      <c r="AC243" s="12"/>
      <c r="AD243" s="12"/>
      <c r="AE243" s="12"/>
      <c r="AF243" s="12"/>
      <c r="AG243" s="12"/>
      <c r="AH243" s="12"/>
      <c r="AI243" s="12"/>
      <c r="AJ243" s="12"/>
      <c r="AK243" s="12"/>
      <c r="AL243" s="12"/>
      <c r="AM243" s="12"/>
      <c r="AN243" s="12"/>
      <c r="AO243" s="12"/>
      <c r="AP243" s="12"/>
      <c r="AQ243" s="12"/>
      <c r="AR243" s="12"/>
      <c r="AS243" s="12"/>
      <c r="AT243" s="12"/>
      <c r="AU243" s="12"/>
      <c r="AV243" s="12"/>
      <c r="AW243" s="12"/>
      <c r="AX243" s="12"/>
      <c r="AY243" s="12"/>
      <c r="AZ243" s="12"/>
      <c r="BA243" s="12"/>
      <c r="BB243" s="12"/>
      <c r="BC243" s="12"/>
      <c r="BD243" s="12"/>
      <c r="BE243" s="12"/>
      <c r="BF243" s="12"/>
      <c r="BG243" s="12"/>
      <c r="BH243" s="12"/>
      <c r="BI243" s="12"/>
      <c r="BJ243" s="12"/>
      <c r="BK243" s="12"/>
      <c r="BL243" s="12"/>
      <c r="BM243" s="12"/>
      <c r="BN243" s="12"/>
      <c r="BO243" s="12"/>
      <c r="BP243" s="12"/>
      <c r="BQ243" s="12"/>
      <c r="BR243" s="12"/>
      <c r="BS243" s="12"/>
      <c r="BT243" s="12"/>
      <c r="BU243" s="12"/>
      <c r="BV243" s="12"/>
      <c r="BW243" s="12"/>
      <c r="BX243" s="12"/>
      <c r="BY243" s="12"/>
      <c r="BZ243" s="12"/>
      <c r="CA243" s="12"/>
      <c r="CB243" s="12"/>
      <c r="CC243" s="12"/>
    </row>
    <row r="244" spans="1:81" ht="15.75" x14ac:dyDescent="0.25">
      <c r="A244" s="20"/>
      <c r="B244" s="29"/>
      <c r="C244" s="29"/>
      <c r="D244" s="29"/>
      <c r="E244" s="29"/>
      <c r="F244" s="26"/>
      <c r="G244" s="13"/>
      <c r="H244" s="20"/>
      <c r="I244" s="22"/>
      <c r="J244" s="22"/>
      <c r="K244" s="22"/>
      <c r="L244" s="22"/>
      <c r="M244" s="24"/>
      <c r="N244" s="22"/>
      <c r="O244" s="20"/>
      <c r="P244" s="12"/>
      <c r="Q244" s="12"/>
      <c r="R244" s="12"/>
      <c r="S244" s="12"/>
      <c r="T244" s="12"/>
      <c r="U244" s="12"/>
      <c r="V244" s="12"/>
      <c r="W244" s="12"/>
      <c r="X244" s="12"/>
      <c r="Y244" s="12"/>
      <c r="Z244" s="12"/>
      <c r="AA244" s="12"/>
      <c r="AB244" s="12"/>
      <c r="AC244" s="12"/>
      <c r="AD244" s="12"/>
      <c r="AE244" s="12"/>
      <c r="AF244" s="12"/>
      <c r="AG244" s="12"/>
      <c r="AH244" s="12"/>
      <c r="AI244" s="12"/>
      <c r="AJ244" s="12"/>
      <c r="AK244" s="12"/>
      <c r="AL244" s="12"/>
      <c r="AM244" s="12"/>
      <c r="AN244" s="12"/>
      <c r="AO244" s="12"/>
      <c r="AP244" s="12"/>
      <c r="AQ244" s="12"/>
      <c r="AR244" s="12"/>
      <c r="AS244" s="12"/>
      <c r="AT244" s="12"/>
      <c r="AU244" s="12"/>
      <c r="AV244" s="12"/>
      <c r="AW244" s="12"/>
      <c r="AX244" s="12"/>
      <c r="AY244" s="12"/>
      <c r="AZ244" s="12"/>
      <c r="BA244" s="12"/>
      <c r="BB244" s="12"/>
      <c r="BC244" s="12"/>
      <c r="BD244" s="12"/>
      <c r="BE244" s="12"/>
      <c r="BF244" s="12"/>
      <c r="BG244" s="12"/>
      <c r="BH244" s="12"/>
      <c r="BI244" s="12"/>
      <c r="BJ244" s="12"/>
      <c r="BK244" s="12"/>
      <c r="BL244" s="12"/>
      <c r="BM244" s="12"/>
      <c r="BN244" s="12"/>
      <c r="BO244" s="12"/>
      <c r="BP244" s="12"/>
      <c r="BQ244" s="12"/>
      <c r="BR244" s="12"/>
      <c r="BS244" s="12"/>
      <c r="BT244" s="12"/>
      <c r="BU244" s="12"/>
      <c r="BV244" s="12"/>
      <c r="BW244" s="12"/>
      <c r="BX244" s="12"/>
      <c r="BY244" s="12"/>
      <c r="BZ244" s="12"/>
      <c r="CA244" s="12"/>
      <c r="CB244" s="12"/>
      <c r="CC244" s="12"/>
    </row>
    <row r="245" spans="1:81" ht="15.75" x14ac:dyDescent="0.25">
      <c r="A245" s="20"/>
      <c r="B245" s="29"/>
      <c r="C245" s="29"/>
      <c r="D245" s="29"/>
      <c r="E245" s="29"/>
      <c r="F245" s="26"/>
      <c r="G245" s="13"/>
      <c r="H245" s="20"/>
      <c r="I245" s="22"/>
      <c r="J245" s="22"/>
      <c r="K245" s="22"/>
      <c r="L245" s="22"/>
      <c r="M245" s="24"/>
      <c r="N245" s="22"/>
      <c r="O245" s="20"/>
      <c r="P245" s="12"/>
      <c r="Q245" s="12"/>
      <c r="R245" s="12"/>
      <c r="S245" s="12"/>
      <c r="T245" s="12"/>
      <c r="U245" s="12"/>
      <c r="V245" s="12"/>
      <c r="W245" s="12"/>
      <c r="X245" s="12"/>
      <c r="Y245" s="12"/>
      <c r="Z245" s="12"/>
      <c r="AA245" s="12"/>
      <c r="AB245" s="12"/>
      <c r="AC245" s="12"/>
      <c r="AD245" s="12"/>
      <c r="AE245" s="12"/>
      <c r="AF245" s="12"/>
      <c r="AG245" s="12"/>
      <c r="AH245" s="12"/>
      <c r="AI245" s="12"/>
      <c r="AJ245" s="12"/>
      <c r="AK245" s="12"/>
      <c r="AL245" s="12"/>
      <c r="AM245" s="12"/>
      <c r="AN245" s="12"/>
      <c r="AO245" s="12"/>
      <c r="AP245" s="12"/>
      <c r="AQ245" s="12"/>
      <c r="AR245" s="12"/>
      <c r="AS245" s="12"/>
      <c r="AT245" s="12"/>
      <c r="AU245" s="12"/>
      <c r="AV245" s="12"/>
      <c r="AW245" s="12"/>
      <c r="AX245" s="12"/>
      <c r="AY245" s="12"/>
      <c r="AZ245" s="12"/>
      <c r="BA245" s="12"/>
      <c r="BB245" s="12"/>
      <c r="BC245" s="12"/>
      <c r="BD245" s="12"/>
      <c r="BE245" s="12"/>
      <c r="BF245" s="12"/>
      <c r="BG245" s="12"/>
      <c r="BH245" s="12"/>
      <c r="BI245" s="12"/>
      <c r="BJ245" s="12"/>
      <c r="BK245" s="12"/>
      <c r="BL245" s="12"/>
      <c r="BM245" s="12"/>
      <c r="BN245" s="12"/>
      <c r="BO245" s="12"/>
      <c r="BP245" s="12"/>
      <c r="BQ245" s="12"/>
      <c r="BR245" s="12"/>
      <c r="BS245" s="12"/>
      <c r="BT245" s="12"/>
      <c r="BU245" s="12"/>
      <c r="BV245" s="12"/>
      <c r="BW245" s="12"/>
      <c r="BX245" s="12"/>
      <c r="BY245" s="12"/>
      <c r="BZ245" s="12"/>
      <c r="CA245" s="12"/>
      <c r="CB245" s="12"/>
      <c r="CC245" s="12"/>
    </row>
    <row r="246" spans="1:81" ht="15.75" x14ac:dyDescent="0.25">
      <c r="A246" s="20"/>
      <c r="B246" s="29"/>
      <c r="C246" s="29"/>
      <c r="D246" s="29"/>
      <c r="E246" s="29"/>
      <c r="F246" s="26"/>
      <c r="G246" s="13"/>
      <c r="H246" s="20"/>
      <c r="I246" s="22"/>
      <c r="J246" s="22"/>
      <c r="K246" s="22"/>
      <c r="L246" s="22"/>
      <c r="M246" s="24"/>
      <c r="N246" s="22"/>
      <c r="O246" s="20"/>
      <c r="P246" s="12"/>
      <c r="Q246" s="12"/>
      <c r="R246" s="12"/>
      <c r="S246" s="12"/>
      <c r="T246" s="12"/>
      <c r="U246" s="12"/>
      <c r="V246" s="12"/>
      <c r="W246" s="12"/>
      <c r="X246" s="12"/>
      <c r="Y246" s="12"/>
      <c r="Z246" s="12"/>
      <c r="AA246" s="12"/>
      <c r="AB246" s="12"/>
      <c r="AC246" s="12"/>
      <c r="AD246" s="12"/>
      <c r="AE246" s="12"/>
      <c r="AF246" s="12"/>
      <c r="AG246" s="12"/>
      <c r="AH246" s="12"/>
      <c r="AI246" s="12"/>
      <c r="AJ246" s="12"/>
      <c r="AK246" s="12"/>
      <c r="AL246" s="12"/>
      <c r="AM246" s="12"/>
      <c r="AN246" s="12"/>
      <c r="AO246" s="12"/>
      <c r="AP246" s="12"/>
      <c r="AQ246" s="12"/>
      <c r="AR246" s="12"/>
      <c r="AS246" s="12"/>
      <c r="AT246" s="12"/>
      <c r="AU246" s="12"/>
      <c r="AV246" s="12"/>
      <c r="AW246" s="12"/>
      <c r="AX246" s="12"/>
      <c r="AY246" s="12"/>
      <c r="AZ246" s="12"/>
      <c r="BA246" s="12"/>
      <c r="BB246" s="12"/>
      <c r="BC246" s="12"/>
      <c r="BD246" s="12"/>
      <c r="BE246" s="12"/>
      <c r="BF246" s="12"/>
      <c r="BG246" s="12"/>
      <c r="BH246" s="12"/>
      <c r="BI246" s="12"/>
      <c r="BJ246" s="12"/>
      <c r="BK246" s="12"/>
      <c r="BL246" s="12"/>
      <c r="BM246" s="12"/>
      <c r="BN246" s="12"/>
      <c r="BO246" s="12"/>
      <c r="BP246" s="12"/>
      <c r="BQ246" s="12"/>
      <c r="BR246" s="12"/>
      <c r="BS246" s="12"/>
      <c r="BT246" s="12"/>
      <c r="BU246" s="12"/>
      <c r="BV246" s="12"/>
      <c r="BW246" s="12"/>
      <c r="BX246" s="12"/>
      <c r="BY246" s="12"/>
      <c r="BZ246" s="12"/>
      <c r="CA246" s="12"/>
      <c r="CB246" s="12"/>
      <c r="CC246" s="12"/>
    </row>
    <row r="247" spans="1:81" ht="15.75" x14ac:dyDescent="0.25">
      <c r="A247" s="20"/>
      <c r="B247" s="29"/>
      <c r="C247" s="29"/>
      <c r="D247" s="29"/>
      <c r="E247" s="29"/>
      <c r="F247" s="26"/>
      <c r="G247" s="13"/>
      <c r="H247" s="20"/>
      <c r="I247" s="22"/>
      <c r="J247" s="22"/>
      <c r="K247" s="22"/>
      <c r="L247" s="22"/>
      <c r="M247" s="24"/>
      <c r="N247" s="22"/>
      <c r="O247" s="20"/>
      <c r="P247" s="12"/>
      <c r="Q247" s="12"/>
      <c r="R247" s="12"/>
      <c r="S247" s="12"/>
      <c r="T247" s="12"/>
      <c r="U247" s="12"/>
      <c r="V247" s="12"/>
      <c r="W247" s="12"/>
      <c r="X247" s="12"/>
      <c r="Y247" s="12"/>
      <c r="Z247" s="12"/>
      <c r="AA247" s="12"/>
      <c r="AB247" s="12"/>
      <c r="AC247" s="12"/>
      <c r="AD247" s="12"/>
      <c r="AE247" s="12"/>
      <c r="AF247" s="12"/>
      <c r="AG247" s="12"/>
      <c r="AH247" s="12"/>
      <c r="AI247" s="12"/>
      <c r="AJ247" s="12"/>
      <c r="AK247" s="12"/>
      <c r="AL247" s="12"/>
      <c r="AM247" s="12"/>
      <c r="AN247" s="12"/>
      <c r="AO247" s="12"/>
      <c r="AP247" s="12"/>
      <c r="AQ247" s="12"/>
      <c r="AR247" s="12"/>
      <c r="AS247" s="12"/>
      <c r="AT247" s="12"/>
      <c r="AU247" s="12"/>
      <c r="AV247" s="12"/>
      <c r="AW247" s="12"/>
      <c r="AX247" s="12"/>
      <c r="AY247" s="12"/>
      <c r="AZ247" s="12"/>
      <c r="BA247" s="12"/>
      <c r="BB247" s="12"/>
      <c r="BC247" s="12"/>
      <c r="BD247" s="12"/>
      <c r="BE247" s="12"/>
      <c r="BF247" s="12"/>
      <c r="BG247" s="12"/>
      <c r="BH247" s="12"/>
      <c r="BI247" s="12"/>
      <c r="BJ247" s="12"/>
      <c r="BK247" s="12"/>
      <c r="BL247" s="12"/>
      <c r="BM247" s="12"/>
      <c r="BN247" s="12"/>
      <c r="BO247" s="12"/>
      <c r="BP247" s="12"/>
      <c r="BQ247" s="12"/>
      <c r="BR247" s="12"/>
      <c r="BS247" s="12"/>
      <c r="BT247" s="12"/>
      <c r="BU247" s="12"/>
      <c r="BV247" s="12"/>
      <c r="BW247" s="12"/>
      <c r="BX247" s="12"/>
      <c r="BY247" s="12"/>
      <c r="BZ247" s="12"/>
      <c r="CA247" s="12"/>
      <c r="CB247" s="12"/>
      <c r="CC247" s="12"/>
    </row>
    <row r="248" spans="1:81" ht="15.75" x14ac:dyDescent="0.25">
      <c r="A248" s="20"/>
      <c r="B248" s="29"/>
      <c r="C248" s="29"/>
      <c r="D248" s="29"/>
      <c r="E248" s="29"/>
      <c r="F248" s="26"/>
      <c r="G248" s="13"/>
      <c r="H248" s="20"/>
      <c r="I248" s="22"/>
      <c r="J248" s="22"/>
      <c r="K248" s="22"/>
      <c r="L248" s="22"/>
      <c r="M248" s="24"/>
      <c r="N248" s="22"/>
      <c r="O248" s="20"/>
      <c r="P248" s="12"/>
      <c r="Q248" s="12"/>
      <c r="R248" s="12"/>
      <c r="S248" s="12"/>
      <c r="T248" s="12"/>
      <c r="U248" s="12"/>
      <c r="V248" s="12"/>
      <c r="W248" s="12"/>
      <c r="X248" s="12"/>
      <c r="Y248" s="12"/>
      <c r="Z248" s="12"/>
      <c r="AA248" s="12"/>
      <c r="AB248" s="12"/>
      <c r="AC248" s="12"/>
      <c r="AD248" s="12"/>
      <c r="AE248" s="12"/>
      <c r="AF248" s="12"/>
      <c r="AG248" s="12"/>
      <c r="AH248" s="12"/>
      <c r="AI248" s="12"/>
      <c r="AJ248" s="12"/>
      <c r="AK248" s="12"/>
      <c r="AL248" s="12"/>
      <c r="AM248" s="12"/>
      <c r="AN248" s="12"/>
      <c r="AO248" s="12"/>
      <c r="AP248" s="12"/>
      <c r="AQ248" s="12"/>
      <c r="AR248" s="12"/>
      <c r="AS248" s="12"/>
      <c r="AT248" s="12"/>
      <c r="AU248" s="12"/>
      <c r="AV248" s="12"/>
      <c r="AW248" s="12"/>
      <c r="AX248" s="12"/>
      <c r="AY248" s="12"/>
      <c r="AZ248" s="12"/>
      <c r="BA248" s="12"/>
      <c r="BB248" s="12"/>
      <c r="BC248" s="12"/>
      <c r="BD248" s="12"/>
      <c r="BE248" s="12"/>
      <c r="BF248" s="12"/>
      <c r="BG248" s="12"/>
      <c r="BH248" s="12"/>
      <c r="BI248" s="12"/>
      <c r="BJ248" s="12"/>
      <c r="BK248" s="12"/>
      <c r="BL248" s="12"/>
      <c r="BM248" s="12"/>
      <c r="BN248" s="12"/>
      <c r="BO248" s="12"/>
      <c r="BP248" s="12"/>
      <c r="BQ248" s="12"/>
      <c r="BR248" s="12"/>
      <c r="BS248" s="12"/>
      <c r="BT248" s="12"/>
      <c r="BU248" s="12"/>
      <c r="BV248" s="12"/>
      <c r="BW248" s="12"/>
      <c r="BX248" s="12"/>
      <c r="BY248" s="12"/>
      <c r="BZ248" s="12"/>
      <c r="CA248" s="12"/>
      <c r="CB248" s="12"/>
      <c r="CC248" s="12"/>
    </row>
    <row r="249" spans="1:81" ht="15.75" x14ac:dyDescent="0.25">
      <c r="A249" s="20"/>
      <c r="B249" s="29"/>
      <c r="C249" s="29"/>
      <c r="D249" s="29"/>
      <c r="E249" s="29"/>
      <c r="F249" s="26"/>
      <c r="G249" s="13"/>
      <c r="H249" s="20"/>
      <c r="I249" s="22"/>
      <c r="J249" s="22"/>
      <c r="K249" s="22"/>
      <c r="L249" s="22"/>
      <c r="M249" s="24"/>
      <c r="N249" s="22"/>
      <c r="O249" s="20"/>
      <c r="P249" s="12"/>
      <c r="Q249" s="12"/>
      <c r="R249" s="12"/>
      <c r="S249" s="12"/>
      <c r="T249" s="12"/>
      <c r="U249" s="12"/>
      <c r="V249" s="12"/>
      <c r="W249" s="12"/>
      <c r="X249" s="12"/>
      <c r="Y249" s="12"/>
      <c r="Z249" s="12"/>
      <c r="AA249" s="12"/>
      <c r="AB249" s="12"/>
      <c r="AC249" s="12"/>
      <c r="AD249" s="12"/>
      <c r="AE249" s="12"/>
      <c r="AF249" s="12"/>
      <c r="AG249" s="12"/>
      <c r="AH249" s="12"/>
      <c r="AI249" s="12"/>
      <c r="AJ249" s="12"/>
      <c r="AK249" s="12"/>
      <c r="AL249" s="12"/>
      <c r="AM249" s="12"/>
      <c r="AN249" s="12"/>
      <c r="AO249" s="12"/>
      <c r="AP249" s="12"/>
      <c r="AQ249" s="12"/>
      <c r="AR249" s="12"/>
      <c r="AS249" s="12"/>
      <c r="AT249" s="12"/>
      <c r="AU249" s="12"/>
      <c r="AV249" s="12"/>
      <c r="AW249" s="12"/>
      <c r="AX249" s="12"/>
      <c r="AY249" s="12"/>
      <c r="AZ249" s="12"/>
      <c r="BA249" s="12"/>
      <c r="BB249" s="12"/>
      <c r="BC249" s="12"/>
      <c r="BD249" s="12"/>
      <c r="BE249" s="12"/>
      <c r="BF249" s="12"/>
      <c r="BG249" s="12"/>
      <c r="BH249" s="12"/>
      <c r="BI249" s="12"/>
      <c r="BJ249" s="12"/>
      <c r="BK249" s="12"/>
      <c r="BL249" s="12"/>
      <c r="BM249" s="12"/>
      <c r="BN249" s="12"/>
      <c r="BO249" s="12"/>
      <c r="BP249" s="12"/>
      <c r="BQ249" s="12"/>
      <c r="BR249" s="12"/>
      <c r="BS249" s="12"/>
      <c r="BT249" s="12"/>
      <c r="BU249" s="12"/>
      <c r="BV249" s="12"/>
      <c r="BW249" s="12"/>
      <c r="BX249" s="12"/>
      <c r="BY249" s="12"/>
      <c r="BZ249" s="12"/>
      <c r="CA249" s="12"/>
      <c r="CB249" s="12"/>
      <c r="CC249" s="12"/>
    </row>
    <row r="250" spans="1:81" ht="15.75" x14ac:dyDescent="0.25">
      <c r="A250" s="20"/>
      <c r="B250" s="29"/>
      <c r="C250" s="29"/>
      <c r="D250" s="29"/>
      <c r="E250" s="29"/>
      <c r="F250" s="26"/>
      <c r="G250" s="13"/>
      <c r="H250" s="20"/>
      <c r="I250" s="22"/>
      <c r="J250" s="22"/>
      <c r="K250" s="22"/>
      <c r="L250" s="22"/>
      <c r="M250" s="24"/>
      <c r="N250" s="22"/>
      <c r="O250" s="20"/>
      <c r="P250" s="12"/>
      <c r="Q250" s="12"/>
      <c r="R250" s="12"/>
      <c r="S250" s="12"/>
      <c r="T250" s="12"/>
      <c r="U250" s="12"/>
      <c r="V250" s="12"/>
      <c r="W250" s="12"/>
      <c r="X250" s="12"/>
      <c r="Y250" s="12"/>
      <c r="Z250" s="12"/>
      <c r="AA250" s="12"/>
      <c r="AB250" s="12"/>
      <c r="AC250" s="12"/>
      <c r="AD250" s="12"/>
      <c r="AE250" s="12"/>
      <c r="AF250" s="12"/>
      <c r="AG250" s="12"/>
      <c r="AH250" s="12"/>
      <c r="AI250" s="12"/>
      <c r="AJ250" s="12"/>
      <c r="AK250" s="12"/>
      <c r="AL250" s="12"/>
      <c r="AM250" s="12"/>
      <c r="AN250" s="12"/>
      <c r="AO250" s="12"/>
      <c r="AP250" s="12"/>
      <c r="AQ250" s="12"/>
      <c r="AR250" s="12"/>
      <c r="AS250" s="12"/>
      <c r="AT250" s="12"/>
      <c r="AU250" s="12"/>
      <c r="AV250" s="12"/>
      <c r="AW250" s="12"/>
      <c r="AX250" s="12"/>
      <c r="AY250" s="12"/>
      <c r="AZ250" s="12"/>
      <c r="BA250" s="12"/>
      <c r="BB250" s="12"/>
      <c r="BC250" s="12"/>
      <c r="BD250" s="12"/>
      <c r="BE250" s="12"/>
      <c r="BF250" s="12"/>
      <c r="BG250" s="12"/>
      <c r="BH250" s="12"/>
      <c r="BI250" s="12"/>
      <c r="BJ250" s="12"/>
      <c r="BK250" s="12"/>
      <c r="BL250" s="12"/>
      <c r="BM250" s="12"/>
      <c r="BN250" s="12"/>
      <c r="BO250" s="12"/>
      <c r="BP250" s="12"/>
      <c r="BQ250" s="12"/>
      <c r="BR250" s="12"/>
      <c r="BS250" s="12"/>
      <c r="BT250" s="12"/>
      <c r="BU250" s="12"/>
      <c r="BV250" s="12"/>
      <c r="BW250" s="12"/>
      <c r="BX250" s="12"/>
      <c r="BY250" s="12"/>
      <c r="BZ250" s="12"/>
      <c r="CA250" s="12"/>
      <c r="CB250" s="12"/>
      <c r="CC250" s="12"/>
    </row>
    <row r="251" spans="1:81" ht="15.75" x14ac:dyDescent="0.25">
      <c r="A251" s="20"/>
      <c r="B251" s="29"/>
      <c r="C251" s="29"/>
      <c r="D251" s="29"/>
      <c r="E251" s="29"/>
      <c r="F251" s="26"/>
      <c r="G251" s="13"/>
      <c r="H251" s="20"/>
      <c r="I251" s="22"/>
      <c r="J251" s="22"/>
      <c r="K251" s="22"/>
      <c r="L251" s="22"/>
      <c r="M251" s="24"/>
      <c r="N251" s="22"/>
      <c r="O251" s="20"/>
      <c r="P251" s="12"/>
      <c r="Q251" s="12"/>
      <c r="R251" s="12"/>
      <c r="S251" s="12"/>
      <c r="T251" s="12"/>
      <c r="U251" s="12"/>
      <c r="V251" s="12"/>
      <c r="W251" s="12"/>
      <c r="X251" s="12"/>
      <c r="Y251" s="12"/>
      <c r="Z251" s="12"/>
      <c r="AA251" s="12"/>
      <c r="AB251" s="12"/>
      <c r="AC251" s="12"/>
      <c r="AD251" s="12"/>
      <c r="AE251" s="12"/>
      <c r="AF251" s="12"/>
      <c r="AG251" s="12"/>
      <c r="AH251" s="12"/>
      <c r="AI251" s="12"/>
      <c r="AJ251" s="12"/>
      <c r="AK251" s="12"/>
      <c r="AL251" s="12"/>
      <c r="AM251" s="12"/>
      <c r="AN251" s="12"/>
      <c r="AO251" s="12"/>
      <c r="AP251" s="12"/>
      <c r="AQ251" s="12"/>
      <c r="AR251" s="12"/>
      <c r="AS251" s="12"/>
      <c r="AT251" s="12"/>
      <c r="AU251" s="12"/>
      <c r="AV251" s="12"/>
      <c r="AW251" s="12"/>
      <c r="AX251" s="12"/>
      <c r="AY251" s="12"/>
      <c r="AZ251" s="12"/>
      <c r="BA251" s="12"/>
      <c r="BB251" s="12"/>
      <c r="BC251" s="12"/>
      <c r="BD251" s="12"/>
      <c r="BE251" s="12"/>
      <c r="BF251" s="12"/>
      <c r="BG251" s="12"/>
      <c r="BH251" s="12"/>
      <c r="BI251" s="12"/>
      <c r="BJ251" s="12"/>
      <c r="BK251" s="12"/>
      <c r="BL251" s="12"/>
      <c r="BM251" s="12"/>
      <c r="BN251" s="12"/>
      <c r="BO251" s="12"/>
      <c r="BP251" s="12"/>
      <c r="BQ251" s="12"/>
      <c r="BR251" s="12"/>
      <c r="BS251" s="12"/>
      <c r="BT251" s="12"/>
      <c r="BU251" s="12"/>
      <c r="BV251" s="12"/>
      <c r="BW251" s="12"/>
      <c r="BX251" s="12"/>
      <c r="BY251" s="12"/>
      <c r="BZ251" s="12"/>
      <c r="CA251" s="12"/>
      <c r="CB251" s="12"/>
      <c r="CC251" s="12"/>
    </row>
    <row r="252" spans="1:81" ht="15.75" x14ac:dyDescent="0.25">
      <c r="A252" s="20"/>
      <c r="B252" s="29"/>
      <c r="C252" s="29"/>
      <c r="D252" s="29"/>
      <c r="E252" s="29"/>
      <c r="F252" s="26"/>
      <c r="G252" s="13"/>
      <c r="H252" s="20"/>
      <c r="I252" s="22"/>
      <c r="J252" s="22"/>
      <c r="K252" s="22"/>
      <c r="L252" s="22"/>
      <c r="M252" s="24"/>
      <c r="N252" s="22"/>
      <c r="O252" s="20"/>
      <c r="P252" s="12"/>
      <c r="Q252" s="12"/>
      <c r="R252" s="12"/>
      <c r="S252" s="12"/>
      <c r="T252" s="12"/>
      <c r="U252" s="12"/>
      <c r="V252" s="12"/>
      <c r="W252" s="12"/>
      <c r="X252" s="12"/>
      <c r="Y252" s="12"/>
      <c r="Z252" s="12"/>
      <c r="AA252" s="12"/>
      <c r="AB252" s="12"/>
      <c r="AC252" s="12"/>
      <c r="AD252" s="12"/>
      <c r="AE252" s="12"/>
      <c r="AF252" s="12"/>
      <c r="AG252" s="12"/>
      <c r="AH252" s="12"/>
      <c r="AI252" s="12"/>
      <c r="AJ252" s="12"/>
      <c r="AK252" s="12"/>
      <c r="AL252" s="12"/>
      <c r="AM252" s="12"/>
      <c r="AN252" s="12"/>
      <c r="AO252" s="12"/>
      <c r="AP252" s="12"/>
      <c r="AQ252" s="12"/>
      <c r="AR252" s="12"/>
      <c r="AS252" s="12"/>
      <c r="AT252" s="12"/>
      <c r="AU252" s="12"/>
      <c r="AV252" s="12"/>
      <c r="AW252" s="12"/>
      <c r="AX252" s="12"/>
      <c r="AY252" s="12"/>
      <c r="AZ252" s="12"/>
      <c r="BA252" s="12"/>
      <c r="BB252" s="12"/>
      <c r="BC252" s="12"/>
      <c r="BD252" s="12"/>
      <c r="BE252" s="12"/>
      <c r="BF252" s="12"/>
      <c r="BG252" s="12"/>
      <c r="BH252" s="12"/>
      <c r="BI252" s="12"/>
      <c r="BJ252" s="12"/>
      <c r="BK252" s="12"/>
      <c r="BL252" s="12"/>
      <c r="BM252" s="12"/>
      <c r="BN252" s="12"/>
      <c r="BO252" s="12"/>
      <c r="BP252" s="12"/>
      <c r="BQ252" s="12"/>
      <c r="BR252" s="12"/>
      <c r="BS252" s="12"/>
      <c r="BT252" s="12"/>
      <c r="BU252" s="12"/>
      <c r="BV252" s="12"/>
      <c r="BW252" s="12"/>
      <c r="BX252" s="12"/>
      <c r="BY252" s="12"/>
      <c r="BZ252" s="12"/>
      <c r="CA252" s="12"/>
      <c r="CB252" s="12"/>
      <c r="CC252" s="12"/>
    </row>
    <row r="253" spans="1:81" ht="15.75" x14ac:dyDescent="0.25">
      <c r="A253" s="20"/>
      <c r="B253" s="29"/>
      <c r="C253" s="29"/>
      <c r="D253" s="29"/>
      <c r="E253" s="29"/>
      <c r="F253" s="26"/>
      <c r="G253" s="13"/>
      <c r="H253" s="20"/>
      <c r="I253" s="22"/>
      <c r="J253" s="22"/>
      <c r="K253" s="22"/>
      <c r="L253" s="22"/>
      <c r="M253" s="24"/>
      <c r="N253" s="22"/>
      <c r="O253" s="20"/>
      <c r="P253" s="12"/>
      <c r="Q253" s="12"/>
      <c r="R253" s="12"/>
      <c r="S253" s="12"/>
      <c r="T253" s="12"/>
      <c r="U253" s="12"/>
      <c r="V253" s="12"/>
      <c r="W253" s="12"/>
      <c r="X253" s="12"/>
      <c r="Y253" s="12"/>
      <c r="Z253" s="12"/>
      <c r="AA253" s="12"/>
      <c r="AB253" s="12"/>
      <c r="AC253" s="12"/>
      <c r="AD253" s="12"/>
      <c r="AE253" s="12"/>
      <c r="AF253" s="12"/>
      <c r="AG253" s="12"/>
      <c r="AH253" s="12"/>
      <c r="AI253" s="12"/>
      <c r="AJ253" s="12"/>
      <c r="AK253" s="12"/>
      <c r="AL253" s="12"/>
      <c r="AM253" s="12"/>
      <c r="AN253" s="12"/>
      <c r="AO253" s="12"/>
      <c r="AP253" s="12"/>
      <c r="AQ253" s="12"/>
      <c r="AR253" s="12"/>
      <c r="AS253" s="12"/>
      <c r="AT253" s="12"/>
      <c r="AU253" s="12"/>
      <c r="AV253" s="12"/>
      <c r="AW253" s="12"/>
      <c r="AX253" s="12"/>
      <c r="AY253" s="12"/>
      <c r="AZ253" s="12"/>
      <c r="BA253" s="12"/>
      <c r="BB253" s="12"/>
      <c r="BC253" s="12"/>
      <c r="BD253" s="12"/>
      <c r="BE253" s="12"/>
      <c r="BF253" s="12"/>
      <c r="BG253" s="12"/>
      <c r="BH253" s="12"/>
      <c r="BI253" s="12"/>
      <c r="BJ253" s="12"/>
      <c r="BK253" s="12"/>
      <c r="BL253" s="12"/>
      <c r="BM253" s="12"/>
      <c r="BN253" s="12"/>
      <c r="BO253" s="12"/>
      <c r="BP253" s="12"/>
      <c r="BQ253" s="12"/>
      <c r="BR253" s="12"/>
      <c r="BS253" s="12"/>
      <c r="BT253" s="12"/>
      <c r="BU253" s="12"/>
      <c r="BV253" s="12"/>
      <c r="BW253" s="12"/>
      <c r="BX253" s="12"/>
      <c r="BY253" s="12"/>
      <c r="BZ253" s="12"/>
      <c r="CA253" s="12"/>
      <c r="CB253" s="12"/>
      <c r="CC253" s="12"/>
    </row>
    <row r="254" spans="1:81" ht="15.75" x14ac:dyDescent="0.25">
      <c r="A254" s="20"/>
      <c r="B254" s="29"/>
      <c r="C254" s="29"/>
      <c r="D254" s="29"/>
      <c r="E254" s="29"/>
      <c r="F254" s="26"/>
      <c r="G254" s="13"/>
      <c r="H254" s="20"/>
      <c r="I254" s="22"/>
      <c r="J254" s="22"/>
      <c r="K254" s="22"/>
      <c r="L254" s="22"/>
      <c r="M254" s="24"/>
      <c r="N254" s="22"/>
      <c r="O254" s="20"/>
      <c r="P254" s="12"/>
      <c r="Q254" s="12"/>
      <c r="R254" s="12"/>
      <c r="S254" s="12"/>
      <c r="T254" s="12"/>
      <c r="U254" s="12"/>
      <c r="V254" s="12"/>
      <c r="W254" s="12"/>
      <c r="X254" s="12"/>
      <c r="Y254" s="12"/>
      <c r="Z254" s="12"/>
      <c r="AA254" s="12"/>
      <c r="AB254" s="12"/>
      <c r="AC254" s="12"/>
      <c r="AD254" s="12"/>
      <c r="AE254" s="12"/>
      <c r="AF254" s="12"/>
      <c r="AG254" s="12"/>
      <c r="AH254" s="12"/>
      <c r="AI254" s="12"/>
      <c r="AJ254" s="12"/>
      <c r="AK254" s="12"/>
      <c r="AL254" s="12"/>
      <c r="AM254" s="12"/>
      <c r="AN254" s="12"/>
      <c r="AO254" s="12"/>
      <c r="AP254" s="12"/>
      <c r="AQ254" s="12"/>
      <c r="AR254" s="12"/>
      <c r="AS254" s="12"/>
      <c r="AT254" s="12"/>
      <c r="AU254" s="12"/>
      <c r="AV254" s="12"/>
      <c r="AW254" s="12"/>
      <c r="AX254" s="12"/>
      <c r="AY254" s="12"/>
      <c r="AZ254" s="12"/>
      <c r="BA254" s="12"/>
      <c r="BB254" s="12"/>
      <c r="BC254" s="12"/>
      <c r="BD254" s="12"/>
      <c r="BE254" s="12"/>
      <c r="BF254" s="12"/>
      <c r="BG254" s="12"/>
      <c r="BH254" s="12"/>
      <c r="BI254" s="12"/>
      <c r="BJ254" s="12"/>
      <c r="BK254" s="12"/>
      <c r="BL254" s="12"/>
      <c r="BM254" s="12"/>
      <c r="BN254" s="12"/>
      <c r="BO254" s="12"/>
      <c r="BP254" s="12"/>
      <c r="BQ254" s="12"/>
      <c r="BR254" s="12"/>
      <c r="BS254" s="12"/>
      <c r="BT254" s="12"/>
      <c r="BU254" s="12"/>
      <c r="BV254" s="12"/>
      <c r="BW254" s="12"/>
      <c r="BX254" s="12"/>
      <c r="BY254" s="12"/>
      <c r="BZ254" s="12"/>
      <c r="CA254" s="12"/>
      <c r="CB254" s="12"/>
      <c r="CC254" s="12"/>
    </row>
    <row r="255" spans="1:81" ht="15.75" x14ac:dyDescent="0.25">
      <c r="A255" s="20"/>
      <c r="B255" s="29"/>
      <c r="C255" s="29"/>
      <c r="D255" s="29"/>
      <c r="E255" s="29"/>
      <c r="F255" s="26"/>
      <c r="G255" s="13"/>
      <c r="H255" s="20"/>
      <c r="I255" s="22"/>
      <c r="J255" s="22"/>
      <c r="K255" s="22"/>
      <c r="L255" s="22"/>
      <c r="M255" s="24"/>
      <c r="N255" s="22"/>
      <c r="O255" s="20"/>
      <c r="P255" s="12"/>
      <c r="Q255" s="12"/>
      <c r="R255" s="12"/>
      <c r="S255" s="12"/>
      <c r="T255" s="12"/>
      <c r="U255" s="12"/>
      <c r="V255" s="12"/>
      <c r="W255" s="12"/>
      <c r="X255" s="12"/>
      <c r="Y255" s="12"/>
      <c r="Z255" s="12"/>
      <c r="AA255" s="12"/>
      <c r="AB255" s="12"/>
      <c r="AC255" s="12"/>
      <c r="AD255" s="12"/>
      <c r="AE255" s="12"/>
      <c r="AF255" s="12"/>
      <c r="AG255" s="12"/>
      <c r="AH255" s="12"/>
      <c r="AI255" s="12"/>
      <c r="AJ255" s="12"/>
      <c r="AK255" s="12"/>
      <c r="AL255" s="12"/>
      <c r="AM255" s="12"/>
      <c r="AN255" s="12"/>
      <c r="AO255" s="12"/>
      <c r="AP255" s="12"/>
      <c r="AQ255" s="12"/>
      <c r="AR255" s="12"/>
      <c r="AS255" s="12"/>
      <c r="AT255" s="12"/>
      <c r="AU255" s="12"/>
      <c r="AV255" s="12"/>
      <c r="AW255" s="12"/>
      <c r="AX255" s="12"/>
      <c r="AY255" s="12"/>
      <c r="AZ255" s="12"/>
      <c r="BA255" s="12"/>
      <c r="BB255" s="12"/>
      <c r="BC255" s="12"/>
      <c r="BD255" s="12"/>
      <c r="BE255" s="12"/>
      <c r="BF255" s="12"/>
      <c r="BG255" s="12"/>
      <c r="BH255" s="12"/>
      <c r="BI255" s="12"/>
      <c r="BJ255" s="12"/>
      <c r="BK255" s="12"/>
      <c r="BL255" s="12"/>
      <c r="BM255" s="12"/>
      <c r="BN255" s="12"/>
      <c r="BO255" s="12"/>
      <c r="BP255" s="12"/>
      <c r="BQ255" s="12"/>
      <c r="BR255" s="12"/>
      <c r="BS255" s="12"/>
      <c r="BT255" s="12"/>
      <c r="BU255" s="12"/>
      <c r="BV255" s="12"/>
      <c r="BW255" s="12"/>
      <c r="BX255" s="12"/>
      <c r="BY255" s="12"/>
      <c r="BZ255" s="12"/>
      <c r="CA255" s="12"/>
      <c r="CB255" s="12"/>
      <c r="CC255" s="12"/>
    </row>
    <row r="256" spans="1:81" ht="15.75" x14ac:dyDescent="0.25">
      <c r="A256" s="20"/>
      <c r="B256" s="29"/>
      <c r="C256" s="29"/>
      <c r="D256" s="29"/>
      <c r="E256" s="29"/>
      <c r="F256" s="26"/>
      <c r="G256" s="13"/>
      <c r="H256" s="20"/>
      <c r="I256" s="22"/>
      <c r="J256" s="22"/>
      <c r="K256" s="22"/>
      <c r="L256" s="22"/>
      <c r="M256" s="24"/>
      <c r="N256" s="22"/>
      <c r="O256" s="20"/>
      <c r="P256" s="12"/>
      <c r="Q256" s="12"/>
      <c r="R256" s="12"/>
      <c r="S256" s="12"/>
      <c r="T256" s="12"/>
      <c r="U256" s="12"/>
      <c r="V256" s="12"/>
      <c r="W256" s="12"/>
      <c r="X256" s="12"/>
      <c r="Y256" s="12"/>
      <c r="Z256" s="12"/>
      <c r="AA256" s="12"/>
      <c r="AB256" s="12"/>
      <c r="AC256" s="12"/>
      <c r="AD256" s="12"/>
      <c r="AE256" s="12"/>
      <c r="AF256" s="12"/>
      <c r="AG256" s="12"/>
      <c r="AH256" s="12"/>
      <c r="AI256" s="12"/>
      <c r="AJ256" s="12"/>
      <c r="AK256" s="12"/>
      <c r="AL256" s="12"/>
      <c r="AM256" s="12"/>
      <c r="AN256" s="12"/>
      <c r="AO256" s="12"/>
      <c r="AP256" s="12"/>
      <c r="AQ256" s="12"/>
      <c r="AR256" s="12"/>
      <c r="AS256" s="12"/>
      <c r="AT256" s="12"/>
      <c r="AU256" s="12"/>
      <c r="AV256" s="12"/>
      <c r="AW256" s="12"/>
      <c r="AX256" s="12"/>
      <c r="AY256" s="12"/>
      <c r="AZ256" s="12"/>
      <c r="BA256" s="12"/>
      <c r="BB256" s="12"/>
      <c r="BC256" s="12"/>
      <c r="BD256" s="12"/>
      <c r="BE256" s="12"/>
      <c r="BF256" s="12"/>
      <c r="BG256" s="12"/>
      <c r="BH256" s="12"/>
      <c r="BI256" s="12"/>
      <c r="BJ256" s="12"/>
      <c r="BK256" s="12"/>
      <c r="BL256" s="12"/>
      <c r="BM256" s="12"/>
      <c r="BN256" s="12"/>
      <c r="BO256" s="12"/>
      <c r="BP256" s="12"/>
      <c r="BQ256" s="12"/>
      <c r="BR256" s="12"/>
      <c r="BS256" s="12"/>
      <c r="BT256" s="12"/>
      <c r="BU256" s="12"/>
      <c r="BV256" s="12"/>
      <c r="BW256" s="12"/>
      <c r="BX256" s="12"/>
      <c r="BY256" s="12"/>
      <c r="BZ256" s="12"/>
      <c r="CA256" s="12"/>
      <c r="CB256" s="12"/>
      <c r="CC256" s="12"/>
    </row>
    <row r="257" spans="1:81" ht="15.75" x14ac:dyDescent="0.25">
      <c r="A257" s="20"/>
      <c r="B257" s="29"/>
      <c r="C257" s="29"/>
      <c r="D257" s="29"/>
      <c r="E257" s="29"/>
      <c r="F257" s="26"/>
      <c r="G257" s="13"/>
      <c r="H257" s="20"/>
      <c r="I257" s="22"/>
      <c r="J257" s="22"/>
      <c r="K257" s="22"/>
      <c r="L257" s="22"/>
      <c r="M257" s="24"/>
      <c r="N257" s="22"/>
      <c r="O257" s="20"/>
      <c r="P257" s="12"/>
      <c r="Q257" s="12"/>
      <c r="R257" s="12"/>
      <c r="S257" s="12"/>
      <c r="T257" s="12"/>
      <c r="U257" s="12"/>
      <c r="V257" s="12"/>
      <c r="W257" s="12"/>
      <c r="X257" s="12"/>
      <c r="Y257" s="12"/>
      <c r="Z257" s="12"/>
      <c r="AA257" s="12"/>
      <c r="AB257" s="12"/>
      <c r="AC257" s="12"/>
      <c r="AD257" s="12"/>
      <c r="AE257" s="12"/>
      <c r="AF257" s="12"/>
      <c r="AG257" s="12"/>
      <c r="AH257" s="12"/>
      <c r="AI257" s="12"/>
      <c r="AJ257" s="12"/>
      <c r="AK257" s="12"/>
      <c r="AL257" s="12"/>
      <c r="AM257" s="12"/>
      <c r="AN257" s="12"/>
      <c r="AO257" s="12"/>
      <c r="AP257" s="12"/>
      <c r="AQ257" s="12"/>
      <c r="AR257" s="12"/>
      <c r="AS257" s="12"/>
      <c r="AT257" s="12"/>
      <c r="AU257" s="12"/>
      <c r="AV257" s="12"/>
      <c r="AW257" s="12"/>
      <c r="AX257" s="12"/>
      <c r="AY257" s="12"/>
      <c r="AZ257" s="12"/>
      <c r="BA257" s="12"/>
      <c r="BB257" s="12"/>
      <c r="BC257" s="12"/>
      <c r="BD257" s="12"/>
      <c r="BE257" s="12"/>
      <c r="BF257" s="12"/>
      <c r="BG257" s="12"/>
      <c r="BH257" s="12"/>
      <c r="BI257" s="12"/>
      <c r="BJ257" s="12"/>
      <c r="BK257" s="12"/>
      <c r="BL257" s="12"/>
      <c r="BM257" s="12"/>
      <c r="BN257" s="12"/>
      <c r="BO257" s="12"/>
      <c r="BP257" s="12"/>
      <c r="BQ257" s="12"/>
      <c r="BR257" s="12"/>
      <c r="BS257" s="12"/>
      <c r="BT257" s="12"/>
      <c r="BU257" s="12"/>
      <c r="BV257" s="12"/>
      <c r="BW257" s="12"/>
      <c r="BX257" s="12"/>
      <c r="BY257" s="12"/>
      <c r="BZ257" s="12"/>
      <c r="CA257" s="12"/>
      <c r="CB257" s="12"/>
      <c r="CC257" s="12"/>
    </row>
    <row r="258" spans="1:81" ht="15.75" x14ac:dyDescent="0.25">
      <c r="A258" s="20"/>
      <c r="B258" s="29"/>
      <c r="C258" s="29"/>
      <c r="D258" s="29"/>
      <c r="E258" s="29"/>
      <c r="F258" s="26"/>
      <c r="G258" s="13"/>
      <c r="H258" s="20"/>
      <c r="I258" s="22"/>
      <c r="J258" s="22"/>
      <c r="K258" s="22"/>
      <c r="L258" s="22"/>
      <c r="M258" s="24"/>
      <c r="N258" s="22"/>
      <c r="O258" s="20"/>
      <c r="P258" s="12"/>
      <c r="Q258" s="12"/>
      <c r="R258" s="12"/>
      <c r="S258" s="12"/>
      <c r="T258" s="12"/>
      <c r="U258" s="12"/>
      <c r="V258" s="12"/>
      <c r="W258" s="12"/>
      <c r="X258" s="12"/>
      <c r="Y258" s="12"/>
      <c r="Z258" s="12"/>
      <c r="AA258" s="12"/>
      <c r="AB258" s="12"/>
      <c r="AC258" s="12"/>
      <c r="AD258" s="12"/>
      <c r="AE258" s="12"/>
      <c r="AF258" s="12"/>
      <c r="AG258" s="12"/>
      <c r="AH258" s="12"/>
      <c r="AI258" s="12"/>
      <c r="AJ258" s="12"/>
      <c r="AK258" s="12"/>
      <c r="AL258" s="12"/>
      <c r="AM258" s="12"/>
      <c r="AN258" s="12"/>
      <c r="AO258" s="12"/>
      <c r="AP258" s="12"/>
      <c r="AQ258" s="12"/>
      <c r="AR258" s="12"/>
      <c r="AS258" s="12"/>
      <c r="AT258" s="12"/>
      <c r="AU258" s="12"/>
      <c r="AV258" s="12"/>
      <c r="AW258" s="12"/>
      <c r="AX258" s="12"/>
      <c r="AY258" s="12"/>
      <c r="AZ258" s="12"/>
      <c r="BA258" s="12"/>
      <c r="BB258" s="12"/>
      <c r="BC258" s="12"/>
      <c r="BD258" s="12"/>
      <c r="BE258" s="12"/>
      <c r="BF258" s="12"/>
      <c r="BG258" s="12"/>
      <c r="BH258" s="12"/>
      <c r="BI258" s="12"/>
      <c r="BJ258" s="12"/>
      <c r="BK258" s="12"/>
      <c r="BL258" s="12"/>
      <c r="BM258" s="12"/>
      <c r="BN258" s="12"/>
      <c r="BO258" s="12"/>
      <c r="BP258" s="12"/>
      <c r="BQ258" s="12"/>
      <c r="BR258" s="12"/>
      <c r="BS258" s="12"/>
      <c r="BT258" s="12"/>
      <c r="BU258" s="12"/>
      <c r="BV258" s="12"/>
      <c r="BW258" s="12"/>
      <c r="BX258" s="12"/>
      <c r="BY258" s="12"/>
      <c r="BZ258" s="12"/>
      <c r="CA258" s="12"/>
      <c r="CB258" s="12"/>
      <c r="CC258" s="12"/>
    </row>
    <row r="259" spans="1:81" ht="15.75" x14ac:dyDescent="0.25">
      <c r="A259" s="20"/>
      <c r="B259" s="29"/>
      <c r="C259" s="29"/>
      <c r="D259" s="29"/>
      <c r="E259" s="29"/>
      <c r="F259" s="26"/>
      <c r="G259" s="13"/>
      <c r="H259" s="20"/>
      <c r="I259" s="22"/>
      <c r="J259" s="22"/>
      <c r="K259" s="22"/>
      <c r="L259" s="22"/>
      <c r="M259" s="24"/>
      <c r="N259" s="22"/>
      <c r="O259" s="20"/>
      <c r="P259" s="12"/>
      <c r="Q259" s="12"/>
      <c r="R259" s="12"/>
      <c r="S259" s="12"/>
      <c r="T259" s="12"/>
      <c r="U259" s="12"/>
      <c r="V259" s="12"/>
      <c r="W259" s="12"/>
      <c r="X259" s="12"/>
      <c r="Y259" s="12"/>
      <c r="Z259" s="12"/>
      <c r="AA259" s="12"/>
      <c r="AB259" s="12"/>
      <c r="AC259" s="12"/>
      <c r="AD259" s="12"/>
      <c r="AE259" s="12"/>
      <c r="AF259" s="12"/>
      <c r="AG259" s="12"/>
      <c r="AH259" s="12"/>
      <c r="AI259" s="12"/>
      <c r="AJ259" s="12"/>
      <c r="AK259" s="12"/>
      <c r="AL259" s="12"/>
      <c r="AM259" s="12"/>
      <c r="AN259" s="12"/>
      <c r="AO259" s="12"/>
      <c r="AP259" s="12"/>
      <c r="AQ259" s="12"/>
      <c r="AR259" s="12"/>
      <c r="AS259" s="12"/>
      <c r="AT259" s="12"/>
      <c r="AU259" s="12"/>
      <c r="AV259" s="12"/>
      <c r="AW259" s="12"/>
      <c r="AX259" s="12"/>
      <c r="AY259" s="12"/>
      <c r="AZ259" s="12"/>
      <c r="BA259" s="12"/>
      <c r="BB259" s="12"/>
      <c r="BC259" s="12"/>
      <c r="BD259" s="12"/>
      <c r="BE259" s="12"/>
      <c r="BF259" s="12"/>
      <c r="BG259" s="12"/>
      <c r="BH259" s="12"/>
      <c r="BI259" s="12"/>
      <c r="BJ259" s="12"/>
      <c r="BK259" s="12"/>
      <c r="BL259" s="12"/>
      <c r="BM259" s="12"/>
      <c r="BN259" s="12"/>
      <c r="BO259" s="12"/>
      <c r="BP259" s="12"/>
      <c r="BQ259" s="12"/>
      <c r="BR259" s="12"/>
      <c r="BS259" s="12"/>
      <c r="BT259" s="12"/>
      <c r="BU259" s="12"/>
      <c r="BV259" s="12"/>
      <c r="BW259" s="12"/>
      <c r="BX259" s="12"/>
      <c r="BY259" s="12"/>
      <c r="BZ259" s="12"/>
      <c r="CA259" s="12"/>
      <c r="CB259" s="12"/>
      <c r="CC259" s="12"/>
    </row>
    <row r="260" spans="1:81" ht="15.75" x14ac:dyDescent="0.25">
      <c r="A260" s="20"/>
      <c r="B260" s="29"/>
      <c r="C260" s="29"/>
      <c r="D260" s="29"/>
      <c r="E260" s="29"/>
      <c r="F260" s="26"/>
      <c r="G260" s="13"/>
      <c r="H260" s="20"/>
      <c r="I260" s="22"/>
      <c r="J260" s="22"/>
      <c r="K260" s="22"/>
      <c r="L260" s="22"/>
      <c r="M260" s="24"/>
      <c r="N260" s="22"/>
      <c r="O260" s="20"/>
      <c r="P260" s="12"/>
      <c r="Q260" s="12"/>
      <c r="R260" s="12"/>
      <c r="S260" s="12"/>
      <c r="T260" s="12"/>
      <c r="U260" s="12"/>
      <c r="V260" s="12"/>
      <c r="W260" s="12"/>
      <c r="X260" s="12"/>
      <c r="Y260" s="12"/>
      <c r="Z260" s="12"/>
      <c r="AA260" s="12"/>
      <c r="AB260" s="12"/>
      <c r="AC260" s="12"/>
      <c r="AD260" s="12"/>
      <c r="AE260" s="12"/>
      <c r="AF260" s="12"/>
      <c r="AG260" s="12"/>
      <c r="AH260" s="12"/>
      <c r="AI260" s="12"/>
      <c r="AJ260" s="12"/>
      <c r="AK260" s="12"/>
      <c r="AL260" s="12"/>
      <c r="AM260" s="12"/>
      <c r="AN260" s="12"/>
      <c r="AO260" s="12"/>
      <c r="AP260" s="12"/>
      <c r="AQ260" s="12"/>
      <c r="AR260" s="12"/>
      <c r="AS260" s="12"/>
      <c r="AT260" s="12"/>
      <c r="AU260" s="12"/>
      <c r="AV260" s="12"/>
      <c r="AW260" s="12"/>
      <c r="AX260" s="12"/>
      <c r="AY260" s="12"/>
      <c r="AZ260" s="12"/>
      <c r="BA260" s="12"/>
      <c r="BB260" s="12"/>
      <c r="BC260" s="12"/>
      <c r="BD260" s="12"/>
      <c r="BE260" s="12"/>
      <c r="BF260" s="12"/>
      <c r="BG260" s="12"/>
      <c r="BH260" s="12"/>
      <c r="BI260" s="12"/>
      <c r="BJ260" s="12"/>
      <c r="BK260" s="12"/>
      <c r="BL260" s="12"/>
      <c r="BM260" s="12"/>
      <c r="BN260" s="12"/>
      <c r="BO260" s="12"/>
      <c r="BP260" s="12"/>
      <c r="BQ260" s="12"/>
      <c r="BR260" s="12"/>
      <c r="BS260" s="12"/>
      <c r="BT260" s="12"/>
      <c r="BU260" s="12"/>
      <c r="BV260" s="12"/>
      <c r="BW260" s="12"/>
      <c r="BX260" s="12"/>
      <c r="BY260" s="12"/>
      <c r="BZ260" s="12"/>
      <c r="CA260" s="12"/>
      <c r="CB260" s="12"/>
      <c r="CC260" s="12"/>
    </row>
    <row r="261" spans="1:81" ht="15.75" x14ac:dyDescent="0.25">
      <c r="A261" s="20"/>
      <c r="B261" s="29"/>
      <c r="C261" s="29"/>
      <c r="D261" s="29"/>
      <c r="E261" s="29"/>
      <c r="F261" s="26"/>
      <c r="G261" s="13"/>
      <c r="H261" s="20"/>
      <c r="I261" s="22"/>
      <c r="J261" s="22"/>
      <c r="K261" s="22"/>
      <c r="L261" s="22"/>
      <c r="M261" s="24"/>
      <c r="N261" s="22"/>
      <c r="O261" s="20"/>
      <c r="P261" s="12"/>
      <c r="Q261" s="12"/>
      <c r="R261" s="12"/>
      <c r="S261" s="12"/>
      <c r="T261" s="12"/>
      <c r="U261" s="12"/>
      <c r="V261" s="12"/>
      <c r="W261" s="12"/>
      <c r="X261" s="12"/>
      <c r="Y261" s="12"/>
      <c r="Z261" s="12"/>
      <c r="AA261" s="12"/>
      <c r="AB261" s="12"/>
      <c r="AC261" s="12"/>
      <c r="AD261" s="12"/>
      <c r="AE261" s="12"/>
      <c r="AF261" s="12"/>
      <c r="AG261" s="12"/>
      <c r="AH261" s="12"/>
      <c r="AI261" s="12"/>
      <c r="AJ261" s="12"/>
      <c r="AK261" s="12"/>
      <c r="AL261" s="12"/>
      <c r="AM261" s="12"/>
      <c r="AN261" s="12"/>
      <c r="AO261" s="12"/>
      <c r="AP261" s="12"/>
      <c r="AQ261" s="12"/>
      <c r="AR261" s="12"/>
      <c r="AS261" s="12"/>
      <c r="AT261" s="12"/>
      <c r="AU261" s="12"/>
      <c r="AV261" s="12"/>
      <c r="AW261" s="12"/>
      <c r="AX261" s="12"/>
      <c r="AY261" s="12"/>
      <c r="AZ261" s="12"/>
      <c r="BA261" s="12"/>
      <c r="BB261" s="12"/>
      <c r="BC261" s="12"/>
      <c r="BD261" s="12"/>
      <c r="BE261" s="12"/>
      <c r="BF261" s="12"/>
      <c r="BG261" s="12"/>
      <c r="BH261" s="12"/>
      <c r="BI261" s="12"/>
      <c r="BJ261" s="12"/>
      <c r="BK261" s="12"/>
      <c r="BL261" s="12"/>
      <c r="BM261" s="12"/>
      <c r="BN261" s="12"/>
      <c r="BO261" s="12"/>
      <c r="BP261" s="12"/>
      <c r="BQ261" s="12"/>
      <c r="BR261" s="12"/>
      <c r="BS261" s="12"/>
      <c r="BT261" s="12"/>
      <c r="BU261" s="12"/>
      <c r="BV261" s="12"/>
      <c r="BW261" s="12"/>
      <c r="BX261" s="12"/>
      <c r="BY261" s="12"/>
      <c r="BZ261" s="12"/>
      <c r="CA261" s="12"/>
      <c r="CB261" s="12"/>
      <c r="CC261" s="12"/>
    </row>
    <row r="262" spans="1:81" ht="15.75" x14ac:dyDescent="0.25">
      <c r="A262" s="20"/>
      <c r="B262" s="29"/>
      <c r="C262" s="29"/>
      <c r="D262" s="29"/>
      <c r="E262" s="29"/>
      <c r="F262" s="26"/>
      <c r="G262" s="13"/>
      <c r="H262" s="20"/>
      <c r="I262" s="22"/>
      <c r="J262" s="22"/>
      <c r="K262" s="22"/>
      <c r="L262" s="22"/>
      <c r="M262" s="24"/>
      <c r="N262" s="22"/>
      <c r="O262" s="20"/>
      <c r="P262" s="12"/>
      <c r="Q262" s="12"/>
      <c r="R262" s="12"/>
      <c r="S262" s="12"/>
      <c r="T262" s="12"/>
      <c r="U262" s="12"/>
      <c r="V262" s="12"/>
      <c r="W262" s="12"/>
      <c r="X262" s="12"/>
      <c r="Y262" s="12"/>
      <c r="Z262" s="12"/>
      <c r="AA262" s="12"/>
      <c r="AB262" s="12"/>
      <c r="AC262" s="12"/>
      <c r="AD262" s="12"/>
      <c r="AE262" s="12"/>
      <c r="AF262" s="12"/>
      <c r="AG262" s="12"/>
      <c r="AH262" s="12"/>
      <c r="AI262" s="12"/>
      <c r="AJ262" s="12"/>
      <c r="AK262" s="12"/>
      <c r="AL262" s="12"/>
      <c r="AM262" s="12"/>
      <c r="AN262" s="12"/>
      <c r="AO262" s="12"/>
      <c r="AP262" s="12"/>
      <c r="AQ262" s="12"/>
      <c r="AR262" s="12"/>
      <c r="AS262" s="12"/>
      <c r="AT262" s="12"/>
      <c r="AU262" s="12"/>
      <c r="AV262" s="12"/>
      <c r="AW262" s="12"/>
      <c r="AX262" s="12"/>
      <c r="AY262" s="12"/>
      <c r="AZ262" s="12"/>
      <c r="BA262" s="12"/>
      <c r="BB262" s="12"/>
      <c r="BC262" s="12"/>
      <c r="BD262" s="12"/>
      <c r="BE262" s="12"/>
      <c r="BF262" s="12"/>
      <c r="BG262" s="12"/>
      <c r="BH262" s="12"/>
      <c r="BI262" s="12"/>
      <c r="BJ262" s="12"/>
      <c r="BK262" s="12"/>
      <c r="BL262" s="12"/>
      <c r="BM262" s="12"/>
      <c r="BN262" s="12"/>
      <c r="BO262" s="12"/>
      <c r="BP262" s="12"/>
      <c r="BQ262" s="12"/>
      <c r="BR262" s="12"/>
      <c r="BS262" s="12"/>
      <c r="BT262" s="12"/>
      <c r="BU262" s="12"/>
      <c r="BV262" s="12"/>
      <c r="BW262" s="12"/>
      <c r="BX262" s="12"/>
      <c r="BY262" s="12"/>
      <c r="BZ262" s="12"/>
      <c r="CA262" s="12"/>
      <c r="CB262" s="12"/>
      <c r="CC262" s="12"/>
    </row>
    <row r="263" spans="1:81" ht="15.75" x14ac:dyDescent="0.25">
      <c r="A263" s="20"/>
      <c r="B263" s="29"/>
      <c r="C263" s="29"/>
      <c r="D263" s="29"/>
      <c r="E263" s="29"/>
      <c r="F263" s="26"/>
      <c r="G263" s="13"/>
      <c r="H263" s="20"/>
      <c r="I263" s="22"/>
      <c r="J263" s="22"/>
      <c r="K263" s="22"/>
      <c r="L263" s="22"/>
      <c r="M263" s="24"/>
      <c r="N263" s="22"/>
      <c r="O263" s="20"/>
      <c r="P263" s="12"/>
      <c r="Q263" s="12"/>
      <c r="R263" s="12"/>
      <c r="S263" s="12"/>
      <c r="T263" s="12"/>
      <c r="U263" s="12"/>
      <c r="V263" s="12"/>
      <c r="W263" s="12"/>
      <c r="X263" s="12"/>
      <c r="Y263" s="12"/>
      <c r="Z263" s="12"/>
      <c r="AA263" s="12"/>
      <c r="AB263" s="12"/>
      <c r="AC263" s="12"/>
      <c r="AD263" s="12"/>
      <c r="AE263" s="12"/>
      <c r="AF263" s="12"/>
      <c r="AG263" s="12"/>
      <c r="AH263" s="12"/>
      <c r="AI263" s="12"/>
      <c r="AJ263" s="12"/>
      <c r="AK263" s="12"/>
      <c r="AL263" s="12"/>
      <c r="AM263" s="12"/>
      <c r="AN263" s="12"/>
      <c r="AO263" s="12"/>
      <c r="AP263" s="12"/>
      <c r="AQ263" s="12"/>
      <c r="AR263" s="12"/>
      <c r="AS263" s="12"/>
      <c r="AT263" s="12"/>
      <c r="AU263" s="12"/>
      <c r="AV263" s="12"/>
      <c r="AW263" s="12"/>
      <c r="AX263" s="12"/>
      <c r="AY263" s="12"/>
      <c r="AZ263" s="12"/>
      <c r="BA263" s="12"/>
      <c r="BB263" s="12"/>
      <c r="BC263" s="12"/>
      <c r="BD263" s="12"/>
      <c r="BE263" s="12"/>
      <c r="BF263" s="12"/>
      <c r="BG263" s="12"/>
      <c r="BH263" s="12"/>
      <c r="BI263" s="12"/>
      <c r="BJ263" s="12"/>
      <c r="BK263" s="12"/>
      <c r="BL263" s="12"/>
      <c r="BM263" s="12"/>
      <c r="BN263" s="12"/>
      <c r="BO263" s="12"/>
      <c r="BP263" s="12"/>
      <c r="BQ263" s="12"/>
      <c r="BR263" s="12"/>
      <c r="BS263" s="12"/>
      <c r="BT263" s="12"/>
      <c r="BU263" s="12"/>
      <c r="BV263" s="12"/>
      <c r="BW263" s="12"/>
      <c r="BX263" s="12"/>
      <c r="BY263" s="12"/>
      <c r="BZ263" s="12"/>
      <c r="CA263" s="12"/>
      <c r="CB263" s="12"/>
      <c r="CC263" s="12"/>
    </row>
    <row r="264" spans="1:81" ht="15.75" x14ac:dyDescent="0.25">
      <c r="A264" s="20"/>
      <c r="B264" s="29"/>
      <c r="C264" s="29"/>
      <c r="D264" s="29"/>
      <c r="E264" s="29"/>
      <c r="F264" s="26"/>
      <c r="G264" s="13"/>
      <c r="H264" s="20"/>
      <c r="I264" s="22"/>
      <c r="J264" s="22"/>
      <c r="K264" s="22"/>
      <c r="L264" s="22"/>
      <c r="M264" s="24"/>
      <c r="N264" s="22"/>
      <c r="O264" s="20"/>
      <c r="P264" s="12"/>
      <c r="Q264" s="12"/>
      <c r="R264" s="12"/>
      <c r="S264" s="12"/>
      <c r="T264" s="12"/>
      <c r="U264" s="12"/>
      <c r="V264" s="12"/>
      <c r="W264" s="12"/>
      <c r="X264" s="12"/>
      <c r="Y264" s="12"/>
      <c r="Z264" s="12"/>
      <c r="AA264" s="12"/>
      <c r="AB264" s="12"/>
      <c r="AC264" s="12"/>
      <c r="AD264" s="12"/>
      <c r="AE264" s="12"/>
      <c r="AF264" s="12"/>
      <c r="AG264" s="12"/>
      <c r="AH264" s="12"/>
      <c r="AI264" s="12"/>
      <c r="AJ264" s="12"/>
      <c r="AK264" s="12"/>
      <c r="AL264" s="12"/>
      <c r="AM264" s="12"/>
      <c r="AN264" s="12"/>
      <c r="AO264" s="12"/>
      <c r="AP264" s="12"/>
      <c r="AQ264" s="12"/>
      <c r="AR264" s="12"/>
      <c r="AS264" s="12"/>
      <c r="AT264" s="12"/>
      <c r="AU264" s="12"/>
      <c r="AV264" s="12"/>
      <c r="AW264" s="12"/>
      <c r="AX264" s="12"/>
      <c r="AY264" s="12"/>
      <c r="AZ264" s="12"/>
      <c r="BA264" s="12"/>
      <c r="BB264" s="12"/>
      <c r="BC264" s="12"/>
      <c r="BD264" s="12"/>
      <c r="BE264" s="12"/>
      <c r="BF264" s="12"/>
      <c r="BG264" s="12"/>
      <c r="BH264" s="12"/>
      <c r="BI264" s="12"/>
      <c r="BJ264" s="12"/>
      <c r="BK264" s="12"/>
      <c r="BL264" s="12"/>
      <c r="BM264" s="12"/>
      <c r="BN264" s="12"/>
      <c r="BO264" s="12"/>
      <c r="BP264" s="12"/>
      <c r="BQ264" s="12"/>
      <c r="BR264" s="12"/>
      <c r="BS264" s="12"/>
      <c r="BT264" s="12"/>
      <c r="BU264" s="12"/>
      <c r="BV264" s="12"/>
      <c r="BW264" s="12"/>
      <c r="BX264" s="12"/>
      <c r="BY264" s="12"/>
      <c r="BZ264" s="12"/>
      <c r="CA264" s="12"/>
      <c r="CB264" s="12"/>
      <c r="CC264" s="12"/>
    </row>
    <row r="265" spans="1:81" ht="15.75" x14ac:dyDescent="0.25">
      <c r="A265" s="20"/>
      <c r="B265" s="29"/>
      <c r="C265" s="29"/>
      <c r="D265" s="29"/>
      <c r="E265" s="29"/>
      <c r="F265" s="26"/>
      <c r="G265" s="13"/>
      <c r="H265" s="20"/>
      <c r="I265" s="22"/>
      <c r="J265" s="22"/>
      <c r="K265" s="22"/>
      <c r="L265" s="22"/>
      <c r="M265" s="24"/>
      <c r="N265" s="22"/>
      <c r="O265" s="20"/>
      <c r="P265" s="12"/>
      <c r="Q265" s="12"/>
      <c r="R265" s="12"/>
      <c r="S265" s="12"/>
      <c r="T265" s="12"/>
      <c r="U265" s="12"/>
      <c r="V265" s="12"/>
      <c r="W265" s="12"/>
      <c r="X265" s="12"/>
      <c r="Y265" s="12"/>
      <c r="Z265" s="12"/>
      <c r="AA265" s="12"/>
      <c r="AB265" s="12"/>
      <c r="AC265" s="12"/>
      <c r="AD265" s="12"/>
      <c r="AE265" s="12"/>
      <c r="AF265" s="12"/>
      <c r="AG265" s="12"/>
      <c r="AH265" s="12"/>
      <c r="AI265" s="12"/>
      <c r="AJ265" s="12"/>
      <c r="AK265" s="12"/>
      <c r="AL265" s="12"/>
      <c r="AM265" s="12"/>
      <c r="AN265" s="12"/>
      <c r="AO265" s="12"/>
      <c r="AP265" s="12"/>
      <c r="AQ265" s="12"/>
      <c r="AR265" s="12"/>
      <c r="AS265" s="12"/>
      <c r="AT265" s="12"/>
      <c r="AU265" s="12"/>
      <c r="AV265" s="12"/>
      <c r="AW265" s="12"/>
      <c r="AX265" s="12"/>
      <c r="AY265" s="12"/>
      <c r="AZ265" s="12"/>
      <c r="BA265" s="12"/>
      <c r="BB265" s="12"/>
      <c r="BC265" s="12"/>
      <c r="BD265" s="12"/>
      <c r="BE265" s="12"/>
      <c r="BF265" s="12"/>
      <c r="BG265" s="12"/>
      <c r="BH265" s="12"/>
      <c r="BI265" s="12"/>
      <c r="BJ265" s="12"/>
      <c r="BK265" s="12"/>
      <c r="BL265" s="12"/>
      <c r="BM265" s="12"/>
      <c r="BN265" s="12"/>
      <c r="BO265" s="12"/>
      <c r="BP265" s="12"/>
      <c r="BQ265" s="12"/>
      <c r="BR265" s="12"/>
      <c r="BS265" s="12"/>
      <c r="BT265" s="12"/>
      <c r="BU265" s="12"/>
      <c r="BV265" s="12"/>
      <c r="BW265" s="12"/>
      <c r="BX265" s="12"/>
      <c r="BY265" s="12"/>
      <c r="BZ265" s="12"/>
      <c r="CA265" s="12"/>
      <c r="CB265" s="12"/>
      <c r="CC265" s="12"/>
    </row>
    <row r="266" spans="1:81" ht="15.75" x14ac:dyDescent="0.25">
      <c r="A266" s="20"/>
      <c r="B266" s="29"/>
      <c r="C266" s="29"/>
      <c r="D266" s="29"/>
      <c r="E266" s="29"/>
      <c r="F266" s="26"/>
      <c r="G266" s="13"/>
      <c r="H266" s="20"/>
      <c r="I266" s="22"/>
      <c r="J266" s="22"/>
      <c r="K266" s="22"/>
      <c r="L266" s="22"/>
      <c r="M266" s="24"/>
      <c r="N266" s="22"/>
      <c r="O266" s="20"/>
      <c r="P266" s="12"/>
      <c r="Q266" s="12"/>
      <c r="R266" s="12"/>
      <c r="S266" s="12"/>
      <c r="T266" s="12"/>
      <c r="U266" s="12"/>
      <c r="V266" s="12"/>
      <c r="W266" s="12"/>
      <c r="X266" s="12"/>
      <c r="Y266" s="12"/>
      <c r="Z266" s="12"/>
      <c r="AA266" s="12"/>
      <c r="AB266" s="12"/>
      <c r="AC266" s="12"/>
      <c r="AD266" s="12"/>
      <c r="AE266" s="12"/>
      <c r="AF266" s="12"/>
      <c r="AG266" s="12"/>
      <c r="AH266" s="12"/>
      <c r="AI266" s="12"/>
      <c r="AJ266" s="12"/>
      <c r="AK266" s="12"/>
      <c r="AL266" s="12"/>
      <c r="AM266" s="12"/>
      <c r="AN266" s="12"/>
      <c r="AO266" s="12"/>
      <c r="AP266" s="12"/>
      <c r="AQ266" s="12"/>
      <c r="AR266" s="12"/>
      <c r="AS266" s="12"/>
      <c r="AT266" s="12"/>
      <c r="AU266" s="12"/>
      <c r="AV266" s="12"/>
      <c r="AW266" s="12"/>
      <c r="AX266" s="12"/>
      <c r="AY266" s="12"/>
      <c r="AZ266" s="12"/>
      <c r="BA266" s="12"/>
      <c r="BB266" s="12"/>
      <c r="BC266" s="12"/>
      <c r="BD266" s="12"/>
      <c r="BE266" s="12"/>
      <c r="BF266" s="12"/>
      <c r="BG266" s="12"/>
      <c r="BH266" s="12"/>
      <c r="BI266" s="12"/>
      <c r="BJ266" s="12"/>
      <c r="BK266" s="12"/>
      <c r="BL266" s="12"/>
      <c r="BM266" s="12"/>
      <c r="BN266" s="12"/>
      <c r="BO266" s="12"/>
      <c r="BP266" s="12"/>
      <c r="BQ266" s="12"/>
      <c r="BR266" s="12"/>
      <c r="BS266" s="12"/>
      <c r="BT266" s="12"/>
      <c r="BU266" s="12"/>
      <c r="BV266" s="12"/>
      <c r="BW266" s="12"/>
      <c r="BX266" s="12"/>
      <c r="BY266" s="12"/>
      <c r="BZ266" s="12"/>
      <c r="CA266" s="12"/>
      <c r="CB266" s="12"/>
      <c r="CC266" s="12"/>
    </row>
    <row r="267" spans="1:81" ht="15.75" x14ac:dyDescent="0.25">
      <c r="A267" s="20"/>
      <c r="B267" s="29"/>
      <c r="C267" s="29"/>
      <c r="D267" s="29"/>
      <c r="E267" s="29"/>
      <c r="F267" s="26"/>
      <c r="G267" s="13"/>
      <c r="H267" s="20"/>
      <c r="I267" s="22"/>
      <c r="J267" s="22"/>
      <c r="K267" s="22"/>
      <c r="L267" s="22"/>
      <c r="M267" s="24"/>
      <c r="N267" s="22"/>
      <c r="O267" s="20"/>
      <c r="P267" s="12"/>
      <c r="Q267" s="12"/>
      <c r="R267" s="12"/>
      <c r="S267" s="12"/>
      <c r="T267" s="12"/>
      <c r="U267" s="12"/>
      <c r="V267" s="12"/>
      <c r="W267" s="12"/>
      <c r="X267" s="12"/>
      <c r="Y267" s="12"/>
      <c r="Z267" s="12"/>
      <c r="AA267" s="12"/>
      <c r="AB267" s="12"/>
      <c r="AC267" s="12"/>
      <c r="AD267" s="12"/>
      <c r="AE267" s="12"/>
      <c r="AF267" s="12"/>
      <c r="AG267" s="12"/>
      <c r="AH267" s="12"/>
      <c r="AI267" s="12"/>
      <c r="AJ267" s="12"/>
      <c r="AK267" s="12"/>
      <c r="AL267" s="12"/>
      <c r="AM267" s="12"/>
      <c r="AN267" s="12"/>
      <c r="AO267" s="12"/>
      <c r="AP267" s="12"/>
      <c r="AQ267" s="12"/>
      <c r="AR267" s="12"/>
      <c r="AS267" s="12"/>
      <c r="AT267" s="12"/>
      <c r="AU267" s="12"/>
      <c r="AV267" s="12"/>
      <c r="AW267" s="12"/>
      <c r="AX267" s="12"/>
      <c r="AY267" s="12"/>
      <c r="AZ267" s="12"/>
      <c r="BA267" s="12"/>
      <c r="BB267" s="12"/>
      <c r="BC267" s="12"/>
      <c r="BD267" s="12"/>
      <c r="BE267" s="12"/>
      <c r="BF267" s="12"/>
      <c r="BG267" s="12"/>
      <c r="BH267" s="12"/>
      <c r="BI267" s="12"/>
      <c r="BJ267" s="12"/>
      <c r="BK267" s="12"/>
      <c r="BL267" s="12"/>
      <c r="BM267" s="12"/>
      <c r="BN267" s="12"/>
      <c r="BO267" s="12"/>
      <c r="BP267" s="12"/>
      <c r="BQ267" s="12"/>
      <c r="BR267" s="12"/>
      <c r="BS267" s="12"/>
      <c r="BT267" s="12"/>
      <c r="BU267" s="12"/>
      <c r="BV267" s="12"/>
      <c r="BW267" s="12"/>
      <c r="BX267" s="12"/>
      <c r="BY267" s="12"/>
      <c r="BZ267" s="12"/>
      <c r="CA267" s="12"/>
      <c r="CB267" s="12"/>
      <c r="CC267" s="12"/>
    </row>
    <row r="268" spans="1:81" ht="15.75" x14ac:dyDescent="0.25">
      <c r="A268" s="20"/>
      <c r="B268" s="29"/>
      <c r="C268" s="29"/>
      <c r="D268" s="29"/>
      <c r="E268" s="29"/>
      <c r="F268" s="26"/>
      <c r="G268" s="13"/>
      <c r="H268" s="20"/>
      <c r="I268" s="22"/>
      <c r="J268" s="22"/>
      <c r="K268" s="22"/>
      <c r="L268" s="22"/>
      <c r="M268" s="24"/>
      <c r="N268" s="22"/>
      <c r="O268" s="20"/>
      <c r="P268" s="12"/>
      <c r="Q268" s="12"/>
      <c r="R268" s="12"/>
      <c r="S268" s="12"/>
      <c r="T268" s="12"/>
      <c r="U268" s="12"/>
      <c r="V268" s="12"/>
      <c r="W268" s="12"/>
      <c r="X268" s="12"/>
      <c r="Y268" s="12"/>
      <c r="Z268" s="12"/>
      <c r="AA268" s="12"/>
      <c r="AB268" s="12"/>
      <c r="AC268" s="12"/>
      <c r="AD268" s="12"/>
      <c r="AE268" s="12"/>
      <c r="AF268" s="12"/>
      <c r="AG268" s="12"/>
      <c r="AH268" s="12"/>
      <c r="AI268" s="12"/>
      <c r="AJ268" s="12"/>
      <c r="AK268" s="12"/>
      <c r="AL268" s="12"/>
      <c r="AM268" s="12"/>
      <c r="AN268" s="12"/>
      <c r="AO268" s="12"/>
      <c r="AP268" s="12"/>
      <c r="AQ268" s="12"/>
      <c r="AR268" s="12"/>
      <c r="AS268" s="12"/>
      <c r="AT268" s="12"/>
      <c r="AU268" s="12"/>
      <c r="AV268" s="12"/>
      <c r="AW268" s="12"/>
      <c r="AX268" s="12"/>
      <c r="AY268" s="12"/>
      <c r="AZ268" s="12"/>
      <c r="BA268" s="12"/>
      <c r="BB268" s="12"/>
      <c r="BC268" s="12"/>
      <c r="BD268" s="12"/>
      <c r="BE268" s="12"/>
      <c r="BF268" s="12"/>
      <c r="BG268" s="12"/>
      <c r="BH268" s="12"/>
      <c r="BI268" s="12"/>
      <c r="BJ268" s="12"/>
      <c r="BK268" s="12"/>
      <c r="BL268" s="12"/>
      <c r="BM268" s="12"/>
      <c r="BN268" s="12"/>
      <c r="BO268" s="12"/>
      <c r="BP268" s="12"/>
      <c r="BQ268" s="12"/>
      <c r="BR268" s="12"/>
      <c r="BS268" s="12"/>
      <c r="BT268" s="12"/>
      <c r="BU268" s="12"/>
      <c r="BV268" s="12"/>
      <c r="BW268" s="12"/>
      <c r="BX268" s="12"/>
      <c r="BY268" s="12"/>
      <c r="BZ268" s="12"/>
      <c r="CA268" s="12"/>
      <c r="CB268" s="12"/>
      <c r="CC268" s="12"/>
    </row>
    <row r="269" spans="1:81" ht="15.75" x14ac:dyDescent="0.25">
      <c r="A269" s="20"/>
      <c r="B269" s="29"/>
      <c r="C269" s="29"/>
      <c r="D269" s="29"/>
      <c r="E269" s="29"/>
      <c r="F269" s="26"/>
      <c r="G269" s="13"/>
      <c r="H269" s="20"/>
      <c r="I269" s="22"/>
      <c r="J269" s="22"/>
      <c r="K269" s="22"/>
      <c r="L269" s="22"/>
      <c r="M269" s="24"/>
      <c r="N269" s="22"/>
      <c r="O269" s="20"/>
      <c r="P269" s="12"/>
      <c r="Q269" s="12"/>
      <c r="R269" s="12"/>
      <c r="S269" s="12"/>
      <c r="T269" s="12"/>
      <c r="U269" s="12"/>
      <c r="V269" s="12"/>
      <c r="W269" s="12"/>
      <c r="X269" s="12"/>
      <c r="Y269" s="12"/>
      <c r="Z269" s="12"/>
      <c r="AA269" s="12"/>
      <c r="AB269" s="12"/>
      <c r="AC269" s="12"/>
      <c r="AD269" s="12"/>
      <c r="AE269" s="12"/>
      <c r="AF269" s="12"/>
      <c r="AG269" s="12"/>
      <c r="AH269" s="12"/>
      <c r="AI269" s="12"/>
      <c r="AJ269" s="12"/>
      <c r="AK269" s="12"/>
      <c r="AL269" s="12"/>
      <c r="AM269" s="12"/>
      <c r="AN269" s="12"/>
      <c r="AO269" s="12"/>
      <c r="AP269" s="12"/>
      <c r="AQ269" s="12"/>
      <c r="AR269" s="12"/>
      <c r="AS269" s="12"/>
      <c r="AT269" s="12"/>
      <c r="AU269" s="12"/>
      <c r="AV269" s="12"/>
      <c r="AW269" s="12"/>
      <c r="AX269" s="12"/>
      <c r="AY269" s="12"/>
      <c r="AZ269" s="12"/>
      <c r="BA269" s="12"/>
      <c r="BB269" s="12"/>
      <c r="BC269" s="12"/>
      <c r="BD269" s="12"/>
      <c r="BE269" s="12"/>
      <c r="BF269" s="12"/>
      <c r="BG269" s="12"/>
      <c r="BH269" s="12"/>
      <c r="BI269" s="12"/>
      <c r="BJ269" s="12"/>
      <c r="BK269" s="12"/>
      <c r="BL269" s="12"/>
      <c r="BM269" s="12"/>
      <c r="BN269" s="12"/>
      <c r="BO269" s="12"/>
      <c r="BP269" s="12"/>
      <c r="BQ269" s="12"/>
      <c r="BR269" s="12"/>
      <c r="BS269" s="12"/>
      <c r="BT269" s="12"/>
      <c r="BU269" s="12"/>
      <c r="BV269" s="12"/>
      <c r="BW269" s="12"/>
      <c r="BX269" s="12"/>
      <c r="BY269" s="12"/>
      <c r="BZ269" s="12"/>
      <c r="CA269" s="12"/>
      <c r="CB269" s="12"/>
      <c r="CC269" s="12"/>
    </row>
    <row r="270" spans="1:81" ht="15.75" x14ac:dyDescent="0.25">
      <c r="A270" s="20"/>
      <c r="B270" s="29"/>
      <c r="C270" s="29"/>
      <c r="D270" s="29"/>
      <c r="E270" s="29"/>
      <c r="F270" s="26"/>
      <c r="G270" s="13"/>
      <c r="H270" s="20"/>
      <c r="I270" s="22"/>
      <c r="J270" s="22"/>
      <c r="K270" s="22"/>
      <c r="L270" s="22"/>
      <c r="M270" s="24"/>
      <c r="N270" s="22"/>
      <c r="O270" s="20"/>
      <c r="P270" s="12"/>
      <c r="Q270" s="12"/>
      <c r="R270" s="12"/>
      <c r="S270" s="12"/>
      <c r="T270" s="12"/>
      <c r="U270" s="12"/>
      <c r="V270" s="12"/>
      <c r="W270" s="12"/>
      <c r="X270" s="12"/>
      <c r="Y270" s="12"/>
      <c r="Z270" s="12"/>
      <c r="AA270" s="12"/>
      <c r="AB270" s="12"/>
      <c r="AC270" s="12"/>
      <c r="AD270" s="12"/>
      <c r="AE270" s="12"/>
      <c r="AF270" s="12"/>
      <c r="AG270" s="12"/>
      <c r="AH270" s="12"/>
      <c r="AI270" s="12"/>
      <c r="AJ270" s="12"/>
      <c r="AK270" s="12"/>
      <c r="AL270" s="12"/>
      <c r="AM270" s="12"/>
      <c r="AN270" s="12"/>
      <c r="AO270" s="12"/>
      <c r="AP270" s="12"/>
      <c r="AQ270" s="12"/>
      <c r="AR270" s="12"/>
      <c r="AS270" s="12"/>
      <c r="AT270" s="12"/>
      <c r="AU270" s="12"/>
      <c r="AV270" s="12"/>
      <c r="AW270" s="12"/>
      <c r="AX270" s="12"/>
      <c r="AY270" s="12"/>
      <c r="AZ270" s="12"/>
      <c r="BA270" s="12"/>
      <c r="BB270" s="12"/>
      <c r="BC270" s="12"/>
      <c r="BD270" s="12"/>
      <c r="BE270" s="12"/>
      <c r="BF270" s="12"/>
      <c r="BG270" s="12"/>
      <c r="BH270" s="12"/>
      <c r="BI270" s="12"/>
      <c r="BJ270" s="12"/>
      <c r="BK270" s="12"/>
      <c r="BL270" s="12"/>
      <c r="BM270" s="12"/>
      <c r="BN270" s="12"/>
      <c r="BO270" s="12"/>
      <c r="BP270" s="12"/>
      <c r="BQ270" s="12"/>
      <c r="BR270" s="12"/>
      <c r="BS270" s="12"/>
      <c r="BT270" s="12"/>
      <c r="BU270" s="12"/>
      <c r="BV270" s="12"/>
      <c r="BW270" s="12"/>
      <c r="BX270" s="12"/>
      <c r="BY270" s="12"/>
      <c r="BZ270" s="12"/>
      <c r="CA270" s="12"/>
      <c r="CB270" s="12"/>
      <c r="CC270" s="12"/>
    </row>
    <row r="271" spans="1:81" ht="15.75" x14ac:dyDescent="0.25">
      <c r="A271" s="20"/>
      <c r="B271" s="29"/>
      <c r="C271" s="29"/>
      <c r="D271" s="29"/>
      <c r="E271" s="29"/>
      <c r="F271" s="26"/>
      <c r="G271" s="13"/>
      <c r="H271" s="20"/>
      <c r="I271" s="22"/>
      <c r="J271" s="22"/>
      <c r="K271" s="22"/>
      <c r="L271" s="22"/>
      <c r="M271" s="24"/>
      <c r="N271" s="22"/>
      <c r="O271" s="20"/>
      <c r="P271" s="12"/>
      <c r="Q271" s="12"/>
      <c r="R271" s="12"/>
      <c r="S271" s="12"/>
      <c r="T271" s="12"/>
      <c r="U271" s="12"/>
      <c r="V271" s="12"/>
      <c r="W271" s="12"/>
      <c r="X271" s="12"/>
      <c r="Y271" s="12"/>
      <c r="Z271" s="12"/>
      <c r="AA271" s="12"/>
      <c r="AB271" s="12"/>
      <c r="AC271" s="12"/>
      <c r="AD271" s="12"/>
      <c r="AE271" s="12"/>
      <c r="AF271" s="12"/>
      <c r="AG271" s="12"/>
      <c r="AH271" s="12"/>
      <c r="AI271" s="12"/>
      <c r="AJ271" s="12"/>
      <c r="AK271" s="12"/>
      <c r="AL271" s="12"/>
      <c r="AM271" s="12"/>
      <c r="AN271" s="12"/>
      <c r="AO271" s="12"/>
      <c r="AP271" s="12"/>
      <c r="AQ271" s="12"/>
      <c r="AR271" s="12"/>
      <c r="AS271" s="12"/>
      <c r="AT271" s="12"/>
      <c r="AU271" s="12"/>
      <c r="AV271" s="12"/>
      <c r="AW271" s="12"/>
      <c r="AX271" s="12"/>
      <c r="AY271" s="12"/>
      <c r="AZ271" s="12"/>
      <c r="BA271" s="12"/>
      <c r="BB271" s="12"/>
      <c r="BC271" s="12"/>
      <c r="BD271" s="12"/>
      <c r="BE271" s="12"/>
      <c r="BF271" s="12"/>
      <c r="BG271" s="12"/>
      <c r="BH271" s="12"/>
      <c r="BI271" s="12"/>
      <c r="BJ271" s="12"/>
      <c r="BK271" s="12"/>
      <c r="BL271" s="12"/>
      <c r="BM271" s="12"/>
      <c r="BN271" s="12"/>
      <c r="BO271" s="12"/>
      <c r="BP271" s="12"/>
      <c r="BQ271" s="12"/>
      <c r="BR271" s="12"/>
      <c r="BS271" s="12"/>
      <c r="BT271" s="12"/>
      <c r="BU271" s="12"/>
      <c r="BV271" s="12"/>
      <c r="BW271" s="12"/>
      <c r="BX271" s="12"/>
      <c r="BY271" s="12"/>
      <c r="BZ271" s="12"/>
      <c r="CA271" s="12"/>
      <c r="CB271" s="12"/>
      <c r="CC271" s="12"/>
    </row>
    <row r="272" spans="1:81" ht="15.75" x14ac:dyDescent="0.25">
      <c r="A272" s="20"/>
      <c r="B272" s="29"/>
      <c r="C272" s="29"/>
      <c r="D272" s="29"/>
      <c r="E272" s="29"/>
      <c r="F272" s="26"/>
      <c r="G272" s="13"/>
      <c r="H272" s="20"/>
      <c r="I272" s="22"/>
      <c r="J272" s="22"/>
      <c r="K272" s="22"/>
      <c r="L272" s="22"/>
      <c r="M272" s="24"/>
      <c r="N272" s="22"/>
      <c r="O272" s="20"/>
      <c r="P272" s="12"/>
      <c r="Q272" s="12"/>
      <c r="R272" s="12"/>
      <c r="S272" s="12"/>
      <c r="T272" s="12"/>
      <c r="U272" s="12"/>
      <c r="V272" s="12"/>
      <c r="W272" s="12"/>
      <c r="X272" s="12"/>
      <c r="Y272" s="12"/>
      <c r="Z272" s="12"/>
      <c r="AA272" s="12"/>
      <c r="AB272" s="12"/>
      <c r="AC272" s="12"/>
      <c r="AD272" s="12"/>
      <c r="AE272" s="12"/>
      <c r="AF272" s="12"/>
      <c r="AG272" s="12"/>
      <c r="AH272" s="12"/>
      <c r="AI272" s="12"/>
      <c r="AJ272" s="12"/>
      <c r="AK272" s="12"/>
      <c r="AL272" s="12"/>
      <c r="AM272" s="12"/>
      <c r="AN272" s="12"/>
      <c r="AO272" s="12"/>
      <c r="AP272" s="12"/>
      <c r="AQ272" s="12"/>
      <c r="AR272" s="12"/>
      <c r="AS272" s="12"/>
      <c r="AT272" s="12"/>
      <c r="AU272" s="12"/>
      <c r="AV272" s="12"/>
      <c r="AW272" s="12"/>
      <c r="AX272" s="12"/>
      <c r="AY272" s="12"/>
      <c r="AZ272" s="12"/>
      <c r="BA272" s="12"/>
      <c r="BB272" s="12"/>
      <c r="BC272" s="12"/>
      <c r="BD272" s="12"/>
      <c r="BE272" s="12"/>
      <c r="BF272" s="12"/>
      <c r="BG272" s="12"/>
      <c r="BH272" s="12"/>
      <c r="BI272" s="12"/>
      <c r="BJ272" s="12"/>
      <c r="BK272" s="12"/>
      <c r="BL272" s="12"/>
      <c r="BM272" s="12"/>
      <c r="BN272" s="12"/>
      <c r="BO272" s="12"/>
      <c r="BP272" s="12"/>
      <c r="BQ272" s="12"/>
      <c r="BR272" s="12"/>
      <c r="BS272" s="12"/>
      <c r="BT272" s="12"/>
      <c r="BU272" s="12"/>
      <c r="BV272" s="12"/>
      <c r="BW272" s="12"/>
      <c r="BX272" s="12"/>
      <c r="BY272" s="12"/>
      <c r="BZ272" s="12"/>
      <c r="CA272" s="12"/>
      <c r="CB272" s="12"/>
      <c r="CC272" s="12"/>
    </row>
    <row r="273" spans="1:81" ht="15.75" x14ac:dyDescent="0.25">
      <c r="A273" s="20"/>
      <c r="B273" s="29"/>
      <c r="C273" s="29"/>
      <c r="D273" s="29"/>
      <c r="E273" s="29"/>
      <c r="F273" s="26"/>
      <c r="G273" s="13"/>
      <c r="H273" s="20"/>
      <c r="I273" s="22"/>
      <c r="J273" s="22"/>
      <c r="K273" s="22"/>
      <c r="L273" s="22"/>
      <c r="M273" s="24"/>
      <c r="N273" s="22"/>
      <c r="O273" s="20"/>
      <c r="P273" s="12"/>
      <c r="Q273" s="12"/>
      <c r="R273" s="12"/>
      <c r="S273" s="12"/>
      <c r="T273" s="12"/>
      <c r="U273" s="12"/>
      <c r="V273" s="12"/>
      <c r="W273" s="12"/>
      <c r="X273" s="12"/>
      <c r="Y273" s="12"/>
      <c r="Z273" s="12"/>
      <c r="AA273" s="12"/>
      <c r="AB273" s="12"/>
      <c r="AC273" s="12"/>
      <c r="AD273" s="12"/>
      <c r="AE273" s="12"/>
      <c r="AF273" s="12"/>
      <c r="AG273" s="12"/>
      <c r="AH273" s="12"/>
      <c r="AI273" s="12"/>
      <c r="AJ273" s="12"/>
      <c r="AK273" s="12"/>
      <c r="AL273" s="12"/>
      <c r="AM273" s="12"/>
      <c r="AN273" s="12"/>
      <c r="AO273" s="12"/>
      <c r="AP273" s="12"/>
      <c r="AQ273" s="12"/>
      <c r="AR273" s="12"/>
      <c r="AS273" s="12"/>
      <c r="AT273" s="12"/>
      <c r="AU273" s="12"/>
      <c r="AV273" s="12"/>
      <c r="AW273" s="12"/>
      <c r="AX273" s="12"/>
      <c r="AY273" s="12"/>
      <c r="AZ273" s="12"/>
      <c r="BA273" s="12"/>
      <c r="BB273" s="12"/>
      <c r="BC273" s="12"/>
      <c r="BD273" s="12"/>
      <c r="BE273" s="12"/>
      <c r="BF273" s="12"/>
      <c r="BG273" s="12"/>
      <c r="BH273" s="12"/>
      <c r="BI273" s="12"/>
      <c r="BJ273" s="12"/>
      <c r="BK273" s="12"/>
      <c r="BL273" s="12"/>
      <c r="BM273" s="12"/>
      <c r="BN273" s="12"/>
      <c r="BO273" s="12"/>
      <c r="BP273" s="12"/>
      <c r="BQ273" s="12"/>
      <c r="BR273" s="12"/>
      <c r="BS273" s="12"/>
      <c r="BT273" s="12"/>
      <c r="BU273" s="12"/>
      <c r="BV273" s="12"/>
      <c r="BW273" s="12"/>
      <c r="BX273" s="12"/>
      <c r="BY273" s="12"/>
      <c r="BZ273" s="12"/>
      <c r="CA273" s="12"/>
      <c r="CB273" s="12"/>
      <c r="CC273" s="12"/>
    </row>
    <row r="274" spans="1:81" ht="15.75" x14ac:dyDescent="0.25">
      <c r="A274" s="20"/>
      <c r="B274" s="29"/>
      <c r="C274" s="29"/>
      <c r="D274" s="29"/>
      <c r="E274" s="29"/>
      <c r="F274" s="26"/>
      <c r="G274" s="13"/>
      <c r="H274" s="20"/>
      <c r="I274" s="22"/>
      <c r="J274" s="22"/>
      <c r="K274" s="22"/>
      <c r="L274" s="22"/>
      <c r="M274" s="24"/>
      <c r="N274" s="22"/>
      <c r="O274" s="20"/>
      <c r="P274" s="12"/>
      <c r="Q274" s="12"/>
      <c r="R274" s="12"/>
      <c r="S274" s="12"/>
      <c r="T274" s="12"/>
      <c r="U274" s="12"/>
      <c r="V274" s="12"/>
      <c r="W274" s="12"/>
      <c r="X274" s="12"/>
      <c r="Y274" s="12"/>
      <c r="Z274" s="12"/>
      <c r="AA274" s="12"/>
      <c r="AB274" s="12"/>
      <c r="AC274" s="12"/>
      <c r="AD274" s="12"/>
      <c r="AE274" s="12"/>
      <c r="AF274" s="12"/>
      <c r="AG274" s="12"/>
      <c r="AH274" s="12"/>
      <c r="AI274" s="12"/>
      <c r="AJ274" s="12"/>
      <c r="AK274" s="12"/>
      <c r="AL274" s="12"/>
      <c r="AM274" s="12"/>
      <c r="AN274" s="12"/>
      <c r="AO274" s="12"/>
      <c r="AP274" s="12"/>
      <c r="AQ274" s="12"/>
      <c r="AR274" s="12"/>
      <c r="AS274" s="12"/>
      <c r="AT274" s="12"/>
      <c r="AU274" s="12"/>
      <c r="AV274" s="12"/>
      <c r="AW274" s="12"/>
      <c r="AX274" s="12"/>
      <c r="AY274" s="12"/>
      <c r="AZ274" s="12"/>
      <c r="BA274" s="12"/>
      <c r="BB274" s="12"/>
      <c r="BC274" s="12"/>
      <c r="BD274" s="12"/>
      <c r="BE274" s="12"/>
      <c r="BF274" s="12"/>
      <c r="BG274" s="12"/>
      <c r="BH274" s="12"/>
      <c r="BI274" s="12"/>
      <c r="BJ274" s="12"/>
      <c r="BK274" s="12"/>
      <c r="BL274" s="12"/>
      <c r="BM274" s="12"/>
      <c r="BN274" s="12"/>
      <c r="BO274" s="12"/>
      <c r="BP274" s="12"/>
      <c r="BQ274" s="12"/>
      <c r="BR274" s="12"/>
      <c r="BS274" s="12"/>
      <c r="BT274" s="12"/>
      <c r="BU274" s="12"/>
      <c r="BV274" s="12"/>
      <c r="BW274" s="12"/>
      <c r="BX274" s="12"/>
      <c r="BY274" s="12"/>
      <c r="BZ274" s="12"/>
      <c r="CA274" s="12"/>
      <c r="CB274" s="12"/>
      <c r="CC274" s="12"/>
    </row>
    <row r="275" spans="1:81" ht="15.75" x14ac:dyDescent="0.25">
      <c r="A275" s="20"/>
      <c r="B275" s="29"/>
      <c r="C275" s="29"/>
      <c r="D275" s="29"/>
      <c r="E275" s="29"/>
      <c r="F275" s="26"/>
      <c r="G275" s="13"/>
      <c r="H275" s="20"/>
      <c r="I275" s="22"/>
      <c r="J275" s="22"/>
      <c r="K275" s="22"/>
      <c r="L275" s="22"/>
      <c r="M275" s="24"/>
      <c r="N275" s="22"/>
      <c r="O275" s="20"/>
      <c r="P275" s="12"/>
      <c r="Q275" s="12"/>
      <c r="R275" s="12"/>
      <c r="S275" s="12"/>
      <c r="T275" s="12"/>
      <c r="U275" s="12"/>
      <c r="V275" s="12"/>
      <c r="W275" s="12"/>
      <c r="X275" s="12"/>
      <c r="Y275" s="12"/>
      <c r="Z275" s="12"/>
      <c r="AA275" s="12"/>
      <c r="AB275" s="12"/>
      <c r="AC275" s="12"/>
      <c r="AD275" s="12"/>
      <c r="AE275" s="12"/>
      <c r="AF275" s="12"/>
      <c r="AG275" s="12"/>
      <c r="AH275" s="12"/>
      <c r="AI275" s="12"/>
      <c r="AJ275" s="12"/>
      <c r="AK275" s="12"/>
      <c r="AL275" s="12"/>
      <c r="AM275" s="12"/>
      <c r="AN275" s="12"/>
      <c r="AO275" s="12"/>
      <c r="AP275" s="12"/>
      <c r="AQ275" s="12"/>
      <c r="AR275" s="12"/>
      <c r="AS275" s="12"/>
      <c r="AT275" s="12"/>
      <c r="AU275" s="12"/>
      <c r="AV275" s="12"/>
      <c r="AW275" s="12"/>
      <c r="AX275" s="12"/>
      <c r="AY275" s="12"/>
      <c r="AZ275" s="12"/>
      <c r="BA275" s="12"/>
      <c r="BB275" s="12"/>
      <c r="BC275" s="12"/>
      <c r="BD275" s="12"/>
      <c r="BE275" s="12"/>
      <c r="BF275" s="12"/>
      <c r="BG275" s="12"/>
      <c r="BH275" s="12"/>
      <c r="BI275" s="12"/>
      <c r="BJ275" s="12"/>
      <c r="BK275" s="12"/>
      <c r="BL275" s="12"/>
      <c r="BM275" s="12"/>
      <c r="BN275" s="12"/>
      <c r="BO275" s="12"/>
      <c r="BP275" s="12"/>
      <c r="BQ275" s="12"/>
      <c r="BR275" s="12"/>
      <c r="BS275" s="12"/>
      <c r="BT275" s="12"/>
      <c r="BU275" s="12"/>
      <c r="BV275" s="12"/>
      <c r="BW275" s="12"/>
      <c r="BX275" s="12"/>
      <c r="BY275" s="12"/>
      <c r="BZ275" s="12"/>
      <c r="CA275" s="12"/>
      <c r="CB275" s="12"/>
      <c r="CC275" s="12"/>
    </row>
    <row r="276" spans="1:81" ht="15.75" x14ac:dyDescent="0.25">
      <c r="A276" s="20"/>
      <c r="B276" s="29"/>
      <c r="C276" s="29"/>
      <c r="D276" s="29"/>
      <c r="E276" s="29"/>
      <c r="F276" s="26"/>
      <c r="G276" s="13"/>
      <c r="H276" s="20"/>
      <c r="I276" s="22"/>
      <c r="J276" s="22"/>
      <c r="K276" s="22"/>
      <c r="L276" s="22"/>
      <c r="M276" s="24"/>
      <c r="N276" s="22"/>
      <c r="O276" s="20"/>
      <c r="P276" s="12"/>
      <c r="Q276" s="12"/>
      <c r="R276" s="12"/>
      <c r="S276" s="12"/>
      <c r="T276" s="12"/>
      <c r="U276" s="12"/>
      <c r="V276" s="12"/>
      <c r="W276" s="12"/>
      <c r="X276" s="12"/>
      <c r="Y276" s="12"/>
      <c r="Z276" s="12"/>
      <c r="AA276" s="12"/>
      <c r="AB276" s="12"/>
      <c r="AC276" s="12"/>
      <c r="AD276" s="12"/>
      <c r="AE276" s="12"/>
      <c r="AF276" s="12"/>
      <c r="AG276" s="12"/>
      <c r="AH276" s="12"/>
      <c r="AI276" s="12"/>
      <c r="AJ276" s="12"/>
      <c r="AK276" s="12"/>
      <c r="AL276" s="12"/>
      <c r="AM276" s="12"/>
      <c r="AN276" s="12"/>
      <c r="AO276" s="12"/>
      <c r="AP276" s="12"/>
      <c r="AQ276" s="12"/>
      <c r="AR276" s="12"/>
      <c r="AS276" s="12"/>
      <c r="AT276" s="12"/>
      <c r="AU276" s="12"/>
      <c r="AV276" s="12"/>
      <c r="AW276" s="12"/>
      <c r="AX276" s="12"/>
      <c r="AY276" s="12"/>
      <c r="AZ276" s="12"/>
      <c r="BA276" s="12"/>
      <c r="BB276" s="12"/>
      <c r="BC276" s="12"/>
      <c r="BD276" s="12"/>
      <c r="BE276" s="12"/>
      <c r="BF276" s="12"/>
      <c r="BG276" s="12"/>
      <c r="BH276" s="12"/>
      <c r="BI276" s="12"/>
      <c r="BJ276" s="12"/>
      <c r="BK276" s="12"/>
      <c r="BL276" s="12"/>
      <c r="BM276" s="12"/>
      <c r="BN276" s="12"/>
      <c r="BO276" s="12"/>
      <c r="BP276" s="12"/>
      <c r="BQ276" s="12"/>
      <c r="BR276" s="12"/>
      <c r="BS276" s="12"/>
      <c r="BT276" s="12"/>
      <c r="BU276" s="12"/>
      <c r="BV276" s="12"/>
      <c r="BW276" s="12"/>
      <c r="BX276" s="12"/>
      <c r="BY276" s="12"/>
      <c r="BZ276" s="12"/>
      <c r="CA276" s="12"/>
      <c r="CB276" s="12"/>
      <c r="CC276" s="12"/>
    </row>
    <row r="277" spans="1:81" ht="15.75" x14ac:dyDescent="0.25">
      <c r="A277" s="20"/>
      <c r="B277" s="29"/>
      <c r="C277" s="29"/>
      <c r="D277" s="29"/>
      <c r="E277" s="29"/>
      <c r="F277" s="26"/>
      <c r="G277" s="13"/>
      <c r="H277" s="20"/>
      <c r="I277" s="22"/>
      <c r="J277" s="22"/>
      <c r="K277" s="22"/>
      <c r="L277" s="22"/>
      <c r="M277" s="24"/>
      <c r="N277" s="22"/>
      <c r="O277" s="20"/>
      <c r="P277" s="12"/>
      <c r="Q277" s="12"/>
      <c r="R277" s="12"/>
      <c r="S277" s="12"/>
      <c r="T277" s="12"/>
      <c r="U277" s="12"/>
      <c r="V277" s="12"/>
      <c r="W277" s="12"/>
      <c r="X277" s="12"/>
      <c r="Y277" s="12"/>
      <c r="Z277" s="12"/>
      <c r="AA277" s="12"/>
      <c r="AB277" s="12"/>
      <c r="AC277" s="12"/>
      <c r="AD277" s="12"/>
      <c r="AE277" s="12"/>
      <c r="AF277" s="12"/>
      <c r="AG277" s="12"/>
      <c r="AH277" s="12"/>
      <c r="AI277" s="12"/>
      <c r="AJ277" s="12"/>
      <c r="AK277" s="12"/>
      <c r="AL277" s="12"/>
      <c r="AM277" s="12"/>
      <c r="AN277" s="12"/>
      <c r="AO277" s="12"/>
      <c r="AP277" s="12"/>
      <c r="AQ277" s="12"/>
      <c r="AR277" s="12"/>
      <c r="AS277" s="12"/>
      <c r="AT277" s="12"/>
      <c r="AU277" s="12"/>
      <c r="AV277" s="12"/>
      <c r="AW277" s="12"/>
      <c r="AX277" s="12"/>
      <c r="AY277" s="12"/>
      <c r="AZ277" s="12"/>
      <c r="BA277" s="12"/>
      <c r="BB277" s="12"/>
      <c r="BC277" s="12"/>
      <c r="BD277" s="12"/>
      <c r="BE277" s="12"/>
      <c r="BF277" s="12"/>
      <c r="BG277" s="12"/>
      <c r="BH277" s="12"/>
      <c r="BI277" s="12"/>
      <c r="BJ277" s="12"/>
      <c r="BK277" s="12"/>
      <c r="BL277" s="12"/>
      <c r="BM277" s="12"/>
      <c r="BN277" s="12"/>
      <c r="BO277" s="12"/>
      <c r="BP277" s="12"/>
      <c r="BQ277" s="12"/>
      <c r="BR277" s="12"/>
      <c r="BS277" s="12"/>
      <c r="BT277" s="12"/>
      <c r="BU277" s="12"/>
      <c r="BV277" s="12"/>
      <c r="BW277" s="12"/>
      <c r="BX277" s="12"/>
      <c r="BY277" s="12"/>
      <c r="BZ277" s="12"/>
      <c r="CA277" s="12"/>
      <c r="CB277" s="12"/>
      <c r="CC277" s="12"/>
    </row>
    <row r="278" spans="1:81" ht="15.75" x14ac:dyDescent="0.25">
      <c r="A278" s="20"/>
      <c r="B278" s="29"/>
      <c r="C278" s="29"/>
      <c r="D278" s="29"/>
      <c r="E278" s="29"/>
      <c r="F278" s="26"/>
      <c r="G278" s="13"/>
      <c r="H278" s="20"/>
      <c r="I278" s="22"/>
      <c r="J278" s="22"/>
      <c r="K278" s="22"/>
      <c r="L278" s="22"/>
      <c r="M278" s="24"/>
      <c r="N278" s="22"/>
      <c r="O278" s="20"/>
      <c r="P278" s="12"/>
      <c r="Q278" s="12"/>
      <c r="R278" s="12"/>
      <c r="S278" s="12"/>
      <c r="T278" s="12"/>
      <c r="U278" s="12"/>
      <c r="V278" s="12"/>
      <c r="W278" s="12"/>
      <c r="X278" s="12"/>
      <c r="Y278" s="12"/>
      <c r="Z278" s="12"/>
      <c r="AA278" s="12"/>
      <c r="AB278" s="12"/>
      <c r="AC278" s="12"/>
      <c r="AD278" s="12"/>
      <c r="AE278" s="12"/>
      <c r="AF278" s="12"/>
      <c r="AG278" s="12"/>
      <c r="AH278" s="12"/>
      <c r="AI278" s="12"/>
      <c r="AJ278" s="12"/>
      <c r="AK278" s="12"/>
      <c r="AL278" s="12"/>
      <c r="AM278" s="12"/>
      <c r="AN278" s="12"/>
      <c r="AO278" s="12"/>
      <c r="AP278" s="12"/>
      <c r="AQ278" s="12"/>
      <c r="AR278" s="12"/>
      <c r="AS278" s="12"/>
      <c r="AT278" s="12"/>
      <c r="AU278" s="12"/>
      <c r="AV278" s="12"/>
      <c r="AW278" s="12"/>
      <c r="AX278" s="12"/>
      <c r="AY278" s="12"/>
      <c r="AZ278" s="12"/>
      <c r="BA278" s="12"/>
      <c r="BB278" s="12"/>
      <c r="BC278" s="12"/>
      <c r="BD278" s="12"/>
      <c r="BE278" s="12"/>
      <c r="BF278" s="12"/>
      <c r="BG278" s="12"/>
      <c r="BH278" s="12"/>
      <c r="BI278" s="12"/>
      <c r="BJ278" s="12"/>
      <c r="BK278" s="12"/>
      <c r="BL278" s="12"/>
      <c r="BM278" s="12"/>
      <c r="BN278" s="12"/>
      <c r="BO278" s="12"/>
      <c r="BP278" s="12"/>
      <c r="BQ278" s="12"/>
      <c r="BR278" s="12"/>
      <c r="BS278" s="12"/>
      <c r="BT278" s="12"/>
      <c r="BU278" s="12"/>
      <c r="BV278" s="12"/>
      <c r="BW278" s="12"/>
      <c r="BX278" s="12"/>
      <c r="BY278" s="12"/>
      <c r="BZ278" s="12"/>
      <c r="CA278" s="12"/>
      <c r="CB278" s="12"/>
      <c r="CC278" s="12"/>
    </row>
    <row r="279" spans="1:81" ht="15.75" x14ac:dyDescent="0.25">
      <c r="A279" s="20"/>
      <c r="B279" s="29"/>
      <c r="C279" s="29"/>
      <c r="D279" s="29"/>
      <c r="E279" s="29"/>
      <c r="F279" s="26"/>
      <c r="G279" s="13"/>
      <c r="H279" s="20"/>
      <c r="I279" s="22"/>
      <c r="J279" s="22"/>
      <c r="K279" s="22"/>
      <c r="L279" s="22"/>
      <c r="M279" s="24"/>
      <c r="N279" s="22"/>
      <c r="O279" s="20"/>
      <c r="P279" s="12"/>
      <c r="Q279" s="12"/>
      <c r="R279" s="12"/>
      <c r="S279" s="12"/>
      <c r="T279" s="12"/>
      <c r="U279" s="12"/>
      <c r="V279" s="12"/>
      <c r="W279" s="12"/>
      <c r="X279" s="12"/>
      <c r="Y279" s="12"/>
      <c r="Z279" s="12"/>
      <c r="AA279" s="12"/>
      <c r="AB279" s="12"/>
      <c r="AC279" s="12"/>
      <c r="AD279" s="12"/>
      <c r="AE279" s="12"/>
      <c r="AF279" s="12"/>
      <c r="AG279" s="12"/>
      <c r="AH279" s="12"/>
      <c r="AI279" s="12"/>
      <c r="AJ279" s="12"/>
      <c r="AK279" s="12"/>
      <c r="AL279" s="12"/>
      <c r="AM279" s="12"/>
      <c r="AN279" s="12"/>
      <c r="AO279" s="12"/>
      <c r="AP279" s="12"/>
      <c r="AQ279" s="12"/>
      <c r="AR279" s="12"/>
      <c r="AS279" s="12"/>
      <c r="AT279" s="12"/>
      <c r="AU279" s="12"/>
      <c r="AV279" s="12"/>
      <c r="AW279" s="12"/>
      <c r="AX279" s="12"/>
      <c r="AY279" s="12"/>
      <c r="AZ279" s="12"/>
      <c r="BA279" s="12"/>
      <c r="BB279" s="12"/>
      <c r="BC279" s="12"/>
      <c r="BD279" s="12"/>
      <c r="BE279" s="12"/>
      <c r="BF279" s="12"/>
      <c r="BG279" s="12"/>
      <c r="BH279" s="12"/>
      <c r="BI279" s="12"/>
      <c r="BJ279" s="12"/>
      <c r="BK279" s="12"/>
      <c r="BL279" s="12"/>
      <c r="BM279" s="12"/>
      <c r="BN279" s="12"/>
      <c r="BO279" s="12"/>
      <c r="BP279" s="12"/>
      <c r="BQ279" s="12"/>
      <c r="BR279" s="12"/>
      <c r="BS279" s="12"/>
      <c r="BT279" s="12"/>
      <c r="BU279" s="12"/>
      <c r="BV279" s="12"/>
      <c r="BW279" s="12"/>
      <c r="BX279" s="12"/>
      <c r="BY279" s="12"/>
      <c r="BZ279" s="12"/>
      <c r="CA279" s="12"/>
      <c r="CB279" s="12"/>
      <c r="CC279" s="12"/>
    </row>
    <row r="280" spans="1:81" ht="15.75" x14ac:dyDescent="0.25">
      <c r="A280" s="20"/>
      <c r="B280" s="29"/>
      <c r="C280" s="29"/>
      <c r="D280" s="29"/>
      <c r="E280" s="29"/>
      <c r="F280" s="26"/>
      <c r="G280" s="13"/>
      <c r="H280" s="20"/>
      <c r="I280" s="22"/>
      <c r="J280" s="22"/>
      <c r="K280" s="22"/>
      <c r="L280" s="22"/>
      <c r="M280" s="24"/>
      <c r="N280" s="22"/>
      <c r="O280" s="20"/>
      <c r="P280" s="12"/>
      <c r="Q280" s="12"/>
      <c r="R280" s="12"/>
      <c r="S280" s="12"/>
      <c r="T280" s="12"/>
      <c r="U280" s="12"/>
      <c r="V280" s="12"/>
      <c r="W280" s="12"/>
      <c r="X280" s="12"/>
      <c r="Y280" s="12"/>
      <c r="Z280" s="12"/>
      <c r="AA280" s="12"/>
      <c r="AB280" s="12"/>
      <c r="AC280" s="12"/>
      <c r="AD280" s="12"/>
      <c r="AE280" s="12"/>
      <c r="AF280" s="12"/>
      <c r="AG280" s="12"/>
      <c r="AH280" s="12"/>
      <c r="AI280" s="12"/>
      <c r="AJ280" s="12"/>
      <c r="AK280" s="12"/>
      <c r="AL280" s="12"/>
      <c r="AM280" s="12"/>
      <c r="AN280" s="12"/>
      <c r="AO280" s="12"/>
      <c r="AP280" s="12"/>
      <c r="AQ280" s="12"/>
      <c r="AR280" s="12"/>
      <c r="AS280" s="12"/>
      <c r="AT280" s="12"/>
      <c r="AU280" s="12"/>
      <c r="AV280" s="12"/>
      <c r="AW280" s="12"/>
      <c r="AX280" s="12"/>
      <c r="AY280" s="12"/>
      <c r="AZ280" s="12"/>
      <c r="BA280" s="12"/>
      <c r="BB280" s="12"/>
      <c r="BC280" s="12"/>
      <c r="BD280" s="12"/>
      <c r="BE280" s="12"/>
      <c r="BF280" s="12"/>
      <c r="BG280" s="12"/>
      <c r="BH280" s="12"/>
      <c r="BI280" s="12"/>
      <c r="BJ280" s="12"/>
      <c r="BK280" s="12"/>
      <c r="BL280" s="12"/>
      <c r="BM280" s="12"/>
      <c r="BN280" s="12"/>
      <c r="BO280" s="12"/>
      <c r="BP280" s="12"/>
      <c r="BQ280" s="12"/>
      <c r="BR280" s="12"/>
      <c r="BS280" s="12"/>
      <c r="BT280" s="12"/>
      <c r="BU280" s="12"/>
      <c r="BV280" s="12"/>
      <c r="BW280" s="12"/>
      <c r="BX280" s="12"/>
      <c r="BY280" s="12"/>
      <c r="BZ280" s="12"/>
      <c r="CA280" s="12"/>
      <c r="CB280" s="12"/>
      <c r="CC280" s="12"/>
    </row>
    <row r="281" spans="1:81" ht="15.75" x14ac:dyDescent="0.25">
      <c r="A281" s="20"/>
      <c r="B281" s="29"/>
      <c r="C281" s="29"/>
      <c r="D281" s="29"/>
      <c r="E281" s="29"/>
      <c r="F281" s="26"/>
      <c r="G281" s="13"/>
      <c r="H281" s="20"/>
      <c r="I281" s="22"/>
      <c r="J281" s="22"/>
      <c r="K281" s="22"/>
      <c r="L281" s="22"/>
      <c r="M281" s="24"/>
      <c r="N281" s="22"/>
      <c r="O281" s="20"/>
      <c r="P281" s="12"/>
      <c r="Q281" s="12"/>
      <c r="R281" s="12"/>
      <c r="S281" s="12"/>
      <c r="T281" s="12"/>
      <c r="U281" s="12"/>
      <c r="V281" s="12"/>
      <c r="W281" s="12"/>
      <c r="X281" s="12"/>
      <c r="Y281" s="12"/>
      <c r="Z281" s="12"/>
      <c r="AA281" s="12"/>
      <c r="AB281" s="12"/>
      <c r="AC281" s="12"/>
      <c r="AD281" s="12"/>
      <c r="AE281" s="12"/>
      <c r="AF281" s="12"/>
      <c r="AG281" s="12"/>
      <c r="AH281" s="12"/>
      <c r="AI281" s="12"/>
      <c r="AJ281" s="12"/>
      <c r="AK281" s="12"/>
      <c r="AL281" s="12"/>
      <c r="AM281" s="12"/>
      <c r="AN281" s="12"/>
      <c r="AO281" s="12"/>
      <c r="AP281" s="12"/>
      <c r="AQ281" s="12"/>
      <c r="AR281" s="12"/>
      <c r="AS281" s="12"/>
      <c r="AT281" s="12"/>
      <c r="AU281" s="12"/>
      <c r="AV281" s="12"/>
      <c r="AW281" s="12"/>
      <c r="AX281" s="12"/>
      <c r="AY281" s="12"/>
      <c r="AZ281" s="12"/>
      <c r="BA281" s="12"/>
      <c r="BB281" s="12"/>
      <c r="BC281" s="12"/>
      <c r="BD281" s="12"/>
      <c r="BE281" s="12"/>
      <c r="BF281" s="12"/>
      <c r="BG281" s="12"/>
      <c r="BH281" s="12"/>
      <c r="BI281" s="12"/>
      <c r="BJ281" s="12"/>
      <c r="BK281" s="12"/>
      <c r="BL281" s="12"/>
      <c r="BM281" s="12"/>
      <c r="BN281" s="12"/>
      <c r="BO281" s="12"/>
      <c r="BP281" s="12"/>
      <c r="BQ281" s="12"/>
      <c r="BR281" s="12"/>
      <c r="BS281" s="12"/>
      <c r="BT281" s="12"/>
      <c r="BU281" s="12"/>
      <c r="BV281" s="12"/>
      <c r="BW281" s="12"/>
      <c r="BX281" s="12"/>
      <c r="BY281" s="12"/>
      <c r="BZ281" s="12"/>
      <c r="CA281" s="12"/>
      <c r="CB281" s="12"/>
      <c r="CC281" s="12"/>
    </row>
    <row r="282" spans="1:81" ht="15.75" x14ac:dyDescent="0.25">
      <c r="A282" s="20"/>
      <c r="B282" s="29"/>
      <c r="C282" s="29"/>
      <c r="D282" s="29"/>
      <c r="E282" s="29"/>
      <c r="F282" s="26"/>
      <c r="G282" s="13"/>
      <c r="H282" s="20"/>
      <c r="I282" s="22"/>
      <c r="J282" s="22"/>
      <c r="K282" s="22"/>
      <c r="L282" s="22"/>
      <c r="M282" s="24"/>
      <c r="N282" s="22"/>
      <c r="O282" s="20"/>
      <c r="P282" s="12"/>
      <c r="Q282" s="12"/>
      <c r="R282" s="12"/>
      <c r="S282" s="12"/>
      <c r="T282" s="12"/>
      <c r="U282" s="12"/>
      <c r="V282" s="12"/>
      <c r="W282" s="12"/>
      <c r="X282" s="12"/>
      <c r="Y282" s="12"/>
      <c r="Z282" s="12"/>
      <c r="AA282" s="12"/>
      <c r="AB282" s="12"/>
      <c r="AC282" s="12"/>
      <c r="AD282" s="12"/>
      <c r="AE282" s="12"/>
      <c r="AF282" s="12"/>
      <c r="AG282" s="12"/>
      <c r="AH282" s="12"/>
      <c r="AI282" s="12"/>
      <c r="AJ282" s="12"/>
      <c r="AK282" s="12"/>
      <c r="AL282" s="12"/>
      <c r="AM282" s="12"/>
      <c r="AN282" s="12"/>
      <c r="AO282" s="12"/>
      <c r="AP282" s="12"/>
      <c r="AQ282" s="12"/>
      <c r="AR282" s="12"/>
      <c r="AS282" s="12"/>
      <c r="AT282" s="12"/>
      <c r="AU282" s="12"/>
      <c r="AV282" s="12"/>
      <c r="AW282" s="12"/>
      <c r="AX282" s="12"/>
      <c r="AY282" s="12"/>
      <c r="AZ282" s="12"/>
      <c r="BA282" s="12"/>
      <c r="BB282" s="12"/>
      <c r="BC282" s="12"/>
      <c r="BD282" s="12"/>
      <c r="BE282" s="12"/>
      <c r="BF282" s="12"/>
      <c r="BG282" s="12"/>
      <c r="BH282" s="12"/>
      <c r="BI282" s="12"/>
      <c r="BJ282" s="12"/>
      <c r="BK282" s="12"/>
      <c r="BL282" s="12"/>
      <c r="BM282" s="12"/>
      <c r="BN282" s="12"/>
      <c r="BO282" s="12"/>
      <c r="BP282" s="12"/>
      <c r="BQ282" s="12"/>
      <c r="BR282" s="12"/>
      <c r="BS282" s="12"/>
      <c r="BT282" s="12"/>
      <c r="BU282" s="12"/>
      <c r="BV282" s="12"/>
      <c r="BW282" s="12"/>
      <c r="BX282" s="12"/>
      <c r="BY282" s="12"/>
      <c r="BZ282" s="12"/>
      <c r="CA282" s="12"/>
      <c r="CB282" s="12"/>
      <c r="CC282" s="12"/>
    </row>
    <row r="283" spans="1:81" ht="15.75" x14ac:dyDescent="0.25">
      <c r="A283" s="20"/>
      <c r="B283" s="29"/>
      <c r="C283" s="29"/>
      <c r="D283" s="29"/>
      <c r="E283" s="29"/>
      <c r="F283" s="26"/>
      <c r="G283" s="13"/>
      <c r="H283" s="20"/>
      <c r="I283" s="22"/>
      <c r="J283" s="22"/>
      <c r="K283" s="22"/>
      <c r="L283" s="22"/>
      <c r="M283" s="24"/>
      <c r="N283" s="22"/>
      <c r="O283" s="20"/>
      <c r="P283" s="12"/>
      <c r="Q283" s="12"/>
      <c r="R283" s="12"/>
      <c r="S283" s="12"/>
      <c r="T283" s="12"/>
      <c r="U283" s="12"/>
      <c r="V283" s="12"/>
      <c r="W283" s="12"/>
      <c r="X283" s="12"/>
      <c r="Y283" s="12"/>
      <c r="Z283" s="12"/>
      <c r="AA283" s="12"/>
      <c r="AB283" s="12"/>
      <c r="AC283" s="12"/>
      <c r="AD283" s="12"/>
      <c r="AE283" s="12"/>
      <c r="AF283" s="12"/>
      <c r="AG283" s="12"/>
      <c r="AH283" s="12"/>
      <c r="AI283" s="12"/>
      <c r="AJ283" s="12"/>
      <c r="AK283" s="12"/>
      <c r="AL283" s="12"/>
      <c r="AM283" s="12"/>
      <c r="AN283" s="12"/>
      <c r="AO283" s="12"/>
      <c r="AP283" s="12"/>
      <c r="AQ283" s="12"/>
      <c r="AR283" s="12"/>
      <c r="AS283" s="12"/>
      <c r="AT283" s="12"/>
      <c r="AU283" s="12"/>
      <c r="AV283" s="12"/>
      <c r="AW283" s="12"/>
      <c r="AX283" s="12"/>
      <c r="AY283" s="12"/>
      <c r="AZ283" s="12"/>
      <c r="BA283" s="12"/>
      <c r="BB283" s="12"/>
      <c r="BC283" s="12"/>
      <c r="BD283" s="12"/>
      <c r="BE283" s="12"/>
      <c r="BF283" s="12"/>
      <c r="BG283" s="12"/>
      <c r="BH283" s="12"/>
      <c r="BI283" s="12"/>
      <c r="BJ283" s="12"/>
      <c r="BK283" s="12"/>
      <c r="BL283" s="12"/>
      <c r="BM283" s="12"/>
      <c r="BN283" s="12"/>
      <c r="BO283" s="12"/>
      <c r="BP283" s="12"/>
      <c r="BQ283" s="12"/>
      <c r="BR283" s="12"/>
      <c r="BS283" s="12"/>
      <c r="BT283" s="12"/>
      <c r="BU283" s="12"/>
      <c r="BV283" s="12"/>
      <c r="BW283" s="12"/>
      <c r="BX283" s="12"/>
      <c r="BY283" s="12"/>
      <c r="BZ283" s="12"/>
      <c r="CA283" s="12"/>
      <c r="CB283" s="12"/>
      <c r="CC283" s="12"/>
    </row>
    <row r="284" spans="1:81" ht="15.75" x14ac:dyDescent="0.25">
      <c r="A284" s="20"/>
      <c r="B284" s="29"/>
      <c r="C284" s="29"/>
      <c r="D284" s="29"/>
      <c r="E284" s="29"/>
      <c r="F284" s="26"/>
      <c r="G284" s="13"/>
      <c r="H284" s="20"/>
      <c r="I284" s="22"/>
      <c r="J284" s="22"/>
      <c r="K284" s="22"/>
      <c r="L284" s="22"/>
      <c r="M284" s="24"/>
      <c r="N284" s="22"/>
      <c r="O284" s="20"/>
      <c r="P284" s="12"/>
      <c r="Q284" s="12"/>
      <c r="R284" s="12"/>
      <c r="S284" s="12"/>
      <c r="T284" s="12"/>
      <c r="U284" s="12"/>
      <c r="V284" s="12"/>
      <c r="W284" s="12"/>
      <c r="X284" s="12"/>
      <c r="Y284" s="12"/>
      <c r="Z284" s="12"/>
      <c r="AA284" s="12"/>
      <c r="AB284" s="12"/>
      <c r="AC284" s="12"/>
      <c r="AD284" s="12"/>
      <c r="AE284" s="12"/>
      <c r="AF284" s="12"/>
      <c r="AG284" s="12"/>
      <c r="AH284" s="12"/>
      <c r="AI284" s="12"/>
      <c r="AJ284" s="12"/>
      <c r="AK284" s="12"/>
      <c r="AL284" s="12"/>
      <c r="AM284" s="12"/>
      <c r="AN284" s="12"/>
      <c r="AO284" s="12"/>
      <c r="AP284" s="12"/>
      <c r="AQ284" s="12"/>
      <c r="AR284" s="12"/>
      <c r="AS284" s="12"/>
      <c r="AT284" s="12"/>
      <c r="AU284" s="12"/>
      <c r="AV284" s="12"/>
      <c r="AW284" s="12"/>
      <c r="AX284" s="12"/>
      <c r="AY284" s="12"/>
      <c r="AZ284" s="12"/>
      <c r="BA284" s="12"/>
      <c r="BB284" s="12"/>
      <c r="BC284" s="12"/>
      <c r="BD284" s="12"/>
      <c r="BE284" s="12"/>
      <c r="BF284" s="12"/>
      <c r="BG284" s="12"/>
      <c r="BH284" s="12"/>
      <c r="BI284" s="12"/>
      <c r="BJ284" s="12"/>
      <c r="BK284" s="12"/>
      <c r="BL284" s="12"/>
      <c r="BM284" s="12"/>
      <c r="BN284" s="12"/>
      <c r="BO284" s="12"/>
      <c r="BP284" s="12"/>
      <c r="BQ284" s="12"/>
      <c r="BR284" s="12"/>
      <c r="BS284" s="12"/>
      <c r="BT284" s="12"/>
      <c r="BU284" s="12"/>
      <c r="BV284" s="12"/>
      <c r="BW284" s="12"/>
      <c r="BX284" s="12"/>
      <c r="BY284" s="12"/>
      <c r="BZ284" s="12"/>
      <c r="CA284" s="12"/>
      <c r="CB284" s="12"/>
      <c r="CC284" s="12"/>
    </row>
    <row r="285" spans="1:81" ht="15.75" x14ac:dyDescent="0.25">
      <c r="A285" s="20"/>
      <c r="B285" s="29"/>
      <c r="C285" s="29"/>
      <c r="D285" s="29"/>
      <c r="E285" s="29"/>
      <c r="F285" s="26"/>
      <c r="G285" s="13"/>
      <c r="H285" s="20"/>
      <c r="I285" s="22"/>
      <c r="J285" s="22"/>
      <c r="K285" s="22"/>
      <c r="L285" s="22"/>
      <c r="M285" s="24"/>
      <c r="N285" s="22"/>
      <c r="O285" s="20"/>
      <c r="P285" s="12"/>
      <c r="Q285" s="12"/>
      <c r="R285" s="12"/>
      <c r="S285" s="12"/>
      <c r="T285" s="12"/>
      <c r="U285" s="12"/>
      <c r="V285" s="12"/>
      <c r="W285" s="12"/>
      <c r="X285" s="12"/>
      <c r="Y285" s="12"/>
      <c r="Z285" s="12"/>
      <c r="AA285" s="12"/>
      <c r="AB285" s="12"/>
      <c r="AC285" s="12"/>
      <c r="AD285" s="12"/>
      <c r="AE285" s="12"/>
      <c r="AF285" s="12"/>
      <c r="AG285" s="12"/>
      <c r="AH285" s="12"/>
      <c r="AI285" s="12"/>
      <c r="AJ285" s="12"/>
      <c r="AK285" s="12"/>
      <c r="AL285" s="12"/>
      <c r="AM285" s="12"/>
      <c r="AN285" s="12"/>
      <c r="AO285" s="12"/>
      <c r="AP285" s="12"/>
      <c r="AQ285" s="12"/>
      <c r="AR285" s="12"/>
      <c r="AS285" s="12"/>
      <c r="AT285" s="12"/>
      <c r="AU285" s="12"/>
      <c r="AV285" s="12"/>
      <c r="AW285" s="12"/>
      <c r="AX285" s="12"/>
      <c r="AY285" s="12"/>
      <c r="AZ285" s="12"/>
      <c r="BA285" s="12"/>
      <c r="BB285" s="12"/>
      <c r="BC285" s="12"/>
      <c r="BD285" s="12"/>
      <c r="BE285" s="12"/>
      <c r="BF285" s="12"/>
      <c r="BG285" s="12"/>
      <c r="BH285" s="12"/>
      <c r="BI285" s="12"/>
      <c r="BJ285" s="12"/>
      <c r="BK285" s="12"/>
      <c r="BL285" s="12"/>
      <c r="BM285" s="12"/>
      <c r="BN285" s="12"/>
      <c r="BO285" s="12"/>
      <c r="BP285" s="12"/>
      <c r="BQ285" s="12"/>
      <c r="BR285" s="12"/>
      <c r="BS285" s="12"/>
      <c r="BT285" s="12"/>
      <c r="BU285" s="12"/>
      <c r="BV285" s="12"/>
      <c r="BW285" s="12"/>
      <c r="BX285" s="12"/>
      <c r="BY285" s="12"/>
      <c r="BZ285" s="12"/>
      <c r="CA285" s="12"/>
      <c r="CB285" s="12"/>
      <c r="CC285" s="12"/>
    </row>
    <row r="286" spans="1:81" ht="15.75" x14ac:dyDescent="0.25">
      <c r="A286" s="20"/>
      <c r="B286" s="29"/>
      <c r="C286" s="29"/>
      <c r="D286" s="29"/>
      <c r="E286" s="29"/>
      <c r="F286" s="26"/>
      <c r="G286" s="13"/>
      <c r="H286" s="20"/>
      <c r="I286" s="22"/>
      <c r="J286" s="22"/>
      <c r="K286" s="22"/>
      <c r="L286" s="22"/>
      <c r="M286" s="24"/>
      <c r="N286" s="22"/>
      <c r="O286" s="20"/>
      <c r="P286" s="12"/>
      <c r="Q286" s="12"/>
      <c r="R286" s="12"/>
      <c r="S286" s="12"/>
      <c r="T286" s="12"/>
      <c r="U286" s="12"/>
      <c r="V286" s="12"/>
      <c r="W286" s="12"/>
      <c r="X286" s="12"/>
      <c r="Y286" s="12"/>
      <c r="Z286" s="12"/>
      <c r="AA286" s="12"/>
      <c r="AB286" s="12"/>
      <c r="AC286" s="12"/>
      <c r="AD286" s="12"/>
      <c r="AE286" s="12"/>
      <c r="AF286" s="12"/>
      <c r="AG286" s="12"/>
      <c r="AH286" s="12"/>
      <c r="AI286" s="12"/>
      <c r="AJ286" s="12"/>
      <c r="AK286" s="12"/>
      <c r="AL286" s="12"/>
      <c r="AM286" s="12"/>
      <c r="AN286" s="12"/>
      <c r="AO286" s="12"/>
      <c r="AP286" s="12"/>
      <c r="AQ286" s="12"/>
      <c r="AR286" s="12"/>
      <c r="AS286" s="12"/>
      <c r="AT286" s="12"/>
      <c r="AU286" s="12"/>
      <c r="AV286" s="12"/>
      <c r="AW286" s="12"/>
      <c r="AX286" s="12"/>
      <c r="AY286" s="12"/>
      <c r="AZ286" s="12"/>
      <c r="BA286" s="12"/>
      <c r="BB286" s="12"/>
      <c r="BC286" s="12"/>
      <c r="BD286" s="12"/>
      <c r="BE286" s="12"/>
      <c r="BF286" s="12"/>
      <c r="BG286" s="12"/>
      <c r="BH286" s="12"/>
      <c r="BI286" s="12"/>
      <c r="BJ286" s="12"/>
      <c r="BK286" s="12"/>
      <c r="BL286" s="12"/>
      <c r="BM286" s="12"/>
      <c r="BN286" s="12"/>
      <c r="BO286" s="12"/>
      <c r="BP286" s="12"/>
      <c r="BQ286" s="12"/>
      <c r="BR286" s="12"/>
      <c r="BS286" s="12"/>
      <c r="BT286" s="12"/>
      <c r="BU286" s="12"/>
      <c r="BV286" s="12"/>
      <c r="BW286" s="12"/>
      <c r="BX286" s="12"/>
      <c r="BY286" s="12"/>
      <c r="BZ286" s="12"/>
      <c r="CA286" s="12"/>
      <c r="CB286" s="12"/>
      <c r="CC286" s="12"/>
    </row>
    <row r="287" spans="1:81" ht="15.75" x14ac:dyDescent="0.25">
      <c r="A287" s="20"/>
      <c r="B287" s="29"/>
      <c r="C287" s="29"/>
      <c r="D287" s="29"/>
      <c r="E287" s="29"/>
      <c r="F287" s="26"/>
      <c r="G287" s="13"/>
      <c r="H287" s="20"/>
      <c r="I287" s="22"/>
      <c r="J287" s="22"/>
      <c r="K287" s="22"/>
      <c r="L287" s="22"/>
      <c r="M287" s="24"/>
      <c r="N287" s="22"/>
      <c r="O287" s="20"/>
      <c r="P287" s="12"/>
      <c r="Q287" s="12"/>
      <c r="R287" s="12"/>
      <c r="S287" s="12"/>
      <c r="T287" s="12"/>
      <c r="U287" s="12"/>
      <c r="V287" s="12"/>
      <c r="W287" s="12"/>
      <c r="X287" s="12"/>
      <c r="Y287" s="12"/>
      <c r="Z287" s="12"/>
      <c r="AA287" s="12"/>
      <c r="AB287" s="12"/>
      <c r="AC287" s="12"/>
      <c r="AD287" s="12"/>
      <c r="AE287" s="12"/>
      <c r="AF287" s="12"/>
      <c r="AG287" s="12"/>
      <c r="AH287" s="12"/>
      <c r="AI287" s="12"/>
      <c r="AJ287" s="12"/>
      <c r="AK287" s="12"/>
      <c r="AL287" s="12"/>
      <c r="AM287" s="12"/>
      <c r="AN287" s="12"/>
      <c r="AO287" s="12"/>
      <c r="AP287" s="12"/>
      <c r="AQ287" s="12"/>
      <c r="AR287" s="12"/>
      <c r="AS287" s="12"/>
      <c r="AT287" s="12"/>
      <c r="AU287" s="12"/>
      <c r="AV287" s="12"/>
      <c r="AW287" s="12"/>
      <c r="AX287" s="12"/>
      <c r="AY287" s="12"/>
      <c r="AZ287" s="12"/>
      <c r="BA287" s="12"/>
      <c r="BB287" s="12"/>
      <c r="BC287" s="12"/>
      <c r="BD287" s="12"/>
      <c r="BE287" s="12"/>
      <c r="BF287" s="12"/>
      <c r="BG287" s="12"/>
      <c r="BH287" s="12"/>
      <c r="BI287" s="12"/>
      <c r="BJ287" s="12"/>
      <c r="BK287" s="12"/>
      <c r="BL287" s="12"/>
      <c r="BM287" s="12"/>
      <c r="BN287" s="12"/>
      <c r="BO287" s="12"/>
      <c r="BP287" s="12"/>
      <c r="BQ287" s="12"/>
      <c r="BR287" s="12"/>
      <c r="BS287" s="12"/>
      <c r="BT287" s="12"/>
      <c r="BU287" s="12"/>
      <c r="BV287" s="12"/>
      <c r="BW287" s="12"/>
      <c r="BX287" s="12"/>
      <c r="BY287" s="12"/>
      <c r="BZ287" s="12"/>
      <c r="CA287" s="12"/>
      <c r="CB287" s="12"/>
      <c r="CC287" s="12"/>
    </row>
    <row r="288" spans="1:81" ht="15.75" x14ac:dyDescent="0.25">
      <c r="A288" s="20"/>
      <c r="B288" s="29"/>
      <c r="C288" s="29"/>
      <c r="D288" s="29"/>
      <c r="E288" s="29"/>
      <c r="F288" s="26"/>
      <c r="G288" s="13"/>
      <c r="H288" s="20"/>
      <c r="I288" s="22"/>
      <c r="J288" s="22"/>
      <c r="K288" s="22"/>
      <c r="L288" s="22"/>
      <c r="M288" s="24"/>
      <c r="N288" s="22"/>
      <c r="O288" s="20"/>
      <c r="P288" s="12"/>
      <c r="Q288" s="12"/>
      <c r="R288" s="12"/>
      <c r="S288" s="12"/>
      <c r="T288" s="12"/>
      <c r="U288" s="12"/>
      <c r="V288" s="12"/>
      <c r="W288" s="12"/>
      <c r="X288" s="12"/>
      <c r="Y288" s="12"/>
      <c r="Z288" s="12"/>
      <c r="AA288" s="12"/>
      <c r="AB288" s="12"/>
      <c r="AC288" s="12"/>
      <c r="AD288" s="12"/>
      <c r="AE288" s="12"/>
      <c r="AF288" s="12"/>
      <c r="AG288" s="12"/>
      <c r="AH288" s="12"/>
      <c r="AI288" s="12"/>
      <c r="AJ288" s="12"/>
      <c r="AK288" s="12"/>
      <c r="AL288" s="12"/>
      <c r="AM288" s="12"/>
      <c r="AN288" s="12"/>
      <c r="AO288" s="12"/>
      <c r="AP288" s="12"/>
      <c r="AQ288" s="12"/>
      <c r="AR288" s="12"/>
      <c r="AS288" s="12"/>
      <c r="AT288" s="12"/>
      <c r="AU288" s="12"/>
      <c r="AV288" s="12"/>
      <c r="AW288" s="12"/>
      <c r="AX288" s="12"/>
      <c r="AY288" s="12"/>
      <c r="AZ288" s="12"/>
      <c r="BA288" s="12"/>
      <c r="BB288" s="12"/>
      <c r="BC288" s="12"/>
      <c r="BD288" s="12"/>
      <c r="BE288" s="12"/>
      <c r="BF288" s="12"/>
      <c r="BG288" s="12"/>
      <c r="BH288" s="12"/>
      <c r="BI288" s="12"/>
      <c r="BJ288" s="12"/>
      <c r="BK288" s="12"/>
      <c r="BL288" s="12"/>
      <c r="BM288" s="12"/>
      <c r="BN288" s="12"/>
      <c r="BO288" s="12"/>
      <c r="BP288" s="12"/>
      <c r="BQ288" s="12"/>
      <c r="BR288" s="12"/>
      <c r="BS288" s="12"/>
      <c r="BT288" s="12"/>
      <c r="BU288" s="12"/>
      <c r="BV288" s="12"/>
      <c r="BW288" s="12"/>
      <c r="BX288" s="12"/>
      <c r="BY288" s="12"/>
      <c r="BZ288" s="12"/>
      <c r="CA288" s="12"/>
      <c r="CB288" s="12"/>
      <c r="CC288" s="12"/>
    </row>
    <row r="289" spans="1:81" ht="15.75" x14ac:dyDescent="0.25">
      <c r="A289" s="20"/>
      <c r="B289" s="29"/>
      <c r="C289" s="29"/>
      <c r="D289" s="29"/>
      <c r="E289" s="29"/>
      <c r="F289" s="26"/>
      <c r="G289" s="13"/>
      <c r="H289" s="20"/>
      <c r="I289" s="22"/>
      <c r="J289" s="22"/>
      <c r="K289" s="22"/>
      <c r="L289" s="22"/>
      <c r="M289" s="24"/>
      <c r="N289" s="22"/>
      <c r="O289" s="20"/>
      <c r="P289" s="12"/>
      <c r="Q289" s="12"/>
      <c r="R289" s="12"/>
      <c r="S289" s="12"/>
      <c r="T289" s="12"/>
      <c r="U289" s="12"/>
      <c r="V289" s="12"/>
      <c r="W289" s="12"/>
      <c r="X289" s="12"/>
      <c r="Y289" s="12"/>
      <c r="Z289" s="12"/>
      <c r="AA289" s="12"/>
      <c r="AB289" s="12"/>
      <c r="AC289" s="12"/>
      <c r="AD289" s="12"/>
      <c r="AE289" s="12"/>
      <c r="AF289" s="12"/>
      <c r="AG289" s="12"/>
      <c r="AH289" s="12"/>
      <c r="AI289" s="12"/>
      <c r="AJ289" s="12"/>
      <c r="AK289" s="12"/>
      <c r="AL289" s="12"/>
      <c r="AM289" s="12"/>
      <c r="AN289" s="12"/>
      <c r="AO289" s="12"/>
      <c r="AP289" s="12"/>
      <c r="AQ289" s="12"/>
      <c r="AR289" s="12"/>
      <c r="AS289" s="12"/>
      <c r="AT289" s="12"/>
      <c r="AU289" s="12"/>
      <c r="AV289" s="12"/>
      <c r="AW289" s="12"/>
      <c r="AX289" s="12"/>
      <c r="AY289" s="12"/>
      <c r="AZ289" s="12"/>
      <c r="BA289" s="12"/>
      <c r="BB289" s="12"/>
      <c r="BC289" s="12"/>
      <c r="BD289" s="12"/>
      <c r="BE289" s="12"/>
      <c r="BF289" s="12"/>
      <c r="BG289" s="12"/>
      <c r="BH289" s="12"/>
      <c r="BI289" s="12"/>
      <c r="BJ289" s="12"/>
      <c r="BK289" s="12"/>
      <c r="BL289" s="12"/>
      <c r="BM289" s="12"/>
      <c r="BN289" s="12"/>
      <c r="BO289" s="12"/>
      <c r="BP289" s="12"/>
      <c r="BQ289" s="12"/>
      <c r="BR289" s="12"/>
      <c r="BS289" s="12"/>
      <c r="BT289" s="12"/>
      <c r="BU289" s="12"/>
      <c r="BV289" s="12"/>
      <c r="BW289" s="12"/>
      <c r="BX289" s="12"/>
      <c r="BY289" s="12"/>
      <c r="BZ289" s="12"/>
      <c r="CA289" s="12"/>
      <c r="CB289" s="12"/>
      <c r="CC289" s="12"/>
    </row>
    <row r="290" spans="1:81" ht="15.75" x14ac:dyDescent="0.25">
      <c r="A290" s="20"/>
      <c r="B290" s="29"/>
      <c r="C290" s="29"/>
      <c r="D290" s="29"/>
      <c r="E290" s="29"/>
      <c r="F290" s="26"/>
      <c r="G290" s="13"/>
      <c r="H290" s="20"/>
      <c r="I290" s="22"/>
      <c r="J290" s="22"/>
      <c r="K290" s="22"/>
      <c r="L290" s="22"/>
      <c r="M290" s="24"/>
      <c r="N290" s="22"/>
      <c r="O290" s="20"/>
      <c r="P290" s="12"/>
      <c r="Q290" s="12"/>
      <c r="R290" s="12"/>
      <c r="S290" s="12"/>
      <c r="T290" s="12"/>
      <c r="U290" s="12"/>
      <c r="V290" s="12"/>
      <c r="W290" s="12"/>
      <c r="X290" s="12"/>
      <c r="Y290" s="12"/>
      <c r="Z290" s="12"/>
      <c r="AA290" s="12"/>
      <c r="AB290" s="12"/>
      <c r="AC290" s="12"/>
      <c r="AD290" s="12"/>
      <c r="AE290" s="12"/>
      <c r="AF290" s="12"/>
      <c r="AG290" s="12"/>
      <c r="AH290" s="12"/>
      <c r="AI290" s="12"/>
      <c r="AJ290" s="12"/>
      <c r="AK290" s="12"/>
      <c r="AL290" s="12"/>
      <c r="AM290" s="12"/>
      <c r="AN290" s="12"/>
      <c r="AO290" s="12"/>
      <c r="AP290" s="12"/>
      <c r="AQ290" s="12"/>
      <c r="AR290" s="12"/>
      <c r="AS290" s="12"/>
      <c r="AT290" s="12"/>
      <c r="AU290" s="12"/>
      <c r="AV290" s="12"/>
      <c r="AW290" s="12"/>
      <c r="AX290" s="12"/>
      <c r="AY290" s="12"/>
      <c r="AZ290" s="12"/>
      <c r="BA290" s="12"/>
      <c r="BB290" s="12"/>
      <c r="BC290" s="12"/>
      <c r="BD290" s="12"/>
      <c r="BE290" s="12"/>
      <c r="BF290" s="12"/>
      <c r="BG290" s="12"/>
      <c r="BH290" s="12"/>
      <c r="BI290" s="12"/>
      <c r="BJ290" s="12"/>
      <c r="BK290" s="12"/>
      <c r="BL290" s="12"/>
      <c r="BM290" s="12"/>
      <c r="BN290" s="12"/>
      <c r="BO290" s="12"/>
      <c r="BP290" s="12"/>
      <c r="BQ290" s="12"/>
      <c r="BR290" s="12"/>
      <c r="BS290" s="12"/>
      <c r="BT290" s="12"/>
      <c r="BU290" s="12"/>
      <c r="BV290" s="12"/>
      <c r="BW290" s="12"/>
      <c r="BX290" s="12"/>
      <c r="BY290" s="12"/>
      <c r="BZ290" s="12"/>
      <c r="CA290" s="12"/>
      <c r="CB290" s="12"/>
      <c r="CC290" s="12"/>
    </row>
    <row r="291" spans="1:81" ht="15.75" x14ac:dyDescent="0.25">
      <c r="A291" s="20"/>
      <c r="B291" s="29"/>
      <c r="C291" s="29"/>
      <c r="D291" s="29"/>
      <c r="E291" s="29"/>
      <c r="F291" s="26"/>
      <c r="G291" s="13"/>
      <c r="H291" s="20"/>
      <c r="I291" s="22"/>
      <c r="J291" s="22"/>
      <c r="K291" s="22"/>
      <c r="L291" s="22"/>
      <c r="M291" s="24"/>
      <c r="N291" s="22"/>
      <c r="O291" s="20"/>
      <c r="P291" s="12"/>
      <c r="Q291" s="12"/>
      <c r="R291" s="12"/>
      <c r="S291" s="12"/>
      <c r="T291" s="12"/>
      <c r="U291" s="12"/>
      <c r="V291" s="12"/>
      <c r="W291" s="12"/>
      <c r="X291" s="12"/>
      <c r="Y291" s="12"/>
      <c r="Z291" s="12"/>
      <c r="AA291" s="12"/>
      <c r="AB291" s="12"/>
      <c r="AC291" s="12"/>
      <c r="AD291" s="12"/>
      <c r="AE291" s="12"/>
      <c r="AF291" s="12"/>
      <c r="AG291" s="12"/>
      <c r="AH291" s="12"/>
      <c r="AI291" s="12"/>
      <c r="AJ291" s="12"/>
      <c r="AK291" s="12"/>
      <c r="AL291" s="12"/>
      <c r="AM291" s="12"/>
      <c r="AN291" s="12"/>
      <c r="AO291" s="12"/>
      <c r="AP291" s="12"/>
      <c r="AQ291" s="12"/>
      <c r="AR291" s="12"/>
      <c r="AS291" s="12"/>
      <c r="AT291" s="12"/>
      <c r="AU291" s="12"/>
      <c r="AV291" s="12"/>
      <c r="AW291" s="12"/>
      <c r="AX291" s="12"/>
      <c r="AY291" s="12"/>
      <c r="AZ291" s="12"/>
      <c r="BA291" s="12"/>
      <c r="BB291" s="12"/>
      <c r="BC291" s="12"/>
      <c r="BD291" s="12"/>
      <c r="BE291" s="12"/>
      <c r="BF291" s="12"/>
      <c r="BG291" s="12"/>
      <c r="BH291" s="12"/>
      <c r="BI291" s="12"/>
      <c r="BJ291" s="12"/>
      <c r="BK291" s="12"/>
      <c r="BL291" s="12"/>
      <c r="BM291" s="12"/>
      <c r="BN291" s="12"/>
      <c r="BO291" s="12"/>
      <c r="BP291" s="12"/>
      <c r="BQ291" s="12"/>
      <c r="BR291" s="12"/>
      <c r="BS291" s="12"/>
      <c r="BT291" s="12"/>
      <c r="BU291" s="12"/>
      <c r="BV291" s="12"/>
      <c r="BW291" s="12"/>
      <c r="BX291" s="12"/>
      <c r="BY291" s="12"/>
      <c r="BZ291" s="12"/>
      <c r="CA291" s="12"/>
      <c r="CB291" s="12"/>
      <c r="CC291" s="12"/>
    </row>
    <row r="292" spans="1:81" ht="15.75" x14ac:dyDescent="0.25">
      <c r="A292" s="20"/>
      <c r="B292" s="29"/>
      <c r="C292" s="29"/>
      <c r="D292" s="29"/>
      <c r="E292" s="29"/>
      <c r="F292" s="26"/>
      <c r="G292" s="13"/>
      <c r="H292" s="20"/>
      <c r="I292" s="22"/>
      <c r="J292" s="22"/>
      <c r="K292" s="22"/>
      <c r="L292" s="22"/>
      <c r="M292" s="24"/>
      <c r="N292" s="22"/>
      <c r="O292" s="20"/>
      <c r="P292" s="12"/>
      <c r="Q292" s="12"/>
      <c r="R292" s="12"/>
      <c r="S292" s="12"/>
      <c r="T292" s="12"/>
      <c r="U292" s="12"/>
      <c r="V292" s="12"/>
      <c r="W292" s="12"/>
      <c r="X292" s="12"/>
      <c r="Y292" s="12"/>
      <c r="Z292" s="12"/>
      <c r="AA292" s="12"/>
      <c r="AB292" s="12"/>
      <c r="AC292" s="12"/>
      <c r="AD292" s="12"/>
      <c r="AE292" s="12"/>
      <c r="AF292" s="12"/>
      <c r="AG292" s="12"/>
      <c r="AH292" s="12"/>
      <c r="AI292" s="12"/>
      <c r="AJ292" s="12"/>
      <c r="AK292" s="12"/>
      <c r="AL292" s="12"/>
      <c r="AM292" s="12"/>
      <c r="AN292" s="12"/>
      <c r="AO292" s="12"/>
      <c r="AP292" s="12"/>
      <c r="AQ292" s="12"/>
      <c r="AR292" s="12"/>
      <c r="AS292" s="12"/>
      <c r="AT292" s="12"/>
      <c r="AU292" s="12"/>
      <c r="AV292" s="12"/>
      <c r="AW292" s="12"/>
      <c r="AX292" s="12"/>
      <c r="AY292" s="12"/>
      <c r="AZ292" s="12"/>
      <c r="BA292" s="12"/>
      <c r="BB292" s="12"/>
      <c r="BC292" s="12"/>
      <c r="BD292" s="12"/>
      <c r="BE292" s="12"/>
      <c r="BF292" s="12"/>
      <c r="BG292" s="12"/>
      <c r="BH292" s="12"/>
      <c r="BI292" s="12"/>
      <c r="BJ292" s="12"/>
      <c r="BK292" s="12"/>
      <c r="BL292" s="12"/>
      <c r="BM292" s="12"/>
      <c r="BN292" s="12"/>
      <c r="BO292" s="12"/>
      <c r="BP292" s="12"/>
      <c r="BQ292" s="12"/>
      <c r="BR292" s="12"/>
      <c r="BS292" s="12"/>
      <c r="BT292" s="12"/>
      <c r="BU292" s="12"/>
      <c r="BV292" s="12"/>
      <c r="BW292" s="12"/>
      <c r="BX292" s="12"/>
      <c r="BY292" s="12"/>
      <c r="BZ292" s="12"/>
      <c r="CA292" s="12"/>
      <c r="CB292" s="12"/>
      <c r="CC292" s="12"/>
    </row>
    <row r="293" spans="1:81" ht="15.75" x14ac:dyDescent="0.25">
      <c r="A293" s="20"/>
      <c r="B293" s="29"/>
      <c r="C293" s="29"/>
      <c r="D293" s="29"/>
      <c r="E293" s="29"/>
      <c r="F293" s="26"/>
      <c r="G293" s="13"/>
      <c r="H293" s="20"/>
      <c r="I293" s="22"/>
      <c r="J293" s="22"/>
      <c r="K293" s="22"/>
      <c r="L293" s="22"/>
      <c r="M293" s="24"/>
      <c r="N293" s="22"/>
      <c r="O293" s="20"/>
      <c r="P293" s="12"/>
      <c r="Q293" s="12"/>
      <c r="R293" s="12"/>
      <c r="S293" s="12"/>
      <c r="T293" s="12"/>
      <c r="U293" s="12"/>
      <c r="V293" s="12"/>
      <c r="W293" s="12"/>
      <c r="X293" s="12"/>
      <c r="Y293" s="12"/>
      <c r="Z293" s="12"/>
      <c r="AA293" s="12"/>
      <c r="AB293" s="12"/>
      <c r="AC293" s="12"/>
      <c r="AD293" s="12"/>
      <c r="AE293" s="12"/>
      <c r="AF293" s="12"/>
      <c r="AG293" s="12"/>
      <c r="AH293" s="12"/>
      <c r="AI293" s="12"/>
      <c r="AJ293" s="12"/>
      <c r="AK293" s="12"/>
      <c r="AL293" s="12"/>
      <c r="AM293" s="12"/>
      <c r="AN293" s="12"/>
      <c r="AO293" s="12"/>
      <c r="AP293" s="12"/>
      <c r="AQ293" s="12"/>
      <c r="AR293" s="12"/>
      <c r="AS293" s="12"/>
      <c r="AT293" s="12"/>
      <c r="AU293" s="12"/>
      <c r="AV293" s="12"/>
      <c r="AW293" s="12"/>
      <c r="AX293" s="12"/>
      <c r="AY293" s="12"/>
      <c r="AZ293" s="12"/>
      <c r="BA293" s="12"/>
      <c r="BB293" s="12"/>
      <c r="BC293" s="12"/>
      <c r="BD293" s="12"/>
      <c r="BE293" s="12"/>
      <c r="BF293" s="12"/>
      <c r="BG293" s="12"/>
      <c r="BH293" s="12"/>
      <c r="BI293" s="12"/>
      <c r="BJ293" s="12"/>
      <c r="BK293" s="12"/>
      <c r="BL293" s="12"/>
      <c r="BM293" s="12"/>
      <c r="BN293" s="12"/>
      <c r="BO293" s="12"/>
      <c r="BP293" s="12"/>
      <c r="BQ293" s="12"/>
      <c r="BR293" s="12"/>
      <c r="BS293" s="12"/>
      <c r="BT293" s="12"/>
      <c r="BU293" s="12"/>
      <c r="BV293" s="12"/>
      <c r="BW293" s="12"/>
      <c r="BX293" s="12"/>
      <c r="BY293" s="12"/>
      <c r="BZ293" s="12"/>
      <c r="CA293" s="12"/>
      <c r="CB293" s="12"/>
      <c r="CC293" s="12"/>
    </row>
    <row r="294" spans="1:81" ht="15.75" x14ac:dyDescent="0.25">
      <c r="A294" s="20"/>
      <c r="B294" s="29"/>
      <c r="C294" s="29"/>
      <c r="D294" s="29"/>
      <c r="E294" s="29"/>
      <c r="F294" s="26"/>
      <c r="G294" s="13"/>
      <c r="H294" s="20"/>
      <c r="I294" s="22"/>
      <c r="J294" s="22"/>
      <c r="K294" s="22"/>
      <c r="L294" s="22"/>
      <c r="M294" s="24"/>
      <c r="N294" s="22"/>
      <c r="O294" s="20"/>
      <c r="P294" s="12"/>
      <c r="Q294" s="12"/>
      <c r="R294" s="12"/>
      <c r="S294" s="12"/>
      <c r="T294" s="12"/>
      <c r="U294" s="12"/>
      <c r="V294" s="12"/>
      <c r="W294" s="12"/>
      <c r="X294" s="12"/>
      <c r="Y294" s="12"/>
      <c r="Z294" s="12"/>
      <c r="AA294" s="12"/>
      <c r="AB294" s="12"/>
      <c r="AC294" s="12"/>
      <c r="AD294" s="12"/>
      <c r="AE294" s="12"/>
      <c r="AF294" s="12"/>
      <c r="AG294" s="12"/>
      <c r="AH294" s="12"/>
      <c r="AI294" s="12"/>
      <c r="AJ294" s="12"/>
      <c r="AK294" s="12"/>
      <c r="AL294" s="12"/>
      <c r="AM294" s="12"/>
      <c r="AN294" s="12"/>
      <c r="AO294" s="12"/>
      <c r="AP294" s="12"/>
      <c r="AQ294" s="12"/>
      <c r="AR294" s="12"/>
      <c r="AS294" s="12"/>
      <c r="AT294" s="12"/>
      <c r="AU294" s="12"/>
      <c r="AV294" s="12"/>
      <c r="AW294" s="12"/>
      <c r="AX294" s="12"/>
      <c r="AY294" s="12"/>
      <c r="AZ294" s="12"/>
      <c r="BA294" s="12"/>
      <c r="BB294" s="12"/>
      <c r="BC294" s="12"/>
      <c r="BD294" s="12"/>
      <c r="BE294" s="12"/>
      <c r="BF294" s="12"/>
      <c r="BG294" s="12"/>
      <c r="BH294" s="12"/>
      <c r="BI294" s="12"/>
      <c r="BJ294" s="12"/>
      <c r="BK294" s="12"/>
      <c r="BL294" s="12"/>
      <c r="BM294" s="12"/>
      <c r="BN294" s="12"/>
      <c r="BO294" s="12"/>
      <c r="BP294" s="12"/>
      <c r="BQ294" s="12"/>
      <c r="BR294" s="12"/>
      <c r="BS294" s="12"/>
      <c r="BT294" s="12"/>
      <c r="BU294" s="12"/>
      <c r="BV294" s="12"/>
      <c r="BW294" s="12"/>
      <c r="BX294" s="12"/>
      <c r="BY294" s="12"/>
      <c r="BZ294" s="12"/>
      <c r="CA294" s="12"/>
      <c r="CB294" s="12"/>
      <c r="CC294" s="12"/>
    </row>
    <row r="295" spans="1:81" ht="15.75" x14ac:dyDescent="0.25">
      <c r="A295" s="20"/>
      <c r="B295" s="29"/>
      <c r="C295" s="29"/>
      <c r="D295" s="29"/>
      <c r="E295" s="29"/>
      <c r="F295" s="26"/>
      <c r="G295" s="13"/>
      <c r="H295" s="20"/>
      <c r="I295" s="22"/>
      <c r="J295" s="22"/>
      <c r="K295" s="22"/>
      <c r="L295" s="22"/>
      <c r="M295" s="24"/>
      <c r="N295" s="22"/>
      <c r="O295" s="20"/>
      <c r="P295" s="12"/>
      <c r="Q295" s="12"/>
      <c r="R295" s="12"/>
      <c r="S295" s="12"/>
      <c r="T295" s="12"/>
      <c r="U295" s="12"/>
      <c r="V295" s="12"/>
      <c r="W295" s="12"/>
      <c r="X295" s="12"/>
      <c r="Y295" s="12"/>
      <c r="Z295" s="12"/>
      <c r="AA295" s="12"/>
      <c r="AB295" s="12"/>
      <c r="AC295" s="12"/>
      <c r="AD295" s="12"/>
      <c r="AE295" s="12"/>
      <c r="AF295" s="12"/>
      <c r="AG295" s="12"/>
      <c r="AH295" s="12"/>
      <c r="AI295" s="12"/>
      <c r="AJ295" s="12"/>
      <c r="AK295" s="12"/>
      <c r="AL295" s="12"/>
      <c r="AM295" s="12"/>
      <c r="AN295" s="12"/>
      <c r="AO295" s="12"/>
      <c r="AP295" s="12"/>
      <c r="AQ295" s="12"/>
      <c r="AR295" s="12"/>
      <c r="AS295" s="12"/>
      <c r="AT295" s="12"/>
      <c r="AU295" s="12"/>
      <c r="AV295" s="12"/>
      <c r="AW295" s="12"/>
      <c r="AX295" s="12"/>
      <c r="AY295" s="12"/>
      <c r="AZ295" s="12"/>
      <c r="BA295" s="12"/>
      <c r="BB295" s="12"/>
      <c r="BC295" s="12"/>
      <c r="BD295" s="12"/>
      <c r="BE295" s="12"/>
      <c r="BF295" s="12"/>
      <c r="BG295" s="12"/>
      <c r="BH295" s="12"/>
      <c r="BI295" s="12"/>
      <c r="BJ295" s="12"/>
      <c r="BK295" s="12"/>
      <c r="BL295" s="12"/>
      <c r="BM295" s="12"/>
      <c r="BN295" s="12"/>
      <c r="BO295" s="12"/>
      <c r="BP295" s="12"/>
      <c r="BQ295" s="12"/>
      <c r="BR295" s="12"/>
      <c r="BS295" s="12"/>
      <c r="BT295" s="12"/>
      <c r="BU295" s="12"/>
      <c r="BV295" s="12"/>
      <c r="BW295" s="12"/>
      <c r="BX295" s="12"/>
      <c r="BY295" s="12"/>
      <c r="BZ295" s="12"/>
      <c r="CA295" s="12"/>
      <c r="CB295" s="12"/>
      <c r="CC295" s="12"/>
    </row>
    <row r="296" spans="1:81" ht="15.75" x14ac:dyDescent="0.25">
      <c r="A296" s="20"/>
      <c r="B296" s="29"/>
      <c r="C296" s="29"/>
      <c r="D296" s="29"/>
      <c r="E296" s="29"/>
      <c r="F296" s="26"/>
      <c r="G296" s="13"/>
      <c r="H296" s="20"/>
      <c r="I296" s="22"/>
      <c r="J296" s="22"/>
      <c r="K296" s="22"/>
      <c r="L296" s="22"/>
      <c r="M296" s="24"/>
      <c r="N296" s="22"/>
      <c r="O296" s="20"/>
      <c r="P296" s="12"/>
      <c r="Q296" s="12"/>
      <c r="R296" s="12"/>
      <c r="S296" s="12"/>
      <c r="T296" s="12"/>
      <c r="U296" s="12"/>
      <c r="V296" s="12"/>
      <c r="W296" s="12"/>
      <c r="X296" s="12"/>
      <c r="Y296" s="12"/>
      <c r="Z296" s="12"/>
      <c r="AA296" s="12"/>
      <c r="AB296" s="12"/>
      <c r="AC296" s="12"/>
      <c r="AD296" s="12"/>
      <c r="AE296" s="12"/>
      <c r="AF296" s="12"/>
      <c r="AG296" s="12"/>
      <c r="AH296" s="12"/>
      <c r="AI296" s="12"/>
      <c r="AJ296" s="12"/>
      <c r="AK296" s="12"/>
      <c r="AL296" s="12"/>
      <c r="AM296" s="12"/>
      <c r="AN296" s="12"/>
      <c r="AO296" s="12"/>
      <c r="AP296" s="12"/>
      <c r="AQ296" s="12"/>
      <c r="AR296" s="12"/>
      <c r="AS296" s="12"/>
      <c r="AT296" s="12"/>
      <c r="AU296" s="12"/>
      <c r="AV296" s="12"/>
      <c r="AW296" s="12"/>
      <c r="AX296" s="12"/>
      <c r="AY296" s="12"/>
      <c r="AZ296" s="12"/>
      <c r="BA296" s="12"/>
      <c r="BB296" s="12"/>
      <c r="BC296" s="12"/>
      <c r="BD296" s="12"/>
      <c r="BE296" s="12"/>
      <c r="BF296" s="12"/>
      <c r="BG296" s="12"/>
      <c r="BH296" s="12"/>
      <c r="BI296" s="12"/>
      <c r="BJ296" s="12"/>
      <c r="BK296" s="12"/>
      <c r="BL296" s="12"/>
      <c r="BM296" s="12"/>
      <c r="BN296" s="12"/>
      <c r="BO296" s="12"/>
      <c r="BP296" s="12"/>
      <c r="BQ296" s="12"/>
      <c r="BR296" s="12"/>
      <c r="BS296" s="12"/>
      <c r="BT296" s="12"/>
      <c r="BU296" s="12"/>
      <c r="BV296" s="12"/>
      <c r="BW296" s="12"/>
      <c r="BX296" s="12"/>
      <c r="BY296" s="12"/>
      <c r="BZ296" s="12"/>
      <c r="CA296" s="12"/>
      <c r="CB296" s="12"/>
      <c r="CC296" s="12"/>
    </row>
    <row r="297" spans="1:81" ht="15.75" x14ac:dyDescent="0.25">
      <c r="A297" s="20"/>
      <c r="B297" s="29"/>
      <c r="C297" s="29"/>
      <c r="D297" s="29"/>
      <c r="E297" s="29"/>
      <c r="F297" s="26"/>
      <c r="G297" s="13"/>
      <c r="H297" s="20"/>
      <c r="I297" s="22"/>
      <c r="J297" s="22"/>
      <c r="K297" s="22"/>
      <c r="L297" s="22"/>
      <c r="M297" s="24"/>
      <c r="N297" s="22"/>
      <c r="O297" s="20"/>
      <c r="P297" s="12"/>
      <c r="Q297" s="12"/>
      <c r="R297" s="12"/>
      <c r="S297" s="12"/>
      <c r="T297" s="12"/>
      <c r="U297" s="12"/>
      <c r="V297" s="12"/>
      <c r="W297" s="12"/>
      <c r="X297" s="12"/>
      <c r="Y297" s="12"/>
      <c r="Z297" s="12"/>
      <c r="AA297" s="12"/>
      <c r="AB297" s="12"/>
      <c r="AC297" s="12"/>
      <c r="AD297" s="12"/>
      <c r="AE297" s="12"/>
      <c r="AF297" s="12"/>
      <c r="AG297" s="12"/>
      <c r="AH297" s="12"/>
      <c r="AI297" s="12"/>
      <c r="AJ297" s="12"/>
      <c r="AK297" s="12"/>
      <c r="AL297" s="12"/>
      <c r="AM297" s="12"/>
      <c r="AN297" s="12"/>
      <c r="AO297" s="12"/>
      <c r="AP297" s="12"/>
      <c r="AQ297" s="12"/>
      <c r="AR297" s="12"/>
      <c r="AS297" s="12"/>
      <c r="AT297" s="12"/>
      <c r="AU297" s="12"/>
      <c r="AV297" s="12"/>
      <c r="AW297" s="12"/>
      <c r="AX297" s="12"/>
      <c r="AY297" s="12"/>
      <c r="AZ297" s="12"/>
      <c r="BA297" s="12"/>
      <c r="BB297" s="12"/>
      <c r="BC297" s="12"/>
      <c r="BD297" s="12"/>
      <c r="BE297" s="12"/>
      <c r="BF297" s="12"/>
      <c r="BG297" s="12"/>
      <c r="BH297" s="12"/>
      <c r="BI297" s="12"/>
      <c r="BJ297" s="12"/>
      <c r="BK297" s="12"/>
      <c r="BL297" s="12"/>
      <c r="BM297" s="12"/>
      <c r="BN297" s="12"/>
      <c r="BO297" s="12"/>
      <c r="BP297" s="12"/>
      <c r="BQ297" s="12"/>
      <c r="BR297" s="12"/>
      <c r="BS297" s="12"/>
      <c r="BT297" s="12"/>
      <c r="BU297" s="12"/>
      <c r="BV297" s="12"/>
      <c r="BW297" s="12"/>
      <c r="BX297" s="12"/>
      <c r="BY297" s="12"/>
      <c r="BZ297" s="12"/>
      <c r="CA297" s="12"/>
      <c r="CB297" s="12"/>
      <c r="CC297" s="12"/>
    </row>
    <row r="298" spans="1:81" ht="15.75" x14ac:dyDescent="0.25">
      <c r="A298" s="20"/>
      <c r="B298" s="29"/>
      <c r="C298" s="29"/>
      <c r="D298" s="29"/>
      <c r="E298" s="29"/>
      <c r="F298" s="26"/>
      <c r="G298" s="13"/>
      <c r="H298" s="20"/>
      <c r="I298" s="22"/>
      <c r="J298" s="22"/>
      <c r="K298" s="22"/>
      <c r="L298" s="22"/>
      <c r="M298" s="24"/>
      <c r="N298" s="22"/>
      <c r="O298" s="20"/>
      <c r="P298" s="12"/>
      <c r="Q298" s="12"/>
      <c r="R298" s="12"/>
      <c r="S298" s="12"/>
      <c r="T298" s="12"/>
      <c r="U298" s="12"/>
      <c r="V298" s="12"/>
      <c r="W298" s="12"/>
      <c r="X298" s="12"/>
      <c r="Y298" s="12"/>
      <c r="Z298" s="12"/>
      <c r="AA298" s="12"/>
      <c r="AB298" s="12"/>
      <c r="AC298" s="12"/>
      <c r="AD298" s="12"/>
      <c r="AE298" s="12"/>
      <c r="AF298" s="12"/>
      <c r="AG298" s="12"/>
      <c r="AH298" s="12"/>
      <c r="AI298" s="12"/>
      <c r="AJ298" s="12"/>
      <c r="AK298" s="12"/>
      <c r="AL298" s="12"/>
      <c r="AM298" s="12"/>
      <c r="AN298" s="12"/>
      <c r="AO298" s="12"/>
      <c r="AP298" s="12"/>
      <c r="AQ298" s="12"/>
      <c r="AR298" s="12"/>
      <c r="AS298" s="12"/>
      <c r="AT298" s="12"/>
      <c r="AU298" s="12"/>
      <c r="AV298" s="12"/>
      <c r="AW298" s="12"/>
      <c r="AX298" s="12"/>
      <c r="AY298" s="12"/>
      <c r="AZ298" s="12"/>
      <c r="BA298" s="12"/>
      <c r="BB298" s="12"/>
      <c r="BC298" s="12"/>
      <c r="BD298" s="12"/>
      <c r="BE298" s="12"/>
      <c r="BF298" s="12"/>
      <c r="BG298" s="12"/>
      <c r="BH298" s="12"/>
      <c r="BI298" s="12"/>
      <c r="BJ298" s="12"/>
      <c r="BK298" s="12"/>
      <c r="BL298" s="12"/>
      <c r="BM298" s="12"/>
      <c r="BN298" s="12"/>
      <c r="BO298" s="12"/>
      <c r="BP298" s="12"/>
      <c r="BQ298" s="12"/>
      <c r="BR298" s="12"/>
      <c r="BS298" s="12"/>
      <c r="BT298" s="12"/>
      <c r="BU298" s="12"/>
      <c r="BV298" s="12"/>
      <c r="BW298" s="12"/>
      <c r="BX298" s="12"/>
      <c r="BY298" s="12"/>
      <c r="BZ298" s="12"/>
      <c r="CA298" s="12"/>
      <c r="CB298" s="12"/>
      <c r="CC298" s="12"/>
    </row>
    <row r="299" spans="1:81" ht="15.75" x14ac:dyDescent="0.25">
      <c r="A299" s="20"/>
      <c r="B299" s="29"/>
      <c r="C299" s="29"/>
      <c r="D299" s="29"/>
      <c r="E299" s="29"/>
      <c r="F299" s="26"/>
      <c r="G299" s="13"/>
      <c r="H299" s="20"/>
      <c r="I299" s="22"/>
      <c r="J299" s="22"/>
      <c r="K299" s="22"/>
      <c r="L299" s="22"/>
      <c r="M299" s="24"/>
      <c r="N299" s="22"/>
      <c r="O299" s="20"/>
      <c r="P299" s="12"/>
      <c r="Q299" s="12"/>
      <c r="R299" s="12"/>
      <c r="S299" s="12"/>
      <c r="T299" s="12"/>
      <c r="U299" s="12"/>
      <c r="V299" s="12"/>
      <c r="W299" s="12"/>
      <c r="X299" s="12"/>
      <c r="Y299" s="12"/>
      <c r="Z299" s="12"/>
      <c r="AA299" s="12"/>
      <c r="AB299" s="12"/>
      <c r="AC299" s="12"/>
      <c r="AD299" s="12"/>
      <c r="AE299" s="12"/>
      <c r="AF299" s="12"/>
      <c r="AG299" s="12"/>
      <c r="AH299" s="12"/>
      <c r="AI299" s="12"/>
      <c r="AJ299" s="12"/>
      <c r="AK299" s="12"/>
      <c r="AL299" s="12"/>
      <c r="AM299" s="12"/>
      <c r="AN299" s="12"/>
      <c r="AO299" s="12"/>
      <c r="AP299" s="12"/>
      <c r="AQ299" s="12"/>
      <c r="AR299" s="12"/>
      <c r="AS299" s="12"/>
      <c r="AT299" s="12"/>
      <c r="AU299" s="12"/>
      <c r="AV299" s="12"/>
      <c r="AW299" s="12"/>
      <c r="AX299" s="12"/>
      <c r="AY299" s="12"/>
      <c r="AZ299" s="12"/>
      <c r="BA299" s="12"/>
      <c r="BB299" s="12"/>
      <c r="BC299" s="12"/>
      <c r="BD299" s="12"/>
      <c r="BE299" s="12"/>
      <c r="BF299" s="12"/>
      <c r="BG299" s="12"/>
      <c r="BH299" s="12"/>
      <c r="BI299" s="12"/>
      <c r="BJ299" s="12"/>
      <c r="BK299" s="12"/>
      <c r="BL299" s="12"/>
      <c r="BM299" s="12"/>
      <c r="BN299" s="12"/>
      <c r="BO299" s="12"/>
      <c r="BP299" s="12"/>
      <c r="BQ299" s="12"/>
      <c r="BR299" s="12"/>
      <c r="BS299" s="12"/>
      <c r="BT299" s="12"/>
      <c r="BU299" s="12"/>
      <c r="BV299" s="12"/>
      <c r="BW299" s="12"/>
      <c r="BX299" s="12"/>
      <c r="BY299" s="12"/>
      <c r="BZ299" s="12"/>
      <c r="CA299" s="12"/>
      <c r="CB299" s="12"/>
      <c r="CC299" s="12"/>
    </row>
    <row r="300" spans="1:81" ht="15.75" x14ac:dyDescent="0.25">
      <c r="A300" s="20"/>
      <c r="B300" s="29"/>
      <c r="C300" s="29"/>
      <c r="D300" s="29"/>
      <c r="E300" s="29"/>
      <c r="F300" s="26"/>
      <c r="G300" s="13"/>
      <c r="H300" s="20"/>
      <c r="I300" s="22"/>
      <c r="J300" s="22"/>
      <c r="K300" s="22"/>
      <c r="L300" s="22"/>
      <c r="M300" s="24"/>
      <c r="N300" s="22"/>
      <c r="O300" s="20"/>
      <c r="P300" s="12"/>
      <c r="Q300" s="12"/>
      <c r="R300" s="12"/>
      <c r="S300" s="12"/>
      <c r="T300" s="12"/>
      <c r="U300" s="12"/>
      <c r="V300" s="12"/>
      <c r="W300" s="12"/>
      <c r="X300" s="12"/>
      <c r="Y300" s="12"/>
      <c r="Z300" s="12"/>
      <c r="AA300" s="12"/>
      <c r="AB300" s="12"/>
      <c r="AC300" s="12"/>
      <c r="AD300" s="12"/>
      <c r="AE300" s="12"/>
      <c r="AF300" s="12"/>
      <c r="AG300" s="12"/>
      <c r="AH300" s="12"/>
      <c r="AI300" s="12"/>
      <c r="AJ300" s="12"/>
      <c r="AK300" s="12"/>
      <c r="AL300" s="12"/>
      <c r="AM300" s="12"/>
      <c r="AN300" s="12"/>
      <c r="AO300" s="12"/>
      <c r="AP300" s="12"/>
      <c r="AQ300" s="12"/>
      <c r="AR300" s="12"/>
      <c r="AS300" s="12"/>
      <c r="AT300" s="12"/>
      <c r="AU300" s="12"/>
      <c r="AV300" s="12"/>
      <c r="AW300" s="12"/>
      <c r="AX300" s="12"/>
      <c r="AY300" s="12"/>
      <c r="AZ300" s="12"/>
      <c r="BA300" s="12"/>
      <c r="BB300" s="12"/>
      <c r="BC300" s="12"/>
      <c r="BD300" s="12"/>
      <c r="BE300" s="12"/>
      <c r="BF300" s="12"/>
      <c r="BG300" s="12"/>
      <c r="BH300" s="12"/>
      <c r="BI300" s="12"/>
      <c r="BJ300" s="12"/>
      <c r="BK300" s="12"/>
      <c r="BL300" s="12"/>
      <c r="BM300" s="12"/>
      <c r="BN300" s="12"/>
      <c r="BO300" s="12"/>
      <c r="BP300" s="12"/>
      <c r="BQ300" s="12"/>
      <c r="BR300" s="12"/>
      <c r="BS300" s="12"/>
      <c r="BT300" s="12"/>
      <c r="BU300" s="12"/>
      <c r="BV300" s="12"/>
      <c r="BW300" s="12"/>
      <c r="BX300" s="12"/>
      <c r="BY300" s="12"/>
      <c r="BZ300" s="12"/>
      <c r="CA300" s="12"/>
      <c r="CB300" s="12"/>
      <c r="CC300" s="12"/>
    </row>
    <row r="301" spans="1:81" ht="15.75" x14ac:dyDescent="0.25">
      <c r="A301" s="20"/>
      <c r="B301" s="29"/>
      <c r="C301" s="29"/>
      <c r="D301" s="29"/>
      <c r="E301" s="29"/>
      <c r="F301" s="26"/>
      <c r="G301" s="13"/>
      <c r="H301" s="20"/>
      <c r="I301" s="22"/>
      <c r="J301" s="22"/>
      <c r="K301" s="22"/>
      <c r="L301" s="22"/>
      <c r="M301" s="24"/>
      <c r="N301" s="22"/>
      <c r="O301" s="20"/>
      <c r="P301" s="12"/>
      <c r="Q301" s="12"/>
      <c r="R301" s="12"/>
      <c r="S301" s="12"/>
      <c r="T301" s="12"/>
      <c r="U301" s="12"/>
      <c r="V301" s="12"/>
      <c r="W301" s="12"/>
      <c r="X301" s="12"/>
      <c r="Y301" s="12"/>
      <c r="Z301" s="12"/>
      <c r="AA301" s="12"/>
      <c r="AB301" s="12"/>
      <c r="AC301" s="12"/>
      <c r="AD301" s="12"/>
      <c r="AE301" s="12"/>
      <c r="AF301" s="12"/>
      <c r="AG301" s="12"/>
      <c r="AH301" s="12"/>
      <c r="AI301" s="12"/>
      <c r="AJ301" s="12"/>
      <c r="AK301" s="12"/>
      <c r="AL301" s="12"/>
      <c r="AM301" s="12"/>
      <c r="AN301" s="12"/>
      <c r="AO301" s="12"/>
      <c r="AP301" s="12"/>
      <c r="AQ301" s="12"/>
      <c r="AR301" s="12"/>
      <c r="AS301" s="12"/>
      <c r="AT301" s="12"/>
      <c r="AU301" s="12"/>
      <c r="AV301" s="12"/>
      <c r="AW301" s="12"/>
      <c r="AX301" s="12"/>
      <c r="AY301" s="12"/>
      <c r="AZ301" s="12"/>
      <c r="BA301" s="12"/>
      <c r="BB301" s="12"/>
      <c r="BC301" s="12"/>
      <c r="BD301" s="12"/>
      <c r="BE301" s="12"/>
      <c r="BF301" s="12"/>
      <c r="BG301" s="12"/>
      <c r="BH301" s="12"/>
      <c r="BI301" s="12"/>
      <c r="BJ301" s="12"/>
      <c r="BK301" s="12"/>
      <c r="BL301" s="12"/>
      <c r="BM301" s="12"/>
      <c r="BN301" s="12"/>
      <c r="BO301" s="12"/>
      <c r="BP301" s="12"/>
      <c r="BQ301" s="12"/>
      <c r="BR301" s="12"/>
      <c r="BS301" s="12"/>
      <c r="BT301" s="12"/>
      <c r="BU301" s="12"/>
      <c r="BV301" s="12"/>
      <c r="BW301" s="12"/>
      <c r="BX301" s="12"/>
      <c r="BY301" s="12"/>
      <c r="BZ301" s="12"/>
      <c r="CA301" s="12"/>
      <c r="CB301" s="12"/>
      <c r="CC301" s="12"/>
    </row>
    <row r="302" spans="1:81" ht="15.75" x14ac:dyDescent="0.25">
      <c r="A302" s="20"/>
      <c r="B302" s="29"/>
      <c r="C302" s="29"/>
      <c r="D302" s="29"/>
      <c r="E302" s="29"/>
      <c r="F302" s="26"/>
      <c r="G302" s="13"/>
      <c r="H302" s="20"/>
      <c r="I302" s="22"/>
      <c r="J302" s="22"/>
      <c r="K302" s="22"/>
      <c r="L302" s="22"/>
      <c r="M302" s="24"/>
      <c r="N302" s="22"/>
      <c r="O302" s="20"/>
      <c r="P302" s="12"/>
      <c r="Q302" s="12"/>
      <c r="R302" s="12"/>
      <c r="S302" s="12"/>
      <c r="T302" s="12"/>
      <c r="U302" s="12"/>
      <c r="V302" s="12"/>
      <c r="W302" s="12"/>
      <c r="X302" s="12"/>
      <c r="Y302" s="12"/>
      <c r="Z302" s="12"/>
      <c r="AA302" s="12"/>
      <c r="AB302" s="12"/>
      <c r="AC302" s="12"/>
      <c r="AD302" s="12"/>
      <c r="AE302" s="12"/>
      <c r="AF302" s="12"/>
      <c r="AG302" s="12"/>
      <c r="AH302" s="12"/>
      <c r="AI302" s="12"/>
      <c r="AJ302" s="12"/>
      <c r="AK302" s="12"/>
      <c r="AL302" s="12"/>
      <c r="AM302" s="12"/>
      <c r="AN302" s="12"/>
      <c r="AO302" s="12"/>
      <c r="AP302" s="12"/>
      <c r="AQ302" s="12"/>
      <c r="AR302" s="12"/>
      <c r="AS302" s="12"/>
      <c r="AT302" s="12"/>
      <c r="AU302" s="12"/>
      <c r="AV302" s="12"/>
      <c r="AW302" s="12"/>
      <c r="AX302" s="12"/>
      <c r="AY302" s="12"/>
      <c r="AZ302" s="12"/>
      <c r="BA302" s="12"/>
      <c r="BB302" s="12"/>
      <c r="BC302" s="12"/>
      <c r="BD302" s="12"/>
      <c r="BE302" s="12"/>
      <c r="BF302" s="12"/>
      <c r="BG302" s="12"/>
      <c r="BH302" s="12"/>
      <c r="BI302" s="12"/>
      <c r="BJ302" s="12"/>
      <c r="BK302" s="12"/>
      <c r="BL302" s="12"/>
      <c r="BM302" s="12"/>
      <c r="BN302" s="12"/>
      <c r="BO302" s="12"/>
      <c r="BP302" s="12"/>
      <c r="BQ302" s="12"/>
      <c r="BR302" s="12"/>
      <c r="BS302" s="12"/>
      <c r="BT302" s="12"/>
      <c r="BU302" s="12"/>
      <c r="BV302" s="12"/>
      <c r="BW302" s="12"/>
      <c r="BX302" s="12"/>
      <c r="BY302" s="12"/>
      <c r="BZ302" s="12"/>
      <c r="CA302" s="12"/>
      <c r="CB302" s="12"/>
      <c r="CC302" s="12"/>
    </row>
    <row r="303" spans="1:81" ht="15.75" x14ac:dyDescent="0.25">
      <c r="A303" s="20"/>
      <c r="B303" s="29"/>
      <c r="C303" s="29"/>
      <c r="D303" s="29"/>
      <c r="E303" s="29"/>
      <c r="F303" s="26"/>
      <c r="G303" s="13"/>
      <c r="H303" s="20"/>
      <c r="I303" s="22"/>
      <c r="J303" s="22"/>
      <c r="K303" s="22"/>
      <c r="L303" s="22"/>
      <c r="M303" s="24"/>
      <c r="N303" s="22"/>
      <c r="O303" s="20"/>
      <c r="P303" s="12"/>
      <c r="Q303" s="12"/>
      <c r="R303" s="12"/>
      <c r="S303" s="12"/>
      <c r="T303" s="12"/>
      <c r="U303" s="12"/>
      <c r="V303" s="12"/>
      <c r="W303" s="12"/>
      <c r="X303" s="12"/>
      <c r="Y303" s="12"/>
      <c r="Z303" s="12"/>
      <c r="AA303" s="12"/>
      <c r="AB303" s="12"/>
      <c r="AC303" s="12"/>
      <c r="AD303" s="12"/>
      <c r="AE303" s="12"/>
      <c r="AF303" s="12"/>
      <c r="AG303" s="12"/>
      <c r="AH303" s="12"/>
      <c r="AI303" s="12"/>
      <c r="AJ303" s="12"/>
      <c r="AK303" s="12"/>
      <c r="AL303" s="12"/>
      <c r="AM303" s="12"/>
      <c r="AN303" s="12"/>
      <c r="AO303" s="12"/>
      <c r="AP303" s="12"/>
      <c r="AQ303" s="12"/>
      <c r="AR303" s="12"/>
      <c r="AS303" s="12"/>
      <c r="AT303" s="12"/>
      <c r="AU303" s="12"/>
      <c r="AV303" s="12"/>
      <c r="AW303" s="12"/>
      <c r="AX303" s="12"/>
      <c r="AY303" s="12"/>
      <c r="AZ303" s="12"/>
      <c r="BA303" s="12"/>
      <c r="BB303" s="12"/>
      <c r="BC303" s="12"/>
      <c r="BD303" s="12"/>
      <c r="BE303" s="12"/>
      <c r="BF303" s="12"/>
      <c r="BG303" s="12"/>
      <c r="BH303" s="12"/>
      <c r="BI303" s="12"/>
      <c r="BJ303" s="12"/>
      <c r="BK303" s="12"/>
      <c r="BL303" s="12"/>
      <c r="BM303" s="12"/>
      <c r="BN303" s="12"/>
      <c r="BO303" s="12"/>
      <c r="BP303" s="12"/>
      <c r="BQ303" s="12"/>
      <c r="BR303" s="12"/>
      <c r="BS303" s="12"/>
      <c r="BT303" s="12"/>
      <c r="BU303" s="12"/>
      <c r="BV303" s="12"/>
      <c r="BW303" s="12"/>
      <c r="BX303" s="12"/>
      <c r="BY303" s="12"/>
      <c r="BZ303" s="12"/>
      <c r="CA303" s="12"/>
      <c r="CB303" s="12"/>
      <c r="CC303" s="12"/>
    </row>
    <row r="304" spans="1:81" ht="15.75" x14ac:dyDescent="0.25">
      <c r="A304" s="20"/>
      <c r="B304" s="29"/>
      <c r="C304" s="29"/>
      <c r="D304" s="29"/>
      <c r="E304" s="29"/>
      <c r="F304" s="26"/>
      <c r="G304" s="13"/>
      <c r="H304" s="20"/>
      <c r="I304" s="22"/>
      <c r="J304" s="22"/>
      <c r="K304" s="22"/>
      <c r="L304" s="22"/>
      <c r="M304" s="24"/>
      <c r="N304" s="22"/>
      <c r="O304" s="20"/>
      <c r="P304" s="12"/>
      <c r="Q304" s="12"/>
      <c r="R304" s="12"/>
      <c r="S304" s="12"/>
      <c r="T304" s="12"/>
      <c r="U304" s="12"/>
      <c r="V304" s="12"/>
      <c r="W304" s="12"/>
      <c r="X304" s="12"/>
      <c r="Y304" s="12"/>
      <c r="Z304" s="12"/>
      <c r="AA304" s="12"/>
      <c r="AB304" s="12"/>
      <c r="AC304" s="12"/>
      <c r="AD304" s="12"/>
      <c r="AE304" s="12"/>
      <c r="AF304" s="12"/>
      <c r="AG304" s="12"/>
      <c r="AH304" s="12"/>
      <c r="AI304" s="12"/>
      <c r="AJ304" s="12"/>
      <c r="AK304" s="12"/>
      <c r="AL304" s="12"/>
      <c r="AM304" s="12"/>
      <c r="AN304" s="12"/>
      <c r="AO304" s="12"/>
      <c r="AP304" s="12"/>
      <c r="AQ304" s="12"/>
      <c r="AR304" s="12"/>
      <c r="AS304" s="12"/>
      <c r="AT304" s="12"/>
      <c r="AU304" s="12"/>
      <c r="AV304" s="12"/>
      <c r="AW304" s="12"/>
      <c r="AX304" s="12"/>
      <c r="AY304" s="12"/>
      <c r="AZ304" s="12"/>
      <c r="BA304" s="12"/>
      <c r="BB304" s="12"/>
      <c r="BC304" s="12"/>
      <c r="BD304" s="12"/>
      <c r="BE304" s="12"/>
      <c r="BF304" s="12"/>
      <c r="BG304" s="12"/>
      <c r="BH304" s="12"/>
      <c r="BI304" s="12"/>
      <c r="BJ304" s="12"/>
      <c r="BK304" s="12"/>
      <c r="BL304" s="12"/>
      <c r="BM304" s="12"/>
      <c r="BN304" s="12"/>
      <c r="BO304" s="12"/>
      <c r="BP304" s="12"/>
      <c r="BQ304" s="12"/>
      <c r="BR304" s="12"/>
      <c r="BS304" s="12"/>
      <c r="BT304" s="12"/>
      <c r="BU304" s="12"/>
      <c r="BV304" s="12"/>
      <c r="BW304" s="12"/>
      <c r="BX304" s="12"/>
      <c r="BY304" s="12"/>
      <c r="BZ304" s="12"/>
      <c r="CA304" s="12"/>
      <c r="CB304" s="12"/>
      <c r="CC304" s="12"/>
    </row>
    <row r="305" spans="1:81" ht="15.75" x14ac:dyDescent="0.25">
      <c r="A305" s="20"/>
      <c r="B305" s="29"/>
      <c r="C305" s="29"/>
      <c r="D305" s="29"/>
      <c r="E305" s="29"/>
      <c r="F305" s="26"/>
      <c r="G305" s="13"/>
      <c r="H305" s="20"/>
      <c r="I305" s="22"/>
      <c r="J305" s="22"/>
      <c r="K305" s="22"/>
      <c r="L305" s="22"/>
      <c r="M305" s="24"/>
      <c r="N305" s="22"/>
      <c r="O305" s="20"/>
      <c r="P305" s="12"/>
      <c r="Q305" s="12"/>
      <c r="R305" s="12"/>
      <c r="S305" s="12"/>
      <c r="T305" s="12"/>
      <c r="U305" s="12"/>
      <c r="V305" s="12"/>
      <c r="W305" s="12"/>
      <c r="X305" s="12"/>
      <c r="Y305" s="12"/>
      <c r="Z305" s="12"/>
      <c r="AA305" s="12"/>
      <c r="AB305" s="12"/>
      <c r="AC305" s="12"/>
      <c r="AD305" s="12"/>
      <c r="AE305" s="12"/>
      <c r="AF305" s="12"/>
      <c r="AG305" s="12"/>
      <c r="AH305" s="12"/>
      <c r="AI305" s="12"/>
      <c r="AJ305" s="12"/>
      <c r="AK305" s="12"/>
      <c r="AL305" s="12"/>
      <c r="AM305" s="12"/>
      <c r="AN305" s="12"/>
      <c r="AO305" s="12"/>
      <c r="AP305" s="12"/>
      <c r="AQ305" s="12"/>
      <c r="AR305" s="12"/>
      <c r="AS305" s="12"/>
      <c r="AT305" s="12"/>
      <c r="AU305" s="12"/>
      <c r="AV305" s="12"/>
      <c r="AW305" s="12"/>
      <c r="AX305" s="12"/>
      <c r="AY305" s="12"/>
      <c r="AZ305" s="12"/>
      <c r="BA305" s="12"/>
      <c r="BB305" s="12"/>
      <c r="BC305" s="12"/>
      <c r="BD305" s="12"/>
      <c r="BE305" s="12"/>
      <c r="BF305" s="12"/>
      <c r="BG305" s="12"/>
      <c r="BH305" s="12"/>
      <c r="BI305" s="12"/>
      <c r="BJ305" s="12"/>
      <c r="BK305" s="12"/>
      <c r="BL305" s="12"/>
      <c r="BM305" s="12"/>
      <c r="BN305" s="12"/>
      <c r="BO305" s="12"/>
      <c r="BP305" s="12"/>
      <c r="BQ305" s="12"/>
      <c r="BR305" s="12"/>
      <c r="BS305" s="12"/>
      <c r="BT305" s="12"/>
      <c r="BU305" s="12"/>
      <c r="BV305" s="12"/>
      <c r="BW305" s="12"/>
      <c r="BX305" s="12"/>
      <c r="BY305" s="12"/>
      <c r="BZ305" s="12"/>
      <c r="CA305" s="12"/>
      <c r="CB305" s="12"/>
      <c r="CC305" s="12"/>
    </row>
    <row r="306" spans="1:81" ht="15.75" x14ac:dyDescent="0.25">
      <c r="A306" s="20"/>
      <c r="B306" s="29"/>
      <c r="C306" s="29"/>
      <c r="D306" s="29"/>
      <c r="E306" s="29"/>
      <c r="F306" s="26"/>
      <c r="G306" s="13"/>
      <c r="H306" s="20"/>
      <c r="I306" s="22"/>
      <c r="J306" s="22"/>
      <c r="K306" s="22"/>
      <c r="L306" s="22"/>
      <c r="M306" s="24"/>
      <c r="N306" s="22"/>
      <c r="O306" s="20"/>
      <c r="P306" s="12"/>
      <c r="Q306" s="12"/>
      <c r="R306" s="12"/>
      <c r="S306" s="12"/>
      <c r="T306" s="12"/>
      <c r="U306" s="12"/>
      <c r="V306" s="12"/>
      <c r="W306" s="12"/>
      <c r="X306" s="12"/>
      <c r="Y306" s="12"/>
      <c r="Z306" s="12"/>
      <c r="AA306" s="12"/>
      <c r="AB306" s="12"/>
      <c r="AC306" s="12"/>
      <c r="AD306" s="12"/>
      <c r="AE306" s="12"/>
      <c r="AF306" s="12"/>
      <c r="AG306" s="12"/>
      <c r="AH306" s="12"/>
      <c r="AI306" s="12"/>
      <c r="AJ306" s="12"/>
      <c r="AK306" s="12"/>
      <c r="AL306" s="12"/>
      <c r="AM306" s="12"/>
      <c r="AN306" s="12"/>
      <c r="AO306" s="12"/>
      <c r="AP306" s="12"/>
      <c r="AQ306" s="12"/>
      <c r="AR306" s="12"/>
      <c r="AS306" s="12"/>
      <c r="AT306" s="12"/>
      <c r="AU306" s="12"/>
      <c r="AV306" s="12"/>
      <c r="AW306" s="12"/>
      <c r="AX306" s="12"/>
      <c r="AY306" s="12"/>
      <c r="AZ306" s="12"/>
      <c r="BA306" s="12"/>
      <c r="BB306" s="12"/>
      <c r="BC306" s="12"/>
      <c r="BD306" s="12"/>
      <c r="BE306" s="12"/>
      <c r="BF306" s="12"/>
      <c r="BG306" s="12"/>
      <c r="BH306" s="12"/>
      <c r="BI306" s="12"/>
      <c r="BJ306" s="12"/>
      <c r="BK306" s="12"/>
      <c r="BL306" s="12"/>
      <c r="BM306" s="12"/>
      <c r="BN306" s="12"/>
      <c r="BO306" s="12"/>
      <c r="BP306" s="12"/>
      <c r="BQ306" s="12"/>
      <c r="BR306" s="12"/>
      <c r="BS306" s="12"/>
      <c r="BT306" s="12"/>
      <c r="BU306" s="12"/>
      <c r="BV306" s="12"/>
      <c r="BW306" s="12"/>
      <c r="BX306" s="12"/>
      <c r="BY306" s="12"/>
      <c r="BZ306" s="12"/>
      <c r="CA306" s="12"/>
      <c r="CB306" s="12"/>
      <c r="CC306" s="12"/>
    </row>
    <row r="307" spans="1:81" ht="15.75" x14ac:dyDescent="0.25">
      <c r="A307" s="20"/>
      <c r="B307" s="29"/>
      <c r="C307" s="29"/>
      <c r="D307" s="29"/>
      <c r="E307" s="29"/>
      <c r="F307" s="26"/>
      <c r="G307" s="13"/>
      <c r="H307" s="20"/>
      <c r="I307" s="22"/>
      <c r="J307" s="22"/>
      <c r="K307" s="22"/>
      <c r="L307" s="22"/>
      <c r="M307" s="24"/>
      <c r="N307" s="22"/>
      <c r="O307" s="20"/>
      <c r="P307" s="12"/>
      <c r="Q307" s="12"/>
      <c r="R307" s="12"/>
      <c r="S307" s="12"/>
      <c r="T307" s="12"/>
      <c r="U307" s="12"/>
      <c r="V307" s="12"/>
      <c r="W307" s="12"/>
      <c r="X307" s="12"/>
      <c r="Y307" s="12"/>
      <c r="Z307" s="12"/>
      <c r="AA307" s="12"/>
      <c r="AB307" s="12"/>
      <c r="AC307" s="12"/>
      <c r="AD307" s="12"/>
      <c r="AE307" s="12"/>
      <c r="AF307" s="12"/>
      <c r="AG307" s="12"/>
      <c r="AH307" s="12"/>
      <c r="AI307" s="12"/>
      <c r="AJ307" s="12"/>
      <c r="AK307" s="12"/>
      <c r="AL307" s="12"/>
      <c r="AM307" s="12"/>
      <c r="AN307" s="12"/>
      <c r="AO307" s="12"/>
      <c r="AP307" s="12"/>
      <c r="AQ307" s="12"/>
      <c r="AR307" s="12"/>
      <c r="AS307" s="12"/>
      <c r="AT307" s="12"/>
      <c r="AU307" s="12"/>
      <c r="AV307" s="12"/>
      <c r="AW307" s="12"/>
      <c r="AX307" s="12"/>
      <c r="AY307" s="12"/>
      <c r="AZ307" s="12"/>
      <c r="BA307" s="12"/>
      <c r="BB307" s="12"/>
      <c r="BC307" s="12"/>
      <c r="BD307" s="12"/>
      <c r="BE307" s="12"/>
      <c r="BF307" s="12"/>
      <c r="BG307" s="12"/>
      <c r="BH307" s="12"/>
      <c r="BI307" s="12"/>
      <c r="BJ307" s="12"/>
      <c r="BK307" s="12"/>
      <c r="BL307" s="12"/>
      <c r="BM307" s="12"/>
      <c r="BN307" s="12"/>
      <c r="BO307" s="12"/>
      <c r="BP307" s="12"/>
      <c r="BQ307" s="12"/>
      <c r="BR307" s="12"/>
      <c r="BS307" s="12"/>
      <c r="BT307" s="12"/>
      <c r="BU307" s="12"/>
      <c r="BV307" s="12"/>
      <c r="BW307" s="12"/>
      <c r="BX307" s="12"/>
      <c r="BY307" s="12"/>
      <c r="BZ307" s="12"/>
      <c r="CA307" s="12"/>
      <c r="CB307" s="12"/>
      <c r="CC307" s="12"/>
    </row>
    <row r="308" spans="1:81" ht="15.75" x14ac:dyDescent="0.25">
      <c r="A308" s="20"/>
      <c r="B308" s="29"/>
      <c r="C308" s="29"/>
      <c r="D308" s="29"/>
      <c r="E308" s="29"/>
      <c r="F308" s="26"/>
      <c r="G308" s="13"/>
      <c r="H308" s="20"/>
      <c r="I308" s="22"/>
      <c r="J308" s="22"/>
      <c r="K308" s="22"/>
      <c r="L308" s="22"/>
      <c r="M308" s="24"/>
      <c r="N308" s="22"/>
      <c r="O308" s="20"/>
      <c r="P308" s="12"/>
      <c r="Q308" s="12"/>
      <c r="R308" s="12"/>
      <c r="S308" s="12"/>
      <c r="T308" s="12"/>
      <c r="U308" s="12"/>
      <c r="V308" s="12"/>
      <c r="W308" s="12"/>
      <c r="X308" s="12"/>
      <c r="Y308" s="12"/>
      <c r="Z308" s="12"/>
      <c r="AA308" s="12"/>
      <c r="AB308" s="12"/>
      <c r="AC308" s="12"/>
      <c r="AD308" s="12"/>
      <c r="AE308" s="12"/>
      <c r="AF308" s="12"/>
      <c r="AG308" s="12"/>
      <c r="AH308" s="12"/>
      <c r="AI308" s="12"/>
      <c r="AJ308" s="12"/>
      <c r="AK308" s="12"/>
      <c r="AL308" s="12"/>
      <c r="AM308" s="12"/>
      <c r="AN308" s="12"/>
      <c r="AO308" s="12"/>
      <c r="AP308" s="12"/>
      <c r="AQ308" s="12"/>
      <c r="AR308" s="12"/>
      <c r="AS308" s="12"/>
      <c r="AT308" s="12"/>
      <c r="AU308" s="12"/>
      <c r="AV308" s="12"/>
      <c r="AW308" s="12"/>
      <c r="AX308" s="12"/>
      <c r="AY308" s="12"/>
      <c r="AZ308" s="12"/>
      <c r="BA308" s="12"/>
      <c r="BB308" s="12"/>
      <c r="BC308" s="12"/>
      <c r="BD308" s="12"/>
      <c r="BE308" s="12"/>
      <c r="BF308" s="12"/>
      <c r="BG308" s="12"/>
      <c r="BH308" s="12"/>
      <c r="BI308" s="12"/>
      <c r="BJ308" s="12"/>
      <c r="BK308" s="12"/>
      <c r="BL308" s="12"/>
      <c r="BM308" s="12"/>
      <c r="BN308" s="12"/>
      <c r="BO308" s="12"/>
      <c r="BP308" s="12"/>
      <c r="BQ308" s="12"/>
      <c r="BR308" s="12"/>
      <c r="BS308" s="12"/>
      <c r="BT308" s="12"/>
      <c r="BU308" s="12"/>
      <c r="BV308" s="12"/>
      <c r="BW308" s="12"/>
      <c r="BX308" s="12"/>
      <c r="BY308" s="12"/>
      <c r="BZ308" s="12"/>
      <c r="CA308" s="12"/>
      <c r="CB308" s="12"/>
      <c r="CC308" s="12"/>
    </row>
    <row r="309" spans="1:81" ht="15.75" x14ac:dyDescent="0.25">
      <c r="A309" s="20"/>
      <c r="B309" s="29"/>
      <c r="C309" s="29"/>
      <c r="D309" s="29"/>
      <c r="E309" s="29"/>
      <c r="F309" s="26"/>
      <c r="G309" s="13"/>
      <c r="H309" s="20"/>
      <c r="I309" s="22"/>
      <c r="J309" s="22"/>
      <c r="K309" s="22"/>
      <c r="L309" s="22"/>
      <c r="M309" s="24"/>
      <c r="N309" s="22"/>
      <c r="O309" s="20"/>
      <c r="P309" s="12"/>
      <c r="Q309" s="12"/>
      <c r="R309" s="12"/>
      <c r="S309" s="12"/>
      <c r="T309" s="12"/>
      <c r="U309" s="12"/>
      <c r="V309" s="12"/>
      <c r="W309" s="12"/>
      <c r="X309" s="12"/>
      <c r="Y309" s="12"/>
      <c r="Z309" s="12"/>
      <c r="AA309" s="12"/>
      <c r="AB309" s="12"/>
      <c r="AC309" s="12"/>
      <c r="AD309" s="12"/>
      <c r="AE309" s="12"/>
      <c r="AF309" s="12"/>
      <c r="AG309" s="12"/>
      <c r="AH309" s="12"/>
      <c r="AI309" s="12"/>
      <c r="AJ309" s="12"/>
      <c r="AK309" s="12"/>
      <c r="AL309" s="12"/>
      <c r="AM309" s="12"/>
      <c r="AN309" s="12"/>
      <c r="AO309" s="12"/>
      <c r="AP309" s="12"/>
      <c r="AQ309" s="12"/>
      <c r="AR309" s="12"/>
      <c r="AS309" s="12"/>
      <c r="AT309" s="12"/>
      <c r="AU309" s="12"/>
      <c r="AV309" s="12"/>
      <c r="AW309" s="12"/>
      <c r="AX309" s="12"/>
      <c r="AY309" s="12"/>
      <c r="AZ309" s="12"/>
      <c r="BA309" s="12"/>
      <c r="BB309" s="12"/>
      <c r="BC309" s="12"/>
      <c r="BD309" s="12"/>
      <c r="BE309" s="12"/>
      <c r="BF309" s="12"/>
      <c r="BG309" s="12"/>
      <c r="BH309" s="12"/>
      <c r="BI309" s="12"/>
      <c r="BJ309" s="12"/>
      <c r="BK309" s="12"/>
      <c r="BL309" s="12"/>
      <c r="BM309" s="12"/>
      <c r="BN309" s="12"/>
      <c r="BO309" s="12"/>
      <c r="BP309" s="12"/>
      <c r="BQ309" s="12"/>
      <c r="BR309" s="12"/>
      <c r="BS309" s="12"/>
      <c r="BT309" s="12"/>
      <c r="BU309" s="12"/>
      <c r="BV309" s="12"/>
      <c r="BW309" s="12"/>
      <c r="BX309" s="12"/>
      <c r="BY309" s="12"/>
      <c r="BZ309" s="12"/>
      <c r="CA309" s="12"/>
      <c r="CB309" s="12"/>
      <c r="CC309" s="12"/>
    </row>
    <row r="310" spans="1:81" ht="15.75" x14ac:dyDescent="0.25">
      <c r="A310" s="20"/>
      <c r="B310" s="29"/>
      <c r="C310" s="29"/>
      <c r="D310" s="29"/>
      <c r="E310" s="29"/>
      <c r="F310" s="26"/>
      <c r="G310" s="13"/>
      <c r="H310" s="20"/>
      <c r="I310" s="22"/>
      <c r="J310" s="22"/>
      <c r="K310" s="22"/>
      <c r="L310" s="22"/>
      <c r="M310" s="24"/>
      <c r="N310" s="22"/>
      <c r="O310" s="20"/>
      <c r="P310" s="12"/>
      <c r="Q310" s="12"/>
      <c r="R310" s="12"/>
      <c r="S310" s="12"/>
      <c r="T310" s="12"/>
      <c r="U310" s="12"/>
      <c r="V310" s="12"/>
      <c r="W310" s="12"/>
      <c r="X310" s="12"/>
      <c r="Y310" s="12"/>
      <c r="Z310" s="12"/>
      <c r="AA310" s="12"/>
      <c r="AB310" s="12"/>
      <c r="AC310" s="12"/>
      <c r="AD310" s="12"/>
      <c r="AE310" s="12"/>
      <c r="AF310" s="12"/>
      <c r="AG310" s="12"/>
      <c r="AH310" s="12"/>
      <c r="AI310" s="12"/>
      <c r="AJ310" s="12"/>
      <c r="AK310" s="12"/>
      <c r="AL310" s="12"/>
      <c r="AM310" s="12"/>
      <c r="AN310" s="12"/>
      <c r="AO310" s="12"/>
      <c r="AP310" s="12"/>
      <c r="AQ310" s="12"/>
      <c r="AR310" s="12"/>
      <c r="AS310" s="12"/>
      <c r="AT310" s="12"/>
      <c r="AU310" s="12"/>
      <c r="AV310" s="12"/>
      <c r="AW310" s="12"/>
      <c r="AX310" s="12"/>
      <c r="AY310" s="12"/>
      <c r="AZ310" s="12"/>
      <c r="BA310" s="12"/>
      <c r="BB310" s="12"/>
      <c r="BC310" s="12"/>
      <c r="BD310" s="12"/>
      <c r="BE310" s="12"/>
      <c r="BF310" s="12"/>
      <c r="BG310" s="12"/>
      <c r="BH310" s="12"/>
      <c r="BI310" s="12"/>
      <c r="BJ310" s="12"/>
      <c r="BK310" s="12"/>
      <c r="BL310" s="12"/>
      <c r="BM310" s="12"/>
      <c r="BN310" s="12"/>
      <c r="BO310" s="12"/>
      <c r="BP310" s="12"/>
      <c r="BQ310" s="12"/>
      <c r="BR310" s="12"/>
      <c r="BS310" s="12"/>
      <c r="BT310" s="12"/>
      <c r="BU310" s="12"/>
      <c r="BV310" s="12"/>
      <c r="BW310" s="12"/>
      <c r="BX310" s="12"/>
      <c r="BY310" s="12"/>
      <c r="BZ310" s="12"/>
      <c r="CA310" s="12"/>
      <c r="CB310" s="12"/>
      <c r="CC310" s="12"/>
    </row>
    <row r="311" spans="1:81" ht="15.75" x14ac:dyDescent="0.25">
      <c r="A311" s="20"/>
      <c r="B311" s="29"/>
      <c r="C311" s="29"/>
      <c r="D311" s="29"/>
      <c r="E311" s="29"/>
      <c r="F311" s="26"/>
      <c r="G311" s="13"/>
      <c r="H311" s="20"/>
      <c r="I311" s="22"/>
      <c r="J311" s="22"/>
      <c r="K311" s="22"/>
      <c r="L311" s="22"/>
      <c r="M311" s="24"/>
      <c r="N311" s="22"/>
      <c r="O311" s="20"/>
      <c r="P311" s="12"/>
      <c r="Q311" s="12"/>
      <c r="R311" s="12"/>
      <c r="S311" s="12"/>
      <c r="T311" s="12"/>
      <c r="U311" s="12"/>
      <c r="V311" s="12"/>
      <c r="W311" s="12"/>
      <c r="X311" s="12"/>
      <c r="Y311" s="12"/>
      <c r="Z311" s="12"/>
      <c r="AA311" s="12"/>
      <c r="AB311" s="12"/>
      <c r="AC311" s="12"/>
      <c r="AD311" s="12"/>
      <c r="AE311" s="12"/>
      <c r="AF311" s="12"/>
      <c r="AG311" s="12"/>
      <c r="AH311" s="12"/>
      <c r="AI311" s="12"/>
      <c r="AJ311" s="12"/>
      <c r="AK311" s="12"/>
      <c r="AL311" s="12"/>
      <c r="AM311" s="12"/>
      <c r="AN311" s="12"/>
      <c r="AO311" s="12"/>
      <c r="AP311" s="12"/>
      <c r="AQ311" s="12"/>
      <c r="AR311" s="12"/>
      <c r="AS311" s="12"/>
      <c r="AT311" s="12"/>
      <c r="AU311" s="12"/>
      <c r="AV311" s="12"/>
      <c r="AW311" s="12"/>
      <c r="AX311" s="12"/>
      <c r="AY311" s="12"/>
      <c r="AZ311" s="12"/>
      <c r="BA311" s="12"/>
      <c r="BB311" s="12"/>
      <c r="BC311" s="12"/>
      <c r="BD311" s="12"/>
      <c r="BE311" s="12"/>
      <c r="BF311" s="12"/>
      <c r="BG311" s="12"/>
      <c r="BH311" s="12"/>
      <c r="BI311" s="12"/>
      <c r="BJ311" s="12"/>
      <c r="BK311" s="12"/>
      <c r="BL311" s="12"/>
      <c r="BM311" s="12"/>
      <c r="BN311" s="12"/>
      <c r="BO311" s="12"/>
      <c r="BP311" s="12"/>
      <c r="BQ311" s="12"/>
      <c r="BR311" s="12"/>
      <c r="BS311" s="12"/>
      <c r="BT311" s="12"/>
      <c r="BU311" s="12"/>
      <c r="BV311" s="12"/>
      <c r="BW311" s="12"/>
      <c r="BX311" s="12"/>
      <c r="BY311" s="12"/>
      <c r="BZ311" s="12"/>
      <c r="CA311" s="12"/>
      <c r="CB311" s="12"/>
      <c r="CC311" s="12"/>
    </row>
    <row r="312" spans="1:81" ht="15.75" x14ac:dyDescent="0.25">
      <c r="A312" s="20"/>
      <c r="B312" s="29"/>
      <c r="C312" s="29"/>
      <c r="D312" s="29"/>
      <c r="E312" s="29"/>
      <c r="F312" s="26"/>
      <c r="G312" s="13"/>
      <c r="H312" s="20"/>
      <c r="I312" s="22"/>
      <c r="J312" s="22"/>
      <c r="K312" s="22"/>
      <c r="L312" s="22"/>
      <c r="M312" s="24"/>
      <c r="N312" s="22"/>
      <c r="O312" s="20"/>
      <c r="P312" s="12"/>
      <c r="Q312" s="12"/>
      <c r="R312" s="12"/>
      <c r="S312" s="12"/>
      <c r="T312" s="12"/>
      <c r="U312" s="12"/>
      <c r="V312" s="12"/>
      <c r="W312" s="12"/>
      <c r="X312" s="12"/>
      <c r="Y312" s="12"/>
      <c r="Z312" s="12"/>
      <c r="AA312" s="12"/>
      <c r="AB312" s="12"/>
      <c r="AC312" s="12"/>
      <c r="AD312" s="12"/>
      <c r="AE312" s="12"/>
      <c r="AF312" s="12"/>
      <c r="AG312" s="12"/>
      <c r="AH312" s="12"/>
      <c r="AI312" s="12"/>
      <c r="AJ312" s="12"/>
      <c r="AK312" s="12"/>
      <c r="AL312" s="12"/>
      <c r="AM312" s="12"/>
      <c r="AN312" s="12"/>
      <c r="AO312" s="12"/>
      <c r="AP312" s="12"/>
      <c r="AQ312" s="12"/>
      <c r="AR312" s="12"/>
      <c r="AS312" s="12"/>
      <c r="AT312" s="12"/>
      <c r="AU312" s="12"/>
      <c r="AV312" s="12"/>
      <c r="AW312" s="12"/>
      <c r="AX312" s="12"/>
      <c r="AY312" s="12"/>
      <c r="AZ312" s="12"/>
      <c r="BA312" s="12"/>
      <c r="BB312" s="12"/>
      <c r="BC312" s="12"/>
      <c r="BD312" s="12"/>
      <c r="BE312" s="12"/>
      <c r="BF312" s="12"/>
      <c r="BG312" s="12"/>
      <c r="BH312" s="12"/>
      <c r="BI312" s="12"/>
      <c r="BJ312" s="12"/>
      <c r="BK312" s="12"/>
      <c r="BL312" s="12"/>
      <c r="BM312" s="12"/>
      <c r="BN312" s="12"/>
      <c r="BO312" s="12"/>
      <c r="BP312" s="12"/>
      <c r="BQ312" s="12"/>
      <c r="BR312" s="12"/>
      <c r="BS312" s="12"/>
      <c r="BT312" s="12"/>
      <c r="BU312" s="12"/>
      <c r="BV312" s="12"/>
      <c r="BW312" s="12"/>
      <c r="BX312" s="12"/>
      <c r="BY312" s="12"/>
      <c r="BZ312" s="12"/>
      <c r="CA312" s="12"/>
      <c r="CB312" s="12"/>
      <c r="CC312" s="12"/>
    </row>
    <row r="313" spans="1:81" ht="15.75" x14ac:dyDescent="0.25">
      <c r="A313" s="20"/>
      <c r="B313" s="29"/>
      <c r="C313" s="29"/>
      <c r="D313" s="29"/>
      <c r="E313" s="29"/>
      <c r="F313" s="26"/>
      <c r="G313" s="13"/>
      <c r="H313" s="20"/>
      <c r="I313" s="22"/>
      <c r="J313" s="22"/>
      <c r="K313" s="22"/>
      <c r="L313" s="22"/>
      <c r="M313" s="24"/>
      <c r="N313" s="22"/>
      <c r="O313" s="20"/>
      <c r="P313" s="12"/>
      <c r="Q313" s="12"/>
      <c r="R313" s="12"/>
      <c r="S313" s="12"/>
      <c r="T313" s="12"/>
      <c r="U313" s="12"/>
      <c r="V313" s="12"/>
      <c r="W313" s="12"/>
      <c r="X313" s="12"/>
      <c r="Y313" s="12"/>
      <c r="Z313" s="12"/>
      <c r="AA313" s="12"/>
      <c r="AB313" s="12"/>
      <c r="AC313" s="12"/>
      <c r="AD313" s="12"/>
      <c r="AE313" s="12"/>
      <c r="AF313" s="12"/>
      <c r="AG313" s="12"/>
      <c r="AH313" s="12"/>
      <c r="AI313" s="12"/>
      <c r="AJ313" s="12"/>
      <c r="AK313" s="12"/>
      <c r="AL313" s="12"/>
      <c r="AM313" s="12"/>
      <c r="AN313" s="12"/>
      <c r="AO313" s="12"/>
      <c r="AP313" s="12"/>
      <c r="AQ313" s="12"/>
      <c r="AR313" s="12"/>
      <c r="AS313" s="12"/>
      <c r="AT313" s="12"/>
      <c r="AU313" s="12"/>
      <c r="AV313" s="12"/>
      <c r="AW313" s="12"/>
      <c r="AX313" s="12"/>
      <c r="AY313" s="12"/>
      <c r="AZ313" s="12"/>
      <c r="BA313" s="12"/>
      <c r="BB313" s="12"/>
      <c r="BC313" s="12"/>
      <c r="BD313" s="12"/>
      <c r="BE313" s="12"/>
      <c r="BF313" s="12"/>
      <c r="BG313" s="12"/>
      <c r="BH313" s="12"/>
      <c r="BI313" s="12"/>
      <c r="BJ313" s="12"/>
      <c r="BK313" s="12"/>
      <c r="BL313" s="12"/>
      <c r="BM313" s="12"/>
      <c r="BN313" s="12"/>
      <c r="BO313" s="12"/>
      <c r="BP313" s="12"/>
      <c r="BQ313" s="12"/>
      <c r="BR313" s="12"/>
      <c r="BS313" s="12"/>
      <c r="BT313" s="12"/>
      <c r="BU313" s="12"/>
      <c r="BV313" s="12"/>
      <c r="BW313" s="12"/>
      <c r="BX313" s="12"/>
      <c r="BY313" s="12"/>
      <c r="BZ313" s="12"/>
      <c r="CA313" s="12"/>
      <c r="CB313" s="12"/>
      <c r="CC313" s="12"/>
    </row>
    <row r="314" spans="1:81" ht="15.75" x14ac:dyDescent="0.25">
      <c r="A314" s="20"/>
      <c r="B314" s="29"/>
      <c r="C314" s="29"/>
      <c r="D314" s="29"/>
      <c r="E314" s="29"/>
      <c r="F314" s="26"/>
      <c r="G314" s="13"/>
      <c r="H314" s="20"/>
      <c r="I314" s="22"/>
      <c r="J314" s="22"/>
      <c r="K314" s="22"/>
      <c r="L314" s="22"/>
      <c r="M314" s="24"/>
      <c r="N314" s="22"/>
      <c r="O314" s="20"/>
      <c r="P314" s="12"/>
      <c r="Q314" s="12"/>
      <c r="R314" s="12"/>
      <c r="S314" s="12"/>
      <c r="T314" s="12"/>
      <c r="U314" s="12"/>
      <c r="V314" s="12"/>
      <c r="W314" s="12"/>
      <c r="X314" s="12"/>
      <c r="Y314" s="12"/>
      <c r="Z314" s="12"/>
      <c r="AA314" s="12"/>
      <c r="AB314" s="12"/>
      <c r="AC314" s="12"/>
      <c r="AD314" s="12"/>
      <c r="AE314" s="12"/>
      <c r="AF314" s="12"/>
      <c r="AG314" s="12"/>
      <c r="AH314" s="12"/>
      <c r="AI314" s="12"/>
      <c r="AJ314" s="12"/>
      <c r="AK314" s="12"/>
      <c r="AL314" s="12"/>
      <c r="AM314" s="12"/>
      <c r="AN314" s="12"/>
      <c r="AO314" s="12"/>
      <c r="AP314" s="12"/>
      <c r="AQ314" s="12"/>
      <c r="AR314" s="12"/>
      <c r="AS314" s="12"/>
      <c r="AT314" s="12"/>
      <c r="AU314" s="12"/>
      <c r="AV314" s="12"/>
      <c r="AW314" s="12"/>
      <c r="AX314" s="12"/>
      <c r="AY314" s="12"/>
      <c r="AZ314" s="12"/>
      <c r="BA314" s="12"/>
      <c r="BB314" s="12"/>
      <c r="BC314" s="12"/>
      <c r="BD314" s="12"/>
      <c r="BE314" s="12"/>
      <c r="BF314" s="12"/>
      <c r="BG314" s="12"/>
      <c r="BH314" s="12"/>
      <c r="BI314" s="12"/>
      <c r="BJ314" s="12"/>
      <c r="BK314" s="12"/>
      <c r="BL314" s="12"/>
      <c r="BM314" s="12"/>
      <c r="BN314" s="12"/>
      <c r="BO314" s="12"/>
      <c r="BP314" s="12"/>
      <c r="BQ314" s="12"/>
      <c r="BR314" s="12"/>
      <c r="BS314" s="12"/>
      <c r="BT314" s="12"/>
      <c r="BU314" s="12"/>
      <c r="BV314" s="12"/>
      <c r="BW314" s="12"/>
      <c r="BX314" s="12"/>
      <c r="BY314" s="12"/>
      <c r="BZ314" s="12"/>
      <c r="CA314" s="12"/>
      <c r="CB314" s="12"/>
      <c r="CC314" s="12"/>
    </row>
    <row r="315" spans="1:81" ht="15.75" x14ac:dyDescent="0.25">
      <c r="A315" s="20"/>
      <c r="B315" s="29"/>
      <c r="C315" s="29"/>
      <c r="D315" s="29"/>
      <c r="E315" s="29"/>
      <c r="F315" s="26"/>
      <c r="G315" s="13"/>
      <c r="H315" s="20"/>
      <c r="I315" s="22"/>
      <c r="J315" s="22"/>
      <c r="K315" s="22"/>
      <c r="L315" s="22"/>
      <c r="M315" s="24"/>
      <c r="N315" s="22"/>
      <c r="O315" s="20"/>
      <c r="P315" s="12"/>
      <c r="Q315" s="12"/>
      <c r="R315" s="12"/>
      <c r="S315" s="12"/>
      <c r="T315" s="12"/>
      <c r="U315" s="12"/>
      <c r="V315" s="12"/>
      <c r="W315" s="12"/>
      <c r="X315" s="12"/>
      <c r="Y315" s="12"/>
      <c r="Z315" s="12"/>
      <c r="AA315" s="12"/>
      <c r="AB315" s="12"/>
      <c r="AC315" s="12"/>
      <c r="AD315" s="12"/>
      <c r="AE315" s="12"/>
      <c r="AF315" s="12"/>
      <c r="AG315" s="12"/>
      <c r="AH315" s="12"/>
      <c r="AI315" s="12"/>
      <c r="AJ315" s="12"/>
      <c r="AK315" s="12"/>
      <c r="AL315" s="12"/>
      <c r="AM315" s="12"/>
      <c r="AN315" s="12"/>
      <c r="AO315" s="12"/>
      <c r="AP315" s="12"/>
      <c r="AQ315" s="12"/>
      <c r="AR315" s="12"/>
      <c r="AS315" s="12"/>
      <c r="AT315" s="12"/>
      <c r="AU315" s="12"/>
      <c r="AV315" s="12"/>
      <c r="AW315" s="12"/>
      <c r="AX315" s="12"/>
      <c r="AY315" s="12"/>
      <c r="AZ315" s="12"/>
      <c r="BA315" s="12"/>
      <c r="BB315" s="12"/>
      <c r="BC315" s="12"/>
      <c r="BD315" s="12"/>
      <c r="BE315" s="12"/>
      <c r="BF315" s="12"/>
      <c r="BG315" s="12"/>
      <c r="BH315" s="12"/>
      <c r="BI315" s="12"/>
      <c r="BJ315" s="12"/>
      <c r="BK315" s="12"/>
      <c r="BL315" s="12"/>
      <c r="BM315" s="12"/>
      <c r="BN315" s="12"/>
      <c r="BO315" s="12"/>
      <c r="BP315" s="12"/>
      <c r="BQ315" s="12"/>
      <c r="BR315" s="12"/>
      <c r="BS315" s="12"/>
      <c r="BT315" s="12"/>
      <c r="BU315" s="12"/>
      <c r="BV315" s="12"/>
      <c r="BW315" s="12"/>
      <c r="BX315" s="12"/>
      <c r="BY315" s="12"/>
      <c r="BZ315" s="12"/>
      <c r="CA315" s="12"/>
      <c r="CB315" s="12"/>
      <c r="CC315" s="12"/>
    </row>
    <row r="316" spans="1:81" ht="15.75" x14ac:dyDescent="0.25">
      <c r="A316" s="20"/>
      <c r="B316" s="29"/>
      <c r="C316" s="29"/>
      <c r="D316" s="29"/>
      <c r="E316" s="29"/>
      <c r="F316" s="26"/>
      <c r="G316" s="13"/>
      <c r="H316" s="20"/>
      <c r="I316" s="22"/>
      <c r="J316" s="22"/>
      <c r="K316" s="22"/>
      <c r="L316" s="22"/>
      <c r="M316" s="24"/>
      <c r="N316" s="22"/>
      <c r="O316" s="20"/>
      <c r="P316" s="12"/>
      <c r="Q316" s="12"/>
      <c r="R316" s="12"/>
      <c r="S316" s="12"/>
      <c r="T316" s="12"/>
      <c r="U316" s="12"/>
      <c r="V316" s="12"/>
      <c r="W316" s="12"/>
      <c r="X316" s="12"/>
      <c r="Y316" s="12"/>
      <c r="Z316" s="12"/>
      <c r="AA316" s="12"/>
      <c r="AB316" s="12"/>
      <c r="AC316" s="12"/>
      <c r="AD316" s="12"/>
      <c r="AE316" s="12"/>
      <c r="AF316" s="12"/>
      <c r="AG316" s="12"/>
      <c r="AH316" s="12"/>
      <c r="AI316" s="12"/>
      <c r="AJ316" s="12"/>
      <c r="AK316" s="12"/>
      <c r="AL316" s="12"/>
      <c r="AM316" s="12"/>
      <c r="AN316" s="12"/>
      <c r="AO316" s="12"/>
      <c r="AP316" s="12"/>
      <c r="AQ316" s="12"/>
      <c r="AR316" s="12"/>
      <c r="AS316" s="12"/>
      <c r="AT316" s="12"/>
      <c r="AU316" s="12"/>
      <c r="AV316" s="12"/>
      <c r="AW316" s="12"/>
      <c r="AX316" s="12"/>
      <c r="AY316" s="12"/>
      <c r="AZ316" s="12"/>
      <c r="BA316" s="12"/>
      <c r="BB316" s="12"/>
      <c r="BC316" s="12"/>
      <c r="BD316" s="12"/>
      <c r="BE316" s="12"/>
      <c r="BF316" s="12"/>
      <c r="BG316" s="12"/>
      <c r="BH316" s="12"/>
      <c r="BI316" s="12"/>
      <c r="BJ316" s="12"/>
      <c r="BK316" s="12"/>
      <c r="BL316" s="12"/>
      <c r="BM316" s="12"/>
      <c r="BN316" s="12"/>
      <c r="BO316" s="12"/>
      <c r="BP316" s="12"/>
      <c r="BQ316" s="12"/>
      <c r="BR316" s="12"/>
      <c r="BS316" s="12"/>
      <c r="BT316" s="12"/>
      <c r="BU316" s="12"/>
      <c r="BV316" s="12"/>
      <c r="BW316" s="12"/>
      <c r="BX316" s="12"/>
      <c r="BY316" s="12"/>
      <c r="BZ316" s="12"/>
      <c r="CA316" s="12"/>
      <c r="CB316" s="12"/>
      <c r="CC316" s="12"/>
    </row>
    <row r="317" spans="1:81" ht="15.75" x14ac:dyDescent="0.25">
      <c r="A317" s="20"/>
      <c r="B317" s="29"/>
      <c r="C317" s="29"/>
      <c r="D317" s="29"/>
      <c r="E317" s="29"/>
      <c r="F317" s="26"/>
      <c r="G317" s="13"/>
      <c r="H317" s="20"/>
      <c r="I317" s="22"/>
      <c r="J317" s="22"/>
      <c r="K317" s="22"/>
      <c r="L317" s="22"/>
      <c r="M317" s="24"/>
      <c r="N317" s="22"/>
      <c r="O317" s="20"/>
      <c r="P317" s="12"/>
      <c r="Q317" s="12"/>
      <c r="R317" s="12"/>
      <c r="S317" s="12"/>
      <c r="T317" s="12"/>
      <c r="U317" s="12"/>
      <c r="V317" s="12"/>
      <c r="W317" s="12"/>
      <c r="X317" s="12"/>
      <c r="Y317" s="12"/>
      <c r="Z317" s="12"/>
      <c r="AA317" s="12"/>
      <c r="AB317" s="12"/>
      <c r="AC317" s="12"/>
      <c r="AD317" s="12"/>
      <c r="AE317" s="12"/>
      <c r="AF317" s="12"/>
      <c r="AG317" s="12"/>
      <c r="AH317" s="12"/>
      <c r="AI317" s="12"/>
      <c r="AJ317" s="12"/>
      <c r="AK317" s="12"/>
      <c r="AL317" s="12"/>
      <c r="AM317" s="12"/>
      <c r="AN317" s="12"/>
      <c r="AO317" s="12"/>
      <c r="AP317" s="12"/>
      <c r="AQ317" s="12"/>
      <c r="AR317" s="12"/>
      <c r="AS317" s="12"/>
      <c r="AT317" s="12"/>
      <c r="AU317" s="12"/>
      <c r="AV317" s="12"/>
      <c r="AW317" s="12"/>
      <c r="AX317" s="12"/>
      <c r="AY317" s="12"/>
      <c r="AZ317" s="12"/>
      <c r="BA317" s="12"/>
      <c r="BB317" s="12"/>
      <c r="BC317" s="12"/>
      <c r="BD317" s="12"/>
      <c r="BE317" s="12"/>
      <c r="BF317" s="12"/>
      <c r="BG317" s="12"/>
      <c r="BH317" s="12"/>
      <c r="BI317" s="12"/>
      <c r="BJ317" s="12"/>
      <c r="BK317" s="12"/>
      <c r="BL317" s="12"/>
      <c r="BM317" s="12"/>
      <c r="BN317" s="12"/>
      <c r="BO317" s="12"/>
      <c r="BP317" s="12"/>
      <c r="BQ317" s="12"/>
      <c r="BR317" s="12"/>
      <c r="BS317" s="12"/>
      <c r="BT317" s="12"/>
      <c r="BU317" s="12"/>
      <c r="BV317" s="12"/>
      <c r="BW317" s="12"/>
      <c r="BX317" s="12"/>
      <c r="BY317" s="12"/>
      <c r="BZ317" s="12"/>
      <c r="CA317" s="12"/>
      <c r="CB317" s="12"/>
      <c r="CC317" s="12"/>
    </row>
    <row r="318" spans="1:81" ht="15.75" x14ac:dyDescent="0.25">
      <c r="A318" s="20"/>
      <c r="B318" s="29"/>
      <c r="C318" s="29"/>
      <c r="D318" s="29"/>
      <c r="E318" s="29"/>
      <c r="F318" s="26"/>
      <c r="G318" s="13"/>
      <c r="H318" s="20"/>
      <c r="I318" s="22"/>
      <c r="J318" s="22"/>
      <c r="K318" s="22"/>
      <c r="L318" s="22"/>
      <c r="M318" s="24"/>
      <c r="N318" s="22"/>
      <c r="O318" s="20"/>
      <c r="P318" s="12"/>
      <c r="Q318" s="12"/>
      <c r="R318" s="12"/>
      <c r="S318" s="12"/>
      <c r="T318" s="12"/>
      <c r="U318" s="12"/>
      <c r="V318" s="12"/>
      <c r="W318" s="12"/>
      <c r="X318" s="12"/>
      <c r="Y318" s="12"/>
      <c r="Z318" s="12"/>
      <c r="AA318" s="12"/>
      <c r="AB318" s="12"/>
      <c r="AC318" s="12"/>
      <c r="AD318" s="12"/>
      <c r="AE318" s="12"/>
      <c r="AF318" s="12"/>
      <c r="AG318" s="12"/>
      <c r="AH318" s="12"/>
      <c r="AI318" s="12"/>
      <c r="AJ318" s="12"/>
      <c r="AK318" s="12"/>
      <c r="AL318" s="12"/>
      <c r="AM318" s="12"/>
      <c r="AN318" s="12"/>
      <c r="AO318" s="12"/>
      <c r="AP318" s="12"/>
      <c r="AQ318" s="12"/>
      <c r="AR318" s="12"/>
      <c r="AS318" s="12"/>
      <c r="AT318" s="12"/>
      <c r="AU318" s="12"/>
      <c r="AV318" s="12"/>
      <c r="AW318" s="12"/>
      <c r="AX318" s="12"/>
      <c r="AY318" s="12"/>
      <c r="AZ318" s="12"/>
      <c r="BA318" s="12"/>
      <c r="BB318" s="12"/>
      <c r="BC318" s="12"/>
      <c r="BD318" s="12"/>
      <c r="BE318" s="12"/>
      <c r="BF318" s="12"/>
      <c r="BG318" s="12"/>
      <c r="BH318" s="12"/>
      <c r="BI318" s="12"/>
      <c r="BJ318" s="12"/>
      <c r="BK318" s="12"/>
      <c r="BL318" s="12"/>
      <c r="BM318" s="12"/>
      <c r="BN318" s="12"/>
      <c r="BO318" s="12"/>
      <c r="BP318" s="12"/>
      <c r="BQ318" s="12"/>
      <c r="BR318" s="12"/>
      <c r="BS318" s="12"/>
      <c r="BT318" s="12"/>
      <c r="BU318" s="12"/>
      <c r="BV318" s="12"/>
      <c r="BW318" s="12"/>
      <c r="BX318" s="12"/>
      <c r="BY318" s="12"/>
      <c r="BZ318" s="12"/>
      <c r="CA318" s="12"/>
      <c r="CB318" s="12"/>
      <c r="CC318" s="12"/>
    </row>
    <row r="319" spans="1:81" ht="15.75" x14ac:dyDescent="0.25">
      <c r="A319" s="20"/>
      <c r="B319" s="29"/>
      <c r="C319" s="29"/>
      <c r="D319" s="29"/>
      <c r="E319" s="29"/>
      <c r="F319" s="26"/>
      <c r="G319" s="13"/>
      <c r="H319" s="20"/>
      <c r="I319" s="22"/>
      <c r="J319" s="22"/>
      <c r="K319" s="22"/>
      <c r="L319" s="22"/>
      <c r="M319" s="24"/>
      <c r="N319" s="22"/>
      <c r="O319" s="20"/>
      <c r="P319" s="12"/>
      <c r="Q319" s="12"/>
      <c r="R319" s="12"/>
      <c r="S319" s="12"/>
      <c r="T319" s="12"/>
      <c r="U319" s="12"/>
      <c r="V319" s="12"/>
      <c r="W319" s="12"/>
      <c r="X319" s="12"/>
      <c r="Y319" s="12"/>
      <c r="Z319" s="12"/>
      <c r="AA319" s="12"/>
      <c r="AB319" s="12"/>
      <c r="AC319" s="12"/>
      <c r="AD319" s="12"/>
      <c r="AE319" s="12"/>
      <c r="AF319" s="12"/>
      <c r="AG319" s="12"/>
      <c r="AH319" s="12"/>
      <c r="AI319" s="12"/>
      <c r="AJ319" s="12"/>
      <c r="AK319" s="12"/>
      <c r="AL319" s="12"/>
      <c r="AM319" s="12"/>
      <c r="AN319" s="12"/>
      <c r="AO319" s="12"/>
      <c r="AP319" s="12"/>
      <c r="AQ319" s="12"/>
      <c r="AR319" s="12"/>
      <c r="AS319" s="12"/>
      <c r="AT319" s="12"/>
      <c r="AU319" s="12"/>
      <c r="AV319" s="12"/>
      <c r="AW319" s="12"/>
      <c r="AX319" s="12"/>
      <c r="AY319" s="12"/>
      <c r="AZ319" s="12"/>
      <c r="BA319" s="12"/>
      <c r="BB319" s="12"/>
      <c r="BC319" s="12"/>
      <c r="BD319" s="12"/>
      <c r="BE319" s="12"/>
      <c r="BF319" s="12"/>
      <c r="BG319" s="12"/>
      <c r="BH319" s="12"/>
      <c r="BI319" s="12"/>
      <c r="BJ319" s="12"/>
      <c r="BK319" s="12"/>
      <c r="BL319" s="12"/>
      <c r="BM319" s="12"/>
      <c r="BN319" s="12"/>
      <c r="BO319" s="12"/>
      <c r="BP319" s="12"/>
      <c r="BQ319" s="12"/>
      <c r="BR319" s="12"/>
      <c r="BS319" s="12"/>
      <c r="BT319" s="12"/>
      <c r="BU319" s="12"/>
      <c r="BV319" s="12"/>
      <c r="BW319" s="12"/>
      <c r="BX319" s="12"/>
      <c r="BY319" s="12"/>
      <c r="BZ319" s="12"/>
      <c r="CA319" s="12"/>
      <c r="CB319" s="12"/>
      <c r="CC319" s="12"/>
    </row>
    <row r="320" spans="1:81" ht="15.75" x14ac:dyDescent="0.25">
      <c r="A320" s="20"/>
      <c r="B320" s="29"/>
      <c r="C320" s="29"/>
      <c r="D320" s="29"/>
      <c r="E320" s="29"/>
      <c r="F320" s="26"/>
      <c r="G320" s="13"/>
      <c r="H320" s="20"/>
      <c r="I320" s="22"/>
      <c r="J320" s="22"/>
      <c r="K320" s="22"/>
      <c r="L320" s="22"/>
      <c r="M320" s="24"/>
      <c r="N320" s="22"/>
      <c r="O320" s="20"/>
      <c r="P320" s="12"/>
      <c r="Q320" s="12"/>
      <c r="R320" s="12"/>
      <c r="S320" s="12"/>
      <c r="T320" s="12"/>
      <c r="U320" s="12"/>
      <c r="V320" s="12"/>
      <c r="W320" s="12"/>
      <c r="X320" s="12"/>
      <c r="Y320" s="12"/>
      <c r="Z320" s="12"/>
      <c r="AA320" s="12"/>
      <c r="AB320" s="12"/>
      <c r="AC320" s="12"/>
      <c r="AD320" s="12"/>
      <c r="AE320" s="12"/>
      <c r="AF320" s="12"/>
      <c r="AG320" s="12"/>
      <c r="AH320" s="12"/>
      <c r="AI320" s="12"/>
      <c r="AJ320" s="12"/>
      <c r="AK320" s="12"/>
      <c r="AL320" s="12"/>
      <c r="AM320" s="12"/>
      <c r="AN320" s="12"/>
      <c r="AO320" s="12"/>
      <c r="AP320" s="12"/>
      <c r="AQ320" s="12"/>
      <c r="AR320" s="12"/>
      <c r="AS320" s="12"/>
      <c r="AT320" s="12"/>
      <c r="AU320" s="12"/>
      <c r="AV320" s="12"/>
      <c r="AW320" s="12"/>
      <c r="AX320" s="12"/>
      <c r="AY320" s="12"/>
      <c r="AZ320" s="12"/>
      <c r="BA320" s="12"/>
      <c r="BB320" s="12"/>
      <c r="BC320" s="12"/>
      <c r="BD320" s="12"/>
      <c r="BE320" s="12"/>
      <c r="BF320" s="12"/>
      <c r="BG320" s="12"/>
      <c r="BH320" s="12"/>
      <c r="BI320" s="12"/>
      <c r="BJ320" s="12"/>
      <c r="BK320" s="12"/>
      <c r="BL320" s="12"/>
      <c r="BM320" s="12"/>
      <c r="BN320" s="12"/>
      <c r="BO320" s="12"/>
      <c r="BP320" s="12"/>
      <c r="BQ320" s="12"/>
      <c r="BR320" s="12"/>
      <c r="BS320" s="12"/>
      <c r="BT320" s="12"/>
      <c r="BU320" s="12"/>
      <c r="BV320" s="12"/>
      <c r="BW320" s="12"/>
      <c r="BX320" s="12"/>
      <c r="BY320" s="12"/>
      <c r="BZ320" s="12"/>
      <c r="CA320" s="12"/>
      <c r="CB320" s="12"/>
      <c r="CC320" s="12"/>
    </row>
    <row r="321" spans="1:81" ht="15.75" x14ac:dyDescent="0.25">
      <c r="A321" s="20"/>
      <c r="B321" s="29"/>
      <c r="C321" s="29"/>
      <c r="D321" s="29"/>
      <c r="E321" s="29"/>
      <c r="F321" s="26"/>
      <c r="G321" s="13"/>
      <c r="H321" s="20"/>
      <c r="I321" s="22"/>
      <c r="J321" s="22"/>
      <c r="K321" s="22"/>
      <c r="L321" s="22"/>
      <c r="M321" s="24"/>
      <c r="N321" s="22"/>
      <c r="O321" s="20"/>
      <c r="P321" s="12"/>
      <c r="Q321" s="12"/>
      <c r="R321" s="12"/>
      <c r="S321" s="12"/>
      <c r="T321" s="12"/>
      <c r="U321" s="12"/>
      <c r="V321" s="12"/>
      <c r="W321" s="12"/>
      <c r="X321" s="12"/>
      <c r="Y321" s="12"/>
      <c r="Z321" s="12"/>
      <c r="AA321" s="12"/>
      <c r="AB321" s="12"/>
      <c r="AC321" s="12"/>
      <c r="AD321" s="12"/>
      <c r="AE321" s="12"/>
      <c r="AF321" s="12"/>
      <c r="AG321" s="12"/>
      <c r="AH321" s="12"/>
      <c r="AI321" s="12"/>
      <c r="AJ321" s="12"/>
      <c r="AK321" s="12"/>
      <c r="AL321" s="12"/>
      <c r="AM321" s="12"/>
      <c r="AN321" s="12"/>
      <c r="AO321" s="12"/>
      <c r="AP321" s="12"/>
      <c r="AQ321" s="12"/>
      <c r="AR321" s="12"/>
      <c r="AS321" s="12"/>
      <c r="AT321" s="12"/>
      <c r="AU321" s="12"/>
      <c r="AV321" s="12"/>
      <c r="AW321" s="12"/>
      <c r="AX321" s="12"/>
      <c r="AY321" s="12"/>
      <c r="AZ321" s="12"/>
      <c r="BA321" s="12"/>
      <c r="BB321" s="12"/>
      <c r="BC321" s="12"/>
      <c r="BD321" s="12"/>
      <c r="BE321" s="12"/>
      <c r="BF321" s="12"/>
      <c r="BG321" s="12"/>
      <c r="BH321" s="12"/>
      <c r="BI321" s="12"/>
      <c r="BJ321" s="12"/>
      <c r="BK321" s="12"/>
      <c r="BL321" s="12"/>
      <c r="BM321" s="12"/>
      <c r="BN321" s="12"/>
      <c r="BO321" s="12"/>
      <c r="BP321" s="12"/>
      <c r="BQ321" s="12"/>
      <c r="BR321" s="12"/>
      <c r="BS321" s="12"/>
      <c r="BT321" s="12"/>
      <c r="BU321" s="12"/>
      <c r="BV321" s="12"/>
      <c r="BW321" s="12"/>
      <c r="BX321" s="12"/>
      <c r="BY321" s="12"/>
      <c r="BZ321" s="12"/>
      <c r="CA321" s="12"/>
      <c r="CB321" s="12"/>
      <c r="CC321" s="12"/>
    </row>
    <row r="322" spans="1:81" ht="15.75" x14ac:dyDescent="0.25">
      <c r="A322" s="20"/>
      <c r="B322" s="29"/>
      <c r="C322" s="29"/>
      <c r="D322" s="29"/>
      <c r="E322" s="29"/>
      <c r="F322" s="26"/>
      <c r="G322" s="13"/>
      <c r="H322" s="20"/>
      <c r="I322" s="22"/>
      <c r="J322" s="22"/>
      <c r="K322" s="22"/>
      <c r="L322" s="22"/>
      <c r="M322" s="24"/>
      <c r="N322" s="22"/>
      <c r="O322" s="20"/>
      <c r="P322" s="12"/>
      <c r="Q322" s="12"/>
      <c r="R322" s="12"/>
      <c r="S322" s="12"/>
      <c r="T322" s="12"/>
      <c r="U322" s="12"/>
      <c r="V322" s="12"/>
      <c r="W322" s="12"/>
      <c r="X322" s="12"/>
      <c r="Y322" s="12"/>
      <c r="Z322" s="12"/>
      <c r="AA322" s="12"/>
      <c r="AB322" s="12"/>
      <c r="AC322" s="12"/>
      <c r="AD322" s="12"/>
      <c r="AE322" s="12"/>
      <c r="AF322" s="12"/>
      <c r="AG322" s="12"/>
      <c r="AH322" s="12"/>
      <c r="AI322" s="12"/>
      <c r="AJ322" s="12"/>
      <c r="AK322" s="12"/>
      <c r="AL322" s="12"/>
      <c r="AM322" s="12"/>
      <c r="AN322" s="12"/>
      <c r="AO322" s="12"/>
      <c r="AP322" s="12"/>
      <c r="AQ322" s="12"/>
      <c r="AR322" s="12"/>
      <c r="AS322" s="12"/>
      <c r="AT322" s="12"/>
      <c r="AU322" s="12"/>
      <c r="AV322" s="12"/>
      <c r="AW322" s="12"/>
      <c r="AX322" s="12"/>
      <c r="AY322" s="12"/>
      <c r="AZ322" s="12"/>
      <c r="BA322" s="12"/>
      <c r="BB322" s="12"/>
      <c r="BC322" s="12"/>
      <c r="BD322" s="12"/>
      <c r="BE322" s="12"/>
      <c r="BF322" s="12"/>
      <c r="BG322" s="12"/>
      <c r="BH322" s="12"/>
      <c r="BI322" s="12"/>
      <c r="BJ322" s="12"/>
      <c r="BK322" s="12"/>
      <c r="BL322" s="12"/>
      <c r="BM322" s="12"/>
      <c r="BN322" s="12"/>
      <c r="BO322" s="12"/>
      <c r="BP322" s="12"/>
      <c r="BQ322" s="12"/>
      <c r="BR322" s="12"/>
      <c r="BS322" s="12"/>
      <c r="BT322" s="12"/>
      <c r="BU322" s="12"/>
      <c r="BV322" s="12"/>
      <c r="BW322" s="12"/>
      <c r="BX322" s="12"/>
      <c r="BY322" s="12"/>
      <c r="BZ322" s="12"/>
      <c r="CA322" s="12"/>
      <c r="CB322" s="12"/>
      <c r="CC322" s="12"/>
    </row>
    <row r="323" spans="1:81" ht="15.75" x14ac:dyDescent="0.25">
      <c r="A323" s="20"/>
      <c r="B323" s="29"/>
      <c r="C323" s="29"/>
      <c r="D323" s="29"/>
      <c r="E323" s="29"/>
      <c r="F323" s="26"/>
      <c r="G323" s="13"/>
      <c r="H323" s="20"/>
      <c r="I323" s="22"/>
      <c r="J323" s="22"/>
      <c r="K323" s="22"/>
      <c r="L323" s="22"/>
      <c r="M323" s="24"/>
      <c r="N323" s="22"/>
      <c r="O323" s="20"/>
      <c r="P323" s="12"/>
      <c r="Q323" s="12"/>
      <c r="R323" s="12"/>
      <c r="S323" s="12"/>
      <c r="T323" s="12"/>
      <c r="U323" s="12"/>
      <c r="V323" s="12"/>
      <c r="W323" s="12"/>
      <c r="X323" s="12"/>
      <c r="Y323" s="12"/>
      <c r="Z323" s="12"/>
      <c r="AA323" s="12"/>
      <c r="AB323" s="12"/>
      <c r="AC323" s="12"/>
      <c r="AD323" s="12"/>
      <c r="AE323" s="12"/>
      <c r="AF323" s="12"/>
      <c r="AG323" s="12"/>
      <c r="AH323" s="12"/>
      <c r="AI323" s="12"/>
      <c r="AJ323" s="12"/>
      <c r="AK323" s="12"/>
      <c r="AL323" s="12"/>
      <c r="AM323" s="12"/>
      <c r="AN323" s="12"/>
      <c r="AO323" s="12"/>
      <c r="AP323" s="12"/>
      <c r="AQ323" s="12"/>
      <c r="AR323" s="12"/>
      <c r="AS323" s="12"/>
      <c r="AT323" s="12"/>
      <c r="AU323" s="12"/>
      <c r="AV323" s="12"/>
      <c r="AW323" s="12"/>
      <c r="AX323" s="12"/>
      <c r="AY323" s="12"/>
      <c r="AZ323" s="12"/>
      <c r="BA323" s="12"/>
      <c r="BB323" s="12"/>
      <c r="BC323" s="12"/>
      <c r="BD323" s="12"/>
      <c r="BE323" s="12"/>
      <c r="BF323" s="12"/>
      <c r="BG323" s="12"/>
      <c r="BH323" s="12"/>
      <c r="BI323" s="12"/>
      <c r="BJ323" s="12"/>
      <c r="BK323" s="12"/>
      <c r="BL323" s="12"/>
      <c r="BM323" s="12"/>
      <c r="BN323" s="12"/>
      <c r="BO323" s="12"/>
      <c r="BP323" s="12"/>
      <c r="BQ323" s="12"/>
      <c r="BR323" s="12"/>
      <c r="BS323" s="12"/>
      <c r="BT323" s="12"/>
      <c r="BU323" s="12"/>
      <c r="BV323" s="12"/>
      <c r="BW323" s="12"/>
      <c r="BX323" s="12"/>
      <c r="BY323" s="12"/>
      <c r="BZ323" s="12"/>
      <c r="CA323" s="12"/>
      <c r="CB323" s="12"/>
      <c r="CC323" s="12"/>
    </row>
    <row r="324" spans="1:81" ht="15.75" x14ac:dyDescent="0.25">
      <c r="A324" s="20"/>
      <c r="B324" s="29"/>
      <c r="C324" s="29"/>
      <c r="D324" s="29"/>
      <c r="E324" s="29"/>
      <c r="F324" s="26"/>
      <c r="G324" s="13"/>
      <c r="H324" s="20"/>
      <c r="I324" s="22"/>
      <c r="J324" s="22"/>
      <c r="K324" s="22"/>
      <c r="L324" s="22"/>
      <c r="M324" s="24"/>
      <c r="N324" s="22"/>
      <c r="O324" s="20"/>
      <c r="P324" s="12"/>
      <c r="Q324" s="12"/>
      <c r="R324" s="12"/>
      <c r="S324" s="12"/>
      <c r="T324" s="12"/>
      <c r="U324" s="12"/>
      <c r="V324" s="12"/>
      <c r="W324" s="12"/>
      <c r="X324" s="12"/>
      <c r="Y324" s="12"/>
      <c r="Z324" s="12"/>
      <c r="AA324" s="12"/>
      <c r="AB324" s="12"/>
      <c r="AC324" s="12"/>
      <c r="AD324" s="12"/>
      <c r="AE324" s="12"/>
      <c r="AF324" s="12"/>
      <c r="AG324" s="12"/>
      <c r="AH324" s="12"/>
      <c r="AI324" s="12"/>
      <c r="AJ324" s="12"/>
      <c r="AK324" s="12"/>
      <c r="AL324" s="12"/>
      <c r="AM324" s="12"/>
      <c r="AN324" s="12"/>
      <c r="AO324" s="12"/>
      <c r="AP324" s="12"/>
      <c r="AQ324" s="12"/>
      <c r="AR324" s="12"/>
      <c r="AS324" s="12"/>
      <c r="AT324" s="12"/>
      <c r="AU324" s="12"/>
      <c r="AV324" s="12"/>
      <c r="AW324" s="12"/>
      <c r="AX324" s="12"/>
      <c r="AY324" s="12"/>
      <c r="AZ324" s="12"/>
      <c r="BA324" s="12"/>
      <c r="BB324" s="12"/>
      <c r="BC324" s="12"/>
      <c r="BD324" s="12"/>
      <c r="BE324" s="12"/>
      <c r="BF324" s="12"/>
      <c r="BG324" s="12"/>
      <c r="BH324" s="12"/>
      <c r="BI324" s="12"/>
      <c r="BJ324" s="12"/>
      <c r="BK324" s="12"/>
      <c r="BL324" s="12"/>
      <c r="BM324" s="12"/>
      <c r="BN324" s="12"/>
      <c r="BO324" s="12"/>
      <c r="BP324" s="12"/>
      <c r="BQ324" s="12"/>
      <c r="BR324" s="12"/>
      <c r="BS324" s="12"/>
      <c r="BT324" s="12"/>
      <c r="BU324" s="12"/>
      <c r="BV324" s="12"/>
      <c r="BW324" s="12"/>
      <c r="BX324" s="12"/>
      <c r="BY324" s="12"/>
      <c r="BZ324" s="12"/>
      <c r="CA324" s="12"/>
      <c r="CB324" s="12"/>
      <c r="CC324" s="12"/>
    </row>
    <row r="325" spans="1:81" ht="15.75" x14ac:dyDescent="0.25">
      <c r="A325" s="20"/>
      <c r="B325" s="29"/>
      <c r="C325" s="29"/>
      <c r="D325" s="29"/>
      <c r="E325" s="29"/>
      <c r="F325" s="26"/>
      <c r="G325" s="13"/>
      <c r="H325" s="20"/>
      <c r="I325" s="22"/>
      <c r="J325" s="22"/>
      <c r="K325" s="22"/>
      <c r="L325" s="22"/>
      <c r="M325" s="24"/>
      <c r="N325" s="22"/>
      <c r="O325" s="20"/>
      <c r="P325" s="12"/>
      <c r="Q325" s="12"/>
      <c r="R325" s="12"/>
      <c r="S325" s="12"/>
      <c r="T325" s="12"/>
      <c r="U325" s="12"/>
      <c r="V325" s="12"/>
      <c r="W325" s="12"/>
      <c r="X325" s="12"/>
      <c r="Y325" s="12"/>
      <c r="Z325" s="12"/>
      <c r="AA325" s="12"/>
      <c r="AB325" s="12"/>
      <c r="AC325" s="12"/>
      <c r="AD325" s="12"/>
      <c r="AE325" s="12"/>
      <c r="AF325" s="12"/>
      <c r="AG325" s="12"/>
      <c r="AH325" s="12"/>
      <c r="AI325" s="12"/>
      <c r="AJ325" s="12"/>
      <c r="AK325" s="12"/>
      <c r="AL325" s="12"/>
      <c r="AM325" s="12"/>
      <c r="AN325" s="12"/>
      <c r="AO325" s="12"/>
      <c r="AP325" s="12"/>
      <c r="AQ325" s="12"/>
      <c r="AR325" s="12"/>
      <c r="AS325" s="12"/>
      <c r="AT325" s="12"/>
      <c r="AU325" s="12"/>
      <c r="AV325" s="12"/>
      <c r="AW325" s="12"/>
      <c r="AX325" s="12"/>
      <c r="AY325" s="12"/>
      <c r="AZ325" s="12"/>
      <c r="BA325" s="12"/>
      <c r="BB325" s="12"/>
      <c r="BC325" s="12"/>
      <c r="BD325" s="12"/>
      <c r="BE325" s="12"/>
      <c r="BF325" s="12"/>
      <c r="BG325" s="12"/>
      <c r="BH325" s="12"/>
      <c r="BI325" s="12"/>
      <c r="BJ325" s="12"/>
      <c r="BK325" s="12"/>
      <c r="BL325" s="12"/>
      <c r="BM325" s="12"/>
      <c r="BN325" s="12"/>
      <c r="BO325" s="12"/>
      <c r="BP325" s="12"/>
      <c r="BQ325" s="12"/>
      <c r="BR325" s="12"/>
      <c r="BS325" s="12"/>
      <c r="BT325" s="12"/>
      <c r="BU325" s="12"/>
      <c r="BV325" s="12"/>
      <c r="BW325" s="12"/>
      <c r="BX325" s="12"/>
      <c r="BY325" s="12"/>
      <c r="BZ325" s="12"/>
      <c r="CA325" s="12"/>
      <c r="CB325" s="12"/>
      <c r="CC325" s="12"/>
    </row>
    <row r="326" spans="1:81" ht="15.75" x14ac:dyDescent="0.25">
      <c r="A326" s="20"/>
      <c r="B326" s="29"/>
      <c r="C326" s="29"/>
      <c r="D326" s="29"/>
      <c r="E326" s="29"/>
      <c r="F326" s="26"/>
      <c r="G326" s="13"/>
      <c r="H326" s="20"/>
      <c r="I326" s="22"/>
      <c r="J326" s="22"/>
      <c r="K326" s="22"/>
      <c r="L326" s="22"/>
      <c r="M326" s="24"/>
      <c r="N326" s="22"/>
      <c r="O326" s="20"/>
      <c r="P326" s="12"/>
      <c r="Q326" s="12"/>
      <c r="R326" s="12"/>
      <c r="S326" s="12"/>
      <c r="T326" s="12"/>
      <c r="U326" s="12"/>
      <c r="V326" s="12"/>
      <c r="W326" s="12"/>
      <c r="X326" s="12"/>
      <c r="Y326" s="12"/>
      <c r="Z326" s="12"/>
      <c r="AA326" s="12"/>
      <c r="AB326" s="12"/>
      <c r="AC326" s="12"/>
      <c r="AD326" s="12"/>
      <c r="AE326" s="12"/>
      <c r="AF326" s="12"/>
      <c r="AG326" s="12"/>
      <c r="AH326" s="12"/>
      <c r="AI326" s="12"/>
      <c r="AJ326" s="12"/>
      <c r="AK326" s="12"/>
      <c r="AL326" s="12"/>
      <c r="AM326" s="12"/>
      <c r="AN326" s="12"/>
      <c r="AO326" s="12"/>
      <c r="AP326" s="12"/>
      <c r="AQ326" s="12"/>
      <c r="AR326" s="12"/>
      <c r="AS326" s="12"/>
      <c r="AT326" s="12"/>
      <c r="AU326" s="12"/>
      <c r="AV326" s="12"/>
      <c r="AW326" s="12"/>
      <c r="AX326" s="12"/>
      <c r="AY326" s="12"/>
      <c r="AZ326" s="12"/>
      <c r="BA326" s="12"/>
      <c r="BB326" s="12"/>
      <c r="BC326" s="12"/>
      <c r="BD326" s="12"/>
      <c r="BE326" s="12"/>
      <c r="BF326" s="12"/>
      <c r="BG326" s="12"/>
      <c r="BH326" s="12"/>
      <c r="BI326" s="12"/>
      <c r="BJ326" s="12"/>
      <c r="BK326" s="12"/>
      <c r="BL326" s="12"/>
      <c r="BM326" s="12"/>
      <c r="BN326" s="12"/>
      <c r="BO326" s="12"/>
      <c r="BP326" s="12"/>
      <c r="BQ326" s="12"/>
      <c r="BR326" s="12"/>
      <c r="BS326" s="12"/>
      <c r="BT326" s="12"/>
      <c r="BU326" s="12"/>
      <c r="BV326" s="12"/>
      <c r="BW326" s="12"/>
      <c r="BX326" s="12"/>
      <c r="BY326" s="12"/>
      <c r="BZ326" s="12"/>
      <c r="CA326" s="12"/>
      <c r="CB326" s="12"/>
      <c r="CC326" s="12"/>
    </row>
    <row r="327" spans="1:81" ht="15.75" x14ac:dyDescent="0.25">
      <c r="A327" s="20"/>
      <c r="B327" s="29"/>
      <c r="C327" s="29"/>
      <c r="D327" s="29"/>
      <c r="E327" s="29"/>
      <c r="F327" s="26"/>
      <c r="G327" s="13"/>
      <c r="H327" s="20"/>
      <c r="I327" s="22"/>
      <c r="J327" s="22"/>
      <c r="K327" s="22"/>
      <c r="L327" s="22"/>
      <c r="M327" s="24"/>
      <c r="N327" s="22"/>
      <c r="O327" s="20"/>
      <c r="P327" s="12"/>
      <c r="Q327" s="12"/>
      <c r="R327" s="12"/>
      <c r="S327" s="12"/>
      <c r="T327" s="12"/>
      <c r="U327" s="12"/>
      <c r="V327" s="12"/>
      <c r="W327" s="12"/>
      <c r="X327" s="12"/>
      <c r="Y327" s="12"/>
      <c r="Z327" s="12"/>
      <c r="AA327" s="12"/>
      <c r="AB327" s="12"/>
      <c r="AC327" s="12"/>
      <c r="AD327" s="12"/>
      <c r="AE327" s="12"/>
      <c r="AF327" s="12"/>
      <c r="AG327" s="12"/>
      <c r="AH327" s="12"/>
      <c r="AI327" s="12"/>
      <c r="AJ327" s="12"/>
      <c r="AK327" s="12"/>
      <c r="AL327" s="12"/>
      <c r="AM327" s="12"/>
      <c r="AN327" s="12"/>
      <c r="AO327" s="12"/>
      <c r="AP327" s="12"/>
      <c r="AQ327" s="12"/>
      <c r="AR327" s="12"/>
      <c r="AS327" s="12"/>
      <c r="AT327" s="12"/>
      <c r="AU327" s="12"/>
      <c r="AV327" s="12"/>
      <c r="AW327" s="12"/>
      <c r="AX327" s="12"/>
      <c r="AY327" s="12"/>
      <c r="AZ327" s="12"/>
      <c r="BA327" s="12"/>
      <c r="BB327" s="12"/>
      <c r="BC327" s="12"/>
      <c r="BD327" s="12"/>
      <c r="BE327" s="12"/>
      <c r="BF327" s="12"/>
      <c r="BG327" s="12"/>
      <c r="BH327" s="12"/>
      <c r="BI327" s="12"/>
      <c r="BJ327" s="12"/>
      <c r="BK327" s="12"/>
      <c r="BL327" s="12"/>
      <c r="BM327" s="12"/>
      <c r="BN327" s="12"/>
      <c r="BO327" s="12"/>
      <c r="BP327" s="12"/>
      <c r="BQ327" s="12"/>
      <c r="BR327" s="12"/>
      <c r="BS327" s="12"/>
      <c r="BT327" s="12"/>
      <c r="BU327" s="12"/>
      <c r="BV327" s="12"/>
      <c r="BW327" s="12"/>
      <c r="BX327" s="12"/>
      <c r="BY327" s="12"/>
      <c r="BZ327" s="12"/>
      <c r="CA327" s="12"/>
      <c r="CB327" s="12"/>
      <c r="CC327" s="12"/>
    </row>
    <row r="328" spans="1:81" ht="15.75" x14ac:dyDescent="0.25">
      <c r="A328" s="20"/>
      <c r="B328" s="29"/>
      <c r="C328" s="29"/>
      <c r="D328" s="29"/>
      <c r="E328" s="29"/>
      <c r="F328" s="26"/>
      <c r="G328" s="13"/>
      <c r="H328" s="20"/>
      <c r="I328" s="22"/>
      <c r="J328" s="22"/>
      <c r="K328" s="22"/>
      <c r="L328" s="22"/>
      <c r="M328" s="24"/>
      <c r="N328" s="22"/>
      <c r="O328" s="20"/>
      <c r="P328" s="12"/>
      <c r="Q328" s="12"/>
      <c r="R328" s="12"/>
      <c r="S328" s="12"/>
      <c r="T328" s="12"/>
      <c r="U328" s="12"/>
      <c r="V328" s="12"/>
      <c r="W328" s="12"/>
      <c r="X328" s="12"/>
      <c r="Y328" s="12"/>
      <c r="Z328" s="12"/>
      <c r="AA328" s="12"/>
      <c r="AB328" s="12"/>
      <c r="AC328" s="12"/>
      <c r="AD328" s="12"/>
      <c r="AE328" s="12"/>
      <c r="AF328" s="12"/>
      <c r="AG328" s="12"/>
      <c r="AH328" s="12"/>
      <c r="AI328" s="12"/>
      <c r="AJ328" s="12"/>
      <c r="AK328" s="12"/>
      <c r="AL328" s="12"/>
      <c r="AM328" s="12"/>
      <c r="AN328" s="12"/>
      <c r="AO328" s="12"/>
      <c r="AP328" s="12"/>
      <c r="AQ328" s="12"/>
      <c r="AR328" s="12"/>
      <c r="AS328" s="12"/>
      <c r="AT328" s="12"/>
      <c r="AU328" s="12"/>
      <c r="AV328" s="12"/>
      <c r="AW328" s="12"/>
      <c r="AX328" s="12"/>
      <c r="AY328" s="12"/>
      <c r="AZ328" s="12"/>
      <c r="BA328" s="12"/>
      <c r="BB328" s="12"/>
      <c r="BC328" s="12"/>
      <c r="BD328" s="12"/>
      <c r="BE328" s="12"/>
      <c r="BF328" s="12"/>
      <c r="BG328" s="12"/>
      <c r="BH328" s="12"/>
      <c r="BI328" s="12"/>
      <c r="BJ328" s="12"/>
      <c r="BK328" s="12"/>
      <c r="BL328" s="12"/>
      <c r="BM328" s="12"/>
      <c r="BN328" s="12"/>
      <c r="BO328" s="12"/>
      <c r="BP328" s="12"/>
      <c r="BQ328" s="12"/>
      <c r="BR328" s="12"/>
      <c r="BS328" s="12"/>
      <c r="BT328" s="12"/>
      <c r="BU328" s="12"/>
      <c r="BV328" s="12"/>
      <c r="BW328" s="12"/>
      <c r="BX328" s="12"/>
      <c r="BY328" s="12"/>
      <c r="BZ328" s="12"/>
      <c r="CA328" s="12"/>
      <c r="CB328" s="12"/>
      <c r="CC328" s="12"/>
    </row>
    <row r="329" spans="1:81" ht="15.75" x14ac:dyDescent="0.25">
      <c r="A329" s="20"/>
      <c r="B329" s="29"/>
      <c r="C329" s="29"/>
      <c r="D329" s="29"/>
      <c r="E329" s="29"/>
      <c r="F329" s="26"/>
      <c r="G329" s="13"/>
      <c r="H329" s="20"/>
      <c r="I329" s="22"/>
      <c r="J329" s="22"/>
      <c r="K329" s="22"/>
      <c r="L329" s="22"/>
      <c r="M329" s="24"/>
      <c r="N329" s="22"/>
      <c r="O329" s="20"/>
      <c r="P329" s="12"/>
      <c r="Q329" s="12"/>
      <c r="R329" s="12"/>
      <c r="S329" s="12"/>
      <c r="T329" s="12"/>
      <c r="U329" s="12"/>
      <c r="V329" s="12"/>
      <c r="W329" s="12"/>
      <c r="X329" s="12"/>
      <c r="Y329" s="12"/>
      <c r="Z329" s="12"/>
      <c r="AA329" s="12"/>
      <c r="AB329" s="12"/>
      <c r="AC329" s="12"/>
      <c r="AD329" s="12"/>
      <c r="AE329" s="12"/>
      <c r="AF329" s="12"/>
      <c r="AG329" s="12"/>
      <c r="AH329" s="12"/>
      <c r="AI329" s="12"/>
      <c r="AJ329" s="12"/>
      <c r="AK329" s="12"/>
      <c r="AL329" s="12"/>
      <c r="AM329" s="12"/>
      <c r="AN329" s="12"/>
      <c r="AO329" s="12"/>
      <c r="AP329" s="12"/>
      <c r="AQ329" s="12"/>
      <c r="AR329" s="12"/>
      <c r="AS329" s="12"/>
      <c r="AT329" s="12"/>
      <c r="AU329" s="12"/>
      <c r="AV329" s="12"/>
      <c r="AW329" s="12"/>
      <c r="AX329" s="12"/>
      <c r="AY329" s="12"/>
      <c r="AZ329" s="12"/>
      <c r="BA329" s="12"/>
      <c r="BB329" s="12"/>
      <c r="BC329" s="12"/>
      <c r="BD329" s="12"/>
      <c r="BE329" s="12"/>
      <c r="BF329" s="12"/>
      <c r="BG329" s="12"/>
      <c r="BH329" s="12"/>
      <c r="BI329" s="12"/>
      <c r="BJ329" s="12"/>
      <c r="BK329" s="12"/>
      <c r="BL329" s="12"/>
      <c r="BM329" s="12"/>
      <c r="BN329" s="12"/>
      <c r="BO329" s="12"/>
      <c r="BP329" s="12"/>
      <c r="BQ329" s="12"/>
      <c r="BR329" s="12"/>
      <c r="BS329" s="12"/>
      <c r="BT329" s="12"/>
      <c r="BU329" s="12"/>
      <c r="BV329" s="12"/>
      <c r="BW329" s="12"/>
      <c r="BX329" s="12"/>
      <c r="BY329" s="12"/>
      <c r="BZ329" s="12"/>
      <c r="CA329" s="12"/>
      <c r="CB329" s="12"/>
      <c r="CC329" s="12"/>
    </row>
    <row r="330" spans="1:81" ht="15.75" x14ac:dyDescent="0.25">
      <c r="A330" s="20"/>
      <c r="B330" s="29"/>
      <c r="C330" s="29"/>
      <c r="D330" s="29"/>
      <c r="E330" s="29"/>
      <c r="F330" s="26"/>
      <c r="G330" s="13"/>
      <c r="H330" s="20"/>
      <c r="I330" s="22"/>
      <c r="J330" s="22"/>
      <c r="K330" s="22"/>
      <c r="L330" s="22"/>
      <c r="M330" s="24"/>
      <c r="N330" s="22"/>
      <c r="O330" s="20"/>
      <c r="P330" s="12"/>
      <c r="Q330" s="12"/>
      <c r="R330" s="12"/>
      <c r="S330" s="12"/>
      <c r="T330" s="12"/>
      <c r="U330" s="12"/>
      <c r="V330" s="12"/>
      <c r="W330" s="12"/>
      <c r="X330" s="12"/>
      <c r="Y330" s="12"/>
      <c r="Z330" s="12"/>
      <c r="AA330" s="12"/>
      <c r="AB330" s="12"/>
      <c r="AC330" s="12"/>
      <c r="AD330" s="12"/>
      <c r="AE330" s="12"/>
      <c r="AF330" s="12"/>
      <c r="AG330" s="12"/>
      <c r="AH330" s="12"/>
      <c r="AI330" s="12"/>
      <c r="AJ330" s="12"/>
      <c r="AK330" s="12"/>
      <c r="AL330" s="12"/>
      <c r="AM330" s="12"/>
      <c r="AN330" s="12"/>
      <c r="AO330" s="12"/>
      <c r="AP330" s="12"/>
      <c r="AQ330" s="12"/>
      <c r="AR330" s="12"/>
      <c r="AS330" s="12"/>
      <c r="AT330" s="12"/>
      <c r="AU330" s="12"/>
      <c r="AV330" s="12"/>
      <c r="AW330" s="12"/>
      <c r="AX330" s="12"/>
      <c r="AY330" s="12"/>
      <c r="AZ330" s="12"/>
      <c r="BA330" s="12"/>
      <c r="BB330" s="12"/>
      <c r="BC330" s="12"/>
      <c r="BD330" s="12"/>
      <c r="BE330" s="12"/>
      <c r="BF330" s="12"/>
      <c r="BG330" s="12"/>
      <c r="BH330" s="12"/>
      <c r="BI330" s="12"/>
      <c r="BJ330" s="12"/>
      <c r="BK330" s="12"/>
      <c r="BL330" s="12"/>
      <c r="BM330" s="12"/>
      <c r="BN330" s="12"/>
      <c r="BO330" s="12"/>
      <c r="BP330" s="12"/>
      <c r="BQ330" s="12"/>
      <c r="BR330" s="12"/>
      <c r="BS330" s="12"/>
      <c r="BT330" s="12"/>
      <c r="BU330" s="12"/>
      <c r="BV330" s="12"/>
      <c r="BW330" s="12"/>
      <c r="BX330" s="12"/>
      <c r="BY330" s="12"/>
      <c r="BZ330" s="12"/>
      <c r="CA330" s="12"/>
      <c r="CB330" s="12"/>
      <c r="CC330" s="12"/>
    </row>
    <row r="331" spans="1:81" ht="15.75" x14ac:dyDescent="0.25">
      <c r="A331" s="20"/>
      <c r="B331" s="29"/>
      <c r="C331" s="29"/>
      <c r="D331" s="29"/>
      <c r="E331" s="29"/>
      <c r="F331" s="26"/>
      <c r="G331" s="13"/>
      <c r="H331" s="20"/>
      <c r="I331" s="22"/>
      <c r="J331" s="22"/>
      <c r="K331" s="22"/>
      <c r="L331" s="22"/>
      <c r="M331" s="24"/>
      <c r="N331" s="22"/>
      <c r="O331" s="20"/>
      <c r="P331" s="12"/>
      <c r="Q331" s="12"/>
      <c r="R331" s="12"/>
      <c r="S331" s="12"/>
      <c r="T331" s="12"/>
      <c r="U331" s="12"/>
      <c r="V331" s="12"/>
      <c r="W331" s="12"/>
      <c r="X331" s="12"/>
      <c r="Y331" s="12"/>
      <c r="Z331" s="12"/>
      <c r="AA331" s="12"/>
      <c r="AB331" s="12"/>
      <c r="AC331" s="12"/>
      <c r="AD331" s="12"/>
      <c r="AE331" s="12"/>
      <c r="AF331" s="12"/>
      <c r="AG331" s="12"/>
      <c r="AH331" s="12"/>
      <c r="AI331" s="12"/>
      <c r="AJ331" s="12"/>
      <c r="AK331" s="12"/>
      <c r="AL331" s="12"/>
      <c r="AM331" s="12"/>
      <c r="AN331" s="12"/>
      <c r="AO331" s="12"/>
      <c r="AP331" s="12"/>
      <c r="AQ331" s="12"/>
      <c r="AR331" s="12"/>
      <c r="AS331" s="12"/>
      <c r="AT331" s="12"/>
      <c r="AU331" s="12"/>
      <c r="AV331" s="12"/>
      <c r="AW331" s="12"/>
      <c r="AX331" s="12"/>
      <c r="AY331" s="12"/>
      <c r="AZ331" s="12"/>
      <c r="BA331" s="12"/>
      <c r="BB331" s="12"/>
      <c r="BC331" s="12"/>
      <c r="BD331" s="12"/>
      <c r="BE331" s="12"/>
      <c r="BF331" s="12"/>
      <c r="BG331" s="12"/>
      <c r="BH331" s="12"/>
      <c r="BI331" s="12"/>
      <c r="BJ331" s="12"/>
      <c r="BK331" s="12"/>
      <c r="BL331" s="12"/>
      <c r="BM331" s="12"/>
      <c r="BN331" s="12"/>
      <c r="BO331" s="12"/>
      <c r="BP331" s="12"/>
      <c r="BQ331" s="12"/>
      <c r="BR331" s="12"/>
      <c r="BS331" s="12"/>
      <c r="BT331" s="12"/>
      <c r="BU331" s="12"/>
      <c r="BV331" s="12"/>
      <c r="BW331" s="12"/>
      <c r="BX331" s="12"/>
      <c r="BY331" s="12"/>
      <c r="BZ331" s="12"/>
      <c r="CA331" s="12"/>
      <c r="CB331" s="12"/>
      <c r="CC331" s="12"/>
    </row>
    <row r="332" spans="1:81" ht="15.75" x14ac:dyDescent="0.25">
      <c r="A332" s="20"/>
      <c r="B332" s="29"/>
      <c r="C332" s="29"/>
      <c r="D332" s="29"/>
      <c r="E332" s="29"/>
      <c r="F332" s="26"/>
      <c r="G332" s="13"/>
      <c r="H332" s="20"/>
      <c r="I332" s="22"/>
      <c r="J332" s="22"/>
      <c r="K332" s="22"/>
      <c r="L332" s="22"/>
      <c r="M332" s="24"/>
      <c r="N332" s="22"/>
      <c r="O332" s="20"/>
      <c r="P332" s="12"/>
      <c r="Q332" s="12"/>
      <c r="R332" s="12"/>
      <c r="S332" s="12"/>
      <c r="T332" s="12"/>
      <c r="U332" s="12"/>
      <c r="V332" s="12"/>
      <c r="W332" s="12"/>
      <c r="X332" s="12"/>
      <c r="Y332" s="12"/>
      <c r="Z332" s="12"/>
      <c r="AA332" s="12"/>
      <c r="AB332" s="12"/>
      <c r="AC332" s="12"/>
      <c r="AD332" s="12"/>
      <c r="AE332" s="12"/>
      <c r="AF332" s="12"/>
      <c r="AG332" s="12"/>
      <c r="AH332" s="12"/>
      <c r="AI332" s="12"/>
      <c r="AJ332" s="12"/>
      <c r="AK332" s="12"/>
      <c r="AL332" s="12"/>
      <c r="AM332" s="12"/>
      <c r="AN332" s="12"/>
      <c r="AO332" s="12"/>
      <c r="AP332" s="12"/>
      <c r="AQ332" s="12"/>
      <c r="AR332" s="12"/>
      <c r="AS332" s="12"/>
      <c r="AT332" s="12"/>
      <c r="AU332" s="12"/>
      <c r="AV332" s="12"/>
      <c r="AW332" s="12"/>
      <c r="AX332" s="12"/>
      <c r="AY332" s="12"/>
      <c r="AZ332" s="12"/>
      <c r="BA332" s="12"/>
      <c r="BB332" s="12"/>
      <c r="BC332" s="12"/>
      <c r="BD332" s="12"/>
      <c r="BE332" s="12"/>
      <c r="BF332" s="12"/>
      <c r="BG332" s="12"/>
      <c r="BH332" s="12"/>
      <c r="BI332" s="12"/>
      <c r="BJ332" s="12"/>
      <c r="BK332" s="12"/>
      <c r="BL332" s="12"/>
      <c r="BM332" s="12"/>
      <c r="BN332" s="12"/>
      <c r="BO332" s="12"/>
      <c r="BP332" s="12"/>
      <c r="BQ332" s="12"/>
      <c r="BR332" s="12"/>
      <c r="BS332" s="12"/>
      <c r="BT332" s="12"/>
      <c r="BU332" s="12"/>
      <c r="BV332" s="12"/>
      <c r="BW332" s="12"/>
      <c r="BX332" s="12"/>
      <c r="BY332" s="12"/>
      <c r="BZ332" s="12"/>
      <c r="CA332" s="12"/>
      <c r="CB332" s="12"/>
      <c r="CC332" s="12"/>
    </row>
    <row r="333" spans="1:81" ht="15.75" x14ac:dyDescent="0.25">
      <c r="A333" s="20"/>
      <c r="B333" s="29"/>
      <c r="C333" s="29"/>
      <c r="D333" s="29"/>
      <c r="E333" s="29"/>
      <c r="F333" s="26"/>
      <c r="G333" s="13"/>
      <c r="H333" s="20"/>
      <c r="I333" s="22"/>
      <c r="J333" s="22"/>
      <c r="K333" s="22"/>
      <c r="L333" s="22"/>
      <c r="M333" s="24"/>
      <c r="N333" s="22"/>
      <c r="O333" s="20"/>
      <c r="P333" s="12"/>
      <c r="Q333" s="12"/>
      <c r="R333" s="12"/>
      <c r="S333" s="12"/>
      <c r="T333" s="12"/>
      <c r="U333" s="12"/>
      <c r="V333" s="12"/>
      <c r="W333" s="12"/>
      <c r="X333" s="12"/>
      <c r="Y333" s="12"/>
      <c r="Z333" s="12"/>
      <c r="AA333" s="12"/>
      <c r="AB333" s="12"/>
      <c r="AC333" s="12"/>
      <c r="AD333" s="12"/>
      <c r="AE333" s="12"/>
      <c r="AF333" s="12"/>
      <c r="AG333" s="12"/>
      <c r="AH333" s="12"/>
      <c r="AI333" s="12"/>
      <c r="AJ333" s="12"/>
      <c r="AK333" s="12"/>
      <c r="AL333" s="12"/>
      <c r="AM333" s="12"/>
      <c r="AN333" s="12"/>
      <c r="AO333" s="12"/>
      <c r="AP333" s="12"/>
      <c r="AQ333" s="12"/>
      <c r="AR333" s="12"/>
      <c r="AS333" s="12"/>
      <c r="AT333" s="12"/>
      <c r="AU333" s="12"/>
      <c r="AV333" s="12"/>
      <c r="AW333" s="12"/>
      <c r="AX333" s="12"/>
      <c r="AY333" s="12"/>
      <c r="AZ333" s="12"/>
      <c r="BA333" s="12"/>
      <c r="BB333" s="12"/>
      <c r="BC333" s="12"/>
      <c r="BD333" s="12"/>
      <c r="BE333" s="12"/>
      <c r="BF333" s="12"/>
      <c r="BG333" s="12"/>
      <c r="BH333" s="12"/>
      <c r="BI333" s="12"/>
      <c r="BJ333" s="12"/>
      <c r="BK333" s="12"/>
      <c r="BL333" s="12"/>
      <c r="BM333" s="12"/>
      <c r="BN333" s="12"/>
      <c r="BO333" s="12"/>
      <c r="BP333" s="12"/>
      <c r="BQ333" s="12"/>
      <c r="BR333" s="12"/>
      <c r="BS333" s="12"/>
      <c r="BT333" s="12"/>
      <c r="BU333" s="12"/>
      <c r="BV333" s="12"/>
      <c r="BW333" s="12"/>
      <c r="BX333" s="12"/>
      <c r="BY333" s="12"/>
      <c r="BZ333" s="12"/>
      <c r="CA333" s="12"/>
      <c r="CB333" s="12"/>
      <c r="CC333" s="12"/>
    </row>
    <row r="334" spans="1:81" ht="15.75" x14ac:dyDescent="0.25">
      <c r="A334" s="20"/>
      <c r="B334" s="29"/>
      <c r="C334" s="29"/>
      <c r="D334" s="29"/>
      <c r="E334" s="29"/>
      <c r="F334" s="26"/>
      <c r="G334" s="13"/>
      <c r="H334" s="20"/>
      <c r="I334" s="22"/>
      <c r="J334" s="22"/>
      <c r="K334" s="22"/>
      <c r="L334" s="22"/>
      <c r="M334" s="24"/>
      <c r="N334" s="22"/>
      <c r="O334" s="20"/>
      <c r="P334" s="12"/>
      <c r="Q334" s="12"/>
      <c r="R334" s="12"/>
      <c r="S334" s="12"/>
      <c r="T334" s="12"/>
      <c r="U334" s="12"/>
      <c r="V334" s="12"/>
      <c r="W334" s="12"/>
      <c r="X334" s="12"/>
      <c r="Y334" s="12"/>
      <c r="Z334" s="12"/>
      <c r="AA334" s="12"/>
      <c r="AB334" s="12"/>
      <c r="AC334" s="12"/>
      <c r="AD334" s="12"/>
      <c r="AE334" s="12"/>
      <c r="AF334" s="12"/>
      <c r="AG334" s="12"/>
      <c r="AH334" s="12"/>
      <c r="AI334" s="12"/>
      <c r="AJ334" s="12"/>
      <c r="AK334" s="12"/>
      <c r="AL334" s="12"/>
      <c r="AM334" s="12"/>
      <c r="AN334" s="12"/>
      <c r="AO334" s="12"/>
      <c r="AP334" s="12"/>
      <c r="AQ334" s="12"/>
      <c r="AR334" s="12"/>
      <c r="AS334" s="12"/>
      <c r="AT334" s="12"/>
      <c r="AU334" s="12"/>
      <c r="AV334" s="12"/>
      <c r="AW334" s="12"/>
      <c r="AX334" s="12"/>
      <c r="AY334" s="12"/>
      <c r="AZ334" s="12"/>
      <c r="BA334" s="12"/>
      <c r="BB334" s="12"/>
      <c r="BC334" s="12"/>
      <c r="BD334" s="12"/>
      <c r="BE334" s="12"/>
      <c r="BF334" s="12"/>
      <c r="BG334" s="12"/>
      <c r="BH334" s="12"/>
      <c r="BI334" s="12"/>
      <c r="BJ334" s="12"/>
      <c r="BK334" s="12"/>
      <c r="BL334" s="12"/>
      <c r="BM334" s="12"/>
      <c r="BN334" s="12"/>
      <c r="BO334" s="12"/>
      <c r="BP334" s="12"/>
      <c r="BQ334" s="12"/>
      <c r="BR334" s="12"/>
      <c r="BS334" s="12"/>
      <c r="BT334" s="12"/>
      <c r="BU334" s="12"/>
      <c r="BV334" s="12"/>
      <c r="BW334" s="12"/>
      <c r="BX334" s="12"/>
      <c r="BY334" s="12"/>
      <c r="BZ334" s="12"/>
      <c r="CA334" s="12"/>
      <c r="CB334" s="12"/>
      <c r="CC334" s="12"/>
    </row>
    <row r="335" spans="1:81" ht="15.75" x14ac:dyDescent="0.25">
      <c r="A335" s="20"/>
      <c r="B335" s="29"/>
      <c r="C335" s="29"/>
      <c r="D335" s="29"/>
      <c r="E335" s="29"/>
      <c r="F335" s="26"/>
      <c r="G335" s="13"/>
      <c r="H335" s="20"/>
      <c r="I335" s="22"/>
      <c r="J335" s="22"/>
      <c r="K335" s="22"/>
      <c r="L335" s="22"/>
      <c r="M335" s="24"/>
      <c r="N335" s="22"/>
      <c r="O335" s="20"/>
      <c r="P335" s="12"/>
      <c r="Q335" s="12"/>
      <c r="R335" s="12"/>
      <c r="S335" s="12"/>
      <c r="T335" s="12"/>
      <c r="U335" s="12"/>
      <c r="V335" s="12"/>
      <c r="W335" s="12"/>
      <c r="X335" s="12"/>
      <c r="Y335" s="12"/>
      <c r="Z335" s="12"/>
      <c r="AA335" s="12"/>
      <c r="AB335" s="12"/>
      <c r="AC335" s="12"/>
      <c r="AD335" s="12"/>
      <c r="AE335" s="12"/>
      <c r="AF335" s="12"/>
      <c r="AG335" s="12"/>
      <c r="AH335" s="12"/>
      <c r="AI335" s="12"/>
      <c r="AJ335" s="12"/>
      <c r="AK335" s="12"/>
      <c r="AL335" s="12"/>
      <c r="AM335" s="12"/>
      <c r="AN335" s="12"/>
      <c r="AO335" s="12"/>
      <c r="AP335" s="12"/>
      <c r="AQ335" s="12"/>
      <c r="AR335" s="12"/>
      <c r="AS335" s="12"/>
      <c r="AT335" s="12"/>
      <c r="AU335" s="12"/>
      <c r="AV335" s="12"/>
      <c r="AW335" s="12"/>
      <c r="AX335" s="12"/>
      <c r="AY335" s="12"/>
      <c r="AZ335" s="12"/>
      <c r="BA335" s="12"/>
      <c r="BB335" s="12"/>
      <c r="BC335" s="12"/>
      <c r="BD335" s="12"/>
      <c r="BE335" s="12"/>
      <c r="BF335" s="12"/>
      <c r="BG335" s="12"/>
      <c r="BH335" s="12"/>
      <c r="BI335" s="12"/>
      <c r="BJ335" s="12"/>
      <c r="BK335" s="12"/>
      <c r="BL335" s="12"/>
      <c r="BM335" s="12"/>
      <c r="BN335" s="12"/>
      <c r="BO335" s="12"/>
      <c r="BP335" s="12"/>
      <c r="BQ335" s="12"/>
      <c r="BR335" s="12"/>
      <c r="BS335" s="12"/>
      <c r="BT335" s="12"/>
      <c r="BU335" s="12"/>
      <c r="BV335" s="12"/>
      <c r="BW335" s="12"/>
      <c r="BX335" s="12"/>
      <c r="BY335" s="12"/>
      <c r="BZ335" s="12"/>
      <c r="CA335" s="12"/>
      <c r="CB335" s="12"/>
      <c r="CC335" s="12"/>
    </row>
    <row r="336" spans="1:81" ht="15.75" x14ac:dyDescent="0.25">
      <c r="A336" s="20"/>
      <c r="B336" s="29"/>
      <c r="C336" s="29"/>
      <c r="D336" s="29"/>
      <c r="E336" s="29"/>
      <c r="F336" s="26"/>
      <c r="G336" s="13"/>
      <c r="H336" s="20"/>
      <c r="I336" s="22"/>
      <c r="J336" s="22"/>
      <c r="K336" s="22"/>
      <c r="L336" s="22"/>
      <c r="M336" s="24"/>
      <c r="N336" s="22"/>
      <c r="O336" s="20"/>
      <c r="P336" s="12"/>
      <c r="Q336" s="12"/>
      <c r="R336" s="12"/>
      <c r="S336" s="12"/>
      <c r="T336" s="12"/>
      <c r="U336" s="12"/>
      <c r="V336" s="12"/>
      <c r="W336" s="12"/>
      <c r="X336" s="12"/>
      <c r="Y336" s="12"/>
      <c r="Z336" s="12"/>
      <c r="AA336" s="12"/>
      <c r="AB336" s="12"/>
      <c r="AC336" s="12"/>
      <c r="AD336" s="12"/>
      <c r="AE336" s="12"/>
      <c r="AF336" s="12"/>
      <c r="AG336" s="12"/>
      <c r="AH336" s="12"/>
      <c r="AI336" s="12"/>
      <c r="AJ336" s="12"/>
      <c r="AK336" s="12"/>
      <c r="AL336" s="12"/>
      <c r="AM336" s="12"/>
      <c r="AN336" s="12"/>
      <c r="AO336" s="12"/>
      <c r="AP336" s="12"/>
      <c r="AQ336" s="12"/>
      <c r="AR336" s="12"/>
      <c r="AS336" s="12"/>
      <c r="AT336" s="12"/>
      <c r="AU336" s="12"/>
      <c r="AV336" s="12"/>
      <c r="AW336" s="12"/>
      <c r="AX336" s="12"/>
      <c r="AY336" s="12"/>
      <c r="AZ336" s="12"/>
      <c r="BA336" s="12"/>
      <c r="BB336" s="12"/>
      <c r="BC336" s="12"/>
      <c r="BD336" s="12"/>
      <c r="BE336" s="12"/>
      <c r="BF336" s="12"/>
      <c r="BG336" s="12"/>
      <c r="BH336" s="12"/>
      <c r="BI336" s="12"/>
      <c r="BJ336" s="12"/>
      <c r="BK336" s="12"/>
      <c r="BL336" s="12"/>
      <c r="BM336" s="12"/>
      <c r="BN336" s="12"/>
      <c r="BO336" s="12"/>
      <c r="BP336" s="12"/>
      <c r="BQ336" s="12"/>
      <c r="BR336" s="12"/>
      <c r="BS336" s="12"/>
      <c r="BT336" s="12"/>
      <c r="BU336" s="12"/>
      <c r="BV336" s="12"/>
      <c r="BW336" s="12"/>
      <c r="BX336" s="12"/>
      <c r="BY336" s="12"/>
      <c r="BZ336" s="12"/>
      <c r="CA336" s="12"/>
      <c r="CB336" s="12"/>
      <c r="CC336" s="12"/>
    </row>
    <row r="337" spans="1:81" ht="15.75" x14ac:dyDescent="0.25">
      <c r="A337" s="20"/>
      <c r="B337" s="29"/>
      <c r="C337" s="29"/>
      <c r="D337" s="29"/>
      <c r="E337" s="29"/>
      <c r="F337" s="26"/>
      <c r="G337" s="13"/>
      <c r="H337" s="20"/>
      <c r="I337" s="22"/>
      <c r="J337" s="22"/>
      <c r="K337" s="22"/>
      <c r="L337" s="22"/>
      <c r="M337" s="24"/>
      <c r="N337" s="22"/>
      <c r="O337" s="20"/>
      <c r="P337" s="12"/>
      <c r="Q337" s="12"/>
      <c r="R337" s="12"/>
      <c r="S337" s="12"/>
      <c r="T337" s="12"/>
      <c r="U337" s="12"/>
      <c r="V337" s="12"/>
      <c r="W337" s="12"/>
      <c r="X337" s="12"/>
      <c r="Y337" s="12"/>
      <c r="Z337" s="12"/>
      <c r="AA337" s="12"/>
      <c r="AB337" s="12"/>
      <c r="AC337" s="12"/>
      <c r="AD337" s="12"/>
      <c r="AE337" s="12"/>
      <c r="AF337" s="12"/>
      <c r="AG337" s="12"/>
      <c r="AH337" s="12"/>
      <c r="AI337" s="12"/>
      <c r="AJ337" s="12"/>
      <c r="AK337" s="12"/>
      <c r="AL337" s="12"/>
      <c r="AM337" s="12"/>
      <c r="AN337" s="12"/>
      <c r="AO337" s="12"/>
      <c r="AP337" s="12"/>
      <c r="AQ337" s="12"/>
      <c r="AR337" s="12"/>
      <c r="AS337" s="12"/>
      <c r="AT337" s="12"/>
      <c r="AU337" s="12"/>
      <c r="AV337" s="12"/>
      <c r="AW337" s="12"/>
      <c r="AX337" s="12"/>
      <c r="AY337" s="12"/>
      <c r="AZ337" s="12"/>
      <c r="BA337" s="12"/>
      <c r="BB337" s="12"/>
      <c r="BC337" s="12"/>
      <c r="BD337" s="12"/>
      <c r="BE337" s="12"/>
      <c r="BF337" s="12"/>
      <c r="BG337" s="12"/>
      <c r="BH337" s="12"/>
      <c r="BI337" s="12"/>
      <c r="BJ337" s="12"/>
      <c r="BK337" s="12"/>
      <c r="BL337" s="12"/>
      <c r="BM337" s="12"/>
      <c r="BN337" s="12"/>
      <c r="BO337" s="12"/>
      <c r="BP337" s="12"/>
      <c r="BQ337" s="12"/>
      <c r="BR337" s="12"/>
      <c r="BS337" s="12"/>
      <c r="BT337" s="12"/>
      <c r="BU337" s="12"/>
      <c r="BV337" s="12"/>
      <c r="BW337" s="12"/>
      <c r="BX337" s="12"/>
      <c r="BY337" s="12"/>
      <c r="BZ337" s="12"/>
      <c r="CA337" s="12"/>
      <c r="CB337" s="12"/>
      <c r="CC337" s="12"/>
    </row>
    <row r="338" spans="1:81" ht="15.75" x14ac:dyDescent="0.25">
      <c r="A338" s="20"/>
      <c r="B338" s="29"/>
      <c r="C338" s="29"/>
      <c r="D338" s="29"/>
      <c r="E338" s="29"/>
      <c r="F338" s="26"/>
      <c r="G338" s="13"/>
      <c r="H338" s="20"/>
      <c r="I338" s="22"/>
      <c r="J338" s="22"/>
      <c r="K338" s="22"/>
      <c r="L338" s="22"/>
      <c r="M338" s="24"/>
      <c r="N338" s="22"/>
      <c r="O338" s="20"/>
      <c r="P338" s="12"/>
      <c r="Q338" s="12"/>
      <c r="R338" s="12"/>
      <c r="S338" s="12"/>
      <c r="T338" s="12"/>
      <c r="U338" s="12"/>
      <c r="V338" s="12"/>
      <c r="W338" s="12"/>
      <c r="X338" s="12"/>
      <c r="Y338" s="12"/>
      <c r="Z338" s="12"/>
      <c r="AA338" s="12"/>
      <c r="AB338" s="12"/>
      <c r="AC338" s="12"/>
      <c r="AD338" s="12"/>
      <c r="AE338" s="12"/>
      <c r="AF338" s="12"/>
      <c r="AG338" s="12"/>
      <c r="AH338" s="12"/>
      <c r="AI338" s="12"/>
      <c r="AJ338" s="12"/>
      <c r="AK338" s="12"/>
      <c r="AL338" s="12"/>
      <c r="AM338" s="12"/>
      <c r="AN338" s="12"/>
      <c r="AO338" s="12"/>
      <c r="AP338" s="12"/>
      <c r="AQ338" s="12"/>
      <c r="AR338" s="12"/>
      <c r="AS338" s="12"/>
      <c r="AT338" s="12"/>
      <c r="AU338" s="12"/>
      <c r="AV338" s="12"/>
      <c r="AW338" s="12"/>
      <c r="AX338" s="12"/>
      <c r="AY338" s="12"/>
      <c r="AZ338" s="12"/>
      <c r="BA338" s="12"/>
      <c r="BB338" s="12"/>
      <c r="BC338" s="12"/>
      <c r="BD338" s="12"/>
      <c r="BE338" s="12"/>
      <c r="BF338" s="12"/>
      <c r="BG338" s="12"/>
      <c r="BH338" s="12"/>
      <c r="BI338" s="12"/>
      <c r="BJ338" s="12"/>
      <c r="BK338" s="12"/>
      <c r="BL338" s="12"/>
      <c r="BM338" s="12"/>
      <c r="BN338" s="12"/>
      <c r="BO338" s="12"/>
      <c r="BP338" s="12"/>
      <c r="BQ338" s="12"/>
      <c r="BR338" s="12"/>
      <c r="BS338" s="12"/>
      <c r="BT338" s="12"/>
      <c r="BU338" s="12"/>
      <c r="BV338" s="12"/>
      <c r="BW338" s="12"/>
      <c r="BX338" s="12"/>
      <c r="BY338" s="12"/>
      <c r="BZ338" s="12"/>
      <c r="CA338" s="12"/>
      <c r="CB338" s="12"/>
      <c r="CC338" s="12"/>
    </row>
    <row r="339" spans="1:81" ht="15.75" x14ac:dyDescent="0.25">
      <c r="A339" s="20"/>
      <c r="B339" s="29"/>
      <c r="C339" s="29"/>
      <c r="D339" s="29"/>
      <c r="E339" s="29"/>
      <c r="F339" s="26"/>
      <c r="G339" s="13"/>
      <c r="H339" s="20"/>
      <c r="I339" s="22"/>
      <c r="J339" s="22"/>
      <c r="K339" s="22"/>
      <c r="L339" s="22"/>
      <c r="M339" s="24"/>
      <c r="N339" s="22"/>
      <c r="O339" s="20"/>
      <c r="P339" s="12"/>
      <c r="Q339" s="12"/>
      <c r="R339" s="12"/>
      <c r="S339" s="12"/>
      <c r="T339" s="12"/>
      <c r="U339" s="12"/>
      <c r="V339" s="12"/>
      <c r="W339" s="12"/>
      <c r="X339" s="12"/>
      <c r="Y339" s="12"/>
      <c r="Z339" s="12"/>
      <c r="AA339" s="12"/>
      <c r="AB339" s="12"/>
      <c r="AC339" s="12"/>
      <c r="AD339" s="12"/>
      <c r="AE339" s="12"/>
      <c r="AF339" s="12"/>
      <c r="AG339" s="12"/>
      <c r="AH339" s="12"/>
      <c r="AI339" s="12"/>
      <c r="AJ339" s="12"/>
      <c r="AK339" s="12"/>
      <c r="AL339" s="12"/>
      <c r="AM339" s="12"/>
      <c r="AN339" s="12"/>
      <c r="AO339" s="12"/>
      <c r="AP339" s="12"/>
      <c r="AQ339" s="12"/>
      <c r="AR339" s="12"/>
      <c r="AS339" s="12"/>
      <c r="AT339" s="12"/>
      <c r="AU339" s="12"/>
      <c r="AV339" s="12"/>
      <c r="AW339" s="12"/>
      <c r="AX339" s="12"/>
      <c r="AY339" s="12"/>
      <c r="AZ339" s="12"/>
      <c r="BA339" s="12"/>
      <c r="BB339" s="12"/>
      <c r="BC339" s="12"/>
      <c r="BD339" s="12"/>
      <c r="BE339" s="12"/>
      <c r="BF339" s="12"/>
      <c r="BG339" s="12"/>
      <c r="BH339" s="12"/>
      <c r="BI339" s="12"/>
      <c r="BJ339" s="12"/>
      <c r="BK339" s="12"/>
      <c r="BL339" s="12"/>
      <c r="BM339" s="12"/>
      <c r="BN339" s="12"/>
      <c r="BO339" s="12"/>
      <c r="BP339" s="12"/>
      <c r="BQ339" s="12"/>
      <c r="BR339" s="12"/>
      <c r="BS339" s="12"/>
      <c r="BT339" s="12"/>
      <c r="BU339" s="12"/>
      <c r="BV339" s="12"/>
      <c r="BW339" s="12"/>
      <c r="BX339" s="12"/>
      <c r="BY339" s="12"/>
      <c r="BZ339" s="12"/>
      <c r="CA339" s="12"/>
      <c r="CB339" s="12"/>
      <c r="CC339" s="12"/>
    </row>
    <row r="340" spans="1:81" ht="15.75" x14ac:dyDescent="0.25">
      <c r="A340" s="20"/>
      <c r="B340" s="29"/>
      <c r="C340" s="29"/>
      <c r="D340" s="29"/>
      <c r="E340" s="29"/>
      <c r="F340" s="26"/>
      <c r="G340" s="13"/>
      <c r="H340" s="20"/>
      <c r="I340" s="22"/>
      <c r="J340" s="22"/>
      <c r="K340" s="22"/>
      <c r="L340" s="22"/>
      <c r="M340" s="24"/>
      <c r="N340" s="22"/>
      <c r="O340" s="20"/>
      <c r="P340" s="12"/>
      <c r="Q340" s="12"/>
      <c r="R340" s="12"/>
      <c r="S340" s="12"/>
      <c r="T340" s="12"/>
      <c r="U340" s="12"/>
      <c r="V340" s="12"/>
      <c r="W340" s="12"/>
      <c r="X340" s="12"/>
      <c r="Y340" s="12"/>
      <c r="Z340" s="12"/>
      <c r="AA340" s="12"/>
      <c r="AB340" s="12"/>
      <c r="AC340" s="12"/>
      <c r="AD340" s="12"/>
      <c r="AE340" s="12"/>
      <c r="AF340" s="12"/>
      <c r="AG340" s="12"/>
      <c r="AH340" s="12"/>
      <c r="AI340" s="12"/>
      <c r="AJ340" s="12"/>
      <c r="AK340" s="12"/>
      <c r="AL340" s="12"/>
      <c r="AM340" s="12"/>
      <c r="AN340" s="12"/>
      <c r="AO340" s="12"/>
      <c r="AP340" s="12"/>
      <c r="AQ340" s="12"/>
      <c r="AR340" s="12"/>
      <c r="AS340" s="12"/>
      <c r="AT340" s="12"/>
      <c r="AU340" s="12"/>
      <c r="AV340" s="12"/>
      <c r="AW340" s="12"/>
      <c r="AX340" s="12"/>
      <c r="AY340" s="12"/>
      <c r="AZ340" s="12"/>
      <c r="BA340" s="12"/>
      <c r="BB340" s="12"/>
      <c r="BC340" s="12"/>
      <c r="BD340" s="12"/>
      <c r="BE340" s="12"/>
      <c r="BF340" s="12"/>
      <c r="BG340" s="12"/>
      <c r="BH340" s="12"/>
      <c r="BI340" s="12"/>
      <c r="BJ340" s="12"/>
      <c r="BK340" s="12"/>
      <c r="BL340" s="12"/>
      <c r="BM340" s="12"/>
      <c r="BN340" s="12"/>
      <c r="BO340" s="12"/>
      <c r="BP340" s="12"/>
      <c r="BQ340" s="12"/>
      <c r="BR340" s="12"/>
      <c r="BS340" s="12"/>
      <c r="BT340" s="12"/>
      <c r="BU340" s="12"/>
      <c r="BV340" s="12"/>
      <c r="BW340" s="12"/>
      <c r="BX340" s="12"/>
      <c r="BY340" s="12"/>
      <c r="BZ340" s="12"/>
      <c r="CA340" s="12"/>
      <c r="CB340" s="12"/>
      <c r="CC340" s="12"/>
    </row>
    <row r="341" spans="1:81" ht="15.75" x14ac:dyDescent="0.25">
      <c r="A341" s="20"/>
      <c r="B341" s="29"/>
      <c r="C341" s="29"/>
      <c r="D341" s="29"/>
      <c r="E341" s="29"/>
      <c r="F341" s="26"/>
      <c r="G341" s="13"/>
      <c r="H341" s="20"/>
      <c r="I341" s="22"/>
      <c r="J341" s="22"/>
      <c r="K341" s="22"/>
      <c r="L341" s="22"/>
      <c r="M341" s="24"/>
      <c r="N341" s="22"/>
      <c r="O341" s="20"/>
      <c r="P341" s="12"/>
      <c r="Q341" s="12"/>
      <c r="R341" s="12"/>
      <c r="S341" s="12"/>
      <c r="T341" s="12"/>
      <c r="U341" s="12"/>
      <c r="V341" s="12"/>
      <c r="W341" s="12"/>
      <c r="X341" s="12"/>
      <c r="Y341" s="12"/>
      <c r="Z341" s="12"/>
      <c r="AA341" s="12"/>
      <c r="AB341" s="12"/>
      <c r="AC341" s="12"/>
      <c r="AD341" s="12"/>
      <c r="AE341" s="12"/>
      <c r="AF341" s="12"/>
      <c r="AG341" s="12"/>
      <c r="AH341" s="12"/>
      <c r="AI341" s="12"/>
      <c r="AJ341" s="12"/>
      <c r="AK341" s="12"/>
      <c r="AL341" s="12"/>
      <c r="AM341" s="12"/>
      <c r="AN341" s="12"/>
      <c r="AO341" s="12"/>
      <c r="AP341" s="12"/>
      <c r="AQ341" s="12"/>
      <c r="AR341" s="12"/>
      <c r="AS341" s="12"/>
      <c r="AT341" s="12"/>
      <c r="AU341" s="12"/>
      <c r="AV341" s="12"/>
      <c r="AW341" s="12"/>
      <c r="AX341" s="12"/>
      <c r="AY341" s="12"/>
      <c r="AZ341" s="12"/>
      <c r="BA341" s="12"/>
      <c r="BB341" s="12"/>
      <c r="BC341" s="12"/>
      <c r="BD341" s="12"/>
      <c r="BE341" s="12"/>
      <c r="BF341" s="12"/>
      <c r="BG341" s="12"/>
      <c r="BH341" s="12"/>
      <c r="BI341" s="12"/>
      <c r="BJ341" s="12"/>
      <c r="BK341" s="12"/>
      <c r="BL341" s="12"/>
      <c r="BM341" s="12"/>
      <c r="BN341" s="12"/>
      <c r="BO341" s="12"/>
      <c r="BP341" s="12"/>
      <c r="BQ341" s="12"/>
      <c r="BR341" s="12"/>
      <c r="BS341" s="12"/>
      <c r="BT341" s="12"/>
      <c r="BU341" s="12"/>
      <c r="BV341" s="12"/>
      <c r="BW341" s="12"/>
      <c r="BX341" s="12"/>
      <c r="BY341" s="12"/>
      <c r="BZ341" s="12"/>
      <c r="CA341" s="12"/>
      <c r="CB341" s="12"/>
      <c r="CC341" s="12"/>
    </row>
    <row r="342" spans="1:81" ht="15.75" x14ac:dyDescent="0.25">
      <c r="A342" s="20"/>
      <c r="B342" s="29"/>
      <c r="C342" s="29"/>
      <c r="D342" s="29"/>
      <c r="E342" s="29"/>
      <c r="F342" s="26"/>
      <c r="G342" s="13"/>
      <c r="H342" s="20"/>
      <c r="I342" s="22"/>
      <c r="J342" s="22"/>
      <c r="K342" s="22"/>
      <c r="L342" s="22"/>
      <c r="M342" s="24"/>
      <c r="N342" s="22"/>
      <c r="O342" s="20"/>
      <c r="P342" s="12"/>
      <c r="Q342" s="12"/>
      <c r="R342" s="12"/>
      <c r="S342" s="12"/>
      <c r="T342" s="12"/>
      <c r="U342" s="12"/>
      <c r="V342" s="12"/>
      <c r="W342" s="12"/>
      <c r="X342" s="12"/>
      <c r="Y342" s="12"/>
      <c r="Z342" s="12"/>
      <c r="AA342" s="12"/>
      <c r="AB342" s="12"/>
      <c r="AC342" s="12"/>
      <c r="AD342" s="12"/>
      <c r="AE342" s="12"/>
      <c r="AF342" s="12"/>
      <c r="AG342" s="12"/>
      <c r="AH342" s="12"/>
      <c r="AI342" s="12"/>
      <c r="AJ342" s="12"/>
      <c r="AK342" s="12"/>
      <c r="AL342" s="12"/>
      <c r="AM342" s="12"/>
      <c r="AN342" s="12"/>
      <c r="AO342" s="12"/>
      <c r="AP342" s="12"/>
      <c r="AQ342" s="12"/>
      <c r="AR342" s="12"/>
      <c r="AS342" s="12"/>
      <c r="AT342" s="12"/>
      <c r="AU342" s="12"/>
      <c r="AV342" s="12"/>
      <c r="AW342" s="12"/>
      <c r="AX342" s="12"/>
      <c r="AY342" s="12"/>
      <c r="AZ342" s="12"/>
      <c r="BA342" s="12"/>
      <c r="BB342" s="12"/>
      <c r="BC342" s="12"/>
      <c r="BD342" s="12"/>
      <c r="BE342" s="12"/>
      <c r="BF342" s="12"/>
      <c r="BG342" s="12"/>
      <c r="BH342" s="12"/>
      <c r="BI342" s="12"/>
      <c r="BJ342" s="12"/>
      <c r="BK342" s="12"/>
      <c r="BL342" s="12"/>
      <c r="BM342" s="12"/>
      <c r="BN342" s="12"/>
      <c r="BO342" s="12"/>
      <c r="BP342" s="12"/>
      <c r="BQ342" s="12"/>
      <c r="BR342" s="12"/>
      <c r="BS342" s="12"/>
      <c r="BT342" s="12"/>
      <c r="BU342" s="12"/>
      <c r="BV342" s="12"/>
      <c r="BW342" s="12"/>
      <c r="BX342" s="12"/>
      <c r="BY342" s="12"/>
      <c r="BZ342" s="12"/>
      <c r="CA342" s="12"/>
      <c r="CB342" s="12"/>
      <c r="CC342" s="12"/>
    </row>
    <row r="343" spans="1:81" ht="15.75" x14ac:dyDescent="0.25">
      <c r="A343" s="20"/>
      <c r="B343" s="29"/>
      <c r="C343" s="29"/>
      <c r="D343" s="29"/>
      <c r="E343" s="29"/>
      <c r="F343" s="26"/>
      <c r="G343" s="13"/>
      <c r="H343" s="20"/>
      <c r="I343" s="22"/>
      <c r="J343" s="22"/>
      <c r="K343" s="22"/>
      <c r="L343" s="22"/>
      <c r="M343" s="24"/>
      <c r="N343" s="22"/>
      <c r="O343" s="20"/>
      <c r="P343" s="12"/>
      <c r="Q343" s="12"/>
      <c r="R343" s="12"/>
      <c r="S343" s="12"/>
      <c r="T343" s="12"/>
      <c r="U343" s="12"/>
      <c r="V343" s="12"/>
      <c r="W343" s="12"/>
      <c r="X343" s="12"/>
      <c r="Y343" s="12"/>
      <c r="Z343" s="12"/>
      <c r="AA343" s="12"/>
      <c r="AB343" s="12"/>
      <c r="AC343" s="12"/>
      <c r="AD343" s="12"/>
      <c r="AE343" s="12"/>
      <c r="AF343" s="12"/>
      <c r="AG343" s="12"/>
      <c r="AH343" s="12"/>
      <c r="AI343" s="12"/>
      <c r="AJ343" s="12"/>
      <c r="AK343" s="12"/>
      <c r="AL343" s="12"/>
      <c r="AM343" s="12"/>
      <c r="AN343" s="12"/>
      <c r="AO343" s="12"/>
      <c r="AP343" s="12"/>
      <c r="AQ343" s="12"/>
      <c r="AR343" s="12"/>
      <c r="AS343" s="12"/>
      <c r="AT343" s="12"/>
      <c r="AU343" s="12"/>
      <c r="AV343" s="12"/>
      <c r="AW343" s="12"/>
      <c r="AX343" s="12"/>
      <c r="AY343" s="12"/>
      <c r="AZ343" s="12"/>
      <c r="BA343" s="12"/>
      <c r="BB343" s="12"/>
      <c r="BC343" s="12"/>
      <c r="BD343" s="12"/>
      <c r="BE343" s="12"/>
      <c r="BF343" s="12"/>
      <c r="BG343" s="12"/>
      <c r="BH343" s="12"/>
      <c r="BI343" s="12"/>
      <c r="BJ343" s="12"/>
      <c r="BK343" s="12"/>
      <c r="BL343" s="12"/>
      <c r="BM343" s="12"/>
      <c r="BN343" s="12"/>
      <c r="BO343" s="12"/>
      <c r="BP343" s="12"/>
      <c r="BQ343" s="12"/>
      <c r="BR343" s="12"/>
      <c r="BS343" s="12"/>
      <c r="BT343" s="12"/>
      <c r="BU343" s="12"/>
      <c r="BV343" s="12"/>
      <c r="BW343" s="12"/>
      <c r="BX343" s="12"/>
      <c r="BY343" s="12"/>
      <c r="BZ343" s="12"/>
      <c r="CA343" s="12"/>
      <c r="CB343" s="12"/>
      <c r="CC343" s="12"/>
    </row>
    <row r="344" spans="1:81" ht="15.75" x14ac:dyDescent="0.25">
      <c r="A344" s="20"/>
      <c r="B344" s="29"/>
      <c r="C344" s="29"/>
      <c r="D344" s="29"/>
      <c r="E344" s="29"/>
      <c r="F344" s="26"/>
      <c r="G344" s="13"/>
      <c r="H344" s="20"/>
      <c r="I344" s="22"/>
      <c r="J344" s="22"/>
      <c r="K344" s="22"/>
      <c r="L344" s="22"/>
      <c r="M344" s="24"/>
      <c r="N344" s="22"/>
      <c r="O344" s="20"/>
      <c r="P344" s="12"/>
      <c r="Q344" s="12"/>
      <c r="R344" s="12"/>
      <c r="S344" s="12"/>
      <c r="T344" s="12"/>
      <c r="U344" s="12"/>
      <c r="V344" s="12"/>
      <c r="W344" s="12"/>
      <c r="X344" s="12"/>
      <c r="Y344" s="12"/>
      <c r="Z344" s="12"/>
      <c r="AA344" s="12"/>
      <c r="AB344" s="12"/>
      <c r="AC344" s="12"/>
      <c r="AD344" s="12"/>
      <c r="AE344" s="12"/>
      <c r="AF344" s="12"/>
      <c r="AG344" s="12"/>
      <c r="AH344" s="12"/>
      <c r="AI344" s="12"/>
      <c r="AJ344" s="12"/>
      <c r="AK344" s="12"/>
      <c r="AL344" s="12"/>
      <c r="AM344" s="12"/>
      <c r="AN344" s="12"/>
      <c r="AO344" s="12"/>
      <c r="AP344" s="12"/>
      <c r="AQ344" s="12"/>
      <c r="AR344" s="12"/>
      <c r="AS344" s="12"/>
      <c r="AT344" s="12"/>
      <c r="AU344" s="12"/>
      <c r="AV344" s="12"/>
      <c r="AW344" s="12"/>
      <c r="AX344" s="12"/>
      <c r="AY344" s="12"/>
      <c r="AZ344" s="12"/>
      <c r="BA344" s="12"/>
      <c r="BB344" s="12"/>
      <c r="BC344" s="12"/>
      <c r="BD344" s="12"/>
      <c r="BE344" s="12"/>
      <c r="BF344" s="12"/>
      <c r="BG344" s="12"/>
      <c r="BH344" s="12"/>
      <c r="BI344" s="12"/>
      <c r="BJ344" s="12"/>
      <c r="BK344" s="12"/>
      <c r="BL344" s="12"/>
      <c r="BM344" s="12"/>
      <c r="BN344" s="12"/>
      <c r="BO344" s="12"/>
      <c r="BP344" s="12"/>
      <c r="BQ344" s="12"/>
      <c r="BR344" s="12"/>
      <c r="BS344" s="12"/>
      <c r="BT344" s="12"/>
      <c r="BU344" s="12"/>
      <c r="BV344" s="12"/>
      <c r="BW344" s="12"/>
      <c r="BX344" s="12"/>
      <c r="BY344" s="12"/>
      <c r="BZ344" s="12"/>
      <c r="CA344" s="12"/>
      <c r="CB344" s="12"/>
      <c r="CC344" s="12"/>
    </row>
    <row r="345" spans="1:81" ht="15.75" x14ac:dyDescent="0.25">
      <c r="A345" s="20"/>
      <c r="B345" s="29"/>
      <c r="C345" s="29"/>
      <c r="D345" s="29"/>
      <c r="E345" s="29"/>
      <c r="F345" s="26"/>
      <c r="G345" s="13"/>
      <c r="H345" s="20"/>
      <c r="I345" s="22"/>
      <c r="J345" s="22"/>
      <c r="K345" s="22"/>
      <c r="L345" s="22"/>
      <c r="M345" s="24"/>
      <c r="N345" s="22"/>
      <c r="O345" s="20"/>
      <c r="P345" s="12"/>
      <c r="Q345" s="12"/>
      <c r="R345" s="12"/>
      <c r="S345" s="12"/>
      <c r="T345" s="12"/>
      <c r="U345" s="12"/>
      <c r="V345" s="12"/>
      <c r="W345" s="12"/>
      <c r="X345" s="12"/>
      <c r="Y345" s="12"/>
      <c r="Z345" s="12"/>
      <c r="AA345" s="12"/>
      <c r="AB345" s="12"/>
      <c r="AC345" s="12"/>
      <c r="AD345" s="12"/>
      <c r="AE345" s="12"/>
      <c r="AF345" s="12"/>
      <c r="AG345" s="12"/>
      <c r="AH345" s="12"/>
      <c r="AI345" s="12"/>
      <c r="AJ345" s="12"/>
      <c r="AK345" s="12"/>
      <c r="AL345" s="12"/>
      <c r="AM345" s="12"/>
      <c r="AN345" s="12"/>
      <c r="AO345" s="12"/>
      <c r="AP345" s="12"/>
      <c r="AQ345" s="12"/>
      <c r="AR345" s="12"/>
      <c r="AS345" s="12"/>
      <c r="AT345" s="12"/>
      <c r="AU345" s="12"/>
      <c r="AV345" s="12"/>
      <c r="AW345" s="12"/>
      <c r="AX345" s="12"/>
      <c r="AY345" s="12"/>
      <c r="AZ345" s="12"/>
      <c r="BA345" s="12"/>
      <c r="BB345" s="12"/>
      <c r="BC345" s="12"/>
      <c r="BD345" s="12"/>
      <c r="BE345" s="12"/>
      <c r="BF345" s="12"/>
      <c r="BG345" s="12"/>
      <c r="BH345" s="12"/>
      <c r="BI345" s="12"/>
      <c r="BJ345" s="12"/>
      <c r="BK345" s="12"/>
      <c r="BL345" s="12"/>
      <c r="BM345" s="12"/>
      <c r="BN345" s="12"/>
      <c r="BO345" s="12"/>
      <c r="BP345" s="12"/>
      <c r="BQ345" s="12"/>
      <c r="BR345" s="12"/>
      <c r="BS345" s="12"/>
      <c r="BT345" s="12"/>
      <c r="BU345" s="12"/>
      <c r="BV345" s="12"/>
      <c r="BW345" s="12"/>
      <c r="BX345" s="12"/>
      <c r="BY345" s="12"/>
      <c r="BZ345" s="12"/>
      <c r="CA345" s="12"/>
      <c r="CB345" s="12"/>
      <c r="CC345" s="12"/>
    </row>
    <row r="346" spans="1:81" ht="15.75" x14ac:dyDescent="0.25">
      <c r="A346" s="20"/>
      <c r="B346" s="29"/>
      <c r="C346" s="29"/>
      <c r="D346" s="29"/>
      <c r="E346" s="29"/>
      <c r="F346" s="26"/>
      <c r="G346" s="13"/>
      <c r="H346" s="20"/>
      <c r="I346" s="22"/>
      <c r="J346" s="22"/>
      <c r="K346" s="22"/>
      <c r="L346" s="22"/>
      <c r="M346" s="24"/>
      <c r="N346" s="22"/>
      <c r="O346" s="20"/>
      <c r="P346" s="12"/>
      <c r="Q346" s="12"/>
      <c r="R346" s="12"/>
      <c r="S346" s="12"/>
      <c r="T346" s="12"/>
      <c r="U346" s="12"/>
      <c r="V346" s="12"/>
      <c r="W346" s="12"/>
      <c r="X346" s="12"/>
      <c r="Y346" s="12"/>
      <c r="Z346" s="12"/>
      <c r="AA346" s="12"/>
      <c r="AB346" s="12"/>
      <c r="AC346" s="12"/>
      <c r="AD346" s="12"/>
      <c r="AE346" s="12"/>
      <c r="AF346" s="12"/>
      <c r="AG346" s="12"/>
      <c r="AH346" s="12"/>
      <c r="AI346" s="12"/>
      <c r="AJ346" s="12"/>
      <c r="AK346" s="12"/>
      <c r="AL346" s="12"/>
      <c r="AM346" s="12"/>
      <c r="AN346" s="12"/>
      <c r="AO346" s="12"/>
      <c r="AP346" s="12"/>
      <c r="AQ346" s="12"/>
      <c r="AR346" s="12"/>
      <c r="AS346" s="12"/>
      <c r="AT346" s="12"/>
      <c r="AU346" s="12"/>
      <c r="AV346" s="12"/>
      <c r="AW346" s="12"/>
      <c r="AX346" s="12"/>
      <c r="AY346" s="12"/>
      <c r="AZ346" s="12"/>
      <c r="BA346" s="12"/>
      <c r="BB346" s="12"/>
      <c r="BC346" s="12"/>
      <c r="BD346" s="12"/>
      <c r="BE346" s="12"/>
      <c r="BF346" s="12"/>
      <c r="BG346" s="12"/>
      <c r="BH346" s="12"/>
      <c r="BI346" s="12"/>
      <c r="BJ346" s="12"/>
      <c r="BK346" s="12"/>
      <c r="BL346" s="12"/>
      <c r="BM346" s="12"/>
      <c r="BN346" s="12"/>
      <c r="BO346" s="12"/>
      <c r="BP346" s="12"/>
      <c r="BQ346" s="12"/>
      <c r="BR346" s="12"/>
      <c r="BS346" s="12"/>
      <c r="BT346" s="12"/>
      <c r="BU346" s="12"/>
      <c r="BV346" s="12"/>
      <c r="BW346" s="12"/>
      <c r="BX346" s="12"/>
      <c r="BY346" s="12"/>
      <c r="BZ346" s="12"/>
      <c r="CA346" s="12"/>
      <c r="CB346" s="12"/>
      <c r="CC346" s="12"/>
    </row>
    <row r="347" spans="1:81" ht="15.75" x14ac:dyDescent="0.25">
      <c r="A347" s="20"/>
      <c r="B347" s="29"/>
      <c r="C347" s="29"/>
      <c r="D347" s="29"/>
      <c r="E347" s="29"/>
      <c r="F347" s="26"/>
      <c r="G347" s="13"/>
      <c r="H347" s="20"/>
      <c r="I347" s="22"/>
      <c r="J347" s="22"/>
      <c r="K347" s="22"/>
      <c r="L347" s="22"/>
      <c r="M347" s="24"/>
      <c r="N347" s="22"/>
      <c r="O347" s="20"/>
      <c r="P347" s="12"/>
      <c r="Q347" s="12"/>
      <c r="R347" s="12"/>
      <c r="S347" s="12"/>
      <c r="T347" s="12"/>
      <c r="U347" s="12"/>
      <c r="V347" s="12"/>
      <c r="W347" s="12"/>
      <c r="X347" s="12"/>
      <c r="Y347" s="12"/>
      <c r="Z347" s="12"/>
      <c r="AA347" s="12"/>
      <c r="AB347" s="12"/>
      <c r="AC347" s="12"/>
      <c r="AD347" s="12"/>
      <c r="AE347" s="12"/>
      <c r="AF347" s="12"/>
      <c r="AG347" s="12"/>
      <c r="AH347" s="12"/>
      <c r="AI347" s="12"/>
      <c r="AJ347" s="12"/>
      <c r="AK347" s="12"/>
      <c r="AL347" s="12"/>
      <c r="AM347" s="12"/>
      <c r="AN347" s="12"/>
      <c r="AO347" s="12"/>
      <c r="AP347" s="12"/>
      <c r="AQ347" s="12"/>
      <c r="AR347" s="12"/>
      <c r="AS347" s="12"/>
      <c r="AT347" s="12"/>
      <c r="AU347" s="12"/>
      <c r="AV347" s="12"/>
      <c r="AW347" s="12"/>
      <c r="AX347" s="12"/>
      <c r="AY347" s="12"/>
      <c r="AZ347" s="12"/>
      <c r="BA347" s="12"/>
      <c r="BB347" s="12"/>
      <c r="BC347" s="12"/>
      <c r="BD347" s="12"/>
      <c r="BE347" s="12"/>
      <c r="BF347" s="12"/>
      <c r="BG347" s="12"/>
      <c r="BH347" s="12"/>
      <c r="BI347" s="12"/>
      <c r="BJ347" s="12"/>
      <c r="BK347" s="12"/>
      <c r="BL347" s="12"/>
      <c r="BM347" s="12"/>
      <c r="BN347" s="12"/>
      <c r="BO347" s="12"/>
      <c r="BP347" s="12"/>
      <c r="BQ347" s="12"/>
      <c r="BR347" s="12"/>
      <c r="BS347" s="12"/>
      <c r="BT347" s="12"/>
      <c r="BU347" s="12"/>
      <c r="BV347" s="12"/>
      <c r="BW347" s="12"/>
      <c r="BX347" s="12"/>
      <c r="BY347" s="12"/>
      <c r="BZ347" s="12"/>
      <c r="CA347" s="12"/>
      <c r="CB347" s="12"/>
      <c r="CC347" s="12"/>
    </row>
    <row r="348" spans="1:81" ht="15.75" x14ac:dyDescent="0.25">
      <c r="A348" s="20"/>
      <c r="B348" s="29"/>
      <c r="C348" s="29"/>
      <c r="D348" s="29"/>
      <c r="E348" s="29"/>
      <c r="F348" s="26"/>
      <c r="G348" s="13"/>
      <c r="H348" s="20"/>
      <c r="I348" s="22"/>
      <c r="J348" s="22"/>
      <c r="K348" s="22"/>
      <c r="L348" s="22"/>
      <c r="M348" s="24"/>
      <c r="N348" s="22"/>
      <c r="O348" s="20"/>
      <c r="P348" s="12"/>
      <c r="Q348" s="12"/>
      <c r="R348" s="12"/>
      <c r="S348" s="12"/>
      <c r="T348" s="12"/>
      <c r="U348" s="12"/>
      <c r="V348" s="12"/>
      <c r="W348" s="12"/>
      <c r="X348" s="12"/>
      <c r="Y348" s="12"/>
      <c r="Z348" s="12"/>
      <c r="AA348" s="12"/>
      <c r="AB348" s="12"/>
      <c r="AC348" s="12"/>
      <c r="AD348" s="12"/>
      <c r="AE348" s="12"/>
      <c r="AF348" s="12"/>
      <c r="AG348" s="12"/>
      <c r="AH348" s="12"/>
      <c r="AI348" s="12"/>
      <c r="AJ348" s="12"/>
      <c r="AK348" s="12"/>
      <c r="AL348" s="12"/>
      <c r="AM348" s="12"/>
      <c r="AN348" s="12"/>
      <c r="AO348" s="12"/>
      <c r="AP348" s="12"/>
      <c r="AQ348" s="12"/>
      <c r="AR348" s="12"/>
      <c r="AS348" s="12"/>
      <c r="AT348" s="12"/>
      <c r="AU348" s="12"/>
      <c r="AV348" s="12"/>
      <c r="AW348" s="12"/>
      <c r="AX348" s="12"/>
      <c r="AY348" s="12"/>
      <c r="AZ348" s="12"/>
      <c r="BA348" s="12"/>
      <c r="BB348" s="12"/>
      <c r="BC348" s="12"/>
      <c r="BD348" s="12"/>
      <c r="BE348" s="12"/>
      <c r="BF348" s="12"/>
      <c r="BG348" s="12"/>
      <c r="BH348" s="12"/>
      <c r="BI348" s="12"/>
      <c r="BJ348" s="12"/>
      <c r="BK348" s="12"/>
      <c r="BL348" s="12"/>
      <c r="BM348" s="12"/>
      <c r="BN348" s="12"/>
      <c r="BO348" s="12"/>
      <c r="BP348" s="12"/>
      <c r="BQ348" s="12"/>
      <c r="BR348" s="12"/>
      <c r="BS348" s="12"/>
      <c r="BT348" s="12"/>
      <c r="BU348" s="12"/>
      <c r="BV348" s="12"/>
      <c r="BW348" s="12"/>
      <c r="BX348" s="12"/>
      <c r="BY348" s="12"/>
      <c r="BZ348" s="12"/>
      <c r="CA348" s="12"/>
      <c r="CB348" s="12"/>
      <c r="CC348" s="12"/>
    </row>
    <row r="349" spans="1:81" ht="15.75" x14ac:dyDescent="0.25">
      <c r="A349" s="20"/>
      <c r="B349" s="29"/>
      <c r="C349" s="29"/>
      <c r="D349" s="29"/>
      <c r="E349" s="29"/>
      <c r="F349" s="26"/>
      <c r="G349" s="13"/>
      <c r="H349" s="20"/>
      <c r="I349" s="22"/>
      <c r="J349" s="22"/>
      <c r="K349" s="22"/>
      <c r="L349" s="22"/>
      <c r="M349" s="24"/>
      <c r="N349" s="22"/>
      <c r="O349" s="20"/>
      <c r="P349" s="12"/>
      <c r="Q349" s="12"/>
      <c r="R349" s="12"/>
      <c r="S349" s="12"/>
      <c r="T349" s="12"/>
      <c r="U349" s="12"/>
      <c r="V349" s="12"/>
      <c r="W349" s="12"/>
      <c r="X349" s="12"/>
      <c r="Y349" s="12"/>
      <c r="Z349" s="12"/>
      <c r="AA349" s="12"/>
      <c r="AB349" s="12"/>
      <c r="AC349" s="12"/>
      <c r="AD349" s="12"/>
      <c r="AE349" s="12"/>
      <c r="AF349" s="12"/>
      <c r="AG349" s="12"/>
      <c r="AH349" s="12"/>
      <c r="AI349" s="12"/>
      <c r="AJ349" s="12"/>
      <c r="AK349" s="12"/>
      <c r="AL349" s="12"/>
      <c r="AM349" s="12"/>
      <c r="AN349" s="12"/>
      <c r="AO349" s="12"/>
      <c r="AP349" s="12"/>
      <c r="AQ349" s="12"/>
      <c r="AR349" s="12"/>
      <c r="AS349" s="12"/>
      <c r="AT349" s="12"/>
      <c r="AU349" s="12"/>
      <c r="AV349" s="12"/>
      <c r="AW349" s="12"/>
      <c r="AX349" s="12"/>
      <c r="AY349" s="12"/>
      <c r="AZ349" s="12"/>
      <c r="BA349" s="12"/>
      <c r="BB349" s="12"/>
      <c r="BC349" s="12"/>
      <c r="BD349" s="12"/>
      <c r="BE349" s="12"/>
      <c r="BF349" s="12"/>
      <c r="BG349" s="12"/>
      <c r="BH349" s="12"/>
      <c r="BI349" s="12"/>
      <c r="BJ349" s="12"/>
      <c r="BK349" s="12"/>
      <c r="BL349" s="12"/>
      <c r="BM349" s="12"/>
      <c r="BN349" s="12"/>
      <c r="BO349" s="12"/>
      <c r="BP349" s="12"/>
      <c r="BQ349" s="12"/>
      <c r="BR349" s="12"/>
      <c r="BS349" s="12"/>
      <c r="BT349" s="12"/>
      <c r="BU349" s="12"/>
      <c r="BV349" s="12"/>
      <c r="BW349" s="12"/>
      <c r="BX349" s="12"/>
      <c r="BY349" s="12"/>
      <c r="BZ349" s="12"/>
      <c r="CA349" s="12"/>
      <c r="CB349" s="12"/>
      <c r="CC349" s="12"/>
    </row>
    <row r="350" spans="1:81" ht="15.75" x14ac:dyDescent="0.25">
      <c r="A350" s="20"/>
      <c r="B350" s="29"/>
      <c r="C350" s="29"/>
      <c r="D350" s="29"/>
      <c r="E350" s="29"/>
      <c r="F350" s="26"/>
      <c r="G350" s="13"/>
      <c r="H350" s="20"/>
      <c r="I350" s="22"/>
      <c r="J350" s="22"/>
      <c r="K350" s="22"/>
      <c r="L350" s="22"/>
      <c r="M350" s="24"/>
      <c r="N350" s="22"/>
      <c r="O350" s="20"/>
      <c r="P350" s="12"/>
      <c r="Q350" s="12"/>
      <c r="R350" s="12"/>
      <c r="S350" s="12"/>
      <c r="T350" s="12"/>
      <c r="U350" s="12"/>
      <c r="V350" s="12"/>
      <c r="W350" s="12"/>
      <c r="X350" s="12"/>
      <c r="Y350" s="12"/>
      <c r="Z350" s="12"/>
      <c r="AA350" s="12"/>
      <c r="AB350" s="12"/>
      <c r="AC350" s="12"/>
      <c r="AD350" s="12"/>
      <c r="AE350" s="12"/>
      <c r="AF350" s="12"/>
      <c r="AG350" s="12"/>
      <c r="AH350" s="12"/>
      <c r="AI350" s="12"/>
      <c r="AJ350" s="12"/>
      <c r="AK350" s="12"/>
      <c r="AL350" s="12"/>
      <c r="AM350" s="12"/>
      <c r="AN350" s="12"/>
      <c r="AO350" s="12"/>
      <c r="AP350" s="12"/>
      <c r="AQ350" s="12"/>
      <c r="AR350" s="12"/>
      <c r="AS350" s="12"/>
      <c r="AT350" s="12"/>
      <c r="AU350" s="12"/>
      <c r="AV350" s="12"/>
      <c r="AW350" s="12"/>
      <c r="AX350" s="12"/>
      <c r="AY350" s="12"/>
      <c r="AZ350" s="12"/>
      <c r="BA350" s="12"/>
      <c r="BB350" s="12"/>
      <c r="BC350" s="12"/>
      <c r="BD350" s="12"/>
      <c r="BE350" s="12"/>
      <c r="BF350" s="12"/>
      <c r="BG350" s="12"/>
      <c r="BH350" s="12"/>
      <c r="BI350" s="12"/>
      <c r="BJ350" s="12"/>
      <c r="BK350" s="12"/>
      <c r="BL350" s="12"/>
      <c r="BM350" s="12"/>
      <c r="BN350" s="12"/>
      <c r="BO350" s="12"/>
      <c r="BP350" s="12"/>
      <c r="BQ350" s="12"/>
      <c r="BR350" s="12"/>
      <c r="BS350" s="12"/>
      <c r="BT350" s="12"/>
      <c r="BU350" s="12"/>
      <c r="BV350" s="12"/>
      <c r="BW350" s="12"/>
      <c r="BX350" s="12"/>
      <c r="BY350" s="12"/>
      <c r="BZ350" s="12"/>
      <c r="CA350" s="12"/>
      <c r="CB350" s="12"/>
      <c r="CC350" s="12"/>
    </row>
    <row r="351" spans="1:81" ht="15.75" x14ac:dyDescent="0.25">
      <c r="A351" s="20"/>
      <c r="B351" s="29"/>
      <c r="C351" s="29"/>
      <c r="D351" s="29"/>
      <c r="E351" s="29"/>
      <c r="F351" s="26"/>
      <c r="G351" s="13"/>
      <c r="H351" s="20"/>
      <c r="I351" s="22"/>
      <c r="J351" s="22"/>
      <c r="K351" s="22"/>
      <c r="L351" s="22"/>
      <c r="M351" s="24"/>
      <c r="N351" s="22"/>
      <c r="O351" s="20"/>
      <c r="P351" s="12"/>
      <c r="Q351" s="12"/>
      <c r="R351" s="12"/>
      <c r="S351" s="12"/>
      <c r="T351" s="12"/>
      <c r="U351" s="12"/>
      <c r="V351" s="12"/>
      <c r="W351" s="12"/>
      <c r="X351" s="12"/>
      <c r="Y351" s="12"/>
      <c r="Z351" s="12"/>
      <c r="AA351" s="12"/>
      <c r="AB351" s="12"/>
      <c r="AC351" s="12"/>
      <c r="AD351" s="12"/>
      <c r="AE351" s="12"/>
      <c r="AF351" s="12"/>
      <c r="AG351" s="12"/>
      <c r="AH351" s="12"/>
      <c r="AI351" s="12"/>
      <c r="AJ351" s="12"/>
      <c r="AK351" s="12"/>
      <c r="AL351" s="12"/>
      <c r="AM351" s="12"/>
      <c r="AN351" s="12"/>
      <c r="AO351" s="12"/>
      <c r="AP351" s="12"/>
      <c r="AQ351" s="12"/>
      <c r="AR351" s="12"/>
      <c r="AS351" s="12"/>
      <c r="AT351" s="12"/>
      <c r="AU351" s="12"/>
      <c r="AV351" s="12"/>
      <c r="AW351" s="12"/>
      <c r="AX351" s="12"/>
      <c r="AY351" s="12"/>
      <c r="AZ351" s="12"/>
      <c r="BA351" s="12"/>
      <c r="BB351" s="12"/>
      <c r="BC351" s="12"/>
      <c r="BD351" s="12"/>
      <c r="BE351" s="12"/>
      <c r="BF351" s="12"/>
      <c r="BG351" s="12"/>
      <c r="BH351" s="12"/>
      <c r="BI351" s="12"/>
      <c r="BJ351" s="12"/>
      <c r="BK351" s="12"/>
      <c r="BL351" s="12"/>
      <c r="BM351" s="12"/>
      <c r="BN351" s="12"/>
      <c r="BO351" s="12"/>
      <c r="BP351" s="12"/>
      <c r="BQ351" s="12"/>
      <c r="BR351" s="12"/>
      <c r="BS351" s="12"/>
      <c r="BT351" s="12"/>
      <c r="BU351" s="12"/>
      <c r="BV351" s="12"/>
      <c r="BW351" s="12"/>
      <c r="BX351" s="12"/>
      <c r="BY351" s="12"/>
      <c r="BZ351" s="12"/>
      <c r="CA351" s="12"/>
      <c r="CB351" s="12"/>
      <c r="CC351" s="12"/>
    </row>
    <row r="352" spans="1:81" ht="15.75" x14ac:dyDescent="0.25">
      <c r="A352" s="20"/>
      <c r="B352" s="29"/>
      <c r="C352" s="29"/>
      <c r="D352" s="29"/>
      <c r="E352" s="29"/>
      <c r="F352" s="26"/>
      <c r="G352" s="13"/>
      <c r="H352" s="20"/>
      <c r="I352" s="22"/>
      <c r="J352" s="22"/>
      <c r="K352" s="22"/>
      <c r="L352" s="22"/>
      <c r="M352" s="24"/>
      <c r="N352" s="22"/>
      <c r="O352" s="20"/>
      <c r="P352" s="12"/>
      <c r="Q352" s="12"/>
      <c r="R352" s="12"/>
      <c r="S352" s="12"/>
      <c r="T352" s="12"/>
      <c r="U352" s="12"/>
      <c r="V352" s="12"/>
      <c r="W352" s="12"/>
      <c r="X352" s="12"/>
      <c r="Y352" s="12"/>
      <c r="Z352" s="12"/>
      <c r="AA352" s="12"/>
      <c r="AB352" s="12"/>
      <c r="AC352" s="12"/>
      <c r="AD352" s="12"/>
      <c r="AE352" s="12"/>
      <c r="AF352" s="12"/>
      <c r="AG352" s="12"/>
      <c r="AH352" s="12"/>
      <c r="AI352" s="12"/>
      <c r="AJ352" s="12"/>
      <c r="AK352" s="12"/>
      <c r="AL352" s="12"/>
      <c r="AM352" s="12"/>
      <c r="AN352" s="12"/>
      <c r="AO352" s="12"/>
      <c r="AP352" s="12"/>
      <c r="AQ352" s="12"/>
      <c r="AR352" s="12"/>
      <c r="AS352" s="12"/>
      <c r="AT352" s="12"/>
      <c r="AU352" s="12"/>
      <c r="AV352" s="12"/>
      <c r="AW352" s="12"/>
      <c r="AX352" s="12"/>
      <c r="AY352" s="12"/>
      <c r="AZ352" s="12"/>
      <c r="BA352" s="12"/>
      <c r="BB352" s="12"/>
      <c r="BC352" s="12"/>
      <c r="BD352" s="12"/>
      <c r="BE352" s="12"/>
      <c r="BF352" s="12"/>
      <c r="BG352" s="12"/>
      <c r="BH352" s="12"/>
      <c r="BI352" s="12"/>
      <c r="BJ352" s="12"/>
      <c r="BK352" s="12"/>
      <c r="BL352" s="12"/>
      <c r="BM352" s="12"/>
      <c r="BN352" s="12"/>
      <c r="BO352" s="12"/>
      <c r="BP352" s="12"/>
      <c r="BQ352" s="12"/>
      <c r="BR352" s="12"/>
      <c r="BS352" s="12"/>
      <c r="BT352" s="12"/>
      <c r="BU352" s="12"/>
      <c r="BV352" s="12"/>
      <c r="BW352" s="12"/>
      <c r="BX352" s="12"/>
      <c r="BY352" s="12"/>
      <c r="BZ352" s="12"/>
      <c r="CA352" s="12"/>
      <c r="CB352" s="12"/>
      <c r="CC352" s="12"/>
    </row>
    <row r="353" spans="1:81" ht="15.75" x14ac:dyDescent="0.25">
      <c r="A353" s="20"/>
      <c r="B353" s="29"/>
      <c r="C353" s="29"/>
      <c r="D353" s="29"/>
      <c r="E353" s="29"/>
      <c r="F353" s="26"/>
      <c r="G353" s="13"/>
      <c r="H353" s="20"/>
      <c r="I353" s="22"/>
      <c r="J353" s="22"/>
      <c r="K353" s="22"/>
      <c r="L353" s="22"/>
      <c r="M353" s="24"/>
      <c r="N353" s="22"/>
      <c r="O353" s="20"/>
      <c r="P353" s="12"/>
      <c r="Q353" s="12"/>
      <c r="R353" s="12"/>
      <c r="S353" s="12"/>
      <c r="T353" s="12"/>
      <c r="U353" s="12"/>
      <c r="V353" s="12"/>
      <c r="W353" s="12"/>
      <c r="X353" s="12"/>
      <c r="Y353" s="12"/>
      <c r="Z353" s="12"/>
      <c r="AA353" s="12"/>
      <c r="AB353" s="12"/>
      <c r="AC353" s="12"/>
      <c r="AD353" s="12"/>
      <c r="AE353" s="12"/>
      <c r="AF353" s="12"/>
      <c r="AG353" s="12"/>
      <c r="AH353" s="12"/>
      <c r="AI353" s="12"/>
      <c r="AJ353" s="12"/>
      <c r="AK353" s="12"/>
      <c r="AL353" s="12"/>
      <c r="AM353" s="12"/>
      <c r="AN353" s="12"/>
      <c r="AO353" s="12"/>
      <c r="AP353" s="12"/>
      <c r="AQ353" s="12"/>
      <c r="AR353" s="12"/>
      <c r="AS353" s="12"/>
      <c r="AT353" s="12"/>
      <c r="AU353" s="12"/>
      <c r="AV353" s="12"/>
      <c r="AW353" s="12"/>
      <c r="AX353" s="12"/>
      <c r="AY353" s="12"/>
      <c r="AZ353" s="12"/>
      <c r="BA353" s="12"/>
      <c r="BB353" s="12"/>
      <c r="BC353" s="12"/>
      <c r="BD353" s="12"/>
      <c r="BE353" s="12"/>
      <c r="BF353" s="12"/>
      <c r="BG353" s="12"/>
      <c r="BH353" s="12"/>
      <c r="BI353" s="12"/>
      <c r="BJ353" s="12"/>
      <c r="BK353" s="12"/>
      <c r="BL353" s="12"/>
      <c r="BM353" s="12"/>
      <c r="BN353" s="12"/>
      <c r="BO353" s="12"/>
      <c r="BP353" s="12"/>
      <c r="BQ353" s="12"/>
      <c r="BR353" s="12"/>
      <c r="BS353" s="12"/>
      <c r="BT353" s="12"/>
      <c r="BU353" s="12"/>
      <c r="BV353" s="12"/>
      <c r="BW353" s="12"/>
      <c r="BX353" s="12"/>
      <c r="BY353" s="12"/>
      <c r="BZ353" s="12"/>
      <c r="CA353" s="12"/>
      <c r="CB353" s="12"/>
      <c r="CC353" s="12"/>
    </row>
    <row r="354" spans="1:81" ht="15.75" x14ac:dyDescent="0.25">
      <c r="A354" s="20"/>
      <c r="B354" s="29"/>
      <c r="C354" s="29"/>
      <c r="D354" s="29"/>
      <c r="E354" s="29"/>
      <c r="F354" s="26"/>
      <c r="G354" s="13"/>
      <c r="H354" s="20"/>
      <c r="I354" s="22"/>
      <c r="J354" s="22"/>
      <c r="K354" s="22"/>
      <c r="L354" s="22"/>
      <c r="M354" s="24"/>
      <c r="N354" s="22"/>
      <c r="O354" s="20"/>
      <c r="P354" s="12"/>
      <c r="Q354" s="12"/>
      <c r="R354" s="12"/>
      <c r="S354" s="12"/>
      <c r="T354" s="12"/>
      <c r="U354" s="12"/>
      <c r="V354" s="12"/>
      <c r="W354" s="12"/>
      <c r="X354" s="12"/>
      <c r="Y354" s="12"/>
      <c r="Z354" s="12"/>
      <c r="AA354" s="12"/>
      <c r="AB354" s="12"/>
      <c r="AC354" s="12"/>
      <c r="AD354" s="12"/>
      <c r="AE354" s="12"/>
      <c r="AF354" s="12"/>
      <c r="AG354" s="12"/>
      <c r="AH354" s="12"/>
      <c r="AI354" s="12"/>
      <c r="AJ354" s="12"/>
      <c r="AK354" s="12"/>
      <c r="AL354" s="12"/>
      <c r="AM354" s="12"/>
      <c r="AN354" s="12"/>
      <c r="AO354" s="12"/>
      <c r="AP354" s="12"/>
      <c r="AQ354" s="12"/>
      <c r="AR354" s="12"/>
      <c r="AS354" s="12"/>
      <c r="AT354" s="12"/>
      <c r="AU354" s="12"/>
      <c r="AV354" s="12"/>
      <c r="AW354" s="12"/>
      <c r="AX354" s="12"/>
      <c r="AY354" s="12"/>
      <c r="AZ354" s="12"/>
      <c r="BA354" s="12"/>
      <c r="BB354" s="12"/>
      <c r="BC354" s="12"/>
      <c r="BD354" s="12"/>
      <c r="BE354" s="12"/>
      <c r="BF354" s="12"/>
      <c r="BG354" s="12"/>
      <c r="BH354" s="12"/>
      <c r="BI354" s="12"/>
      <c r="BJ354" s="12"/>
      <c r="BK354" s="12"/>
      <c r="BL354" s="12"/>
      <c r="BM354" s="12"/>
      <c r="BN354" s="12"/>
      <c r="BO354" s="12"/>
      <c r="BP354" s="12"/>
      <c r="BQ354" s="12"/>
      <c r="BR354" s="12"/>
      <c r="BS354" s="12"/>
      <c r="BT354" s="12"/>
      <c r="BU354" s="12"/>
      <c r="BV354" s="12"/>
      <c r="BW354" s="12"/>
      <c r="BX354" s="12"/>
      <c r="BY354" s="12"/>
      <c r="BZ354" s="12"/>
      <c r="CA354" s="12"/>
      <c r="CB354" s="12"/>
      <c r="CC354" s="12"/>
    </row>
    <row r="355" spans="1:81" ht="15.75" x14ac:dyDescent="0.25">
      <c r="A355" s="20"/>
      <c r="B355" s="29"/>
      <c r="C355" s="29"/>
      <c r="D355" s="29"/>
      <c r="E355" s="29"/>
      <c r="F355" s="26"/>
      <c r="G355" s="13"/>
      <c r="H355" s="20"/>
      <c r="I355" s="22"/>
      <c r="J355" s="22"/>
      <c r="K355" s="22"/>
      <c r="L355" s="22"/>
      <c r="M355" s="24"/>
      <c r="N355" s="22"/>
      <c r="O355" s="20"/>
      <c r="P355" s="12"/>
      <c r="Q355" s="12"/>
      <c r="R355" s="12"/>
      <c r="S355" s="12"/>
      <c r="T355" s="12"/>
      <c r="U355" s="12"/>
      <c r="V355" s="12"/>
      <c r="W355" s="12"/>
      <c r="X355" s="12"/>
      <c r="Y355" s="12"/>
      <c r="Z355" s="12"/>
      <c r="AA355" s="12"/>
      <c r="AB355" s="12"/>
      <c r="AC355" s="12"/>
      <c r="AD355" s="12"/>
      <c r="AE355" s="12"/>
      <c r="AF355" s="12"/>
      <c r="AG355" s="12"/>
      <c r="AH355" s="12"/>
      <c r="AI355" s="12"/>
      <c r="AJ355" s="12"/>
      <c r="AK355" s="12"/>
      <c r="AL355" s="12"/>
      <c r="AM355" s="12"/>
      <c r="AN355" s="12"/>
      <c r="AO355" s="12"/>
      <c r="AP355" s="12"/>
      <c r="AQ355" s="12"/>
      <c r="AR355" s="12"/>
      <c r="AS355" s="12"/>
      <c r="AT355" s="12"/>
      <c r="AU355" s="12"/>
      <c r="AV355" s="12"/>
      <c r="AW355" s="12"/>
      <c r="AX355" s="12"/>
      <c r="AY355" s="12"/>
      <c r="AZ355" s="12"/>
      <c r="BA355" s="12"/>
      <c r="BB355" s="12"/>
      <c r="BC355" s="12"/>
      <c r="BD355" s="12"/>
      <c r="BE355" s="12"/>
      <c r="BF355" s="12"/>
      <c r="BG355" s="12"/>
      <c r="BH355" s="12"/>
      <c r="BI355" s="12"/>
      <c r="BJ355" s="12"/>
      <c r="BK355" s="12"/>
      <c r="BL355" s="12"/>
      <c r="BM355" s="12"/>
      <c r="BN355" s="12"/>
      <c r="BO355" s="12"/>
      <c r="BP355" s="12"/>
      <c r="BQ355" s="12"/>
      <c r="BR355" s="12"/>
      <c r="BS355" s="12"/>
      <c r="BT355" s="12"/>
      <c r="BU355" s="12"/>
      <c r="BV355" s="12"/>
      <c r="BW355" s="12"/>
      <c r="BX355" s="12"/>
      <c r="BY355" s="12"/>
      <c r="BZ355" s="12"/>
      <c r="CA355" s="12"/>
      <c r="CB355" s="12"/>
      <c r="CC355" s="12"/>
    </row>
    <row r="356" spans="1:81" ht="15.75" x14ac:dyDescent="0.25">
      <c r="A356" s="20"/>
      <c r="B356" s="29"/>
      <c r="C356" s="29"/>
      <c r="D356" s="29"/>
      <c r="E356" s="29"/>
      <c r="F356" s="26"/>
      <c r="G356" s="13"/>
      <c r="H356" s="20"/>
      <c r="I356" s="22"/>
      <c r="J356" s="22"/>
      <c r="K356" s="22"/>
      <c r="L356" s="22"/>
      <c r="M356" s="24"/>
      <c r="N356" s="22"/>
      <c r="O356" s="20"/>
      <c r="P356" s="12"/>
      <c r="Q356" s="12"/>
      <c r="R356" s="12"/>
      <c r="S356" s="12"/>
      <c r="T356" s="12"/>
      <c r="U356" s="12"/>
      <c r="V356" s="12"/>
      <c r="W356" s="12"/>
      <c r="X356" s="12"/>
      <c r="Y356" s="12"/>
      <c r="Z356" s="12"/>
      <c r="AA356" s="12"/>
      <c r="AB356" s="12"/>
      <c r="AC356" s="12"/>
      <c r="AD356" s="12"/>
      <c r="AE356" s="12"/>
      <c r="AF356" s="12"/>
      <c r="AG356" s="12"/>
      <c r="AH356" s="12"/>
      <c r="AI356" s="12"/>
      <c r="AJ356" s="12"/>
      <c r="AK356" s="12"/>
      <c r="AL356" s="12"/>
      <c r="AM356" s="12"/>
      <c r="AN356" s="12"/>
      <c r="AO356" s="12"/>
      <c r="AP356" s="12"/>
      <c r="AQ356" s="12"/>
      <c r="AR356" s="12"/>
      <c r="AS356" s="12"/>
      <c r="AT356" s="12"/>
      <c r="AU356" s="12"/>
      <c r="AV356" s="12"/>
      <c r="AW356" s="12"/>
      <c r="AX356" s="12"/>
      <c r="AY356" s="12"/>
      <c r="AZ356" s="12"/>
      <c r="BA356" s="12"/>
      <c r="BB356" s="12"/>
      <c r="BC356" s="12"/>
      <c r="BD356" s="12"/>
      <c r="BE356" s="12"/>
      <c r="BF356" s="12"/>
      <c r="BG356" s="12"/>
      <c r="BH356" s="12"/>
      <c r="BI356" s="12"/>
      <c r="BJ356" s="12"/>
      <c r="BK356" s="12"/>
      <c r="BL356" s="12"/>
      <c r="BM356" s="12"/>
      <c r="BN356" s="12"/>
      <c r="BO356" s="12"/>
      <c r="BP356" s="12"/>
      <c r="BQ356" s="12"/>
      <c r="BR356" s="12"/>
      <c r="BS356" s="12"/>
      <c r="BT356" s="12"/>
      <c r="BU356" s="12"/>
      <c r="BV356" s="12"/>
      <c r="BW356" s="12"/>
      <c r="BX356" s="12"/>
      <c r="BY356" s="12"/>
      <c r="BZ356" s="12"/>
      <c r="CA356" s="12"/>
      <c r="CB356" s="12"/>
      <c r="CC356" s="12"/>
    </row>
    <row r="357" spans="1:81" ht="15.75" x14ac:dyDescent="0.25">
      <c r="A357" s="20"/>
      <c r="B357" s="29"/>
      <c r="C357" s="29"/>
      <c r="D357" s="29"/>
      <c r="E357" s="29"/>
      <c r="F357" s="26"/>
      <c r="G357" s="13"/>
      <c r="H357" s="20"/>
      <c r="I357" s="22"/>
      <c r="J357" s="22"/>
      <c r="K357" s="22"/>
      <c r="L357" s="22"/>
      <c r="M357" s="24"/>
      <c r="N357" s="22"/>
      <c r="O357" s="20"/>
      <c r="P357" s="12"/>
      <c r="Q357" s="12"/>
      <c r="R357" s="12"/>
      <c r="S357" s="12"/>
      <c r="T357" s="12"/>
      <c r="U357" s="12"/>
      <c r="V357" s="12"/>
      <c r="W357" s="12"/>
      <c r="X357" s="12"/>
      <c r="Y357" s="12"/>
      <c r="Z357" s="12"/>
      <c r="AA357" s="12"/>
      <c r="AB357" s="12"/>
      <c r="AC357" s="12"/>
      <c r="AD357" s="12"/>
      <c r="AE357" s="12"/>
      <c r="AF357" s="12"/>
      <c r="AG357" s="12"/>
      <c r="AH357" s="12"/>
      <c r="AI357" s="12"/>
      <c r="AJ357" s="12"/>
      <c r="AK357" s="12"/>
      <c r="AL357" s="12"/>
      <c r="AM357" s="12"/>
      <c r="AN357" s="12"/>
      <c r="AO357" s="12"/>
      <c r="AP357" s="12"/>
      <c r="AQ357" s="12"/>
      <c r="AR357" s="12"/>
      <c r="AS357" s="12"/>
      <c r="AT357" s="12"/>
      <c r="AU357" s="12"/>
      <c r="AV357" s="12"/>
      <c r="AW357" s="12"/>
      <c r="AX357" s="12"/>
      <c r="AY357" s="12"/>
      <c r="AZ357" s="12"/>
      <c r="BA357" s="12"/>
      <c r="BB357" s="12"/>
      <c r="BC357" s="12"/>
      <c r="BD357" s="12"/>
      <c r="BE357" s="12"/>
      <c r="BF357" s="12"/>
      <c r="BG357" s="12"/>
      <c r="BH357" s="12"/>
      <c r="BI357" s="12"/>
      <c r="BJ357" s="12"/>
      <c r="BK357" s="12"/>
      <c r="BL357" s="12"/>
      <c r="BM357" s="12"/>
      <c r="BN357" s="12"/>
      <c r="BO357" s="12"/>
      <c r="BP357" s="12"/>
      <c r="BQ357" s="12"/>
      <c r="BR357" s="12"/>
      <c r="BS357" s="12"/>
      <c r="BT357" s="12"/>
      <c r="BU357" s="12"/>
      <c r="BV357" s="12"/>
      <c r="BW357" s="12"/>
      <c r="BX357" s="12"/>
      <c r="BY357" s="12"/>
      <c r="BZ357" s="12"/>
      <c r="CA357" s="12"/>
      <c r="CB357" s="12"/>
      <c r="CC357" s="12"/>
    </row>
    <row r="358" spans="1:81" ht="15.75" x14ac:dyDescent="0.25">
      <c r="A358" s="20"/>
      <c r="B358" s="29"/>
      <c r="C358" s="29"/>
      <c r="D358" s="29"/>
      <c r="E358" s="29"/>
      <c r="F358" s="26"/>
      <c r="G358" s="13"/>
      <c r="H358" s="20"/>
      <c r="I358" s="22"/>
      <c r="J358" s="22"/>
      <c r="K358" s="22"/>
      <c r="L358" s="22"/>
      <c r="M358" s="24"/>
      <c r="N358" s="22"/>
      <c r="O358" s="20"/>
      <c r="P358" s="12"/>
      <c r="Q358" s="12"/>
      <c r="R358" s="12"/>
      <c r="S358" s="12"/>
      <c r="T358" s="12"/>
      <c r="U358" s="12"/>
      <c r="V358" s="12"/>
      <c r="W358" s="12"/>
      <c r="X358" s="12"/>
      <c r="Y358" s="12"/>
      <c r="Z358" s="12"/>
      <c r="AA358" s="12"/>
      <c r="AB358" s="12"/>
      <c r="AC358" s="12"/>
      <c r="AD358" s="12"/>
      <c r="AE358" s="12"/>
      <c r="AF358" s="12"/>
      <c r="AG358" s="12"/>
      <c r="AH358" s="12"/>
      <c r="AI358" s="12"/>
      <c r="AJ358" s="12"/>
      <c r="AK358" s="12"/>
      <c r="AL358" s="12"/>
      <c r="AM358" s="12"/>
      <c r="AN358" s="12"/>
      <c r="AO358" s="12"/>
      <c r="AP358" s="12"/>
      <c r="AQ358" s="12"/>
      <c r="AR358" s="12"/>
      <c r="AS358" s="12"/>
      <c r="AT358" s="12"/>
      <c r="AU358" s="12"/>
      <c r="AV358" s="12"/>
      <c r="AW358" s="12"/>
      <c r="AX358" s="12"/>
      <c r="AY358" s="12"/>
      <c r="AZ358" s="12"/>
      <c r="BA358" s="12"/>
      <c r="BB358" s="12"/>
      <c r="BC358" s="12"/>
      <c r="BD358" s="12"/>
      <c r="BE358" s="12"/>
      <c r="BF358" s="12"/>
      <c r="BG358" s="12"/>
      <c r="BH358" s="12"/>
      <c r="BI358" s="12"/>
      <c r="BJ358" s="12"/>
      <c r="BK358" s="12"/>
      <c r="BL358" s="12"/>
      <c r="BM358" s="12"/>
      <c r="BN358" s="12"/>
      <c r="BO358" s="12"/>
      <c r="BP358" s="12"/>
      <c r="BQ358" s="12"/>
      <c r="BR358" s="12"/>
      <c r="BS358" s="12"/>
      <c r="BT358" s="12"/>
      <c r="BU358" s="12"/>
      <c r="BV358" s="12"/>
      <c r="BW358" s="12"/>
      <c r="BX358" s="12"/>
      <c r="BY358" s="12"/>
      <c r="BZ358" s="12"/>
      <c r="CA358" s="12"/>
      <c r="CB358" s="12"/>
      <c r="CC358" s="12"/>
    </row>
    <row r="359" spans="1:81" ht="15.75" x14ac:dyDescent="0.25">
      <c r="A359" s="20"/>
      <c r="B359" s="29"/>
      <c r="C359" s="29"/>
      <c r="D359" s="29"/>
      <c r="E359" s="29"/>
      <c r="F359" s="26"/>
      <c r="G359" s="13"/>
      <c r="H359" s="20"/>
      <c r="I359" s="22"/>
      <c r="J359" s="22"/>
      <c r="K359" s="22"/>
      <c r="L359" s="22"/>
      <c r="M359" s="24"/>
      <c r="N359" s="22"/>
      <c r="O359" s="20"/>
      <c r="P359" s="12"/>
      <c r="Q359" s="12"/>
      <c r="R359" s="12"/>
      <c r="S359" s="12"/>
      <c r="T359" s="12"/>
      <c r="U359" s="12"/>
      <c r="V359" s="12"/>
      <c r="W359" s="12"/>
      <c r="X359" s="12"/>
      <c r="Y359" s="12"/>
      <c r="Z359" s="12"/>
      <c r="AA359" s="12"/>
      <c r="AB359" s="12"/>
      <c r="AC359" s="12"/>
      <c r="AD359" s="12"/>
      <c r="AE359" s="12"/>
      <c r="AF359" s="12"/>
      <c r="AG359" s="12"/>
      <c r="AH359" s="12"/>
      <c r="AI359" s="12"/>
      <c r="AJ359" s="12"/>
      <c r="AK359" s="12"/>
      <c r="AL359" s="12"/>
      <c r="AM359" s="12"/>
      <c r="AN359" s="12"/>
      <c r="AO359" s="12"/>
      <c r="AP359" s="12"/>
      <c r="AQ359" s="12"/>
      <c r="AR359" s="12"/>
      <c r="AS359" s="12"/>
      <c r="AT359" s="12"/>
      <c r="AU359" s="12"/>
      <c r="AV359" s="12"/>
      <c r="AW359" s="12"/>
      <c r="AX359" s="12"/>
      <c r="AY359" s="12"/>
      <c r="AZ359" s="12"/>
      <c r="BA359" s="12"/>
      <c r="BB359" s="12"/>
      <c r="BC359" s="12"/>
      <c r="BD359" s="12"/>
      <c r="BE359" s="12"/>
      <c r="BF359" s="12"/>
      <c r="BG359" s="12"/>
      <c r="BH359" s="12"/>
      <c r="BI359" s="12"/>
      <c r="BJ359" s="12"/>
      <c r="BK359" s="12"/>
      <c r="BL359" s="12"/>
      <c r="BM359" s="12"/>
      <c r="BN359" s="12"/>
      <c r="BO359" s="12"/>
      <c r="BP359" s="12"/>
      <c r="BQ359" s="12"/>
      <c r="BR359" s="12"/>
      <c r="BS359" s="12"/>
      <c r="BT359" s="12"/>
      <c r="BU359" s="12"/>
      <c r="BV359" s="12"/>
      <c r="BW359" s="12"/>
      <c r="BX359" s="12"/>
      <c r="BY359" s="12"/>
      <c r="BZ359" s="12"/>
      <c r="CA359" s="12"/>
      <c r="CB359" s="12"/>
      <c r="CC359" s="12"/>
    </row>
    <row r="360" spans="1:81" ht="15.75" x14ac:dyDescent="0.25">
      <c r="A360" s="20"/>
      <c r="B360" s="29"/>
      <c r="C360" s="29"/>
      <c r="D360" s="29"/>
      <c r="E360" s="29"/>
      <c r="F360" s="26"/>
      <c r="G360" s="13"/>
      <c r="H360" s="20"/>
      <c r="I360" s="22"/>
      <c r="J360" s="22"/>
      <c r="K360" s="22"/>
      <c r="L360" s="22"/>
      <c r="M360" s="24"/>
      <c r="N360" s="22"/>
      <c r="O360" s="20"/>
      <c r="P360" s="12"/>
      <c r="Q360" s="12"/>
      <c r="R360" s="12"/>
      <c r="S360" s="12"/>
      <c r="T360" s="12"/>
      <c r="U360" s="12"/>
      <c r="V360" s="12"/>
      <c r="W360" s="12"/>
      <c r="X360" s="12"/>
      <c r="Y360" s="12"/>
      <c r="Z360" s="12"/>
      <c r="AA360" s="12"/>
      <c r="AB360" s="12"/>
      <c r="AC360" s="12"/>
      <c r="AD360" s="12"/>
      <c r="AE360" s="12"/>
      <c r="AF360" s="12"/>
      <c r="AG360" s="12"/>
      <c r="AH360" s="12"/>
      <c r="AI360" s="12"/>
      <c r="AJ360" s="12"/>
      <c r="AK360" s="12"/>
      <c r="AL360" s="12"/>
      <c r="AM360" s="12"/>
      <c r="AN360" s="12"/>
      <c r="AO360" s="12"/>
      <c r="AP360" s="12"/>
      <c r="AQ360" s="12"/>
      <c r="AR360" s="12"/>
      <c r="AS360" s="12"/>
      <c r="AT360" s="12"/>
      <c r="AU360" s="12"/>
      <c r="AV360" s="12"/>
      <c r="AW360" s="12"/>
      <c r="AX360" s="12"/>
      <c r="AY360" s="12"/>
      <c r="AZ360" s="12"/>
      <c r="BA360" s="12"/>
      <c r="BB360" s="12"/>
      <c r="BC360" s="12"/>
      <c r="BD360" s="12"/>
      <c r="BE360" s="12"/>
      <c r="BF360" s="12"/>
      <c r="BG360" s="12"/>
      <c r="BH360" s="12"/>
      <c r="BI360" s="12"/>
      <c r="BJ360" s="12"/>
      <c r="BK360" s="12"/>
      <c r="BL360" s="12"/>
      <c r="BM360" s="12"/>
      <c r="BN360" s="12"/>
      <c r="BO360" s="12"/>
      <c r="BP360" s="12"/>
      <c r="BQ360" s="12"/>
      <c r="BR360" s="12"/>
      <c r="BS360" s="12"/>
      <c r="BT360" s="12"/>
      <c r="BU360" s="12"/>
      <c r="BV360" s="12"/>
      <c r="BW360" s="12"/>
      <c r="BX360" s="12"/>
      <c r="BY360" s="12"/>
      <c r="BZ360" s="12"/>
      <c r="CA360" s="12"/>
      <c r="CB360" s="12"/>
      <c r="CC360" s="12"/>
    </row>
    <row r="361" spans="1:81" ht="15.75" x14ac:dyDescent="0.25">
      <c r="A361" s="20"/>
      <c r="B361" s="29"/>
      <c r="C361" s="29"/>
      <c r="D361" s="29"/>
      <c r="E361" s="29"/>
      <c r="F361" s="26"/>
      <c r="G361" s="13"/>
      <c r="H361" s="20"/>
      <c r="I361" s="22"/>
      <c r="J361" s="22"/>
      <c r="K361" s="22"/>
      <c r="L361" s="22"/>
      <c r="M361" s="24"/>
      <c r="N361" s="22"/>
      <c r="O361" s="20"/>
      <c r="P361" s="12"/>
      <c r="Q361" s="12"/>
      <c r="R361" s="12"/>
      <c r="S361" s="12"/>
      <c r="T361" s="12"/>
      <c r="U361" s="12"/>
      <c r="V361" s="12"/>
      <c r="W361" s="12"/>
      <c r="X361" s="12"/>
      <c r="Y361" s="12"/>
      <c r="Z361" s="12"/>
      <c r="AA361" s="12"/>
      <c r="AB361" s="12"/>
      <c r="AC361" s="12"/>
      <c r="AD361" s="12"/>
      <c r="AE361" s="12"/>
      <c r="AF361" s="12"/>
      <c r="AG361" s="12"/>
      <c r="AH361" s="12"/>
      <c r="AI361" s="12"/>
      <c r="AJ361" s="12"/>
      <c r="AK361" s="12"/>
      <c r="AL361" s="12"/>
      <c r="AM361" s="12"/>
      <c r="AN361" s="12"/>
      <c r="AO361" s="12"/>
      <c r="AP361" s="12"/>
      <c r="AQ361" s="12"/>
      <c r="AR361" s="12"/>
      <c r="AS361" s="12"/>
      <c r="AT361" s="12"/>
      <c r="AU361" s="12"/>
      <c r="AV361" s="12"/>
      <c r="AW361" s="12"/>
      <c r="AX361" s="12"/>
      <c r="AY361" s="12"/>
      <c r="AZ361" s="12"/>
      <c r="BA361" s="12"/>
      <c r="BB361" s="12"/>
      <c r="BC361" s="12"/>
      <c r="BD361" s="12"/>
      <c r="BE361" s="12"/>
      <c r="BF361" s="12"/>
      <c r="BG361" s="12"/>
      <c r="BH361" s="12"/>
      <c r="BI361" s="12"/>
      <c r="BJ361" s="12"/>
      <c r="BK361" s="12"/>
      <c r="BL361" s="12"/>
      <c r="BM361" s="12"/>
      <c r="BN361" s="12"/>
      <c r="BO361" s="12"/>
      <c r="BP361" s="12"/>
      <c r="BQ361" s="12"/>
      <c r="BR361" s="12"/>
      <c r="BS361" s="12"/>
      <c r="BT361" s="12"/>
      <c r="BU361" s="12"/>
      <c r="BV361" s="12"/>
      <c r="BW361" s="12"/>
      <c r="BX361" s="12"/>
      <c r="BY361" s="12"/>
      <c r="BZ361" s="12"/>
      <c r="CA361" s="12"/>
      <c r="CB361" s="12"/>
      <c r="CC361" s="12"/>
    </row>
    <row r="362" spans="1:81" ht="15.75" x14ac:dyDescent="0.25">
      <c r="A362" s="20"/>
      <c r="B362" s="29"/>
      <c r="C362" s="29"/>
      <c r="D362" s="29"/>
      <c r="E362" s="29"/>
      <c r="F362" s="26"/>
      <c r="G362" s="13"/>
      <c r="H362" s="20"/>
      <c r="I362" s="22"/>
      <c r="J362" s="22"/>
      <c r="K362" s="22"/>
      <c r="L362" s="22"/>
      <c r="M362" s="24"/>
      <c r="N362" s="22"/>
      <c r="O362" s="20"/>
      <c r="P362" s="12"/>
      <c r="Q362" s="12"/>
      <c r="R362" s="12"/>
      <c r="S362" s="12"/>
      <c r="T362" s="12"/>
      <c r="U362" s="12"/>
      <c r="V362" s="12"/>
      <c r="W362" s="12"/>
      <c r="X362" s="12"/>
      <c r="Y362" s="12"/>
      <c r="Z362" s="12"/>
      <c r="AA362" s="12"/>
      <c r="AB362" s="12"/>
      <c r="AC362" s="12"/>
      <c r="AD362" s="12"/>
      <c r="AE362" s="12"/>
      <c r="AF362" s="12"/>
      <c r="AG362" s="12"/>
      <c r="AH362" s="12"/>
      <c r="AI362" s="12"/>
      <c r="AJ362" s="12"/>
      <c r="AK362" s="12"/>
      <c r="AL362" s="12"/>
      <c r="AM362" s="12"/>
      <c r="AN362" s="12"/>
      <c r="AO362" s="12"/>
      <c r="AP362" s="12"/>
      <c r="AQ362" s="12"/>
      <c r="AR362" s="12"/>
      <c r="AS362" s="12"/>
      <c r="AT362" s="12"/>
      <c r="AU362" s="12"/>
      <c r="AV362" s="12"/>
      <c r="AW362" s="12"/>
      <c r="AX362" s="12"/>
      <c r="AY362" s="12"/>
      <c r="AZ362" s="12"/>
      <c r="BA362" s="12"/>
      <c r="BB362" s="12"/>
      <c r="BC362" s="12"/>
      <c r="BD362" s="12"/>
      <c r="BE362" s="12"/>
      <c r="BF362" s="12"/>
      <c r="BG362" s="12"/>
      <c r="BH362" s="12"/>
      <c r="BI362" s="12"/>
      <c r="BJ362" s="12"/>
      <c r="BK362" s="12"/>
      <c r="BL362" s="12"/>
      <c r="BM362" s="12"/>
      <c r="BN362" s="12"/>
      <c r="BO362" s="12"/>
      <c r="BP362" s="12"/>
      <c r="BQ362" s="12"/>
      <c r="BR362" s="12"/>
      <c r="BS362" s="12"/>
      <c r="BT362" s="12"/>
      <c r="BU362" s="12"/>
      <c r="BV362" s="12"/>
      <c r="BW362" s="12"/>
      <c r="BX362" s="12"/>
      <c r="BY362" s="12"/>
      <c r="BZ362" s="12"/>
      <c r="CA362" s="12"/>
      <c r="CB362" s="12"/>
      <c r="CC362" s="12"/>
    </row>
    <row r="363" spans="1:81" ht="15.75" x14ac:dyDescent="0.25">
      <c r="A363" s="20"/>
      <c r="B363" s="29"/>
      <c r="C363" s="29"/>
      <c r="D363" s="29"/>
      <c r="E363" s="29"/>
      <c r="F363" s="26"/>
      <c r="G363" s="13"/>
      <c r="H363" s="20"/>
      <c r="I363" s="22"/>
      <c r="J363" s="22"/>
      <c r="K363" s="22"/>
      <c r="L363" s="22"/>
      <c r="M363" s="24"/>
      <c r="N363" s="22"/>
      <c r="O363" s="20"/>
      <c r="P363" s="12"/>
      <c r="Q363" s="12"/>
      <c r="R363" s="12"/>
      <c r="S363" s="12"/>
      <c r="T363" s="12"/>
      <c r="U363" s="12"/>
      <c r="V363" s="12"/>
      <c r="W363" s="12"/>
      <c r="X363" s="12"/>
      <c r="Y363" s="12"/>
      <c r="Z363" s="12"/>
      <c r="AA363" s="12"/>
      <c r="AB363" s="12"/>
      <c r="AC363" s="12"/>
      <c r="AD363" s="12"/>
      <c r="AE363" s="12"/>
      <c r="AF363" s="12"/>
      <c r="AG363" s="12"/>
      <c r="AH363" s="12"/>
      <c r="AI363" s="12"/>
      <c r="AJ363" s="12"/>
      <c r="AK363" s="12"/>
      <c r="AL363" s="12"/>
      <c r="AM363" s="12"/>
      <c r="AN363" s="12"/>
      <c r="AO363" s="12"/>
      <c r="AP363" s="12"/>
      <c r="AQ363" s="12"/>
      <c r="AR363" s="12"/>
      <c r="AS363" s="12"/>
      <c r="AT363" s="12"/>
      <c r="AU363" s="12"/>
      <c r="AV363" s="12"/>
      <c r="AW363" s="12"/>
      <c r="AX363" s="12"/>
      <c r="AY363" s="12"/>
      <c r="AZ363" s="12"/>
      <c r="BA363" s="12"/>
      <c r="BB363" s="12"/>
      <c r="BC363" s="12"/>
      <c r="BD363" s="12"/>
      <c r="BE363" s="12"/>
      <c r="BF363" s="12"/>
      <c r="BG363" s="12"/>
      <c r="BH363" s="12"/>
      <c r="BI363" s="12"/>
      <c r="BJ363" s="12"/>
      <c r="BK363" s="12"/>
      <c r="BL363" s="12"/>
      <c r="BM363" s="12"/>
      <c r="BN363" s="12"/>
      <c r="BO363" s="12"/>
      <c r="BP363" s="12"/>
      <c r="BQ363" s="12"/>
      <c r="BR363" s="12"/>
      <c r="BS363" s="12"/>
      <c r="BT363" s="12"/>
      <c r="BU363" s="12"/>
      <c r="BV363" s="12"/>
      <c r="BW363" s="12"/>
      <c r="BX363" s="12"/>
      <c r="BY363" s="12"/>
      <c r="BZ363" s="12"/>
      <c r="CA363" s="12"/>
      <c r="CB363" s="12"/>
      <c r="CC363" s="12"/>
    </row>
    <row r="364" spans="1:81" ht="15.75" x14ac:dyDescent="0.25">
      <c r="A364" s="20"/>
      <c r="B364" s="29"/>
      <c r="C364" s="29"/>
      <c r="D364" s="29"/>
      <c r="E364" s="29"/>
      <c r="F364" s="26"/>
      <c r="G364" s="13"/>
      <c r="H364" s="20"/>
      <c r="I364" s="22"/>
      <c r="J364" s="22"/>
      <c r="K364" s="22"/>
      <c r="L364" s="22"/>
      <c r="M364" s="24"/>
      <c r="N364" s="22"/>
      <c r="O364" s="20"/>
      <c r="P364" s="12"/>
      <c r="Q364" s="12"/>
      <c r="R364" s="12"/>
      <c r="S364" s="12"/>
      <c r="T364" s="12"/>
      <c r="U364" s="12"/>
      <c r="V364" s="12"/>
      <c r="W364" s="12"/>
      <c r="X364" s="12"/>
      <c r="Y364" s="12"/>
      <c r="Z364" s="12"/>
      <c r="AA364" s="12"/>
      <c r="AB364" s="12"/>
      <c r="AC364" s="12"/>
      <c r="AD364" s="12"/>
      <c r="AE364" s="12"/>
      <c r="AF364" s="12"/>
      <c r="AG364" s="12"/>
      <c r="AH364" s="12"/>
      <c r="AI364" s="12"/>
      <c r="AJ364" s="12"/>
      <c r="AK364" s="12"/>
      <c r="AL364" s="12"/>
      <c r="AM364" s="12"/>
      <c r="AN364" s="12"/>
      <c r="AO364" s="12"/>
      <c r="AP364" s="12"/>
      <c r="AQ364" s="12"/>
      <c r="AR364" s="12"/>
      <c r="AS364" s="12"/>
      <c r="AT364" s="12"/>
      <c r="AU364" s="12"/>
      <c r="AV364" s="12"/>
      <c r="AW364" s="12"/>
      <c r="AX364" s="12"/>
      <c r="AY364" s="12"/>
      <c r="AZ364" s="12"/>
      <c r="BA364" s="12"/>
      <c r="BB364" s="12"/>
      <c r="BC364" s="12"/>
      <c r="BD364" s="12"/>
      <c r="BE364" s="12"/>
      <c r="BF364" s="12"/>
      <c r="BG364" s="12"/>
      <c r="BH364" s="12"/>
      <c r="BI364" s="12"/>
      <c r="BJ364" s="12"/>
      <c r="BK364" s="12"/>
      <c r="BL364" s="12"/>
      <c r="BM364" s="12"/>
      <c r="BN364" s="12"/>
      <c r="BO364" s="12"/>
      <c r="BP364" s="12"/>
      <c r="BQ364" s="12"/>
      <c r="BR364" s="12"/>
      <c r="BS364" s="12"/>
      <c r="BT364" s="12"/>
      <c r="BU364" s="12"/>
      <c r="BV364" s="12"/>
      <c r="BW364" s="12"/>
      <c r="BX364" s="12"/>
      <c r="BY364" s="12"/>
      <c r="BZ364" s="12"/>
      <c r="CA364" s="12"/>
      <c r="CB364" s="12"/>
      <c r="CC364" s="12"/>
    </row>
    <row r="365" spans="1:81" ht="15.75" x14ac:dyDescent="0.25">
      <c r="A365" s="20"/>
      <c r="B365" s="29"/>
      <c r="C365" s="29"/>
      <c r="D365" s="29"/>
      <c r="E365" s="29"/>
      <c r="F365" s="26"/>
      <c r="G365" s="13"/>
      <c r="H365" s="20"/>
      <c r="I365" s="22"/>
      <c r="J365" s="22"/>
      <c r="K365" s="22"/>
      <c r="L365" s="22"/>
      <c r="M365" s="24"/>
      <c r="N365" s="22"/>
      <c r="O365" s="20"/>
      <c r="P365" s="12"/>
      <c r="Q365" s="12"/>
      <c r="R365" s="12"/>
      <c r="S365" s="12"/>
      <c r="T365" s="12"/>
      <c r="U365" s="12"/>
      <c r="V365" s="12"/>
      <c r="W365" s="12"/>
      <c r="X365" s="12"/>
      <c r="Y365" s="12"/>
      <c r="Z365" s="12"/>
      <c r="AA365" s="12"/>
      <c r="AB365" s="12"/>
      <c r="AC365" s="12"/>
      <c r="AD365" s="12"/>
      <c r="AE365" s="12"/>
      <c r="AF365" s="12"/>
      <c r="AG365" s="12"/>
      <c r="AH365" s="12"/>
      <c r="AI365" s="12"/>
      <c r="AJ365" s="12"/>
      <c r="AK365" s="12"/>
      <c r="AL365" s="12"/>
      <c r="AM365" s="12"/>
      <c r="AN365" s="12"/>
      <c r="AO365" s="12"/>
      <c r="AP365" s="12"/>
      <c r="AQ365" s="12"/>
      <c r="AR365" s="12"/>
      <c r="AS365" s="12"/>
      <c r="AT365" s="12"/>
      <c r="AU365" s="12"/>
      <c r="AV365" s="12"/>
      <c r="AW365" s="12"/>
      <c r="AX365" s="12"/>
      <c r="AY365" s="12"/>
      <c r="AZ365" s="12"/>
      <c r="BA365" s="12"/>
      <c r="BB365" s="12"/>
      <c r="BC365" s="12"/>
      <c r="BD365" s="12"/>
      <c r="BE365" s="12"/>
      <c r="BF365" s="12"/>
      <c r="BG365" s="12"/>
      <c r="BH365" s="12"/>
      <c r="BI365" s="12"/>
      <c r="BJ365" s="12"/>
      <c r="BK365" s="12"/>
      <c r="BL365" s="12"/>
      <c r="BM365" s="12"/>
      <c r="BN365" s="12"/>
      <c r="BO365" s="12"/>
      <c r="BP365" s="12"/>
      <c r="BQ365" s="12"/>
      <c r="BR365" s="12"/>
      <c r="BS365" s="12"/>
      <c r="BT365" s="12"/>
      <c r="BU365" s="12"/>
      <c r="BV365" s="12"/>
      <c r="BW365" s="12"/>
      <c r="BX365" s="12"/>
      <c r="BY365" s="12"/>
      <c r="BZ365" s="12"/>
      <c r="CA365" s="12"/>
      <c r="CB365" s="12"/>
      <c r="CC365" s="12"/>
    </row>
    <row r="366" spans="1:81" ht="15.75" x14ac:dyDescent="0.25">
      <c r="A366" s="20"/>
      <c r="B366" s="29"/>
      <c r="C366" s="29"/>
      <c r="D366" s="29"/>
      <c r="E366" s="29"/>
      <c r="F366" s="26"/>
      <c r="G366" s="13"/>
      <c r="H366" s="20"/>
      <c r="I366" s="22"/>
      <c r="J366" s="22"/>
      <c r="K366" s="22"/>
      <c r="L366" s="22"/>
      <c r="M366" s="24"/>
      <c r="N366" s="22"/>
      <c r="O366" s="20"/>
      <c r="P366" s="12"/>
      <c r="Q366" s="12"/>
      <c r="R366" s="12"/>
      <c r="S366" s="12"/>
      <c r="T366" s="12"/>
      <c r="U366" s="12"/>
      <c r="V366" s="12"/>
      <c r="W366" s="12"/>
      <c r="X366" s="12"/>
      <c r="Y366" s="12"/>
      <c r="Z366" s="12"/>
      <c r="AA366" s="12"/>
      <c r="AB366" s="12"/>
      <c r="AC366" s="12"/>
      <c r="AD366" s="12"/>
      <c r="AE366" s="12"/>
      <c r="AF366" s="12"/>
      <c r="AG366" s="12"/>
      <c r="AH366" s="12"/>
      <c r="AI366" s="12"/>
      <c r="AJ366" s="12"/>
      <c r="AK366" s="12"/>
      <c r="AL366" s="12"/>
      <c r="AM366" s="12"/>
      <c r="AN366" s="12"/>
      <c r="AO366" s="12"/>
      <c r="AP366" s="12"/>
      <c r="AQ366" s="12"/>
      <c r="AR366" s="12"/>
      <c r="AS366" s="12"/>
      <c r="AT366" s="12"/>
      <c r="AU366" s="12"/>
      <c r="AV366" s="12"/>
      <c r="AW366" s="12"/>
      <c r="AX366" s="12"/>
      <c r="AY366" s="12"/>
      <c r="AZ366" s="12"/>
      <c r="BA366" s="12"/>
      <c r="BB366" s="12"/>
      <c r="BC366" s="12"/>
      <c r="BD366" s="12"/>
      <c r="BE366" s="12"/>
      <c r="BF366" s="12"/>
      <c r="BG366" s="12"/>
      <c r="BH366" s="12"/>
      <c r="BI366" s="12"/>
      <c r="BJ366" s="12"/>
      <c r="BK366" s="12"/>
      <c r="BL366" s="12"/>
      <c r="BM366" s="12"/>
      <c r="BN366" s="12"/>
      <c r="BO366" s="12"/>
      <c r="BP366" s="12"/>
      <c r="BQ366" s="12"/>
      <c r="BR366" s="12"/>
      <c r="BS366" s="12"/>
      <c r="BT366" s="12"/>
      <c r="BU366" s="12"/>
      <c r="BV366" s="12"/>
      <c r="BW366" s="12"/>
      <c r="BX366" s="12"/>
      <c r="BY366" s="12"/>
      <c r="BZ366" s="12"/>
      <c r="CA366" s="12"/>
      <c r="CB366" s="12"/>
      <c r="CC366" s="12"/>
    </row>
    <row r="367" spans="1:81" ht="15.75" x14ac:dyDescent="0.25">
      <c r="A367" s="20"/>
      <c r="B367" s="29"/>
      <c r="C367" s="29"/>
      <c r="D367" s="29"/>
      <c r="E367" s="29"/>
      <c r="F367" s="26"/>
      <c r="G367" s="13"/>
      <c r="H367" s="20"/>
      <c r="I367" s="22"/>
      <c r="J367" s="22"/>
      <c r="K367" s="22"/>
      <c r="L367" s="22"/>
      <c r="M367" s="24"/>
      <c r="N367" s="22"/>
      <c r="O367" s="20"/>
      <c r="P367" s="12"/>
      <c r="Q367" s="12"/>
      <c r="R367" s="12"/>
      <c r="S367" s="12"/>
      <c r="T367" s="12"/>
      <c r="U367" s="12"/>
      <c r="V367" s="12"/>
      <c r="W367" s="12"/>
      <c r="X367" s="12"/>
      <c r="Y367" s="12"/>
      <c r="Z367" s="12"/>
      <c r="AA367" s="12"/>
      <c r="AB367" s="12"/>
      <c r="AC367" s="12"/>
      <c r="AD367" s="12"/>
      <c r="AE367" s="12"/>
      <c r="AF367" s="12"/>
      <c r="AG367" s="12"/>
      <c r="AH367" s="12"/>
      <c r="AI367" s="12"/>
      <c r="AJ367" s="12"/>
      <c r="AK367" s="12"/>
      <c r="AL367" s="12"/>
      <c r="AM367" s="12"/>
      <c r="AN367" s="12"/>
      <c r="AO367" s="12"/>
      <c r="AP367" s="12"/>
      <c r="AQ367" s="12"/>
      <c r="AR367" s="12"/>
      <c r="AS367" s="12"/>
      <c r="AT367" s="12"/>
      <c r="AU367" s="12"/>
      <c r="AV367" s="12"/>
      <c r="AW367" s="12"/>
      <c r="AX367" s="12"/>
      <c r="AY367" s="12"/>
      <c r="AZ367" s="12"/>
      <c r="BA367" s="12"/>
      <c r="BB367" s="12"/>
      <c r="BC367" s="12"/>
      <c r="BD367" s="12"/>
      <c r="BE367" s="12"/>
      <c r="BF367" s="12"/>
      <c r="BG367" s="12"/>
      <c r="BH367" s="12"/>
      <c r="BI367" s="12"/>
      <c r="BJ367" s="12"/>
      <c r="BK367" s="12"/>
      <c r="BL367" s="12"/>
      <c r="BM367" s="12"/>
      <c r="BN367" s="12"/>
      <c r="BO367" s="12"/>
      <c r="BP367" s="12"/>
      <c r="BQ367" s="12"/>
      <c r="BR367" s="12"/>
      <c r="BS367" s="12"/>
      <c r="BT367" s="12"/>
      <c r="BU367" s="12"/>
      <c r="BV367" s="12"/>
      <c r="BW367" s="12"/>
      <c r="BX367" s="12"/>
      <c r="BY367" s="12"/>
      <c r="BZ367" s="12"/>
      <c r="CA367" s="12"/>
      <c r="CB367" s="12"/>
      <c r="CC367" s="12"/>
    </row>
    <row r="368" spans="1:81" ht="15.75" x14ac:dyDescent="0.25">
      <c r="A368" s="20"/>
      <c r="B368" s="29"/>
      <c r="C368" s="29"/>
      <c r="D368" s="29"/>
      <c r="E368" s="29"/>
      <c r="F368" s="26"/>
      <c r="G368" s="13"/>
      <c r="H368" s="20"/>
      <c r="I368" s="22"/>
      <c r="J368" s="22"/>
      <c r="K368" s="22"/>
      <c r="L368" s="22"/>
      <c r="M368" s="24"/>
      <c r="N368" s="22"/>
      <c r="O368" s="20"/>
      <c r="P368" s="12"/>
      <c r="Q368" s="12"/>
      <c r="R368" s="12"/>
      <c r="S368" s="12"/>
      <c r="T368" s="12"/>
      <c r="U368" s="12"/>
      <c r="V368" s="12"/>
      <c r="W368" s="12"/>
      <c r="X368" s="12"/>
      <c r="Y368" s="12"/>
      <c r="Z368" s="12"/>
      <c r="AA368" s="12"/>
      <c r="AB368" s="12"/>
      <c r="AC368" s="12"/>
      <c r="AD368" s="12"/>
      <c r="AE368" s="12"/>
      <c r="AF368" s="12"/>
      <c r="AG368" s="12"/>
      <c r="AH368" s="12"/>
      <c r="AI368" s="12"/>
      <c r="AJ368" s="12"/>
      <c r="AK368" s="12"/>
      <c r="AL368" s="12"/>
      <c r="AM368" s="12"/>
      <c r="AN368" s="12"/>
      <c r="AO368" s="12"/>
      <c r="AP368" s="12"/>
      <c r="AQ368" s="12"/>
      <c r="AR368" s="12"/>
      <c r="AS368" s="12"/>
      <c r="AT368" s="12"/>
      <c r="AU368" s="12"/>
      <c r="AV368" s="12"/>
      <c r="AW368" s="12"/>
      <c r="AX368" s="12"/>
      <c r="AY368" s="12"/>
      <c r="AZ368" s="12"/>
      <c r="BA368" s="12"/>
      <c r="BB368" s="12"/>
      <c r="BC368" s="12"/>
      <c r="BD368" s="12"/>
      <c r="BE368" s="12"/>
      <c r="BF368" s="12"/>
      <c r="BG368" s="12"/>
      <c r="BH368" s="12"/>
      <c r="BI368" s="12"/>
      <c r="BJ368" s="12"/>
      <c r="BK368" s="12"/>
      <c r="BL368" s="12"/>
      <c r="BM368" s="12"/>
      <c r="BN368" s="12"/>
      <c r="BO368" s="12"/>
      <c r="BP368" s="12"/>
      <c r="BQ368" s="12"/>
      <c r="BR368" s="12"/>
      <c r="BS368" s="12"/>
      <c r="BT368" s="12"/>
      <c r="BU368" s="12"/>
      <c r="BV368" s="12"/>
      <c r="BW368" s="12"/>
      <c r="BX368" s="12"/>
      <c r="BY368" s="12"/>
      <c r="BZ368" s="12"/>
      <c r="CA368" s="12"/>
      <c r="CB368" s="12"/>
      <c r="CC368" s="12"/>
    </row>
    <row r="369" spans="1:81" ht="15.75" x14ac:dyDescent="0.25">
      <c r="A369" s="20"/>
      <c r="B369" s="29"/>
      <c r="C369" s="29"/>
      <c r="D369" s="29"/>
      <c r="E369" s="29"/>
      <c r="F369" s="26"/>
      <c r="G369" s="13"/>
      <c r="H369" s="20"/>
      <c r="I369" s="22"/>
      <c r="J369" s="22"/>
      <c r="K369" s="22"/>
      <c r="L369" s="22"/>
      <c r="M369" s="24"/>
      <c r="N369" s="22"/>
      <c r="O369" s="20"/>
      <c r="P369" s="12"/>
      <c r="Q369" s="12"/>
      <c r="R369" s="12"/>
      <c r="S369" s="12"/>
      <c r="T369" s="12"/>
      <c r="U369" s="12"/>
      <c r="V369" s="12"/>
      <c r="W369" s="12"/>
      <c r="X369" s="12"/>
      <c r="Y369" s="12"/>
      <c r="Z369" s="12"/>
      <c r="AA369" s="12"/>
      <c r="AB369" s="12"/>
      <c r="AC369" s="12"/>
      <c r="AD369" s="12"/>
      <c r="AE369" s="12"/>
      <c r="AF369" s="12"/>
      <c r="AG369" s="12"/>
      <c r="AH369" s="12"/>
      <c r="AI369" s="12"/>
      <c r="AJ369" s="12"/>
      <c r="AK369" s="12"/>
      <c r="AL369" s="12"/>
      <c r="AM369" s="12"/>
      <c r="AN369" s="12"/>
      <c r="AO369" s="12"/>
      <c r="AP369" s="12"/>
      <c r="AQ369" s="12"/>
      <c r="AR369" s="12"/>
      <c r="AS369" s="12"/>
      <c r="AT369" s="12"/>
      <c r="AU369" s="12"/>
      <c r="AV369" s="12"/>
      <c r="AW369" s="12"/>
      <c r="AX369" s="12"/>
      <c r="AY369" s="12"/>
      <c r="AZ369" s="12"/>
      <c r="BA369" s="12"/>
      <c r="BB369" s="12"/>
      <c r="BC369" s="12"/>
      <c r="BD369" s="12"/>
      <c r="BE369" s="12"/>
      <c r="BF369" s="12"/>
      <c r="BG369" s="12"/>
      <c r="BH369" s="12"/>
      <c r="BI369" s="12"/>
      <c r="BJ369" s="12"/>
      <c r="BK369" s="12"/>
      <c r="BL369" s="12"/>
      <c r="BM369" s="12"/>
      <c r="BN369" s="12"/>
      <c r="BO369" s="12"/>
      <c r="BP369" s="12"/>
      <c r="BQ369" s="12"/>
      <c r="BR369" s="12"/>
      <c r="BS369" s="12"/>
      <c r="BT369" s="12"/>
      <c r="BU369" s="12"/>
      <c r="BV369" s="12"/>
      <c r="BW369" s="12"/>
      <c r="BX369" s="12"/>
      <c r="BY369" s="12"/>
      <c r="BZ369" s="12"/>
      <c r="CA369" s="12"/>
      <c r="CB369" s="12"/>
      <c r="CC369" s="12"/>
    </row>
    <row r="370" spans="1:81" ht="15.75" x14ac:dyDescent="0.25">
      <c r="A370" s="20"/>
      <c r="B370" s="29"/>
      <c r="C370" s="29"/>
      <c r="D370" s="29"/>
      <c r="E370" s="29"/>
      <c r="F370" s="26"/>
      <c r="G370" s="13"/>
      <c r="H370" s="20"/>
      <c r="I370" s="22"/>
      <c r="J370" s="22"/>
      <c r="K370" s="22"/>
      <c r="L370" s="22"/>
      <c r="M370" s="24"/>
      <c r="N370" s="22"/>
      <c r="O370" s="20"/>
      <c r="P370" s="12"/>
      <c r="Q370" s="12"/>
      <c r="R370" s="12"/>
      <c r="S370" s="12"/>
      <c r="T370" s="12"/>
      <c r="U370" s="12"/>
      <c r="V370" s="12"/>
      <c r="W370" s="12"/>
      <c r="X370" s="12"/>
      <c r="Y370" s="12"/>
      <c r="Z370" s="12"/>
      <c r="AA370" s="12"/>
      <c r="AB370" s="12"/>
      <c r="AC370" s="12"/>
      <c r="AD370" s="12"/>
      <c r="AE370" s="12"/>
      <c r="AF370" s="12"/>
      <c r="AG370" s="12"/>
      <c r="AH370" s="12"/>
      <c r="AI370" s="12"/>
      <c r="AJ370" s="12"/>
      <c r="AK370" s="12"/>
      <c r="AL370" s="12"/>
      <c r="AM370" s="12"/>
      <c r="AN370" s="12"/>
      <c r="AO370" s="12"/>
      <c r="AP370" s="12"/>
      <c r="AQ370" s="12"/>
      <c r="AR370" s="12"/>
      <c r="AS370" s="12"/>
      <c r="AT370" s="12"/>
      <c r="AU370" s="12"/>
      <c r="AV370" s="12"/>
      <c r="AW370" s="12"/>
      <c r="AX370" s="12"/>
      <c r="AY370" s="12"/>
      <c r="AZ370" s="12"/>
      <c r="BA370" s="12"/>
      <c r="BB370" s="12"/>
      <c r="BC370" s="12"/>
      <c r="BD370" s="12"/>
      <c r="BE370" s="12"/>
      <c r="BF370" s="12"/>
      <c r="BG370" s="12"/>
      <c r="BH370" s="12"/>
      <c r="BI370" s="12"/>
      <c r="BJ370" s="12"/>
      <c r="BK370" s="12"/>
      <c r="BL370" s="12"/>
      <c r="BM370" s="12"/>
      <c r="BN370" s="12"/>
      <c r="BO370" s="12"/>
      <c r="BP370" s="12"/>
      <c r="BQ370" s="12"/>
      <c r="BR370" s="12"/>
      <c r="BS370" s="12"/>
      <c r="BT370" s="12"/>
      <c r="BU370" s="12"/>
      <c r="BV370" s="12"/>
      <c r="BW370" s="12"/>
      <c r="BX370" s="12"/>
      <c r="BY370" s="12"/>
      <c r="BZ370" s="12"/>
      <c r="CA370" s="12"/>
      <c r="CB370" s="12"/>
      <c r="CC370" s="12"/>
    </row>
    <row r="371" spans="1:81" ht="15.75" x14ac:dyDescent="0.25">
      <c r="A371" s="20"/>
      <c r="B371" s="29"/>
      <c r="C371" s="29"/>
      <c r="D371" s="29"/>
      <c r="E371" s="29"/>
      <c r="F371" s="26"/>
      <c r="G371" s="13"/>
      <c r="H371" s="20"/>
      <c r="I371" s="22"/>
      <c r="J371" s="22"/>
      <c r="K371" s="22"/>
      <c r="L371" s="22"/>
      <c r="M371" s="24"/>
      <c r="N371" s="22"/>
      <c r="O371" s="20"/>
      <c r="P371" s="12"/>
      <c r="Q371" s="12"/>
      <c r="R371" s="12"/>
      <c r="S371" s="12"/>
      <c r="T371" s="12"/>
      <c r="U371" s="12"/>
      <c r="V371" s="12"/>
      <c r="W371" s="12"/>
      <c r="X371" s="12"/>
      <c r="Y371" s="12"/>
      <c r="Z371" s="12"/>
      <c r="AA371" s="12"/>
      <c r="AB371" s="12"/>
      <c r="AC371" s="12"/>
      <c r="AD371" s="12"/>
      <c r="AE371" s="12"/>
      <c r="AF371" s="12"/>
      <c r="AG371" s="12"/>
      <c r="AH371" s="12"/>
      <c r="AI371" s="12"/>
      <c r="AJ371" s="12"/>
      <c r="AK371" s="12"/>
      <c r="AL371" s="12"/>
      <c r="AM371" s="12"/>
      <c r="AN371" s="12"/>
      <c r="AO371" s="12"/>
      <c r="AP371" s="12"/>
      <c r="AQ371" s="12"/>
      <c r="AR371" s="12"/>
      <c r="AS371" s="12"/>
      <c r="AT371" s="12"/>
      <c r="AU371" s="12"/>
      <c r="AV371" s="12"/>
      <c r="AW371" s="12"/>
      <c r="AX371" s="12"/>
      <c r="AY371" s="12"/>
      <c r="AZ371" s="12"/>
      <c r="BA371" s="12"/>
      <c r="BB371" s="12"/>
      <c r="BC371" s="12"/>
      <c r="BD371" s="12"/>
      <c r="BE371" s="12"/>
      <c r="BF371" s="12"/>
      <c r="BG371" s="12"/>
      <c r="BH371" s="12"/>
      <c r="BI371" s="12"/>
      <c r="BJ371" s="12"/>
      <c r="BK371" s="12"/>
      <c r="BL371" s="12"/>
      <c r="BM371" s="12"/>
      <c r="BN371" s="12"/>
      <c r="BO371" s="12"/>
      <c r="BP371" s="12"/>
      <c r="BQ371" s="12"/>
      <c r="BR371" s="12"/>
      <c r="BS371" s="12"/>
      <c r="BT371" s="12"/>
      <c r="BU371" s="12"/>
      <c r="BV371" s="12"/>
      <c r="BW371" s="12"/>
      <c r="BX371" s="12"/>
      <c r="BY371" s="12"/>
      <c r="BZ371" s="12"/>
      <c r="CA371" s="12"/>
      <c r="CB371" s="12"/>
      <c r="CC371" s="12"/>
    </row>
    <row r="372" spans="1:81" ht="15.75" x14ac:dyDescent="0.25">
      <c r="A372" s="20"/>
      <c r="B372" s="29"/>
      <c r="C372" s="29"/>
      <c r="D372" s="29"/>
      <c r="E372" s="29"/>
      <c r="F372" s="26"/>
      <c r="G372" s="13"/>
      <c r="H372" s="20"/>
      <c r="I372" s="22"/>
      <c r="J372" s="22"/>
      <c r="K372" s="22"/>
      <c r="L372" s="22"/>
      <c r="M372" s="24"/>
      <c r="N372" s="22"/>
      <c r="O372" s="20"/>
      <c r="P372" s="12"/>
      <c r="Q372" s="12"/>
      <c r="R372" s="12"/>
      <c r="S372" s="12"/>
      <c r="T372" s="12"/>
      <c r="U372" s="12"/>
      <c r="V372" s="12"/>
      <c r="W372" s="12"/>
      <c r="X372" s="12"/>
      <c r="Y372" s="12"/>
      <c r="Z372" s="12"/>
      <c r="AA372" s="12"/>
      <c r="AB372" s="12"/>
      <c r="AC372" s="12"/>
      <c r="AD372" s="12"/>
      <c r="AE372" s="12"/>
      <c r="AF372" s="12"/>
      <c r="AG372" s="12"/>
      <c r="AH372" s="12"/>
      <c r="AI372" s="12"/>
      <c r="AJ372" s="12"/>
      <c r="AK372" s="12"/>
      <c r="AL372" s="12"/>
      <c r="AM372" s="12"/>
      <c r="AN372" s="12"/>
      <c r="AO372" s="12"/>
      <c r="AP372" s="12"/>
      <c r="AQ372" s="12"/>
      <c r="AR372" s="12"/>
      <c r="AS372" s="12"/>
      <c r="AT372" s="12"/>
      <c r="AU372" s="12"/>
      <c r="AV372" s="12"/>
      <c r="AW372" s="12"/>
      <c r="AX372" s="12"/>
      <c r="AY372" s="12"/>
      <c r="AZ372" s="12"/>
      <c r="BA372" s="12"/>
      <c r="BB372" s="12"/>
      <c r="BC372" s="12"/>
      <c r="BD372" s="12"/>
      <c r="BE372" s="12"/>
      <c r="BF372" s="12"/>
      <c r="BG372" s="12"/>
      <c r="BH372" s="12"/>
      <c r="BI372" s="12"/>
      <c r="BJ372" s="12"/>
      <c r="BK372" s="12"/>
      <c r="BL372" s="12"/>
      <c r="BM372" s="12"/>
      <c r="BN372" s="12"/>
      <c r="BO372" s="12"/>
      <c r="BP372" s="12"/>
      <c r="BQ372" s="12"/>
      <c r="BR372" s="12"/>
      <c r="BS372" s="12"/>
      <c r="BT372" s="12"/>
      <c r="BU372" s="12"/>
      <c r="BV372" s="12"/>
      <c r="BW372" s="12"/>
      <c r="BX372" s="12"/>
      <c r="BY372" s="12"/>
      <c r="BZ372" s="12"/>
      <c r="CA372" s="12"/>
      <c r="CB372" s="12"/>
      <c r="CC372" s="12"/>
    </row>
    <row r="373" spans="1:81" ht="15.75" x14ac:dyDescent="0.25">
      <c r="A373" s="20"/>
      <c r="B373" s="29"/>
      <c r="C373" s="29"/>
      <c r="D373" s="29"/>
      <c r="E373" s="29"/>
      <c r="F373" s="26"/>
      <c r="G373" s="13"/>
      <c r="H373" s="20"/>
      <c r="I373" s="22"/>
      <c r="J373" s="22"/>
      <c r="K373" s="22"/>
      <c r="L373" s="22"/>
      <c r="M373" s="24"/>
      <c r="N373" s="22"/>
      <c r="O373" s="20"/>
      <c r="P373" s="12"/>
      <c r="Q373" s="12"/>
      <c r="R373" s="12"/>
      <c r="S373" s="12"/>
      <c r="T373" s="12"/>
      <c r="U373" s="12"/>
      <c r="V373" s="12"/>
      <c r="W373" s="12"/>
      <c r="X373" s="12"/>
      <c r="Y373" s="12"/>
      <c r="Z373" s="12"/>
      <c r="AA373" s="12"/>
      <c r="AB373" s="12"/>
      <c r="AC373" s="12"/>
      <c r="AD373" s="12"/>
      <c r="AE373" s="12"/>
      <c r="AF373" s="12"/>
      <c r="AG373" s="12"/>
      <c r="AH373" s="12"/>
      <c r="AI373" s="12"/>
      <c r="AJ373" s="12"/>
      <c r="AK373" s="12"/>
      <c r="AL373" s="12"/>
      <c r="AM373" s="12"/>
      <c r="AN373" s="12"/>
      <c r="AO373" s="12"/>
      <c r="AP373" s="12"/>
      <c r="AQ373" s="12"/>
      <c r="AR373" s="12"/>
      <c r="AS373" s="12"/>
      <c r="AT373" s="12"/>
      <c r="AU373" s="12"/>
      <c r="AV373" s="12"/>
      <c r="AW373" s="12"/>
      <c r="AX373" s="12"/>
      <c r="AY373" s="12"/>
      <c r="AZ373" s="12"/>
      <c r="BA373" s="12"/>
      <c r="BB373" s="12"/>
      <c r="BC373" s="12"/>
      <c r="BD373" s="12"/>
      <c r="BE373" s="12"/>
      <c r="BF373" s="12"/>
      <c r="BG373" s="12"/>
      <c r="BH373" s="12"/>
      <c r="BI373" s="12"/>
      <c r="BJ373" s="12"/>
      <c r="BK373" s="12"/>
      <c r="BL373" s="12"/>
      <c r="BM373" s="12"/>
      <c r="BN373" s="12"/>
      <c r="BO373" s="12"/>
      <c r="BP373" s="12"/>
      <c r="BQ373" s="12"/>
      <c r="BR373" s="12"/>
      <c r="BS373" s="12"/>
      <c r="BT373" s="12"/>
      <c r="BU373" s="12"/>
      <c r="BV373" s="12"/>
      <c r="BW373" s="12"/>
      <c r="BX373" s="12"/>
      <c r="BY373" s="12"/>
      <c r="BZ373" s="12"/>
      <c r="CA373" s="12"/>
      <c r="CB373" s="12"/>
      <c r="CC373" s="12"/>
    </row>
    <row r="374" spans="1:81" ht="15.75" x14ac:dyDescent="0.25">
      <c r="A374" s="20"/>
      <c r="B374" s="29"/>
      <c r="C374" s="29"/>
      <c r="D374" s="29"/>
      <c r="E374" s="29"/>
      <c r="F374" s="26"/>
      <c r="G374" s="13"/>
      <c r="H374" s="20"/>
      <c r="I374" s="22"/>
      <c r="J374" s="22"/>
      <c r="K374" s="22"/>
      <c r="L374" s="22"/>
      <c r="M374" s="24"/>
      <c r="N374" s="22"/>
      <c r="O374" s="20"/>
      <c r="P374" s="12"/>
      <c r="Q374" s="12"/>
      <c r="R374" s="12"/>
      <c r="S374" s="12"/>
      <c r="T374" s="12"/>
      <c r="U374" s="12"/>
      <c r="V374" s="12"/>
      <c r="W374" s="12"/>
      <c r="X374" s="12"/>
      <c r="Y374" s="12"/>
      <c r="Z374" s="12"/>
      <c r="AA374" s="12"/>
      <c r="AB374" s="12"/>
      <c r="AC374" s="12"/>
      <c r="AD374" s="12"/>
      <c r="AE374" s="12"/>
      <c r="AF374" s="12"/>
      <c r="AG374" s="12"/>
      <c r="AH374" s="12"/>
      <c r="AI374" s="12"/>
      <c r="AJ374" s="12"/>
      <c r="AK374" s="12"/>
      <c r="AL374" s="12"/>
      <c r="AM374" s="12"/>
      <c r="AN374" s="12"/>
      <c r="AO374" s="12"/>
      <c r="AP374" s="12"/>
      <c r="AQ374" s="12"/>
      <c r="AR374" s="12"/>
      <c r="AS374" s="12"/>
      <c r="AT374" s="12"/>
      <c r="AU374" s="12"/>
      <c r="AV374" s="12"/>
      <c r="AW374" s="12"/>
      <c r="AX374" s="12"/>
      <c r="AY374" s="12"/>
      <c r="AZ374" s="12"/>
      <c r="BA374" s="12"/>
      <c r="BB374" s="12"/>
      <c r="BC374" s="12"/>
      <c r="BD374" s="12"/>
      <c r="BE374" s="12"/>
      <c r="BF374" s="12"/>
      <c r="BG374" s="12"/>
      <c r="BH374" s="12"/>
      <c r="BI374" s="12"/>
      <c r="BJ374" s="12"/>
      <c r="BK374" s="12"/>
      <c r="BL374" s="12"/>
      <c r="BM374" s="12"/>
      <c r="BN374" s="12"/>
      <c r="BO374" s="12"/>
      <c r="BP374" s="12"/>
      <c r="BQ374" s="12"/>
      <c r="BR374" s="12"/>
      <c r="BS374" s="12"/>
      <c r="BT374" s="12"/>
      <c r="BU374" s="12"/>
      <c r="BV374" s="12"/>
      <c r="BW374" s="12"/>
      <c r="BX374" s="12"/>
      <c r="BY374" s="12"/>
      <c r="BZ374" s="12"/>
      <c r="CA374" s="12"/>
      <c r="CB374" s="12"/>
      <c r="CC374" s="12"/>
    </row>
    <row r="375" spans="1:81" ht="15.75" x14ac:dyDescent="0.25">
      <c r="A375" s="20"/>
      <c r="B375" s="29"/>
      <c r="C375" s="29"/>
      <c r="D375" s="29"/>
      <c r="E375" s="29"/>
      <c r="F375" s="26"/>
      <c r="G375" s="13"/>
      <c r="H375" s="20"/>
      <c r="I375" s="22"/>
      <c r="J375" s="22"/>
      <c r="K375" s="22"/>
      <c r="L375" s="22"/>
      <c r="M375" s="24"/>
      <c r="N375" s="22"/>
      <c r="O375" s="20"/>
      <c r="P375" s="12"/>
      <c r="Q375" s="12"/>
      <c r="R375" s="12"/>
      <c r="S375" s="12"/>
      <c r="T375" s="12"/>
      <c r="U375" s="12"/>
      <c r="V375" s="12"/>
      <c r="W375" s="12"/>
      <c r="X375" s="12"/>
      <c r="Y375" s="12"/>
      <c r="Z375" s="12"/>
      <c r="AA375" s="12"/>
      <c r="AB375" s="12"/>
      <c r="AC375" s="12"/>
      <c r="AD375" s="12"/>
      <c r="AE375" s="12"/>
      <c r="AF375" s="12"/>
      <c r="AG375" s="12"/>
      <c r="AH375" s="12"/>
      <c r="AI375" s="12"/>
      <c r="AJ375" s="12"/>
      <c r="AK375" s="12"/>
      <c r="AL375" s="12"/>
      <c r="AM375" s="12"/>
      <c r="AN375" s="12"/>
      <c r="AO375" s="12"/>
      <c r="AP375" s="12"/>
      <c r="AQ375" s="12"/>
      <c r="AR375" s="12"/>
      <c r="AS375" s="12"/>
      <c r="AT375" s="12"/>
      <c r="AU375" s="12"/>
      <c r="AV375" s="12"/>
      <c r="AW375" s="12"/>
      <c r="AX375" s="12"/>
      <c r="AY375" s="12"/>
      <c r="AZ375" s="12"/>
      <c r="BA375" s="12"/>
      <c r="BB375" s="12"/>
      <c r="BC375" s="12"/>
      <c r="BD375" s="12"/>
      <c r="BE375" s="12"/>
      <c r="BF375" s="12"/>
      <c r="BG375" s="12"/>
      <c r="BH375" s="12"/>
      <c r="BI375" s="12"/>
      <c r="BJ375" s="12"/>
      <c r="BK375" s="12"/>
      <c r="BL375" s="12"/>
      <c r="BM375" s="12"/>
      <c r="BN375" s="12"/>
      <c r="BO375" s="12"/>
      <c r="BP375" s="12"/>
      <c r="BQ375" s="12"/>
      <c r="BR375" s="12"/>
      <c r="BS375" s="12"/>
      <c r="BT375" s="12"/>
      <c r="BU375" s="12"/>
      <c r="BV375" s="12"/>
      <c r="BW375" s="12"/>
      <c r="BX375" s="12"/>
      <c r="BY375" s="12"/>
      <c r="BZ375" s="12"/>
      <c r="CA375" s="12"/>
      <c r="CB375" s="12"/>
      <c r="CC375" s="12"/>
    </row>
    <row r="376" spans="1:81" ht="15.75" x14ac:dyDescent="0.25">
      <c r="A376" s="20"/>
      <c r="B376" s="29"/>
      <c r="C376" s="29"/>
      <c r="D376" s="29"/>
      <c r="E376" s="29"/>
      <c r="F376" s="26"/>
      <c r="G376" s="13"/>
      <c r="H376" s="20"/>
      <c r="I376" s="22"/>
      <c r="J376" s="22"/>
      <c r="K376" s="22"/>
      <c r="L376" s="22"/>
      <c r="M376" s="24"/>
      <c r="N376" s="22"/>
      <c r="O376" s="20"/>
      <c r="P376" s="12"/>
      <c r="Q376" s="12"/>
      <c r="R376" s="12"/>
      <c r="S376" s="12"/>
      <c r="T376" s="12"/>
      <c r="U376" s="12"/>
      <c r="V376" s="12"/>
      <c r="W376" s="12"/>
      <c r="X376" s="12"/>
      <c r="Y376" s="12"/>
      <c r="Z376" s="12"/>
      <c r="AA376" s="12"/>
      <c r="AB376" s="12"/>
      <c r="AC376" s="12"/>
      <c r="AD376" s="12"/>
      <c r="AE376" s="12"/>
      <c r="AF376" s="12"/>
      <c r="AG376" s="12"/>
      <c r="AH376" s="12"/>
      <c r="AI376" s="12"/>
      <c r="AJ376" s="12"/>
      <c r="AK376" s="12"/>
      <c r="AL376" s="12"/>
      <c r="AM376" s="12"/>
      <c r="AN376" s="12"/>
      <c r="AO376" s="12"/>
      <c r="AP376" s="12"/>
      <c r="AQ376" s="12"/>
      <c r="AR376" s="12"/>
      <c r="AS376" s="12"/>
      <c r="AT376" s="12"/>
      <c r="AU376" s="12"/>
      <c r="AV376" s="12"/>
      <c r="AW376" s="12"/>
      <c r="AX376" s="12"/>
      <c r="AY376" s="12"/>
      <c r="AZ376" s="12"/>
      <c r="BA376" s="12"/>
      <c r="BB376" s="12"/>
      <c r="BC376" s="12"/>
      <c r="BD376" s="12"/>
      <c r="BE376" s="12"/>
      <c r="BF376" s="12"/>
      <c r="BG376" s="12"/>
      <c r="BH376" s="12"/>
      <c r="BI376" s="12"/>
      <c r="BJ376" s="12"/>
      <c r="BK376" s="12"/>
      <c r="BL376" s="12"/>
      <c r="BM376" s="12"/>
      <c r="BN376" s="12"/>
      <c r="BO376" s="12"/>
      <c r="BP376" s="12"/>
      <c r="BQ376" s="12"/>
      <c r="BR376" s="12"/>
      <c r="BS376" s="12"/>
      <c r="BT376" s="12"/>
      <c r="BU376" s="12"/>
      <c r="BV376" s="12"/>
      <c r="BW376" s="12"/>
      <c r="BX376" s="12"/>
      <c r="BY376" s="12"/>
      <c r="BZ376" s="12"/>
      <c r="CA376" s="12"/>
      <c r="CB376" s="12"/>
      <c r="CC376" s="12"/>
    </row>
    <row r="377" spans="1:81" ht="15.75" x14ac:dyDescent="0.25">
      <c r="A377" s="20"/>
      <c r="B377" s="29"/>
      <c r="C377" s="29"/>
      <c r="D377" s="29"/>
      <c r="E377" s="29"/>
      <c r="F377" s="26"/>
      <c r="G377" s="13"/>
      <c r="H377" s="20"/>
      <c r="I377" s="22"/>
      <c r="J377" s="22"/>
      <c r="K377" s="22"/>
      <c r="L377" s="22"/>
      <c r="M377" s="24"/>
      <c r="N377" s="22"/>
      <c r="O377" s="20"/>
      <c r="P377" s="12"/>
      <c r="Q377" s="12"/>
      <c r="R377" s="12"/>
      <c r="S377" s="12"/>
      <c r="T377" s="12"/>
      <c r="U377" s="12"/>
      <c r="V377" s="12"/>
      <c r="W377" s="12"/>
      <c r="X377" s="12"/>
      <c r="Y377" s="12"/>
      <c r="Z377" s="12"/>
      <c r="AA377" s="12"/>
      <c r="AB377" s="12"/>
      <c r="AC377" s="12"/>
      <c r="AD377" s="12"/>
      <c r="AE377" s="12"/>
      <c r="AF377" s="12"/>
      <c r="AG377" s="12"/>
      <c r="AH377" s="12"/>
      <c r="AI377" s="12"/>
      <c r="AJ377" s="12"/>
      <c r="AK377" s="12"/>
      <c r="AL377" s="12"/>
      <c r="AM377" s="12"/>
      <c r="AN377" s="12"/>
      <c r="AO377" s="12"/>
      <c r="AP377" s="12"/>
      <c r="AQ377" s="12"/>
      <c r="AR377" s="12"/>
      <c r="AS377" s="12"/>
      <c r="AT377" s="12"/>
      <c r="AU377" s="12"/>
      <c r="AV377" s="12"/>
      <c r="AW377" s="12"/>
      <c r="AX377" s="12"/>
      <c r="AY377" s="12"/>
      <c r="AZ377" s="12"/>
      <c r="BA377" s="12"/>
      <c r="BB377" s="12"/>
      <c r="BC377" s="12"/>
      <c r="BD377" s="12"/>
      <c r="BE377" s="12"/>
      <c r="BF377" s="12"/>
      <c r="BG377" s="12"/>
      <c r="BH377" s="12"/>
      <c r="BI377" s="12"/>
      <c r="BJ377" s="12"/>
      <c r="BK377" s="12"/>
      <c r="BL377" s="12"/>
      <c r="BM377" s="12"/>
      <c r="BN377" s="12"/>
      <c r="BO377" s="12"/>
      <c r="BP377" s="12"/>
      <c r="BQ377" s="12"/>
      <c r="BR377" s="12"/>
      <c r="BS377" s="12"/>
      <c r="BT377" s="12"/>
      <c r="BU377" s="12"/>
      <c r="BV377" s="12"/>
      <c r="BW377" s="12"/>
      <c r="BX377" s="12"/>
      <c r="BY377" s="12"/>
      <c r="BZ377" s="12"/>
      <c r="CA377" s="12"/>
      <c r="CB377" s="12"/>
      <c r="CC377" s="12"/>
    </row>
    <row r="378" spans="1:81" ht="15.75" x14ac:dyDescent="0.25">
      <c r="A378" s="20"/>
      <c r="B378" s="29"/>
      <c r="C378" s="29"/>
      <c r="D378" s="29"/>
      <c r="E378" s="29"/>
      <c r="F378" s="26"/>
      <c r="G378" s="13"/>
      <c r="H378" s="20"/>
      <c r="I378" s="22"/>
      <c r="J378" s="22"/>
      <c r="K378" s="22"/>
      <c r="L378" s="22"/>
      <c r="M378" s="24"/>
      <c r="N378" s="22"/>
      <c r="O378" s="20"/>
      <c r="P378" s="12"/>
      <c r="Q378" s="12"/>
      <c r="R378" s="12"/>
      <c r="S378" s="12"/>
      <c r="T378" s="12"/>
      <c r="U378" s="12"/>
      <c r="V378" s="12"/>
      <c r="W378" s="12"/>
      <c r="X378" s="12"/>
      <c r="Y378" s="12"/>
      <c r="Z378" s="12"/>
      <c r="AA378" s="12"/>
      <c r="AB378" s="12"/>
      <c r="AC378" s="12"/>
      <c r="AD378" s="12"/>
      <c r="AE378" s="12"/>
      <c r="AF378" s="12"/>
      <c r="AG378" s="12"/>
      <c r="AH378" s="12"/>
      <c r="AI378" s="12"/>
      <c r="AJ378" s="12"/>
      <c r="AK378" s="12"/>
      <c r="AL378" s="12"/>
      <c r="AM378" s="12"/>
      <c r="AN378" s="12"/>
      <c r="AO378" s="12"/>
      <c r="AP378" s="12"/>
      <c r="AQ378" s="12"/>
      <c r="AR378" s="12"/>
      <c r="AS378" s="12"/>
      <c r="AT378" s="12"/>
      <c r="AU378" s="12"/>
      <c r="AV378" s="12"/>
      <c r="AW378" s="12"/>
      <c r="AX378" s="12"/>
      <c r="AY378" s="12"/>
      <c r="AZ378" s="12"/>
      <c r="BA378" s="12"/>
      <c r="BB378" s="12"/>
      <c r="BC378" s="12"/>
      <c r="BD378" s="12"/>
      <c r="BE378" s="12"/>
      <c r="BF378" s="12"/>
      <c r="BG378" s="12"/>
      <c r="BH378" s="12"/>
      <c r="BI378" s="12"/>
      <c r="BJ378" s="12"/>
      <c r="BK378" s="12"/>
      <c r="BL378" s="12"/>
      <c r="BM378" s="12"/>
      <c r="BN378" s="12"/>
      <c r="BO378" s="12"/>
      <c r="BP378" s="12"/>
      <c r="BQ378" s="12"/>
      <c r="BR378" s="12"/>
      <c r="BS378" s="12"/>
      <c r="BT378" s="12"/>
      <c r="BU378" s="12"/>
      <c r="BV378" s="12"/>
      <c r="BW378" s="12"/>
      <c r="BX378" s="12"/>
      <c r="BY378" s="12"/>
      <c r="BZ378" s="12"/>
      <c r="CA378" s="12"/>
      <c r="CB378" s="12"/>
      <c r="CC378" s="12"/>
    </row>
    <row r="379" spans="1:81" ht="15.75" x14ac:dyDescent="0.25">
      <c r="A379" s="20"/>
      <c r="B379" s="29"/>
      <c r="C379" s="29"/>
      <c r="D379" s="29"/>
      <c r="E379" s="29"/>
      <c r="F379" s="26"/>
      <c r="G379" s="13"/>
      <c r="H379" s="20"/>
      <c r="I379" s="22"/>
      <c r="J379" s="22"/>
      <c r="K379" s="22"/>
      <c r="L379" s="22"/>
      <c r="M379" s="24"/>
      <c r="N379" s="22"/>
      <c r="O379" s="20"/>
      <c r="P379" s="12"/>
      <c r="Q379" s="12"/>
      <c r="R379" s="12"/>
      <c r="S379" s="12"/>
      <c r="T379" s="12"/>
      <c r="U379" s="12"/>
      <c r="V379" s="12"/>
      <c r="W379" s="12"/>
      <c r="X379" s="12"/>
      <c r="Y379" s="12"/>
      <c r="Z379" s="12"/>
      <c r="AA379" s="12"/>
      <c r="AB379" s="12"/>
      <c r="AC379" s="12"/>
      <c r="AD379" s="12"/>
      <c r="AE379" s="12"/>
      <c r="AF379" s="12"/>
      <c r="AG379" s="12"/>
      <c r="AH379" s="12"/>
      <c r="AI379" s="12"/>
      <c r="AJ379" s="12"/>
      <c r="AK379" s="12"/>
      <c r="AL379" s="12"/>
      <c r="AM379" s="12"/>
      <c r="AN379" s="12"/>
      <c r="AO379" s="12"/>
      <c r="AP379" s="12"/>
      <c r="AQ379" s="12"/>
      <c r="AR379" s="12"/>
      <c r="AS379" s="12"/>
      <c r="AT379" s="12"/>
      <c r="AU379" s="12"/>
      <c r="AV379" s="12"/>
      <c r="AW379" s="12"/>
      <c r="AX379" s="12"/>
      <c r="AY379" s="12"/>
      <c r="AZ379" s="12"/>
      <c r="BA379" s="12"/>
      <c r="BB379" s="12"/>
      <c r="BC379" s="12"/>
      <c r="BD379" s="12"/>
      <c r="BE379" s="12"/>
      <c r="BF379" s="12"/>
      <c r="BG379" s="12"/>
      <c r="BH379" s="12"/>
      <c r="BI379" s="12"/>
      <c r="BJ379" s="12"/>
      <c r="BK379" s="12"/>
      <c r="BL379" s="12"/>
      <c r="BM379" s="12"/>
      <c r="BN379" s="12"/>
      <c r="BO379" s="12"/>
      <c r="BP379" s="12"/>
      <c r="BQ379" s="12"/>
      <c r="BR379" s="12"/>
      <c r="BS379" s="12"/>
      <c r="BT379" s="12"/>
      <c r="BU379" s="12"/>
      <c r="BV379" s="12"/>
      <c r="BW379" s="12"/>
      <c r="BX379" s="12"/>
      <c r="BY379" s="12"/>
      <c r="BZ379" s="12"/>
      <c r="CA379" s="12"/>
      <c r="CB379" s="12"/>
      <c r="CC379" s="12"/>
    </row>
    <row r="380" spans="1:81" ht="15.75" x14ac:dyDescent="0.25">
      <c r="A380" s="20"/>
      <c r="B380" s="29"/>
      <c r="C380" s="29"/>
      <c r="D380" s="29"/>
      <c r="E380" s="29"/>
      <c r="F380" s="26"/>
      <c r="G380" s="13"/>
      <c r="H380" s="20"/>
      <c r="I380" s="22"/>
      <c r="J380" s="22"/>
      <c r="K380" s="22"/>
      <c r="L380" s="22"/>
      <c r="M380" s="24"/>
      <c r="N380" s="22"/>
      <c r="O380" s="20"/>
      <c r="P380" s="12"/>
      <c r="Q380" s="12"/>
      <c r="R380" s="12"/>
      <c r="S380" s="12"/>
      <c r="T380" s="12"/>
      <c r="U380" s="12"/>
      <c r="V380" s="12"/>
      <c r="W380" s="12"/>
      <c r="X380" s="12"/>
      <c r="Y380" s="12"/>
      <c r="Z380" s="12"/>
      <c r="AA380" s="12"/>
      <c r="AB380" s="12"/>
      <c r="AC380" s="12"/>
      <c r="AD380" s="12"/>
      <c r="AE380" s="12"/>
      <c r="AF380" s="12"/>
      <c r="AG380" s="12"/>
      <c r="AH380" s="12"/>
      <c r="AI380" s="12"/>
      <c r="AJ380" s="12"/>
      <c r="AK380" s="12"/>
      <c r="AL380" s="12"/>
      <c r="AM380" s="12"/>
      <c r="AN380" s="12"/>
      <c r="AO380" s="12"/>
      <c r="AP380" s="12"/>
      <c r="AQ380" s="12"/>
      <c r="AR380" s="12"/>
      <c r="AS380" s="12"/>
      <c r="AT380" s="12"/>
      <c r="AU380" s="12"/>
      <c r="AV380" s="12"/>
      <c r="AW380" s="12"/>
      <c r="AX380" s="12"/>
      <c r="AY380" s="12"/>
      <c r="AZ380" s="12"/>
      <c r="BA380" s="12"/>
      <c r="BB380" s="12"/>
      <c r="BC380" s="12"/>
      <c r="BD380" s="12"/>
      <c r="BE380" s="12"/>
      <c r="BF380" s="12"/>
      <c r="BG380" s="12"/>
      <c r="BH380" s="12"/>
      <c r="BI380" s="12"/>
      <c r="BJ380" s="12"/>
      <c r="BK380" s="12"/>
      <c r="BL380" s="12"/>
      <c r="BM380" s="12"/>
      <c r="BN380" s="12"/>
      <c r="BO380" s="12"/>
      <c r="BP380" s="12"/>
      <c r="BQ380" s="12"/>
      <c r="BR380" s="12"/>
      <c r="BS380" s="12"/>
      <c r="BT380" s="12"/>
      <c r="BU380" s="12"/>
      <c r="BV380" s="12"/>
      <c r="BW380" s="12"/>
      <c r="BX380" s="12"/>
      <c r="BY380" s="12"/>
      <c r="BZ380" s="12"/>
      <c r="CA380" s="12"/>
      <c r="CB380" s="12"/>
      <c r="CC380" s="12"/>
    </row>
    <row r="381" spans="1:81" ht="15.75" x14ac:dyDescent="0.25">
      <c r="A381" s="20"/>
      <c r="B381" s="29"/>
      <c r="C381" s="29"/>
      <c r="D381" s="29"/>
      <c r="E381" s="29"/>
      <c r="F381" s="26"/>
      <c r="G381" s="13"/>
      <c r="H381" s="20"/>
      <c r="I381" s="22"/>
      <c r="J381" s="22"/>
      <c r="K381" s="22"/>
      <c r="L381" s="22"/>
      <c r="M381" s="24"/>
      <c r="N381" s="22"/>
      <c r="O381" s="20"/>
      <c r="P381" s="12"/>
      <c r="Q381" s="12"/>
      <c r="R381" s="12"/>
      <c r="S381" s="12"/>
      <c r="T381" s="12"/>
      <c r="U381" s="12"/>
      <c r="V381" s="12"/>
      <c r="W381" s="12"/>
      <c r="X381" s="12"/>
      <c r="Y381" s="12"/>
      <c r="Z381" s="12"/>
      <c r="AA381" s="12"/>
      <c r="AB381" s="12"/>
      <c r="AC381" s="12"/>
      <c r="AD381" s="12"/>
      <c r="AE381" s="12"/>
      <c r="AF381" s="12"/>
      <c r="AG381" s="12"/>
      <c r="AH381" s="12"/>
      <c r="AI381" s="12"/>
      <c r="AJ381" s="12"/>
      <c r="AK381" s="12"/>
      <c r="AL381" s="12"/>
      <c r="AM381" s="12"/>
      <c r="AN381" s="12"/>
      <c r="AO381" s="12"/>
      <c r="AP381" s="12"/>
      <c r="AQ381" s="12"/>
      <c r="AR381" s="12"/>
      <c r="AS381" s="12"/>
      <c r="AT381" s="12"/>
      <c r="AU381" s="12"/>
      <c r="AV381" s="12"/>
      <c r="AW381" s="12"/>
      <c r="AX381" s="12"/>
      <c r="AY381" s="12"/>
      <c r="AZ381" s="12"/>
      <c r="BA381" s="12"/>
      <c r="BB381" s="12"/>
      <c r="BC381" s="12"/>
      <c r="BD381" s="12"/>
      <c r="BE381" s="12"/>
      <c r="BF381" s="12"/>
      <c r="BG381" s="12"/>
      <c r="BH381" s="12"/>
      <c r="BI381" s="12"/>
      <c r="BJ381" s="12"/>
      <c r="BK381" s="12"/>
      <c r="BL381" s="12"/>
      <c r="BM381" s="12"/>
      <c r="BN381" s="12"/>
      <c r="BO381" s="12"/>
      <c r="BP381" s="12"/>
      <c r="BQ381" s="12"/>
      <c r="BR381" s="12"/>
      <c r="BS381" s="12"/>
      <c r="BT381" s="12"/>
      <c r="BU381" s="12"/>
      <c r="BV381" s="12"/>
      <c r="BW381" s="12"/>
      <c r="BX381" s="12"/>
      <c r="BY381" s="12"/>
      <c r="BZ381" s="12"/>
      <c r="CA381" s="12"/>
      <c r="CB381" s="12"/>
      <c r="CC381" s="12"/>
    </row>
    <row r="382" spans="1:81" ht="15.75" x14ac:dyDescent="0.25">
      <c r="A382" s="20"/>
      <c r="B382" s="29"/>
      <c r="C382" s="29"/>
      <c r="D382" s="29"/>
      <c r="E382" s="29"/>
      <c r="F382" s="26"/>
      <c r="G382" s="13"/>
      <c r="H382" s="20"/>
      <c r="I382" s="22"/>
      <c r="J382" s="22"/>
      <c r="K382" s="22"/>
      <c r="L382" s="22"/>
      <c r="M382" s="24"/>
      <c r="N382" s="22"/>
      <c r="O382" s="20"/>
      <c r="P382" s="12"/>
      <c r="Q382" s="12"/>
      <c r="R382" s="12"/>
      <c r="S382" s="12"/>
      <c r="T382" s="12"/>
      <c r="U382" s="12"/>
      <c r="V382" s="12"/>
      <c r="W382" s="12"/>
      <c r="X382" s="12"/>
      <c r="Y382" s="12"/>
      <c r="Z382" s="12"/>
      <c r="AA382" s="12"/>
      <c r="AB382" s="12"/>
      <c r="AC382" s="12"/>
      <c r="AD382" s="12"/>
      <c r="AE382" s="12"/>
      <c r="AF382" s="12"/>
      <c r="AG382" s="12"/>
      <c r="AH382" s="12"/>
      <c r="AI382" s="12"/>
      <c r="AJ382" s="12"/>
      <c r="AK382" s="12"/>
      <c r="AL382" s="12"/>
      <c r="AM382" s="12"/>
      <c r="AN382" s="12"/>
      <c r="AO382" s="12"/>
      <c r="AP382" s="12"/>
      <c r="AQ382" s="12"/>
      <c r="AR382" s="12"/>
      <c r="AS382" s="12"/>
      <c r="AT382" s="12"/>
      <c r="AU382" s="12"/>
      <c r="AV382" s="12"/>
      <c r="AW382" s="12"/>
      <c r="AX382" s="12"/>
      <c r="AY382" s="12"/>
      <c r="AZ382" s="12"/>
      <c r="BA382" s="12"/>
      <c r="BB382" s="12"/>
      <c r="BC382" s="12"/>
      <c r="BD382" s="12"/>
      <c r="BE382" s="12"/>
      <c r="BF382" s="12"/>
      <c r="BG382" s="12"/>
      <c r="BH382" s="12"/>
      <c r="BI382" s="12"/>
      <c r="BJ382" s="12"/>
      <c r="BK382" s="12"/>
      <c r="BL382" s="12"/>
      <c r="BM382" s="12"/>
      <c r="BN382" s="12"/>
      <c r="BO382" s="12"/>
      <c r="BP382" s="12"/>
      <c r="BQ382" s="12"/>
      <c r="BR382" s="12"/>
      <c r="BS382" s="12"/>
      <c r="BT382" s="12"/>
      <c r="BU382" s="12"/>
      <c r="BV382" s="12"/>
      <c r="BW382" s="12"/>
      <c r="BX382" s="12"/>
      <c r="BY382" s="12"/>
      <c r="BZ382" s="12"/>
      <c r="CA382" s="12"/>
      <c r="CB382" s="12"/>
      <c r="CC382" s="12"/>
    </row>
    <row r="383" spans="1:81" ht="15.75" x14ac:dyDescent="0.25">
      <c r="A383" s="20"/>
      <c r="B383" s="29"/>
      <c r="C383" s="29"/>
      <c r="D383" s="29"/>
      <c r="E383" s="29"/>
      <c r="F383" s="26"/>
      <c r="G383" s="13"/>
      <c r="H383" s="20"/>
      <c r="I383" s="22"/>
      <c r="J383" s="22"/>
      <c r="K383" s="22"/>
      <c r="L383" s="22"/>
      <c r="M383" s="24"/>
      <c r="N383" s="22"/>
      <c r="O383" s="20"/>
      <c r="P383" s="12"/>
      <c r="Q383" s="12"/>
      <c r="R383" s="12"/>
      <c r="S383" s="12"/>
      <c r="T383" s="12"/>
      <c r="U383" s="12"/>
      <c r="V383" s="12"/>
      <c r="W383" s="12"/>
      <c r="X383" s="12"/>
      <c r="Y383" s="12"/>
      <c r="Z383" s="12"/>
      <c r="AA383" s="12"/>
      <c r="AB383" s="12"/>
      <c r="AC383" s="12"/>
      <c r="AD383" s="12"/>
      <c r="AE383" s="12"/>
      <c r="AF383" s="12"/>
      <c r="AG383" s="12"/>
      <c r="AH383" s="12"/>
      <c r="AI383" s="12"/>
      <c r="AJ383" s="12"/>
      <c r="AK383" s="12"/>
      <c r="AL383" s="12"/>
      <c r="AM383" s="12"/>
      <c r="AN383" s="12"/>
      <c r="AO383" s="12"/>
      <c r="AP383" s="12"/>
      <c r="AQ383" s="12"/>
      <c r="AR383" s="12"/>
      <c r="AS383" s="12"/>
      <c r="AT383" s="12"/>
      <c r="AU383" s="12"/>
      <c r="AV383" s="12"/>
      <c r="AW383" s="12"/>
      <c r="AX383" s="12"/>
      <c r="AY383" s="12"/>
      <c r="AZ383" s="12"/>
      <c r="BA383" s="12"/>
      <c r="BB383" s="12"/>
      <c r="BC383" s="12"/>
      <c r="BD383" s="12"/>
      <c r="BE383" s="12"/>
      <c r="BF383" s="12"/>
      <c r="BG383" s="12"/>
      <c r="BH383" s="12"/>
      <c r="BI383" s="12"/>
      <c r="BJ383" s="12"/>
      <c r="BK383" s="12"/>
      <c r="BL383" s="12"/>
      <c r="BM383" s="12"/>
      <c r="BN383" s="12"/>
      <c r="BO383" s="12"/>
      <c r="BP383" s="12"/>
      <c r="BQ383" s="12"/>
      <c r="BR383" s="12"/>
      <c r="BS383" s="12"/>
      <c r="BT383" s="12"/>
      <c r="BU383" s="12"/>
      <c r="BV383" s="12"/>
      <c r="BW383" s="12"/>
      <c r="BX383" s="12"/>
      <c r="BY383" s="12"/>
      <c r="BZ383" s="12"/>
      <c r="CA383" s="12"/>
      <c r="CB383" s="12"/>
      <c r="CC383" s="12"/>
    </row>
    <row r="384" spans="1:81" ht="15.75" x14ac:dyDescent="0.25">
      <c r="A384" s="20"/>
      <c r="B384" s="29"/>
      <c r="C384" s="29"/>
      <c r="D384" s="29"/>
      <c r="E384" s="29"/>
      <c r="F384" s="26"/>
      <c r="G384" s="13"/>
      <c r="H384" s="20"/>
      <c r="I384" s="22"/>
      <c r="J384" s="22"/>
      <c r="K384" s="22"/>
      <c r="L384" s="22"/>
      <c r="M384" s="24"/>
      <c r="N384" s="22"/>
      <c r="O384" s="20"/>
      <c r="P384" s="12"/>
      <c r="Q384" s="12"/>
      <c r="R384" s="12"/>
      <c r="S384" s="12"/>
      <c r="T384" s="12"/>
      <c r="U384" s="12"/>
      <c r="V384" s="12"/>
      <c r="W384" s="12"/>
      <c r="X384" s="12"/>
      <c r="Y384" s="12"/>
      <c r="Z384" s="12"/>
      <c r="AA384" s="12"/>
      <c r="AB384" s="12"/>
      <c r="AC384" s="12"/>
      <c r="AD384" s="12"/>
      <c r="AE384" s="12"/>
      <c r="AF384" s="12"/>
      <c r="AG384" s="12"/>
      <c r="AH384" s="12"/>
      <c r="AI384" s="12"/>
      <c r="AJ384" s="12"/>
      <c r="AK384" s="12"/>
      <c r="AL384" s="12"/>
      <c r="AM384" s="12"/>
      <c r="AN384" s="12"/>
      <c r="AO384" s="12"/>
      <c r="AP384" s="12"/>
      <c r="AQ384" s="12"/>
      <c r="AR384" s="12"/>
      <c r="AS384" s="12"/>
      <c r="AT384" s="12"/>
      <c r="AU384" s="12"/>
      <c r="AV384" s="12"/>
      <c r="AW384" s="12"/>
      <c r="AX384" s="12"/>
      <c r="AY384" s="12"/>
      <c r="AZ384" s="12"/>
      <c r="BA384" s="12"/>
      <c r="BB384" s="12"/>
      <c r="BC384" s="12"/>
      <c r="BD384" s="12"/>
      <c r="BE384" s="12"/>
      <c r="BF384" s="12"/>
      <c r="BG384" s="12"/>
      <c r="BH384" s="12"/>
      <c r="BI384" s="12"/>
      <c r="BJ384" s="12"/>
      <c r="BK384" s="12"/>
      <c r="BL384" s="12"/>
      <c r="BM384" s="12"/>
      <c r="BN384" s="12"/>
      <c r="BO384" s="12"/>
      <c r="BP384" s="12"/>
      <c r="BQ384" s="12"/>
      <c r="BR384" s="12"/>
      <c r="BS384" s="12"/>
      <c r="BT384" s="12"/>
      <c r="BU384" s="12"/>
      <c r="BV384" s="12"/>
      <c r="BW384" s="12"/>
      <c r="BX384" s="12"/>
      <c r="BY384" s="12"/>
      <c r="BZ384" s="12"/>
      <c r="CA384" s="12"/>
      <c r="CB384" s="12"/>
      <c r="CC384" s="12"/>
    </row>
    <row r="385" spans="1:81" ht="15.75" x14ac:dyDescent="0.25">
      <c r="A385" s="20"/>
      <c r="B385" s="29"/>
      <c r="C385" s="29"/>
      <c r="D385" s="29"/>
      <c r="E385" s="29"/>
      <c r="F385" s="26"/>
      <c r="G385" s="13"/>
      <c r="H385" s="20"/>
      <c r="I385" s="22"/>
      <c r="J385" s="22"/>
      <c r="K385" s="22"/>
      <c r="L385" s="22"/>
      <c r="M385" s="24"/>
      <c r="N385" s="22"/>
      <c r="O385" s="20"/>
      <c r="P385" s="12"/>
      <c r="Q385" s="12"/>
      <c r="R385" s="12"/>
      <c r="S385" s="12"/>
      <c r="T385" s="12"/>
      <c r="U385" s="12"/>
      <c r="V385" s="12"/>
      <c r="W385" s="12"/>
      <c r="X385" s="12"/>
      <c r="Y385" s="12"/>
      <c r="Z385" s="12"/>
      <c r="AA385" s="12"/>
      <c r="AB385" s="12"/>
      <c r="AC385" s="12"/>
      <c r="AD385" s="12"/>
      <c r="AE385" s="12"/>
      <c r="AF385" s="12"/>
      <c r="AG385" s="12"/>
      <c r="AH385" s="12"/>
      <c r="AI385" s="12"/>
      <c r="AJ385" s="12"/>
      <c r="AK385" s="12"/>
      <c r="AL385" s="12"/>
      <c r="AM385" s="12"/>
      <c r="AN385" s="12"/>
      <c r="AO385" s="12"/>
      <c r="AP385" s="12"/>
      <c r="AQ385" s="12"/>
      <c r="AR385" s="12"/>
      <c r="AS385" s="12"/>
      <c r="AT385" s="12"/>
      <c r="AU385" s="12"/>
      <c r="AV385" s="12"/>
      <c r="AW385" s="12"/>
      <c r="AX385" s="12"/>
      <c r="AY385" s="12"/>
      <c r="AZ385" s="12"/>
      <c r="BA385" s="12"/>
      <c r="BB385" s="12"/>
      <c r="BC385" s="12"/>
      <c r="BD385" s="12"/>
      <c r="BE385" s="12"/>
      <c r="BF385" s="12"/>
      <c r="BG385" s="12"/>
      <c r="BH385" s="12"/>
      <c r="BI385" s="12"/>
      <c r="BJ385" s="12"/>
      <c r="BK385" s="12"/>
      <c r="BL385" s="12"/>
      <c r="BM385" s="12"/>
      <c r="BN385" s="12"/>
      <c r="BO385" s="12"/>
      <c r="BP385" s="12"/>
      <c r="BQ385" s="12"/>
      <c r="BR385" s="12"/>
      <c r="BS385" s="12"/>
      <c r="BT385" s="12"/>
      <c r="BU385" s="12"/>
      <c r="BV385" s="12"/>
      <c r="BW385" s="12"/>
      <c r="BX385" s="12"/>
      <c r="BY385" s="12"/>
      <c r="BZ385" s="12"/>
      <c r="CA385" s="12"/>
      <c r="CB385" s="12"/>
      <c r="CC385" s="12"/>
    </row>
    <row r="386" spans="1:81" ht="15.75" x14ac:dyDescent="0.25">
      <c r="A386" s="20"/>
      <c r="B386" s="29"/>
      <c r="C386" s="29"/>
      <c r="D386" s="29"/>
      <c r="E386" s="29"/>
      <c r="F386" s="26"/>
      <c r="G386" s="13"/>
      <c r="H386" s="20"/>
      <c r="I386" s="22"/>
      <c r="J386" s="22"/>
      <c r="K386" s="22"/>
      <c r="L386" s="22"/>
      <c r="M386" s="24"/>
      <c r="N386" s="22"/>
      <c r="O386" s="20"/>
      <c r="P386" s="12"/>
      <c r="Q386" s="12"/>
      <c r="R386" s="12"/>
      <c r="S386" s="12"/>
      <c r="T386" s="12"/>
      <c r="U386" s="12"/>
      <c r="V386" s="12"/>
      <c r="W386" s="12"/>
      <c r="X386" s="12"/>
      <c r="Y386" s="12"/>
      <c r="Z386" s="12"/>
      <c r="AA386" s="12"/>
      <c r="AB386" s="12"/>
      <c r="AC386" s="12"/>
      <c r="AD386" s="12"/>
      <c r="AE386" s="12"/>
      <c r="AF386" s="12"/>
      <c r="AG386" s="12"/>
      <c r="AH386" s="12"/>
      <c r="AI386" s="12"/>
      <c r="AJ386" s="12"/>
      <c r="AK386" s="12"/>
      <c r="AL386" s="12"/>
      <c r="AM386" s="12"/>
      <c r="AN386" s="12"/>
      <c r="AO386" s="12"/>
      <c r="AP386" s="12"/>
      <c r="AQ386" s="12"/>
      <c r="AR386" s="12"/>
      <c r="AS386" s="12"/>
      <c r="AT386" s="12"/>
      <c r="AU386" s="12"/>
      <c r="AV386" s="12"/>
      <c r="AW386" s="12"/>
      <c r="AX386" s="12"/>
      <c r="AY386" s="12"/>
      <c r="AZ386" s="12"/>
      <c r="BA386" s="12"/>
      <c r="BB386" s="12"/>
      <c r="BC386" s="12"/>
      <c r="BD386" s="12"/>
      <c r="BE386" s="12"/>
      <c r="BF386" s="12"/>
      <c r="BG386" s="12"/>
      <c r="BH386" s="12"/>
      <c r="BI386" s="12"/>
      <c r="BJ386" s="12"/>
      <c r="BK386" s="12"/>
      <c r="BL386" s="12"/>
      <c r="BM386" s="12"/>
      <c r="BN386" s="12"/>
      <c r="BO386" s="12"/>
      <c r="BP386" s="12"/>
      <c r="BQ386" s="12"/>
      <c r="BR386" s="12"/>
      <c r="BS386" s="12"/>
      <c r="BT386" s="12"/>
      <c r="BU386" s="12"/>
      <c r="BV386" s="12"/>
      <c r="BW386" s="12"/>
      <c r="BX386" s="12"/>
      <c r="BY386" s="12"/>
      <c r="BZ386" s="12"/>
      <c r="CA386" s="12"/>
      <c r="CB386" s="12"/>
      <c r="CC386" s="12"/>
    </row>
    <row r="387" spans="1:81" ht="15.75" x14ac:dyDescent="0.25">
      <c r="A387" s="20"/>
      <c r="B387" s="29"/>
      <c r="C387" s="29"/>
      <c r="D387" s="29"/>
      <c r="E387" s="29"/>
      <c r="F387" s="26"/>
      <c r="G387" s="13"/>
      <c r="H387" s="20"/>
      <c r="I387" s="22"/>
      <c r="J387" s="22"/>
      <c r="K387" s="22"/>
      <c r="L387" s="22"/>
      <c r="M387" s="24"/>
      <c r="N387" s="22"/>
      <c r="O387" s="20"/>
      <c r="P387" s="12"/>
      <c r="Q387" s="12"/>
      <c r="R387" s="12"/>
      <c r="S387" s="12"/>
      <c r="T387" s="12"/>
      <c r="U387" s="12"/>
      <c r="V387" s="12"/>
      <c r="W387" s="12"/>
      <c r="X387" s="12"/>
      <c r="Y387" s="12"/>
      <c r="Z387" s="12"/>
      <c r="AA387" s="12"/>
      <c r="AB387" s="12"/>
      <c r="AC387" s="12"/>
      <c r="AD387" s="12"/>
      <c r="AE387" s="12"/>
      <c r="AF387" s="12"/>
      <c r="AG387" s="12"/>
      <c r="AH387" s="12"/>
      <c r="AI387" s="12"/>
      <c r="AJ387" s="12"/>
      <c r="AK387" s="12"/>
      <c r="AL387" s="12"/>
      <c r="AM387" s="12"/>
      <c r="AN387" s="12"/>
      <c r="AO387" s="12"/>
      <c r="AP387" s="12"/>
      <c r="AQ387" s="12"/>
      <c r="AR387" s="12"/>
      <c r="AS387" s="12"/>
      <c r="AT387" s="12"/>
      <c r="AU387" s="12"/>
      <c r="AV387" s="12"/>
      <c r="AW387" s="12"/>
      <c r="AX387" s="12"/>
      <c r="AY387" s="12"/>
      <c r="AZ387" s="12"/>
      <c r="BA387" s="12"/>
      <c r="BB387" s="12"/>
      <c r="BC387" s="12"/>
      <c r="BD387" s="12"/>
      <c r="BE387" s="12"/>
      <c r="BF387" s="12"/>
      <c r="BG387" s="12"/>
      <c r="BH387" s="12"/>
      <c r="BI387" s="12"/>
      <c r="BJ387" s="12"/>
      <c r="BK387" s="12"/>
      <c r="BL387" s="12"/>
      <c r="BM387" s="12"/>
      <c r="BN387" s="12"/>
      <c r="BO387" s="12"/>
      <c r="BP387" s="12"/>
      <c r="BQ387" s="12"/>
      <c r="BR387" s="12"/>
      <c r="BS387" s="12"/>
      <c r="BT387" s="12"/>
      <c r="BU387" s="12"/>
      <c r="BV387" s="12"/>
      <c r="BW387" s="12"/>
      <c r="BX387" s="12"/>
      <c r="BY387" s="12"/>
      <c r="BZ387" s="12"/>
      <c r="CA387" s="12"/>
      <c r="CB387" s="12"/>
      <c r="CC387" s="12"/>
    </row>
    <row r="388" spans="1:81" ht="15.75" x14ac:dyDescent="0.25">
      <c r="A388" s="20"/>
      <c r="B388" s="29"/>
      <c r="C388" s="29"/>
      <c r="D388" s="29"/>
      <c r="E388" s="29"/>
      <c r="F388" s="26"/>
      <c r="G388" s="13"/>
      <c r="H388" s="20"/>
      <c r="I388" s="22"/>
      <c r="J388" s="22"/>
      <c r="K388" s="22"/>
      <c r="L388" s="22"/>
      <c r="M388" s="24"/>
      <c r="N388" s="22"/>
      <c r="O388" s="20"/>
      <c r="P388" s="12"/>
      <c r="Q388" s="12"/>
      <c r="R388" s="12"/>
      <c r="S388" s="12"/>
      <c r="T388" s="12"/>
      <c r="U388" s="12"/>
      <c r="V388" s="12"/>
      <c r="W388" s="12"/>
      <c r="X388" s="12"/>
      <c r="Y388" s="12"/>
      <c r="Z388" s="12"/>
      <c r="AA388" s="12"/>
      <c r="AB388" s="12"/>
      <c r="AC388" s="12"/>
      <c r="AD388" s="12"/>
      <c r="AE388" s="12"/>
      <c r="AF388" s="12"/>
      <c r="AG388" s="12"/>
      <c r="AH388" s="12"/>
      <c r="AI388" s="12"/>
      <c r="AJ388" s="12"/>
      <c r="AK388" s="12"/>
      <c r="AL388" s="12"/>
      <c r="AM388" s="12"/>
      <c r="AN388" s="12"/>
      <c r="AO388" s="12"/>
      <c r="AP388" s="12"/>
      <c r="AQ388" s="12"/>
      <c r="AR388" s="12"/>
      <c r="AS388" s="12"/>
      <c r="AT388" s="12"/>
      <c r="AU388" s="12"/>
      <c r="AV388" s="12"/>
      <c r="AW388" s="12"/>
      <c r="AX388" s="12"/>
      <c r="AY388" s="12"/>
      <c r="AZ388" s="12"/>
      <c r="BA388" s="12"/>
      <c r="BB388" s="12"/>
      <c r="BC388" s="12"/>
      <c r="BD388" s="12"/>
      <c r="BE388" s="12"/>
      <c r="BF388" s="12"/>
      <c r="BG388" s="12"/>
      <c r="BH388" s="12"/>
      <c r="BI388" s="12"/>
      <c r="BJ388" s="12"/>
      <c r="BK388" s="12"/>
      <c r="BL388" s="12"/>
      <c r="BM388" s="12"/>
      <c r="BN388" s="12"/>
      <c r="BO388" s="12"/>
      <c r="BP388" s="12"/>
      <c r="BQ388" s="12"/>
      <c r="BR388" s="12"/>
      <c r="BS388" s="12"/>
      <c r="BT388" s="12"/>
      <c r="BU388" s="12"/>
      <c r="BV388" s="12"/>
      <c r="BW388" s="12"/>
      <c r="BX388" s="12"/>
      <c r="BY388" s="12"/>
      <c r="BZ388" s="12"/>
      <c r="CA388" s="12"/>
      <c r="CB388" s="12"/>
      <c r="CC388" s="12"/>
    </row>
    <row r="389" spans="1:81" ht="15.75" x14ac:dyDescent="0.25">
      <c r="A389" s="20"/>
      <c r="B389" s="29"/>
      <c r="C389" s="29"/>
      <c r="D389" s="29"/>
      <c r="E389" s="29"/>
      <c r="F389" s="26"/>
      <c r="G389" s="13"/>
      <c r="H389" s="20"/>
      <c r="I389" s="22"/>
      <c r="J389" s="22"/>
      <c r="K389" s="22"/>
      <c r="L389" s="22"/>
      <c r="M389" s="24"/>
      <c r="N389" s="22"/>
      <c r="O389" s="20"/>
      <c r="P389" s="12"/>
      <c r="Q389" s="12"/>
      <c r="R389" s="12"/>
      <c r="S389" s="12"/>
      <c r="T389" s="12"/>
      <c r="U389" s="12"/>
      <c r="V389" s="12"/>
      <c r="W389" s="12"/>
      <c r="X389" s="12"/>
      <c r="Y389" s="12"/>
      <c r="Z389" s="12"/>
      <c r="AA389" s="12"/>
      <c r="AB389" s="12"/>
      <c r="AC389" s="12"/>
      <c r="AD389" s="12"/>
      <c r="AE389" s="12"/>
      <c r="AF389" s="12"/>
      <c r="AG389" s="12"/>
      <c r="AH389" s="12"/>
      <c r="AI389" s="12"/>
      <c r="AJ389" s="12"/>
      <c r="AK389" s="12"/>
      <c r="AL389" s="12"/>
      <c r="AM389" s="12"/>
      <c r="AN389" s="12"/>
      <c r="AO389" s="12"/>
      <c r="AP389" s="12"/>
      <c r="AQ389" s="12"/>
      <c r="AR389" s="12"/>
      <c r="AS389" s="12"/>
      <c r="AT389" s="12"/>
      <c r="AU389" s="12"/>
      <c r="AV389" s="12"/>
      <c r="AW389" s="12"/>
      <c r="AX389" s="12"/>
      <c r="AY389" s="12"/>
      <c r="AZ389" s="12"/>
      <c r="BA389" s="12"/>
      <c r="BB389" s="12"/>
      <c r="BC389" s="12"/>
      <c r="BD389" s="12"/>
      <c r="BE389" s="12"/>
      <c r="BF389" s="12"/>
      <c r="BG389" s="12"/>
      <c r="BH389" s="12"/>
      <c r="BI389" s="12"/>
      <c r="BJ389" s="12"/>
      <c r="BK389" s="12"/>
      <c r="BL389" s="12"/>
      <c r="BM389" s="12"/>
      <c r="BN389" s="12"/>
      <c r="BO389" s="12"/>
      <c r="BP389" s="12"/>
      <c r="BQ389" s="12"/>
      <c r="BR389" s="12"/>
      <c r="BS389" s="12"/>
      <c r="BT389" s="12"/>
      <c r="BU389" s="12"/>
      <c r="BV389" s="12"/>
      <c r="BW389" s="12"/>
      <c r="BX389" s="12"/>
      <c r="BY389" s="12"/>
      <c r="BZ389" s="12"/>
      <c r="CA389" s="12"/>
      <c r="CB389" s="12"/>
      <c r="CC389" s="12"/>
    </row>
    <row r="390" spans="1:81" ht="15.75" x14ac:dyDescent="0.25">
      <c r="A390" s="20"/>
      <c r="B390" s="29"/>
      <c r="C390" s="29"/>
      <c r="D390" s="29"/>
      <c r="E390" s="29"/>
      <c r="F390" s="26"/>
      <c r="G390" s="13"/>
      <c r="H390" s="20"/>
      <c r="I390" s="22"/>
      <c r="J390" s="22"/>
      <c r="K390" s="22"/>
      <c r="L390" s="22"/>
      <c r="M390" s="24"/>
      <c r="N390" s="22"/>
      <c r="O390" s="20"/>
      <c r="P390" s="12"/>
      <c r="Q390" s="12"/>
      <c r="R390" s="12"/>
      <c r="S390" s="12"/>
      <c r="T390" s="12"/>
      <c r="U390" s="12"/>
      <c r="V390" s="12"/>
      <c r="W390" s="12"/>
      <c r="X390" s="12"/>
      <c r="Y390" s="12"/>
      <c r="Z390" s="12"/>
      <c r="AA390" s="12"/>
      <c r="AB390" s="12"/>
      <c r="AC390" s="12"/>
      <c r="AD390" s="12"/>
      <c r="AE390" s="12"/>
      <c r="AF390" s="12"/>
      <c r="AG390" s="12"/>
      <c r="AH390" s="12"/>
      <c r="AI390" s="12"/>
      <c r="AJ390" s="12"/>
      <c r="AK390" s="12"/>
      <c r="AL390" s="12"/>
      <c r="AM390" s="12"/>
      <c r="AN390" s="12"/>
      <c r="AO390" s="12"/>
      <c r="AP390" s="12"/>
      <c r="AQ390" s="12"/>
      <c r="AR390" s="12"/>
      <c r="AS390" s="12"/>
      <c r="AT390" s="12"/>
      <c r="AU390" s="12"/>
      <c r="AV390" s="12"/>
      <c r="AW390" s="12"/>
      <c r="AX390" s="12"/>
      <c r="AY390" s="12"/>
      <c r="AZ390" s="12"/>
      <c r="BA390" s="12"/>
      <c r="BB390" s="12"/>
      <c r="BC390" s="12"/>
      <c r="BD390" s="12"/>
      <c r="BE390" s="12"/>
      <c r="BF390" s="12"/>
      <c r="BG390" s="12"/>
      <c r="BH390" s="12"/>
      <c r="BI390" s="12"/>
      <c r="BJ390" s="12"/>
      <c r="BK390" s="12"/>
      <c r="BL390" s="12"/>
      <c r="BM390" s="12"/>
      <c r="BN390" s="12"/>
      <c r="BO390" s="12"/>
      <c r="BP390" s="12"/>
      <c r="BQ390" s="12"/>
      <c r="BR390" s="12"/>
      <c r="BS390" s="12"/>
      <c r="BT390" s="12"/>
      <c r="BU390" s="12"/>
      <c r="BV390" s="12"/>
      <c r="BW390" s="12"/>
      <c r="BX390" s="12"/>
      <c r="BY390" s="12"/>
      <c r="BZ390" s="12"/>
      <c r="CA390" s="12"/>
      <c r="CB390" s="12"/>
      <c r="CC390" s="12"/>
    </row>
    <row r="391" spans="1:81" ht="15.75" x14ac:dyDescent="0.25">
      <c r="A391" s="20"/>
      <c r="B391" s="29"/>
      <c r="C391" s="29"/>
      <c r="D391" s="29"/>
      <c r="E391" s="29"/>
      <c r="F391" s="26"/>
      <c r="G391" s="13"/>
      <c r="H391" s="20"/>
      <c r="I391" s="22"/>
      <c r="J391" s="22"/>
      <c r="K391" s="22"/>
      <c r="L391" s="22"/>
      <c r="M391" s="24"/>
      <c r="N391" s="22"/>
      <c r="O391" s="20"/>
      <c r="P391" s="12"/>
      <c r="Q391" s="12"/>
      <c r="R391" s="12"/>
      <c r="S391" s="12"/>
      <c r="T391" s="12"/>
      <c r="U391" s="12"/>
      <c r="V391" s="12"/>
      <c r="W391" s="12"/>
      <c r="X391" s="12"/>
      <c r="Y391" s="12"/>
      <c r="Z391" s="12"/>
      <c r="AA391" s="12"/>
      <c r="AB391" s="12"/>
      <c r="AC391" s="12"/>
      <c r="AD391" s="12"/>
      <c r="AE391" s="12"/>
      <c r="AF391" s="12"/>
      <c r="AG391" s="12"/>
      <c r="AH391" s="12"/>
      <c r="AI391" s="12"/>
      <c r="AJ391" s="12"/>
      <c r="AK391" s="12"/>
      <c r="AL391" s="12"/>
      <c r="AM391" s="12"/>
      <c r="AN391" s="12"/>
      <c r="AO391" s="12"/>
      <c r="AP391" s="12"/>
      <c r="AQ391" s="12"/>
      <c r="AR391" s="12"/>
      <c r="AS391" s="12"/>
      <c r="AT391" s="12"/>
      <c r="AU391" s="12"/>
      <c r="AV391" s="12"/>
      <c r="AW391" s="12"/>
      <c r="AX391" s="12"/>
      <c r="AY391" s="12"/>
      <c r="AZ391" s="12"/>
      <c r="BA391" s="12"/>
      <c r="BB391" s="12"/>
      <c r="BC391" s="12"/>
      <c r="BD391" s="12"/>
      <c r="BE391" s="12"/>
      <c r="BF391" s="12"/>
      <c r="BG391" s="12"/>
      <c r="BH391" s="12"/>
      <c r="BI391" s="12"/>
      <c r="BJ391" s="12"/>
      <c r="BK391" s="12"/>
      <c r="BL391" s="12"/>
      <c r="BM391" s="12"/>
      <c r="BN391" s="12"/>
      <c r="BO391" s="12"/>
      <c r="BP391" s="12"/>
      <c r="BQ391" s="12"/>
      <c r="BR391" s="12"/>
      <c r="BS391" s="12"/>
      <c r="BT391" s="12"/>
      <c r="BU391" s="12"/>
      <c r="BV391" s="12"/>
      <c r="BW391" s="12"/>
      <c r="BX391" s="12"/>
      <c r="BY391" s="12"/>
      <c r="BZ391" s="12"/>
      <c r="CA391" s="12"/>
      <c r="CB391" s="12"/>
      <c r="CC391" s="12"/>
    </row>
    <row r="392" spans="1:81" ht="15.75" x14ac:dyDescent="0.25">
      <c r="A392" s="20"/>
      <c r="B392" s="29"/>
      <c r="C392" s="29"/>
      <c r="D392" s="29"/>
      <c r="E392" s="29"/>
      <c r="F392" s="26"/>
      <c r="G392" s="13"/>
      <c r="H392" s="20"/>
      <c r="I392" s="22"/>
      <c r="J392" s="22"/>
      <c r="K392" s="22"/>
      <c r="L392" s="22"/>
      <c r="M392" s="24"/>
      <c r="N392" s="22"/>
      <c r="O392" s="20"/>
      <c r="P392" s="12"/>
      <c r="Q392" s="12"/>
      <c r="R392" s="12"/>
      <c r="S392" s="12"/>
      <c r="T392" s="12"/>
      <c r="U392" s="12"/>
      <c r="V392" s="12"/>
      <c r="W392" s="12"/>
      <c r="X392" s="12"/>
      <c r="Y392" s="12"/>
      <c r="Z392" s="12"/>
      <c r="AA392" s="12"/>
      <c r="AB392" s="12"/>
      <c r="AC392" s="12"/>
      <c r="AD392" s="12"/>
      <c r="AE392" s="12"/>
      <c r="AF392" s="12"/>
      <c r="AG392" s="12"/>
      <c r="AH392" s="12"/>
      <c r="AI392" s="12"/>
      <c r="AJ392" s="12"/>
      <c r="AK392" s="12"/>
      <c r="AL392" s="12"/>
      <c r="AM392" s="12"/>
      <c r="AN392" s="12"/>
      <c r="AO392" s="12"/>
      <c r="AP392" s="12"/>
      <c r="AQ392" s="12"/>
      <c r="AR392" s="12"/>
      <c r="AS392" s="12"/>
      <c r="AT392" s="12"/>
      <c r="AU392" s="12"/>
      <c r="AV392" s="12"/>
      <c r="AW392" s="12"/>
      <c r="AX392" s="12"/>
      <c r="AY392" s="12"/>
      <c r="AZ392" s="12"/>
      <c r="BA392" s="12"/>
      <c r="BB392" s="12"/>
      <c r="BC392" s="12"/>
      <c r="BD392" s="12"/>
      <c r="BE392" s="12"/>
      <c r="BF392" s="12"/>
      <c r="BG392" s="12"/>
      <c r="BH392" s="12"/>
      <c r="BI392" s="12"/>
      <c r="BJ392" s="12"/>
      <c r="BK392" s="12"/>
      <c r="BL392" s="12"/>
      <c r="BM392" s="12"/>
      <c r="BN392" s="12"/>
      <c r="BO392" s="12"/>
      <c r="BP392" s="12"/>
      <c r="BQ392" s="12"/>
      <c r="BR392" s="12"/>
      <c r="BS392" s="12"/>
      <c r="BT392" s="12"/>
      <c r="BU392" s="12"/>
      <c r="BV392" s="12"/>
      <c r="BW392" s="12"/>
      <c r="BX392" s="12"/>
      <c r="BY392" s="12"/>
      <c r="BZ392" s="12"/>
      <c r="CA392" s="12"/>
      <c r="CB392" s="12"/>
      <c r="CC392" s="12"/>
    </row>
    <row r="393" spans="1:81" ht="15.75" x14ac:dyDescent="0.25">
      <c r="A393" s="20"/>
      <c r="B393" s="29"/>
      <c r="C393" s="29"/>
      <c r="D393" s="29"/>
      <c r="E393" s="29"/>
      <c r="F393" s="26"/>
      <c r="G393" s="13"/>
      <c r="H393" s="20"/>
      <c r="I393" s="22"/>
      <c r="J393" s="22"/>
      <c r="K393" s="22"/>
      <c r="L393" s="22"/>
      <c r="M393" s="24"/>
      <c r="N393" s="22"/>
      <c r="O393" s="20"/>
      <c r="P393" s="12"/>
      <c r="Q393" s="12"/>
      <c r="R393" s="12"/>
      <c r="S393" s="12"/>
      <c r="T393" s="12"/>
      <c r="U393" s="12"/>
      <c r="V393" s="12"/>
      <c r="W393" s="12"/>
      <c r="X393" s="12"/>
      <c r="Y393" s="12"/>
      <c r="Z393" s="12"/>
      <c r="AA393" s="12"/>
      <c r="AB393" s="12"/>
      <c r="AC393" s="12"/>
      <c r="AD393" s="12"/>
      <c r="AE393" s="12"/>
      <c r="AF393" s="12"/>
      <c r="AG393" s="12"/>
      <c r="AH393" s="12"/>
      <c r="AI393" s="12"/>
      <c r="AJ393" s="12"/>
      <c r="AK393" s="12"/>
      <c r="AL393" s="12"/>
      <c r="AM393" s="12"/>
      <c r="AN393" s="12"/>
      <c r="AO393" s="12"/>
      <c r="AP393" s="12"/>
      <c r="AQ393" s="12"/>
      <c r="AR393" s="12"/>
      <c r="AS393" s="12"/>
      <c r="AT393" s="12"/>
      <c r="AU393" s="12"/>
      <c r="AV393" s="12"/>
      <c r="AW393" s="12"/>
      <c r="AX393" s="12"/>
      <c r="AY393" s="12"/>
      <c r="AZ393" s="12"/>
      <c r="BA393" s="12"/>
      <c r="BB393" s="12"/>
      <c r="BC393" s="12"/>
      <c r="BD393" s="12"/>
      <c r="BE393" s="12"/>
      <c r="BF393" s="12"/>
      <c r="BG393" s="12"/>
      <c r="BH393" s="12"/>
      <c r="BI393" s="12"/>
      <c r="BJ393" s="12"/>
      <c r="BK393" s="12"/>
      <c r="BL393" s="12"/>
      <c r="BM393" s="12"/>
      <c r="BN393" s="12"/>
      <c r="BO393" s="12"/>
      <c r="BP393" s="12"/>
      <c r="BQ393" s="12"/>
      <c r="BR393" s="12"/>
      <c r="BS393" s="12"/>
      <c r="BT393" s="12"/>
      <c r="BU393" s="12"/>
      <c r="BV393" s="12"/>
      <c r="BW393" s="12"/>
      <c r="BX393" s="12"/>
      <c r="BY393" s="12"/>
      <c r="BZ393" s="12"/>
      <c r="CA393" s="12"/>
      <c r="CB393" s="12"/>
      <c r="CC393" s="12"/>
    </row>
    <row r="394" spans="1:81" ht="15.75" x14ac:dyDescent="0.25">
      <c r="A394" s="20"/>
      <c r="B394" s="29"/>
      <c r="C394" s="29"/>
      <c r="D394" s="29"/>
      <c r="E394" s="29"/>
      <c r="F394" s="26"/>
      <c r="G394" s="13"/>
      <c r="H394" s="20"/>
      <c r="I394" s="22"/>
      <c r="J394" s="22"/>
      <c r="K394" s="22"/>
      <c r="L394" s="22"/>
      <c r="M394" s="24"/>
      <c r="N394" s="22"/>
      <c r="O394" s="20"/>
      <c r="P394" s="12"/>
      <c r="Q394" s="12"/>
      <c r="R394" s="12"/>
      <c r="S394" s="12"/>
      <c r="T394" s="12"/>
      <c r="U394" s="12"/>
      <c r="V394" s="12"/>
      <c r="W394" s="12"/>
      <c r="X394" s="12"/>
      <c r="Y394" s="12"/>
      <c r="Z394" s="12"/>
      <c r="AA394" s="12"/>
      <c r="AB394" s="12"/>
      <c r="AC394" s="12"/>
      <c r="AD394" s="12"/>
      <c r="AE394" s="12"/>
      <c r="AF394" s="12"/>
      <c r="AG394" s="12"/>
      <c r="AH394" s="12"/>
      <c r="AI394" s="12"/>
      <c r="AJ394" s="12"/>
      <c r="AK394" s="12"/>
      <c r="AL394" s="12"/>
      <c r="AM394" s="12"/>
      <c r="AN394" s="12"/>
      <c r="AO394" s="12"/>
      <c r="AP394" s="12"/>
      <c r="AQ394" s="12"/>
      <c r="AR394" s="12"/>
      <c r="AS394" s="12"/>
      <c r="AT394" s="12"/>
      <c r="AU394" s="12"/>
      <c r="AV394" s="12"/>
      <c r="AW394" s="12"/>
      <c r="AX394" s="12"/>
      <c r="AY394" s="12"/>
      <c r="AZ394" s="12"/>
      <c r="BA394" s="12"/>
      <c r="BB394" s="12"/>
      <c r="BC394" s="12"/>
      <c r="BD394" s="12"/>
      <c r="BE394" s="12"/>
      <c r="BF394" s="12"/>
      <c r="BG394" s="12"/>
      <c r="BH394" s="12"/>
      <c r="BI394" s="12"/>
      <c r="BJ394" s="12"/>
      <c r="BK394" s="12"/>
      <c r="BL394" s="12"/>
      <c r="BM394" s="12"/>
      <c r="BN394" s="12"/>
      <c r="BO394" s="12"/>
      <c r="BP394" s="12"/>
      <c r="BQ394" s="12"/>
      <c r="BR394" s="12"/>
      <c r="BS394" s="12"/>
      <c r="BT394" s="12"/>
      <c r="BU394" s="12"/>
      <c r="BV394" s="12"/>
      <c r="BW394" s="12"/>
      <c r="BX394" s="12"/>
      <c r="BY394" s="12"/>
      <c r="BZ394" s="12"/>
      <c r="CA394" s="12"/>
      <c r="CB394" s="12"/>
      <c r="CC394" s="12"/>
    </row>
    <row r="395" spans="1:81" ht="15.75" x14ac:dyDescent="0.25">
      <c r="A395" s="20"/>
      <c r="B395" s="29"/>
      <c r="C395" s="29"/>
      <c r="D395" s="29"/>
      <c r="E395" s="29"/>
      <c r="F395" s="26"/>
      <c r="G395" s="13"/>
      <c r="H395" s="20"/>
      <c r="I395" s="22"/>
      <c r="J395" s="22"/>
      <c r="K395" s="22"/>
      <c r="L395" s="22"/>
      <c r="M395" s="24"/>
      <c r="N395" s="22"/>
      <c r="O395" s="20"/>
      <c r="P395" s="12"/>
      <c r="Q395" s="12"/>
      <c r="R395" s="12"/>
      <c r="S395" s="12"/>
      <c r="T395" s="12"/>
      <c r="U395" s="12"/>
      <c r="V395" s="12"/>
      <c r="W395" s="12"/>
      <c r="X395" s="12"/>
      <c r="Y395" s="12"/>
      <c r="Z395" s="12"/>
      <c r="AA395" s="12"/>
      <c r="AB395" s="12"/>
      <c r="AC395" s="12"/>
      <c r="AD395" s="12"/>
      <c r="AE395" s="12"/>
      <c r="AF395" s="12"/>
      <c r="AG395" s="12"/>
      <c r="AH395" s="12"/>
      <c r="AI395" s="12"/>
      <c r="AJ395" s="12"/>
      <c r="AK395" s="12"/>
      <c r="AL395" s="12"/>
      <c r="AM395" s="12"/>
      <c r="AN395" s="12"/>
      <c r="AO395" s="12"/>
      <c r="AP395" s="12"/>
      <c r="AQ395" s="12"/>
      <c r="AR395" s="12"/>
      <c r="AS395" s="12"/>
      <c r="AT395" s="12"/>
      <c r="AU395" s="12"/>
      <c r="AV395" s="12"/>
      <c r="AW395" s="12"/>
      <c r="AX395" s="12"/>
      <c r="AY395" s="12"/>
      <c r="AZ395" s="12"/>
      <c r="BA395" s="12"/>
      <c r="BB395" s="12"/>
      <c r="BC395" s="12"/>
      <c r="BD395" s="12"/>
      <c r="BE395" s="12"/>
      <c r="BF395" s="12"/>
      <c r="BG395" s="12"/>
      <c r="BH395" s="12"/>
      <c r="BI395" s="12"/>
      <c r="BJ395" s="12"/>
      <c r="BK395" s="12"/>
      <c r="BL395" s="12"/>
      <c r="BM395" s="12"/>
      <c r="BN395" s="12"/>
      <c r="BO395" s="12"/>
      <c r="BP395" s="12"/>
      <c r="BQ395" s="12"/>
      <c r="BR395" s="12"/>
      <c r="BS395" s="12"/>
      <c r="BT395" s="12"/>
      <c r="BU395" s="12"/>
      <c r="BV395" s="12"/>
      <c r="BW395" s="12"/>
      <c r="BX395" s="12"/>
      <c r="BY395" s="12"/>
      <c r="BZ395" s="12"/>
      <c r="CA395" s="12"/>
      <c r="CB395" s="12"/>
      <c r="CC395" s="12"/>
    </row>
    <row r="396" spans="1:81" ht="15.75" x14ac:dyDescent="0.25">
      <c r="A396" s="20"/>
      <c r="B396" s="29"/>
      <c r="C396" s="29"/>
      <c r="D396" s="29"/>
      <c r="E396" s="29"/>
      <c r="F396" s="26"/>
      <c r="G396" s="13"/>
      <c r="H396" s="20"/>
      <c r="I396" s="22"/>
      <c r="J396" s="22"/>
      <c r="K396" s="22"/>
      <c r="L396" s="22"/>
      <c r="M396" s="24"/>
      <c r="N396" s="22"/>
      <c r="O396" s="20"/>
      <c r="P396" s="12"/>
      <c r="Q396" s="12"/>
      <c r="R396" s="12"/>
      <c r="S396" s="12"/>
      <c r="T396" s="12"/>
      <c r="U396" s="12"/>
      <c r="V396" s="12"/>
      <c r="W396" s="12"/>
      <c r="X396" s="12"/>
      <c r="Y396" s="12"/>
      <c r="Z396" s="12"/>
      <c r="AA396" s="12"/>
      <c r="AB396" s="12"/>
      <c r="AC396" s="12"/>
      <c r="AD396" s="12"/>
      <c r="AE396" s="12"/>
      <c r="AF396" s="12"/>
      <c r="AG396" s="12"/>
      <c r="AH396" s="12"/>
      <c r="AI396" s="12"/>
      <c r="AJ396" s="12"/>
      <c r="AK396" s="12"/>
      <c r="AL396" s="12"/>
      <c r="AM396" s="12"/>
      <c r="AN396" s="12"/>
      <c r="AO396" s="12"/>
      <c r="AP396" s="12"/>
      <c r="AQ396" s="12"/>
      <c r="AR396" s="12"/>
      <c r="AS396" s="12"/>
      <c r="AT396" s="12"/>
      <c r="AU396" s="12"/>
      <c r="AV396" s="12"/>
      <c r="AW396" s="12"/>
      <c r="AX396" s="12"/>
      <c r="AY396" s="12"/>
      <c r="AZ396" s="12"/>
      <c r="BA396" s="12"/>
      <c r="BB396" s="12"/>
      <c r="BC396" s="12"/>
      <c r="BD396" s="12"/>
      <c r="BE396" s="12"/>
      <c r="BF396" s="12"/>
      <c r="BG396" s="12"/>
      <c r="BH396" s="12"/>
      <c r="BI396" s="12"/>
      <c r="BJ396" s="12"/>
      <c r="BK396" s="12"/>
      <c r="BL396" s="12"/>
      <c r="BM396" s="12"/>
      <c r="BN396" s="12"/>
      <c r="BO396" s="12"/>
      <c r="BP396" s="12"/>
      <c r="BQ396" s="12"/>
      <c r="BR396" s="12"/>
      <c r="BS396" s="12"/>
      <c r="BT396" s="12"/>
      <c r="BU396" s="12"/>
      <c r="BV396" s="12"/>
      <c r="BW396" s="12"/>
      <c r="BX396" s="12"/>
      <c r="BY396" s="12"/>
      <c r="BZ396" s="12"/>
      <c r="CA396" s="12"/>
      <c r="CB396" s="12"/>
      <c r="CC396" s="12"/>
    </row>
    <row r="397" spans="1:81" ht="15.75" x14ac:dyDescent="0.25">
      <c r="A397" s="20"/>
      <c r="B397" s="29"/>
      <c r="C397" s="29"/>
      <c r="D397" s="29"/>
      <c r="E397" s="29"/>
      <c r="F397" s="26"/>
      <c r="G397" s="13"/>
      <c r="H397" s="20"/>
      <c r="I397" s="22"/>
      <c r="J397" s="22"/>
      <c r="K397" s="22"/>
      <c r="L397" s="22"/>
      <c r="M397" s="24"/>
      <c r="N397" s="22"/>
      <c r="O397" s="20"/>
      <c r="P397" s="12"/>
      <c r="Q397" s="12"/>
      <c r="R397" s="12"/>
      <c r="S397" s="12"/>
      <c r="T397" s="12"/>
      <c r="U397" s="12"/>
      <c r="V397" s="12"/>
      <c r="W397" s="12"/>
      <c r="X397" s="12"/>
      <c r="Y397" s="12"/>
      <c r="Z397" s="12"/>
      <c r="AA397" s="12"/>
      <c r="AB397" s="12"/>
      <c r="AC397" s="12"/>
      <c r="AD397" s="12"/>
      <c r="AE397" s="12"/>
      <c r="AF397" s="12"/>
      <c r="AG397" s="12"/>
      <c r="AH397" s="12"/>
      <c r="AI397" s="12"/>
      <c r="AJ397" s="12"/>
      <c r="AK397" s="12"/>
      <c r="AL397" s="12"/>
      <c r="AM397" s="12"/>
      <c r="AN397" s="12"/>
      <c r="AO397" s="12"/>
      <c r="AP397" s="12"/>
      <c r="AQ397" s="12"/>
      <c r="AR397" s="12"/>
      <c r="AS397" s="12"/>
      <c r="AT397" s="12"/>
      <c r="AU397" s="12"/>
      <c r="AV397" s="12"/>
      <c r="AW397" s="12"/>
      <c r="AX397" s="12"/>
      <c r="AY397" s="12"/>
      <c r="AZ397" s="12"/>
      <c r="BA397" s="12"/>
      <c r="BB397" s="12"/>
      <c r="BC397" s="12"/>
      <c r="BD397" s="12"/>
      <c r="BE397" s="12"/>
      <c r="BF397" s="12"/>
      <c r="BG397" s="12"/>
      <c r="BH397" s="12"/>
      <c r="BI397" s="12"/>
      <c r="BJ397" s="12"/>
      <c r="BK397" s="12"/>
      <c r="BL397" s="12"/>
      <c r="BM397" s="12"/>
      <c r="BN397" s="12"/>
      <c r="BO397" s="12"/>
      <c r="BP397" s="12"/>
      <c r="BQ397" s="12"/>
      <c r="BR397" s="12"/>
      <c r="BS397" s="12"/>
      <c r="BT397" s="12"/>
      <c r="BU397" s="12"/>
      <c r="BV397" s="12"/>
      <c r="BW397" s="12"/>
      <c r="BX397" s="12"/>
      <c r="BY397" s="12"/>
      <c r="BZ397" s="12"/>
      <c r="CA397" s="12"/>
      <c r="CB397" s="12"/>
      <c r="CC397" s="12"/>
    </row>
    <row r="398" spans="1:81" ht="15.75" x14ac:dyDescent="0.25">
      <c r="A398" s="20"/>
      <c r="B398" s="29"/>
      <c r="C398" s="29"/>
      <c r="D398" s="29"/>
      <c r="E398" s="29"/>
      <c r="F398" s="26"/>
      <c r="G398" s="13"/>
      <c r="H398" s="20"/>
      <c r="I398" s="22"/>
      <c r="J398" s="22"/>
      <c r="K398" s="22"/>
      <c r="L398" s="22"/>
      <c r="M398" s="24"/>
      <c r="N398" s="22"/>
      <c r="O398" s="20"/>
      <c r="P398" s="12"/>
      <c r="Q398" s="12"/>
      <c r="R398" s="12"/>
      <c r="S398" s="12"/>
      <c r="T398" s="12"/>
      <c r="U398" s="12"/>
      <c r="V398" s="12"/>
      <c r="W398" s="12"/>
      <c r="X398" s="12"/>
      <c r="Y398" s="12"/>
      <c r="Z398" s="12"/>
      <c r="AA398" s="12"/>
      <c r="AB398" s="12"/>
      <c r="AC398" s="12"/>
      <c r="AD398" s="12"/>
      <c r="AE398" s="12"/>
      <c r="AF398" s="12"/>
      <c r="AG398" s="12"/>
      <c r="AH398" s="12"/>
      <c r="AI398" s="12"/>
      <c r="AJ398" s="12"/>
      <c r="AK398" s="12"/>
      <c r="AL398" s="12"/>
      <c r="AM398" s="12"/>
      <c r="AN398" s="12"/>
      <c r="AO398" s="12"/>
      <c r="AP398" s="12"/>
      <c r="AQ398" s="12"/>
      <c r="AR398" s="12"/>
      <c r="AS398" s="12"/>
      <c r="AT398" s="12"/>
      <c r="AU398" s="12"/>
      <c r="AV398" s="12"/>
      <c r="AW398" s="12"/>
      <c r="AX398" s="12"/>
      <c r="AY398" s="12"/>
      <c r="AZ398" s="12"/>
      <c r="BA398" s="12"/>
      <c r="BB398" s="12"/>
      <c r="BC398" s="12"/>
      <c r="BD398" s="12"/>
      <c r="BE398" s="12"/>
      <c r="BF398" s="12"/>
      <c r="BG398" s="12"/>
      <c r="BH398" s="12"/>
      <c r="BI398" s="12"/>
      <c r="BJ398" s="12"/>
      <c r="BK398" s="12"/>
      <c r="BL398" s="12"/>
      <c r="BM398" s="12"/>
      <c r="BN398" s="12"/>
      <c r="BO398" s="12"/>
      <c r="BP398" s="12"/>
      <c r="BQ398" s="12"/>
      <c r="BR398" s="12"/>
      <c r="BS398" s="12"/>
      <c r="BT398" s="12"/>
      <c r="BU398" s="12"/>
      <c r="BV398" s="12"/>
      <c r="BW398" s="12"/>
      <c r="BX398" s="12"/>
      <c r="BY398" s="12"/>
      <c r="BZ398" s="12"/>
      <c r="CA398" s="12"/>
      <c r="CB398" s="12"/>
      <c r="CC398" s="12"/>
    </row>
    <row r="399" spans="1:81" ht="15.75" x14ac:dyDescent="0.25">
      <c r="A399" s="20"/>
      <c r="B399" s="29"/>
      <c r="C399" s="29"/>
      <c r="D399" s="29"/>
      <c r="E399" s="29"/>
      <c r="F399" s="26"/>
      <c r="G399" s="13"/>
      <c r="H399" s="20"/>
      <c r="I399" s="22"/>
      <c r="J399" s="22"/>
      <c r="K399" s="22"/>
      <c r="L399" s="22"/>
      <c r="M399" s="24"/>
      <c r="N399" s="22"/>
      <c r="O399" s="20"/>
      <c r="P399" s="12"/>
      <c r="Q399" s="12"/>
      <c r="R399" s="12"/>
      <c r="S399" s="12"/>
      <c r="T399" s="12"/>
      <c r="U399" s="12"/>
      <c r="V399" s="12"/>
      <c r="W399" s="12"/>
      <c r="X399" s="12"/>
      <c r="Y399" s="12"/>
      <c r="Z399" s="12"/>
      <c r="AA399" s="12"/>
      <c r="AB399" s="12"/>
      <c r="AC399" s="12"/>
      <c r="AD399" s="12"/>
      <c r="AE399" s="12"/>
      <c r="AF399" s="12"/>
      <c r="AG399" s="12"/>
      <c r="AH399" s="12"/>
      <c r="AI399" s="12"/>
      <c r="AJ399" s="12"/>
      <c r="AK399" s="12"/>
      <c r="AL399" s="12"/>
      <c r="AM399" s="12"/>
      <c r="AN399" s="12"/>
      <c r="AO399" s="12"/>
      <c r="AP399" s="12"/>
      <c r="AQ399" s="12"/>
      <c r="AR399" s="12"/>
      <c r="AS399" s="12"/>
      <c r="AT399" s="12"/>
      <c r="AU399" s="12"/>
      <c r="AV399" s="12"/>
      <c r="AW399" s="12"/>
      <c r="AX399" s="12"/>
      <c r="AY399" s="12"/>
      <c r="AZ399" s="12"/>
      <c r="BA399" s="12"/>
      <c r="BB399" s="12"/>
      <c r="BC399" s="12"/>
      <c r="BD399" s="12"/>
      <c r="BE399" s="12"/>
      <c r="BF399" s="12"/>
      <c r="BG399" s="12"/>
      <c r="BH399" s="12"/>
      <c r="BI399" s="12"/>
      <c r="BJ399" s="12"/>
      <c r="BK399" s="12"/>
      <c r="BL399" s="12"/>
      <c r="BM399" s="12"/>
      <c r="BN399" s="12"/>
      <c r="BO399" s="12"/>
      <c r="BP399" s="12"/>
      <c r="BQ399" s="12"/>
      <c r="BR399" s="12"/>
      <c r="BS399" s="12"/>
      <c r="BT399" s="12"/>
      <c r="BU399" s="12"/>
      <c r="BV399" s="12"/>
      <c r="BW399" s="12"/>
      <c r="BX399" s="12"/>
      <c r="BY399" s="12"/>
      <c r="BZ399" s="12"/>
      <c r="CA399" s="12"/>
      <c r="CB399" s="12"/>
      <c r="CC399" s="12"/>
    </row>
    <row r="400" spans="1:81" ht="15.75" x14ac:dyDescent="0.25">
      <c r="A400" s="20"/>
      <c r="B400" s="29"/>
      <c r="C400" s="29"/>
      <c r="D400" s="29"/>
      <c r="E400" s="29"/>
      <c r="F400" s="26"/>
      <c r="G400" s="13"/>
      <c r="H400" s="20"/>
      <c r="I400" s="22"/>
      <c r="J400" s="22"/>
      <c r="K400" s="22"/>
      <c r="L400" s="22"/>
      <c r="M400" s="24"/>
      <c r="N400" s="22"/>
      <c r="O400" s="20"/>
      <c r="P400" s="12"/>
      <c r="Q400" s="12"/>
      <c r="R400" s="12"/>
      <c r="S400" s="12"/>
      <c r="T400" s="12"/>
      <c r="U400" s="12"/>
      <c r="V400" s="12"/>
      <c r="W400" s="12"/>
      <c r="X400" s="12"/>
      <c r="Y400" s="12"/>
      <c r="Z400" s="12"/>
      <c r="AA400" s="12"/>
      <c r="AB400" s="12"/>
      <c r="AC400" s="12"/>
      <c r="AD400" s="12"/>
      <c r="AE400" s="12"/>
      <c r="AF400" s="12"/>
      <c r="AG400" s="12"/>
      <c r="AH400" s="12"/>
      <c r="AI400" s="12"/>
      <c r="AJ400" s="12"/>
      <c r="AK400" s="12"/>
      <c r="AL400" s="12"/>
      <c r="AM400" s="12"/>
      <c r="AN400" s="12"/>
      <c r="AO400" s="12"/>
      <c r="AP400" s="12"/>
      <c r="AQ400" s="12"/>
      <c r="AR400" s="12"/>
      <c r="AS400" s="12"/>
      <c r="AT400" s="12"/>
      <c r="AU400" s="12"/>
      <c r="AV400" s="12"/>
      <c r="AW400" s="12"/>
      <c r="AX400" s="12"/>
      <c r="AY400" s="12"/>
      <c r="AZ400" s="12"/>
      <c r="BA400" s="12"/>
      <c r="BB400" s="12"/>
      <c r="BC400" s="12"/>
      <c r="BD400" s="12"/>
      <c r="BE400" s="12"/>
      <c r="BF400" s="12"/>
      <c r="BG400" s="12"/>
      <c r="BH400" s="12"/>
      <c r="BI400" s="12"/>
      <c r="BJ400" s="12"/>
      <c r="BK400" s="12"/>
      <c r="BL400" s="12"/>
      <c r="BM400" s="12"/>
      <c r="BN400" s="12"/>
      <c r="BO400" s="12"/>
      <c r="BP400" s="12"/>
      <c r="BQ400" s="12"/>
      <c r="BR400" s="12"/>
      <c r="BS400" s="12"/>
      <c r="BT400" s="12"/>
      <c r="BU400" s="12"/>
      <c r="BV400" s="12"/>
      <c r="BW400" s="12"/>
      <c r="BX400" s="12"/>
      <c r="BY400" s="12"/>
      <c r="BZ400" s="12"/>
      <c r="CA400" s="12"/>
      <c r="CB400" s="12"/>
      <c r="CC400" s="12"/>
    </row>
    <row r="401" spans="1:81" ht="15.75" x14ac:dyDescent="0.25">
      <c r="A401" s="20"/>
      <c r="B401" s="29"/>
      <c r="C401" s="29"/>
      <c r="D401" s="29"/>
      <c r="E401" s="29"/>
      <c r="F401" s="26"/>
      <c r="G401" s="13"/>
      <c r="H401" s="20"/>
      <c r="I401" s="22"/>
      <c r="J401" s="22"/>
      <c r="K401" s="22"/>
      <c r="L401" s="22"/>
      <c r="M401" s="24"/>
      <c r="N401" s="22"/>
      <c r="O401" s="20"/>
      <c r="P401" s="12"/>
      <c r="Q401" s="12"/>
      <c r="R401" s="12"/>
      <c r="S401" s="12"/>
      <c r="T401" s="12"/>
      <c r="U401" s="12"/>
      <c r="V401" s="12"/>
      <c r="W401" s="12"/>
      <c r="X401" s="12"/>
      <c r="Y401" s="12"/>
      <c r="Z401" s="12"/>
      <c r="AA401" s="12"/>
      <c r="AB401" s="12"/>
      <c r="AC401" s="12"/>
      <c r="AD401" s="12"/>
      <c r="AE401" s="12"/>
      <c r="AF401" s="12"/>
      <c r="AG401" s="12"/>
      <c r="AH401" s="12"/>
      <c r="AI401" s="12"/>
      <c r="AJ401" s="12"/>
      <c r="AK401" s="12"/>
      <c r="AL401" s="12"/>
      <c r="AM401" s="12"/>
      <c r="AN401" s="12"/>
      <c r="AO401" s="12"/>
      <c r="AP401" s="12"/>
      <c r="AQ401" s="12"/>
      <c r="AR401" s="12"/>
      <c r="AS401" s="12"/>
      <c r="AT401" s="12"/>
      <c r="AU401" s="12"/>
      <c r="AV401" s="12"/>
      <c r="AW401" s="12"/>
      <c r="AX401" s="12"/>
      <c r="AY401" s="12"/>
      <c r="AZ401" s="12"/>
      <c r="BA401" s="12"/>
      <c r="BB401" s="12"/>
      <c r="BC401" s="12"/>
      <c r="BD401" s="12"/>
      <c r="BE401" s="12"/>
      <c r="BF401" s="12"/>
      <c r="BG401" s="12"/>
      <c r="BH401" s="12"/>
      <c r="BI401" s="12"/>
      <c r="BJ401" s="12"/>
      <c r="BK401" s="12"/>
      <c r="BL401" s="12"/>
      <c r="BM401" s="12"/>
      <c r="BN401" s="12"/>
      <c r="BO401" s="12"/>
      <c r="BP401" s="12"/>
      <c r="BQ401" s="12"/>
      <c r="BR401" s="12"/>
      <c r="BS401" s="12"/>
      <c r="BT401" s="12"/>
      <c r="BU401" s="12"/>
      <c r="BV401" s="12"/>
      <c r="BW401" s="12"/>
      <c r="BX401" s="12"/>
      <c r="BY401" s="12"/>
      <c r="BZ401" s="12"/>
      <c r="CA401" s="12"/>
      <c r="CB401" s="12"/>
      <c r="CC401" s="12"/>
    </row>
    <row r="402" spans="1:81" ht="15.75" x14ac:dyDescent="0.25">
      <c r="A402" s="20"/>
      <c r="B402" s="29"/>
      <c r="C402" s="29"/>
      <c r="D402" s="29"/>
      <c r="E402" s="29"/>
      <c r="F402" s="26"/>
      <c r="G402" s="13"/>
      <c r="H402" s="20"/>
      <c r="I402" s="22"/>
      <c r="J402" s="22"/>
      <c r="K402" s="22"/>
      <c r="L402" s="22"/>
      <c r="M402" s="24"/>
      <c r="N402" s="22"/>
      <c r="O402" s="20"/>
      <c r="P402" s="12"/>
      <c r="Q402" s="12"/>
      <c r="R402" s="12"/>
      <c r="S402" s="12"/>
      <c r="T402" s="12"/>
      <c r="U402" s="12"/>
      <c r="V402" s="12"/>
      <c r="W402" s="12"/>
      <c r="X402" s="12"/>
      <c r="Y402" s="12"/>
      <c r="Z402" s="12"/>
      <c r="AA402" s="12"/>
      <c r="AB402" s="12"/>
      <c r="AC402" s="12"/>
      <c r="AD402" s="12"/>
      <c r="AE402" s="12"/>
      <c r="AF402" s="12"/>
      <c r="AG402" s="12"/>
      <c r="AH402" s="12"/>
      <c r="AI402" s="12"/>
      <c r="AJ402" s="12"/>
      <c r="AK402" s="12"/>
      <c r="AL402" s="12"/>
      <c r="AM402" s="12"/>
      <c r="AN402" s="12"/>
      <c r="AO402" s="12"/>
      <c r="AP402" s="12"/>
      <c r="AQ402" s="12"/>
      <c r="AR402" s="12"/>
      <c r="AS402" s="12"/>
      <c r="AT402" s="12"/>
      <c r="AU402" s="12"/>
      <c r="AV402" s="12"/>
      <c r="AW402" s="12"/>
      <c r="AX402" s="12"/>
      <c r="AY402" s="12"/>
      <c r="AZ402" s="12"/>
      <c r="BA402" s="12"/>
      <c r="BB402" s="12"/>
      <c r="BC402" s="12"/>
      <c r="BD402" s="12"/>
      <c r="BE402" s="12"/>
      <c r="BF402" s="12"/>
      <c r="BG402" s="12"/>
      <c r="BH402" s="12"/>
      <c r="BI402" s="12"/>
      <c r="BJ402" s="12"/>
      <c r="BK402" s="12"/>
      <c r="BL402" s="12"/>
      <c r="BM402" s="12"/>
      <c r="BN402" s="12"/>
      <c r="BO402" s="12"/>
      <c r="BP402" s="12"/>
      <c r="BQ402" s="12"/>
      <c r="BR402" s="12"/>
      <c r="BS402" s="12"/>
      <c r="BT402" s="12"/>
      <c r="BU402" s="12"/>
      <c r="BV402" s="12"/>
      <c r="BW402" s="12"/>
      <c r="BX402" s="12"/>
      <c r="BY402" s="12"/>
      <c r="BZ402" s="12"/>
      <c r="CA402" s="12"/>
      <c r="CB402" s="12"/>
      <c r="CC402" s="12"/>
    </row>
    <row r="403" spans="1:81" ht="15.75" x14ac:dyDescent="0.25">
      <c r="A403" s="20"/>
      <c r="B403" s="29"/>
      <c r="C403" s="29"/>
      <c r="D403" s="29"/>
      <c r="E403" s="29"/>
      <c r="F403" s="26"/>
      <c r="G403" s="13"/>
      <c r="H403" s="20"/>
      <c r="I403" s="22"/>
      <c r="J403" s="22"/>
      <c r="K403" s="22"/>
      <c r="L403" s="22"/>
      <c r="M403" s="24"/>
      <c r="N403" s="22"/>
      <c r="O403" s="20"/>
      <c r="P403" s="12"/>
      <c r="Q403" s="12"/>
      <c r="R403" s="12"/>
      <c r="S403" s="12"/>
      <c r="T403" s="12"/>
      <c r="U403" s="12"/>
      <c r="V403" s="12"/>
      <c r="W403" s="12"/>
      <c r="X403" s="12"/>
      <c r="Y403" s="12"/>
      <c r="Z403" s="12"/>
      <c r="AA403" s="12"/>
      <c r="AB403" s="12"/>
      <c r="AC403" s="12"/>
      <c r="AD403" s="12"/>
      <c r="AE403" s="12"/>
      <c r="AF403" s="12"/>
      <c r="AG403" s="12"/>
      <c r="AH403" s="12"/>
      <c r="AI403" s="12"/>
      <c r="AJ403" s="12"/>
      <c r="AK403" s="12"/>
      <c r="AL403" s="12"/>
      <c r="AM403" s="12"/>
      <c r="AN403" s="12"/>
      <c r="AO403" s="12"/>
      <c r="AP403" s="12"/>
      <c r="AQ403" s="12"/>
      <c r="AR403" s="12"/>
      <c r="AS403" s="12"/>
      <c r="AT403" s="12"/>
      <c r="AU403" s="12"/>
      <c r="AV403" s="12"/>
      <c r="AW403" s="12"/>
      <c r="AX403" s="12"/>
      <c r="AY403" s="12"/>
      <c r="AZ403" s="12"/>
      <c r="BA403" s="12"/>
      <c r="BB403" s="12"/>
      <c r="BC403" s="12"/>
      <c r="BD403" s="12"/>
      <c r="BE403" s="12"/>
      <c r="BF403" s="12"/>
      <c r="BG403" s="12"/>
      <c r="BH403" s="12"/>
      <c r="BI403" s="12"/>
      <c r="BJ403" s="12"/>
      <c r="BK403" s="12"/>
      <c r="BL403" s="12"/>
      <c r="BM403" s="12"/>
      <c r="BN403" s="12"/>
      <c r="BO403" s="12"/>
      <c r="BP403" s="12"/>
      <c r="BQ403" s="12"/>
      <c r="BR403" s="12"/>
      <c r="BS403" s="12"/>
      <c r="BT403" s="12"/>
      <c r="BU403" s="12"/>
      <c r="BV403" s="12"/>
      <c r="BW403" s="12"/>
      <c r="BX403" s="12"/>
      <c r="BY403" s="12"/>
      <c r="BZ403" s="12"/>
      <c r="CA403" s="12"/>
      <c r="CB403" s="12"/>
      <c r="CC403" s="12"/>
    </row>
    <row r="404" spans="1:81" ht="15.75" x14ac:dyDescent="0.25">
      <c r="A404" s="20"/>
      <c r="B404" s="29"/>
      <c r="C404" s="29"/>
      <c r="D404" s="29"/>
      <c r="E404" s="29"/>
      <c r="F404" s="26"/>
      <c r="G404" s="13"/>
      <c r="H404" s="20"/>
      <c r="I404" s="22"/>
      <c r="J404" s="22"/>
      <c r="K404" s="22"/>
      <c r="L404" s="22"/>
      <c r="M404" s="24"/>
      <c r="N404" s="22"/>
      <c r="O404" s="20"/>
      <c r="P404" s="12"/>
      <c r="Q404" s="12"/>
      <c r="R404" s="12"/>
      <c r="S404" s="12"/>
      <c r="T404" s="12"/>
      <c r="U404" s="12"/>
      <c r="V404" s="12"/>
      <c r="W404" s="12"/>
      <c r="X404" s="12"/>
      <c r="Y404" s="12"/>
      <c r="Z404" s="12"/>
      <c r="AA404" s="12"/>
      <c r="AB404" s="12"/>
      <c r="AC404" s="12"/>
      <c r="AD404" s="12"/>
      <c r="AE404" s="12"/>
      <c r="AF404" s="12"/>
      <c r="AG404" s="12"/>
      <c r="AH404" s="12"/>
      <c r="AI404" s="12"/>
      <c r="AJ404" s="12"/>
      <c r="AK404" s="12"/>
      <c r="AL404" s="12"/>
      <c r="AM404" s="12"/>
      <c r="AN404" s="12"/>
      <c r="AO404" s="12"/>
      <c r="AP404" s="12"/>
      <c r="AQ404" s="12"/>
      <c r="AR404" s="12"/>
      <c r="AS404" s="12"/>
      <c r="AT404" s="12"/>
      <c r="AU404" s="12"/>
      <c r="AV404" s="12"/>
      <c r="AW404" s="12"/>
      <c r="AX404" s="12"/>
      <c r="AY404" s="12"/>
      <c r="AZ404" s="12"/>
      <c r="BA404" s="12"/>
      <c r="BB404" s="12"/>
      <c r="BC404" s="12"/>
      <c r="BD404" s="12"/>
      <c r="BE404" s="12"/>
      <c r="BF404" s="12"/>
      <c r="BG404" s="12"/>
      <c r="BH404" s="12"/>
      <c r="BI404" s="12"/>
      <c r="BJ404" s="12"/>
      <c r="BK404" s="12"/>
      <c r="BL404" s="12"/>
      <c r="BM404" s="12"/>
      <c r="BN404" s="12"/>
      <c r="BO404" s="12"/>
      <c r="BP404" s="12"/>
      <c r="BQ404" s="12"/>
      <c r="BR404" s="12"/>
      <c r="BS404" s="12"/>
      <c r="BT404" s="12"/>
      <c r="BU404" s="12"/>
      <c r="BV404" s="12"/>
      <c r="BW404" s="12"/>
      <c r="BX404" s="12"/>
      <c r="BY404" s="12"/>
      <c r="BZ404" s="12"/>
      <c r="CA404" s="12"/>
      <c r="CB404" s="12"/>
      <c r="CC404" s="12"/>
    </row>
    <row r="405" spans="1:81" ht="15.75" x14ac:dyDescent="0.25">
      <c r="A405" s="20"/>
      <c r="B405" s="29"/>
      <c r="C405" s="29"/>
      <c r="D405" s="29"/>
      <c r="E405" s="29"/>
      <c r="F405" s="26"/>
      <c r="G405" s="13"/>
      <c r="H405" s="20"/>
      <c r="I405" s="22"/>
      <c r="J405" s="22"/>
      <c r="K405" s="22"/>
      <c r="L405" s="22"/>
      <c r="M405" s="24"/>
      <c r="N405" s="22"/>
      <c r="O405" s="20"/>
      <c r="P405" s="12"/>
      <c r="Q405" s="12"/>
      <c r="R405" s="12"/>
      <c r="S405" s="12"/>
      <c r="T405" s="12"/>
      <c r="U405" s="12"/>
      <c r="V405" s="12"/>
      <c r="W405" s="12"/>
      <c r="X405" s="12"/>
      <c r="Y405" s="12"/>
      <c r="Z405" s="12"/>
      <c r="AA405" s="12"/>
      <c r="AB405" s="12"/>
      <c r="AC405" s="12"/>
      <c r="AD405" s="12"/>
      <c r="AE405" s="12"/>
      <c r="AF405" s="12"/>
      <c r="AG405" s="12"/>
      <c r="AH405" s="12"/>
      <c r="AI405" s="12"/>
      <c r="AJ405" s="12"/>
      <c r="AK405" s="12"/>
      <c r="AL405" s="12"/>
      <c r="AM405" s="12"/>
      <c r="AN405" s="12"/>
      <c r="AO405" s="12"/>
      <c r="AP405" s="12"/>
      <c r="AQ405" s="12"/>
      <c r="AR405" s="12"/>
      <c r="AS405" s="12"/>
      <c r="AT405" s="12"/>
      <c r="AU405" s="12"/>
      <c r="AV405" s="12"/>
      <c r="AW405" s="12"/>
      <c r="AX405" s="12"/>
      <c r="AY405" s="12"/>
      <c r="AZ405" s="12"/>
      <c r="BA405" s="12"/>
      <c r="BB405" s="12"/>
      <c r="BC405" s="12"/>
      <c r="BD405" s="12"/>
      <c r="BE405" s="12"/>
      <c r="BF405" s="12"/>
      <c r="BG405" s="12"/>
      <c r="BH405" s="12"/>
      <c r="BI405" s="12"/>
      <c r="BJ405" s="12"/>
      <c r="BK405" s="12"/>
      <c r="BL405" s="12"/>
      <c r="BM405" s="12"/>
      <c r="BN405" s="12"/>
      <c r="BO405" s="12"/>
      <c r="BP405" s="12"/>
      <c r="BQ405" s="12"/>
      <c r="BR405" s="12"/>
      <c r="BS405" s="12"/>
      <c r="BT405" s="12"/>
      <c r="BU405" s="12"/>
      <c r="BV405" s="12"/>
      <c r="BW405" s="12"/>
      <c r="BX405" s="12"/>
      <c r="BY405" s="12"/>
      <c r="BZ405" s="12"/>
      <c r="CA405" s="12"/>
      <c r="CB405" s="12"/>
      <c r="CC405" s="12"/>
    </row>
    <row r="406" spans="1:81" ht="15.75" x14ac:dyDescent="0.25">
      <c r="A406" s="20"/>
      <c r="B406" s="29"/>
      <c r="C406" s="29"/>
      <c r="D406" s="29"/>
      <c r="E406" s="29"/>
      <c r="F406" s="26"/>
      <c r="G406" s="13"/>
      <c r="H406" s="20"/>
      <c r="I406" s="22"/>
      <c r="J406" s="22"/>
      <c r="K406" s="22"/>
      <c r="L406" s="22"/>
      <c r="M406" s="24"/>
      <c r="N406" s="22"/>
      <c r="O406" s="20"/>
      <c r="P406" s="12"/>
      <c r="Q406" s="12"/>
      <c r="R406" s="12"/>
      <c r="S406" s="12"/>
      <c r="T406" s="12"/>
      <c r="U406" s="12"/>
      <c r="V406" s="12"/>
      <c r="W406" s="12"/>
      <c r="X406" s="12"/>
      <c r="Y406" s="12"/>
      <c r="Z406" s="12"/>
      <c r="AA406" s="12"/>
      <c r="AB406" s="12"/>
      <c r="AC406" s="12"/>
      <c r="AD406" s="12"/>
      <c r="AE406" s="12"/>
      <c r="AF406" s="12"/>
      <c r="AG406" s="12"/>
      <c r="AH406" s="12"/>
      <c r="AI406" s="12"/>
      <c r="AJ406" s="12"/>
      <c r="AK406" s="12"/>
      <c r="AL406" s="12"/>
      <c r="AM406" s="12"/>
      <c r="AN406" s="12"/>
      <c r="AO406" s="12"/>
      <c r="AP406" s="12"/>
      <c r="AQ406" s="12"/>
      <c r="AR406" s="12"/>
      <c r="AS406" s="12"/>
      <c r="AT406" s="12"/>
      <c r="AU406" s="12"/>
      <c r="AV406" s="12"/>
      <c r="AW406" s="12"/>
      <c r="AX406" s="12"/>
      <c r="AY406" s="12"/>
      <c r="AZ406" s="12"/>
      <c r="BA406" s="12"/>
      <c r="BB406" s="12"/>
      <c r="BC406" s="12"/>
      <c r="BD406" s="12"/>
      <c r="BE406" s="12"/>
      <c r="BF406" s="12"/>
      <c r="BG406" s="12"/>
      <c r="BH406" s="12"/>
      <c r="BI406" s="12"/>
      <c r="BJ406" s="12"/>
      <c r="BK406" s="12"/>
      <c r="BL406" s="12"/>
      <c r="BM406" s="12"/>
      <c r="BN406" s="12"/>
      <c r="BO406" s="12"/>
      <c r="BP406" s="12"/>
      <c r="BQ406" s="12"/>
      <c r="BR406" s="12"/>
      <c r="BS406" s="12"/>
      <c r="BT406" s="12"/>
      <c r="BU406" s="12"/>
      <c r="BV406" s="12"/>
      <c r="BW406" s="12"/>
      <c r="BX406" s="12"/>
      <c r="BY406" s="12"/>
      <c r="BZ406" s="12"/>
      <c r="CA406" s="12"/>
      <c r="CB406" s="12"/>
      <c r="CC406" s="12"/>
    </row>
    <row r="407" spans="1:81" ht="15.75" x14ac:dyDescent="0.25">
      <c r="A407" s="20"/>
      <c r="B407" s="29"/>
      <c r="C407" s="29"/>
      <c r="D407" s="29"/>
      <c r="E407" s="29"/>
      <c r="F407" s="26"/>
      <c r="G407" s="13"/>
      <c r="H407" s="20"/>
      <c r="I407" s="22"/>
      <c r="J407" s="22"/>
      <c r="K407" s="22"/>
      <c r="L407" s="22"/>
      <c r="M407" s="24"/>
      <c r="N407" s="22"/>
      <c r="O407" s="20"/>
      <c r="P407" s="12"/>
      <c r="Q407" s="12"/>
      <c r="R407" s="12"/>
      <c r="S407" s="12"/>
      <c r="T407" s="12"/>
      <c r="U407" s="12"/>
      <c r="V407" s="12"/>
      <c r="W407" s="12"/>
      <c r="X407" s="12"/>
      <c r="Y407" s="12"/>
      <c r="Z407" s="12"/>
      <c r="AA407" s="12"/>
      <c r="AB407" s="12"/>
      <c r="AC407" s="12"/>
      <c r="AD407" s="12"/>
      <c r="AE407" s="12"/>
      <c r="AF407" s="12"/>
      <c r="AG407" s="12"/>
      <c r="AH407" s="12"/>
      <c r="AI407" s="12"/>
      <c r="AJ407" s="12"/>
      <c r="AK407" s="12"/>
      <c r="AL407" s="12"/>
      <c r="AM407" s="12"/>
      <c r="AN407" s="12"/>
      <c r="AO407" s="12"/>
      <c r="AP407" s="12"/>
      <c r="AQ407" s="12"/>
      <c r="AR407" s="12"/>
      <c r="AS407" s="12"/>
      <c r="AT407" s="12"/>
      <c r="AU407" s="12"/>
      <c r="AV407" s="12"/>
      <c r="AW407" s="12"/>
      <c r="AX407" s="12"/>
      <c r="AY407" s="12"/>
      <c r="AZ407" s="12"/>
      <c r="BA407" s="12"/>
      <c r="BB407" s="12"/>
      <c r="BC407" s="12"/>
      <c r="BD407" s="12"/>
      <c r="BE407" s="12"/>
      <c r="BF407" s="12"/>
      <c r="BG407" s="12"/>
      <c r="BH407" s="12"/>
      <c r="BI407" s="12"/>
      <c r="BJ407" s="12"/>
      <c r="BK407" s="12"/>
      <c r="BL407" s="12"/>
      <c r="BM407" s="12"/>
      <c r="BN407" s="12"/>
      <c r="BO407" s="12"/>
      <c r="BP407" s="12"/>
      <c r="BQ407" s="12"/>
      <c r="BR407" s="12"/>
      <c r="BS407" s="12"/>
      <c r="BT407" s="12"/>
      <c r="BU407" s="12"/>
      <c r="BV407" s="12"/>
      <c r="BW407" s="12"/>
      <c r="BX407" s="12"/>
      <c r="BY407" s="12"/>
      <c r="BZ407" s="12"/>
      <c r="CA407" s="12"/>
      <c r="CB407" s="12"/>
      <c r="CC407" s="12"/>
    </row>
    <row r="408" spans="1:81" ht="15.75" x14ac:dyDescent="0.25">
      <c r="A408" s="20"/>
      <c r="B408" s="29"/>
      <c r="C408" s="29"/>
      <c r="D408" s="29"/>
      <c r="E408" s="29"/>
      <c r="F408" s="26"/>
      <c r="G408" s="13"/>
      <c r="H408" s="20"/>
      <c r="I408" s="22"/>
      <c r="J408" s="22"/>
      <c r="K408" s="22"/>
      <c r="L408" s="22"/>
      <c r="M408" s="24"/>
      <c r="N408" s="22"/>
      <c r="O408" s="20"/>
      <c r="P408" s="12"/>
      <c r="Q408" s="12"/>
      <c r="R408" s="12"/>
      <c r="S408" s="12"/>
      <c r="T408" s="12"/>
      <c r="U408" s="12"/>
      <c r="V408" s="12"/>
      <c r="W408" s="12"/>
      <c r="X408" s="12"/>
      <c r="Y408" s="12"/>
      <c r="Z408" s="12"/>
      <c r="AA408" s="12"/>
      <c r="AB408" s="12"/>
      <c r="AC408" s="12"/>
      <c r="AD408" s="12"/>
      <c r="AE408" s="12"/>
      <c r="AF408" s="12"/>
      <c r="AG408" s="12"/>
      <c r="AH408" s="12"/>
      <c r="AI408" s="12"/>
      <c r="AJ408" s="12"/>
      <c r="AK408" s="12"/>
      <c r="AL408" s="12"/>
      <c r="AM408" s="12"/>
      <c r="AN408" s="12"/>
      <c r="AO408" s="12"/>
      <c r="AP408" s="12"/>
      <c r="AQ408" s="12"/>
      <c r="AR408" s="12"/>
      <c r="AS408" s="12"/>
      <c r="AT408" s="12"/>
      <c r="AU408" s="12"/>
      <c r="AV408" s="12"/>
      <c r="AW408" s="12"/>
      <c r="AX408" s="12"/>
      <c r="AY408" s="12"/>
      <c r="AZ408" s="12"/>
      <c r="BA408" s="12"/>
      <c r="BB408" s="12"/>
      <c r="BC408" s="12"/>
      <c r="BD408" s="12"/>
      <c r="BE408" s="12"/>
      <c r="BF408" s="12"/>
      <c r="BG408" s="12"/>
      <c r="BH408" s="12"/>
      <c r="BI408" s="12"/>
      <c r="BJ408" s="12"/>
      <c r="BK408" s="12"/>
      <c r="BL408" s="12"/>
      <c r="BM408" s="12"/>
      <c r="BN408" s="12"/>
      <c r="BO408" s="12"/>
      <c r="BP408" s="12"/>
      <c r="BQ408" s="12"/>
      <c r="BR408" s="12"/>
      <c r="BS408" s="12"/>
      <c r="BT408" s="12"/>
      <c r="BU408" s="12"/>
      <c r="BV408" s="12"/>
      <c r="BW408" s="12"/>
      <c r="BX408" s="12"/>
      <c r="BY408" s="12"/>
      <c r="BZ408" s="12"/>
      <c r="CA408" s="12"/>
      <c r="CB408" s="12"/>
      <c r="CC408" s="12"/>
    </row>
    <row r="409" spans="1:81" ht="15.75" x14ac:dyDescent="0.25">
      <c r="A409" s="20"/>
      <c r="B409" s="29"/>
      <c r="C409" s="29"/>
      <c r="D409" s="29"/>
      <c r="E409" s="29"/>
      <c r="F409" s="26"/>
      <c r="G409" s="13"/>
      <c r="H409" s="20"/>
      <c r="I409" s="22"/>
      <c r="J409" s="22"/>
      <c r="K409" s="22"/>
      <c r="L409" s="22"/>
      <c r="M409" s="24"/>
      <c r="N409" s="22"/>
      <c r="O409" s="20"/>
      <c r="P409" s="12"/>
      <c r="Q409" s="12"/>
      <c r="R409" s="12"/>
      <c r="S409" s="12"/>
      <c r="T409" s="12"/>
      <c r="U409" s="12"/>
      <c r="V409" s="12"/>
      <c r="W409" s="12"/>
      <c r="X409" s="12"/>
      <c r="Y409" s="12"/>
      <c r="Z409" s="12"/>
      <c r="AA409" s="12"/>
      <c r="AB409" s="12"/>
      <c r="AC409" s="12"/>
      <c r="AD409" s="12"/>
      <c r="AE409" s="12"/>
      <c r="AF409" s="12"/>
      <c r="AG409" s="12"/>
      <c r="AH409" s="12"/>
      <c r="AI409" s="12"/>
      <c r="AJ409" s="12"/>
      <c r="AK409" s="12"/>
      <c r="AL409" s="12"/>
      <c r="AM409" s="12"/>
      <c r="AN409" s="12"/>
      <c r="AO409" s="12"/>
      <c r="AP409" s="12"/>
      <c r="AQ409" s="12"/>
      <c r="AR409" s="12"/>
      <c r="AS409" s="12"/>
      <c r="AT409" s="12"/>
      <c r="AU409" s="12"/>
      <c r="AV409" s="12"/>
      <c r="AW409" s="12"/>
      <c r="AX409" s="12"/>
      <c r="AY409" s="12"/>
      <c r="AZ409" s="12"/>
      <c r="BA409" s="12"/>
      <c r="BB409" s="12"/>
      <c r="BC409" s="12"/>
      <c r="BD409" s="12"/>
      <c r="BE409" s="12"/>
      <c r="BF409" s="12"/>
      <c r="BG409" s="12"/>
      <c r="BH409" s="12"/>
      <c r="BI409" s="12"/>
      <c r="BJ409" s="12"/>
      <c r="BK409" s="12"/>
      <c r="BL409" s="12"/>
      <c r="BM409" s="12"/>
      <c r="BN409" s="12"/>
      <c r="BO409" s="12"/>
      <c r="BP409" s="12"/>
      <c r="BQ409" s="12"/>
      <c r="BR409" s="12"/>
      <c r="BS409" s="12"/>
      <c r="BT409" s="12"/>
      <c r="BU409" s="12"/>
      <c r="BV409" s="12"/>
      <c r="BW409" s="12"/>
      <c r="BX409" s="12"/>
      <c r="BY409" s="12"/>
      <c r="BZ409" s="12"/>
      <c r="CA409" s="12"/>
      <c r="CB409" s="12"/>
      <c r="CC409" s="12"/>
    </row>
    <row r="410" spans="1:81" ht="15.75" x14ac:dyDescent="0.25">
      <c r="A410" s="20"/>
      <c r="B410" s="29"/>
      <c r="C410" s="29"/>
      <c r="D410" s="29"/>
      <c r="E410" s="29"/>
      <c r="F410" s="26"/>
      <c r="G410" s="13"/>
      <c r="H410" s="20"/>
      <c r="I410" s="22"/>
      <c r="J410" s="22"/>
      <c r="K410" s="22"/>
      <c r="L410" s="22"/>
      <c r="M410" s="24"/>
      <c r="N410" s="22"/>
      <c r="O410" s="20"/>
      <c r="P410" s="12"/>
      <c r="Q410" s="12"/>
      <c r="R410" s="12"/>
      <c r="S410" s="12"/>
      <c r="T410" s="12"/>
      <c r="U410" s="12"/>
      <c r="V410" s="12"/>
      <c r="W410" s="12"/>
      <c r="X410" s="12"/>
      <c r="Y410" s="12"/>
      <c r="Z410" s="12"/>
      <c r="AA410" s="12"/>
      <c r="AB410" s="12"/>
      <c r="AC410" s="12"/>
      <c r="AD410" s="12"/>
      <c r="AE410" s="12"/>
      <c r="AF410" s="12"/>
      <c r="AG410" s="12"/>
      <c r="AH410" s="12"/>
      <c r="AI410" s="12"/>
      <c r="AJ410" s="12"/>
      <c r="AK410" s="12"/>
      <c r="AL410" s="12"/>
      <c r="AM410" s="12"/>
      <c r="AN410" s="12"/>
      <c r="AO410" s="12"/>
      <c r="AP410" s="12"/>
      <c r="AQ410" s="12"/>
      <c r="AR410" s="12"/>
      <c r="AS410" s="12"/>
      <c r="AT410" s="12"/>
      <c r="AU410" s="12"/>
      <c r="AV410" s="12"/>
      <c r="AW410" s="12"/>
      <c r="AX410" s="12"/>
      <c r="AY410" s="12"/>
      <c r="AZ410" s="12"/>
      <c r="BA410" s="12"/>
      <c r="BB410" s="12"/>
      <c r="BC410" s="12"/>
      <c r="BD410" s="12"/>
      <c r="BE410" s="12"/>
      <c r="BF410" s="12"/>
      <c r="BG410" s="12"/>
      <c r="BH410" s="12"/>
      <c r="BI410" s="12"/>
      <c r="BJ410" s="12"/>
      <c r="BK410" s="12"/>
      <c r="BL410" s="12"/>
      <c r="BM410" s="12"/>
      <c r="BN410" s="12"/>
      <c r="BO410" s="12"/>
      <c r="BP410" s="12"/>
      <c r="BQ410" s="12"/>
      <c r="BR410" s="12"/>
      <c r="BS410" s="12"/>
      <c r="BT410" s="12"/>
      <c r="BU410" s="12"/>
      <c r="BV410" s="12"/>
      <c r="BW410" s="12"/>
      <c r="BX410" s="12"/>
      <c r="BY410" s="12"/>
      <c r="BZ410" s="12"/>
      <c r="CA410" s="12"/>
      <c r="CB410" s="12"/>
      <c r="CC410" s="12"/>
    </row>
    <row r="411" spans="1:81" ht="15.75" x14ac:dyDescent="0.25">
      <c r="A411" s="20"/>
      <c r="B411" s="29"/>
      <c r="C411" s="29"/>
      <c r="D411" s="29"/>
      <c r="E411" s="29"/>
      <c r="F411" s="26"/>
      <c r="G411" s="13"/>
      <c r="H411" s="20"/>
      <c r="I411" s="22"/>
      <c r="J411" s="22"/>
      <c r="K411" s="22"/>
      <c r="L411" s="22"/>
      <c r="M411" s="24"/>
      <c r="N411" s="22"/>
      <c r="O411" s="20"/>
      <c r="P411" s="12"/>
      <c r="Q411" s="12"/>
      <c r="R411" s="12"/>
      <c r="S411" s="12"/>
      <c r="T411" s="12"/>
      <c r="U411" s="12"/>
      <c r="V411" s="12"/>
      <c r="W411" s="12"/>
      <c r="X411" s="12"/>
      <c r="Y411" s="12"/>
      <c r="Z411" s="12"/>
      <c r="AA411" s="12"/>
      <c r="AB411" s="12"/>
      <c r="AC411" s="12"/>
      <c r="AD411" s="12"/>
      <c r="AE411" s="12"/>
      <c r="AF411" s="12"/>
      <c r="AG411" s="12"/>
      <c r="AH411" s="12"/>
      <c r="AI411" s="12"/>
      <c r="AJ411" s="12"/>
      <c r="AK411" s="12"/>
      <c r="AL411" s="12"/>
      <c r="AM411" s="12"/>
      <c r="AN411" s="12"/>
      <c r="AO411" s="12"/>
      <c r="AP411" s="12"/>
      <c r="AQ411" s="12"/>
      <c r="AR411" s="12"/>
      <c r="AS411" s="12"/>
      <c r="AT411" s="12"/>
      <c r="AU411" s="12"/>
      <c r="AV411" s="12"/>
      <c r="AW411" s="12"/>
      <c r="AX411" s="12"/>
      <c r="AY411" s="12"/>
      <c r="AZ411" s="12"/>
      <c r="BA411" s="12"/>
      <c r="BB411" s="12"/>
      <c r="BC411" s="12"/>
      <c r="BD411" s="12"/>
      <c r="BE411" s="12"/>
      <c r="BF411" s="12"/>
      <c r="BG411" s="12"/>
      <c r="BH411" s="12"/>
      <c r="BI411" s="12"/>
      <c r="BJ411" s="12"/>
      <c r="BK411" s="12"/>
      <c r="BL411" s="12"/>
      <c r="BM411" s="12"/>
      <c r="BN411" s="12"/>
      <c r="BO411" s="12"/>
      <c r="BP411" s="12"/>
      <c r="BQ411" s="12"/>
      <c r="BR411" s="12"/>
      <c r="BS411" s="12"/>
      <c r="BT411" s="12"/>
      <c r="BU411" s="12"/>
      <c r="BV411" s="12"/>
      <c r="BW411" s="12"/>
      <c r="BX411" s="12"/>
      <c r="BY411" s="12"/>
      <c r="BZ411" s="12"/>
      <c r="CA411" s="12"/>
      <c r="CB411" s="12"/>
      <c r="CC411" s="12"/>
    </row>
    <row r="412" spans="1:81" ht="15.75" x14ac:dyDescent="0.25">
      <c r="A412" s="20"/>
      <c r="B412" s="29"/>
      <c r="C412" s="29"/>
      <c r="D412" s="29"/>
      <c r="E412" s="29"/>
      <c r="F412" s="26"/>
      <c r="G412" s="13"/>
      <c r="H412" s="20"/>
      <c r="I412" s="22"/>
      <c r="J412" s="22"/>
      <c r="K412" s="22"/>
      <c r="L412" s="22"/>
      <c r="M412" s="24"/>
      <c r="N412" s="22"/>
      <c r="O412" s="20"/>
      <c r="P412" s="12"/>
      <c r="Q412" s="12"/>
      <c r="R412" s="12"/>
      <c r="S412" s="12"/>
      <c r="T412" s="12"/>
      <c r="U412" s="12"/>
      <c r="V412" s="12"/>
      <c r="W412" s="12"/>
      <c r="X412" s="12"/>
      <c r="Y412" s="12"/>
      <c r="Z412" s="12"/>
      <c r="AA412" s="12"/>
      <c r="AB412" s="12"/>
      <c r="AC412" s="12"/>
      <c r="AD412" s="12"/>
      <c r="AE412" s="12"/>
      <c r="AF412" s="12"/>
      <c r="AG412" s="12"/>
      <c r="AH412" s="12"/>
      <c r="AI412" s="12"/>
      <c r="AJ412" s="12"/>
      <c r="AK412" s="12"/>
      <c r="AL412" s="12"/>
      <c r="AM412" s="12"/>
      <c r="AN412" s="12"/>
      <c r="AO412" s="12"/>
      <c r="AP412" s="12"/>
      <c r="AQ412" s="12"/>
      <c r="AR412" s="12"/>
      <c r="AS412" s="12"/>
      <c r="AT412" s="12"/>
      <c r="AU412" s="12"/>
      <c r="AV412" s="12"/>
      <c r="AW412" s="12"/>
      <c r="AX412" s="12"/>
      <c r="AY412" s="12"/>
      <c r="AZ412" s="12"/>
      <c r="BA412" s="12"/>
      <c r="BB412" s="12"/>
      <c r="BC412" s="12"/>
      <c r="BD412" s="12"/>
      <c r="BE412" s="12"/>
      <c r="BF412" s="12"/>
      <c r="BG412" s="12"/>
      <c r="BH412" s="12"/>
      <c r="BI412" s="12"/>
      <c r="BJ412" s="12"/>
      <c r="BK412" s="12"/>
      <c r="BL412" s="12"/>
      <c r="BM412" s="12"/>
      <c r="BN412" s="12"/>
      <c r="BO412" s="12"/>
      <c r="BP412" s="12"/>
      <c r="BQ412" s="12"/>
      <c r="BR412" s="12"/>
      <c r="BS412" s="12"/>
      <c r="BT412" s="12"/>
      <c r="BU412" s="12"/>
      <c r="BV412" s="12"/>
      <c r="BW412" s="12"/>
      <c r="BX412" s="12"/>
      <c r="BY412" s="12"/>
      <c r="BZ412" s="12"/>
      <c r="CA412" s="12"/>
      <c r="CB412" s="12"/>
      <c r="CC412" s="12"/>
    </row>
    <row r="413" spans="1:81" ht="15.75" x14ac:dyDescent="0.25">
      <c r="A413" s="20"/>
      <c r="B413" s="29"/>
      <c r="C413" s="29"/>
      <c r="D413" s="29"/>
      <c r="E413" s="29"/>
      <c r="F413" s="26"/>
      <c r="G413" s="13"/>
      <c r="H413" s="20"/>
      <c r="I413" s="22"/>
      <c r="J413" s="22"/>
      <c r="K413" s="22"/>
      <c r="L413" s="22"/>
      <c r="M413" s="24"/>
      <c r="N413" s="22"/>
      <c r="O413" s="20"/>
      <c r="P413" s="12"/>
      <c r="Q413" s="12"/>
      <c r="R413" s="12"/>
      <c r="S413" s="12"/>
      <c r="T413" s="12"/>
      <c r="U413" s="12"/>
      <c r="V413" s="12"/>
      <c r="W413" s="12"/>
      <c r="X413" s="12"/>
      <c r="Y413" s="12"/>
      <c r="Z413" s="12"/>
      <c r="AA413" s="12"/>
      <c r="AB413" s="12"/>
      <c r="AC413" s="12"/>
      <c r="AD413" s="12"/>
      <c r="AE413" s="12"/>
      <c r="AF413" s="12"/>
      <c r="AG413" s="12"/>
      <c r="AH413" s="12"/>
      <c r="AI413" s="12"/>
      <c r="AJ413" s="12"/>
      <c r="AK413" s="12"/>
      <c r="AL413" s="12"/>
      <c r="AM413" s="12"/>
      <c r="AN413" s="12"/>
      <c r="AO413" s="12"/>
      <c r="AP413" s="12"/>
      <c r="AQ413" s="12"/>
      <c r="AR413" s="12"/>
      <c r="AS413" s="12"/>
      <c r="AT413" s="12"/>
      <c r="AU413" s="12"/>
      <c r="AV413" s="12"/>
      <c r="AW413" s="12"/>
      <c r="AX413" s="12"/>
      <c r="AY413" s="12"/>
      <c r="AZ413" s="12"/>
      <c r="BA413" s="12"/>
      <c r="BB413" s="12"/>
      <c r="BC413" s="12"/>
      <c r="BD413" s="12"/>
      <c r="BE413" s="12"/>
      <c r="BF413" s="12"/>
      <c r="BG413" s="12"/>
      <c r="BH413" s="12"/>
      <c r="BI413" s="12"/>
      <c r="BJ413" s="12"/>
      <c r="BK413" s="12"/>
      <c r="BL413" s="12"/>
      <c r="BM413" s="12"/>
      <c r="BN413" s="12"/>
      <c r="BO413" s="12"/>
      <c r="BP413" s="12"/>
      <c r="BQ413" s="12"/>
      <c r="BR413" s="12"/>
      <c r="BS413" s="12"/>
      <c r="BT413" s="12"/>
      <c r="BU413" s="12"/>
      <c r="BV413" s="12"/>
      <c r="BW413" s="12"/>
      <c r="BX413" s="12"/>
      <c r="BY413" s="12"/>
      <c r="BZ413" s="12"/>
      <c r="CA413" s="12"/>
      <c r="CB413" s="12"/>
      <c r="CC413" s="12"/>
    </row>
    <row r="414" spans="1:81" ht="15.75" x14ac:dyDescent="0.25">
      <c r="A414" s="20"/>
      <c r="B414" s="29"/>
      <c r="C414" s="29"/>
      <c r="D414" s="29"/>
      <c r="E414" s="29"/>
      <c r="F414" s="26"/>
      <c r="G414" s="13"/>
      <c r="H414" s="20"/>
      <c r="I414" s="22"/>
      <c r="J414" s="22"/>
      <c r="K414" s="22"/>
      <c r="L414" s="22"/>
      <c r="M414" s="24"/>
      <c r="N414" s="22"/>
      <c r="O414" s="20"/>
      <c r="P414" s="12"/>
      <c r="Q414" s="12"/>
      <c r="R414" s="12"/>
      <c r="S414" s="12"/>
      <c r="T414" s="12"/>
      <c r="U414" s="12"/>
      <c r="V414" s="12"/>
      <c r="W414" s="12"/>
      <c r="X414" s="12"/>
      <c r="Y414" s="12"/>
      <c r="Z414" s="12"/>
      <c r="AA414" s="12"/>
      <c r="AB414" s="12"/>
      <c r="AC414" s="12"/>
      <c r="AD414" s="12"/>
      <c r="AE414" s="12"/>
      <c r="AF414" s="12"/>
      <c r="AG414" s="12"/>
      <c r="AH414" s="12"/>
      <c r="AI414" s="12"/>
      <c r="AJ414" s="12"/>
      <c r="AK414" s="12"/>
      <c r="AL414" s="12"/>
      <c r="AM414" s="12"/>
      <c r="AN414" s="12"/>
      <c r="AO414" s="12"/>
      <c r="AP414" s="12"/>
      <c r="AQ414" s="12"/>
      <c r="AR414" s="12"/>
      <c r="AS414" s="12"/>
      <c r="AT414" s="12"/>
      <c r="AU414" s="12"/>
      <c r="AV414" s="12"/>
      <c r="AW414" s="12"/>
      <c r="AX414" s="12"/>
      <c r="AY414" s="12"/>
      <c r="AZ414" s="12"/>
      <c r="BA414" s="12"/>
      <c r="BB414" s="12"/>
      <c r="BC414" s="12"/>
      <c r="BD414" s="12"/>
      <c r="BE414" s="12"/>
      <c r="BF414" s="12"/>
      <c r="BG414" s="12"/>
      <c r="BH414" s="12"/>
      <c r="BI414" s="12"/>
      <c r="BJ414" s="12"/>
      <c r="BK414" s="12"/>
      <c r="BL414" s="12"/>
      <c r="BM414" s="12"/>
      <c r="BN414" s="12"/>
      <c r="BO414" s="12"/>
      <c r="BP414" s="12"/>
      <c r="BQ414" s="12"/>
      <c r="BR414" s="12"/>
      <c r="BS414" s="12"/>
      <c r="BT414" s="12"/>
      <c r="BU414" s="12"/>
      <c r="BV414" s="12"/>
      <c r="BW414" s="12"/>
      <c r="BX414" s="12"/>
      <c r="BY414" s="12"/>
      <c r="BZ414" s="12"/>
      <c r="CA414" s="12"/>
      <c r="CB414" s="12"/>
      <c r="CC414" s="12"/>
    </row>
    <row r="415" spans="1:81" ht="15.75" x14ac:dyDescent="0.25">
      <c r="A415" s="20"/>
      <c r="B415" s="29"/>
      <c r="C415" s="29"/>
      <c r="D415" s="29"/>
      <c r="E415" s="29"/>
      <c r="F415" s="26"/>
      <c r="G415" s="13"/>
      <c r="H415" s="20"/>
      <c r="I415" s="22"/>
      <c r="J415" s="22"/>
      <c r="K415" s="22"/>
      <c r="L415" s="22"/>
      <c r="M415" s="24"/>
      <c r="N415" s="22"/>
      <c r="O415" s="20"/>
      <c r="P415" s="12"/>
      <c r="Q415" s="12"/>
      <c r="R415" s="12"/>
      <c r="S415" s="12"/>
      <c r="T415" s="12"/>
      <c r="U415" s="12"/>
      <c r="V415" s="12"/>
      <c r="W415" s="12"/>
      <c r="X415" s="12"/>
      <c r="Y415" s="12"/>
      <c r="Z415" s="12"/>
      <c r="AA415" s="12"/>
      <c r="AB415" s="12"/>
      <c r="AC415" s="12"/>
      <c r="AD415" s="12"/>
      <c r="AE415" s="12"/>
      <c r="AF415" s="12"/>
      <c r="AG415" s="12"/>
      <c r="AH415" s="12"/>
      <c r="AI415" s="12"/>
      <c r="AJ415" s="12"/>
      <c r="AK415" s="12"/>
      <c r="AL415" s="12"/>
      <c r="AM415" s="12"/>
      <c r="AN415" s="12"/>
      <c r="AO415" s="12"/>
      <c r="AP415" s="12"/>
      <c r="AQ415" s="12"/>
      <c r="AR415" s="12"/>
      <c r="AS415" s="12"/>
      <c r="AT415" s="12"/>
      <c r="AU415" s="12"/>
      <c r="AV415" s="12"/>
      <c r="AW415" s="12"/>
      <c r="AX415" s="12"/>
      <c r="AY415" s="12"/>
      <c r="AZ415" s="12"/>
      <c r="BA415" s="12"/>
      <c r="BB415" s="12"/>
      <c r="BC415" s="12"/>
      <c r="BD415" s="12"/>
      <c r="BE415" s="12"/>
      <c r="BF415" s="12"/>
      <c r="BG415" s="12"/>
      <c r="BH415" s="12"/>
      <c r="BI415" s="12"/>
      <c r="BJ415" s="12"/>
      <c r="BK415" s="12"/>
      <c r="BL415" s="12"/>
      <c r="BM415" s="12"/>
      <c r="BN415" s="12"/>
      <c r="BO415" s="12"/>
      <c r="BP415" s="12"/>
      <c r="BQ415" s="12"/>
      <c r="BR415" s="12"/>
      <c r="BS415" s="12"/>
      <c r="BT415" s="12"/>
      <c r="BU415" s="12"/>
      <c r="BV415" s="12"/>
      <c r="BW415" s="12"/>
      <c r="BX415" s="12"/>
      <c r="BY415" s="12"/>
      <c r="BZ415" s="12"/>
      <c r="CA415" s="12"/>
      <c r="CB415" s="12"/>
      <c r="CC415" s="12"/>
    </row>
    <row r="416" spans="1:81" ht="15.75" x14ac:dyDescent="0.25">
      <c r="A416" s="20"/>
      <c r="B416" s="29"/>
      <c r="C416" s="29"/>
      <c r="D416" s="29"/>
      <c r="E416" s="29"/>
      <c r="F416" s="26"/>
      <c r="G416" s="13"/>
      <c r="H416" s="20"/>
      <c r="I416" s="22"/>
      <c r="J416" s="22"/>
      <c r="K416" s="22"/>
      <c r="L416" s="22"/>
      <c r="M416" s="24"/>
      <c r="N416" s="22"/>
      <c r="O416" s="20"/>
      <c r="P416" s="12"/>
      <c r="Q416" s="12"/>
      <c r="R416" s="12"/>
      <c r="S416" s="12"/>
      <c r="T416" s="12"/>
      <c r="U416" s="12"/>
      <c r="V416" s="12"/>
      <c r="W416" s="12"/>
      <c r="X416" s="12"/>
      <c r="Y416" s="12"/>
      <c r="Z416" s="12"/>
      <c r="AA416" s="12"/>
      <c r="AB416" s="12"/>
      <c r="AC416" s="12"/>
      <c r="AD416" s="12"/>
      <c r="AE416" s="12"/>
      <c r="AF416" s="12"/>
      <c r="AG416" s="12"/>
      <c r="AH416" s="12"/>
      <c r="AI416" s="12"/>
      <c r="AJ416" s="12"/>
      <c r="AK416" s="12"/>
      <c r="AL416" s="12"/>
      <c r="AM416" s="12"/>
      <c r="AN416" s="12"/>
      <c r="AO416" s="12"/>
      <c r="AP416" s="12"/>
      <c r="AQ416" s="12"/>
      <c r="AR416" s="12"/>
      <c r="AS416" s="12"/>
      <c r="AT416" s="12"/>
      <c r="AU416" s="12"/>
      <c r="AV416" s="12"/>
      <c r="AW416" s="12"/>
      <c r="AX416" s="12"/>
      <c r="AY416" s="12"/>
      <c r="AZ416" s="12"/>
      <c r="BA416" s="12"/>
      <c r="BB416" s="12"/>
      <c r="BC416" s="12"/>
      <c r="BD416" s="12"/>
      <c r="BE416" s="12"/>
      <c r="BF416" s="12"/>
      <c r="BG416" s="12"/>
      <c r="BH416" s="12"/>
      <c r="BI416" s="12"/>
      <c r="BJ416" s="12"/>
      <c r="BK416" s="12"/>
      <c r="BL416" s="12"/>
      <c r="BM416" s="12"/>
      <c r="BN416" s="12"/>
      <c r="BO416" s="12"/>
      <c r="BP416" s="12"/>
      <c r="BQ416" s="12"/>
      <c r="BR416" s="12"/>
      <c r="BS416" s="12"/>
      <c r="BT416" s="12"/>
      <c r="BU416" s="12"/>
      <c r="BV416" s="12"/>
      <c r="BW416" s="12"/>
      <c r="BX416" s="12"/>
      <c r="BY416" s="12"/>
      <c r="BZ416" s="12"/>
      <c r="CA416" s="12"/>
      <c r="CB416" s="12"/>
      <c r="CC416" s="12"/>
    </row>
    <row r="417" spans="1:81" ht="15.75" x14ac:dyDescent="0.25">
      <c r="A417" s="20"/>
      <c r="B417" s="29"/>
      <c r="C417" s="29"/>
      <c r="D417" s="29"/>
      <c r="E417" s="29"/>
      <c r="F417" s="26"/>
      <c r="G417" s="13"/>
      <c r="H417" s="20"/>
      <c r="I417" s="22"/>
      <c r="J417" s="22"/>
      <c r="K417" s="22"/>
      <c r="L417" s="22"/>
      <c r="M417" s="24"/>
      <c r="N417" s="22"/>
      <c r="O417" s="20"/>
      <c r="P417" s="12"/>
      <c r="Q417" s="12"/>
      <c r="R417" s="12"/>
      <c r="S417" s="12"/>
      <c r="T417" s="12"/>
      <c r="U417" s="12"/>
      <c r="V417" s="12"/>
      <c r="W417" s="12"/>
      <c r="X417" s="12"/>
      <c r="Y417" s="12"/>
      <c r="Z417" s="12"/>
      <c r="AA417" s="12"/>
      <c r="AB417" s="12"/>
      <c r="AC417" s="12"/>
      <c r="AD417" s="12"/>
      <c r="AE417" s="12"/>
      <c r="AF417" s="12"/>
      <c r="AG417" s="12"/>
      <c r="AH417" s="12"/>
      <c r="AI417" s="12"/>
      <c r="AJ417" s="12"/>
      <c r="AK417" s="12"/>
      <c r="AL417" s="12"/>
      <c r="AM417" s="12"/>
      <c r="AN417" s="12"/>
      <c r="AO417" s="12"/>
      <c r="AP417" s="12"/>
      <c r="AQ417" s="12"/>
      <c r="AR417" s="12"/>
      <c r="AS417" s="12"/>
      <c r="AT417" s="12"/>
      <c r="AU417" s="12"/>
      <c r="AV417" s="12"/>
      <c r="AW417" s="12"/>
      <c r="AX417" s="12"/>
      <c r="AY417" s="12"/>
      <c r="AZ417" s="12"/>
      <c r="BA417" s="12"/>
      <c r="BB417" s="12"/>
      <c r="BC417" s="12"/>
      <c r="BD417" s="12"/>
      <c r="BE417" s="12"/>
      <c r="BF417" s="12"/>
      <c r="BG417" s="12"/>
      <c r="BH417" s="12"/>
      <c r="BI417" s="12"/>
      <c r="BJ417" s="12"/>
      <c r="BK417" s="12"/>
      <c r="BL417" s="12"/>
      <c r="BM417" s="12"/>
      <c r="BN417" s="12"/>
      <c r="BO417" s="12"/>
      <c r="BP417" s="12"/>
      <c r="BQ417" s="12"/>
      <c r="BR417" s="12"/>
      <c r="BS417" s="12"/>
      <c r="BT417" s="12"/>
      <c r="BU417" s="12"/>
      <c r="BV417" s="12"/>
      <c r="BW417" s="12"/>
      <c r="BX417" s="12"/>
      <c r="BY417" s="12"/>
      <c r="BZ417" s="12"/>
      <c r="CA417" s="12"/>
      <c r="CB417" s="12"/>
      <c r="CC417" s="12"/>
    </row>
    <row r="418" spans="1:81" ht="15.75" x14ac:dyDescent="0.25">
      <c r="A418" s="20"/>
      <c r="B418" s="29"/>
      <c r="C418" s="29"/>
      <c r="D418" s="29"/>
      <c r="E418" s="29"/>
      <c r="F418" s="26"/>
      <c r="G418" s="13"/>
      <c r="H418" s="20"/>
      <c r="I418" s="22"/>
      <c r="J418" s="22"/>
      <c r="K418" s="22"/>
      <c r="L418" s="22"/>
      <c r="M418" s="24"/>
      <c r="N418" s="22"/>
      <c r="O418" s="20"/>
      <c r="P418" s="12"/>
      <c r="Q418" s="12"/>
      <c r="R418" s="12"/>
      <c r="S418" s="12"/>
      <c r="T418" s="12"/>
      <c r="U418" s="12"/>
      <c r="V418" s="12"/>
      <c r="W418" s="12"/>
      <c r="X418" s="12"/>
      <c r="Y418" s="12"/>
      <c r="Z418" s="12"/>
      <c r="AA418" s="12"/>
      <c r="AB418" s="12"/>
      <c r="AC418" s="12"/>
      <c r="AD418" s="12"/>
      <c r="AE418" s="12"/>
      <c r="AF418" s="12"/>
      <c r="AG418" s="12"/>
      <c r="AH418" s="12"/>
      <c r="AI418" s="12"/>
      <c r="AJ418" s="12"/>
      <c r="AK418" s="12"/>
      <c r="AL418" s="12"/>
      <c r="AM418" s="12"/>
      <c r="AN418" s="12"/>
      <c r="AO418" s="12"/>
      <c r="AP418" s="12"/>
      <c r="AQ418" s="12"/>
      <c r="AR418" s="12"/>
      <c r="AS418" s="12"/>
      <c r="AT418" s="12"/>
      <c r="AU418" s="12"/>
      <c r="AV418" s="12"/>
      <c r="AW418" s="12"/>
      <c r="AX418" s="12"/>
      <c r="AY418" s="12"/>
      <c r="AZ418" s="12"/>
      <c r="BA418" s="12"/>
      <c r="BB418" s="12"/>
      <c r="BC418" s="12"/>
      <c r="BD418" s="12"/>
      <c r="BE418" s="12"/>
      <c r="BF418" s="12"/>
      <c r="BG418" s="12"/>
      <c r="BH418" s="12"/>
      <c r="BI418" s="12"/>
      <c r="BJ418" s="12"/>
      <c r="BK418" s="12"/>
      <c r="BL418" s="12"/>
      <c r="BM418" s="12"/>
      <c r="BN418" s="12"/>
      <c r="BO418" s="12"/>
      <c r="BP418" s="12"/>
      <c r="BQ418" s="12"/>
      <c r="BR418" s="12"/>
      <c r="BS418" s="12"/>
      <c r="BT418" s="12"/>
      <c r="BU418" s="12"/>
      <c r="BV418" s="12"/>
      <c r="BW418" s="12"/>
      <c r="BX418" s="12"/>
      <c r="BY418" s="12"/>
      <c r="BZ418" s="12"/>
      <c r="CA418" s="12"/>
      <c r="CB418" s="12"/>
      <c r="CC418" s="12"/>
    </row>
    <row r="419" spans="1:81" ht="15.75" x14ac:dyDescent="0.25">
      <c r="A419" s="20"/>
      <c r="B419" s="29"/>
      <c r="C419" s="29"/>
      <c r="D419" s="29"/>
      <c r="E419" s="29"/>
      <c r="F419" s="26"/>
      <c r="G419" s="13"/>
      <c r="H419" s="20"/>
      <c r="I419" s="22"/>
      <c r="J419" s="22"/>
      <c r="K419" s="22"/>
      <c r="L419" s="22"/>
      <c r="M419" s="24"/>
      <c r="N419" s="22"/>
      <c r="O419" s="20"/>
      <c r="P419" s="12"/>
      <c r="Q419" s="12"/>
      <c r="R419" s="12"/>
      <c r="S419" s="12"/>
      <c r="T419" s="12"/>
      <c r="U419" s="12"/>
      <c r="V419" s="12"/>
      <c r="W419" s="12"/>
      <c r="X419" s="12"/>
      <c r="Y419" s="12"/>
      <c r="Z419" s="12"/>
      <c r="AA419" s="12"/>
      <c r="AB419" s="12"/>
      <c r="AC419" s="12"/>
      <c r="AD419" s="12"/>
      <c r="AE419" s="12"/>
      <c r="AF419" s="12"/>
      <c r="AG419" s="12"/>
      <c r="AH419" s="12"/>
      <c r="AI419" s="12"/>
      <c r="AJ419" s="12"/>
      <c r="AK419" s="12"/>
      <c r="AL419" s="12"/>
      <c r="AM419" s="12"/>
      <c r="AN419" s="12"/>
      <c r="AO419" s="12"/>
      <c r="AP419" s="12"/>
      <c r="AQ419" s="12"/>
      <c r="AR419" s="12"/>
      <c r="AS419" s="12"/>
      <c r="AT419" s="12"/>
      <c r="AU419" s="12"/>
      <c r="AV419" s="12"/>
      <c r="AW419" s="12"/>
      <c r="AX419" s="12"/>
      <c r="AY419" s="12"/>
      <c r="AZ419" s="12"/>
      <c r="BA419" s="12"/>
      <c r="BB419" s="12"/>
      <c r="BC419" s="12"/>
      <c r="BD419" s="12"/>
      <c r="BE419" s="12"/>
      <c r="BF419" s="12"/>
      <c r="BG419" s="12"/>
      <c r="BH419" s="12"/>
      <c r="BI419" s="12"/>
      <c r="BJ419" s="12"/>
      <c r="BK419" s="12"/>
      <c r="BL419" s="12"/>
      <c r="BM419" s="12"/>
      <c r="BN419" s="12"/>
      <c r="BO419" s="12"/>
      <c r="BP419" s="12"/>
      <c r="BQ419" s="12"/>
      <c r="BR419" s="12"/>
      <c r="BS419" s="12"/>
      <c r="BT419" s="12"/>
      <c r="BU419" s="12"/>
      <c r="BV419" s="12"/>
      <c r="BW419" s="12"/>
      <c r="BX419" s="12"/>
      <c r="BY419" s="12"/>
      <c r="BZ419" s="12"/>
      <c r="CA419" s="12"/>
      <c r="CB419" s="12"/>
      <c r="CC419" s="12"/>
    </row>
    <row r="420" spans="1:81" ht="15.75" x14ac:dyDescent="0.25">
      <c r="A420" s="20"/>
      <c r="B420" s="29"/>
      <c r="C420" s="29"/>
      <c r="D420" s="29"/>
      <c r="E420" s="29"/>
      <c r="F420" s="26"/>
      <c r="G420" s="13"/>
      <c r="H420" s="20"/>
      <c r="I420" s="22"/>
      <c r="J420" s="22"/>
      <c r="K420" s="22"/>
      <c r="L420" s="22"/>
      <c r="M420" s="24"/>
      <c r="N420" s="22"/>
      <c r="O420" s="20"/>
      <c r="P420" s="12"/>
      <c r="Q420" s="12"/>
      <c r="R420" s="12"/>
      <c r="S420" s="12"/>
      <c r="T420" s="12"/>
      <c r="U420" s="12"/>
      <c r="V420" s="12"/>
      <c r="W420" s="12"/>
      <c r="X420" s="12"/>
      <c r="Y420" s="12"/>
      <c r="Z420" s="12"/>
      <c r="AA420" s="12"/>
      <c r="AB420" s="12"/>
      <c r="AC420" s="12"/>
      <c r="AD420" s="12"/>
      <c r="AE420" s="12"/>
      <c r="AF420" s="12"/>
      <c r="AG420" s="12"/>
      <c r="AH420" s="12"/>
      <c r="AI420" s="12"/>
      <c r="AJ420" s="12"/>
      <c r="AK420" s="12"/>
      <c r="AL420" s="12"/>
      <c r="AM420" s="12"/>
      <c r="AN420" s="12"/>
      <c r="AO420" s="12"/>
      <c r="AP420" s="12"/>
      <c r="AQ420" s="12"/>
      <c r="AR420" s="12"/>
      <c r="AS420" s="12"/>
      <c r="AT420" s="12"/>
      <c r="AU420" s="12"/>
      <c r="AV420" s="12"/>
      <c r="AW420" s="12"/>
      <c r="AX420" s="12"/>
      <c r="AY420" s="12"/>
      <c r="AZ420" s="12"/>
      <c r="BA420" s="12"/>
      <c r="BB420" s="12"/>
      <c r="BC420" s="12"/>
      <c r="BD420" s="12"/>
      <c r="BE420" s="12"/>
      <c r="BF420" s="12"/>
      <c r="BG420" s="12"/>
      <c r="BH420" s="12"/>
      <c r="BI420" s="12"/>
      <c r="BJ420" s="12"/>
      <c r="BK420" s="12"/>
      <c r="BL420" s="12"/>
      <c r="BM420" s="12"/>
      <c r="BN420" s="12"/>
      <c r="BO420" s="12"/>
      <c r="BP420" s="12"/>
      <c r="BQ420" s="12"/>
      <c r="BR420" s="12"/>
      <c r="BS420" s="12"/>
      <c r="BT420" s="12"/>
      <c r="BU420" s="12"/>
      <c r="BV420" s="12"/>
      <c r="BW420" s="12"/>
      <c r="BX420" s="12"/>
      <c r="BY420" s="12"/>
      <c r="BZ420" s="12"/>
      <c r="CA420" s="12"/>
      <c r="CB420" s="12"/>
      <c r="CC420" s="12"/>
    </row>
    <row r="421" spans="1:81" ht="15.75" x14ac:dyDescent="0.25">
      <c r="A421" s="20"/>
      <c r="B421" s="29"/>
      <c r="C421" s="29"/>
      <c r="D421" s="29"/>
      <c r="E421" s="29"/>
      <c r="F421" s="26"/>
      <c r="G421" s="13"/>
      <c r="H421" s="20"/>
      <c r="I421" s="22"/>
      <c r="J421" s="22"/>
      <c r="K421" s="22"/>
      <c r="L421" s="22"/>
      <c r="M421" s="24"/>
      <c r="N421" s="22"/>
      <c r="O421" s="20"/>
      <c r="P421" s="12"/>
      <c r="Q421" s="12"/>
      <c r="R421" s="12"/>
      <c r="S421" s="12"/>
      <c r="T421" s="12"/>
      <c r="U421" s="12"/>
      <c r="V421" s="12"/>
      <c r="W421" s="12"/>
      <c r="X421" s="12"/>
      <c r="Y421" s="12"/>
      <c r="Z421" s="12"/>
      <c r="AA421" s="12"/>
      <c r="AB421" s="12"/>
      <c r="AC421" s="12"/>
      <c r="AD421" s="12"/>
      <c r="AE421" s="12"/>
      <c r="AF421" s="12"/>
      <c r="AG421" s="12"/>
      <c r="AH421" s="12"/>
      <c r="AI421" s="12"/>
      <c r="AJ421" s="12"/>
      <c r="AK421" s="12"/>
      <c r="AL421" s="12"/>
      <c r="AM421" s="12"/>
      <c r="AN421" s="12"/>
      <c r="AO421" s="12"/>
      <c r="AP421" s="12"/>
      <c r="AQ421" s="12"/>
      <c r="AR421" s="12"/>
      <c r="AS421" s="12"/>
      <c r="AT421" s="12"/>
      <c r="AU421" s="12"/>
      <c r="AV421" s="12"/>
      <c r="AW421" s="12"/>
      <c r="AX421" s="12"/>
      <c r="AY421" s="12"/>
      <c r="AZ421" s="12"/>
      <c r="BA421" s="12"/>
      <c r="BB421" s="12"/>
      <c r="BC421" s="12"/>
      <c r="BD421" s="12"/>
      <c r="BE421" s="12"/>
      <c r="BF421" s="12"/>
      <c r="BG421" s="12"/>
      <c r="BH421" s="12"/>
      <c r="BI421" s="12"/>
      <c r="BJ421" s="12"/>
      <c r="BK421" s="12"/>
      <c r="BL421" s="12"/>
      <c r="BM421" s="12"/>
      <c r="BN421" s="12"/>
      <c r="BO421" s="12"/>
      <c r="BP421" s="12"/>
      <c r="BQ421" s="12"/>
      <c r="BR421" s="12"/>
      <c r="BS421" s="12"/>
      <c r="BT421" s="12"/>
      <c r="BU421" s="12"/>
      <c r="BV421" s="12"/>
      <c r="BW421" s="12"/>
      <c r="BX421" s="12"/>
      <c r="BY421" s="12"/>
      <c r="BZ421" s="12"/>
      <c r="CA421" s="12"/>
      <c r="CB421" s="12"/>
      <c r="CC421" s="12"/>
    </row>
    <row r="422" spans="1:81" ht="15.75" x14ac:dyDescent="0.25">
      <c r="A422" s="20"/>
      <c r="B422" s="29"/>
      <c r="C422" s="29"/>
      <c r="D422" s="29"/>
      <c r="E422" s="29"/>
      <c r="F422" s="26"/>
      <c r="G422" s="13"/>
      <c r="H422" s="20"/>
      <c r="I422" s="22"/>
      <c r="J422" s="22"/>
      <c r="K422" s="22"/>
      <c r="L422" s="22"/>
      <c r="M422" s="24"/>
      <c r="N422" s="22"/>
      <c r="O422" s="20"/>
      <c r="P422" s="12"/>
      <c r="Q422" s="12"/>
      <c r="R422" s="12"/>
      <c r="S422" s="12"/>
      <c r="T422" s="12"/>
      <c r="U422" s="12"/>
      <c r="V422" s="12"/>
      <c r="W422" s="12"/>
      <c r="X422" s="12"/>
      <c r="Y422" s="12"/>
      <c r="Z422" s="12"/>
      <c r="AA422" s="12"/>
      <c r="AB422" s="12"/>
      <c r="AC422" s="12"/>
      <c r="AD422" s="12"/>
      <c r="AE422" s="12"/>
      <c r="AF422" s="12"/>
      <c r="AG422" s="12"/>
      <c r="AH422" s="12"/>
      <c r="AI422" s="12"/>
      <c r="AJ422" s="12"/>
      <c r="AK422" s="12"/>
      <c r="AL422" s="12"/>
      <c r="AM422" s="12"/>
      <c r="AN422" s="12"/>
      <c r="AO422" s="12"/>
      <c r="AP422" s="12"/>
      <c r="AQ422" s="12"/>
      <c r="AR422" s="12"/>
      <c r="AS422" s="12"/>
      <c r="AT422" s="12"/>
      <c r="AU422" s="12"/>
      <c r="AV422" s="12"/>
      <c r="AW422" s="12"/>
      <c r="AX422" s="12"/>
      <c r="AY422" s="12"/>
      <c r="AZ422" s="12"/>
      <c r="BA422" s="12"/>
      <c r="BB422" s="12"/>
      <c r="BC422" s="12"/>
      <c r="BD422" s="12"/>
      <c r="BE422" s="12"/>
      <c r="BF422" s="12"/>
      <c r="BG422" s="12"/>
      <c r="BH422" s="12"/>
      <c r="BI422" s="12"/>
      <c r="BJ422" s="12"/>
      <c r="BK422" s="12"/>
      <c r="BL422" s="12"/>
      <c r="BM422" s="12"/>
      <c r="BN422" s="12"/>
      <c r="BO422" s="12"/>
      <c r="BP422" s="12"/>
      <c r="BQ422" s="12"/>
      <c r="BR422" s="12"/>
      <c r="BS422" s="12"/>
      <c r="BT422" s="12"/>
      <c r="BU422" s="12"/>
      <c r="BV422" s="12"/>
      <c r="BW422" s="12"/>
      <c r="BX422" s="12"/>
      <c r="BY422" s="12"/>
      <c r="BZ422" s="12"/>
      <c r="CA422" s="12"/>
      <c r="CB422" s="12"/>
      <c r="CC422" s="12"/>
    </row>
    <row r="423" spans="1:81" ht="15.75" x14ac:dyDescent="0.25">
      <c r="A423" s="20"/>
      <c r="B423" s="29"/>
      <c r="C423" s="29"/>
      <c r="D423" s="29"/>
      <c r="E423" s="29"/>
      <c r="F423" s="26"/>
      <c r="G423" s="13"/>
      <c r="H423" s="20"/>
      <c r="I423" s="22"/>
      <c r="J423" s="22"/>
      <c r="K423" s="22"/>
      <c r="L423" s="22"/>
      <c r="M423" s="24"/>
      <c r="N423" s="22"/>
      <c r="O423" s="20"/>
      <c r="P423" s="12"/>
      <c r="Q423" s="12"/>
      <c r="R423" s="12"/>
      <c r="S423" s="12"/>
      <c r="T423" s="12"/>
      <c r="U423" s="12"/>
      <c r="V423" s="12"/>
      <c r="W423" s="12"/>
      <c r="X423" s="12"/>
      <c r="Y423" s="12"/>
      <c r="Z423" s="12"/>
      <c r="AA423" s="12"/>
      <c r="AB423" s="12"/>
      <c r="AC423" s="12"/>
      <c r="AD423" s="12"/>
      <c r="AE423" s="12"/>
      <c r="AF423" s="12"/>
      <c r="AG423" s="12"/>
      <c r="AH423" s="12"/>
      <c r="AI423" s="12"/>
      <c r="AJ423" s="12"/>
      <c r="AK423" s="12"/>
      <c r="AL423" s="12"/>
      <c r="AM423" s="12"/>
      <c r="AN423" s="12"/>
      <c r="AO423" s="12"/>
      <c r="AP423" s="12"/>
      <c r="AQ423" s="12"/>
      <c r="AR423" s="12"/>
      <c r="AS423" s="12"/>
      <c r="AT423" s="12"/>
      <c r="AU423" s="12"/>
      <c r="AV423" s="12"/>
      <c r="AW423" s="12"/>
      <c r="AX423" s="12"/>
      <c r="AY423" s="12"/>
      <c r="AZ423" s="12"/>
      <c r="BA423" s="12"/>
      <c r="BB423" s="12"/>
      <c r="BC423" s="12"/>
      <c r="BD423" s="12"/>
      <c r="BE423" s="12"/>
      <c r="BF423" s="12"/>
      <c r="BG423" s="12"/>
      <c r="BH423" s="12"/>
      <c r="BI423" s="12"/>
      <c r="BJ423" s="12"/>
      <c r="BK423" s="12"/>
      <c r="BL423" s="12"/>
      <c r="BM423" s="12"/>
      <c r="BN423" s="12"/>
      <c r="BO423" s="12"/>
      <c r="BP423" s="12"/>
      <c r="BQ423" s="12"/>
      <c r="BR423" s="12"/>
      <c r="BS423" s="12"/>
      <c r="BT423" s="12"/>
      <c r="BU423" s="12"/>
      <c r="BV423" s="12"/>
      <c r="BW423" s="12"/>
      <c r="BX423" s="12"/>
      <c r="BY423" s="12"/>
      <c r="BZ423" s="12"/>
      <c r="CA423" s="12"/>
      <c r="CB423" s="12"/>
      <c r="CC423" s="12"/>
    </row>
    <row r="424" spans="1:81" ht="15.75" x14ac:dyDescent="0.25">
      <c r="A424" s="20"/>
      <c r="B424" s="29"/>
      <c r="C424" s="29"/>
      <c r="D424" s="29"/>
      <c r="E424" s="29"/>
      <c r="F424" s="26"/>
      <c r="G424" s="13"/>
      <c r="H424" s="20"/>
      <c r="I424" s="22"/>
      <c r="J424" s="22"/>
      <c r="K424" s="22"/>
      <c r="L424" s="22"/>
      <c r="M424" s="24"/>
      <c r="N424" s="22"/>
      <c r="O424" s="20"/>
      <c r="P424" s="12"/>
      <c r="Q424" s="12"/>
      <c r="R424" s="12"/>
      <c r="S424" s="12"/>
      <c r="T424" s="12"/>
      <c r="U424" s="12"/>
      <c r="V424" s="12"/>
      <c r="W424" s="12"/>
      <c r="X424" s="12"/>
      <c r="Y424" s="12"/>
      <c r="Z424" s="12"/>
      <c r="AA424" s="12"/>
      <c r="AB424" s="12"/>
      <c r="AC424" s="12"/>
      <c r="AD424" s="12"/>
      <c r="AE424" s="12"/>
      <c r="AF424" s="12"/>
      <c r="AG424" s="12"/>
      <c r="AH424" s="12"/>
      <c r="AI424" s="12"/>
      <c r="AJ424" s="12"/>
      <c r="AK424" s="12"/>
      <c r="AL424" s="12"/>
      <c r="AM424" s="12"/>
      <c r="AN424" s="12"/>
      <c r="AO424" s="12"/>
      <c r="AP424" s="12"/>
      <c r="AQ424" s="12"/>
      <c r="AR424" s="12"/>
      <c r="AS424" s="12"/>
      <c r="AT424" s="12"/>
      <c r="AU424" s="12"/>
      <c r="AV424" s="12"/>
      <c r="AW424" s="12"/>
      <c r="AX424" s="12"/>
      <c r="AY424" s="12"/>
      <c r="AZ424" s="12"/>
      <c r="BA424" s="12"/>
      <c r="BB424" s="12"/>
      <c r="BC424" s="12"/>
      <c r="BD424" s="12"/>
      <c r="BE424" s="12"/>
      <c r="BF424" s="12"/>
      <c r="BG424" s="12"/>
      <c r="BH424" s="12"/>
      <c r="BI424" s="12"/>
      <c r="BJ424" s="12"/>
      <c r="BK424" s="12"/>
      <c r="BL424" s="12"/>
      <c r="BM424" s="12"/>
      <c r="BN424" s="12"/>
      <c r="BO424" s="12"/>
      <c r="BP424" s="12"/>
      <c r="BQ424" s="12"/>
      <c r="BR424" s="12"/>
      <c r="BS424" s="12"/>
      <c r="BT424" s="12"/>
      <c r="BU424" s="12"/>
      <c r="BV424" s="12"/>
      <c r="BW424" s="12"/>
      <c r="BX424" s="12"/>
      <c r="BY424" s="12"/>
      <c r="BZ424" s="12"/>
      <c r="CA424" s="12"/>
      <c r="CB424" s="12"/>
      <c r="CC424" s="12"/>
    </row>
    <row r="425" spans="1:81" ht="15.75" x14ac:dyDescent="0.25">
      <c r="A425" s="20"/>
      <c r="B425" s="29"/>
      <c r="C425" s="29"/>
      <c r="D425" s="29"/>
      <c r="E425" s="29"/>
      <c r="F425" s="26"/>
      <c r="G425" s="13"/>
      <c r="H425" s="20"/>
      <c r="I425" s="22"/>
      <c r="J425" s="22"/>
      <c r="K425" s="22"/>
      <c r="L425" s="22"/>
      <c r="M425" s="24"/>
      <c r="N425" s="22"/>
      <c r="O425" s="20"/>
      <c r="P425" s="12"/>
      <c r="Q425" s="12"/>
      <c r="R425" s="12"/>
      <c r="S425" s="12"/>
      <c r="T425" s="12"/>
      <c r="U425" s="12"/>
      <c r="V425" s="12"/>
      <c r="W425" s="12"/>
      <c r="X425" s="12"/>
      <c r="Y425" s="12"/>
      <c r="Z425" s="12"/>
      <c r="AA425" s="12"/>
      <c r="AB425" s="12"/>
      <c r="AC425" s="12"/>
      <c r="AD425" s="12"/>
      <c r="AE425" s="12"/>
      <c r="AF425" s="12"/>
      <c r="AG425" s="12"/>
      <c r="AH425" s="12"/>
      <c r="AI425" s="12"/>
      <c r="AJ425" s="12"/>
      <c r="AK425" s="12"/>
      <c r="AL425" s="12"/>
      <c r="AM425" s="12"/>
      <c r="AN425" s="12"/>
      <c r="AO425" s="12"/>
      <c r="AP425" s="12"/>
      <c r="AQ425" s="12"/>
      <c r="AR425" s="12"/>
      <c r="AS425" s="12"/>
      <c r="AT425" s="12"/>
      <c r="AU425" s="12"/>
      <c r="AV425" s="12"/>
      <c r="AW425" s="12"/>
      <c r="AX425" s="12"/>
      <c r="AY425" s="12"/>
      <c r="AZ425" s="12"/>
      <c r="BA425" s="12"/>
      <c r="BB425" s="12"/>
      <c r="BC425" s="12"/>
      <c r="BD425" s="12"/>
      <c r="BE425" s="12"/>
      <c r="BF425" s="12"/>
      <c r="BG425" s="12"/>
      <c r="BH425" s="12"/>
      <c r="BI425" s="12"/>
      <c r="BJ425" s="12"/>
      <c r="BK425" s="12"/>
      <c r="BL425" s="12"/>
      <c r="BM425" s="12"/>
      <c r="BN425" s="12"/>
      <c r="BO425" s="12"/>
      <c r="BP425" s="12"/>
      <c r="BQ425" s="12"/>
      <c r="BR425" s="12"/>
      <c r="BS425" s="12"/>
      <c r="BT425" s="12"/>
      <c r="BU425" s="12"/>
      <c r="BV425" s="12"/>
      <c r="BW425" s="12"/>
      <c r="BX425" s="12"/>
      <c r="BY425" s="12"/>
      <c r="BZ425" s="12"/>
      <c r="CA425" s="12"/>
      <c r="CB425" s="12"/>
      <c r="CC425" s="12"/>
    </row>
    <row r="426" spans="1:81" ht="15.75" x14ac:dyDescent="0.25">
      <c r="A426" s="20"/>
      <c r="B426" s="29"/>
      <c r="C426" s="29"/>
      <c r="D426" s="29"/>
      <c r="E426" s="29"/>
      <c r="F426" s="26"/>
      <c r="G426" s="13"/>
      <c r="H426" s="20"/>
      <c r="I426" s="22"/>
      <c r="J426" s="22"/>
      <c r="K426" s="22"/>
      <c r="L426" s="22"/>
      <c r="M426" s="24"/>
      <c r="N426" s="22"/>
      <c r="O426" s="20"/>
      <c r="P426" s="12"/>
      <c r="Q426" s="12"/>
      <c r="R426" s="12"/>
      <c r="S426" s="12"/>
      <c r="T426" s="12"/>
      <c r="U426" s="12"/>
      <c r="V426" s="12"/>
      <c r="W426" s="12"/>
      <c r="X426" s="12"/>
      <c r="Y426" s="12"/>
      <c r="Z426" s="12"/>
      <c r="AA426" s="12"/>
      <c r="AB426" s="12"/>
      <c r="AC426" s="12"/>
      <c r="AD426" s="12"/>
      <c r="AE426" s="12"/>
      <c r="AF426" s="12"/>
      <c r="AG426" s="12"/>
      <c r="AH426" s="12"/>
      <c r="AI426" s="12"/>
      <c r="AJ426" s="12"/>
      <c r="AK426" s="12"/>
      <c r="AL426" s="12"/>
      <c r="AM426" s="12"/>
      <c r="AN426" s="12"/>
      <c r="AO426" s="12"/>
      <c r="AP426" s="12"/>
      <c r="AQ426" s="12"/>
      <c r="AR426" s="12"/>
      <c r="AS426" s="12"/>
      <c r="AT426" s="12"/>
      <c r="AU426" s="12"/>
      <c r="AV426" s="12"/>
      <c r="AW426" s="12"/>
      <c r="AX426" s="12"/>
      <c r="AY426" s="12"/>
      <c r="AZ426" s="12"/>
      <c r="BA426" s="12"/>
      <c r="BB426" s="12"/>
      <c r="BC426" s="12"/>
      <c r="BD426" s="12"/>
      <c r="BE426" s="12"/>
      <c r="BF426" s="12"/>
      <c r="BG426" s="12"/>
      <c r="BH426" s="12"/>
      <c r="BI426" s="12"/>
      <c r="BJ426" s="12"/>
      <c r="BK426" s="12"/>
      <c r="BL426" s="12"/>
      <c r="BM426" s="12"/>
      <c r="BN426" s="12"/>
      <c r="BO426" s="12"/>
      <c r="BP426" s="12"/>
      <c r="BQ426" s="12"/>
      <c r="BR426" s="12"/>
      <c r="BS426" s="12"/>
      <c r="BT426" s="12"/>
      <c r="BU426" s="12"/>
      <c r="BV426" s="12"/>
      <c r="BW426" s="12"/>
      <c r="BX426" s="12"/>
      <c r="BY426" s="12"/>
      <c r="BZ426" s="12"/>
      <c r="CA426" s="12"/>
      <c r="CB426" s="12"/>
      <c r="CC426" s="12"/>
    </row>
    <row r="427" spans="1:81" ht="15.75" x14ac:dyDescent="0.25">
      <c r="A427" s="20"/>
      <c r="B427" s="29"/>
      <c r="C427" s="29"/>
      <c r="D427" s="29"/>
      <c r="E427" s="29"/>
      <c r="F427" s="26"/>
      <c r="G427" s="13"/>
      <c r="H427" s="20"/>
      <c r="I427" s="22"/>
      <c r="J427" s="22"/>
      <c r="K427" s="22"/>
      <c r="L427" s="22"/>
      <c r="M427" s="24"/>
      <c r="N427" s="22"/>
      <c r="O427" s="20"/>
      <c r="P427" s="12"/>
      <c r="Q427" s="12"/>
      <c r="R427" s="12"/>
      <c r="S427" s="12"/>
      <c r="T427" s="12"/>
      <c r="U427" s="12"/>
      <c r="V427" s="12"/>
      <c r="W427" s="12"/>
      <c r="X427" s="12"/>
      <c r="Y427" s="12"/>
      <c r="Z427" s="12"/>
      <c r="AA427" s="12"/>
      <c r="AB427" s="12"/>
      <c r="AC427" s="12"/>
      <c r="AD427" s="12"/>
      <c r="AE427" s="12"/>
      <c r="AF427" s="12"/>
      <c r="AG427" s="12"/>
      <c r="AH427" s="12"/>
      <c r="AI427" s="12"/>
      <c r="AJ427" s="12"/>
      <c r="AK427" s="12"/>
      <c r="AL427" s="12"/>
      <c r="AM427" s="12"/>
      <c r="AN427" s="12"/>
      <c r="AO427" s="12"/>
      <c r="AP427" s="12"/>
      <c r="AQ427" s="12"/>
      <c r="AR427" s="12"/>
      <c r="AS427" s="12"/>
      <c r="AT427" s="12"/>
      <c r="AU427" s="12"/>
      <c r="AV427" s="12"/>
      <c r="AW427" s="12"/>
      <c r="AX427" s="12"/>
      <c r="AY427" s="12"/>
      <c r="AZ427" s="12"/>
      <c r="BA427" s="12"/>
      <c r="BB427" s="12"/>
      <c r="BC427" s="12"/>
      <c r="BD427" s="12"/>
      <c r="BE427" s="12"/>
      <c r="BF427" s="12"/>
      <c r="BG427" s="12"/>
      <c r="BH427" s="12"/>
      <c r="BI427" s="12"/>
      <c r="BJ427" s="12"/>
      <c r="BK427" s="12"/>
      <c r="BL427" s="12"/>
      <c r="BM427" s="12"/>
      <c r="BN427" s="12"/>
      <c r="BO427" s="12"/>
      <c r="BP427" s="12"/>
      <c r="BQ427" s="12"/>
      <c r="BR427" s="12"/>
      <c r="BS427" s="12"/>
      <c r="BT427" s="12"/>
      <c r="BU427" s="12"/>
      <c r="BV427" s="12"/>
      <c r="BW427" s="12"/>
      <c r="BX427" s="12"/>
      <c r="BY427" s="12"/>
      <c r="BZ427" s="12"/>
      <c r="CA427" s="12"/>
      <c r="CB427" s="12"/>
      <c r="CC427" s="12"/>
    </row>
    <row r="428" spans="1:81" ht="15.75" x14ac:dyDescent="0.25">
      <c r="A428" s="20"/>
      <c r="B428" s="29"/>
      <c r="C428" s="29"/>
      <c r="D428" s="29"/>
      <c r="E428" s="29"/>
      <c r="F428" s="26"/>
      <c r="G428" s="13"/>
      <c r="H428" s="20"/>
      <c r="I428" s="22"/>
      <c r="J428" s="22"/>
      <c r="K428" s="22"/>
      <c r="L428" s="22"/>
      <c r="M428" s="24"/>
      <c r="N428" s="22"/>
      <c r="O428" s="20"/>
      <c r="P428" s="12"/>
      <c r="Q428" s="12"/>
      <c r="R428" s="12"/>
      <c r="S428" s="12"/>
      <c r="T428" s="12"/>
      <c r="U428" s="12"/>
      <c r="V428" s="12"/>
      <c r="W428" s="12"/>
      <c r="X428" s="12"/>
      <c r="Y428" s="12"/>
      <c r="Z428" s="12"/>
      <c r="AA428" s="12"/>
      <c r="AB428" s="12"/>
      <c r="AC428" s="12"/>
      <c r="AD428" s="12"/>
      <c r="AE428" s="12"/>
      <c r="AF428" s="12"/>
      <c r="AG428" s="12"/>
      <c r="AH428" s="12"/>
      <c r="AI428" s="12"/>
      <c r="AJ428" s="12"/>
      <c r="AK428" s="12"/>
      <c r="AL428" s="12"/>
      <c r="AM428" s="12"/>
      <c r="AN428" s="12"/>
      <c r="AO428" s="12"/>
      <c r="AP428" s="12"/>
      <c r="AQ428" s="12"/>
      <c r="AR428" s="12"/>
      <c r="AS428" s="12"/>
      <c r="AT428" s="12"/>
      <c r="AU428" s="12"/>
      <c r="AV428" s="12"/>
      <c r="AW428" s="12"/>
      <c r="AX428" s="12"/>
      <c r="AY428" s="12"/>
      <c r="AZ428" s="12"/>
      <c r="BA428" s="12"/>
      <c r="BB428" s="12"/>
      <c r="BC428" s="12"/>
      <c r="BD428" s="12"/>
      <c r="BE428" s="12"/>
      <c r="BF428" s="12"/>
      <c r="BG428" s="12"/>
      <c r="BH428" s="12"/>
      <c r="BI428" s="12"/>
      <c r="BJ428" s="12"/>
      <c r="BK428" s="12"/>
      <c r="BL428" s="12"/>
      <c r="BM428" s="12"/>
      <c r="BN428" s="12"/>
      <c r="BO428" s="12"/>
      <c r="BP428" s="12"/>
      <c r="BQ428" s="12"/>
      <c r="BR428" s="12"/>
      <c r="BS428" s="12"/>
      <c r="BT428" s="12"/>
      <c r="BU428" s="12"/>
      <c r="BV428" s="12"/>
      <c r="BW428" s="12"/>
      <c r="BX428" s="12"/>
      <c r="BY428" s="12"/>
      <c r="BZ428" s="12"/>
      <c r="CA428" s="12"/>
      <c r="CB428" s="12"/>
      <c r="CC428" s="12"/>
    </row>
    <row r="429" spans="1:81" ht="15.75" x14ac:dyDescent="0.25">
      <c r="A429" s="20"/>
      <c r="B429" s="29"/>
      <c r="C429" s="29"/>
      <c r="D429" s="29"/>
      <c r="E429" s="29"/>
      <c r="F429" s="26"/>
      <c r="G429" s="13"/>
      <c r="H429" s="20"/>
      <c r="I429" s="22"/>
      <c r="J429" s="22"/>
      <c r="K429" s="22"/>
      <c r="L429" s="22"/>
      <c r="M429" s="24"/>
      <c r="N429" s="22"/>
      <c r="O429" s="20"/>
      <c r="P429" s="12"/>
      <c r="Q429" s="12"/>
      <c r="R429" s="12"/>
      <c r="S429" s="12"/>
      <c r="T429" s="12"/>
      <c r="U429" s="12"/>
      <c r="V429" s="12"/>
      <c r="W429" s="12"/>
      <c r="X429" s="12"/>
      <c r="Y429" s="12"/>
      <c r="Z429" s="12"/>
      <c r="AA429" s="12"/>
      <c r="AB429" s="12"/>
      <c r="AC429" s="12"/>
      <c r="AD429" s="12"/>
      <c r="AE429" s="12"/>
      <c r="AF429" s="12"/>
      <c r="AG429" s="12"/>
      <c r="AH429" s="12"/>
      <c r="AI429" s="12"/>
      <c r="AJ429" s="12"/>
      <c r="AK429" s="12"/>
      <c r="AL429" s="12"/>
      <c r="AM429" s="12"/>
      <c r="AN429" s="12"/>
      <c r="AO429" s="12"/>
      <c r="AP429" s="12"/>
      <c r="AQ429" s="12"/>
      <c r="AR429" s="12"/>
      <c r="AS429" s="12"/>
      <c r="AT429" s="12"/>
      <c r="AU429" s="12"/>
      <c r="AV429" s="12"/>
      <c r="AW429" s="12"/>
      <c r="AX429" s="12"/>
      <c r="AY429" s="12"/>
      <c r="AZ429" s="12"/>
      <c r="BA429" s="12"/>
      <c r="BB429" s="12"/>
      <c r="BC429" s="12"/>
      <c r="BD429" s="12"/>
      <c r="BE429" s="12"/>
      <c r="BF429" s="12"/>
      <c r="BG429" s="12"/>
      <c r="BH429" s="12"/>
      <c r="BI429" s="12"/>
      <c r="BJ429" s="12"/>
      <c r="BK429" s="12"/>
      <c r="BL429" s="12"/>
      <c r="BM429" s="12"/>
      <c r="BN429" s="12"/>
      <c r="BO429" s="12"/>
      <c r="BP429" s="12"/>
      <c r="BQ429" s="12"/>
      <c r="BR429" s="12"/>
      <c r="BS429" s="12"/>
      <c r="BT429" s="12"/>
      <c r="BU429" s="12"/>
      <c r="BV429" s="12"/>
      <c r="BW429" s="12"/>
      <c r="BX429" s="12"/>
      <c r="BY429" s="12"/>
      <c r="BZ429" s="12"/>
      <c r="CA429" s="12"/>
      <c r="CB429" s="12"/>
      <c r="CC429" s="12"/>
    </row>
    <row r="430" spans="1:81" ht="15.75" x14ac:dyDescent="0.25">
      <c r="A430" s="20"/>
      <c r="B430" s="29"/>
      <c r="C430" s="29"/>
      <c r="D430" s="29"/>
      <c r="E430" s="29"/>
      <c r="F430" s="26"/>
      <c r="G430" s="13"/>
      <c r="H430" s="20"/>
      <c r="I430" s="22"/>
      <c r="J430" s="22"/>
      <c r="K430" s="22"/>
      <c r="L430" s="22"/>
      <c r="M430" s="24"/>
      <c r="N430" s="22"/>
      <c r="O430" s="20"/>
      <c r="P430" s="12"/>
      <c r="Q430" s="12"/>
      <c r="R430" s="12"/>
      <c r="S430" s="12"/>
      <c r="T430" s="12"/>
      <c r="U430" s="12"/>
      <c r="V430" s="12"/>
      <c r="W430" s="12"/>
      <c r="X430" s="12"/>
      <c r="Y430" s="12"/>
      <c r="Z430" s="12"/>
      <c r="AA430" s="12"/>
      <c r="AB430" s="12"/>
      <c r="AC430" s="12"/>
      <c r="AD430" s="12"/>
      <c r="AE430" s="12"/>
      <c r="AF430" s="12"/>
      <c r="AG430" s="12"/>
      <c r="AH430" s="12"/>
      <c r="AI430" s="12"/>
      <c r="AJ430" s="12"/>
      <c r="AK430" s="12"/>
      <c r="AL430" s="12"/>
      <c r="AM430" s="12"/>
      <c r="AN430" s="12"/>
      <c r="AO430" s="12"/>
      <c r="AP430" s="12"/>
      <c r="AQ430" s="12"/>
      <c r="AR430" s="12"/>
      <c r="AS430" s="12"/>
      <c r="AT430" s="12"/>
      <c r="AU430" s="12"/>
      <c r="AV430" s="12"/>
      <c r="AW430" s="12"/>
      <c r="AX430" s="12"/>
      <c r="AY430" s="12"/>
      <c r="AZ430" s="12"/>
      <c r="BA430" s="12"/>
      <c r="BB430" s="12"/>
      <c r="BC430" s="12"/>
      <c r="BD430" s="12"/>
      <c r="BE430" s="12"/>
      <c r="BF430" s="12"/>
      <c r="BG430" s="12"/>
      <c r="BH430" s="12"/>
      <c r="BI430" s="12"/>
      <c r="BJ430" s="12"/>
      <c r="BK430" s="12"/>
      <c r="BL430" s="12"/>
      <c r="BM430" s="12"/>
      <c r="BN430" s="12"/>
      <c r="BO430" s="12"/>
      <c r="BP430" s="12"/>
      <c r="BQ430" s="12"/>
      <c r="BR430" s="12"/>
      <c r="BS430" s="12"/>
      <c r="BT430" s="12"/>
      <c r="BU430" s="12"/>
      <c r="BV430" s="12"/>
      <c r="BW430" s="12"/>
      <c r="BX430" s="12"/>
      <c r="BY430" s="12"/>
      <c r="BZ430" s="12"/>
      <c r="CA430" s="12"/>
      <c r="CB430" s="12"/>
      <c r="CC430" s="12"/>
    </row>
    <row r="431" spans="1:81" ht="15.75" x14ac:dyDescent="0.25">
      <c r="A431" s="20"/>
      <c r="B431" s="29"/>
      <c r="C431" s="29"/>
      <c r="D431" s="29"/>
      <c r="E431" s="29"/>
      <c r="F431" s="26"/>
      <c r="G431" s="13"/>
      <c r="H431" s="20"/>
      <c r="I431" s="22"/>
      <c r="J431" s="22"/>
      <c r="K431" s="22"/>
      <c r="L431" s="22"/>
      <c r="M431" s="24"/>
      <c r="N431" s="22"/>
      <c r="O431" s="20"/>
      <c r="P431" s="12"/>
      <c r="Q431" s="12"/>
      <c r="R431" s="12"/>
      <c r="S431" s="12"/>
      <c r="T431" s="12"/>
      <c r="U431" s="12"/>
      <c r="V431" s="12"/>
      <c r="W431" s="12"/>
      <c r="X431" s="12"/>
      <c r="Y431" s="12"/>
      <c r="Z431" s="12"/>
      <c r="AA431" s="12"/>
      <c r="AB431" s="12"/>
      <c r="AC431" s="12"/>
      <c r="AD431" s="12"/>
      <c r="AE431" s="12"/>
      <c r="AF431" s="12"/>
      <c r="AG431" s="12"/>
      <c r="AH431" s="12"/>
      <c r="AI431" s="12"/>
      <c r="AJ431" s="12"/>
      <c r="AK431" s="12"/>
      <c r="AL431" s="12"/>
      <c r="AM431" s="12"/>
      <c r="AN431" s="12"/>
      <c r="AO431" s="12"/>
      <c r="AP431" s="12"/>
      <c r="AQ431" s="12"/>
      <c r="AR431" s="12"/>
      <c r="AS431" s="12"/>
      <c r="AT431" s="12"/>
      <c r="AU431" s="12"/>
      <c r="AV431" s="12"/>
      <c r="AW431" s="12"/>
      <c r="AX431" s="12"/>
      <c r="AY431" s="12"/>
      <c r="AZ431" s="12"/>
      <c r="BA431" s="12"/>
      <c r="BB431" s="12"/>
      <c r="BC431" s="12"/>
      <c r="BD431" s="12"/>
      <c r="BE431" s="12"/>
      <c r="BF431" s="12"/>
      <c r="BG431" s="12"/>
      <c r="BH431" s="12"/>
      <c r="BI431" s="12"/>
      <c r="BJ431" s="12"/>
      <c r="BK431" s="12"/>
      <c r="BL431" s="12"/>
      <c r="BM431" s="12"/>
      <c r="BN431" s="12"/>
      <c r="BO431" s="12"/>
      <c r="BP431" s="12"/>
      <c r="BQ431" s="12"/>
      <c r="BR431" s="12"/>
      <c r="BS431" s="12"/>
      <c r="BT431" s="12"/>
      <c r="BU431" s="12"/>
      <c r="BV431" s="12"/>
      <c r="BW431" s="12"/>
      <c r="BX431" s="12"/>
      <c r="BY431" s="12"/>
      <c r="BZ431" s="12"/>
      <c r="CA431" s="12"/>
      <c r="CB431" s="12"/>
      <c r="CC431" s="12"/>
    </row>
    <row r="432" spans="1:81" ht="15.75" x14ac:dyDescent="0.25">
      <c r="A432" s="20"/>
      <c r="B432" s="29"/>
      <c r="C432" s="29"/>
      <c r="D432" s="29"/>
      <c r="E432" s="29"/>
      <c r="F432" s="26"/>
      <c r="G432" s="13"/>
      <c r="H432" s="20"/>
      <c r="I432" s="22"/>
      <c r="J432" s="22"/>
      <c r="K432" s="22"/>
      <c r="L432" s="22"/>
      <c r="M432" s="24"/>
      <c r="N432" s="22"/>
      <c r="O432" s="20"/>
      <c r="P432" s="12"/>
      <c r="Q432" s="12"/>
      <c r="R432" s="12"/>
      <c r="S432" s="12"/>
      <c r="T432" s="12"/>
      <c r="U432" s="12"/>
      <c r="V432" s="12"/>
      <c r="W432" s="12"/>
      <c r="X432" s="12"/>
      <c r="Y432" s="12"/>
      <c r="Z432" s="12"/>
      <c r="AA432" s="12"/>
      <c r="AB432" s="12"/>
      <c r="AC432" s="12"/>
      <c r="AD432" s="12"/>
      <c r="AE432" s="12"/>
      <c r="AF432" s="12"/>
      <c r="AG432" s="12"/>
      <c r="AH432" s="12"/>
      <c r="AI432" s="12"/>
      <c r="AJ432" s="12"/>
      <c r="AK432" s="12"/>
      <c r="AL432" s="12"/>
      <c r="AM432" s="12"/>
      <c r="AN432" s="12"/>
      <c r="AO432" s="12"/>
      <c r="AP432" s="12"/>
      <c r="AQ432" s="12"/>
      <c r="AR432" s="12"/>
      <c r="AS432" s="12"/>
      <c r="AT432" s="12"/>
      <c r="AU432" s="12"/>
      <c r="AV432" s="12"/>
      <c r="AW432" s="12"/>
      <c r="AX432" s="12"/>
      <c r="AY432" s="12"/>
      <c r="AZ432" s="12"/>
      <c r="BA432" s="12"/>
      <c r="BB432" s="12"/>
      <c r="BC432" s="12"/>
      <c r="BD432" s="12"/>
      <c r="BE432" s="12"/>
      <c r="BF432" s="12"/>
      <c r="BG432" s="12"/>
      <c r="BH432" s="12"/>
      <c r="BI432" s="12"/>
      <c r="BJ432" s="12"/>
      <c r="BK432" s="12"/>
      <c r="BL432" s="12"/>
      <c r="BM432" s="12"/>
      <c r="BN432" s="12"/>
      <c r="BO432" s="12"/>
      <c r="BP432" s="12"/>
      <c r="BQ432" s="12"/>
      <c r="BR432" s="12"/>
      <c r="BS432" s="12"/>
      <c r="BT432" s="12"/>
      <c r="BU432" s="12"/>
      <c r="BV432" s="12"/>
      <c r="BW432" s="12"/>
      <c r="BX432" s="12"/>
      <c r="BY432" s="12"/>
      <c r="BZ432" s="12"/>
      <c r="CA432" s="12"/>
      <c r="CB432" s="12"/>
      <c r="CC432" s="12"/>
    </row>
    <row r="433" spans="1:81" ht="15.75" x14ac:dyDescent="0.25">
      <c r="A433" s="20"/>
      <c r="B433" s="29"/>
      <c r="C433" s="29"/>
      <c r="D433" s="29"/>
      <c r="E433" s="29"/>
      <c r="F433" s="26"/>
      <c r="G433" s="13"/>
      <c r="H433" s="20"/>
      <c r="I433" s="22"/>
      <c r="J433" s="22"/>
      <c r="K433" s="22"/>
      <c r="L433" s="22"/>
      <c r="M433" s="24"/>
      <c r="N433" s="22"/>
      <c r="O433" s="20"/>
      <c r="P433" s="12"/>
      <c r="Q433" s="12"/>
      <c r="R433" s="12"/>
      <c r="S433" s="12"/>
      <c r="T433" s="12"/>
      <c r="U433" s="12"/>
      <c r="V433" s="12"/>
      <c r="W433" s="12"/>
      <c r="X433" s="12"/>
      <c r="Y433" s="12"/>
      <c r="Z433" s="12"/>
      <c r="AA433" s="12"/>
      <c r="AB433" s="12"/>
      <c r="AC433" s="12"/>
      <c r="AD433" s="12"/>
      <c r="AE433" s="12"/>
      <c r="AF433" s="12"/>
      <c r="AG433" s="12"/>
      <c r="AH433" s="12"/>
      <c r="AI433" s="12"/>
      <c r="AJ433" s="12"/>
      <c r="AK433" s="12"/>
      <c r="AL433" s="12"/>
      <c r="AM433" s="12"/>
      <c r="AN433" s="12"/>
      <c r="AO433" s="12"/>
      <c r="AP433" s="12"/>
      <c r="AQ433" s="12"/>
      <c r="AR433" s="12"/>
      <c r="AS433" s="12"/>
      <c r="AT433" s="12"/>
      <c r="AU433" s="12"/>
      <c r="AV433" s="12"/>
      <c r="AW433" s="12"/>
      <c r="AX433" s="12"/>
      <c r="AY433" s="12"/>
      <c r="AZ433" s="12"/>
      <c r="BA433" s="12"/>
      <c r="BB433" s="12"/>
      <c r="BC433" s="12"/>
      <c r="BD433" s="12"/>
      <c r="BE433" s="12"/>
      <c r="BF433" s="12"/>
      <c r="BG433" s="12"/>
      <c r="BH433" s="12"/>
      <c r="BI433" s="12"/>
      <c r="BJ433" s="12"/>
      <c r="BK433" s="12"/>
      <c r="BL433" s="12"/>
      <c r="BM433" s="12"/>
      <c r="BN433" s="12"/>
      <c r="BO433" s="12"/>
      <c r="BP433" s="12"/>
      <c r="BQ433" s="12"/>
      <c r="BR433" s="12"/>
      <c r="BS433" s="12"/>
      <c r="BT433" s="12"/>
      <c r="BU433" s="12"/>
      <c r="BV433" s="12"/>
      <c r="BW433" s="12"/>
      <c r="BX433" s="12"/>
      <c r="BY433" s="12"/>
      <c r="BZ433" s="12"/>
      <c r="CA433" s="12"/>
      <c r="CB433" s="12"/>
      <c r="CC433" s="12"/>
    </row>
    <row r="434" spans="1:81" ht="15.75" x14ac:dyDescent="0.25">
      <c r="A434" s="20"/>
      <c r="B434" s="29"/>
      <c r="C434" s="29"/>
      <c r="D434" s="29"/>
      <c r="E434" s="29"/>
      <c r="F434" s="26"/>
      <c r="G434" s="13"/>
      <c r="H434" s="20"/>
      <c r="I434" s="22"/>
      <c r="J434" s="22"/>
      <c r="K434" s="22"/>
      <c r="L434" s="22"/>
      <c r="M434" s="24"/>
      <c r="N434" s="22"/>
      <c r="O434" s="20"/>
      <c r="P434" s="12"/>
      <c r="Q434" s="12"/>
      <c r="R434" s="12"/>
      <c r="S434" s="12"/>
      <c r="T434" s="12"/>
      <c r="U434" s="12"/>
      <c r="V434" s="12"/>
      <c r="W434" s="12"/>
      <c r="X434" s="12"/>
      <c r="Y434" s="12"/>
      <c r="Z434" s="12"/>
      <c r="AA434" s="12"/>
      <c r="AB434" s="12"/>
      <c r="AC434" s="12"/>
      <c r="AD434" s="12"/>
      <c r="AE434" s="12"/>
      <c r="AF434" s="12"/>
      <c r="AG434" s="12"/>
      <c r="AH434" s="12"/>
      <c r="AI434" s="12"/>
      <c r="AJ434" s="12"/>
      <c r="AK434" s="12"/>
      <c r="AL434" s="12"/>
      <c r="AM434" s="12"/>
      <c r="AN434" s="12"/>
      <c r="AO434" s="12"/>
      <c r="AP434" s="12"/>
      <c r="AQ434" s="12"/>
      <c r="AR434" s="12"/>
      <c r="AS434" s="12"/>
      <c r="AT434" s="12"/>
      <c r="AU434" s="12"/>
      <c r="AV434" s="12"/>
      <c r="AW434" s="12"/>
      <c r="AX434" s="12"/>
      <c r="AY434" s="12"/>
      <c r="AZ434" s="12"/>
      <c r="BA434" s="12"/>
      <c r="BB434" s="12"/>
      <c r="BC434" s="12"/>
      <c r="BD434" s="12"/>
      <c r="BE434" s="12"/>
      <c r="BF434" s="12"/>
      <c r="BG434" s="12"/>
      <c r="BH434" s="12"/>
      <c r="BI434" s="12"/>
      <c r="BJ434" s="12"/>
      <c r="BK434" s="12"/>
      <c r="BL434" s="12"/>
      <c r="BM434" s="12"/>
      <c r="BN434" s="12"/>
      <c r="BO434" s="12"/>
      <c r="BP434" s="12"/>
      <c r="BQ434" s="12"/>
      <c r="BR434" s="12"/>
      <c r="BS434" s="12"/>
      <c r="BT434" s="12"/>
      <c r="BU434" s="12"/>
      <c r="BV434" s="12"/>
      <c r="BW434" s="12"/>
      <c r="BX434" s="12"/>
      <c r="BY434" s="12"/>
      <c r="BZ434" s="12"/>
      <c r="CA434" s="12"/>
      <c r="CB434" s="12"/>
      <c r="CC434" s="12"/>
    </row>
    <row r="435" spans="1:81" ht="15.75" x14ac:dyDescent="0.25">
      <c r="A435" s="20"/>
      <c r="B435" s="29"/>
      <c r="C435" s="29"/>
      <c r="D435" s="29"/>
      <c r="E435" s="29"/>
      <c r="F435" s="26"/>
      <c r="G435" s="13"/>
      <c r="H435" s="20"/>
      <c r="I435" s="22"/>
      <c r="J435" s="22"/>
      <c r="K435" s="22"/>
      <c r="L435" s="22"/>
      <c r="M435" s="24"/>
      <c r="N435" s="22"/>
      <c r="O435" s="20"/>
      <c r="P435" s="12"/>
      <c r="Q435" s="12"/>
      <c r="R435" s="12"/>
      <c r="S435" s="12"/>
      <c r="T435" s="12"/>
      <c r="U435" s="12"/>
      <c r="V435" s="12"/>
      <c r="W435" s="12"/>
      <c r="X435" s="12"/>
      <c r="Y435" s="12"/>
      <c r="Z435" s="12"/>
      <c r="AA435" s="12"/>
      <c r="AB435" s="12"/>
      <c r="AC435" s="12"/>
      <c r="AD435" s="12"/>
      <c r="AE435" s="12"/>
      <c r="AF435" s="12"/>
      <c r="AG435" s="12"/>
      <c r="AH435" s="12"/>
      <c r="AI435" s="12"/>
      <c r="AJ435" s="12"/>
      <c r="AK435" s="12"/>
      <c r="AL435" s="12"/>
      <c r="AM435" s="12"/>
      <c r="AN435" s="12"/>
      <c r="AO435" s="12"/>
      <c r="AP435" s="12"/>
      <c r="AQ435" s="12"/>
      <c r="AR435" s="12"/>
      <c r="AS435" s="12"/>
      <c r="AT435" s="12"/>
      <c r="AU435" s="12"/>
      <c r="AV435" s="12"/>
      <c r="AW435" s="12"/>
      <c r="AX435" s="12"/>
      <c r="AY435" s="12"/>
      <c r="AZ435" s="12"/>
      <c r="BA435" s="12"/>
      <c r="BB435" s="12"/>
      <c r="BC435" s="12"/>
      <c r="BD435" s="12"/>
      <c r="BE435" s="12"/>
      <c r="BF435" s="12"/>
      <c r="BG435" s="12"/>
      <c r="BH435" s="12"/>
      <c r="BI435" s="12"/>
      <c r="BJ435" s="12"/>
      <c r="BK435" s="12"/>
      <c r="BL435" s="12"/>
      <c r="BM435" s="12"/>
      <c r="BN435" s="12"/>
      <c r="BO435" s="12"/>
      <c r="BP435" s="12"/>
      <c r="BQ435" s="12"/>
      <c r="BR435" s="12"/>
      <c r="BS435" s="12"/>
      <c r="BT435" s="12"/>
      <c r="BU435" s="12"/>
      <c r="BV435" s="12"/>
      <c r="BW435" s="12"/>
      <c r="BX435" s="12"/>
      <c r="BY435" s="12"/>
      <c r="BZ435" s="12"/>
      <c r="CA435" s="12"/>
      <c r="CB435" s="12"/>
      <c r="CC435" s="12"/>
    </row>
    <row r="436" spans="1:81" ht="15.75" x14ac:dyDescent="0.25">
      <c r="A436" s="20"/>
      <c r="B436" s="29"/>
      <c r="C436" s="29"/>
      <c r="D436" s="29"/>
      <c r="E436" s="29"/>
      <c r="F436" s="26"/>
      <c r="G436" s="13"/>
      <c r="H436" s="20"/>
      <c r="I436" s="22"/>
      <c r="J436" s="22"/>
      <c r="K436" s="22"/>
      <c r="L436" s="22"/>
      <c r="M436" s="24"/>
      <c r="N436" s="22"/>
      <c r="O436" s="20"/>
      <c r="P436" s="12"/>
      <c r="Q436" s="12"/>
      <c r="R436" s="12"/>
      <c r="S436" s="12"/>
      <c r="T436" s="12"/>
      <c r="U436" s="12"/>
      <c r="V436" s="12"/>
      <c r="W436" s="12"/>
      <c r="X436" s="12"/>
      <c r="Y436" s="12"/>
      <c r="Z436" s="12"/>
      <c r="AA436" s="12"/>
      <c r="AB436" s="12"/>
      <c r="AC436" s="12"/>
      <c r="AD436" s="12"/>
      <c r="AE436" s="12"/>
      <c r="AF436" s="12"/>
      <c r="AG436" s="12"/>
      <c r="AH436" s="12"/>
      <c r="AI436" s="12"/>
      <c r="AJ436" s="12"/>
      <c r="AK436" s="12"/>
      <c r="AL436" s="12"/>
      <c r="AM436" s="12"/>
      <c r="AN436" s="12"/>
      <c r="AO436" s="12"/>
      <c r="AP436" s="12"/>
      <c r="AQ436" s="12"/>
      <c r="AR436" s="12"/>
      <c r="AS436" s="12"/>
      <c r="AT436" s="12"/>
      <c r="AU436" s="12"/>
      <c r="AV436" s="12"/>
      <c r="AW436" s="12"/>
      <c r="AX436" s="12"/>
      <c r="AY436" s="12"/>
      <c r="AZ436" s="12"/>
      <c r="BA436" s="12"/>
      <c r="BB436" s="12"/>
      <c r="BC436" s="12"/>
      <c r="BD436" s="12"/>
      <c r="BE436" s="12"/>
      <c r="BF436" s="12"/>
      <c r="BG436" s="12"/>
      <c r="BH436" s="12"/>
      <c r="BI436" s="12"/>
      <c r="BJ436" s="12"/>
      <c r="BK436" s="12"/>
      <c r="BL436" s="12"/>
      <c r="BM436" s="12"/>
      <c r="BN436" s="12"/>
      <c r="BO436" s="12"/>
      <c r="BP436" s="12"/>
      <c r="BQ436" s="12"/>
      <c r="BR436" s="12"/>
      <c r="BS436" s="12"/>
      <c r="BT436" s="12"/>
      <c r="BU436" s="12"/>
      <c r="BV436" s="12"/>
      <c r="BW436" s="12"/>
      <c r="BX436" s="12"/>
      <c r="BY436" s="12"/>
      <c r="BZ436" s="12"/>
      <c r="CA436" s="12"/>
      <c r="CB436" s="12"/>
      <c r="CC436" s="12"/>
    </row>
    <row r="437" spans="1:81" ht="15.75" x14ac:dyDescent="0.25">
      <c r="A437" s="20"/>
      <c r="B437" s="29"/>
      <c r="C437" s="29"/>
      <c r="D437" s="29"/>
      <c r="E437" s="29"/>
      <c r="F437" s="26"/>
      <c r="G437" s="13"/>
      <c r="H437" s="20"/>
      <c r="I437" s="22"/>
      <c r="J437" s="22"/>
      <c r="K437" s="22"/>
      <c r="L437" s="22"/>
      <c r="M437" s="24"/>
      <c r="N437" s="22"/>
      <c r="O437" s="20"/>
      <c r="P437" s="12"/>
      <c r="Q437" s="12"/>
      <c r="R437" s="12"/>
      <c r="S437" s="12"/>
      <c r="T437" s="12"/>
      <c r="U437" s="12"/>
      <c r="V437" s="12"/>
      <c r="W437" s="12"/>
      <c r="X437" s="12"/>
      <c r="Y437" s="12"/>
      <c r="Z437" s="12"/>
      <c r="AA437" s="12"/>
      <c r="AB437" s="12"/>
      <c r="AC437" s="12"/>
      <c r="AD437" s="12"/>
      <c r="AE437" s="12"/>
      <c r="AF437" s="12"/>
      <c r="AG437" s="12"/>
      <c r="AH437" s="12"/>
      <c r="AI437" s="12"/>
      <c r="AJ437" s="12"/>
      <c r="AK437" s="12"/>
      <c r="AL437" s="12"/>
      <c r="AM437" s="12"/>
      <c r="AN437" s="12"/>
      <c r="AO437" s="12"/>
      <c r="AP437" s="12"/>
      <c r="AQ437" s="12"/>
      <c r="AR437" s="12"/>
      <c r="AS437" s="12"/>
      <c r="AT437" s="12"/>
      <c r="AU437" s="12"/>
      <c r="AV437" s="12"/>
      <c r="AW437" s="12"/>
      <c r="AX437" s="12"/>
      <c r="AY437" s="12"/>
      <c r="AZ437" s="12"/>
      <c r="BA437" s="12"/>
      <c r="BB437" s="12"/>
      <c r="BC437" s="12"/>
      <c r="BD437" s="12"/>
      <c r="BE437" s="12"/>
      <c r="BF437" s="12"/>
      <c r="BG437" s="12"/>
      <c r="BH437" s="12"/>
      <c r="BI437" s="12"/>
      <c r="BJ437" s="12"/>
      <c r="BK437" s="12"/>
      <c r="BL437" s="12"/>
      <c r="BM437" s="12"/>
      <c r="BN437" s="12"/>
      <c r="BO437" s="12"/>
      <c r="BP437" s="12"/>
      <c r="BQ437" s="12"/>
      <c r="BR437" s="12"/>
      <c r="BS437" s="12"/>
      <c r="BT437" s="12"/>
      <c r="BU437" s="12"/>
      <c r="BV437" s="12"/>
      <c r="BW437" s="12"/>
      <c r="BX437" s="12"/>
      <c r="BY437" s="12"/>
      <c r="BZ437" s="12"/>
      <c r="CA437" s="12"/>
      <c r="CB437" s="12"/>
      <c r="CC437" s="12"/>
    </row>
    <row r="438" spans="1:81" ht="15.75" x14ac:dyDescent="0.25">
      <c r="A438" s="20"/>
      <c r="B438" s="29"/>
      <c r="C438" s="29"/>
      <c r="D438" s="29"/>
      <c r="E438" s="29"/>
      <c r="F438" s="26"/>
      <c r="G438" s="13"/>
      <c r="H438" s="20"/>
      <c r="I438" s="22"/>
      <c r="J438" s="22"/>
      <c r="K438" s="22"/>
      <c r="L438" s="22"/>
      <c r="M438" s="24"/>
      <c r="N438" s="22"/>
      <c r="O438" s="20"/>
      <c r="P438" s="12"/>
      <c r="Q438" s="12"/>
      <c r="R438" s="12"/>
      <c r="S438" s="12"/>
      <c r="T438" s="12"/>
      <c r="U438" s="12"/>
      <c r="V438" s="12"/>
      <c r="W438" s="12"/>
      <c r="X438" s="12"/>
      <c r="Y438" s="12"/>
      <c r="Z438" s="12"/>
      <c r="AA438" s="12"/>
      <c r="AB438" s="12"/>
      <c r="AC438" s="12"/>
      <c r="AD438" s="12"/>
      <c r="AE438" s="12"/>
      <c r="AF438" s="12"/>
      <c r="AG438" s="12"/>
      <c r="AH438" s="12"/>
      <c r="AI438" s="12"/>
      <c r="AJ438" s="12"/>
      <c r="AK438" s="12"/>
      <c r="AL438" s="12"/>
      <c r="AM438" s="12"/>
      <c r="AN438" s="12"/>
      <c r="AO438" s="12"/>
      <c r="AP438" s="12"/>
      <c r="AQ438" s="12"/>
      <c r="AR438" s="12"/>
      <c r="AS438" s="12"/>
      <c r="AT438" s="12"/>
      <c r="AU438" s="12"/>
      <c r="AV438" s="12"/>
      <c r="AW438" s="12"/>
      <c r="AX438" s="12"/>
      <c r="AY438" s="12"/>
      <c r="AZ438" s="12"/>
      <c r="BA438" s="12"/>
      <c r="BB438" s="12"/>
      <c r="BC438" s="12"/>
      <c r="BD438" s="12"/>
      <c r="BE438" s="12"/>
      <c r="BF438" s="12"/>
      <c r="BG438" s="12"/>
      <c r="BH438" s="12"/>
      <c r="BI438" s="12"/>
      <c r="BJ438" s="12"/>
      <c r="BK438" s="12"/>
      <c r="BL438" s="12"/>
      <c r="BM438" s="12"/>
      <c r="BN438" s="12"/>
      <c r="BO438" s="12"/>
      <c r="BP438" s="12"/>
      <c r="BQ438" s="12"/>
      <c r="BR438" s="12"/>
      <c r="BS438" s="12"/>
      <c r="BT438" s="12"/>
      <c r="BU438" s="12"/>
      <c r="BV438" s="12"/>
      <c r="BW438" s="12"/>
      <c r="BX438" s="12"/>
      <c r="BY438" s="12"/>
      <c r="BZ438" s="12"/>
      <c r="CA438" s="12"/>
      <c r="CB438" s="12"/>
      <c r="CC438" s="12"/>
    </row>
    <row r="439" spans="1:81" ht="15.75" x14ac:dyDescent="0.25">
      <c r="A439" s="20"/>
      <c r="B439" s="29"/>
      <c r="C439" s="29"/>
      <c r="D439" s="29"/>
      <c r="E439" s="29"/>
      <c r="F439" s="26"/>
      <c r="G439" s="13"/>
      <c r="H439" s="20"/>
      <c r="I439" s="22"/>
      <c r="J439" s="22"/>
      <c r="K439" s="22"/>
      <c r="L439" s="22"/>
      <c r="M439" s="24"/>
      <c r="N439" s="22"/>
      <c r="O439" s="20"/>
      <c r="P439" s="12"/>
      <c r="Q439" s="12"/>
      <c r="R439" s="12"/>
      <c r="S439" s="12"/>
      <c r="T439" s="12"/>
      <c r="U439" s="12"/>
      <c r="V439" s="12"/>
      <c r="W439" s="12"/>
      <c r="X439" s="12"/>
      <c r="Y439" s="12"/>
      <c r="Z439" s="12"/>
      <c r="AA439" s="12"/>
      <c r="AB439" s="12"/>
      <c r="AC439" s="12"/>
      <c r="AD439" s="12"/>
      <c r="AE439" s="12"/>
      <c r="AF439" s="12"/>
      <c r="AG439" s="12"/>
      <c r="AH439" s="12"/>
      <c r="AI439" s="12"/>
      <c r="AJ439" s="12"/>
      <c r="AK439" s="12"/>
      <c r="AL439" s="12"/>
      <c r="AM439" s="12"/>
      <c r="AN439" s="12"/>
      <c r="AO439" s="12"/>
      <c r="AP439" s="12"/>
      <c r="AQ439" s="12"/>
      <c r="AR439" s="12"/>
      <c r="AS439" s="12"/>
      <c r="AT439" s="12"/>
      <c r="AU439" s="12"/>
      <c r="AV439" s="12"/>
      <c r="AW439" s="12"/>
      <c r="AX439" s="12"/>
      <c r="AY439" s="12"/>
      <c r="AZ439" s="12"/>
      <c r="BA439" s="12"/>
      <c r="BB439" s="12"/>
      <c r="BC439" s="12"/>
      <c r="BD439" s="12"/>
      <c r="BE439" s="12"/>
      <c r="BF439" s="12"/>
      <c r="BG439" s="12"/>
      <c r="BH439" s="12"/>
      <c r="BI439" s="12"/>
      <c r="BJ439" s="12"/>
      <c r="BK439" s="12"/>
      <c r="BL439" s="12"/>
      <c r="BM439" s="12"/>
      <c r="BN439" s="12"/>
      <c r="BO439" s="12"/>
      <c r="BP439" s="12"/>
      <c r="BQ439" s="12"/>
      <c r="BR439" s="12"/>
      <c r="BS439" s="12"/>
      <c r="BT439" s="12"/>
      <c r="BU439" s="12"/>
      <c r="BV439" s="12"/>
      <c r="BW439" s="12"/>
      <c r="BX439" s="12"/>
      <c r="BY439" s="12"/>
      <c r="BZ439" s="12"/>
      <c r="CA439" s="12"/>
      <c r="CB439" s="12"/>
      <c r="CC439" s="12"/>
    </row>
    <row r="440" spans="1:81" ht="15.75" x14ac:dyDescent="0.25">
      <c r="A440" s="20"/>
      <c r="B440" s="29"/>
      <c r="C440" s="29"/>
      <c r="D440" s="29"/>
      <c r="E440" s="29"/>
      <c r="F440" s="26"/>
      <c r="G440" s="13"/>
      <c r="H440" s="20"/>
      <c r="I440" s="22"/>
      <c r="J440" s="22"/>
      <c r="K440" s="22"/>
      <c r="L440" s="22"/>
      <c r="M440" s="24"/>
      <c r="N440" s="22"/>
      <c r="O440" s="20"/>
      <c r="P440" s="12"/>
      <c r="Q440" s="12"/>
      <c r="R440" s="12"/>
      <c r="S440" s="12"/>
      <c r="T440" s="12"/>
      <c r="U440" s="12"/>
      <c r="V440" s="12"/>
      <c r="W440" s="12"/>
      <c r="X440" s="12"/>
      <c r="Y440" s="12"/>
      <c r="Z440" s="12"/>
      <c r="AA440" s="12"/>
      <c r="AB440" s="12"/>
      <c r="AC440" s="12"/>
      <c r="AD440" s="12"/>
      <c r="AE440" s="12"/>
      <c r="AF440" s="12"/>
      <c r="AG440" s="12"/>
      <c r="AH440" s="12"/>
      <c r="AI440" s="12"/>
      <c r="AJ440" s="12"/>
      <c r="AK440" s="12"/>
      <c r="AL440" s="12"/>
      <c r="AM440" s="12"/>
      <c r="AN440" s="12"/>
      <c r="AO440" s="12"/>
      <c r="AP440" s="12"/>
      <c r="AQ440" s="12"/>
      <c r="AR440" s="12"/>
      <c r="AS440" s="12"/>
      <c r="AT440" s="12"/>
      <c r="AU440" s="12"/>
      <c r="AV440" s="12"/>
      <c r="AW440" s="12"/>
      <c r="AX440" s="12"/>
      <c r="AY440" s="12"/>
      <c r="AZ440" s="12"/>
      <c r="BA440" s="12"/>
      <c r="BB440" s="12"/>
      <c r="BC440" s="12"/>
      <c r="BD440" s="12"/>
      <c r="BE440" s="12"/>
      <c r="BF440" s="12"/>
      <c r="BG440" s="12"/>
      <c r="BH440" s="12"/>
      <c r="BI440" s="12"/>
      <c r="BJ440" s="12"/>
      <c r="BK440" s="12"/>
      <c r="BL440" s="12"/>
      <c r="BM440" s="12"/>
      <c r="BN440" s="12"/>
      <c r="BO440" s="12"/>
      <c r="BP440" s="12"/>
      <c r="BQ440" s="12"/>
      <c r="BR440" s="12"/>
      <c r="BS440" s="12"/>
      <c r="BT440" s="12"/>
      <c r="BU440" s="12"/>
      <c r="BV440" s="12"/>
      <c r="BW440" s="12"/>
      <c r="BX440" s="12"/>
      <c r="BY440" s="12"/>
      <c r="BZ440" s="12"/>
      <c r="CA440" s="12"/>
      <c r="CB440" s="12"/>
      <c r="CC440" s="12"/>
    </row>
    <row r="441" spans="1:81" ht="15.75" x14ac:dyDescent="0.25">
      <c r="A441" s="20"/>
      <c r="B441" s="29"/>
      <c r="C441" s="29"/>
      <c r="D441" s="29"/>
      <c r="E441" s="29"/>
      <c r="F441" s="26"/>
      <c r="G441" s="13"/>
      <c r="H441" s="20"/>
      <c r="I441" s="22"/>
      <c r="J441" s="22"/>
      <c r="K441" s="22"/>
      <c r="L441" s="22"/>
      <c r="M441" s="24"/>
      <c r="N441" s="22"/>
      <c r="O441" s="20"/>
      <c r="P441" s="12"/>
      <c r="Q441" s="12"/>
      <c r="R441" s="12"/>
      <c r="S441" s="12"/>
      <c r="T441" s="12"/>
      <c r="U441" s="12"/>
      <c r="V441" s="12"/>
      <c r="W441" s="12"/>
      <c r="X441" s="12"/>
      <c r="Y441" s="12"/>
      <c r="Z441" s="12"/>
      <c r="AA441" s="12"/>
      <c r="AB441" s="12"/>
      <c r="AC441" s="12"/>
      <c r="AD441" s="12"/>
      <c r="AE441" s="12"/>
      <c r="AF441" s="12"/>
      <c r="AG441" s="12"/>
      <c r="AH441" s="12"/>
      <c r="AI441" s="12"/>
      <c r="AJ441" s="12"/>
      <c r="AK441" s="12"/>
      <c r="AL441" s="12"/>
      <c r="AM441" s="12"/>
      <c r="AN441" s="12"/>
      <c r="AO441" s="12"/>
      <c r="AP441" s="12"/>
      <c r="AQ441" s="12"/>
      <c r="AR441" s="12"/>
      <c r="AS441" s="12"/>
      <c r="AT441" s="12"/>
      <c r="AU441" s="12"/>
      <c r="AV441" s="12"/>
      <c r="AW441" s="12"/>
      <c r="AX441" s="12"/>
      <c r="AY441" s="12"/>
      <c r="AZ441" s="12"/>
      <c r="BA441" s="12"/>
      <c r="BB441" s="12"/>
      <c r="BC441" s="12"/>
      <c r="BD441" s="12"/>
      <c r="BE441" s="12"/>
      <c r="BF441" s="12"/>
      <c r="BG441" s="12"/>
      <c r="BH441" s="12"/>
      <c r="BI441" s="12"/>
      <c r="BJ441" s="12"/>
      <c r="BK441" s="12"/>
      <c r="BL441" s="12"/>
      <c r="BM441" s="12"/>
      <c r="BN441" s="12"/>
      <c r="BO441" s="12"/>
      <c r="BP441" s="12"/>
      <c r="BQ441" s="12"/>
      <c r="BR441" s="12"/>
      <c r="BS441" s="12"/>
      <c r="BT441" s="12"/>
      <c r="BU441" s="12"/>
      <c r="BV441" s="12"/>
      <c r="BW441" s="12"/>
      <c r="BX441" s="12"/>
      <c r="BY441" s="12"/>
      <c r="BZ441" s="12"/>
      <c r="CA441" s="12"/>
      <c r="CB441" s="12"/>
      <c r="CC441" s="12"/>
    </row>
    <row r="442" spans="1:81" ht="15.75" x14ac:dyDescent="0.25">
      <c r="A442" s="20"/>
      <c r="B442" s="29"/>
      <c r="C442" s="29"/>
      <c r="D442" s="29"/>
      <c r="E442" s="29"/>
      <c r="F442" s="26"/>
      <c r="G442" s="13"/>
      <c r="H442" s="20"/>
      <c r="I442" s="22"/>
      <c r="J442" s="22"/>
      <c r="K442" s="22"/>
      <c r="L442" s="22"/>
      <c r="M442" s="24"/>
      <c r="N442" s="22"/>
      <c r="O442" s="20"/>
      <c r="P442" s="12"/>
      <c r="Q442" s="12"/>
      <c r="R442" s="12"/>
      <c r="S442" s="12"/>
      <c r="T442" s="12"/>
      <c r="U442" s="12"/>
      <c r="V442" s="12"/>
      <c r="W442" s="12"/>
      <c r="X442" s="12"/>
      <c r="Y442" s="12"/>
      <c r="Z442" s="12"/>
      <c r="AA442" s="12"/>
      <c r="AB442" s="12"/>
      <c r="AC442" s="12"/>
      <c r="AD442" s="12"/>
      <c r="AE442" s="12"/>
      <c r="AF442" s="12"/>
      <c r="AG442" s="12"/>
      <c r="AH442" s="12"/>
      <c r="AI442" s="12"/>
      <c r="AJ442" s="12"/>
      <c r="AK442" s="12"/>
      <c r="AL442" s="12"/>
      <c r="AM442" s="12"/>
      <c r="AN442" s="12"/>
      <c r="AO442" s="12"/>
      <c r="AP442" s="12"/>
      <c r="AQ442" s="12"/>
      <c r="AR442" s="12"/>
      <c r="AS442" s="12"/>
      <c r="AT442" s="12"/>
      <c r="AU442" s="12"/>
      <c r="AV442" s="12"/>
      <c r="AW442" s="12"/>
      <c r="AX442" s="12"/>
      <c r="AY442" s="12"/>
      <c r="AZ442" s="12"/>
      <c r="BA442" s="12"/>
      <c r="BB442" s="12"/>
      <c r="BC442" s="12"/>
      <c r="BD442" s="12"/>
      <c r="BE442" s="12"/>
      <c r="BF442" s="12"/>
      <c r="BG442" s="12"/>
      <c r="BH442" s="12"/>
      <c r="BI442" s="12"/>
      <c r="BJ442" s="12"/>
      <c r="BK442" s="12"/>
      <c r="BL442" s="12"/>
      <c r="BM442" s="12"/>
      <c r="BN442" s="12"/>
      <c r="BO442" s="12"/>
      <c r="BP442" s="12"/>
      <c r="BQ442" s="12"/>
      <c r="BR442" s="12"/>
      <c r="BS442" s="12"/>
      <c r="BT442" s="12"/>
      <c r="BU442" s="12"/>
      <c r="BV442" s="12"/>
      <c r="BW442" s="12"/>
      <c r="BX442" s="12"/>
      <c r="BY442" s="12"/>
      <c r="BZ442" s="12"/>
      <c r="CA442" s="12"/>
      <c r="CB442" s="12"/>
      <c r="CC442" s="12"/>
    </row>
    <row r="443" spans="1:81" ht="15.75" x14ac:dyDescent="0.25">
      <c r="A443" s="20"/>
      <c r="B443" s="29"/>
      <c r="C443" s="29"/>
      <c r="D443" s="29"/>
      <c r="E443" s="29"/>
      <c r="F443" s="26"/>
      <c r="G443" s="13"/>
      <c r="H443" s="20"/>
      <c r="I443" s="22"/>
      <c r="J443" s="22"/>
      <c r="K443" s="22"/>
      <c r="L443" s="22"/>
      <c r="M443" s="24"/>
      <c r="N443" s="22"/>
      <c r="O443" s="20"/>
      <c r="P443" s="12"/>
      <c r="Q443" s="12"/>
      <c r="R443" s="12"/>
      <c r="S443" s="12"/>
      <c r="T443" s="12"/>
      <c r="U443" s="12"/>
      <c r="V443" s="12"/>
      <c r="W443" s="12"/>
      <c r="X443" s="12"/>
      <c r="Y443" s="12"/>
      <c r="Z443" s="12"/>
      <c r="AA443" s="12"/>
      <c r="AB443" s="12"/>
      <c r="AC443" s="12"/>
      <c r="AD443" s="12"/>
      <c r="AE443" s="12"/>
      <c r="AF443" s="12"/>
      <c r="AG443" s="12"/>
      <c r="AH443" s="12"/>
      <c r="AI443" s="12"/>
      <c r="AJ443" s="12"/>
      <c r="AK443" s="12"/>
      <c r="AL443" s="12"/>
      <c r="AM443" s="12"/>
      <c r="AN443" s="12"/>
      <c r="AO443" s="12"/>
      <c r="AP443" s="12"/>
      <c r="AQ443" s="12"/>
      <c r="AR443" s="12"/>
      <c r="AS443" s="12"/>
      <c r="AT443" s="12"/>
      <c r="AU443" s="12"/>
      <c r="AV443" s="12"/>
      <c r="AW443" s="12"/>
      <c r="AX443" s="12"/>
      <c r="AY443" s="12"/>
      <c r="AZ443" s="12"/>
      <c r="BA443" s="12"/>
      <c r="BB443" s="12"/>
      <c r="BC443" s="12"/>
      <c r="BD443" s="12"/>
      <c r="BE443" s="12"/>
      <c r="BF443" s="12"/>
      <c r="BG443" s="12"/>
      <c r="BH443" s="12"/>
      <c r="BI443" s="12"/>
      <c r="BJ443" s="12"/>
      <c r="BK443" s="12"/>
      <c r="BL443" s="12"/>
      <c r="BM443" s="12"/>
      <c r="BN443" s="12"/>
      <c r="BO443" s="12"/>
      <c r="BP443" s="12"/>
      <c r="BQ443" s="12"/>
      <c r="BR443" s="12"/>
      <c r="BS443" s="12"/>
      <c r="BT443" s="12"/>
      <c r="BU443" s="12"/>
      <c r="BV443" s="12"/>
      <c r="BW443" s="12"/>
      <c r="BX443" s="12"/>
      <c r="BY443" s="12"/>
      <c r="BZ443" s="12"/>
      <c r="CA443" s="12"/>
      <c r="CB443" s="12"/>
      <c r="CC443" s="12"/>
    </row>
    <row r="444" spans="1:81" ht="15.75" x14ac:dyDescent="0.25">
      <c r="A444" s="20"/>
      <c r="B444" s="29"/>
      <c r="C444" s="29"/>
      <c r="D444" s="29"/>
      <c r="E444" s="29"/>
      <c r="F444" s="26"/>
      <c r="G444" s="13"/>
      <c r="H444" s="20"/>
      <c r="I444" s="22"/>
      <c r="J444" s="22"/>
      <c r="K444" s="22"/>
      <c r="L444" s="22"/>
      <c r="M444" s="24"/>
      <c r="N444" s="22"/>
      <c r="O444" s="20"/>
      <c r="P444" s="12"/>
      <c r="Q444" s="12"/>
      <c r="R444" s="12"/>
      <c r="S444" s="12"/>
      <c r="T444" s="12"/>
      <c r="U444" s="12"/>
      <c r="V444" s="12"/>
      <c r="W444" s="12"/>
      <c r="X444" s="12"/>
      <c r="Y444" s="12"/>
      <c r="Z444" s="12"/>
      <c r="AA444" s="12"/>
      <c r="AB444" s="12"/>
      <c r="AC444" s="12"/>
      <c r="AD444" s="12"/>
      <c r="AE444" s="12"/>
      <c r="AF444" s="12"/>
      <c r="AG444" s="12"/>
      <c r="AH444" s="12"/>
      <c r="AI444" s="12"/>
      <c r="AJ444" s="12"/>
      <c r="AK444" s="12"/>
      <c r="AL444" s="12"/>
      <c r="AM444" s="12"/>
      <c r="AN444" s="12"/>
      <c r="AO444" s="12"/>
      <c r="AP444" s="12"/>
      <c r="AQ444" s="12"/>
      <c r="AR444" s="12"/>
      <c r="AS444" s="12"/>
      <c r="AT444" s="12"/>
      <c r="AU444" s="12"/>
      <c r="AV444" s="12"/>
      <c r="AW444" s="12"/>
      <c r="AX444" s="12"/>
      <c r="AY444" s="12"/>
      <c r="AZ444" s="12"/>
      <c r="BA444" s="12"/>
      <c r="BB444" s="12"/>
      <c r="BC444" s="12"/>
      <c r="BD444" s="12"/>
      <c r="BE444" s="12"/>
      <c r="BF444" s="12"/>
      <c r="BG444" s="12"/>
      <c r="BH444" s="12"/>
      <c r="BI444" s="12"/>
      <c r="BJ444" s="12"/>
      <c r="BK444" s="12"/>
      <c r="BL444" s="12"/>
      <c r="BM444" s="12"/>
      <c r="BN444" s="12"/>
      <c r="BO444" s="12"/>
      <c r="BP444" s="12"/>
      <c r="BQ444" s="12"/>
      <c r="BR444" s="12"/>
      <c r="BS444" s="12"/>
      <c r="BT444" s="12"/>
      <c r="BU444" s="12"/>
      <c r="BV444" s="12"/>
      <c r="BW444" s="12"/>
      <c r="BX444" s="12"/>
      <c r="BY444" s="12"/>
      <c r="BZ444" s="12"/>
      <c r="CA444" s="12"/>
      <c r="CB444" s="12"/>
      <c r="CC444" s="12"/>
    </row>
    <row r="445" spans="1:81" ht="15.75" x14ac:dyDescent="0.25">
      <c r="A445" s="20"/>
      <c r="B445" s="29"/>
      <c r="C445" s="29"/>
      <c r="D445" s="29"/>
      <c r="E445" s="29"/>
      <c r="F445" s="26"/>
      <c r="G445" s="13"/>
      <c r="H445" s="20"/>
      <c r="I445" s="22"/>
      <c r="J445" s="22"/>
      <c r="K445" s="22"/>
      <c r="L445" s="22"/>
      <c r="M445" s="24"/>
      <c r="N445" s="22"/>
      <c r="O445" s="20"/>
      <c r="P445" s="12"/>
      <c r="Q445" s="12"/>
      <c r="R445" s="12"/>
      <c r="S445" s="12"/>
      <c r="T445" s="12"/>
      <c r="U445" s="12"/>
      <c r="V445" s="12"/>
      <c r="W445" s="12"/>
      <c r="X445" s="12"/>
      <c r="Y445" s="12"/>
      <c r="Z445" s="12"/>
      <c r="AA445" s="12"/>
      <c r="AB445" s="12"/>
      <c r="AC445" s="12"/>
      <c r="AD445" s="12"/>
      <c r="AE445" s="12"/>
      <c r="AF445" s="12"/>
      <c r="AG445" s="12"/>
      <c r="AH445" s="12"/>
      <c r="AI445" s="12"/>
      <c r="AJ445" s="12"/>
      <c r="AK445" s="12"/>
      <c r="AL445" s="12"/>
      <c r="AM445" s="12"/>
      <c r="AN445" s="12"/>
      <c r="AO445" s="12"/>
      <c r="AP445" s="12"/>
      <c r="AQ445" s="12"/>
      <c r="AR445" s="12"/>
      <c r="AS445" s="12"/>
      <c r="AT445" s="12"/>
      <c r="AU445" s="12"/>
      <c r="AV445" s="12"/>
      <c r="AW445" s="12"/>
      <c r="AX445" s="12"/>
      <c r="AY445" s="12"/>
      <c r="AZ445" s="12"/>
      <c r="BA445" s="12"/>
      <c r="BB445" s="12"/>
      <c r="BC445" s="12"/>
      <c r="BD445" s="12"/>
      <c r="BE445" s="12"/>
      <c r="BF445" s="12"/>
      <c r="BG445" s="12"/>
      <c r="BH445" s="12"/>
      <c r="BI445" s="12"/>
      <c r="BJ445" s="12"/>
      <c r="BK445" s="12"/>
      <c r="BL445" s="12"/>
      <c r="BM445" s="12"/>
      <c r="BN445" s="12"/>
      <c r="BO445" s="12"/>
      <c r="BP445" s="12"/>
      <c r="BQ445" s="12"/>
      <c r="BR445" s="12"/>
      <c r="BS445" s="12"/>
      <c r="BT445" s="12"/>
      <c r="BU445" s="12"/>
      <c r="BV445" s="12"/>
      <c r="BW445" s="12"/>
      <c r="BX445" s="12"/>
      <c r="BY445" s="12"/>
      <c r="BZ445" s="12"/>
      <c r="CA445" s="12"/>
      <c r="CB445" s="12"/>
      <c r="CC445" s="12"/>
    </row>
    <row r="446" spans="1:81" ht="15.75" x14ac:dyDescent="0.25">
      <c r="A446" s="20"/>
      <c r="B446" s="29"/>
      <c r="C446" s="29"/>
      <c r="D446" s="29"/>
      <c r="E446" s="29"/>
      <c r="F446" s="26"/>
      <c r="G446" s="13"/>
      <c r="H446" s="20"/>
      <c r="I446" s="22"/>
      <c r="J446" s="22"/>
      <c r="K446" s="22"/>
      <c r="L446" s="22"/>
      <c r="M446" s="24"/>
      <c r="N446" s="22"/>
      <c r="O446" s="20"/>
      <c r="P446" s="12"/>
      <c r="Q446" s="12"/>
      <c r="R446" s="12"/>
      <c r="S446" s="12"/>
      <c r="T446" s="12"/>
      <c r="U446" s="12"/>
      <c r="V446" s="12"/>
      <c r="W446" s="12"/>
      <c r="X446" s="12"/>
      <c r="Y446" s="12"/>
      <c r="Z446" s="12"/>
      <c r="AA446" s="12"/>
      <c r="AB446" s="12"/>
      <c r="AC446" s="12"/>
      <c r="AD446" s="12"/>
      <c r="AE446" s="12"/>
      <c r="AF446" s="12"/>
      <c r="AG446" s="12"/>
      <c r="AH446" s="12"/>
      <c r="AI446" s="12"/>
      <c r="AJ446" s="12"/>
      <c r="AK446" s="12"/>
      <c r="AL446" s="12"/>
      <c r="AM446" s="12"/>
      <c r="AN446" s="12"/>
      <c r="AO446" s="12"/>
      <c r="AP446" s="12"/>
      <c r="AQ446" s="12"/>
      <c r="AR446" s="12"/>
      <c r="AS446" s="12"/>
      <c r="AT446" s="12"/>
      <c r="AU446" s="12"/>
      <c r="AV446" s="12"/>
      <c r="AW446" s="12"/>
      <c r="AX446" s="12"/>
      <c r="AY446" s="12"/>
      <c r="AZ446" s="12"/>
      <c r="BA446" s="12"/>
      <c r="BB446" s="12"/>
      <c r="BC446" s="12"/>
      <c r="BD446" s="12"/>
      <c r="BE446" s="12"/>
      <c r="BF446" s="12"/>
      <c r="BG446" s="12"/>
      <c r="BH446" s="12"/>
      <c r="BI446" s="12"/>
      <c r="BJ446" s="12"/>
      <c r="BK446" s="12"/>
      <c r="BL446" s="12"/>
      <c r="BM446" s="12"/>
      <c r="BN446" s="12"/>
      <c r="BO446" s="12"/>
      <c r="BP446" s="12"/>
      <c r="BQ446" s="12"/>
      <c r="BR446" s="12"/>
      <c r="BS446" s="12"/>
      <c r="BT446" s="12"/>
      <c r="BU446" s="12"/>
      <c r="BV446" s="12"/>
      <c r="BW446" s="12"/>
      <c r="BX446" s="12"/>
      <c r="BY446" s="12"/>
      <c r="BZ446" s="12"/>
      <c r="CA446" s="12"/>
      <c r="CB446" s="12"/>
      <c r="CC446" s="12"/>
    </row>
    <row r="447" spans="1:81" ht="15.75" x14ac:dyDescent="0.25">
      <c r="A447" s="20"/>
      <c r="B447" s="29"/>
      <c r="C447" s="29"/>
      <c r="D447" s="29"/>
      <c r="E447" s="29"/>
      <c r="F447" s="26"/>
      <c r="G447" s="13"/>
      <c r="H447" s="20"/>
      <c r="I447" s="22"/>
      <c r="J447" s="22"/>
      <c r="K447" s="22"/>
      <c r="L447" s="22"/>
      <c r="M447" s="24"/>
      <c r="N447" s="22"/>
      <c r="O447" s="20"/>
      <c r="P447" s="12"/>
      <c r="Q447" s="12"/>
      <c r="R447" s="12"/>
      <c r="S447" s="12"/>
      <c r="T447" s="12"/>
      <c r="U447" s="12"/>
      <c r="V447" s="12"/>
      <c r="W447" s="12"/>
      <c r="X447" s="12"/>
      <c r="Y447" s="12"/>
      <c r="Z447" s="12"/>
      <c r="AA447" s="12"/>
      <c r="AB447" s="12"/>
      <c r="AC447" s="12"/>
      <c r="AD447" s="12"/>
      <c r="AE447" s="12"/>
      <c r="AF447" s="12"/>
      <c r="AG447" s="12"/>
      <c r="AH447" s="12"/>
      <c r="AI447" s="12"/>
      <c r="AJ447" s="12"/>
      <c r="AK447" s="12"/>
      <c r="AL447" s="12"/>
      <c r="AM447" s="12"/>
      <c r="AN447" s="12"/>
      <c r="AO447" s="12"/>
      <c r="AP447" s="12"/>
      <c r="AQ447" s="12"/>
      <c r="AR447" s="12"/>
      <c r="AS447" s="12"/>
      <c r="AT447" s="12"/>
      <c r="AU447" s="12"/>
      <c r="AV447" s="12"/>
      <c r="AW447" s="12"/>
      <c r="AX447" s="12"/>
      <c r="AY447" s="12"/>
      <c r="AZ447" s="12"/>
      <c r="BA447" s="12"/>
      <c r="BB447" s="12"/>
      <c r="BC447" s="12"/>
      <c r="BD447" s="12"/>
      <c r="BE447" s="12"/>
      <c r="BF447" s="12"/>
      <c r="BG447" s="12"/>
      <c r="BH447" s="12"/>
      <c r="BI447" s="12"/>
      <c r="BJ447" s="12"/>
      <c r="BK447" s="12"/>
      <c r="BL447" s="12"/>
      <c r="BM447" s="12"/>
      <c r="BN447" s="12"/>
      <c r="BO447" s="12"/>
      <c r="BP447" s="12"/>
      <c r="BQ447" s="12"/>
      <c r="BR447" s="12"/>
      <c r="BS447" s="12"/>
      <c r="BT447" s="12"/>
      <c r="BU447" s="12"/>
      <c r="BV447" s="12"/>
      <c r="BW447" s="12"/>
      <c r="BX447" s="12"/>
      <c r="BY447" s="12"/>
      <c r="BZ447" s="12"/>
      <c r="CA447" s="12"/>
      <c r="CB447" s="12"/>
      <c r="CC447" s="12"/>
    </row>
    <row r="448" spans="1:81" ht="15.75" x14ac:dyDescent="0.25">
      <c r="A448" s="20"/>
      <c r="B448" s="29"/>
      <c r="C448" s="29"/>
      <c r="D448" s="29"/>
      <c r="E448" s="29"/>
      <c r="F448" s="26"/>
      <c r="G448" s="13"/>
      <c r="H448" s="20"/>
      <c r="I448" s="22"/>
      <c r="J448" s="22"/>
      <c r="K448" s="22"/>
      <c r="L448" s="22"/>
      <c r="M448" s="24"/>
      <c r="N448" s="22"/>
      <c r="O448" s="20"/>
      <c r="P448" s="12"/>
      <c r="Q448" s="12"/>
      <c r="R448" s="12"/>
      <c r="S448" s="12"/>
      <c r="T448" s="12"/>
      <c r="U448" s="12"/>
      <c r="V448" s="12"/>
      <c r="W448" s="12"/>
      <c r="X448" s="12"/>
      <c r="Y448" s="12"/>
      <c r="Z448" s="12"/>
      <c r="AA448" s="12"/>
      <c r="AB448" s="12"/>
      <c r="AC448" s="12"/>
      <c r="AD448" s="12"/>
      <c r="AE448" s="12"/>
      <c r="AF448" s="12"/>
      <c r="AG448" s="12"/>
      <c r="AH448" s="12"/>
      <c r="AI448" s="12"/>
      <c r="AJ448" s="12"/>
      <c r="AK448" s="12"/>
      <c r="AL448" s="12"/>
      <c r="AM448" s="12"/>
      <c r="AN448" s="12"/>
      <c r="AO448" s="12"/>
      <c r="AP448" s="12"/>
      <c r="AQ448" s="12"/>
      <c r="AR448" s="12"/>
      <c r="AS448" s="12"/>
      <c r="AT448" s="12"/>
      <c r="AU448" s="12"/>
      <c r="AV448" s="12"/>
      <c r="AW448" s="12"/>
      <c r="AX448" s="12"/>
      <c r="AY448" s="12"/>
      <c r="AZ448" s="12"/>
      <c r="BA448" s="12"/>
      <c r="BB448" s="12"/>
      <c r="BC448" s="12"/>
      <c r="BD448" s="12"/>
      <c r="BE448" s="12"/>
      <c r="BF448" s="12"/>
      <c r="BG448" s="12"/>
      <c r="BH448" s="12"/>
      <c r="BI448" s="12"/>
      <c r="BJ448" s="12"/>
      <c r="BK448" s="12"/>
      <c r="BL448" s="12"/>
      <c r="BM448" s="12"/>
      <c r="BN448" s="12"/>
      <c r="BO448" s="12"/>
      <c r="BP448" s="12"/>
      <c r="BQ448" s="12"/>
      <c r="BR448" s="12"/>
      <c r="BS448" s="12"/>
      <c r="BT448" s="12"/>
      <c r="BU448" s="12"/>
      <c r="BV448" s="12"/>
      <c r="BW448" s="12"/>
      <c r="BX448" s="12"/>
      <c r="BY448" s="12"/>
      <c r="BZ448" s="12"/>
      <c r="CA448" s="12"/>
      <c r="CB448" s="12"/>
      <c r="CC448" s="12"/>
    </row>
    <row r="449" spans="1:81" ht="15.75" x14ac:dyDescent="0.25">
      <c r="A449" s="20"/>
      <c r="B449" s="29"/>
      <c r="C449" s="29"/>
      <c r="D449" s="29"/>
      <c r="E449" s="29"/>
      <c r="F449" s="26"/>
      <c r="G449" s="13"/>
      <c r="H449" s="20"/>
      <c r="I449" s="22"/>
      <c r="J449" s="22"/>
      <c r="K449" s="22"/>
      <c r="L449" s="22"/>
      <c r="M449" s="24"/>
      <c r="N449" s="22"/>
      <c r="O449" s="20"/>
      <c r="P449" s="12"/>
      <c r="Q449" s="12"/>
      <c r="R449" s="12"/>
      <c r="S449" s="12"/>
      <c r="T449" s="12"/>
      <c r="U449" s="12"/>
      <c r="V449" s="12"/>
      <c r="W449" s="12"/>
      <c r="X449" s="12"/>
      <c r="Y449" s="12"/>
      <c r="Z449" s="12"/>
      <c r="AA449" s="12"/>
      <c r="AB449" s="12"/>
      <c r="AC449" s="12"/>
      <c r="AD449" s="12"/>
      <c r="AE449" s="12"/>
      <c r="AF449" s="12"/>
      <c r="AG449" s="12"/>
      <c r="AH449" s="12"/>
      <c r="AI449" s="12"/>
      <c r="AJ449" s="12"/>
      <c r="AK449" s="12"/>
      <c r="AL449" s="12"/>
      <c r="AM449" s="12"/>
      <c r="AN449" s="12"/>
      <c r="AO449" s="12"/>
      <c r="AP449" s="12"/>
      <c r="AQ449" s="12"/>
      <c r="AR449" s="12"/>
      <c r="AS449" s="12"/>
      <c r="AT449" s="12"/>
      <c r="AU449" s="12"/>
      <c r="AV449" s="12"/>
      <c r="AW449" s="12"/>
      <c r="AX449" s="12"/>
      <c r="AY449" s="12"/>
      <c r="AZ449" s="12"/>
      <c r="BA449" s="12"/>
      <c r="BB449" s="12"/>
      <c r="BC449" s="12"/>
      <c r="BD449" s="12"/>
      <c r="BE449" s="12"/>
      <c r="BF449" s="12"/>
      <c r="BG449" s="12"/>
      <c r="BH449" s="12"/>
      <c r="BI449" s="12"/>
      <c r="BJ449" s="12"/>
      <c r="BK449" s="12"/>
      <c r="BL449" s="12"/>
      <c r="BM449" s="12"/>
      <c r="BN449" s="12"/>
      <c r="BO449" s="12"/>
      <c r="BP449" s="12"/>
      <c r="BQ449" s="12"/>
      <c r="BR449" s="12"/>
      <c r="BS449" s="12"/>
      <c r="BT449" s="12"/>
      <c r="BU449" s="12"/>
      <c r="BV449" s="12"/>
      <c r="BW449" s="12"/>
      <c r="BX449" s="12"/>
      <c r="BY449" s="12"/>
      <c r="BZ449" s="12"/>
      <c r="CA449" s="12"/>
      <c r="CB449" s="12"/>
      <c r="CC449" s="12"/>
    </row>
    <row r="450" spans="1:81" ht="15.75" x14ac:dyDescent="0.25">
      <c r="A450" s="20"/>
      <c r="B450" s="29"/>
      <c r="C450" s="29"/>
      <c r="D450" s="29"/>
      <c r="E450" s="29"/>
      <c r="F450" s="26"/>
      <c r="G450" s="13"/>
      <c r="H450" s="20"/>
      <c r="I450" s="22"/>
      <c r="J450" s="22"/>
      <c r="K450" s="22"/>
      <c r="L450" s="22"/>
      <c r="M450" s="24"/>
      <c r="N450" s="22"/>
      <c r="O450" s="20"/>
      <c r="P450" s="12"/>
      <c r="Q450" s="12"/>
      <c r="R450" s="12"/>
      <c r="S450" s="12"/>
      <c r="T450" s="12"/>
      <c r="U450" s="12"/>
      <c r="V450" s="12"/>
      <c r="W450" s="12"/>
      <c r="X450" s="12"/>
      <c r="Y450" s="12"/>
      <c r="Z450" s="12"/>
      <c r="AA450" s="12"/>
      <c r="AB450" s="12"/>
      <c r="AC450" s="12"/>
      <c r="AD450" s="12"/>
      <c r="AE450" s="12"/>
      <c r="AF450" s="12"/>
      <c r="AG450" s="12"/>
      <c r="AH450" s="12"/>
      <c r="AI450" s="12"/>
      <c r="AJ450" s="12"/>
      <c r="AK450" s="12"/>
      <c r="AL450" s="12"/>
      <c r="AM450" s="12"/>
      <c r="AN450" s="12"/>
      <c r="AO450" s="12"/>
      <c r="AP450" s="12"/>
      <c r="AQ450" s="12"/>
      <c r="AR450" s="12"/>
      <c r="AS450" s="12"/>
      <c r="AT450" s="12"/>
      <c r="AU450" s="12"/>
      <c r="AV450" s="12"/>
      <c r="AW450" s="12"/>
      <c r="AX450" s="12"/>
      <c r="AY450" s="12"/>
      <c r="AZ450" s="12"/>
      <c r="BA450" s="12"/>
      <c r="BB450" s="12"/>
      <c r="BC450" s="12"/>
      <c r="BD450" s="12"/>
      <c r="BE450" s="12"/>
      <c r="BF450" s="12"/>
      <c r="BG450" s="12"/>
      <c r="BH450" s="12"/>
      <c r="BI450" s="12"/>
      <c r="BJ450" s="12"/>
      <c r="BK450" s="12"/>
      <c r="BL450" s="12"/>
      <c r="BM450" s="12"/>
      <c r="BN450" s="12"/>
      <c r="BO450" s="12"/>
      <c r="BP450" s="12"/>
      <c r="BQ450" s="12"/>
      <c r="BR450" s="12"/>
      <c r="BS450" s="12"/>
      <c r="BT450" s="12"/>
      <c r="BU450" s="12"/>
      <c r="BV450" s="12"/>
      <c r="BW450" s="12"/>
      <c r="BX450" s="12"/>
      <c r="BY450" s="12"/>
      <c r="BZ450" s="12"/>
      <c r="CA450" s="12"/>
      <c r="CB450" s="12"/>
      <c r="CC450" s="12"/>
    </row>
    <row r="451" spans="1:81" ht="15.75" x14ac:dyDescent="0.25">
      <c r="A451" s="20"/>
      <c r="B451" s="29"/>
      <c r="C451" s="29"/>
      <c r="D451" s="29"/>
      <c r="E451" s="29"/>
      <c r="F451" s="26"/>
      <c r="G451" s="13"/>
      <c r="H451" s="20"/>
      <c r="I451" s="22"/>
      <c r="J451" s="22"/>
      <c r="K451" s="22"/>
      <c r="L451" s="22"/>
      <c r="M451" s="24"/>
      <c r="N451" s="22"/>
      <c r="O451" s="20"/>
      <c r="P451" s="12"/>
      <c r="Q451" s="12"/>
      <c r="R451" s="12"/>
      <c r="S451" s="12"/>
      <c r="T451" s="12"/>
      <c r="U451" s="12"/>
      <c r="V451" s="12"/>
      <c r="W451" s="12"/>
      <c r="X451" s="12"/>
      <c r="Y451" s="12"/>
      <c r="Z451" s="12"/>
      <c r="AA451" s="12"/>
      <c r="AB451" s="12"/>
      <c r="AC451" s="12"/>
      <c r="AD451" s="12"/>
      <c r="AE451" s="12"/>
      <c r="AF451" s="12"/>
      <c r="AG451" s="12"/>
      <c r="AH451" s="12"/>
      <c r="AI451" s="12"/>
      <c r="AJ451" s="12"/>
      <c r="AK451" s="12"/>
      <c r="AL451" s="12"/>
      <c r="AM451" s="12"/>
      <c r="AN451" s="12"/>
      <c r="AO451" s="12"/>
      <c r="AP451" s="12"/>
      <c r="AQ451" s="12"/>
      <c r="AR451" s="12"/>
      <c r="AS451" s="12"/>
      <c r="AT451" s="12"/>
      <c r="AU451" s="12"/>
      <c r="AV451" s="12"/>
      <c r="AW451" s="12"/>
      <c r="AX451" s="12"/>
      <c r="AY451" s="12"/>
      <c r="AZ451" s="12"/>
      <c r="BA451" s="12"/>
      <c r="BB451" s="12"/>
      <c r="BC451" s="12"/>
      <c r="BD451" s="12"/>
      <c r="BE451" s="12"/>
      <c r="BF451" s="12"/>
      <c r="BG451" s="12"/>
      <c r="BH451" s="12"/>
      <c r="BI451" s="12"/>
      <c r="BJ451" s="12"/>
      <c r="BK451" s="12"/>
      <c r="BL451" s="12"/>
      <c r="BM451" s="12"/>
      <c r="BN451" s="12"/>
      <c r="BO451" s="12"/>
      <c r="BP451" s="12"/>
      <c r="BQ451" s="12"/>
      <c r="BR451" s="12"/>
      <c r="BS451" s="12"/>
      <c r="BT451" s="12"/>
      <c r="BU451" s="12"/>
      <c r="BV451" s="12"/>
      <c r="BW451" s="12"/>
      <c r="BX451" s="12"/>
      <c r="BY451" s="12"/>
      <c r="BZ451" s="12"/>
      <c r="CA451" s="12"/>
      <c r="CB451" s="12"/>
      <c r="CC451" s="12"/>
    </row>
    <row r="452" spans="1:81" ht="15.75" x14ac:dyDescent="0.25">
      <c r="A452" s="20"/>
      <c r="B452" s="29"/>
      <c r="C452" s="29"/>
      <c r="D452" s="29"/>
      <c r="E452" s="29"/>
      <c r="F452" s="26"/>
      <c r="G452" s="13"/>
      <c r="H452" s="20"/>
      <c r="I452" s="22"/>
      <c r="J452" s="22"/>
      <c r="K452" s="22"/>
      <c r="L452" s="22"/>
      <c r="M452" s="24"/>
      <c r="N452" s="22"/>
      <c r="O452" s="20"/>
      <c r="P452" s="12"/>
      <c r="Q452" s="12"/>
      <c r="R452" s="12"/>
      <c r="S452" s="12"/>
      <c r="T452" s="12"/>
      <c r="U452" s="12"/>
      <c r="V452" s="12"/>
      <c r="W452" s="12"/>
      <c r="X452" s="12"/>
      <c r="Y452" s="12"/>
      <c r="Z452" s="12"/>
      <c r="AA452" s="12"/>
      <c r="AB452" s="12"/>
      <c r="AC452" s="12"/>
      <c r="AD452" s="12"/>
      <c r="AE452" s="12"/>
      <c r="AF452" s="12"/>
      <c r="AG452" s="12"/>
      <c r="AH452" s="12"/>
      <c r="AI452" s="12"/>
      <c r="AJ452" s="12"/>
      <c r="AK452" s="12"/>
      <c r="AL452" s="12"/>
      <c r="AM452" s="12"/>
      <c r="AN452" s="12"/>
      <c r="AO452" s="12"/>
      <c r="AP452" s="12"/>
      <c r="AQ452" s="12"/>
      <c r="AR452" s="12"/>
      <c r="AS452" s="12"/>
      <c r="AT452" s="12"/>
      <c r="AU452" s="12"/>
      <c r="AV452" s="12"/>
      <c r="AW452" s="12"/>
      <c r="AX452" s="12"/>
      <c r="AY452" s="12"/>
      <c r="AZ452" s="12"/>
      <c r="BA452" s="12"/>
      <c r="BB452" s="12"/>
      <c r="BC452" s="12"/>
      <c r="BD452" s="12"/>
      <c r="BE452" s="12"/>
      <c r="BF452" s="12"/>
      <c r="BG452" s="12"/>
      <c r="BH452" s="12"/>
      <c r="BI452" s="12"/>
      <c r="BJ452" s="12"/>
      <c r="BK452" s="12"/>
      <c r="BL452" s="12"/>
      <c r="BM452" s="12"/>
      <c r="BN452" s="12"/>
      <c r="BO452" s="12"/>
      <c r="BP452" s="12"/>
      <c r="BQ452" s="12"/>
      <c r="BR452" s="12"/>
      <c r="BS452" s="12"/>
      <c r="BT452" s="12"/>
      <c r="BU452" s="12"/>
      <c r="BV452" s="12"/>
      <c r="BW452" s="12"/>
      <c r="BX452" s="12"/>
      <c r="BY452" s="12"/>
      <c r="BZ452" s="12"/>
      <c r="CA452" s="12"/>
      <c r="CB452" s="12"/>
      <c r="CC452" s="12"/>
    </row>
    <row r="453" spans="1:81" ht="15.75" x14ac:dyDescent="0.25">
      <c r="A453" s="20"/>
      <c r="B453" s="29"/>
      <c r="C453" s="29"/>
      <c r="D453" s="29"/>
      <c r="E453" s="29"/>
      <c r="F453" s="26"/>
      <c r="G453" s="13"/>
      <c r="H453" s="20"/>
      <c r="I453" s="22"/>
      <c r="J453" s="22"/>
      <c r="K453" s="22"/>
      <c r="L453" s="22"/>
      <c r="M453" s="24"/>
      <c r="N453" s="22"/>
      <c r="O453" s="20"/>
      <c r="P453" s="12"/>
      <c r="Q453" s="12"/>
      <c r="R453" s="12"/>
      <c r="S453" s="12"/>
      <c r="T453" s="12"/>
      <c r="U453" s="12"/>
      <c r="V453" s="12"/>
      <c r="W453" s="12"/>
      <c r="X453" s="12"/>
      <c r="Y453" s="12"/>
      <c r="Z453" s="12"/>
      <c r="AA453" s="12"/>
      <c r="AB453" s="12"/>
      <c r="AC453" s="12"/>
      <c r="AD453" s="12"/>
      <c r="AE453" s="12"/>
      <c r="AF453" s="12"/>
      <c r="AG453" s="12"/>
      <c r="AH453" s="12"/>
      <c r="AI453" s="12"/>
      <c r="AJ453" s="12"/>
      <c r="AK453" s="12"/>
      <c r="AL453" s="12"/>
      <c r="AM453" s="12"/>
      <c r="AN453" s="12"/>
      <c r="AO453" s="12"/>
      <c r="AP453" s="12"/>
      <c r="AQ453" s="12"/>
      <c r="AR453" s="12"/>
      <c r="AS453" s="12"/>
      <c r="AT453" s="12"/>
      <c r="AU453" s="12"/>
      <c r="AV453" s="12"/>
      <c r="AW453" s="12"/>
      <c r="AX453" s="12"/>
      <c r="AY453" s="12"/>
      <c r="AZ453" s="12"/>
      <c r="BA453" s="12"/>
      <c r="BB453" s="12"/>
      <c r="BC453" s="12"/>
      <c r="BD453" s="12"/>
      <c r="BE453" s="12"/>
      <c r="BF453" s="12"/>
      <c r="BG453" s="12"/>
      <c r="BH453" s="12"/>
      <c r="BI453" s="12"/>
      <c r="BJ453" s="12"/>
      <c r="BK453" s="12"/>
      <c r="BL453" s="12"/>
      <c r="BM453" s="12"/>
      <c r="BN453" s="12"/>
      <c r="BO453" s="12"/>
      <c r="BP453" s="12"/>
      <c r="BQ453" s="12"/>
      <c r="BR453" s="12"/>
      <c r="BS453" s="12"/>
      <c r="BT453" s="12"/>
      <c r="BU453" s="12"/>
      <c r="BV453" s="12"/>
      <c r="BW453" s="12"/>
      <c r="BX453" s="12"/>
      <c r="BY453" s="12"/>
      <c r="BZ453" s="12"/>
      <c r="CA453" s="12"/>
      <c r="CB453" s="12"/>
      <c r="CC453" s="12"/>
    </row>
    <row r="454" spans="1:81" ht="15.75" x14ac:dyDescent="0.25">
      <c r="A454" s="20"/>
      <c r="B454" s="29"/>
      <c r="C454" s="29"/>
      <c r="D454" s="29"/>
      <c r="E454" s="29"/>
      <c r="F454" s="26"/>
      <c r="G454" s="13"/>
      <c r="H454" s="20"/>
      <c r="I454" s="22"/>
      <c r="J454" s="22"/>
      <c r="K454" s="22"/>
      <c r="L454" s="22"/>
      <c r="M454" s="24"/>
      <c r="N454" s="22"/>
      <c r="O454" s="20"/>
      <c r="P454" s="12"/>
      <c r="Q454" s="12"/>
      <c r="R454" s="12"/>
      <c r="S454" s="12"/>
      <c r="T454" s="12"/>
      <c r="U454" s="12"/>
      <c r="V454" s="12"/>
      <c r="W454" s="12"/>
      <c r="X454" s="12"/>
      <c r="Y454" s="12"/>
      <c r="Z454" s="12"/>
      <c r="AA454" s="12"/>
      <c r="AB454" s="12"/>
      <c r="AC454" s="12"/>
      <c r="AD454" s="12"/>
      <c r="AE454" s="12"/>
      <c r="AF454" s="12"/>
      <c r="AG454" s="12"/>
      <c r="AH454" s="12"/>
      <c r="AI454" s="12"/>
      <c r="AJ454" s="12"/>
      <c r="AK454" s="12"/>
      <c r="AL454" s="12"/>
      <c r="AM454" s="12"/>
      <c r="AN454" s="12"/>
      <c r="AO454" s="12"/>
      <c r="AP454" s="12"/>
      <c r="AQ454" s="12"/>
      <c r="AR454" s="12"/>
      <c r="AS454" s="12"/>
      <c r="AT454" s="12"/>
      <c r="AU454" s="12"/>
      <c r="AV454" s="12"/>
      <c r="AW454" s="12"/>
      <c r="AX454" s="12"/>
      <c r="AY454" s="12"/>
      <c r="AZ454" s="12"/>
      <c r="BA454" s="12"/>
      <c r="BB454" s="12"/>
      <c r="BC454" s="12"/>
      <c r="BD454" s="12"/>
      <c r="BE454" s="12"/>
      <c r="BF454" s="12"/>
      <c r="BG454" s="12"/>
      <c r="BH454" s="12"/>
      <c r="BI454" s="12"/>
      <c r="BJ454" s="12"/>
      <c r="BK454" s="12"/>
      <c r="BL454" s="12"/>
      <c r="BM454" s="12"/>
      <c r="BN454" s="12"/>
      <c r="BO454" s="12"/>
      <c r="BP454" s="12"/>
      <c r="BQ454" s="12"/>
      <c r="BR454" s="12"/>
      <c r="BS454" s="12"/>
      <c r="BT454" s="12"/>
      <c r="BU454" s="12"/>
      <c r="BV454" s="12"/>
      <c r="BW454" s="12"/>
      <c r="BX454" s="12"/>
      <c r="BY454" s="12"/>
      <c r="BZ454" s="12"/>
      <c r="CA454" s="12"/>
      <c r="CB454" s="12"/>
      <c r="CC454" s="12"/>
    </row>
    <row r="455" spans="1:81" ht="15.75" x14ac:dyDescent="0.25">
      <c r="A455" s="20"/>
      <c r="B455" s="29"/>
      <c r="C455" s="29"/>
      <c r="D455" s="29"/>
      <c r="E455" s="29"/>
      <c r="F455" s="26"/>
      <c r="G455" s="13"/>
      <c r="H455" s="20"/>
      <c r="I455" s="22"/>
      <c r="J455" s="22"/>
      <c r="K455" s="22"/>
      <c r="L455" s="22"/>
      <c r="M455" s="24"/>
      <c r="N455" s="22"/>
      <c r="O455" s="20"/>
      <c r="P455" s="12"/>
      <c r="Q455" s="12"/>
      <c r="R455" s="12"/>
      <c r="S455" s="12"/>
      <c r="T455" s="12"/>
      <c r="U455" s="12"/>
      <c r="V455" s="12"/>
      <c r="W455" s="12"/>
      <c r="X455" s="12"/>
      <c r="Y455" s="12"/>
      <c r="Z455" s="12"/>
      <c r="AA455" s="12"/>
      <c r="AB455" s="12"/>
      <c r="AC455" s="12"/>
      <c r="AD455" s="12"/>
      <c r="AE455" s="12"/>
      <c r="AF455" s="12"/>
      <c r="AG455" s="12"/>
      <c r="AH455" s="12"/>
      <c r="AI455" s="12"/>
      <c r="AJ455" s="12"/>
      <c r="AK455" s="12"/>
      <c r="AL455" s="12"/>
      <c r="AM455" s="12"/>
      <c r="AN455" s="12"/>
      <c r="AO455" s="12"/>
      <c r="AP455" s="12"/>
      <c r="AQ455" s="12"/>
      <c r="AR455" s="12"/>
      <c r="AS455" s="12"/>
      <c r="AT455" s="12"/>
      <c r="AU455" s="12"/>
      <c r="AV455" s="12"/>
      <c r="AW455" s="12"/>
      <c r="AX455" s="12"/>
      <c r="AY455" s="12"/>
      <c r="AZ455" s="12"/>
      <c r="BA455" s="12"/>
      <c r="BB455" s="12"/>
      <c r="BC455" s="12"/>
      <c r="BD455" s="12"/>
      <c r="BE455" s="12"/>
      <c r="BF455" s="12"/>
      <c r="BG455" s="12"/>
      <c r="BH455" s="12"/>
      <c r="BI455" s="12"/>
      <c r="BJ455" s="12"/>
      <c r="BK455" s="12"/>
      <c r="BL455" s="12"/>
      <c r="BM455" s="12"/>
      <c r="BN455" s="12"/>
      <c r="BO455" s="12"/>
      <c r="BP455" s="12"/>
      <c r="BQ455" s="12"/>
      <c r="BR455" s="12"/>
      <c r="BS455" s="12"/>
      <c r="BT455" s="12"/>
      <c r="BU455" s="12"/>
      <c r="BV455" s="12"/>
      <c r="BW455" s="12"/>
      <c r="BX455" s="12"/>
      <c r="BY455" s="12"/>
      <c r="BZ455" s="12"/>
      <c r="CA455" s="12"/>
      <c r="CB455" s="12"/>
      <c r="CC455" s="12"/>
    </row>
    <row r="456" spans="1:81" ht="15.75" x14ac:dyDescent="0.25">
      <c r="A456" s="20"/>
      <c r="B456" s="29"/>
      <c r="C456" s="29"/>
      <c r="D456" s="29"/>
      <c r="E456" s="29"/>
      <c r="F456" s="26"/>
      <c r="G456" s="13"/>
      <c r="H456" s="20"/>
      <c r="I456" s="22"/>
      <c r="J456" s="22"/>
      <c r="K456" s="22"/>
      <c r="L456" s="22"/>
      <c r="M456" s="24"/>
      <c r="N456" s="22"/>
      <c r="O456" s="20"/>
      <c r="P456" s="12"/>
      <c r="Q456" s="12"/>
      <c r="R456" s="12"/>
      <c r="S456" s="12"/>
      <c r="T456" s="12"/>
      <c r="U456" s="12"/>
      <c r="V456" s="12"/>
      <c r="W456" s="12"/>
      <c r="X456" s="12"/>
      <c r="Y456" s="12"/>
      <c r="Z456" s="12"/>
      <c r="AA456" s="12"/>
      <c r="AB456" s="12"/>
      <c r="AC456" s="12"/>
      <c r="AD456" s="12"/>
      <c r="AE456" s="12"/>
      <c r="AF456" s="12"/>
      <c r="AG456" s="12"/>
      <c r="AH456" s="12"/>
      <c r="AI456" s="12"/>
      <c r="AJ456" s="12"/>
      <c r="AK456" s="12"/>
      <c r="AL456" s="12"/>
      <c r="AM456" s="12"/>
      <c r="AN456" s="12"/>
      <c r="AO456" s="12"/>
      <c r="AP456" s="12"/>
      <c r="AQ456" s="12"/>
      <c r="AR456" s="12"/>
      <c r="AS456" s="12"/>
      <c r="AT456" s="12"/>
      <c r="AU456" s="12"/>
      <c r="AV456" s="12"/>
      <c r="AW456" s="12"/>
      <c r="AX456" s="12"/>
      <c r="AY456" s="12"/>
      <c r="AZ456" s="12"/>
      <c r="BA456" s="12"/>
      <c r="BB456" s="12"/>
      <c r="BC456" s="12"/>
      <c r="BD456" s="12"/>
      <c r="BE456" s="12"/>
      <c r="BF456" s="12"/>
      <c r="BG456" s="12"/>
      <c r="BH456" s="12"/>
      <c r="BI456" s="12"/>
      <c r="BJ456" s="12"/>
      <c r="BK456" s="12"/>
      <c r="BL456" s="12"/>
      <c r="BM456" s="12"/>
      <c r="BN456" s="12"/>
      <c r="BO456" s="12"/>
      <c r="BP456" s="12"/>
      <c r="BQ456" s="12"/>
      <c r="BR456" s="12"/>
      <c r="BS456" s="12"/>
      <c r="BT456" s="12"/>
      <c r="BU456" s="12"/>
      <c r="BV456" s="12"/>
      <c r="BW456" s="12"/>
      <c r="BX456" s="12"/>
      <c r="BY456" s="12"/>
      <c r="BZ456" s="12"/>
      <c r="CA456" s="12"/>
      <c r="CB456" s="12"/>
      <c r="CC456" s="12"/>
    </row>
    <row r="457" spans="1:81" ht="15.75" x14ac:dyDescent="0.25">
      <c r="A457" s="20"/>
      <c r="B457" s="29"/>
      <c r="C457" s="29"/>
      <c r="D457" s="29"/>
      <c r="E457" s="29"/>
      <c r="F457" s="26"/>
      <c r="G457" s="13"/>
      <c r="H457" s="20"/>
      <c r="I457" s="22"/>
      <c r="J457" s="22"/>
      <c r="K457" s="22"/>
      <c r="L457" s="22"/>
      <c r="M457" s="24"/>
      <c r="N457" s="22"/>
      <c r="O457" s="20"/>
      <c r="P457" s="12"/>
      <c r="Q457" s="12"/>
      <c r="R457" s="12"/>
      <c r="S457" s="12"/>
      <c r="T457" s="12"/>
      <c r="U457" s="12"/>
      <c r="V457" s="12"/>
      <c r="W457" s="12"/>
      <c r="X457" s="12"/>
      <c r="Y457" s="12"/>
      <c r="Z457" s="12"/>
      <c r="AA457" s="12"/>
      <c r="AB457" s="12"/>
      <c r="AC457" s="12"/>
      <c r="AD457" s="12"/>
      <c r="AE457" s="12"/>
      <c r="AF457" s="12"/>
      <c r="AG457" s="12"/>
      <c r="AH457" s="12"/>
      <c r="AI457" s="12"/>
      <c r="AJ457" s="12"/>
      <c r="AK457" s="12"/>
      <c r="AL457" s="12"/>
      <c r="AM457" s="12"/>
      <c r="AN457" s="12"/>
      <c r="AO457" s="12"/>
      <c r="AP457" s="12"/>
      <c r="AQ457" s="12"/>
      <c r="AR457" s="12"/>
      <c r="AS457" s="12"/>
      <c r="AT457" s="12"/>
      <c r="AU457" s="12"/>
      <c r="AV457" s="12"/>
      <c r="AW457" s="12"/>
      <c r="AX457" s="12"/>
      <c r="AY457" s="12"/>
      <c r="AZ457" s="12"/>
      <c r="BA457" s="12"/>
      <c r="BB457" s="12"/>
      <c r="BC457" s="12"/>
      <c r="BD457" s="12"/>
      <c r="BE457" s="12"/>
      <c r="BF457" s="12"/>
      <c r="BG457" s="12"/>
      <c r="BH457" s="12"/>
      <c r="BI457" s="12"/>
      <c r="BJ457" s="12"/>
      <c r="BK457" s="12"/>
      <c r="BL457" s="12"/>
      <c r="BM457" s="12"/>
      <c r="BN457" s="12"/>
      <c r="BO457" s="12"/>
      <c r="BP457" s="12"/>
      <c r="BQ457" s="12"/>
      <c r="BR457" s="12"/>
      <c r="BS457" s="12"/>
      <c r="BT457" s="12"/>
      <c r="BU457" s="12"/>
      <c r="BV457" s="12"/>
      <c r="BW457" s="12"/>
      <c r="BX457" s="12"/>
      <c r="BY457" s="12"/>
      <c r="BZ457" s="12"/>
      <c r="CA457" s="12"/>
      <c r="CB457" s="12"/>
      <c r="CC457" s="12"/>
    </row>
    <row r="458" spans="1:81" ht="15.75" x14ac:dyDescent="0.25">
      <c r="A458" s="20"/>
      <c r="B458" s="29"/>
      <c r="C458" s="29"/>
      <c r="D458" s="29"/>
      <c r="E458" s="29"/>
      <c r="F458" s="26"/>
      <c r="G458" s="13"/>
      <c r="H458" s="20"/>
      <c r="I458" s="22"/>
      <c r="J458" s="22"/>
      <c r="K458" s="22"/>
      <c r="L458" s="22"/>
      <c r="M458" s="24"/>
      <c r="N458" s="22"/>
      <c r="O458" s="20"/>
      <c r="P458" s="12"/>
      <c r="Q458" s="12"/>
      <c r="R458" s="12"/>
      <c r="S458" s="12"/>
      <c r="T458" s="12"/>
      <c r="U458" s="12"/>
      <c r="V458" s="12"/>
      <c r="W458" s="12"/>
      <c r="X458" s="12"/>
      <c r="Y458" s="12"/>
      <c r="Z458" s="12"/>
      <c r="AA458" s="12"/>
      <c r="AB458" s="12"/>
      <c r="AC458" s="12"/>
      <c r="AD458" s="12"/>
      <c r="AE458" s="12"/>
      <c r="AF458" s="12"/>
      <c r="AG458" s="12"/>
      <c r="AH458" s="12"/>
      <c r="AI458" s="12"/>
      <c r="AJ458" s="12"/>
      <c r="AK458" s="12"/>
      <c r="AL458" s="12"/>
      <c r="AM458" s="12"/>
      <c r="AN458" s="12"/>
      <c r="AO458" s="12"/>
      <c r="AP458" s="12"/>
      <c r="AQ458" s="12"/>
      <c r="AR458" s="12"/>
      <c r="AS458" s="12"/>
      <c r="AT458" s="12"/>
      <c r="AU458" s="12"/>
      <c r="AV458" s="12"/>
      <c r="AW458" s="12"/>
      <c r="AX458" s="12"/>
      <c r="AY458" s="12"/>
      <c r="AZ458" s="12"/>
      <c r="BA458" s="12"/>
      <c r="BB458" s="12"/>
      <c r="BC458" s="12"/>
      <c r="BD458" s="12"/>
      <c r="BE458" s="12"/>
      <c r="BF458" s="12"/>
      <c r="BG458" s="12"/>
      <c r="BH458" s="12"/>
      <c r="BI458" s="12"/>
      <c r="BJ458" s="12"/>
      <c r="BK458" s="12"/>
      <c r="BL458" s="12"/>
      <c r="BM458" s="12"/>
      <c r="BN458" s="12"/>
      <c r="BO458" s="12"/>
      <c r="BP458" s="12"/>
      <c r="BQ458" s="12"/>
      <c r="BR458" s="12"/>
      <c r="BS458" s="12"/>
      <c r="BT458" s="12"/>
      <c r="BU458" s="12"/>
      <c r="BV458" s="12"/>
      <c r="BW458" s="12"/>
      <c r="BX458" s="12"/>
      <c r="BY458" s="12"/>
      <c r="BZ458" s="12"/>
      <c r="CA458" s="12"/>
      <c r="CB458" s="12"/>
      <c r="CC458" s="12"/>
    </row>
    <row r="459" spans="1:81" ht="15.75" x14ac:dyDescent="0.25">
      <c r="A459" s="20"/>
      <c r="B459" s="29"/>
      <c r="C459" s="29"/>
      <c r="D459" s="29"/>
      <c r="E459" s="29"/>
      <c r="F459" s="26"/>
      <c r="G459" s="13"/>
      <c r="H459" s="20"/>
      <c r="I459" s="22"/>
      <c r="J459" s="22"/>
      <c r="K459" s="22"/>
      <c r="L459" s="22"/>
      <c r="M459" s="24"/>
      <c r="N459" s="22"/>
      <c r="O459" s="20"/>
      <c r="P459" s="12"/>
      <c r="Q459" s="12"/>
      <c r="R459" s="12"/>
      <c r="S459" s="12"/>
      <c r="T459" s="12"/>
      <c r="U459" s="12"/>
      <c r="V459" s="12"/>
      <c r="W459" s="12"/>
      <c r="X459" s="12"/>
      <c r="Y459" s="12"/>
      <c r="Z459" s="12"/>
      <c r="AA459" s="12"/>
      <c r="AB459" s="12"/>
      <c r="AC459" s="12"/>
      <c r="AD459" s="12"/>
      <c r="AE459" s="12"/>
      <c r="AF459" s="12"/>
      <c r="AG459" s="12"/>
      <c r="AH459" s="12"/>
      <c r="AI459" s="12"/>
      <c r="AJ459" s="12"/>
      <c r="AK459" s="12"/>
      <c r="AL459" s="12"/>
      <c r="AM459" s="12"/>
      <c r="AN459" s="12"/>
      <c r="AO459" s="12"/>
      <c r="AP459" s="12"/>
      <c r="AQ459" s="12"/>
      <c r="AR459" s="12"/>
      <c r="AS459" s="12"/>
      <c r="AT459" s="12"/>
      <c r="AU459" s="12"/>
      <c r="AV459" s="12"/>
      <c r="AW459" s="12"/>
      <c r="AX459" s="12"/>
      <c r="AY459" s="12"/>
      <c r="AZ459" s="12"/>
      <c r="BA459" s="12"/>
      <c r="BB459" s="12"/>
      <c r="BC459" s="12"/>
      <c r="BD459" s="12"/>
      <c r="BE459" s="12"/>
      <c r="BF459" s="12"/>
      <c r="BG459" s="12"/>
      <c r="BH459" s="12"/>
      <c r="BI459" s="12"/>
      <c r="BJ459" s="12"/>
      <c r="BK459" s="12"/>
      <c r="BL459" s="12"/>
      <c r="BM459" s="12"/>
      <c r="BN459" s="12"/>
      <c r="BO459" s="12"/>
      <c r="BP459" s="12"/>
      <c r="BQ459" s="12"/>
      <c r="BR459" s="12"/>
      <c r="BS459" s="12"/>
      <c r="BT459" s="12"/>
      <c r="BU459" s="12"/>
      <c r="BV459" s="12"/>
      <c r="BW459" s="12"/>
      <c r="BX459" s="12"/>
      <c r="BY459" s="12"/>
      <c r="BZ459" s="12"/>
      <c r="CA459" s="12"/>
      <c r="CB459" s="12"/>
      <c r="CC459" s="12"/>
    </row>
    <row r="460" spans="1:81" ht="15.75" x14ac:dyDescent="0.25">
      <c r="A460" s="20"/>
      <c r="B460" s="29"/>
      <c r="C460" s="29"/>
      <c r="D460" s="29"/>
      <c r="E460" s="29"/>
      <c r="F460" s="26"/>
      <c r="G460" s="13"/>
      <c r="H460" s="20"/>
      <c r="I460" s="22"/>
      <c r="J460" s="22"/>
      <c r="K460" s="22"/>
      <c r="L460" s="22"/>
      <c r="M460" s="24"/>
      <c r="N460" s="22"/>
      <c r="O460" s="20"/>
      <c r="P460" s="12"/>
      <c r="Q460" s="12"/>
      <c r="R460" s="12"/>
      <c r="S460" s="12"/>
      <c r="T460" s="12"/>
      <c r="U460" s="12"/>
      <c r="V460" s="12"/>
      <c r="W460" s="12"/>
      <c r="X460" s="12"/>
      <c r="Y460" s="12"/>
      <c r="Z460" s="12"/>
      <c r="AA460" s="12"/>
      <c r="AB460" s="12"/>
      <c r="AC460" s="12"/>
      <c r="AD460" s="12"/>
      <c r="AE460" s="12"/>
      <c r="AF460" s="12"/>
      <c r="AG460" s="12"/>
      <c r="AH460" s="12"/>
      <c r="AI460" s="12"/>
      <c r="AJ460" s="12"/>
      <c r="AK460" s="12"/>
      <c r="AL460" s="12"/>
      <c r="AM460" s="12"/>
      <c r="AN460" s="12"/>
      <c r="AO460" s="12"/>
      <c r="AP460" s="12"/>
      <c r="AQ460" s="12"/>
      <c r="AR460" s="12"/>
      <c r="AS460" s="12"/>
      <c r="AT460" s="12"/>
      <c r="AU460" s="12"/>
      <c r="AV460" s="12"/>
      <c r="AW460" s="12"/>
      <c r="AX460" s="12"/>
      <c r="AY460" s="12"/>
      <c r="AZ460" s="12"/>
      <c r="BA460" s="12"/>
      <c r="BB460" s="12"/>
      <c r="BC460" s="12"/>
      <c r="BD460" s="12"/>
      <c r="BE460" s="12"/>
      <c r="BF460" s="12"/>
      <c r="BG460" s="12"/>
      <c r="BH460" s="12"/>
      <c r="BI460" s="12"/>
      <c r="BJ460" s="12"/>
      <c r="BK460" s="12"/>
      <c r="BL460" s="12"/>
      <c r="BM460" s="12"/>
      <c r="BN460" s="12"/>
      <c r="BO460" s="12"/>
      <c r="BP460" s="12"/>
      <c r="BQ460" s="12"/>
      <c r="BR460" s="12"/>
      <c r="BS460" s="12"/>
      <c r="BT460" s="12"/>
      <c r="BU460" s="12"/>
      <c r="BV460" s="12"/>
      <c r="BW460" s="12"/>
      <c r="BX460" s="12"/>
      <c r="BY460" s="12"/>
      <c r="BZ460" s="12"/>
      <c r="CA460" s="12"/>
      <c r="CB460" s="12"/>
      <c r="CC460" s="12"/>
    </row>
    <row r="461" spans="1:81" ht="15.75" x14ac:dyDescent="0.25">
      <c r="A461" s="20"/>
      <c r="B461" s="29"/>
      <c r="C461" s="29"/>
      <c r="D461" s="29"/>
      <c r="E461" s="29"/>
      <c r="F461" s="26"/>
      <c r="G461" s="13"/>
      <c r="H461" s="20"/>
      <c r="I461" s="22"/>
      <c r="J461" s="22"/>
      <c r="K461" s="22"/>
      <c r="L461" s="22"/>
      <c r="M461" s="24"/>
      <c r="N461" s="22"/>
      <c r="O461" s="20"/>
      <c r="P461" s="12"/>
      <c r="Q461" s="12"/>
      <c r="R461" s="12"/>
      <c r="S461" s="12"/>
      <c r="T461" s="12"/>
      <c r="U461" s="12"/>
      <c r="V461" s="12"/>
      <c r="W461" s="12"/>
      <c r="X461" s="12"/>
      <c r="Y461" s="12"/>
      <c r="Z461" s="12"/>
      <c r="AA461" s="12"/>
      <c r="AB461" s="12"/>
      <c r="AC461" s="12"/>
      <c r="AD461" s="12"/>
      <c r="AE461" s="12"/>
      <c r="AF461" s="12"/>
      <c r="AG461" s="12"/>
      <c r="AH461" s="12"/>
      <c r="AI461" s="12"/>
      <c r="AJ461" s="12"/>
      <c r="AK461" s="12"/>
      <c r="AL461" s="12"/>
      <c r="AM461" s="12"/>
      <c r="AN461" s="12"/>
      <c r="AO461" s="12"/>
      <c r="AP461" s="12"/>
      <c r="AQ461" s="12"/>
      <c r="AR461" s="12"/>
      <c r="AS461" s="12"/>
      <c r="AT461" s="12"/>
      <c r="AU461" s="12"/>
      <c r="AV461" s="12"/>
      <c r="AW461" s="12"/>
      <c r="AX461" s="12"/>
      <c r="AY461" s="12"/>
      <c r="AZ461" s="12"/>
      <c r="BA461" s="12"/>
      <c r="BB461" s="12"/>
      <c r="BC461" s="12"/>
      <c r="BD461" s="12"/>
      <c r="BE461" s="12"/>
      <c r="BF461" s="12"/>
      <c r="BG461" s="12"/>
      <c r="BH461" s="12"/>
      <c r="BI461" s="12"/>
      <c r="BJ461" s="12"/>
      <c r="BK461" s="12"/>
      <c r="BL461" s="12"/>
      <c r="BM461" s="12"/>
      <c r="BN461" s="12"/>
      <c r="BO461" s="12"/>
      <c r="BP461" s="12"/>
      <c r="BQ461" s="12"/>
      <c r="BR461" s="12"/>
      <c r="BS461" s="12"/>
      <c r="BT461" s="12"/>
      <c r="BU461" s="12"/>
      <c r="BV461" s="12"/>
      <c r="BW461" s="12"/>
      <c r="BX461" s="12"/>
      <c r="BY461" s="12"/>
      <c r="BZ461" s="12"/>
      <c r="CA461" s="12"/>
      <c r="CB461" s="12"/>
      <c r="CC461" s="12"/>
    </row>
    <row r="462" spans="1:81" ht="15.75" x14ac:dyDescent="0.25">
      <c r="A462" s="20"/>
      <c r="B462" s="29"/>
      <c r="C462" s="29"/>
      <c r="D462" s="29"/>
      <c r="E462" s="29"/>
      <c r="F462" s="26"/>
      <c r="G462" s="13"/>
      <c r="H462" s="20"/>
      <c r="I462" s="22"/>
      <c r="J462" s="22"/>
      <c r="K462" s="22"/>
      <c r="L462" s="22"/>
      <c r="M462" s="24"/>
      <c r="N462" s="22"/>
      <c r="O462" s="20"/>
      <c r="P462" s="12"/>
      <c r="Q462" s="12"/>
      <c r="R462" s="12"/>
      <c r="S462" s="12"/>
      <c r="T462" s="12"/>
      <c r="U462" s="12"/>
      <c r="V462" s="12"/>
      <c r="W462" s="12"/>
      <c r="X462" s="12"/>
      <c r="Y462" s="12"/>
      <c r="Z462" s="12"/>
      <c r="AA462" s="12"/>
      <c r="AB462" s="12"/>
      <c r="AC462" s="12"/>
      <c r="AD462" s="12"/>
      <c r="AE462" s="12"/>
      <c r="AF462" s="12"/>
      <c r="AG462" s="12"/>
      <c r="AH462" s="12"/>
      <c r="AI462" s="12"/>
      <c r="AJ462" s="12"/>
      <c r="AK462" s="12"/>
      <c r="AL462" s="12"/>
      <c r="AM462" s="12"/>
      <c r="AN462" s="12"/>
      <c r="AO462" s="12"/>
      <c r="AP462" s="12"/>
      <c r="AQ462" s="12"/>
      <c r="AR462" s="12"/>
      <c r="AS462" s="12"/>
      <c r="AT462" s="12"/>
      <c r="AU462" s="12"/>
      <c r="AV462" s="12"/>
      <c r="AW462" s="12"/>
      <c r="AX462" s="12"/>
      <c r="AY462" s="12"/>
      <c r="AZ462" s="12"/>
      <c r="BA462" s="12"/>
      <c r="BB462" s="12"/>
      <c r="BC462" s="12"/>
      <c r="BD462" s="12"/>
      <c r="BE462" s="12"/>
      <c r="BF462" s="12"/>
      <c r="BG462" s="12"/>
      <c r="BH462" s="12"/>
      <c r="BI462" s="12"/>
      <c r="BJ462" s="12"/>
      <c r="BK462" s="12"/>
      <c r="BL462" s="12"/>
      <c r="BM462" s="12"/>
      <c r="BN462" s="12"/>
      <c r="BO462" s="12"/>
      <c r="BP462" s="12"/>
      <c r="BQ462" s="12"/>
      <c r="BR462" s="12"/>
      <c r="BS462" s="12"/>
      <c r="BT462" s="12"/>
      <c r="BU462" s="12"/>
      <c r="BV462" s="12"/>
      <c r="BW462" s="12"/>
      <c r="BX462" s="12"/>
      <c r="BY462" s="12"/>
      <c r="BZ462" s="12"/>
      <c r="CA462" s="12"/>
      <c r="CB462" s="12"/>
      <c r="CC462" s="12"/>
    </row>
    <row r="463" spans="1:81" ht="15.75" x14ac:dyDescent="0.25">
      <c r="A463" s="20"/>
      <c r="B463" s="29"/>
      <c r="C463" s="29"/>
      <c r="D463" s="29"/>
      <c r="E463" s="29"/>
      <c r="F463" s="26"/>
      <c r="G463" s="13"/>
      <c r="H463" s="20"/>
      <c r="I463" s="22"/>
      <c r="J463" s="22"/>
      <c r="K463" s="22"/>
      <c r="L463" s="22"/>
      <c r="M463" s="24"/>
      <c r="N463" s="22"/>
      <c r="O463" s="20"/>
      <c r="P463" s="12"/>
      <c r="Q463" s="12"/>
      <c r="R463" s="12"/>
      <c r="S463" s="12"/>
      <c r="T463" s="12"/>
      <c r="U463" s="12"/>
      <c r="V463" s="12"/>
      <c r="W463" s="12"/>
      <c r="X463" s="12"/>
      <c r="Y463" s="12"/>
      <c r="Z463" s="12"/>
      <c r="AA463" s="12"/>
      <c r="AB463" s="12"/>
      <c r="AC463" s="12"/>
      <c r="AD463" s="12"/>
      <c r="AE463" s="12"/>
      <c r="AF463" s="12"/>
      <c r="AG463" s="12"/>
      <c r="AH463" s="12"/>
      <c r="AI463" s="12"/>
      <c r="AJ463" s="12"/>
      <c r="AK463" s="12"/>
      <c r="AL463" s="12"/>
      <c r="AM463" s="12"/>
      <c r="AN463" s="12"/>
      <c r="AO463" s="12"/>
      <c r="AP463" s="12"/>
      <c r="AQ463" s="12"/>
      <c r="AR463" s="12"/>
      <c r="AS463" s="12"/>
      <c r="AT463" s="12"/>
      <c r="AU463" s="12"/>
      <c r="AV463" s="12"/>
      <c r="AW463" s="12"/>
      <c r="AX463" s="12"/>
      <c r="AY463" s="12"/>
      <c r="AZ463" s="12"/>
      <c r="BA463" s="12"/>
      <c r="BB463" s="12"/>
      <c r="BC463" s="12"/>
      <c r="BD463" s="12"/>
      <c r="BE463" s="12"/>
      <c r="BF463" s="12"/>
      <c r="BG463" s="12"/>
      <c r="BH463" s="12"/>
      <c r="BI463" s="12"/>
      <c r="BJ463" s="12"/>
      <c r="BK463" s="12"/>
      <c r="BL463" s="12"/>
      <c r="BM463" s="12"/>
      <c r="BN463" s="12"/>
      <c r="BO463" s="12"/>
      <c r="BP463" s="12"/>
      <c r="BQ463" s="12"/>
      <c r="BR463" s="12"/>
      <c r="BS463" s="12"/>
      <c r="BT463" s="12"/>
      <c r="BU463" s="12"/>
      <c r="BV463" s="12"/>
      <c r="BW463" s="12"/>
      <c r="BX463" s="12"/>
      <c r="BY463" s="12"/>
      <c r="BZ463" s="12"/>
      <c r="CA463" s="12"/>
      <c r="CB463" s="12"/>
      <c r="CC463" s="12"/>
    </row>
    <row r="464" spans="1:81" ht="15.75" x14ac:dyDescent="0.25">
      <c r="A464" s="20"/>
      <c r="B464" s="29"/>
      <c r="C464" s="29"/>
      <c r="D464" s="29"/>
      <c r="E464" s="29"/>
      <c r="F464" s="26"/>
      <c r="G464" s="13"/>
      <c r="H464" s="20"/>
      <c r="I464" s="22"/>
      <c r="J464" s="22"/>
      <c r="K464" s="22"/>
      <c r="L464" s="22"/>
      <c r="M464" s="24"/>
      <c r="N464" s="22"/>
      <c r="O464" s="20"/>
      <c r="P464" s="12"/>
      <c r="Q464" s="12"/>
      <c r="R464" s="12"/>
      <c r="S464" s="12"/>
      <c r="T464" s="12"/>
      <c r="U464" s="12"/>
      <c r="V464" s="12"/>
      <c r="W464" s="12"/>
      <c r="X464" s="12"/>
      <c r="Y464" s="12"/>
      <c r="Z464" s="12"/>
      <c r="AA464" s="12"/>
      <c r="AB464" s="12"/>
      <c r="AC464" s="12"/>
      <c r="AD464" s="12"/>
      <c r="AE464" s="12"/>
      <c r="AF464" s="12"/>
      <c r="AG464" s="12"/>
      <c r="AH464" s="12"/>
      <c r="AI464" s="12"/>
      <c r="AJ464" s="12"/>
      <c r="AK464" s="12"/>
      <c r="AL464" s="12"/>
      <c r="AM464" s="12"/>
      <c r="AN464" s="12"/>
      <c r="AO464" s="12"/>
      <c r="AP464" s="12"/>
      <c r="AQ464" s="12"/>
      <c r="AR464" s="12"/>
      <c r="AS464" s="12"/>
      <c r="AT464" s="12"/>
      <c r="AU464" s="12"/>
      <c r="AV464" s="12"/>
      <c r="AW464" s="12"/>
      <c r="AX464" s="12"/>
      <c r="AY464" s="12"/>
      <c r="AZ464" s="12"/>
      <c r="BA464" s="12"/>
      <c r="BB464" s="12"/>
      <c r="BC464" s="12"/>
      <c r="BD464" s="12"/>
      <c r="BE464" s="12"/>
      <c r="BF464" s="12"/>
      <c r="BG464" s="12"/>
      <c r="BH464" s="12"/>
      <c r="BI464" s="12"/>
      <c r="BJ464" s="12"/>
      <c r="BK464" s="12"/>
      <c r="BL464" s="12"/>
      <c r="BM464" s="12"/>
      <c r="BN464" s="12"/>
      <c r="BO464" s="12"/>
      <c r="BP464" s="12"/>
      <c r="BQ464" s="12"/>
      <c r="BR464" s="12"/>
      <c r="BS464" s="12"/>
      <c r="BT464" s="12"/>
      <c r="BU464" s="12"/>
      <c r="BV464" s="12"/>
      <c r="BW464" s="12"/>
      <c r="BX464" s="12"/>
      <c r="BY464" s="12"/>
      <c r="BZ464" s="12"/>
      <c r="CA464" s="12"/>
      <c r="CB464" s="12"/>
      <c r="CC464" s="12"/>
    </row>
    <row r="465" spans="1:81" ht="15.75" x14ac:dyDescent="0.25">
      <c r="A465" s="20"/>
      <c r="B465" s="29"/>
      <c r="C465" s="29"/>
      <c r="D465" s="29"/>
      <c r="E465" s="29"/>
      <c r="F465" s="26"/>
      <c r="G465" s="13"/>
      <c r="H465" s="20"/>
      <c r="I465" s="22"/>
      <c r="J465" s="22"/>
      <c r="K465" s="22"/>
      <c r="L465" s="22"/>
      <c r="M465" s="24"/>
      <c r="N465" s="22"/>
      <c r="O465" s="20"/>
      <c r="P465" s="12"/>
      <c r="Q465" s="12"/>
      <c r="R465" s="12"/>
      <c r="S465" s="12"/>
      <c r="T465" s="12"/>
      <c r="U465" s="12"/>
      <c r="V465" s="12"/>
      <c r="W465" s="12"/>
      <c r="X465" s="12"/>
      <c r="Y465" s="12"/>
      <c r="Z465" s="12"/>
      <c r="AA465" s="12"/>
      <c r="AB465" s="12"/>
      <c r="AC465" s="12"/>
      <c r="AD465" s="12"/>
      <c r="AE465" s="12"/>
      <c r="AF465" s="12"/>
      <c r="AG465" s="12"/>
      <c r="AH465" s="12"/>
      <c r="AI465" s="12"/>
      <c r="AJ465" s="12"/>
      <c r="AK465" s="12"/>
      <c r="AL465" s="12"/>
      <c r="AM465" s="12"/>
      <c r="AN465" s="12"/>
      <c r="AO465" s="12"/>
      <c r="AP465" s="12"/>
      <c r="AQ465" s="12"/>
      <c r="AR465" s="12"/>
      <c r="AS465" s="12"/>
      <c r="AT465" s="12"/>
      <c r="AU465" s="12"/>
      <c r="AV465" s="12"/>
      <c r="AW465" s="12"/>
      <c r="AX465" s="12"/>
      <c r="AY465" s="12"/>
      <c r="AZ465" s="12"/>
      <c r="BA465" s="12"/>
      <c r="BB465" s="12"/>
      <c r="BC465" s="12"/>
      <c r="BD465" s="12"/>
      <c r="BE465" s="12"/>
      <c r="BF465" s="12"/>
      <c r="BG465" s="12"/>
      <c r="BH465" s="12"/>
      <c r="BI465" s="12"/>
      <c r="BJ465" s="12"/>
      <c r="BK465" s="12"/>
      <c r="BL465" s="12"/>
      <c r="BM465" s="12"/>
      <c r="BN465" s="12"/>
      <c r="BO465" s="12"/>
      <c r="BP465" s="12"/>
      <c r="BQ465" s="12"/>
      <c r="BR465" s="12"/>
      <c r="BS465" s="12"/>
      <c r="BT465" s="12"/>
      <c r="BU465" s="12"/>
      <c r="BV465" s="12"/>
      <c r="BW465" s="12"/>
      <c r="BX465" s="12"/>
      <c r="BY465" s="12"/>
      <c r="BZ465" s="12"/>
      <c r="CA465" s="12"/>
      <c r="CB465" s="12"/>
      <c r="CC465" s="12"/>
    </row>
    <row r="466" spans="1:81" ht="15.75" x14ac:dyDescent="0.25">
      <c r="A466" s="20"/>
      <c r="B466" s="29"/>
      <c r="C466" s="29"/>
      <c r="D466" s="29"/>
      <c r="E466" s="29"/>
      <c r="F466" s="26"/>
      <c r="G466" s="13"/>
      <c r="H466" s="20"/>
      <c r="I466" s="22"/>
      <c r="J466" s="22"/>
      <c r="K466" s="22"/>
      <c r="L466" s="22"/>
      <c r="M466" s="24"/>
      <c r="N466" s="22"/>
      <c r="O466" s="20"/>
      <c r="P466" s="12"/>
      <c r="Q466" s="12"/>
      <c r="R466" s="12"/>
      <c r="S466" s="12"/>
      <c r="T466" s="12"/>
      <c r="U466" s="12"/>
      <c r="V466" s="12"/>
      <c r="W466" s="12"/>
      <c r="X466" s="12"/>
      <c r="Y466" s="12"/>
      <c r="Z466" s="12"/>
      <c r="AA466" s="12"/>
      <c r="AB466" s="12"/>
      <c r="AC466" s="12"/>
      <c r="AD466" s="12"/>
      <c r="AE466" s="12"/>
      <c r="AF466" s="12"/>
      <c r="AG466" s="12"/>
      <c r="AH466" s="12"/>
      <c r="AI466" s="12"/>
      <c r="AJ466" s="12"/>
      <c r="AK466" s="12"/>
      <c r="AL466" s="12"/>
      <c r="AM466" s="12"/>
      <c r="AN466" s="12"/>
      <c r="AO466" s="12"/>
      <c r="AP466" s="12"/>
      <c r="AQ466" s="12"/>
      <c r="AR466" s="12"/>
      <c r="AS466" s="12"/>
      <c r="AT466" s="12"/>
      <c r="AU466" s="12"/>
      <c r="AV466" s="12"/>
      <c r="AW466" s="12"/>
      <c r="AX466" s="12"/>
      <c r="AY466" s="12"/>
      <c r="AZ466" s="12"/>
      <c r="BA466" s="12"/>
      <c r="BB466" s="12"/>
      <c r="BC466" s="12"/>
      <c r="BD466" s="12"/>
      <c r="BE466" s="12"/>
      <c r="BF466" s="12"/>
      <c r="BG466" s="12"/>
      <c r="BH466" s="12"/>
      <c r="BI466" s="12"/>
      <c r="BJ466" s="12"/>
      <c r="BK466" s="12"/>
      <c r="BL466" s="12"/>
      <c r="BM466" s="12"/>
      <c r="BN466" s="12"/>
      <c r="BO466" s="12"/>
      <c r="BP466" s="12"/>
      <c r="BQ466" s="12"/>
      <c r="BR466" s="12"/>
      <c r="BS466" s="12"/>
      <c r="BT466" s="12"/>
      <c r="BU466" s="12"/>
      <c r="BV466" s="12"/>
      <c r="BW466" s="12"/>
      <c r="BX466" s="12"/>
      <c r="BY466" s="12"/>
      <c r="BZ466" s="12"/>
      <c r="CA466" s="12"/>
      <c r="CB466" s="12"/>
      <c r="CC466" s="12"/>
    </row>
    <row r="467" spans="1:81" ht="15.75" x14ac:dyDescent="0.25">
      <c r="A467" s="20"/>
      <c r="B467" s="29"/>
      <c r="C467" s="29"/>
      <c r="D467" s="29"/>
      <c r="E467" s="29"/>
      <c r="F467" s="26"/>
      <c r="G467" s="13"/>
      <c r="H467" s="20"/>
      <c r="I467" s="22"/>
      <c r="J467" s="22"/>
      <c r="K467" s="22"/>
      <c r="L467" s="22"/>
      <c r="M467" s="24"/>
      <c r="N467" s="22"/>
      <c r="O467" s="20"/>
      <c r="P467" s="12"/>
      <c r="Q467" s="12"/>
      <c r="R467" s="12"/>
      <c r="S467" s="12"/>
      <c r="T467" s="12"/>
      <c r="U467" s="12"/>
      <c r="V467" s="12"/>
      <c r="W467" s="12"/>
      <c r="X467" s="12"/>
      <c r="Y467" s="12"/>
      <c r="Z467" s="12"/>
      <c r="AA467" s="12"/>
      <c r="AB467" s="12"/>
      <c r="AC467" s="12"/>
      <c r="AD467" s="12"/>
      <c r="AE467" s="12"/>
      <c r="AF467" s="12"/>
      <c r="AG467" s="12"/>
      <c r="AH467" s="12"/>
      <c r="AI467" s="12"/>
      <c r="AJ467" s="12"/>
      <c r="AK467" s="12"/>
      <c r="AL467" s="12"/>
      <c r="AM467" s="12"/>
      <c r="AN467" s="12"/>
      <c r="AO467" s="12"/>
      <c r="AP467" s="12"/>
      <c r="AQ467" s="12"/>
      <c r="AR467" s="12"/>
      <c r="AS467" s="12"/>
      <c r="AT467" s="12"/>
      <c r="AU467" s="12"/>
      <c r="AV467" s="12"/>
      <c r="AW467" s="12"/>
      <c r="AX467" s="12"/>
      <c r="AY467" s="12"/>
      <c r="AZ467" s="12"/>
      <c r="BA467" s="12"/>
      <c r="BB467" s="12"/>
      <c r="BC467" s="12"/>
      <c r="BD467" s="12"/>
      <c r="BE467" s="12"/>
      <c r="BF467" s="12"/>
      <c r="BG467" s="12"/>
      <c r="BH467" s="12"/>
      <c r="BI467" s="12"/>
      <c r="BJ467" s="12"/>
      <c r="BK467" s="12"/>
      <c r="BL467" s="12"/>
      <c r="BM467" s="12"/>
      <c r="BN467" s="12"/>
      <c r="BO467" s="12"/>
      <c r="BP467" s="12"/>
      <c r="BQ467" s="12"/>
      <c r="BR467" s="12"/>
      <c r="BS467" s="12"/>
      <c r="BT467" s="12"/>
      <c r="BU467" s="12"/>
      <c r="BV467" s="12"/>
      <c r="BW467" s="12"/>
      <c r="BX467" s="12"/>
      <c r="BY467" s="12"/>
      <c r="BZ467" s="12"/>
      <c r="CA467" s="12"/>
      <c r="CB467" s="12"/>
      <c r="CC467" s="12"/>
    </row>
    <row r="468" spans="1:81" ht="15.75" x14ac:dyDescent="0.25">
      <c r="A468" s="20"/>
      <c r="B468" s="29"/>
      <c r="C468" s="29"/>
      <c r="D468" s="29"/>
      <c r="E468" s="29"/>
      <c r="F468" s="26"/>
      <c r="G468" s="13"/>
      <c r="H468" s="20"/>
      <c r="I468" s="22"/>
      <c r="J468" s="22"/>
      <c r="K468" s="22"/>
      <c r="L468" s="22"/>
      <c r="M468" s="24"/>
      <c r="N468" s="22"/>
      <c r="O468" s="20"/>
      <c r="P468" s="12"/>
      <c r="Q468" s="12"/>
      <c r="R468" s="12"/>
      <c r="S468" s="12"/>
      <c r="T468" s="12"/>
      <c r="U468" s="12"/>
      <c r="V468" s="12"/>
      <c r="W468" s="12"/>
      <c r="X468" s="12"/>
      <c r="Y468" s="12"/>
      <c r="Z468" s="12"/>
      <c r="AA468" s="12"/>
      <c r="AB468" s="12"/>
      <c r="AC468" s="12"/>
      <c r="AD468" s="12"/>
      <c r="AE468" s="12"/>
      <c r="AF468" s="12"/>
      <c r="AG468" s="12"/>
      <c r="AH468" s="12"/>
      <c r="AI468" s="12"/>
      <c r="AJ468" s="12"/>
      <c r="AK468" s="12"/>
      <c r="AL468" s="12"/>
      <c r="AM468" s="12"/>
      <c r="AN468" s="12"/>
      <c r="AO468" s="12"/>
      <c r="AP468" s="12"/>
      <c r="AQ468" s="12"/>
      <c r="AR468" s="12"/>
      <c r="AS468" s="12"/>
      <c r="AT468" s="12"/>
      <c r="AU468" s="12"/>
      <c r="AV468" s="12"/>
      <c r="AW468" s="12"/>
      <c r="AX468" s="12"/>
      <c r="AY468" s="12"/>
      <c r="AZ468" s="12"/>
      <c r="BA468" s="12"/>
      <c r="BB468" s="12"/>
      <c r="BC468" s="12"/>
      <c r="BD468" s="12"/>
      <c r="BE468" s="12"/>
      <c r="BF468" s="12"/>
      <c r="BG468" s="12"/>
      <c r="BH468" s="12"/>
      <c r="BI468" s="12"/>
      <c r="BJ468" s="12"/>
      <c r="BK468" s="12"/>
      <c r="BL468" s="12"/>
      <c r="BM468" s="12"/>
      <c r="BN468" s="12"/>
      <c r="BO468" s="12"/>
      <c r="BP468" s="12"/>
      <c r="BQ468" s="12"/>
      <c r="BR468" s="12"/>
      <c r="BS468" s="12"/>
      <c r="BT468" s="12"/>
      <c r="BU468" s="12"/>
      <c r="BV468" s="12"/>
      <c r="BW468" s="12"/>
      <c r="BX468" s="12"/>
      <c r="BY468" s="12"/>
      <c r="BZ468" s="12"/>
      <c r="CA468" s="12"/>
      <c r="CB468" s="12"/>
      <c r="CC468" s="12"/>
    </row>
    <row r="469" spans="1:81" ht="15.75" x14ac:dyDescent="0.25">
      <c r="A469" s="20"/>
      <c r="B469" s="29"/>
      <c r="C469" s="29"/>
      <c r="D469" s="29"/>
      <c r="E469" s="29"/>
      <c r="F469" s="26"/>
      <c r="G469" s="13"/>
      <c r="H469" s="20"/>
      <c r="I469" s="22"/>
      <c r="J469" s="22"/>
      <c r="K469" s="22"/>
      <c r="L469" s="22"/>
      <c r="M469" s="24"/>
      <c r="N469" s="22"/>
      <c r="O469" s="20"/>
      <c r="P469" s="12"/>
      <c r="Q469" s="12"/>
      <c r="R469" s="12"/>
      <c r="S469" s="12"/>
      <c r="T469" s="12"/>
      <c r="U469" s="12"/>
      <c r="V469" s="12"/>
      <c r="W469" s="12"/>
      <c r="X469" s="12"/>
      <c r="Y469" s="12"/>
      <c r="Z469" s="12"/>
      <c r="AA469" s="12"/>
      <c r="AB469" s="12"/>
      <c r="AC469" s="12"/>
      <c r="AD469" s="12"/>
      <c r="AE469" s="12"/>
      <c r="AF469" s="12"/>
      <c r="AG469" s="12"/>
      <c r="AH469" s="12"/>
      <c r="AI469" s="12"/>
      <c r="AJ469" s="12"/>
      <c r="AK469" s="12"/>
      <c r="AL469" s="12"/>
      <c r="AM469" s="12"/>
      <c r="AN469" s="12"/>
      <c r="AO469" s="12"/>
      <c r="AP469" s="12"/>
      <c r="AQ469" s="12"/>
      <c r="AR469" s="12"/>
      <c r="AS469" s="12"/>
      <c r="AT469" s="12"/>
      <c r="AU469" s="12"/>
      <c r="AV469" s="12"/>
      <c r="AW469" s="12"/>
      <c r="AX469" s="12"/>
      <c r="AY469" s="12"/>
      <c r="AZ469" s="12"/>
      <c r="BA469" s="12"/>
      <c r="BB469" s="12"/>
      <c r="BC469" s="12"/>
      <c r="BD469" s="12"/>
      <c r="BE469" s="12"/>
      <c r="BF469" s="12"/>
      <c r="BG469" s="12"/>
      <c r="BH469" s="12"/>
      <c r="BI469" s="12"/>
      <c r="BJ469" s="12"/>
      <c r="BK469" s="12"/>
      <c r="BL469" s="12"/>
      <c r="BM469" s="12"/>
      <c r="BN469" s="12"/>
      <c r="BO469" s="12"/>
      <c r="BP469" s="12"/>
      <c r="BQ469" s="12"/>
      <c r="BR469" s="12"/>
      <c r="BS469" s="12"/>
      <c r="BT469" s="12"/>
      <c r="BU469" s="12"/>
      <c r="BV469" s="12"/>
      <c r="BW469" s="12"/>
      <c r="BX469" s="12"/>
      <c r="BY469" s="12"/>
      <c r="BZ469" s="12"/>
      <c r="CA469" s="12"/>
      <c r="CB469" s="12"/>
      <c r="CC469" s="12"/>
    </row>
    <row r="470" spans="1:81" ht="15.75" x14ac:dyDescent="0.25">
      <c r="A470" s="20"/>
      <c r="B470" s="29"/>
      <c r="C470" s="29"/>
      <c r="D470" s="29"/>
      <c r="E470" s="29"/>
      <c r="F470" s="26"/>
      <c r="G470" s="13"/>
      <c r="H470" s="20"/>
      <c r="I470" s="22"/>
      <c r="J470" s="22"/>
      <c r="K470" s="22"/>
      <c r="L470" s="22"/>
      <c r="M470" s="24"/>
      <c r="N470" s="22"/>
      <c r="O470" s="20"/>
      <c r="P470" s="12"/>
      <c r="Q470" s="12"/>
      <c r="R470" s="12"/>
      <c r="S470" s="12"/>
      <c r="T470" s="12"/>
      <c r="U470" s="12"/>
      <c r="V470" s="12"/>
      <c r="W470" s="12"/>
      <c r="X470" s="12"/>
      <c r="Y470" s="12"/>
      <c r="Z470" s="12"/>
      <c r="AA470" s="12"/>
      <c r="AB470" s="12"/>
      <c r="AC470" s="12"/>
      <c r="AD470" s="12"/>
      <c r="AE470" s="12"/>
      <c r="AF470" s="12"/>
      <c r="AG470" s="12"/>
      <c r="AH470" s="12"/>
      <c r="AI470" s="12"/>
      <c r="AJ470" s="12"/>
      <c r="AK470" s="12"/>
      <c r="AL470" s="12"/>
      <c r="AM470" s="12"/>
      <c r="AN470" s="12"/>
      <c r="AO470" s="12"/>
      <c r="AP470" s="12"/>
      <c r="AQ470" s="12"/>
      <c r="AR470" s="12"/>
      <c r="AS470" s="12"/>
      <c r="AT470" s="12"/>
      <c r="AU470" s="12"/>
      <c r="AV470" s="12"/>
      <c r="AW470" s="12"/>
      <c r="AX470" s="12"/>
      <c r="AY470" s="12"/>
      <c r="AZ470" s="12"/>
      <c r="BA470" s="12"/>
      <c r="BB470" s="12"/>
      <c r="BC470" s="12"/>
      <c r="BD470" s="12"/>
      <c r="BE470" s="12"/>
      <c r="BF470" s="12"/>
      <c r="BG470" s="12"/>
      <c r="BH470" s="12"/>
      <c r="BI470" s="12"/>
      <c r="BJ470" s="12"/>
      <c r="BK470" s="12"/>
      <c r="BL470" s="12"/>
      <c r="BM470" s="12"/>
      <c r="BN470" s="12"/>
      <c r="BO470" s="12"/>
      <c r="BP470" s="12"/>
      <c r="BQ470" s="12"/>
      <c r="BR470" s="12"/>
      <c r="BS470" s="12"/>
      <c r="BT470" s="12"/>
      <c r="BU470" s="12"/>
      <c r="BV470" s="12"/>
      <c r="BW470" s="12"/>
      <c r="BX470" s="12"/>
      <c r="BY470" s="12"/>
      <c r="BZ470" s="12"/>
      <c r="CA470" s="12"/>
      <c r="CB470" s="12"/>
      <c r="CC470" s="12"/>
    </row>
    <row r="471" spans="1:81" ht="15.75" x14ac:dyDescent="0.25">
      <c r="A471" s="20"/>
      <c r="B471" s="29"/>
      <c r="C471" s="29"/>
      <c r="D471" s="29"/>
      <c r="E471" s="29"/>
      <c r="F471" s="26"/>
      <c r="G471" s="13"/>
      <c r="H471" s="20"/>
      <c r="I471" s="22"/>
      <c r="J471" s="22"/>
      <c r="K471" s="22"/>
      <c r="L471" s="22"/>
      <c r="M471" s="24"/>
      <c r="N471" s="22"/>
      <c r="O471" s="20"/>
      <c r="P471" s="12"/>
      <c r="Q471" s="12"/>
      <c r="R471" s="12"/>
      <c r="S471" s="12"/>
      <c r="T471" s="12"/>
      <c r="U471" s="12"/>
      <c r="V471" s="12"/>
      <c r="W471" s="12"/>
      <c r="X471" s="12"/>
      <c r="Y471" s="12"/>
      <c r="Z471" s="12"/>
      <c r="AA471" s="12"/>
      <c r="AB471" s="12"/>
      <c r="AC471" s="12"/>
      <c r="AD471" s="12"/>
      <c r="AE471" s="12"/>
      <c r="AF471" s="12"/>
      <c r="AG471" s="12"/>
      <c r="AH471" s="12"/>
      <c r="AI471" s="12"/>
      <c r="AJ471" s="12"/>
      <c r="AK471" s="12"/>
      <c r="AL471" s="12"/>
      <c r="AM471" s="12"/>
      <c r="AN471" s="12"/>
      <c r="AO471" s="12"/>
      <c r="AP471" s="12"/>
      <c r="AQ471" s="12"/>
      <c r="AR471" s="12"/>
      <c r="AS471" s="12"/>
      <c r="AT471" s="12"/>
      <c r="AU471" s="12"/>
      <c r="AV471" s="12"/>
      <c r="AW471" s="12"/>
      <c r="AX471" s="12"/>
      <c r="AY471" s="12"/>
      <c r="AZ471" s="12"/>
      <c r="BA471" s="12"/>
      <c r="BB471" s="12"/>
      <c r="BC471" s="12"/>
      <c r="BD471" s="12"/>
      <c r="BE471" s="12"/>
      <c r="BF471" s="12"/>
      <c r="BG471" s="12"/>
      <c r="BH471" s="12"/>
      <c r="BI471" s="12"/>
      <c r="BJ471" s="12"/>
      <c r="BK471" s="12"/>
      <c r="BL471" s="12"/>
      <c r="BM471" s="12"/>
      <c r="BN471" s="12"/>
      <c r="BO471" s="12"/>
      <c r="BP471" s="12"/>
      <c r="BQ471" s="12"/>
      <c r="BR471" s="12"/>
      <c r="BS471" s="12"/>
      <c r="BT471" s="12"/>
      <c r="BU471" s="12"/>
      <c r="BV471" s="12"/>
      <c r="BW471" s="12"/>
      <c r="BX471" s="12"/>
      <c r="BY471" s="12"/>
      <c r="BZ471" s="12"/>
      <c r="CA471" s="12"/>
      <c r="CB471" s="12"/>
      <c r="CC471" s="12"/>
    </row>
    <row r="472" spans="1:81" ht="15.75" x14ac:dyDescent="0.25">
      <c r="A472" s="20"/>
      <c r="B472" s="29"/>
      <c r="C472" s="29"/>
      <c r="D472" s="29"/>
      <c r="E472" s="29"/>
      <c r="F472" s="26"/>
      <c r="G472" s="13"/>
      <c r="H472" s="20"/>
      <c r="I472" s="22"/>
      <c r="J472" s="22"/>
      <c r="K472" s="22"/>
      <c r="L472" s="22"/>
      <c r="M472" s="24"/>
      <c r="N472" s="22"/>
      <c r="O472" s="20"/>
      <c r="P472" s="12"/>
      <c r="Q472" s="12"/>
      <c r="R472" s="12"/>
      <c r="S472" s="12"/>
      <c r="T472" s="12"/>
      <c r="U472" s="12"/>
      <c r="V472" s="12"/>
      <c r="W472" s="12"/>
      <c r="X472" s="12"/>
      <c r="Y472" s="12"/>
      <c r="Z472" s="12"/>
      <c r="AA472" s="12"/>
      <c r="AB472" s="12"/>
      <c r="AC472" s="12"/>
      <c r="AD472" s="12"/>
      <c r="AE472" s="12"/>
      <c r="AF472" s="12"/>
      <c r="AG472" s="12"/>
      <c r="AH472" s="12"/>
      <c r="AI472" s="12"/>
      <c r="AJ472" s="12"/>
      <c r="AK472" s="12"/>
      <c r="AL472" s="12"/>
      <c r="AM472" s="12"/>
      <c r="AN472" s="12"/>
      <c r="AO472" s="12"/>
      <c r="AP472" s="12"/>
      <c r="AQ472" s="12"/>
      <c r="AR472" s="12"/>
      <c r="AS472" s="12"/>
      <c r="AT472" s="12"/>
      <c r="AU472" s="12"/>
      <c r="AV472" s="12"/>
      <c r="AW472" s="12"/>
      <c r="AX472" s="12"/>
      <c r="AY472" s="12"/>
      <c r="AZ472" s="12"/>
      <c r="BA472" s="12"/>
      <c r="BB472" s="12"/>
      <c r="BC472" s="12"/>
      <c r="BD472" s="12"/>
      <c r="BE472" s="12"/>
      <c r="BF472" s="12"/>
      <c r="BG472" s="12"/>
      <c r="BH472" s="12"/>
      <c r="BI472" s="12"/>
      <c r="BJ472" s="12"/>
      <c r="BK472" s="12"/>
      <c r="BL472" s="12"/>
      <c r="BM472" s="12"/>
      <c r="BN472" s="12"/>
      <c r="BO472" s="12"/>
      <c r="BP472" s="12"/>
      <c r="BQ472" s="12"/>
      <c r="BR472" s="12"/>
      <c r="BS472" s="12"/>
      <c r="BT472" s="12"/>
      <c r="BU472" s="12"/>
      <c r="BV472" s="12"/>
      <c r="BW472" s="12"/>
      <c r="BX472" s="12"/>
      <c r="BY472" s="12"/>
      <c r="BZ472" s="12"/>
      <c r="CA472" s="12"/>
      <c r="CB472" s="12"/>
      <c r="CC472" s="12"/>
    </row>
    <row r="473" spans="1:81" ht="15.75" x14ac:dyDescent="0.25">
      <c r="A473" s="20"/>
      <c r="B473" s="29"/>
      <c r="C473" s="29"/>
      <c r="D473" s="29"/>
      <c r="E473" s="29"/>
      <c r="F473" s="26"/>
      <c r="G473" s="13"/>
      <c r="H473" s="20"/>
      <c r="I473" s="22"/>
      <c r="J473" s="22"/>
      <c r="K473" s="22"/>
      <c r="L473" s="22"/>
      <c r="M473" s="24"/>
      <c r="N473" s="22"/>
      <c r="O473" s="20"/>
      <c r="P473" s="12"/>
      <c r="Q473" s="12"/>
      <c r="R473" s="12"/>
      <c r="S473" s="12"/>
      <c r="T473" s="12"/>
      <c r="U473" s="12"/>
      <c r="V473" s="12"/>
      <c r="W473" s="12"/>
      <c r="X473" s="12"/>
      <c r="Y473" s="12"/>
      <c r="Z473" s="12"/>
      <c r="AA473" s="12"/>
      <c r="AB473" s="12"/>
      <c r="AC473" s="12"/>
      <c r="AD473" s="12"/>
      <c r="AE473" s="12"/>
      <c r="AF473" s="12"/>
      <c r="AG473" s="12"/>
      <c r="AH473" s="12"/>
      <c r="AI473" s="12"/>
      <c r="AJ473" s="12"/>
      <c r="AK473" s="12"/>
      <c r="AL473" s="12"/>
      <c r="AM473" s="12"/>
      <c r="AN473" s="12"/>
      <c r="AO473" s="12"/>
      <c r="AP473" s="12"/>
      <c r="AQ473" s="12"/>
      <c r="AR473" s="12"/>
      <c r="AS473" s="12"/>
      <c r="AT473" s="12"/>
      <c r="AU473" s="12"/>
      <c r="AV473" s="12"/>
      <c r="AW473" s="12"/>
      <c r="AX473" s="12"/>
      <c r="AY473" s="12"/>
      <c r="AZ473" s="12"/>
      <c r="BA473" s="12"/>
      <c r="BB473" s="12"/>
      <c r="BC473" s="12"/>
      <c r="BD473" s="12"/>
      <c r="BE473" s="12"/>
      <c r="BF473" s="12"/>
      <c r="BG473" s="12"/>
      <c r="BH473" s="12"/>
      <c r="BI473" s="12"/>
      <c r="BJ473" s="12"/>
      <c r="BK473" s="12"/>
      <c r="BL473" s="12"/>
      <c r="BM473" s="12"/>
      <c r="BN473" s="12"/>
      <c r="BO473" s="12"/>
      <c r="BP473" s="12"/>
      <c r="BQ473" s="12"/>
      <c r="BR473" s="12"/>
      <c r="BS473" s="12"/>
      <c r="BT473" s="12"/>
      <c r="BU473" s="12"/>
      <c r="BV473" s="12"/>
      <c r="BW473" s="12"/>
      <c r="BX473" s="12"/>
      <c r="BY473" s="12"/>
      <c r="BZ473" s="12"/>
      <c r="CA473" s="12"/>
      <c r="CB473" s="12"/>
      <c r="CC473" s="12"/>
    </row>
    <row r="474" spans="1:81" ht="15.75" x14ac:dyDescent="0.25">
      <c r="A474" s="20"/>
      <c r="B474" s="29"/>
      <c r="C474" s="29"/>
      <c r="D474" s="29"/>
      <c r="E474" s="29"/>
      <c r="F474" s="26"/>
      <c r="G474" s="13"/>
      <c r="H474" s="20"/>
      <c r="I474" s="22"/>
      <c r="J474" s="22"/>
      <c r="K474" s="22"/>
      <c r="L474" s="22"/>
      <c r="M474" s="24"/>
      <c r="N474" s="22"/>
      <c r="O474" s="20"/>
      <c r="P474" s="12"/>
      <c r="Q474" s="12"/>
      <c r="R474" s="12"/>
      <c r="S474" s="12"/>
      <c r="T474" s="12"/>
      <c r="U474" s="12"/>
      <c r="V474" s="12"/>
      <c r="W474" s="12"/>
      <c r="X474" s="12"/>
      <c r="Y474" s="12"/>
      <c r="Z474" s="12"/>
      <c r="AA474" s="12"/>
      <c r="AB474" s="12"/>
      <c r="AC474" s="12"/>
      <c r="AD474" s="12"/>
      <c r="AE474" s="12"/>
      <c r="AF474" s="12"/>
      <c r="AG474" s="12"/>
      <c r="AH474" s="12"/>
      <c r="AI474" s="12"/>
      <c r="AJ474" s="12"/>
      <c r="AK474" s="12"/>
      <c r="AL474" s="12"/>
      <c r="AM474" s="12"/>
      <c r="AN474" s="12"/>
      <c r="AO474" s="12"/>
      <c r="AP474" s="12"/>
      <c r="AQ474" s="12"/>
      <c r="AR474" s="12"/>
      <c r="AS474" s="12"/>
      <c r="AT474" s="12"/>
      <c r="AU474" s="12"/>
      <c r="AV474" s="12"/>
      <c r="AW474" s="12"/>
      <c r="AX474" s="12"/>
      <c r="AY474" s="12"/>
      <c r="AZ474" s="12"/>
      <c r="BA474" s="12"/>
      <c r="BB474" s="12"/>
      <c r="BC474" s="12"/>
      <c r="BD474" s="12"/>
      <c r="BE474" s="12"/>
      <c r="BF474" s="12"/>
      <c r="BG474" s="12"/>
      <c r="BH474" s="12"/>
      <c r="BI474" s="12"/>
      <c r="BJ474" s="12"/>
      <c r="BK474" s="12"/>
      <c r="BL474" s="12"/>
      <c r="BM474" s="12"/>
      <c r="BN474" s="12"/>
      <c r="BO474" s="12"/>
      <c r="BP474" s="12"/>
      <c r="BQ474" s="12"/>
      <c r="BR474" s="12"/>
      <c r="BS474" s="12"/>
      <c r="BT474" s="12"/>
      <c r="BU474" s="12"/>
      <c r="BV474" s="12"/>
      <c r="BW474" s="12"/>
      <c r="BX474" s="12"/>
      <c r="BY474" s="12"/>
      <c r="BZ474" s="12"/>
      <c r="CA474" s="12"/>
      <c r="CB474" s="12"/>
      <c r="CC474" s="12"/>
    </row>
    <row r="475" spans="1:81" ht="15.75" x14ac:dyDescent="0.25">
      <c r="A475" s="20"/>
      <c r="B475" s="29"/>
      <c r="C475" s="29"/>
      <c r="D475" s="29"/>
      <c r="E475" s="29"/>
      <c r="F475" s="26"/>
      <c r="G475" s="13"/>
      <c r="H475" s="20"/>
      <c r="I475" s="22"/>
      <c r="J475" s="22"/>
      <c r="K475" s="22"/>
      <c r="L475" s="22"/>
      <c r="M475" s="24"/>
      <c r="N475" s="22"/>
      <c r="O475" s="20"/>
      <c r="P475" s="12"/>
      <c r="Q475" s="12"/>
      <c r="R475" s="12"/>
      <c r="S475" s="12"/>
      <c r="T475" s="12"/>
      <c r="U475" s="12"/>
      <c r="V475" s="12"/>
      <c r="W475" s="12"/>
      <c r="X475" s="12"/>
      <c r="Y475" s="12"/>
      <c r="Z475" s="12"/>
      <c r="AA475" s="12"/>
      <c r="AB475" s="12"/>
      <c r="AC475" s="12"/>
      <c r="AD475" s="12"/>
      <c r="AE475" s="12"/>
      <c r="AF475" s="12"/>
      <c r="AG475" s="12"/>
      <c r="AH475" s="12"/>
      <c r="AI475" s="12"/>
      <c r="AJ475" s="12"/>
      <c r="AK475" s="12"/>
      <c r="AL475" s="12"/>
      <c r="AM475" s="12"/>
      <c r="AN475" s="12"/>
      <c r="AO475" s="12"/>
      <c r="AP475" s="12"/>
      <c r="AQ475" s="12"/>
      <c r="AR475" s="12"/>
      <c r="AS475" s="12"/>
      <c r="AT475" s="12"/>
      <c r="AU475" s="12"/>
      <c r="AV475" s="12"/>
      <c r="AW475" s="12"/>
      <c r="AX475" s="12"/>
      <c r="AY475" s="12"/>
      <c r="AZ475" s="12"/>
      <c r="BA475" s="12"/>
      <c r="BB475" s="12"/>
      <c r="BC475" s="12"/>
      <c r="BD475" s="12"/>
      <c r="BE475" s="12"/>
      <c r="BF475" s="12"/>
      <c r="BG475" s="12"/>
      <c r="BH475" s="12"/>
      <c r="BI475" s="12"/>
      <c r="BJ475" s="12"/>
      <c r="BK475" s="12"/>
      <c r="BL475" s="12"/>
      <c r="BM475" s="12"/>
      <c r="BN475" s="12"/>
      <c r="BO475" s="12"/>
      <c r="BP475" s="12"/>
      <c r="BQ475" s="12"/>
      <c r="BR475" s="12"/>
      <c r="BS475" s="12"/>
      <c r="BT475" s="12"/>
      <c r="BU475" s="12"/>
      <c r="BV475" s="12"/>
      <c r="BW475" s="12"/>
      <c r="BX475" s="12"/>
      <c r="BY475" s="12"/>
      <c r="BZ475" s="12"/>
      <c r="CA475" s="12"/>
      <c r="CB475" s="12"/>
      <c r="CC475" s="12"/>
    </row>
    <row r="476" spans="1:81" ht="15.75" x14ac:dyDescent="0.25">
      <c r="A476" s="20"/>
      <c r="B476" s="29"/>
      <c r="C476" s="29"/>
      <c r="D476" s="29"/>
      <c r="E476" s="29"/>
      <c r="F476" s="26"/>
      <c r="G476" s="13"/>
      <c r="H476" s="20"/>
      <c r="I476" s="22"/>
      <c r="J476" s="22"/>
      <c r="K476" s="22"/>
      <c r="L476" s="22"/>
      <c r="M476" s="24"/>
      <c r="N476" s="22"/>
      <c r="O476" s="20"/>
      <c r="P476" s="12"/>
      <c r="Q476" s="12"/>
      <c r="R476" s="12"/>
      <c r="S476" s="12"/>
      <c r="T476" s="12"/>
      <c r="U476" s="12"/>
      <c r="V476" s="12"/>
      <c r="W476" s="12"/>
      <c r="X476" s="12"/>
      <c r="Y476" s="12"/>
      <c r="Z476" s="12"/>
      <c r="AA476" s="12"/>
      <c r="AB476" s="12"/>
      <c r="AC476" s="12"/>
      <c r="AD476" s="12"/>
      <c r="AE476" s="12"/>
      <c r="AF476" s="12"/>
      <c r="AG476" s="12"/>
      <c r="AH476" s="12"/>
      <c r="AI476" s="12"/>
      <c r="AJ476" s="12"/>
      <c r="AK476" s="12"/>
      <c r="AL476" s="12"/>
      <c r="AM476" s="12"/>
      <c r="AN476" s="12"/>
      <c r="AO476" s="12"/>
      <c r="AP476" s="12"/>
      <c r="AQ476" s="12"/>
      <c r="AR476" s="12"/>
      <c r="AS476" s="12"/>
      <c r="AT476" s="12"/>
      <c r="AU476" s="12"/>
      <c r="AV476" s="12"/>
      <c r="AW476" s="12"/>
      <c r="AX476" s="12"/>
      <c r="AY476" s="12"/>
      <c r="AZ476" s="12"/>
      <c r="BA476" s="12"/>
      <c r="BB476" s="12"/>
      <c r="BC476" s="12"/>
      <c r="BD476" s="12"/>
      <c r="BE476" s="12"/>
      <c r="BF476" s="12"/>
      <c r="BG476" s="12"/>
      <c r="BH476" s="12"/>
      <c r="BI476" s="12"/>
      <c r="BJ476" s="12"/>
      <c r="BK476" s="12"/>
      <c r="BL476" s="12"/>
      <c r="BM476" s="12"/>
      <c r="BN476" s="12"/>
      <c r="BO476" s="12"/>
      <c r="BP476" s="12"/>
      <c r="BQ476" s="12"/>
      <c r="BR476" s="12"/>
      <c r="BS476" s="12"/>
      <c r="BT476" s="12"/>
      <c r="BU476" s="12"/>
      <c r="BV476" s="12"/>
      <c r="BW476" s="12"/>
      <c r="BX476" s="12"/>
      <c r="BY476" s="12"/>
      <c r="BZ476" s="12"/>
      <c r="CA476" s="12"/>
      <c r="CB476" s="12"/>
      <c r="CC476" s="12"/>
    </row>
    <row r="477" spans="1:81" ht="15.75" x14ac:dyDescent="0.25">
      <c r="A477" s="20"/>
      <c r="B477" s="29"/>
      <c r="C477" s="29"/>
      <c r="D477" s="29"/>
      <c r="E477" s="29"/>
      <c r="F477" s="26"/>
      <c r="G477" s="13"/>
      <c r="H477" s="20"/>
      <c r="I477" s="22"/>
      <c r="J477" s="22"/>
      <c r="K477" s="22"/>
      <c r="L477" s="22"/>
      <c r="M477" s="24"/>
      <c r="N477" s="22"/>
      <c r="O477" s="20"/>
      <c r="P477" s="12"/>
      <c r="Q477" s="12"/>
      <c r="R477" s="12"/>
      <c r="S477" s="12"/>
      <c r="T477" s="12"/>
      <c r="U477" s="12"/>
      <c r="V477" s="12"/>
      <c r="W477" s="12"/>
      <c r="X477" s="12"/>
      <c r="Y477" s="12"/>
      <c r="Z477" s="12"/>
      <c r="AA477" s="12"/>
      <c r="AB477" s="12"/>
      <c r="AC477" s="12"/>
      <c r="AD477" s="12"/>
      <c r="AE477" s="12"/>
      <c r="AF477" s="12"/>
      <c r="AG477" s="12"/>
      <c r="AH477" s="12"/>
      <c r="AI477" s="12"/>
      <c r="AJ477" s="12"/>
      <c r="AK477" s="12"/>
      <c r="AL477" s="12"/>
      <c r="AM477" s="12"/>
      <c r="AN477" s="12"/>
      <c r="AO477" s="12"/>
      <c r="AP477" s="12"/>
      <c r="AQ477" s="12"/>
      <c r="AR477" s="12"/>
      <c r="AS477" s="12"/>
      <c r="AT477" s="12"/>
      <c r="AU477" s="12"/>
      <c r="AV477" s="12"/>
      <c r="AW477" s="12"/>
      <c r="AX477" s="12"/>
      <c r="AY477" s="12"/>
      <c r="AZ477" s="12"/>
      <c r="BA477" s="12"/>
      <c r="BB477" s="12"/>
      <c r="BC477" s="12"/>
      <c r="BD477" s="12"/>
      <c r="BE477" s="12"/>
      <c r="BF477" s="12"/>
      <c r="BG477" s="12"/>
      <c r="BH477" s="12"/>
      <c r="BI477" s="12"/>
      <c r="BJ477" s="12"/>
      <c r="BK477" s="12"/>
      <c r="BL477" s="12"/>
      <c r="BM477" s="12"/>
      <c r="BN477" s="12"/>
      <c r="BO477" s="12"/>
      <c r="BP477" s="12"/>
      <c r="BQ477" s="12"/>
      <c r="BR477" s="12"/>
      <c r="BS477" s="12"/>
      <c r="BT477" s="12"/>
      <c r="BU477" s="12"/>
      <c r="BV477" s="12"/>
      <c r="BW477" s="12"/>
      <c r="BX477" s="12"/>
      <c r="BY477" s="12"/>
      <c r="BZ477" s="12"/>
      <c r="CA477" s="12"/>
      <c r="CB477" s="12"/>
      <c r="CC477" s="12"/>
    </row>
    <row r="478" spans="1:81" ht="15.75" x14ac:dyDescent="0.25">
      <c r="A478" s="20"/>
      <c r="B478" s="29"/>
      <c r="C478" s="29"/>
      <c r="D478" s="29"/>
      <c r="E478" s="29"/>
      <c r="F478" s="26"/>
      <c r="G478" s="13"/>
      <c r="H478" s="20"/>
      <c r="I478" s="22"/>
      <c r="J478" s="22"/>
      <c r="K478" s="22"/>
      <c r="L478" s="22"/>
      <c r="M478" s="24"/>
      <c r="N478" s="22"/>
      <c r="O478" s="20"/>
      <c r="P478" s="12"/>
      <c r="Q478" s="12"/>
      <c r="R478" s="12"/>
      <c r="S478" s="12"/>
      <c r="T478" s="12"/>
      <c r="U478" s="12"/>
      <c r="V478" s="12"/>
      <c r="W478" s="12"/>
      <c r="X478" s="12"/>
      <c r="Y478" s="12"/>
      <c r="Z478" s="12"/>
      <c r="AA478" s="12"/>
      <c r="AB478" s="12"/>
      <c r="AC478" s="12"/>
      <c r="AD478" s="12"/>
      <c r="AE478" s="12"/>
      <c r="AF478" s="12"/>
      <c r="AG478" s="12"/>
      <c r="AH478" s="12"/>
      <c r="AI478" s="12"/>
      <c r="AJ478" s="12"/>
      <c r="AK478" s="12"/>
      <c r="AL478" s="12"/>
      <c r="AM478" s="12"/>
      <c r="AN478" s="12"/>
      <c r="AO478" s="12"/>
      <c r="AP478" s="12"/>
      <c r="AQ478" s="12"/>
      <c r="AR478" s="12"/>
      <c r="AS478" s="12"/>
      <c r="AT478" s="12"/>
      <c r="AU478" s="12"/>
      <c r="AV478" s="12"/>
      <c r="AW478" s="12"/>
      <c r="AX478" s="12"/>
      <c r="AY478" s="12"/>
      <c r="AZ478" s="12"/>
      <c r="BA478" s="12"/>
      <c r="BB478" s="12"/>
      <c r="BC478" s="12"/>
      <c r="BD478" s="12"/>
      <c r="BE478" s="12"/>
      <c r="BF478" s="12"/>
      <c r="BG478" s="12"/>
      <c r="BH478" s="12"/>
      <c r="BI478" s="12"/>
      <c r="BJ478" s="12"/>
      <c r="BK478" s="12"/>
      <c r="BL478" s="12"/>
      <c r="BM478" s="12"/>
      <c r="BN478" s="12"/>
      <c r="BO478" s="12"/>
      <c r="BP478" s="12"/>
      <c r="BQ478" s="12"/>
      <c r="BR478" s="12"/>
      <c r="BS478" s="12"/>
      <c r="BT478" s="12"/>
      <c r="BU478" s="12"/>
      <c r="BV478" s="12"/>
      <c r="BW478" s="12"/>
      <c r="BX478" s="12"/>
      <c r="BY478" s="12"/>
      <c r="BZ478" s="12"/>
      <c r="CA478" s="12"/>
      <c r="CB478" s="12"/>
      <c r="CC478" s="12"/>
    </row>
    <row r="479" spans="1:81" ht="15.75" x14ac:dyDescent="0.25">
      <c r="A479" s="20"/>
      <c r="B479" s="29"/>
      <c r="C479" s="29"/>
      <c r="D479" s="29"/>
      <c r="E479" s="29"/>
      <c r="F479" s="26"/>
      <c r="G479" s="13"/>
      <c r="H479" s="20"/>
      <c r="I479" s="22"/>
      <c r="J479" s="22"/>
      <c r="K479" s="22"/>
      <c r="L479" s="22"/>
      <c r="M479" s="24"/>
      <c r="N479" s="22"/>
      <c r="O479" s="20"/>
      <c r="P479" s="12"/>
      <c r="Q479" s="12"/>
      <c r="R479" s="12"/>
      <c r="S479" s="12"/>
      <c r="T479" s="12"/>
      <c r="U479" s="12"/>
      <c r="V479" s="12"/>
      <c r="W479" s="12"/>
      <c r="X479" s="12"/>
      <c r="Y479" s="12"/>
      <c r="Z479" s="12"/>
      <c r="AA479" s="12"/>
      <c r="AB479" s="12"/>
      <c r="AC479" s="12"/>
      <c r="AD479" s="12"/>
      <c r="AE479" s="12"/>
      <c r="AF479" s="12"/>
      <c r="AG479" s="12"/>
      <c r="AH479" s="12"/>
      <c r="AI479" s="12"/>
      <c r="AJ479" s="12"/>
      <c r="AK479" s="12"/>
      <c r="AL479" s="12"/>
      <c r="AM479" s="12"/>
      <c r="AN479" s="12"/>
      <c r="AO479" s="12"/>
      <c r="AP479" s="12"/>
      <c r="AQ479" s="12"/>
      <c r="AR479" s="12"/>
      <c r="AS479" s="12"/>
      <c r="AT479" s="12"/>
      <c r="AU479" s="12"/>
      <c r="AV479" s="12"/>
      <c r="AW479" s="12"/>
      <c r="AX479" s="12"/>
      <c r="AY479" s="12"/>
      <c r="AZ479" s="12"/>
      <c r="BA479" s="12"/>
      <c r="BB479" s="12"/>
      <c r="BC479" s="12"/>
      <c r="BD479" s="12"/>
      <c r="BE479" s="12"/>
      <c r="BF479" s="12"/>
      <c r="BG479" s="12"/>
      <c r="BH479" s="12"/>
      <c r="BI479" s="12"/>
      <c r="BJ479" s="12"/>
      <c r="BK479" s="12"/>
      <c r="BL479" s="12"/>
      <c r="BM479" s="12"/>
      <c r="BN479" s="12"/>
      <c r="BO479" s="12"/>
      <c r="BP479" s="12"/>
      <c r="BQ479" s="12"/>
      <c r="BR479" s="12"/>
      <c r="BS479" s="12"/>
      <c r="BT479" s="12"/>
      <c r="BU479" s="12"/>
      <c r="BV479" s="12"/>
      <c r="BW479" s="12"/>
      <c r="BX479" s="12"/>
      <c r="BY479" s="12"/>
      <c r="BZ479" s="12"/>
      <c r="CA479" s="12"/>
      <c r="CB479" s="12"/>
      <c r="CC479" s="12"/>
    </row>
    <row r="480" spans="1:81" ht="15.75" x14ac:dyDescent="0.25">
      <c r="A480" s="20"/>
      <c r="B480" s="29"/>
      <c r="C480" s="29"/>
      <c r="D480" s="29"/>
      <c r="E480" s="29"/>
      <c r="F480" s="26"/>
      <c r="G480" s="13"/>
      <c r="H480" s="20"/>
      <c r="I480" s="22"/>
      <c r="J480" s="22"/>
      <c r="K480" s="22"/>
      <c r="L480" s="22"/>
      <c r="M480" s="24"/>
      <c r="N480" s="22"/>
      <c r="O480" s="20"/>
      <c r="P480" s="12"/>
      <c r="Q480" s="12"/>
      <c r="R480" s="12"/>
      <c r="S480" s="12"/>
      <c r="T480" s="12"/>
      <c r="U480" s="12"/>
      <c r="V480" s="12"/>
      <c r="W480" s="12"/>
      <c r="X480" s="12"/>
      <c r="Y480" s="12"/>
      <c r="Z480" s="12"/>
      <c r="AA480" s="12"/>
      <c r="AB480" s="12"/>
      <c r="AC480" s="12"/>
      <c r="AD480" s="12"/>
      <c r="AE480" s="12"/>
      <c r="AF480" s="12"/>
      <c r="AG480" s="12"/>
      <c r="AH480" s="12"/>
      <c r="AI480" s="12"/>
      <c r="AJ480" s="12"/>
      <c r="AK480" s="12"/>
      <c r="AL480" s="12"/>
      <c r="AM480" s="12"/>
      <c r="AN480" s="12"/>
      <c r="AO480" s="12"/>
      <c r="AP480" s="12"/>
      <c r="AQ480" s="12"/>
      <c r="AR480" s="12"/>
      <c r="AS480" s="12"/>
      <c r="AT480" s="12"/>
      <c r="AU480" s="12"/>
      <c r="AV480" s="12"/>
      <c r="AW480" s="12"/>
      <c r="AX480" s="12"/>
      <c r="AY480" s="12"/>
      <c r="AZ480" s="12"/>
      <c r="BA480" s="12"/>
      <c r="BB480" s="12"/>
      <c r="BC480" s="12"/>
      <c r="BD480" s="12"/>
      <c r="BE480" s="12"/>
      <c r="BF480" s="12"/>
      <c r="BG480" s="12"/>
      <c r="BH480" s="12"/>
      <c r="BI480" s="12"/>
      <c r="BJ480" s="12"/>
      <c r="BK480" s="12"/>
      <c r="BL480" s="12"/>
      <c r="BM480" s="12"/>
      <c r="BN480" s="12"/>
      <c r="BO480" s="12"/>
      <c r="BP480" s="12"/>
      <c r="BQ480" s="12"/>
      <c r="BR480" s="12"/>
      <c r="BS480" s="12"/>
      <c r="BT480" s="12"/>
      <c r="BU480" s="12"/>
      <c r="BV480" s="12"/>
      <c r="BW480" s="12"/>
      <c r="BX480" s="12"/>
      <c r="BY480" s="12"/>
      <c r="BZ480" s="12"/>
      <c r="CA480" s="12"/>
      <c r="CB480" s="12"/>
      <c r="CC480" s="12"/>
    </row>
    <row r="481" spans="1:81" ht="15.75" x14ac:dyDescent="0.25">
      <c r="A481" s="20"/>
      <c r="B481" s="29"/>
      <c r="C481" s="29"/>
      <c r="D481" s="29"/>
      <c r="E481" s="29"/>
      <c r="F481" s="26"/>
      <c r="G481" s="13"/>
      <c r="H481" s="20"/>
      <c r="I481" s="22"/>
      <c r="J481" s="22"/>
      <c r="K481" s="22"/>
      <c r="L481" s="22"/>
      <c r="M481" s="24"/>
      <c r="N481" s="22"/>
      <c r="O481" s="20"/>
      <c r="P481" s="12"/>
      <c r="Q481" s="12"/>
      <c r="R481" s="12"/>
      <c r="S481" s="12"/>
      <c r="T481" s="12"/>
      <c r="U481" s="12"/>
      <c r="V481" s="12"/>
      <c r="W481" s="12"/>
      <c r="X481" s="12"/>
      <c r="Y481" s="12"/>
      <c r="Z481" s="12"/>
      <c r="AA481" s="12"/>
      <c r="AB481" s="12"/>
      <c r="AC481" s="12"/>
      <c r="AD481" s="12"/>
      <c r="AE481" s="12"/>
      <c r="AF481" s="12"/>
      <c r="AG481" s="12"/>
      <c r="AH481" s="12"/>
      <c r="AI481" s="12"/>
      <c r="AJ481" s="12"/>
      <c r="AK481" s="12"/>
      <c r="AL481" s="12"/>
      <c r="AM481" s="12"/>
      <c r="AN481" s="12"/>
      <c r="AO481" s="12"/>
      <c r="AP481" s="12"/>
      <c r="AQ481" s="12"/>
      <c r="AR481" s="12"/>
      <c r="AS481" s="12"/>
      <c r="AT481" s="12"/>
      <c r="AU481" s="12"/>
      <c r="AV481" s="12"/>
      <c r="AW481" s="12"/>
      <c r="AX481" s="12"/>
      <c r="AY481" s="12"/>
      <c r="AZ481" s="12"/>
      <c r="BA481" s="12"/>
      <c r="BB481" s="12"/>
      <c r="BC481" s="12"/>
      <c r="BD481" s="12"/>
      <c r="BE481" s="12"/>
      <c r="BF481" s="12"/>
      <c r="BG481" s="12"/>
      <c r="BH481" s="12"/>
      <c r="BI481" s="12"/>
      <c r="BJ481" s="12"/>
      <c r="BK481" s="12"/>
      <c r="BL481" s="12"/>
      <c r="BM481" s="12"/>
      <c r="BN481" s="12"/>
      <c r="BO481" s="12"/>
      <c r="BP481" s="12"/>
      <c r="BQ481" s="12"/>
      <c r="BR481" s="12"/>
      <c r="BS481" s="12"/>
      <c r="BT481" s="12"/>
      <c r="BU481" s="12"/>
      <c r="BV481" s="12"/>
      <c r="BW481" s="12"/>
      <c r="BX481" s="12"/>
      <c r="BY481" s="12"/>
      <c r="BZ481" s="12"/>
      <c r="CA481" s="12"/>
      <c r="CB481" s="12"/>
      <c r="CC481" s="12"/>
    </row>
    <row r="482" spans="1:81" ht="15.75" x14ac:dyDescent="0.25">
      <c r="A482" s="20"/>
      <c r="B482" s="29"/>
      <c r="C482" s="29"/>
      <c r="D482" s="29"/>
      <c r="E482" s="29"/>
      <c r="F482" s="26"/>
      <c r="G482" s="13"/>
      <c r="H482" s="20"/>
      <c r="I482" s="22"/>
      <c r="J482" s="22"/>
      <c r="K482" s="22"/>
      <c r="L482" s="22"/>
      <c r="M482" s="24"/>
      <c r="N482" s="22"/>
      <c r="O482" s="20"/>
      <c r="P482" s="12"/>
      <c r="Q482" s="12"/>
      <c r="R482" s="12"/>
      <c r="S482" s="12"/>
      <c r="T482" s="12"/>
      <c r="U482" s="12"/>
      <c r="V482" s="12"/>
      <c r="W482" s="12"/>
      <c r="X482" s="12"/>
      <c r="Y482" s="12"/>
      <c r="Z482" s="12"/>
      <c r="AA482" s="12"/>
      <c r="AB482" s="12"/>
      <c r="AC482" s="12"/>
      <c r="AD482" s="12"/>
      <c r="AE482" s="12"/>
      <c r="AF482" s="12"/>
      <c r="AG482" s="12"/>
      <c r="AH482" s="12"/>
      <c r="AI482" s="12"/>
      <c r="AJ482" s="12"/>
      <c r="AK482" s="12"/>
      <c r="AL482" s="12"/>
      <c r="AM482" s="12"/>
      <c r="AN482" s="12"/>
      <c r="AO482" s="12"/>
      <c r="AP482" s="12"/>
      <c r="AQ482" s="12"/>
      <c r="AR482" s="12"/>
      <c r="AS482" s="12"/>
      <c r="AT482" s="12"/>
      <c r="AU482" s="12"/>
      <c r="AV482" s="12"/>
      <c r="AW482" s="12"/>
      <c r="AX482" s="12"/>
      <c r="AY482" s="12"/>
      <c r="AZ482" s="12"/>
      <c r="BA482" s="12"/>
      <c r="BB482" s="12"/>
      <c r="BC482" s="12"/>
      <c r="BD482" s="12"/>
      <c r="BE482" s="12"/>
      <c r="BF482" s="12"/>
      <c r="BG482" s="12"/>
      <c r="BH482" s="12"/>
      <c r="BI482" s="12"/>
      <c r="BJ482" s="12"/>
      <c r="BK482" s="12"/>
      <c r="BL482" s="12"/>
      <c r="BM482" s="12"/>
      <c r="BN482" s="12"/>
      <c r="BO482" s="12"/>
      <c r="BP482" s="12"/>
      <c r="BQ482" s="12"/>
      <c r="BR482" s="12"/>
      <c r="BS482" s="12"/>
      <c r="BT482" s="12"/>
      <c r="BU482" s="12"/>
      <c r="BV482" s="12"/>
      <c r="BW482" s="12"/>
      <c r="BX482" s="12"/>
      <c r="BY482" s="12"/>
      <c r="BZ482" s="12"/>
      <c r="CA482" s="12"/>
      <c r="CB482" s="12"/>
      <c r="CC482" s="12"/>
    </row>
    <row r="483" spans="1:81" ht="15.75" x14ac:dyDescent="0.25">
      <c r="A483" s="20"/>
      <c r="B483" s="29"/>
      <c r="C483" s="29"/>
      <c r="D483" s="29"/>
      <c r="E483" s="29"/>
      <c r="F483" s="26"/>
      <c r="G483" s="13"/>
      <c r="H483" s="20"/>
      <c r="I483" s="22"/>
      <c r="J483" s="22"/>
      <c r="K483" s="22"/>
      <c r="L483" s="22"/>
      <c r="M483" s="24"/>
      <c r="N483" s="22"/>
      <c r="O483" s="20"/>
      <c r="P483" s="12"/>
      <c r="Q483" s="12"/>
      <c r="R483" s="12"/>
      <c r="S483" s="12"/>
      <c r="T483" s="12"/>
      <c r="U483" s="12"/>
      <c r="V483" s="12"/>
      <c r="W483" s="12"/>
      <c r="X483" s="12"/>
      <c r="Y483" s="12"/>
      <c r="Z483" s="12"/>
      <c r="AA483" s="12"/>
      <c r="AB483" s="12"/>
      <c r="AC483" s="12"/>
      <c r="AD483" s="12"/>
      <c r="AE483" s="12"/>
      <c r="AF483" s="12"/>
      <c r="AG483" s="12"/>
      <c r="AH483" s="12"/>
      <c r="AI483" s="12"/>
      <c r="AJ483" s="12"/>
      <c r="AK483" s="12"/>
      <c r="AL483" s="12"/>
      <c r="AM483" s="12"/>
      <c r="AN483" s="12"/>
      <c r="AO483" s="12"/>
      <c r="AP483" s="12"/>
      <c r="AQ483" s="12"/>
      <c r="AR483" s="12"/>
      <c r="AS483" s="12"/>
      <c r="AT483" s="12"/>
      <c r="AU483" s="12"/>
      <c r="AV483" s="12"/>
      <c r="AW483" s="12"/>
      <c r="AX483" s="12"/>
      <c r="AY483" s="12"/>
      <c r="AZ483" s="12"/>
      <c r="BA483" s="12"/>
      <c r="BB483" s="12"/>
      <c r="BC483" s="12"/>
      <c r="BD483" s="12"/>
      <c r="BE483" s="12"/>
      <c r="BF483" s="12"/>
      <c r="BG483" s="12"/>
      <c r="BH483" s="12"/>
      <c r="BI483" s="12"/>
      <c r="BJ483" s="12"/>
      <c r="BK483" s="12"/>
      <c r="BL483" s="12"/>
      <c r="BM483" s="12"/>
      <c r="BN483" s="12"/>
      <c r="BO483" s="12"/>
      <c r="BP483" s="12"/>
      <c r="BQ483" s="12"/>
      <c r="BR483" s="12"/>
      <c r="BS483" s="12"/>
      <c r="BT483" s="12"/>
      <c r="BU483" s="12"/>
      <c r="BV483" s="12"/>
      <c r="BW483" s="12"/>
      <c r="BX483" s="12"/>
      <c r="BY483" s="12"/>
      <c r="BZ483" s="12"/>
      <c r="CA483" s="12"/>
      <c r="CB483" s="12"/>
      <c r="CC483" s="12"/>
    </row>
    <row r="484" spans="1:81" ht="15.75" x14ac:dyDescent="0.25">
      <c r="A484" s="20"/>
      <c r="B484" s="29"/>
      <c r="C484" s="29"/>
      <c r="D484" s="29"/>
      <c r="E484" s="29"/>
      <c r="F484" s="26"/>
      <c r="G484" s="13"/>
      <c r="H484" s="20"/>
      <c r="I484" s="22"/>
      <c r="J484" s="22"/>
      <c r="K484" s="22"/>
      <c r="L484" s="22"/>
      <c r="M484" s="24"/>
      <c r="N484" s="22"/>
      <c r="O484" s="20"/>
      <c r="P484" s="12"/>
      <c r="Q484" s="12"/>
      <c r="R484" s="12"/>
      <c r="S484" s="12"/>
      <c r="T484" s="12"/>
      <c r="U484" s="12"/>
      <c r="V484" s="12"/>
      <c r="W484" s="12"/>
      <c r="X484" s="12"/>
      <c r="Y484" s="12"/>
      <c r="Z484" s="12"/>
      <c r="AA484" s="12"/>
      <c r="AB484" s="12"/>
      <c r="AC484" s="12"/>
      <c r="AD484" s="12"/>
      <c r="AE484" s="12"/>
      <c r="AF484" s="12"/>
      <c r="AG484" s="12"/>
      <c r="AH484" s="12"/>
      <c r="AI484" s="12"/>
      <c r="AJ484" s="12"/>
      <c r="AK484" s="12"/>
      <c r="AL484" s="12"/>
      <c r="AM484" s="12"/>
      <c r="AN484" s="12"/>
      <c r="AO484" s="12"/>
      <c r="AP484" s="12"/>
      <c r="AQ484" s="12"/>
      <c r="AR484" s="12"/>
      <c r="AS484" s="12"/>
      <c r="AT484" s="12"/>
      <c r="AU484" s="12"/>
      <c r="AV484" s="12"/>
      <c r="AW484" s="12"/>
      <c r="AX484" s="12"/>
      <c r="AY484" s="12"/>
      <c r="AZ484" s="12"/>
      <c r="BA484" s="12"/>
      <c r="BB484" s="12"/>
      <c r="BC484" s="12"/>
      <c r="BD484" s="12"/>
      <c r="BE484" s="12"/>
      <c r="BF484" s="12"/>
      <c r="BG484" s="12"/>
      <c r="BH484" s="12"/>
      <c r="BI484" s="12"/>
      <c r="BJ484" s="12"/>
      <c r="BK484" s="12"/>
      <c r="BL484" s="12"/>
      <c r="BM484" s="12"/>
      <c r="BN484" s="12"/>
      <c r="BO484" s="12"/>
      <c r="BP484" s="12"/>
      <c r="BQ484" s="12"/>
      <c r="BR484" s="12"/>
      <c r="BS484" s="12"/>
      <c r="BT484" s="12"/>
      <c r="BU484" s="12"/>
      <c r="BV484" s="12"/>
      <c r="BW484" s="12"/>
      <c r="BX484" s="12"/>
      <c r="BY484" s="12"/>
      <c r="BZ484" s="12"/>
      <c r="CA484" s="12"/>
      <c r="CB484" s="12"/>
      <c r="CC484" s="12"/>
    </row>
    <row r="485" spans="1:81" ht="15.75" x14ac:dyDescent="0.25">
      <c r="A485" s="20"/>
      <c r="B485" s="29"/>
      <c r="C485" s="29"/>
      <c r="D485" s="29"/>
      <c r="E485" s="29"/>
      <c r="F485" s="26"/>
      <c r="G485" s="13"/>
      <c r="H485" s="20"/>
      <c r="I485" s="22"/>
      <c r="J485" s="22"/>
      <c r="K485" s="22"/>
      <c r="L485" s="22"/>
      <c r="M485" s="24"/>
      <c r="N485" s="22"/>
      <c r="O485" s="20"/>
      <c r="P485" s="12"/>
      <c r="Q485" s="12"/>
      <c r="R485" s="12"/>
      <c r="S485" s="12"/>
      <c r="T485" s="12"/>
      <c r="U485" s="12"/>
      <c r="V485" s="12"/>
      <c r="W485" s="12"/>
      <c r="X485" s="12"/>
      <c r="Y485" s="12"/>
      <c r="Z485" s="12"/>
      <c r="AA485" s="12"/>
      <c r="AB485" s="12"/>
      <c r="AC485" s="12"/>
      <c r="AD485" s="12"/>
      <c r="AE485" s="12"/>
      <c r="AF485" s="12"/>
      <c r="AG485" s="12"/>
      <c r="AH485" s="12"/>
      <c r="AI485" s="12"/>
      <c r="AJ485" s="12"/>
      <c r="AK485" s="12"/>
      <c r="AL485" s="12"/>
      <c r="AM485" s="12"/>
      <c r="AN485" s="12"/>
      <c r="AO485" s="12"/>
      <c r="AP485" s="12"/>
      <c r="AQ485" s="12"/>
      <c r="AR485" s="12"/>
      <c r="AS485" s="12"/>
      <c r="AT485" s="12"/>
      <c r="AU485" s="12"/>
      <c r="AV485" s="12"/>
      <c r="AW485" s="12"/>
      <c r="AX485" s="12"/>
      <c r="AY485" s="12"/>
      <c r="AZ485" s="12"/>
      <c r="BA485" s="12"/>
      <c r="BB485" s="12"/>
      <c r="BC485" s="12"/>
      <c r="BD485" s="12"/>
      <c r="BE485" s="12"/>
      <c r="BF485" s="12"/>
      <c r="BG485" s="12"/>
      <c r="BH485" s="12"/>
      <c r="BI485" s="12"/>
      <c r="BJ485" s="12"/>
      <c r="BK485" s="12"/>
      <c r="BL485" s="12"/>
      <c r="BM485" s="12"/>
      <c r="BN485" s="12"/>
      <c r="BO485" s="12"/>
      <c r="BP485" s="12"/>
      <c r="BQ485" s="12"/>
      <c r="BR485" s="12"/>
      <c r="BS485" s="12"/>
      <c r="BT485" s="12"/>
      <c r="BU485" s="12"/>
      <c r="BV485" s="12"/>
      <c r="BW485" s="12"/>
      <c r="BX485" s="12"/>
      <c r="BY485" s="12"/>
      <c r="BZ485" s="12"/>
      <c r="CA485" s="12"/>
      <c r="CB485" s="12"/>
      <c r="CC485" s="12"/>
    </row>
    <row r="486" spans="1:81" ht="15.75" x14ac:dyDescent="0.25">
      <c r="A486" s="20"/>
      <c r="B486" s="29"/>
      <c r="C486" s="29"/>
      <c r="D486" s="29"/>
      <c r="E486" s="29"/>
      <c r="F486" s="26"/>
      <c r="G486" s="13"/>
      <c r="H486" s="20"/>
      <c r="I486" s="22"/>
      <c r="J486" s="22"/>
      <c r="K486" s="22"/>
      <c r="L486" s="22"/>
      <c r="M486" s="24"/>
      <c r="N486" s="22"/>
      <c r="O486" s="20"/>
      <c r="P486" s="12"/>
      <c r="Q486" s="12"/>
      <c r="R486" s="12"/>
      <c r="S486" s="12"/>
      <c r="T486" s="12"/>
      <c r="U486" s="12"/>
      <c r="V486" s="12"/>
      <c r="W486" s="12"/>
      <c r="X486" s="12"/>
      <c r="Y486" s="12"/>
      <c r="Z486" s="12"/>
      <c r="AA486" s="12"/>
      <c r="AB486" s="12"/>
      <c r="AC486" s="12"/>
      <c r="AD486" s="12"/>
      <c r="AE486" s="12"/>
      <c r="AF486" s="12"/>
      <c r="AG486" s="12"/>
      <c r="AH486" s="12"/>
      <c r="AI486" s="12"/>
      <c r="AJ486" s="12"/>
      <c r="AK486" s="12"/>
      <c r="AL486" s="12"/>
      <c r="AM486" s="12"/>
      <c r="AN486" s="12"/>
      <c r="AO486" s="12"/>
      <c r="AP486" s="12"/>
      <c r="AQ486" s="12"/>
      <c r="AR486" s="12"/>
      <c r="AS486" s="12"/>
      <c r="AT486" s="12"/>
      <c r="AU486" s="12"/>
      <c r="AV486" s="12"/>
      <c r="AW486" s="12"/>
      <c r="AX486" s="12"/>
      <c r="AY486" s="12"/>
      <c r="AZ486" s="12"/>
      <c r="BA486" s="12"/>
      <c r="BB486" s="12"/>
      <c r="BC486" s="12"/>
      <c r="BD486" s="12"/>
      <c r="BE486" s="12"/>
      <c r="BF486" s="12"/>
      <c r="BG486" s="12"/>
      <c r="BH486" s="12"/>
      <c r="BI486" s="12"/>
      <c r="BJ486" s="12"/>
      <c r="BK486" s="12"/>
      <c r="BL486" s="12"/>
      <c r="BM486" s="12"/>
      <c r="BN486" s="12"/>
      <c r="BO486" s="12"/>
      <c r="BP486" s="12"/>
      <c r="BQ486" s="12"/>
      <c r="BR486" s="12"/>
      <c r="BS486" s="12"/>
      <c r="BT486" s="12"/>
      <c r="BU486" s="12"/>
      <c r="BV486" s="12"/>
      <c r="BW486" s="12"/>
      <c r="BX486" s="12"/>
      <c r="BY486" s="12"/>
      <c r="BZ486" s="12"/>
      <c r="CA486" s="12"/>
      <c r="CB486" s="12"/>
      <c r="CC486" s="12"/>
    </row>
    <row r="487" spans="1:81" ht="15.75" x14ac:dyDescent="0.25">
      <c r="A487" s="20"/>
      <c r="B487" s="29"/>
      <c r="C487" s="29"/>
      <c r="D487" s="29"/>
      <c r="E487" s="29"/>
      <c r="F487" s="26"/>
      <c r="G487" s="13"/>
      <c r="H487" s="20"/>
      <c r="I487" s="22"/>
      <c r="J487" s="22"/>
      <c r="K487" s="22"/>
      <c r="L487" s="22"/>
      <c r="M487" s="24"/>
      <c r="N487" s="22"/>
      <c r="O487" s="20"/>
      <c r="P487" s="12"/>
      <c r="Q487" s="12"/>
      <c r="R487" s="12"/>
      <c r="S487" s="12"/>
      <c r="T487" s="12"/>
      <c r="U487" s="12"/>
      <c r="V487" s="12"/>
      <c r="W487" s="12"/>
      <c r="X487" s="12"/>
      <c r="Y487" s="12"/>
      <c r="Z487" s="12"/>
      <c r="AA487" s="12"/>
      <c r="AB487" s="12"/>
      <c r="AC487" s="12"/>
      <c r="AD487" s="12"/>
      <c r="AE487" s="12"/>
      <c r="AF487" s="12"/>
      <c r="AG487" s="12"/>
      <c r="AH487" s="12"/>
      <c r="AI487" s="12"/>
      <c r="AJ487" s="12"/>
      <c r="AK487" s="12"/>
      <c r="AL487" s="12"/>
      <c r="AM487" s="12"/>
      <c r="AN487" s="12"/>
      <c r="AO487" s="12"/>
      <c r="AP487" s="12"/>
      <c r="AQ487" s="12"/>
      <c r="AR487" s="12"/>
      <c r="AS487" s="12"/>
      <c r="AT487" s="12"/>
      <c r="AU487" s="12"/>
      <c r="AV487" s="12"/>
      <c r="AW487" s="12"/>
      <c r="AX487" s="12"/>
      <c r="AY487" s="12"/>
      <c r="AZ487" s="12"/>
      <c r="BA487" s="12"/>
      <c r="BB487" s="12"/>
      <c r="BC487" s="12"/>
      <c r="BD487" s="12"/>
      <c r="BE487" s="12"/>
      <c r="BF487" s="12"/>
      <c r="BG487" s="12"/>
      <c r="BH487" s="12"/>
      <c r="BI487" s="12"/>
      <c r="BJ487" s="12"/>
      <c r="BK487" s="12"/>
      <c r="BL487" s="12"/>
      <c r="BM487" s="12"/>
      <c r="BN487" s="12"/>
      <c r="BO487" s="12"/>
      <c r="BP487" s="12"/>
      <c r="BQ487" s="12"/>
      <c r="BR487" s="12"/>
      <c r="BS487" s="12"/>
      <c r="BT487" s="12"/>
      <c r="BU487" s="12"/>
      <c r="BV487" s="12"/>
      <c r="BW487" s="12"/>
      <c r="BX487" s="12"/>
      <c r="BY487" s="12"/>
      <c r="BZ487" s="12"/>
      <c r="CA487" s="12"/>
      <c r="CB487" s="12"/>
      <c r="CC487" s="12"/>
    </row>
    <row r="488" spans="1:81" ht="15.75" x14ac:dyDescent="0.25">
      <c r="A488" s="20"/>
      <c r="B488" s="29"/>
      <c r="C488" s="29"/>
      <c r="D488" s="29"/>
      <c r="E488" s="29"/>
      <c r="F488" s="26"/>
      <c r="G488" s="13"/>
      <c r="H488" s="20"/>
      <c r="I488" s="22"/>
      <c r="J488" s="22"/>
      <c r="K488" s="22"/>
      <c r="L488" s="22"/>
      <c r="M488" s="24"/>
      <c r="N488" s="22"/>
      <c r="O488" s="20"/>
      <c r="P488" s="12"/>
      <c r="Q488" s="12"/>
      <c r="R488" s="12"/>
      <c r="S488" s="12"/>
      <c r="T488" s="12"/>
      <c r="U488" s="12"/>
      <c r="V488" s="12"/>
      <c r="W488" s="12"/>
      <c r="X488" s="12"/>
      <c r="Y488" s="12"/>
      <c r="Z488" s="12"/>
      <c r="AA488" s="12"/>
      <c r="AB488" s="12"/>
      <c r="AC488" s="12"/>
      <c r="AD488" s="12"/>
      <c r="AE488" s="12"/>
      <c r="AF488" s="12"/>
      <c r="AG488" s="12"/>
      <c r="AH488" s="12"/>
      <c r="AI488" s="12"/>
      <c r="AJ488" s="12"/>
      <c r="AK488" s="12"/>
      <c r="AL488" s="12"/>
      <c r="AM488" s="12"/>
      <c r="AN488" s="12"/>
      <c r="AO488" s="12"/>
      <c r="AP488" s="12"/>
      <c r="AQ488" s="12"/>
      <c r="AR488" s="12"/>
      <c r="AS488" s="12"/>
      <c r="AT488" s="12"/>
      <c r="AU488" s="12"/>
      <c r="AV488" s="12"/>
      <c r="AW488" s="12"/>
      <c r="AX488" s="12"/>
      <c r="AY488" s="12"/>
      <c r="AZ488" s="12"/>
      <c r="BA488" s="12"/>
      <c r="BB488" s="12"/>
      <c r="BC488" s="12"/>
      <c r="BD488" s="12"/>
      <c r="BE488" s="12"/>
      <c r="BF488" s="12"/>
      <c r="BG488" s="12"/>
      <c r="BH488" s="12"/>
      <c r="BI488" s="12"/>
      <c r="BJ488" s="12"/>
      <c r="BK488" s="12"/>
      <c r="BL488" s="12"/>
      <c r="BM488" s="12"/>
      <c r="BN488" s="12"/>
      <c r="BO488" s="12"/>
      <c r="BP488" s="12"/>
      <c r="BQ488" s="12"/>
      <c r="BR488" s="12"/>
      <c r="BS488" s="12"/>
      <c r="BT488" s="12"/>
      <c r="BU488" s="12"/>
      <c r="BV488" s="12"/>
      <c r="BW488" s="12"/>
      <c r="BX488" s="12"/>
      <c r="BY488" s="12"/>
      <c r="BZ488" s="12"/>
      <c r="CA488" s="12"/>
      <c r="CB488" s="12"/>
      <c r="CC488" s="12"/>
    </row>
    <row r="489" spans="1:81" ht="15.75" x14ac:dyDescent="0.25">
      <c r="A489" s="20"/>
      <c r="B489" s="29"/>
      <c r="C489" s="29"/>
      <c r="D489" s="29"/>
      <c r="E489" s="29"/>
      <c r="F489" s="26"/>
      <c r="G489" s="13"/>
      <c r="H489" s="20"/>
      <c r="I489" s="22"/>
      <c r="J489" s="22"/>
      <c r="K489" s="22"/>
      <c r="L489" s="22"/>
      <c r="M489" s="24"/>
      <c r="N489" s="22"/>
      <c r="O489" s="20"/>
      <c r="P489" s="12"/>
      <c r="Q489" s="12"/>
      <c r="R489" s="12"/>
      <c r="S489" s="12"/>
      <c r="T489" s="12"/>
      <c r="U489" s="12"/>
      <c r="V489" s="12"/>
      <c r="W489" s="12"/>
      <c r="X489" s="12"/>
      <c r="Y489" s="12"/>
      <c r="Z489" s="12"/>
      <c r="AA489" s="12"/>
      <c r="AB489" s="12"/>
      <c r="AC489" s="12"/>
      <c r="AD489" s="12"/>
      <c r="AE489" s="12"/>
      <c r="AF489" s="12"/>
      <c r="AG489" s="12"/>
      <c r="AH489" s="12"/>
      <c r="AI489" s="12"/>
      <c r="AJ489" s="12"/>
      <c r="AK489" s="12"/>
      <c r="AL489" s="12"/>
      <c r="AM489" s="12"/>
      <c r="AN489" s="12"/>
      <c r="AO489" s="12"/>
      <c r="AP489" s="12"/>
      <c r="AQ489" s="12"/>
      <c r="AR489" s="12"/>
      <c r="AS489" s="12"/>
      <c r="AT489" s="12"/>
      <c r="AU489" s="12"/>
      <c r="AV489" s="12"/>
      <c r="AW489" s="12"/>
      <c r="AX489" s="12"/>
      <c r="AY489" s="12"/>
      <c r="AZ489" s="12"/>
      <c r="BA489" s="12"/>
      <c r="BB489" s="12"/>
      <c r="BC489" s="12"/>
      <c r="BD489" s="12"/>
      <c r="BE489" s="12"/>
      <c r="BF489" s="12"/>
      <c r="BG489" s="12"/>
      <c r="BH489" s="12"/>
      <c r="BI489" s="12"/>
      <c r="BJ489" s="12"/>
      <c r="BK489" s="12"/>
      <c r="BL489" s="12"/>
      <c r="BM489" s="12"/>
      <c r="BN489" s="12"/>
      <c r="BO489" s="12"/>
      <c r="BP489" s="12"/>
      <c r="BQ489" s="12"/>
      <c r="BR489" s="12"/>
      <c r="BS489" s="12"/>
      <c r="BT489" s="12"/>
      <c r="BU489" s="12"/>
      <c r="BV489" s="12"/>
      <c r="BW489" s="12"/>
      <c r="BX489" s="12"/>
      <c r="BY489" s="12"/>
      <c r="BZ489" s="12"/>
      <c r="CA489" s="12"/>
      <c r="CB489" s="12"/>
      <c r="CC489" s="12"/>
    </row>
    <row r="490" spans="1:81" ht="15.75" x14ac:dyDescent="0.25">
      <c r="A490" s="20"/>
      <c r="B490" s="29"/>
      <c r="C490" s="29"/>
      <c r="D490" s="29"/>
      <c r="E490" s="29"/>
      <c r="F490" s="26"/>
      <c r="G490" s="13"/>
      <c r="H490" s="20"/>
      <c r="I490" s="22"/>
      <c r="J490" s="22"/>
      <c r="K490" s="22"/>
      <c r="L490" s="22"/>
      <c r="M490" s="24"/>
      <c r="N490" s="22"/>
      <c r="O490" s="20"/>
      <c r="P490" s="12"/>
      <c r="Q490" s="12"/>
      <c r="R490" s="12"/>
      <c r="S490" s="12"/>
      <c r="T490" s="12"/>
      <c r="U490" s="12"/>
      <c r="V490" s="12"/>
      <c r="W490" s="12"/>
      <c r="X490" s="12"/>
      <c r="Y490" s="12"/>
      <c r="Z490" s="12"/>
      <c r="AA490" s="12"/>
      <c r="AB490" s="12"/>
      <c r="AC490" s="12"/>
      <c r="AD490" s="12"/>
      <c r="AE490" s="12"/>
      <c r="AF490" s="12"/>
      <c r="AG490" s="12"/>
      <c r="AH490" s="12"/>
      <c r="AI490" s="12"/>
      <c r="AJ490" s="12"/>
      <c r="AK490" s="12"/>
      <c r="AL490" s="12"/>
      <c r="AM490" s="12"/>
      <c r="AN490" s="12"/>
      <c r="AO490" s="12"/>
      <c r="AP490" s="12"/>
      <c r="AQ490" s="12"/>
      <c r="AR490" s="12"/>
      <c r="AS490" s="12"/>
      <c r="AT490" s="12"/>
      <c r="AU490" s="12"/>
      <c r="AV490" s="12"/>
      <c r="AW490" s="12"/>
      <c r="AX490" s="12"/>
      <c r="AY490" s="12"/>
      <c r="AZ490" s="12"/>
      <c r="BA490" s="12"/>
      <c r="BB490" s="12"/>
      <c r="BC490" s="12"/>
      <c r="BD490" s="12"/>
      <c r="BE490" s="12"/>
      <c r="BF490" s="12"/>
      <c r="BG490" s="12"/>
      <c r="BH490" s="12"/>
      <c r="BI490" s="12"/>
      <c r="BJ490" s="12"/>
      <c r="BK490" s="12"/>
      <c r="BL490" s="12"/>
      <c r="BM490" s="12"/>
      <c r="BN490" s="12"/>
      <c r="BO490" s="12"/>
      <c r="BP490" s="12"/>
      <c r="BQ490" s="12"/>
      <c r="BR490" s="12"/>
      <c r="BS490" s="12"/>
      <c r="BT490" s="12"/>
      <c r="BU490" s="12"/>
      <c r="BV490" s="12"/>
      <c r="BW490" s="12"/>
      <c r="BX490" s="12"/>
      <c r="BY490" s="12"/>
      <c r="BZ490" s="12"/>
      <c r="CA490" s="12"/>
      <c r="CB490" s="12"/>
      <c r="CC490" s="12"/>
    </row>
    <row r="491" spans="1:81" ht="15.75" x14ac:dyDescent="0.25">
      <c r="A491" s="20"/>
      <c r="B491" s="29"/>
      <c r="C491" s="29"/>
      <c r="D491" s="29"/>
      <c r="E491" s="29"/>
      <c r="F491" s="26"/>
      <c r="G491" s="13"/>
      <c r="H491" s="20"/>
      <c r="I491" s="22"/>
      <c r="J491" s="22"/>
      <c r="K491" s="22"/>
      <c r="L491" s="22"/>
      <c r="M491" s="24"/>
      <c r="N491" s="22"/>
      <c r="O491" s="20"/>
      <c r="P491" s="12"/>
      <c r="Q491" s="12"/>
      <c r="R491" s="12"/>
      <c r="S491" s="12"/>
      <c r="T491" s="12"/>
      <c r="U491" s="12"/>
      <c r="V491" s="12"/>
      <c r="W491" s="12"/>
      <c r="X491" s="12"/>
      <c r="Y491" s="12"/>
      <c r="Z491" s="12"/>
      <c r="AA491" s="12"/>
      <c r="AB491" s="12"/>
      <c r="AC491" s="12"/>
      <c r="AD491" s="12"/>
      <c r="AE491" s="12"/>
      <c r="AF491" s="12"/>
      <c r="AG491" s="12"/>
      <c r="AH491" s="12"/>
      <c r="AI491" s="12"/>
      <c r="AJ491" s="12"/>
      <c r="AK491" s="12"/>
      <c r="AL491" s="12"/>
      <c r="AM491" s="12"/>
      <c r="AN491" s="12"/>
      <c r="AO491" s="12"/>
      <c r="AP491" s="12"/>
      <c r="AQ491" s="12"/>
      <c r="AR491" s="12"/>
      <c r="AS491" s="12"/>
      <c r="AT491" s="12"/>
      <c r="AU491" s="12"/>
      <c r="AV491" s="12"/>
      <c r="AW491" s="12"/>
      <c r="AX491" s="12"/>
      <c r="AY491" s="12"/>
      <c r="AZ491" s="12"/>
      <c r="BA491" s="12"/>
      <c r="BB491" s="12"/>
      <c r="BC491" s="12"/>
      <c r="BD491" s="12"/>
      <c r="BE491" s="12"/>
      <c r="BF491" s="12"/>
      <c r="BG491" s="12"/>
      <c r="BH491" s="12"/>
      <c r="BI491" s="12"/>
      <c r="BJ491" s="12"/>
      <c r="BK491" s="12"/>
      <c r="BL491" s="12"/>
      <c r="BM491" s="12"/>
      <c r="BN491" s="12"/>
      <c r="BO491" s="12"/>
      <c r="BP491" s="12"/>
      <c r="BQ491" s="12"/>
      <c r="BR491" s="12"/>
      <c r="BS491" s="12"/>
      <c r="BT491" s="12"/>
      <c r="BU491" s="12"/>
      <c r="BV491" s="12"/>
      <c r="BW491" s="12"/>
      <c r="BX491" s="12"/>
      <c r="BY491" s="12"/>
      <c r="BZ491" s="12"/>
      <c r="CA491" s="12"/>
      <c r="CB491" s="12"/>
      <c r="CC491" s="12"/>
    </row>
    <row r="492" spans="1:81" ht="15.75" x14ac:dyDescent="0.25">
      <c r="A492" s="20"/>
      <c r="B492" s="29"/>
      <c r="C492" s="29"/>
      <c r="D492" s="29"/>
      <c r="E492" s="29"/>
      <c r="F492" s="26"/>
      <c r="G492" s="13"/>
      <c r="H492" s="20"/>
      <c r="I492" s="22"/>
      <c r="J492" s="22"/>
      <c r="K492" s="22"/>
      <c r="L492" s="22"/>
      <c r="M492" s="24"/>
      <c r="N492" s="22"/>
      <c r="O492" s="20"/>
      <c r="P492" s="12"/>
      <c r="Q492" s="12"/>
      <c r="R492" s="12"/>
      <c r="S492" s="12"/>
      <c r="T492" s="12"/>
      <c r="U492" s="12"/>
      <c r="V492" s="12"/>
      <c r="W492" s="12"/>
      <c r="X492" s="12"/>
      <c r="Y492" s="12"/>
      <c r="Z492" s="12"/>
      <c r="AA492" s="12"/>
      <c r="AB492" s="12"/>
      <c r="AC492" s="12"/>
      <c r="AD492" s="12"/>
      <c r="AE492" s="12"/>
      <c r="AF492" s="12"/>
      <c r="AG492" s="12"/>
      <c r="AH492" s="12"/>
      <c r="AI492" s="12"/>
      <c r="AJ492" s="12"/>
      <c r="AK492" s="12"/>
      <c r="AL492" s="12"/>
      <c r="AM492" s="12"/>
      <c r="AN492" s="12"/>
      <c r="AO492" s="12"/>
      <c r="AP492" s="12"/>
      <c r="AQ492" s="12"/>
      <c r="AR492" s="12"/>
      <c r="AS492" s="12"/>
      <c r="AT492" s="12"/>
      <c r="AU492" s="12"/>
      <c r="AV492" s="12"/>
      <c r="AW492" s="12"/>
      <c r="AX492" s="12"/>
      <c r="AY492" s="12"/>
      <c r="AZ492" s="12"/>
      <c r="BA492" s="12"/>
      <c r="BB492" s="12"/>
      <c r="BC492" s="12"/>
      <c r="BD492" s="12"/>
      <c r="BE492" s="12"/>
      <c r="BF492" s="12"/>
      <c r="BG492" s="12"/>
      <c r="BH492" s="12"/>
      <c r="BI492" s="12"/>
      <c r="BJ492" s="12"/>
      <c r="BK492" s="12"/>
      <c r="BL492" s="12"/>
      <c r="BM492" s="12"/>
      <c r="BN492" s="12"/>
      <c r="BO492" s="12"/>
      <c r="BP492" s="12"/>
      <c r="BQ492" s="12"/>
      <c r="BR492" s="12"/>
      <c r="BS492" s="12"/>
      <c r="BT492" s="12"/>
      <c r="BU492" s="12"/>
      <c r="BV492" s="12"/>
      <c r="BW492" s="12"/>
      <c r="BX492" s="12"/>
      <c r="BY492" s="12"/>
      <c r="BZ492" s="12"/>
      <c r="CA492" s="12"/>
      <c r="CB492" s="12"/>
      <c r="CC492" s="12"/>
    </row>
    <row r="493" spans="1:81" ht="15.75" x14ac:dyDescent="0.25">
      <c r="A493" s="20"/>
      <c r="B493" s="29"/>
      <c r="C493" s="29"/>
      <c r="D493" s="29"/>
      <c r="E493" s="29"/>
      <c r="F493" s="26"/>
      <c r="G493" s="13"/>
      <c r="H493" s="20"/>
      <c r="I493" s="22"/>
      <c r="J493" s="22"/>
      <c r="K493" s="22"/>
      <c r="L493" s="22"/>
      <c r="M493" s="24"/>
      <c r="N493" s="22"/>
      <c r="O493" s="20"/>
      <c r="P493" s="12"/>
      <c r="Q493" s="12"/>
      <c r="R493" s="12"/>
      <c r="S493" s="12"/>
      <c r="T493" s="12"/>
      <c r="U493" s="12"/>
      <c r="V493" s="12"/>
      <c r="W493" s="12"/>
      <c r="X493" s="12"/>
      <c r="Y493" s="12"/>
      <c r="Z493" s="12"/>
      <c r="AA493" s="12"/>
      <c r="AB493" s="12"/>
      <c r="AC493" s="12"/>
      <c r="AD493" s="12"/>
      <c r="AE493" s="12"/>
      <c r="AF493" s="12"/>
      <c r="AG493" s="12"/>
      <c r="AH493" s="12"/>
      <c r="AI493" s="12"/>
      <c r="AJ493" s="12"/>
      <c r="AK493" s="12"/>
      <c r="AL493" s="12"/>
      <c r="AM493" s="12"/>
      <c r="AN493" s="12"/>
      <c r="AO493" s="12"/>
      <c r="AP493" s="12"/>
      <c r="AQ493" s="12"/>
      <c r="AR493" s="12"/>
      <c r="AS493" s="12"/>
      <c r="AT493" s="12"/>
      <c r="AU493" s="12"/>
      <c r="AV493" s="12"/>
      <c r="AW493" s="12"/>
      <c r="AX493" s="12"/>
      <c r="AY493" s="12"/>
      <c r="AZ493" s="12"/>
      <c r="BA493" s="12"/>
      <c r="BB493" s="12"/>
      <c r="BC493" s="12"/>
      <c r="BD493" s="12"/>
      <c r="BE493" s="12"/>
      <c r="BF493" s="12"/>
      <c r="BG493" s="12"/>
      <c r="BH493" s="12"/>
      <c r="BI493" s="12"/>
      <c r="BJ493" s="12"/>
      <c r="BK493" s="12"/>
      <c r="BL493" s="12"/>
      <c r="BM493" s="12"/>
      <c r="BN493" s="12"/>
      <c r="BO493" s="12"/>
      <c r="BP493" s="12"/>
      <c r="BQ493" s="12"/>
      <c r="BR493" s="12"/>
      <c r="BS493" s="12"/>
      <c r="BT493" s="12"/>
      <c r="BU493" s="12"/>
      <c r="BV493" s="12"/>
      <c r="BW493" s="12"/>
      <c r="BX493" s="12"/>
      <c r="BY493" s="12"/>
      <c r="BZ493" s="12"/>
      <c r="CA493" s="12"/>
      <c r="CB493" s="12"/>
      <c r="CC493" s="12"/>
    </row>
    <row r="494" spans="1:81" ht="15.75" x14ac:dyDescent="0.25">
      <c r="A494" s="20"/>
      <c r="B494" s="29"/>
      <c r="C494" s="29"/>
      <c r="D494" s="29"/>
      <c r="E494" s="29"/>
      <c r="F494" s="26"/>
      <c r="G494" s="13"/>
      <c r="H494" s="20"/>
      <c r="I494" s="22"/>
      <c r="J494" s="22"/>
      <c r="K494" s="22"/>
      <c r="L494" s="22"/>
      <c r="M494" s="24"/>
      <c r="N494" s="22"/>
      <c r="O494" s="20"/>
      <c r="P494" s="12"/>
      <c r="Q494" s="12"/>
      <c r="R494" s="12"/>
      <c r="S494" s="12"/>
      <c r="T494" s="12"/>
      <c r="U494" s="12"/>
      <c r="V494" s="12"/>
      <c r="W494" s="12"/>
      <c r="X494" s="12"/>
      <c r="Y494" s="12"/>
      <c r="Z494" s="12"/>
      <c r="AA494" s="12"/>
      <c r="AB494" s="12"/>
      <c r="AC494" s="12"/>
      <c r="AD494" s="12"/>
      <c r="AE494" s="12"/>
      <c r="AF494" s="12"/>
      <c r="AG494" s="12"/>
      <c r="AH494" s="12"/>
      <c r="AI494" s="12"/>
      <c r="AJ494" s="12"/>
      <c r="AK494" s="12"/>
      <c r="AL494" s="12"/>
      <c r="AM494" s="12"/>
      <c r="AN494" s="12"/>
      <c r="AO494" s="12"/>
      <c r="AP494" s="12"/>
      <c r="AQ494" s="12"/>
      <c r="AR494" s="12"/>
      <c r="AS494" s="12"/>
      <c r="AT494" s="12"/>
      <c r="AU494" s="12"/>
      <c r="AV494" s="12"/>
      <c r="AW494" s="12"/>
      <c r="AX494" s="12"/>
      <c r="AY494" s="12"/>
      <c r="AZ494" s="12"/>
      <c r="BA494" s="12"/>
      <c r="BB494" s="12"/>
      <c r="BC494" s="12"/>
      <c r="BD494" s="12"/>
      <c r="BE494" s="12"/>
      <c r="BF494" s="12"/>
      <c r="BG494" s="12"/>
      <c r="BH494" s="12"/>
      <c r="BI494" s="12"/>
      <c r="BJ494" s="12"/>
      <c r="BK494" s="12"/>
      <c r="BL494" s="12"/>
      <c r="BM494" s="12"/>
      <c r="BN494" s="12"/>
      <c r="BO494" s="12"/>
      <c r="BP494" s="12"/>
      <c r="BQ494" s="12"/>
      <c r="BR494" s="12"/>
      <c r="BS494" s="12"/>
      <c r="BT494" s="12"/>
      <c r="BU494" s="12"/>
      <c r="BV494" s="12"/>
      <c r="BW494" s="12"/>
      <c r="BX494" s="12"/>
      <c r="BY494" s="12"/>
      <c r="BZ494" s="12"/>
      <c r="CA494" s="12"/>
      <c r="CB494" s="12"/>
      <c r="CC494" s="12"/>
    </row>
    <row r="495" spans="1:81" ht="15.75" x14ac:dyDescent="0.25">
      <c r="A495" s="20"/>
      <c r="B495" s="29"/>
      <c r="C495" s="29"/>
      <c r="D495" s="29"/>
      <c r="E495" s="29"/>
      <c r="F495" s="26"/>
      <c r="G495" s="13"/>
      <c r="H495" s="20"/>
      <c r="I495" s="22"/>
      <c r="J495" s="22"/>
      <c r="K495" s="22"/>
      <c r="L495" s="22"/>
      <c r="M495" s="24"/>
      <c r="N495" s="22"/>
      <c r="O495" s="20"/>
      <c r="P495" s="12"/>
      <c r="Q495" s="12"/>
      <c r="R495" s="12"/>
      <c r="S495" s="12"/>
      <c r="T495" s="12"/>
      <c r="U495" s="12"/>
      <c r="V495" s="12"/>
      <c r="W495" s="12"/>
      <c r="X495" s="12"/>
      <c r="Y495" s="12"/>
      <c r="Z495" s="12"/>
      <c r="AA495" s="12"/>
      <c r="AB495" s="12"/>
      <c r="AC495" s="12"/>
      <c r="AD495" s="12"/>
      <c r="AE495" s="12"/>
      <c r="AF495" s="12"/>
      <c r="AG495" s="12"/>
      <c r="AH495" s="12"/>
      <c r="AI495" s="12"/>
      <c r="AJ495" s="12"/>
      <c r="AK495" s="12"/>
      <c r="AL495" s="12"/>
      <c r="AM495" s="12"/>
      <c r="AN495" s="12"/>
      <c r="AO495" s="12"/>
      <c r="AP495" s="12"/>
      <c r="AQ495" s="12"/>
      <c r="AR495" s="12"/>
      <c r="AS495" s="12"/>
      <c r="AT495" s="12"/>
      <c r="AU495" s="12"/>
      <c r="AV495" s="12"/>
      <c r="AW495" s="12"/>
      <c r="AX495" s="12"/>
      <c r="AY495" s="12"/>
      <c r="AZ495" s="12"/>
      <c r="BA495" s="12"/>
      <c r="BB495" s="12"/>
      <c r="BC495" s="12"/>
      <c r="BD495" s="12"/>
      <c r="BE495" s="12"/>
      <c r="BF495" s="12"/>
      <c r="BG495" s="12"/>
      <c r="BH495" s="12"/>
      <c r="BI495" s="12"/>
      <c r="BJ495" s="12"/>
      <c r="BK495" s="12"/>
      <c r="BL495" s="12"/>
      <c r="BM495" s="12"/>
      <c r="BN495" s="12"/>
      <c r="BO495" s="12"/>
      <c r="BP495" s="12"/>
      <c r="BQ495" s="12"/>
      <c r="BR495" s="12"/>
      <c r="BS495" s="12"/>
      <c r="BT495" s="12"/>
      <c r="BU495" s="12"/>
      <c r="BV495" s="12"/>
      <c r="BW495" s="12"/>
      <c r="BX495" s="12"/>
      <c r="BY495" s="12"/>
      <c r="BZ495" s="12"/>
      <c r="CA495" s="12"/>
      <c r="CB495" s="12"/>
      <c r="CC495" s="12"/>
    </row>
    <row r="496" spans="1:81" ht="15.75" x14ac:dyDescent="0.25">
      <c r="A496" s="20"/>
      <c r="B496" s="29"/>
      <c r="C496" s="29"/>
      <c r="D496" s="29"/>
      <c r="E496" s="29"/>
      <c r="F496" s="26"/>
      <c r="G496" s="13"/>
      <c r="H496" s="20"/>
      <c r="I496" s="22"/>
      <c r="J496" s="22"/>
      <c r="K496" s="22"/>
      <c r="L496" s="22"/>
      <c r="M496" s="24"/>
      <c r="N496" s="22"/>
      <c r="O496" s="20"/>
      <c r="P496" s="12"/>
      <c r="Q496" s="12"/>
      <c r="R496" s="12"/>
      <c r="S496" s="12"/>
      <c r="T496" s="12"/>
      <c r="U496" s="12"/>
      <c r="V496" s="12"/>
      <c r="W496" s="12"/>
      <c r="X496" s="12"/>
      <c r="Y496" s="12"/>
      <c r="Z496" s="12"/>
      <c r="AA496" s="12"/>
      <c r="AB496" s="12"/>
      <c r="AC496" s="12"/>
      <c r="AD496" s="12"/>
      <c r="AE496" s="12"/>
      <c r="AF496" s="12"/>
      <c r="AG496" s="12"/>
      <c r="AH496" s="12"/>
      <c r="AI496" s="12"/>
      <c r="AJ496" s="12"/>
      <c r="AK496" s="12"/>
      <c r="AL496" s="12"/>
      <c r="AM496" s="12"/>
      <c r="AN496" s="12"/>
      <c r="AO496" s="12"/>
      <c r="AP496" s="12"/>
      <c r="AQ496" s="12"/>
      <c r="AR496" s="12"/>
      <c r="AS496" s="12"/>
      <c r="AT496" s="12"/>
      <c r="AU496" s="12"/>
      <c r="AV496" s="12"/>
      <c r="AW496" s="12"/>
      <c r="AX496" s="12"/>
      <c r="AY496" s="12"/>
      <c r="AZ496" s="12"/>
      <c r="BA496" s="12"/>
      <c r="BB496" s="12"/>
      <c r="BC496" s="12"/>
      <c r="BD496" s="12"/>
      <c r="BE496" s="12"/>
      <c r="BF496" s="12"/>
      <c r="BG496" s="12"/>
      <c r="BH496" s="12"/>
      <c r="BI496" s="12"/>
      <c r="BJ496" s="12"/>
      <c r="BK496" s="12"/>
      <c r="BL496" s="12"/>
      <c r="BM496" s="12"/>
      <c r="BN496" s="12"/>
      <c r="BO496" s="12"/>
      <c r="BP496" s="12"/>
      <c r="BQ496" s="12"/>
      <c r="BR496" s="12"/>
      <c r="BS496" s="12"/>
      <c r="BT496" s="12"/>
      <c r="BU496" s="12"/>
      <c r="BV496" s="12"/>
      <c r="BW496" s="12"/>
      <c r="BX496" s="12"/>
      <c r="BY496" s="12"/>
      <c r="BZ496" s="12"/>
      <c r="CA496" s="12"/>
      <c r="CB496" s="12"/>
      <c r="CC496" s="12"/>
    </row>
    <row r="497" spans="1:81" ht="15.75" x14ac:dyDescent="0.25">
      <c r="A497" s="20"/>
      <c r="B497" s="29"/>
      <c r="C497" s="29"/>
      <c r="D497" s="29"/>
      <c r="E497" s="29"/>
      <c r="F497" s="26"/>
      <c r="G497" s="13"/>
      <c r="H497" s="20"/>
      <c r="I497" s="22"/>
      <c r="J497" s="22"/>
      <c r="K497" s="22"/>
      <c r="L497" s="22"/>
      <c r="M497" s="24"/>
      <c r="N497" s="22"/>
      <c r="O497" s="20"/>
      <c r="P497" s="12"/>
      <c r="Q497" s="12"/>
      <c r="R497" s="12"/>
      <c r="S497" s="12"/>
      <c r="T497" s="12"/>
      <c r="U497" s="12"/>
      <c r="V497" s="12"/>
      <c r="W497" s="12"/>
      <c r="X497" s="12"/>
      <c r="Y497" s="12"/>
      <c r="Z497" s="12"/>
      <c r="AA497" s="12"/>
      <c r="AB497" s="12"/>
      <c r="AC497" s="12"/>
      <c r="AD497" s="12"/>
      <c r="AE497" s="12"/>
      <c r="AF497" s="12"/>
      <c r="AG497" s="12"/>
      <c r="AH497" s="12"/>
      <c r="AI497" s="12"/>
      <c r="AJ497" s="12"/>
      <c r="AK497" s="12"/>
      <c r="AL497" s="12"/>
      <c r="AM497" s="12"/>
      <c r="AN497" s="12"/>
      <c r="AO497" s="12"/>
      <c r="AP497" s="12"/>
      <c r="AQ497" s="12"/>
      <c r="AR497" s="12"/>
      <c r="AS497" s="12"/>
      <c r="AT497" s="12"/>
      <c r="AU497" s="12"/>
      <c r="AV497" s="12"/>
      <c r="AW497" s="12"/>
      <c r="AX497" s="12"/>
      <c r="AY497" s="12"/>
      <c r="AZ497" s="12"/>
      <c r="BA497" s="12"/>
      <c r="BB497" s="12"/>
      <c r="BC497" s="12"/>
      <c r="BD497" s="12"/>
      <c r="BE497" s="12"/>
      <c r="BF497" s="12"/>
      <c r="BG497" s="12"/>
      <c r="BH497" s="12"/>
      <c r="BI497" s="12"/>
      <c r="BJ497" s="12"/>
      <c r="BK497" s="12"/>
      <c r="BL497" s="12"/>
      <c r="BM497" s="12"/>
      <c r="BN497" s="12"/>
      <c r="BO497" s="12"/>
      <c r="BP497" s="12"/>
      <c r="BQ497" s="12"/>
      <c r="BR497" s="12"/>
      <c r="BS497" s="12"/>
      <c r="BT497" s="12"/>
      <c r="BU497" s="12"/>
      <c r="BV497" s="12"/>
      <c r="BW497" s="12"/>
      <c r="BX497" s="12"/>
      <c r="BY497" s="12"/>
      <c r="BZ497" s="12"/>
      <c r="CA497" s="12"/>
      <c r="CB497" s="12"/>
      <c r="CC497" s="12"/>
    </row>
    <row r="498" spans="1:81" ht="15.75" x14ac:dyDescent="0.25">
      <c r="A498" s="20"/>
      <c r="B498" s="29"/>
      <c r="C498" s="29"/>
      <c r="D498" s="29"/>
      <c r="E498" s="29"/>
      <c r="F498" s="26"/>
      <c r="G498" s="13"/>
      <c r="H498" s="20"/>
      <c r="I498" s="22"/>
      <c r="J498" s="22"/>
      <c r="K498" s="22"/>
      <c r="L498" s="22"/>
      <c r="M498" s="24"/>
      <c r="N498" s="22"/>
      <c r="O498" s="20"/>
      <c r="P498" s="12"/>
      <c r="Q498" s="12"/>
      <c r="R498" s="12"/>
      <c r="S498" s="12"/>
      <c r="T498" s="12"/>
      <c r="U498" s="12"/>
      <c r="V498" s="12"/>
      <c r="W498" s="12"/>
      <c r="X498" s="12"/>
      <c r="Y498" s="12"/>
      <c r="Z498" s="12"/>
      <c r="AA498" s="12"/>
      <c r="AB498" s="12"/>
      <c r="AC498" s="12"/>
      <c r="AD498" s="12"/>
      <c r="AE498" s="12"/>
      <c r="AF498" s="12"/>
      <c r="AG498" s="12"/>
      <c r="AH498" s="12"/>
      <c r="AI498" s="12"/>
      <c r="AJ498" s="12"/>
      <c r="AK498" s="12"/>
      <c r="AL498" s="12"/>
      <c r="AM498" s="12"/>
      <c r="AN498" s="12"/>
      <c r="AO498" s="12"/>
      <c r="AP498" s="12"/>
      <c r="AQ498" s="12"/>
      <c r="AR498" s="12"/>
      <c r="AS498" s="12"/>
      <c r="AT498" s="12"/>
      <c r="AU498" s="12"/>
      <c r="AV498" s="12"/>
      <c r="AW498" s="12"/>
      <c r="AX498" s="12"/>
      <c r="AY498" s="12"/>
      <c r="AZ498" s="12"/>
      <c r="BA498" s="12"/>
      <c r="BB498" s="12"/>
      <c r="BC498" s="12"/>
      <c r="BD498" s="12"/>
      <c r="BE498" s="12"/>
      <c r="BF498" s="12"/>
      <c r="BG498" s="12"/>
      <c r="BH498" s="12"/>
      <c r="BI498" s="12"/>
      <c r="BJ498" s="12"/>
      <c r="BK498" s="12"/>
      <c r="BL498" s="12"/>
      <c r="BM498" s="12"/>
      <c r="BN498" s="12"/>
      <c r="BO498" s="12"/>
      <c r="BP498" s="12"/>
      <c r="BQ498" s="12"/>
      <c r="BR498" s="12"/>
      <c r="BS498" s="12"/>
      <c r="BT498" s="12"/>
      <c r="BU498" s="12"/>
      <c r="BV498" s="12"/>
      <c r="BW498" s="12"/>
      <c r="BX498" s="12"/>
      <c r="BY498" s="12"/>
      <c r="BZ498" s="12"/>
      <c r="CA498" s="12"/>
      <c r="CB498" s="12"/>
      <c r="CC498" s="12"/>
    </row>
    <row r="499" spans="1:81" ht="15.75" x14ac:dyDescent="0.25">
      <c r="A499" s="20"/>
      <c r="B499" s="29"/>
      <c r="C499" s="29"/>
      <c r="D499" s="29"/>
      <c r="E499" s="29"/>
      <c r="F499" s="26"/>
      <c r="G499" s="13"/>
      <c r="H499" s="20"/>
      <c r="I499" s="22"/>
      <c r="J499" s="22"/>
      <c r="K499" s="22"/>
      <c r="L499" s="22"/>
      <c r="M499" s="24"/>
      <c r="N499" s="22"/>
      <c r="O499" s="20"/>
      <c r="P499" s="12"/>
      <c r="Q499" s="12"/>
      <c r="R499" s="12"/>
      <c r="S499" s="12"/>
      <c r="T499" s="12"/>
      <c r="U499" s="12"/>
      <c r="V499" s="12"/>
      <c r="W499" s="12"/>
      <c r="X499" s="12"/>
      <c r="Y499" s="12"/>
      <c r="Z499" s="12"/>
      <c r="AA499" s="12"/>
      <c r="AB499" s="12"/>
      <c r="AC499" s="12"/>
      <c r="AD499" s="12"/>
      <c r="AE499" s="12"/>
      <c r="AF499" s="12"/>
      <c r="AG499" s="12"/>
      <c r="AH499" s="12"/>
      <c r="AI499" s="12"/>
      <c r="AJ499" s="12"/>
      <c r="AK499" s="12"/>
      <c r="AL499" s="12"/>
      <c r="AM499" s="12"/>
      <c r="AN499" s="12"/>
      <c r="AO499" s="12"/>
      <c r="AP499" s="12"/>
      <c r="AQ499" s="12"/>
      <c r="AR499" s="12"/>
      <c r="AS499" s="12"/>
      <c r="AT499" s="12"/>
      <c r="AU499" s="12"/>
      <c r="AV499" s="12"/>
      <c r="AW499" s="12"/>
      <c r="AX499" s="12"/>
      <c r="AY499" s="12"/>
      <c r="AZ499" s="12"/>
      <c r="BA499" s="12"/>
      <c r="BB499" s="12"/>
      <c r="BC499" s="12"/>
      <c r="BD499" s="12"/>
      <c r="BE499" s="12"/>
      <c r="BF499" s="12"/>
      <c r="BG499" s="12"/>
      <c r="BH499" s="12"/>
      <c r="BI499" s="12"/>
      <c r="BJ499" s="12"/>
      <c r="BK499" s="12"/>
      <c r="BL499" s="12"/>
      <c r="BM499" s="12"/>
      <c r="BN499" s="12"/>
      <c r="BO499" s="12"/>
      <c r="BP499" s="12"/>
      <c r="BQ499" s="12"/>
      <c r="BR499" s="12"/>
      <c r="BS499" s="12"/>
      <c r="BT499" s="12"/>
      <c r="BU499" s="12"/>
      <c r="BV499" s="12"/>
      <c r="BW499" s="12"/>
      <c r="BX499" s="12"/>
      <c r="BY499" s="12"/>
      <c r="BZ499" s="12"/>
      <c r="CA499" s="12"/>
      <c r="CB499" s="12"/>
      <c r="CC499" s="12"/>
    </row>
    <row r="500" spans="1:81" ht="15.75" x14ac:dyDescent="0.25">
      <c r="A500" s="20"/>
      <c r="B500" s="29"/>
      <c r="C500" s="29"/>
      <c r="D500" s="29"/>
      <c r="E500" s="29"/>
      <c r="F500" s="26"/>
      <c r="G500" s="13"/>
      <c r="H500" s="20"/>
      <c r="I500" s="22"/>
      <c r="J500" s="22"/>
      <c r="K500" s="22"/>
      <c r="L500" s="22"/>
      <c r="M500" s="24"/>
      <c r="N500" s="22"/>
      <c r="O500" s="20"/>
      <c r="P500" s="12"/>
      <c r="Q500" s="12"/>
      <c r="R500" s="12"/>
      <c r="S500" s="12"/>
      <c r="T500" s="12"/>
      <c r="U500" s="12"/>
      <c r="V500" s="12"/>
      <c r="W500" s="12"/>
      <c r="X500" s="12"/>
      <c r="Y500" s="12"/>
      <c r="Z500" s="12"/>
      <c r="AA500" s="12"/>
      <c r="AB500" s="12"/>
      <c r="AC500" s="12"/>
      <c r="AD500" s="12"/>
      <c r="AE500" s="12"/>
      <c r="AF500" s="12"/>
      <c r="AG500" s="12"/>
      <c r="AH500" s="12"/>
      <c r="AI500" s="12"/>
      <c r="AJ500" s="12"/>
      <c r="AK500" s="12"/>
      <c r="AL500" s="12"/>
      <c r="AM500" s="12"/>
      <c r="AN500" s="12"/>
      <c r="AO500" s="12"/>
      <c r="AP500" s="12"/>
      <c r="AQ500" s="12"/>
      <c r="AR500" s="12"/>
      <c r="AS500" s="12"/>
      <c r="AT500" s="12"/>
      <c r="AU500" s="12"/>
      <c r="AV500" s="12"/>
      <c r="AW500" s="12"/>
      <c r="AX500" s="12"/>
      <c r="AY500" s="12"/>
      <c r="AZ500" s="12"/>
      <c r="BA500" s="12"/>
      <c r="BB500" s="12"/>
      <c r="BC500" s="12"/>
      <c r="BD500" s="12"/>
      <c r="BE500" s="12"/>
      <c r="BF500" s="12"/>
      <c r="BG500" s="12"/>
      <c r="BH500" s="12"/>
      <c r="BI500" s="12"/>
      <c r="BJ500" s="12"/>
      <c r="BK500" s="12"/>
      <c r="BL500" s="12"/>
      <c r="BM500" s="12"/>
      <c r="BN500" s="12"/>
      <c r="BO500" s="12"/>
      <c r="BP500" s="12"/>
      <c r="BQ500" s="12"/>
      <c r="BR500" s="12"/>
      <c r="BS500" s="12"/>
      <c r="BT500" s="12"/>
      <c r="BU500" s="12"/>
      <c r="BV500" s="12"/>
      <c r="BW500" s="12"/>
      <c r="BX500" s="12"/>
      <c r="BY500" s="12"/>
      <c r="BZ500" s="12"/>
      <c r="CA500" s="12"/>
      <c r="CB500" s="12"/>
      <c r="CC500" s="12"/>
    </row>
    <row r="501" spans="1:81" ht="15.75" x14ac:dyDescent="0.25">
      <c r="A501" s="20"/>
      <c r="B501" s="29"/>
      <c r="C501" s="29"/>
      <c r="D501" s="29"/>
      <c r="E501" s="29"/>
      <c r="F501" s="26"/>
      <c r="G501" s="13"/>
      <c r="H501" s="20"/>
      <c r="I501" s="22"/>
      <c r="J501" s="22"/>
      <c r="K501" s="22"/>
      <c r="L501" s="22"/>
      <c r="M501" s="24"/>
      <c r="N501" s="22"/>
      <c r="O501" s="20"/>
      <c r="P501" s="12"/>
      <c r="Q501" s="12"/>
      <c r="R501" s="12"/>
      <c r="S501" s="12"/>
      <c r="T501" s="12"/>
      <c r="U501" s="12"/>
      <c r="V501" s="12"/>
      <c r="W501" s="12"/>
      <c r="X501" s="12"/>
      <c r="Y501" s="12"/>
      <c r="Z501" s="12"/>
      <c r="AA501" s="12"/>
      <c r="AB501" s="12"/>
      <c r="AC501" s="12"/>
      <c r="AD501" s="12"/>
      <c r="AE501" s="12"/>
      <c r="AF501" s="12"/>
      <c r="AG501" s="12"/>
      <c r="AH501" s="12"/>
      <c r="AI501" s="12"/>
      <c r="AJ501" s="12"/>
      <c r="AK501" s="12"/>
      <c r="AL501" s="12"/>
      <c r="AM501" s="12"/>
      <c r="AN501" s="12"/>
      <c r="AO501" s="12"/>
      <c r="AP501" s="12"/>
      <c r="AQ501" s="12"/>
      <c r="AR501" s="12"/>
      <c r="AS501" s="12"/>
      <c r="AT501" s="12"/>
      <c r="AU501" s="12"/>
      <c r="AV501" s="12"/>
      <c r="AW501" s="12"/>
      <c r="AX501" s="12"/>
      <c r="AY501" s="12"/>
      <c r="AZ501" s="12"/>
      <c r="BA501" s="12"/>
      <c r="BB501" s="12"/>
      <c r="BC501" s="12"/>
      <c r="BD501" s="12"/>
      <c r="BE501" s="12"/>
      <c r="BF501" s="12"/>
      <c r="BG501" s="12"/>
      <c r="BH501" s="12"/>
      <c r="BI501" s="12"/>
      <c r="BJ501" s="12"/>
      <c r="BK501" s="12"/>
      <c r="BL501" s="12"/>
      <c r="BM501" s="12"/>
      <c r="BN501" s="12"/>
      <c r="BO501" s="12"/>
      <c r="BP501" s="12"/>
      <c r="BQ501" s="12"/>
      <c r="BR501" s="12"/>
      <c r="BS501" s="12"/>
      <c r="BT501" s="12"/>
      <c r="BU501" s="12"/>
      <c r="BV501" s="12"/>
      <c r="BW501" s="12"/>
      <c r="BX501" s="12"/>
      <c r="BY501" s="12"/>
      <c r="BZ501" s="12"/>
      <c r="CA501" s="12"/>
      <c r="CB501" s="12"/>
      <c r="CC501" s="12"/>
    </row>
    <row r="502" spans="1:81" ht="15.75" x14ac:dyDescent="0.25">
      <c r="A502" s="20"/>
      <c r="B502" s="29"/>
      <c r="C502" s="29"/>
      <c r="D502" s="29"/>
      <c r="E502" s="29"/>
      <c r="F502" s="26"/>
      <c r="G502" s="13"/>
      <c r="H502" s="20"/>
      <c r="I502" s="22"/>
      <c r="J502" s="22"/>
      <c r="K502" s="22"/>
      <c r="L502" s="22"/>
      <c r="M502" s="24"/>
      <c r="N502" s="22"/>
      <c r="O502" s="20"/>
      <c r="P502" s="12"/>
      <c r="Q502" s="12"/>
      <c r="R502" s="12"/>
      <c r="S502" s="12"/>
      <c r="T502" s="12"/>
      <c r="U502" s="12"/>
      <c r="V502" s="12"/>
      <c r="W502" s="12"/>
      <c r="X502" s="12"/>
      <c r="Y502" s="12"/>
      <c r="Z502" s="12"/>
      <c r="AA502" s="12"/>
      <c r="AB502" s="12"/>
      <c r="AC502" s="12"/>
      <c r="AD502" s="12"/>
      <c r="AE502" s="12"/>
      <c r="AF502" s="12"/>
      <c r="AG502" s="12"/>
      <c r="AH502" s="12"/>
      <c r="AI502" s="12"/>
      <c r="AJ502" s="12"/>
      <c r="AK502" s="12"/>
      <c r="AL502" s="12"/>
      <c r="AM502" s="12"/>
      <c r="AN502" s="12"/>
      <c r="AO502" s="12"/>
      <c r="AP502" s="12"/>
      <c r="AQ502" s="12"/>
      <c r="AR502" s="12"/>
      <c r="AS502" s="12"/>
      <c r="AT502" s="12"/>
      <c r="AU502" s="12"/>
      <c r="AV502" s="12"/>
      <c r="AW502" s="12"/>
      <c r="AX502" s="12"/>
      <c r="AY502" s="12"/>
      <c r="AZ502" s="12"/>
      <c r="BA502" s="12"/>
      <c r="BB502" s="12"/>
      <c r="BC502" s="12"/>
      <c r="BD502" s="12"/>
      <c r="BE502" s="12"/>
      <c r="BF502" s="12"/>
      <c r="BG502" s="12"/>
      <c r="BH502" s="12"/>
      <c r="BI502" s="12"/>
      <c r="BJ502" s="12"/>
      <c r="BK502" s="12"/>
      <c r="BL502" s="12"/>
      <c r="BM502" s="12"/>
      <c r="BN502" s="12"/>
      <c r="BO502" s="12"/>
      <c r="BP502" s="12"/>
      <c r="BQ502" s="12"/>
      <c r="BR502" s="12"/>
      <c r="BS502" s="12"/>
      <c r="BT502" s="12"/>
      <c r="BU502" s="12"/>
      <c r="BV502" s="12"/>
      <c r="BW502" s="12"/>
      <c r="BX502" s="12"/>
      <c r="BY502" s="12"/>
      <c r="BZ502" s="12"/>
      <c r="CA502" s="12"/>
      <c r="CB502" s="12"/>
      <c r="CC502" s="12"/>
    </row>
    <row r="503" spans="1:81" ht="15.75" x14ac:dyDescent="0.25">
      <c r="A503" s="20"/>
      <c r="B503" s="29"/>
      <c r="C503" s="29"/>
      <c r="D503" s="29"/>
      <c r="E503" s="29"/>
      <c r="F503" s="26"/>
      <c r="G503" s="13"/>
      <c r="H503" s="20"/>
      <c r="I503" s="22"/>
      <c r="J503" s="22"/>
      <c r="K503" s="22"/>
      <c r="L503" s="22"/>
      <c r="M503" s="24"/>
      <c r="N503" s="22"/>
      <c r="O503" s="20"/>
      <c r="P503" s="12"/>
      <c r="Q503" s="12"/>
      <c r="R503" s="12"/>
      <c r="S503" s="12"/>
      <c r="T503" s="12"/>
      <c r="U503" s="12"/>
      <c r="V503" s="12"/>
      <c r="W503" s="12"/>
      <c r="X503" s="12"/>
      <c r="Y503" s="12"/>
      <c r="Z503" s="12"/>
      <c r="AA503" s="12"/>
      <c r="AB503" s="12"/>
      <c r="AC503" s="12"/>
      <c r="AD503" s="12"/>
      <c r="AE503" s="12"/>
      <c r="AF503" s="12"/>
      <c r="AG503" s="12"/>
      <c r="AH503" s="12"/>
      <c r="AI503" s="12"/>
      <c r="AJ503" s="12"/>
      <c r="AK503" s="12"/>
      <c r="AL503" s="12"/>
      <c r="AM503" s="12"/>
      <c r="AN503" s="12"/>
      <c r="AO503" s="12"/>
      <c r="AP503" s="12"/>
      <c r="AQ503" s="12"/>
      <c r="AR503" s="12"/>
      <c r="AS503" s="12"/>
      <c r="AT503" s="12"/>
      <c r="AU503" s="12"/>
      <c r="AV503" s="12"/>
      <c r="AW503" s="12"/>
      <c r="AX503" s="12"/>
      <c r="AY503" s="12"/>
      <c r="AZ503" s="12"/>
      <c r="BA503" s="12"/>
      <c r="BB503" s="12"/>
      <c r="BC503" s="12"/>
      <c r="BD503" s="12"/>
      <c r="BE503" s="12"/>
      <c r="BF503" s="12"/>
      <c r="BG503" s="12"/>
      <c r="BH503" s="12"/>
      <c r="BI503" s="12"/>
      <c r="BJ503" s="12"/>
      <c r="BK503" s="12"/>
      <c r="BL503" s="12"/>
      <c r="BM503" s="12"/>
      <c r="BN503" s="12"/>
      <c r="BO503" s="12"/>
      <c r="BP503" s="12"/>
      <c r="BQ503" s="12"/>
      <c r="BR503" s="12"/>
      <c r="BS503" s="12"/>
      <c r="BT503" s="12"/>
      <c r="BU503" s="12"/>
      <c r="BV503" s="12"/>
      <c r="BW503" s="12"/>
      <c r="BX503" s="12"/>
      <c r="BY503" s="12"/>
      <c r="BZ503" s="12"/>
      <c r="CA503" s="12"/>
      <c r="CB503" s="12"/>
      <c r="CC503" s="12"/>
    </row>
    <row r="504" spans="1:81" ht="15.75" x14ac:dyDescent="0.25">
      <c r="A504" s="20"/>
      <c r="B504" s="29"/>
      <c r="C504" s="29"/>
      <c r="D504" s="29"/>
      <c r="E504" s="29"/>
      <c r="F504" s="26"/>
      <c r="G504" s="13"/>
      <c r="H504" s="20"/>
      <c r="I504" s="22"/>
      <c r="J504" s="22"/>
      <c r="K504" s="22"/>
      <c r="L504" s="22"/>
      <c r="M504" s="24"/>
      <c r="N504" s="22"/>
      <c r="O504" s="20"/>
      <c r="P504" s="12"/>
      <c r="Q504" s="12"/>
      <c r="R504" s="12"/>
      <c r="S504" s="12"/>
      <c r="T504" s="12"/>
      <c r="U504" s="12"/>
      <c r="V504" s="12"/>
      <c r="W504" s="12"/>
      <c r="X504" s="12"/>
      <c r="Y504" s="12"/>
      <c r="Z504" s="12"/>
      <c r="AA504" s="12"/>
      <c r="AB504" s="12"/>
      <c r="AC504" s="12"/>
      <c r="AD504" s="12"/>
      <c r="AE504" s="12"/>
      <c r="AF504" s="12"/>
      <c r="AG504" s="12"/>
      <c r="AH504" s="12"/>
      <c r="AI504" s="12"/>
      <c r="AJ504" s="12"/>
      <c r="AK504" s="12"/>
      <c r="AL504" s="12"/>
      <c r="AM504" s="12"/>
      <c r="AN504" s="12"/>
      <c r="AO504" s="12"/>
      <c r="AP504" s="12"/>
      <c r="AQ504" s="12"/>
      <c r="AR504" s="12"/>
      <c r="AS504" s="12"/>
      <c r="AT504" s="12"/>
      <c r="AU504" s="12"/>
      <c r="AV504" s="12"/>
      <c r="AW504" s="12"/>
      <c r="AX504" s="12"/>
      <c r="AY504" s="12"/>
      <c r="AZ504" s="12"/>
      <c r="BA504" s="12"/>
      <c r="BB504" s="12"/>
      <c r="BC504" s="12"/>
      <c r="BD504" s="12"/>
      <c r="BE504" s="12"/>
      <c r="BF504" s="12"/>
      <c r="BG504" s="12"/>
      <c r="BH504" s="12"/>
      <c r="BI504" s="12"/>
      <c r="BJ504" s="12"/>
      <c r="BK504" s="12"/>
      <c r="BL504" s="12"/>
      <c r="BM504" s="12"/>
      <c r="BN504" s="12"/>
      <c r="BO504" s="12"/>
      <c r="BP504" s="12"/>
      <c r="BQ504" s="12"/>
      <c r="BR504" s="12"/>
      <c r="BS504" s="12"/>
      <c r="BT504" s="12"/>
      <c r="BU504" s="12"/>
      <c r="BV504" s="12"/>
      <c r="BW504" s="12"/>
      <c r="BX504" s="12"/>
      <c r="BY504" s="12"/>
      <c r="BZ504" s="12"/>
      <c r="CA504" s="12"/>
      <c r="CB504" s="12"/>
      <c r="CC504" s="12"/>
    </row>
    <row r="505" spans="1:81" ht="15.75" x14ac:dyDescent="0.25">
      <c r="A505" s="20"/>
      <c r="B505" s="29"/>
      <c r="C505" s="29"/>
      <c r="D505" s="29"/>
      <c r="E505" s="29"/>
      <c r="F505" s="26"/>
      <c r="G505" s="13"/>
      <c r="H505" s="20"/>
      <c r="I505" s="22"/>
      <c r="J505" s="22"/>
      <c r="K505" s="22"/>
      <c r="L505" s="22"/>
      <c r="M505" s="24"/>
      <c r="N505" s="22"/>
      <c r="O505" s="20"/>
      <c r="P505" s="12"/>
      <c r="Q505" s="12"/>
      <c r="R505" s="12"/>
      <c r="S505" s="12"/>
      <c r="T505" s="12"/>
      <c r="U505" s="12"/>
      <c r="V505" s="12"/>
      <c r="W505" s="12"/>
      <c r="X505" s="12"/>
      <c r="Y505" s="12"/>
      <c r="Z505" s="12"/>
      <c r="AA505" s="12"/>
      <c r="AB505" s="12"/>
      <c r="AC505" s="12"/>
      <c r="AD505" s="12"/>
      <c r="AE505" s="12"/>
      <c r="AF505" s="12"/>
      <c r="AG505" s="12"/>
      <c r="AH505" s="12"/>
      <c r="AI505" s="12"/>
      <c r="AJ505" s="12"/>
      <c r="AK505" s="12"/>
      <c r="AL505" s="12"/>
      <c r="AM505" s="12"/>
      <c r="AN505" s="12"/>
      <c r="AO505" s="12"/>
      <c r="AP505" s="12"/>
      <c r="AQ505" s="12"/>
      <c r="AR505" s="12"/>
      <c r="AS505" s="12"/>
      <c r="AT505" s="12"/>
      <c r="AU505" s="12"/>
      <c r="AV505" s="12"/>
      <c r="AW505" s="12"/>
      <c r="AX505" s="12"/>
      <c r="AY505" s="12"/>
      <c r="AZ505" s="12"/>
      <c r="BA505" s="12"/>
      <c r="BB505" s="12"/>
      <c r="BC505" s="12"/>
      <c r="BD505" s="12"/>
      <c r="BE505" s="12"/>
      <c r="BF505" s="12"/>
      <c r="BG505" s="12"/>
      <c r="BH505" s="12"/>
      <c r="BI505" s="12"/>
      <c r="BJ505" s="12"/>
      <c r="BK505" s="12"/>
      <c r="BL505" s="12"/>
      <c r="BM505" s="12"/>
      <c r="BN505" s="12"/>
      <c r="BO505" s="12"/>
      <c r="BP505" s="12"/>
      <c r="BQ505" s="12"/>
      <c r="BR505" s="12"/>
      <c r="BS505" s="12"/>
      <c r="BT505" s="12"/>
      <c r="BU505" s="12"/>
      <c r="BV505" s="12"/>
      <c r="BW505" s="12"/>
      <c r="BX505" s="12"/>
      <c r="BY505" s="12"/>
      <c r="BZ505" s="12"/>
      <c r="CA505" s="12"/>
      <c r="CB505" s="12"/>
      <c r="CC505" s="12"/>
    </row>
    <row r="506" spans="1:81" ht="15.75" x14ac:dyDescent="0.25">
      <c r="A506" s="20"/>
      <c r="B506" s="29"/>
      <c r="C506" s="29"/>
      <c r="D506" s="29"/>
      <c r="E506" s="29"/>
      <c r="F506" s="26"/>
      <c r="G506" s="13"/>
      <c r="H506" s="20"/>
      <c r="I506" s="22"/>
      <c r="J506" s="22"/>
      <c r="K506" s="22"/>
      <c r="L506" s="22"/>
      <c r="M506" s="24"/>
      <c r="N506" s="22"/>
      <c r="O506" s="20"/>
      <c r="P506" s="12"/>
      <c r="Q506" s="12"/>
      <c r="R506" s="12"/>
      <c r="S506" s="12"/>
      <c r="T506" s="12"/>
      <c r="U506" s="12"/>
      <c r="V506" s="12"/>
      <c r="W506" s="12"/>
      <c r="X506" s="12"/>
      <c r="Y506" s="12"/>
      <c r="Z506" s="12"/>
      <c r="AA506" s="12"/>
      <c r="AB506" s="12"/>
      <c r="AC506" s="12"/>
      <c r="AD506" s="12"/>
      <c r="AE506" s="12"/>
      <c r="AF506" s="12"/>
      <c r="AG506" s="12"/>
      <c r="AH506" s="12"/>
      <c r="AI506" s="12"/>
      <c r="AJ506" s="12"/>
      <c r="AK506" s="12"/>
      <c r="AL506" s="12"/>
      <c r="AM506" s="12"/>
      <c r="AN506" s="12"/>
      <c r="AO506" s="12"/>
      <c r="AP506" s="12"/>
      <c r="AQ506" s="12"/>
      <c r="AR506" s="12"/>
      <c r="AS506" s="12"/>
      <c r="AT506" s="12"/>
      <c r="AU506" s="12"/>
      <c r="AV506" s="12"/>
      <c r="AW506" s="12"/>
      <c r="AX506" s="12"/>
      <c r="AY506" s="12"/>
      <c r="AZ506" s="12"/>
      <c r="BA506" s="12"/>
      <c r="BB506" s="12"/>
      <c r="BC506" s="12"/>
      <c r="BD506" s="12"/>
      <c r="BE506" s="12"/>
      <c r="BF506" s="12"/>
      <c r="BG506" s="12"/>
      <c r="BH506" s="12"/>
      <c r="BI506" s="12"/>
      <c r="BJ506" s="12"/>
      <c r="BK506" s="12"/>
      <c r="BL506" s="12"/>
      <c r="BM506" s="12"/>
      <c r="BN506" s="12"/>
      <c r="BO506" s="12"/>
      <c r="BP506" s="12"/>
      <c r="BQ506" s="12"/>
      <c r="BR506" s="12"/>
      <c r="BS506" s="12"/>
      <c r="BT506" s="12"/>
      <c r="BU506" s="12"/>
      <c r="BV506" s="12"/>
      <c r="BW506" s="12"/>
      <c r="BX506" s="12"/>
      <c r="BY506" s="12"/>
      <c r="BZ506" s="12"/>
      <c r="CA506" s="12"/>
      <c r="CB506" s="12"/>
      <c r="CC506" s="12"/>
    </row>
    <row r="507" spans="1:81" ht="15.75" x14ac:dyDescent="0.25">
      <c r="A507" s="20"/>
      <c r="B507" s="29"/>
      <c r="C507" s="29"/>
      <c r="D507" s="29"/>
      <c r="E507" s="29"/>
      <c r="F507" s="26"/>
      <c r="G507" s="13"/>
      <c r="H507" s="20"/>
      <c r="I507" s="22"/>
      <c r="J507" s="22"/>
      <c r="K507" s="22"/>
      <c r="L507" s="22"/>
      <c r="M507" s="24"/>
      <c r="N507" s="22"/>
      <c r="O507" s="20"/>
      <c r="P507" s="12"/>
      <c r="Q507" s="12"/>
      <c r="R507" s="12"/>
      <c r="S507" s="12"/>
      <c r="T507" s="12"/>
      <c r="U507" s="12"/>
      <c r="V507" s="12"/>
      <c r="W507" s="12"/>
      <c r="X507" s="12"/>
      <c r="Y507" s="12"/>
      <c r="Z507" s="12"/>
      <c r="AA507" s="12"/>
      <c r="AB507" s="12"/>
      <c r="AC507" s="12"/>
      <c r="AD507" s="12"/>
      <c r="AE507" s="12"/>
      <c r="AF507" s="12"/>
      <c r="AG507" s="12"/>
      <c r="AH507" s="12"/>
      <c r="AI507" s="12"/>
      <c r="AJ507" s="12"/>
      <c r="AK507" s="12"/>
      <c r="AL507" s="12"/>
      <c r="AM507" s="12"/>
      <c r="AN507" s="12"/>
      <c r="AO507" s="12"/>
      <c r="AP507" s="12"/>
      <c r="AQ507" s="12"/>
      <c r="AR507" s="12"/>
      <c r="AS507" s="12"/>
      <c r="AT507" s="12"/>
      <c r="AU507" s="12"/>
      <c r="AV507" s="12"/>
      <c r="AW507" s="12"/>
      <c r="AX507" s="12"/>
      <c r="AY507" s="12"/>
      <c r="AZ507" s="12"/>
      <c r="BA507" s="12"/>
      <c r="BB507" s="12"/>
      <c r="BC507" s="12"/>
      <c r="BD507" s="12"/>
      <c r="BE507" s="12"/>
      <c r="BF507" s="12"/>
      <c r="BG507" s="12"/>
      <c r="BH507" s="12"/>
      <c r="BI507" s="12"/>
      <c r="BJ507" s="12"/>
      <c r="BK507" s="12"/>
      <c r="BL507" s="12"/>
      <c r="BM507" s="12"/>
      <c r="BN507" s="12"/>
      <c r="BO507" s="12"/>
      <c r="BP507" s="12"/>
      <c r="BQ507" s="12"/>
      <c r="BR507" s="12"/>
      <c r="BS507" s="12"/>
      <c r="BT507" s="12"/>
      <c r="BU507" s="12"/>
      <c r="BV507" s="12"/>
      <c r="BW507" s="12"/>
      <c r="BX507" s="12"/>
      <c r="BY507" s="12"/>
      <c r="BZ507" s="12"/>
      <c r="CA507" s="12"/>
      <c r="CB507" s="12"/>
      <c r="CC507" s="12"/>
    </row>
    <row r="508" spans="1:81" ht="15.75" x14ac:dyDescent="0.25">
      <c r="A508" s="20"/>
      <c r="B508" s="29"/>
      <c r="C508" s="29"/>
      <c r="D508" s="29"/>
      <c r="E508" s="29"/>
      <c r="F508" s="26"/>
      <c r="G508" s="13"/>
      <c r="H508" s="20"/>
      <c r="I508" s="22"/>
      <c r="J508" s="22"/>
      <c r="K508" s="22"/>
      <c r="L508" s="22"/>
      <c r="M508" s="24"/>
      <c r="N508" s="22"/>
      <c r="O508" s="20"/>
      <c r="P508" s="12"/>
      <c r="Q508" s="12"/>
      <c r="R508" s="12"/>
      <c r="S508" s="12"/>
      <c r="T508" s="12"/>
      <c r="U508" s="12"/>
      <c r="V508" s="12"/>
      <c r="W508" s="12"/>
      <c r="X508" s="12"/>
      <c r="Y508" s="12"/>
      <c r="Z508" s="12"/>
      <c r="AA508" s="12"/>
      <c r="AB508" s="12"/>
      <c r="AC508" s="12"/>
      <c r="AD508" s="12"/>
      <c r="AE508" s="12"/>
      <c r="AF508" s="12"/>
      <c r="AG508" s="12"/>
      <c r="AH508" s="12"/>
      <c r="AI508" s="12"/>
      <c r="AJ508" s="12"/>
      <c r="AK508" s="12"/>
      <c r="AL508" s="12"/>
      <c r="AM508" s="12"/>
      <c r="AN508" s="12"/>
      <c r="AO508" s="12"/>
      <c r="AP508" s="12"/>
      <c r="AQ508" s="12"/>
      <c r="AR508" s="12"/>
      <c r="AS508" s="12"/>
      <c r="AT508" s="12"/>
      <c r="AU508" s="12"/>
      <c r="AV508" s="12"/>
      <c r="AW508" s="12"/>
      <c r="AX508" s="12"/>
      <c r="AY508" s="12"/>
      <c r="AZ508" s="12"/>
      <c r="BA508" s="12"/>
      <c r="BB508" s="12"/>
      <c r="BC508" s="12"/>
      <c r="BD508" s="12"/>
      <c r="BE508" s="12"/>
      <c r="BF508" s="12"/>
      <c r="BG508" s="12"/>
      <c r="BH508" s="12"/>
      <c r="BI508" s="12"/>
      <c r="BJ508" s="12"/>
      <c r="BK508" s="12"/>
      <c r="BL508" s="12"/>
      <c r="BM508" s="12"/>
      <c r="BN508" s="12"/>
      <c r="BO508" s="12"/>
      <c r="BP508" s="12"/>
      <c r="BQ508" s="12"/>
      <c r="BR508" s="12"/>
      <c r="BS508" s="12"/>
      <c r="BT508" s="12"/>
      <c r="BU508" s="12"/>
      <c r="BV508" s="12"/>
      <c r="BW508" s="12"/>
      <c r="BX508" s="12"/>
      <c r="BY508" s="12"/>
      <c r="BZ508" s="12"/>
      <c r="CA508" s="12"/>
      <c r="CB508" s="12"/>
      <c r="CC508" s="12"/>
    </row>
    <row r="509" spans="1:81" ht="15.75" x14ac:dyDescent="0.25">
      <c r="A509" s="20"/>
      <c r="B509" s="29"/>
      <c r="C509" s="29"/>
      <c r="D509" s="29"/>
      <c r="E509" s="29"/>
      <c r="F509" s="26"/>
      <c r="G509" s="13"/>
      <c r="H509" s="20"/>
      <c r="I509" s="22"/>
      <c r="J509" s="22"/>
      <c r="K509" s="22"/>
      <c r="L509" s="22"/>
      <c r="M509" s="24"/>
      <c r="N509" s="22"/>
      <c r="O509" s="20"/>
      <c r="P509" s="12"/>
      <c r="Q509" s="12"/>
      <c r="R509" s="12"/>
      <c r="S509" s="12"/>
      <c r="T509" s="12"/>
      <c r="U509" s="12"/>
      <c r="V509" s="12"/>
      <c r="W509" s="12"/>
      <c r="X509" s="12"/>
      <c r="Y509" s="12"/>
      <c r="Z509" s="12"/>
      <c r="AA509" s="12"/>
      <c r="AB509" s="12"/>
      <c r="AC509" s="12"/>
      <c r="AD509" s="12"/>
      <c r="AE509" s="12"/>
      <c r="AF509" s="12"/>
      <c r="AG509" s="12"/>
      <c r="AH509" s="12"/>
      <c r="AI509" s="12"/>
      <c r="AJ509" s="12"/>
      <c r="AK509" s="12"/>
      <c r="AL509" s="12"/>
      <c r="AM509" s="12"/>
      <c r="AN509" s="12"/>
      <c r="AO509" s="12"/>
      <c r="AP509" s="12"/>
      <c r="AQ509" s="12"/>
      <c r="AR509" s="12"/>
      <c r="AS509" s="12"/>
      <c r="AT509" s="12"/>
      <c r="AU509" s="12"/>
      <c r="AV509" s="12"/>
      <c r="AW509" s="12"/>
      <c r="AX509" s="12"/>
      <c r="AY509" s="12"/>
      <c r="AZ509" s="12"/>
      <c r="BA509" s="12"/>
      <c r="BB509" s="12"/>
      <c r="BC509" s="12"/>
      <c r="BD509" s="12"/>
      <c r="BE509" s="12"/>
      <c r="BF509" s="12"/>
      <c r="BG509" s="12"/>
      <c r="BH509" s="12"/>
      <c r="BI509" s="12"/>
      <c r="BJ509" s="12"/>
      <c r="BK509" s="12"/>
      <c r="BL509" s="12"/>
      <c r="BM509" s="12"/>
      <c r="BN509" s="12"/>
      <c r="BO509" s="12"/>
      <c r="BP509" s="12"/>
      <c r="BQ509" s="12"/>
      <c r="BR509" s="12"/>
      <c r="BS509" s="12"/>
      <c r="BT509" s="12"/>
      <c r="BU509" s="12"/>
      <c r="BV509" s="12"/>
      <c r="BW509" s="12"/>
      <c r="BX509" s="12"/>
      <c r="BY509" s="12"/>
      <c r="BZ509" s="12"/>
      <c r="CA509" s="12"/>
      <c r="CB509" s="12"/>
      <c r="CC509" s="12"/>
    </row>
    <row r="510" spans="1:81" ht="15.75" x14ac:dyDescent="0.25">
      <c r="A510" s="20"/>
      <c r="B510" s="29"/>
      <c r="C510" s="29"/>
      <c r="D510" s="29"/>
      <c r="E510" s="29"/>
      <c r="F510" s="26"/>
      <c r="G510" s="13"/>
      <c r="H510" s="20"/>
      <c r="I510" s="22"/>
      <c r="J510" s="22"/>
      <c r="K510" s="22"/>
      <c r="L510" s="22"/>
      <c r="M510" s="24"/>
      <c r="N510" s="22"/>
      <c r="O510" s="20"/>
      <c r="P510" s="12"/>
      <c r="Q510" s="12"/>
      <c r="R510" s="12"/>
      <c r="S510" s="12"/>
      <c r="T510" s="12"/>
      <c r="U510" s="12"/>
      <c r="V510" s="12"/>
      <c r="W510" s="12"/>
      <c r="X510" s="12"/>
      <c r="Y510" s="12"/>
      <c r="Z510" s="12"/>
      <c r="AA510" s="12"/>
      <c r="AB510" s="12"/>
      <c r="AC510" s="12"/>
      <c r="AD510" s="12"/>
      <c r="AE510" s="12"/>
      <c r="AF510" s="12"/>
      <c r="AG510" s="12"/>
      <c r="AH510" s="12"/>
      <c r="AI510" s="12"/>
      <c r="AJ510" s="12"/>
      <c r="AK510" s="12"/>
      <c r="AL510" s="12"/>
      <c r="AM510" s="12"/>
      <c r="AN510" s="12"/>
      <c r="AO510" s="12"/>
      <c r="AP510" s="12"/>
      <c r="AQ510" s="12"/>
      <c r="AR510" s="12"/>
      <c r="AS510" s="12"/>
      <c r="AT510" s="12"/>
      <c r="AU510" s="12"/>
      <c r="AV510" s="12"/>
      <c r="AW510" s="12"/>
      <c r="AX510" s="12"/>
      <c r="AY510" s="12"/>
      <c r="AZ510" s="12"/>
      <c r="BA510" s="12"/>
      <c r="BB510" s="12"/>
      <c r="BC510" s="12"/>
      <c r="BD510" s="12"/>
      <c r="BE510" s="12"/>
      <c r="BF510" s="12"/>
      <c r="BG510" s="12"/>
      <c r="BH510" s="12"/>
      <c r="BI510" s="12"/>
      <c r="BJ510" s="12"/>
      <c r="BK510" s="12"/>
      <c r="BL510" s="12"/>
      <c r="BM510" s="12"/>
      <c r="BN510" s="12"/>
      <c r="BO510" s="12"/>
      <c r="BP510" s="12"/>
      <c r="BQ510" s="12"/>
      <c r="BR510" s="12"/>
      <c r="BS510" s="12"/>
      <c r="BT510" s="12"/>
      <c r="BU510" s="12"/>
      <c r="BV510" s="12"/>
      <c r="BW510" s="12"/>
      <c r="BX510" s="12"/>
      <c r="BY510" s="12"/>
      <c r="BZ510" s="12"/>
      <c r="CA510" s="12"/>
      <c r="CB510" s="12"/>
      <c r="CC510" s="12"/>
    </row>
    <row r="511" spans="1:81" ht="15.75" x14ac:dyDescent="0.25">
      <c r="A511" s="20"/>
      <c r="B511" s="29"/>
      <c r="C511" s="29"/>
      <c r="D511" s="29"/>
      <c r="E511" s="29"/>
      <c r="F511" s="26"/>
      <c r="G511" s="13"/>
      <c r="H511" s="20"/>
      <c r="I511" s="22"/>
      <c r="J511" s="22"/>
      <c r="K511" s="22"/>
      <c r="L511" s="22"/>
      <c r="M511" s="24"/>
      <c r="N511" s="22"/>
      <c r="O511" s="20"/>
      <c r="P511" s="12"/>
      <c r="Q511" s="12"/>
      <c r="R511" s="12"/>
      <c r="S511" s="12"/>
      <c r="T511" s="12"/>
      <c r="U511" s="12"/>
      <c r="V511" s="12"/>
      <c r="W511" s="12"/>
      <c r="X511" s="12"/>
      <c r="Y511" s="12"/>
      <c r="Z511" s="12"/>
      <c r="AA511" s="12"/>
      <c r="AB511" s="12"/>
      <c r="AC511" s="12"/>
      <c r="AD511" s="12"/>
      <c r="AE511" s="12"/>
      <c r="AF511" s="12"/>
      <c r="AG511" s="12"/>
      <c r="AH511" s="12"/>
      <c r="AI511" s="12"/>
      <c r="AJ511" s="12"/>
      <c r="AK511" s="12"/>
      <c r="AL511" s="12"/>
      <c r="AM511" s="12"/>
      <c r="AN511" s="12"/>
      <c r="AO511" s="12"/>
      <c r="AP511" s="12"/>
      <c r="AQ511" s="12"/>
      <c r="AR511" s="12"/>
      <c r="AS511" s="12"/>
      <c r="AT511" s="12"/>
      <c r="AU511" s="12"/>
      <c r="AV511" s="12"/>
      <c r="AW511" s="12"/>
      <c r="AX511" s="12"/>
      <c r="AY511" s="12"/>
      <c r="AZ511" s="12"/>
      <c r="BA511" s="12"/>
      <c r="BB511" s="12"/>
      <c r="BC511" s="12"/>
      <c r="BD511" s="12"/>
      <c r="BE511" s="12"/>
      <c r="BF511" s="12"/>
      <c r="BG511" s="12"/>
      <c r="BH511" s="12"/>
      <c r="BI511" s="12"/>
      <c r="BJ511" s="12"/>
      <c r="BK511" s="12"/>
      <c r="BL511" s="12"/>
      <c r="BM511" s="12"/>
      <c r="BN511" s="12"/>
      <c r="BO511" s="12"/>
      <c r="BP511" s="12"/>
      <c r="BQ511" s="12"/>
      <c r="BR511" s="12"/>
      <c r="BS511" s="12"/>
      <c r="BT511" s="12"/>
      <c r="BU511" s="12"/>
      <c r="BV511" s="12"/>
      <c r="BW511" s="12"/>
      <c r="BX511" s="12"/>
      <c r="BY511" s="12"/>
      <c r="BZ511" s="12"/>
      <c r="CA511" s="12"/>
      <c r="CB511" s="12"/>
      <c r="CC511" s="12"/>
    </row>
    <row r="512" spans="1:81" ht="15.75" x14ac:dyDescent="0.25">
      <c r="A512" s="20"/>
      <c r="B512" s="29"/>
      <c r="C512" s="29"/>
      <c r="D512" s="29"/>
      <c r="E512" s="29"/>
      <c r="F512" s="26"/>
      <c r="G512" s="13"/>
      <c r="H512" s="20"/>
      <c r="I512" s="22"/>
      <c r="J512" s="22"/>
      <c r="K512" s="22"/>
      <c r="L512" s="22"/>
      <c r="M512" s="24"/>
      <c r="N512" s="22"/>
      <c r="O512" s="20"/>
      <c r="P512" s="12"/>
      <c r="Q512" s="12"/>
      <c r="R512" s="12"/>
      <c r="S512" s="12"/>
      <c r="T512" s="12"/>
      <c r="U512" s="12"/>
      <c r="V512" s="12"/>
      <c r="W512" s="12"/>
      <c r="X512" s="12"/>
      <c r="Y512" s="12"/>
      <c r="Z512" s="12"/>
      <c r="AA512" s="12"/>
      <c r="AB512" s="12"/>
      <c r="AC512" s="12"/>
      <c r="AD512" s="12"/>
      <c r="AE512" s="12"/>
      <c r="AF512" s="12"/>
      <c r="AG512" s="12"/>
      <c r="AH512" s="12"/>
      <c r="AI512" s="12"/>
      <c r="AJ512" s="12"/>
      <c r="AK512" s="12"/>
      <c r="AL512" s="12"/>
      <c r="AM512" s="12"/>
      <c r="AN512" s="12"/>
      <c r="AO512" s="12"/>
      <c r="AP512" s="12"/>
      <c r="AQ512" s="12"/>
      <c r="AR512" s="12"/>
      <c r="AS512" s="12"/>
      <c r="AT512" s="12"/>
      <c r="AU512" s="12"/>
      <c r="AV512" s="12"/>
      <c r="AW512" s="12"/>
      <c r="AX512" s="12"/>
      <c r="AY512" s="12"/>
      <c r="AZ512" s="12"/>
      <c r="BA512" s="12"/>
      <c r="BB512" s="12"/>
      <c r="BC512" s="12"/>
      <c r="BD512" s="12"/>
      <c r="BE512" s="12"/>
      <c r="BF512" s="12"/>
      <c r="BG512" s="12"/>
      <c r="BH512" s="12"/>
      <c r="BI512" s="12"/>
      <c r="BJ512" s="12"/>
      <c r="BK512" s="12"/>
      <c r="BL512" s="12"/>
      <c r="BM512" s="12"/>
      <c r="BN512" s="12"/>
      <c r="BO512" s="12"/>
      <c r="BP512" s="12"/>
      <c r="BQ512" s="12"/>
      <c r="BR512" s="12"/>
      <c r="BS512" s="12"/>
      <c r="BT512" s="12"/>
      <c r="BU512" s="12"/>
      <c r="BV512" s="12"/>
      <c r="BW512" s="12"/>
      <c r="BX512" s="12"/>
      <c r="BY512" s="12"/>
      <c r="BZ512" s="12"/>
      <c r="CA512" s="12"/>
      <c r="CB512" s="12"/>
      <c r="CC512" s="12"/>
    </row>
    <row r="513" spans="1:81" ht="15.75" x14ac:dyDescent="0.25">
      <c r="A513" s="20"/>
      <c r="B513" s="29"/>
      <c r="C513" s="29"/>
      <c r="D513" s="29"/>
      <c r="E513" s="29"/>
      <c r="F513" s="26"/>
      <c r="G513" s="13"/>
      <c r="H513" s="20"/>
      <c r="I513" s="22"/>
      <c r="J513" s="22"/>
      <c r="K513" s="22"/>
      <c r="L513" s="22"/>
      <c r="M513" s="24"/>
      <c r="N513" s="22"/>
      <c r="O513" s="20"/>
      <c r="P513" s="12"/>
      <c r="Q513" s="12"/>
      <c r="R513" s="12"/>
      <c r="S513" s="12"/>
      <c r="T513" s="12"/>
      <c r="U513" s="12"/>
      <c r="V513" s="12"/>
      <c r="W513" s="12"/>
      <c r="X513" s="12"/>
      <c r="Y513" s="12"/>
      <c r="Z513" s="12"/>
      <c r="AA513" s="12"/>
      <c r="AB513" s="12"/>
      <c r="AC513" s="12"/>
      <c r="AD513" s="12"/>
      <c r="AE513" s="12"/>
      <c r="AF513" s="12"/>
      <c r="AG513" s="12"/>
      <c r="AH513" s="12"/>
      <c r="AI513" s="12"/>
      <c r="AJ513" s="12"/>
      <c r="AK513" s="12"/>
      <c r="AL513" s="12"/>
      <c r="AM513" s="12"/>
      <c r="AN513" s="12"/>
      <c r="AO513" s="12"/>
      <c r="AP513" s="12"/>
      <c r="AQ513" s="12"/>
      <c r="AR513" s="12"/>
      <c r="AS513" s="12"/>
      <c r="AT513" s="12"/>
      <c r="AU513" s="12"/>
      <c r="AV513" s="12"/>
      <c r="AW513" s="12"/>
      <c r="AX513" s="12"/>
      <c r="AY513" s="12"/>
      <c r="AZ513" s="12"/>
      <c r="BA513" s="12"/>
      <c r="BB513" s="12"/>
      <c r="BC513" s="12"/>
      <c r="BD513" s="12"/>
      <c r="BE513" s="12"/>
      <c r="BF513" s="12"/>
      <c r="BG513" s="12"/>
      <c r="BH513" s="12"/>
      <c r="BI513" s="12"/>
      <c r="BJ513" s="12"/>
      <c r="BK513" s="12"/>
      <c r="BL513" s="12"/>
      <c r="BM513" s="12"/>
      <c r="BN513" s="12"/>
      <c r="BO513" s="12"/>
      <c r="BP513" s="12"/>
      <c r="BQ513" s="12"/>
      <c r="BR513" s="12"/>
      <c r="BS513" s="12"/>
      <c r="BT513" s="12"/>
      <c r="BU513" s="12"/>
      <c r="BV513" s="12"/>
      <c r="BW513" s="12"/>
      <c r="BX513" s="12"/>
      <c r="BY513" s="12"/>
      <c r="BZ513" s="12"/>
      <c r="CA513" s="12"/>
      <c r="CB513" s="12"/>
      <c r="CC513" s="12"/>
    </row>
    <row r="514" spans="1:81" ht="15.75" x14ac:dyDescent="0.25">
      <c r="A514" s="20"/>
      <c r="B514" s="29"/>
      <c r="C514" s="29"/>
      <c r="D514" s="29"/>
      <c r="E514" s="29"/>
      <c r="F514" s="26"/>
      <c r="G514" s="13"/>
      <c r="H514" s="20"/>
      <c r="I514" s="22"/>
      <c r="J514" s="22"/>
      <c r="K514" s="22"/>
      <c r="L514" s="22"/>
      <c r="M514" s="24"/>
      <c r="N514" s="22"/>
      <c r="O514" s="20"/>
      <c r="P514" s="12"/>
      <c r="Q514" s="12"/>
      <c r="R514" s="12"/>
      <c r="S514" s="12"/>
      <c r="T514" s="12"/>
      <c r="U514" s="12"/>
      <c r="V514" s="12"/>
      <c r="W514" s="12"/>
      <c r="X514" s="12"/>
      <c r="Y514" s="12"/>
      <c r="Z514" s="12"/>
      <c r="AA514" s="12"/>
      <c r="AB514" s="12"/>
      <c r="AC514" s="12"/>
      <c r="AD514" s="12"/>
      <c r="AE514" s="12"/>
      <c r="AF514" s="12"/>
      <c r="AG514" s="12"/>
      <c r="AH514" s="12"/>
      <c r="AI514" s="12"/>
      <c r="AJ514" s="12"/>
      <c r="AK514" s="12"/>
      <c r="AL514" s="12"/>
      <c r="AM514" s="12"/>
      <c r="AN514" s="12"/>
      <c r="AO514" s="12"/>
      <c r="AP514" s="12"/>
      <c r="AQ514" s="12"/>
      <c r="AR514" s="12"/>
      <c r="AS514" s="12"/>
      <c r="AT514" s="12"/>
      <c r="AU514" s="12"/>
      <c r="AV514" s="12"/>
      <c r="AW514" s="12"/>
      <c r="AX514" s="12"/>
      <c r="AY514" s="12"/>
      <c r="AZ514" s="12"/>
      <c r="BA514" s="12"/>
      <c r="BB514" s="12"/>
      <c r="BC514" s="12"/>
      <c r="BD514" s="12"/>
      <c r="BE514" s="12"/>
      <c r="BF514" s="12"/>
      <c r="BG514" s="12"/>
      <c r="BH514" s="12"/>
      <c r="BI514" s="12"/>
      <c r="BJ514" s="12"/>
      <c r="BK514" s="12"/>
      <c r="BL514" s="12"/>
      <c r="BM514" s="12"/>
      <c r="BN514" s="12"/>
      <c r="BO514" s="12"/>
      <c r="BP514" s="12"/>
      <c r="BQ514" s="12"/>
      <c r="BR514" s="12"/>
      <c r="BS514" s="12"/>
      <c r="BT514" s="12"/>
      <c r="BU514" s="12"/>
      <c r="BV514" s="12"/>
      <c r="BW514" s="12"/>
      <c r="BX514" s="12"/>
      <c r="BY514" s="12"/>
      <c r="BZ514" s="12"/>
      <c r="CA514" s="12"/>
      <c r="CB514" s="12"/>
      <c r="CC514" s="12"/>
    </row>
    <row r="515" spans="1:81" ht="15.75" x14ac:dyDescent="0.25">
      <c r="A515" s="20"/>
      <c r="B515" s="29"/>
      <c r="C515" s="29"/>
      <c r="D515" s="29"/>
      <c r="E515" s="29"/>
      <c r="F515" s="26"/>
      <c r="G515" s="13"/>
      <c r="H515" s="20"/>
      <c r="I515" s="22"/>
      <c r="J515" s="22"/>
      <c r="K515" s="22"/>
      <c r="L515" s="22"/>
      <c r="M515" s="24"/>
      <c r="N515" s="22"/>
      <c r="O515" s="20"/>
      <c r="P515" s="12"/>
      <c r="Q515" s="12"/>
      <c r="R515" s="12"/>
      <c r="S515" s="12"/>
      <c r="T515" s="12"/>
      <c r="U515" s="12"/>
      <c r="V515" s="12"/>
      <c r="W515" s="12"/>
      <c r="X515" s="12"/>
      <c r="Y515" s="12"/>
      <c r="Z515" s="12"/>
      <c r="AA515" s="12"/>
      <c r="AB515" s="12"/>
      <c r="AC515" s="12"/>
      <c r="AD515" s="12"/>
      <c r="AE515" s="12"/>
      <c r="AF515" s="12"/>
      <c r="AG515" s="12"/>
      <c r="AH515" s="12"/>
      <c r="AI515" s="12"/>
      <c r="AJ515" s="12"/>
      <c r="AK515" s="12"/>
      <c r="AL515" s="12"/>
      <c r="AM515" s="12"/>
      <c r="AN515" s="12"/>
      <c r="AO515" s="12"/>
      <c r="AP515" s="12"/>
      <c r="AQ515" s="12"/>
      <c r="AR515" s="12"/>
      <c r="AS515" s="12"/>
      <c r="AT515" s="12"/>
      <c r="AU515" s="12"/>
      <c r="AV515" s="12"/>
      <c r="AW515" s="12"/>
      <c r="AX515" s="12"/>
      <c r="AY515" s="12"/>
      <c r="AZ515" s="12"/>
      <c r="BA515" s="12"/>
      <c r="BB515" s="12"/>
      <c r="BC515" s="12"/>
      <c r="BD515" s="12"/>
      <c r="BE515" s="12"/>
      <c r="BF515" s="12"/>
      <c r="BG515" s="12"/>
      <c r="BH515" s="12"/>
      <c r="BI515" s="12"/>
      <c r="BJ515" s="12"/>
      <c r="BK515" s="12"/>
      <c r="BL515" s="12"/>
      <c r="BM515" s="12"/>
      <c r="BN515" s="12"/>
      <c r="BO515" s="12"/>
      <c r="BP515" s="12"/>
      <c r="BQ515" s="12"/>
      <c r="BR515" s="12"/>
      <c r="BS515" s="12"/>
      <c r="BT515" s="12"/>
      <c r="BU515" s="12"/>
      <c r="BV515" s="12"/>
      <c r="BW515" s="12"/>
      <c r="BX515" s="12"/>
      <c r="BY515" s="12"/>
      <c r="BZ515" s="12"/>
      <c r="CA515" s="12"/>
      <c r="CB515" s="12"/>
      <c r="CC515" s="12"/>
    </row>
    <row r="516" spans="1:81" ht="15.75" x14ac:dyDescent="0.25">
      <c r="A516" s="20"/>
      <c r="B516" s="29"/>
      <c r="C516" s="29"/>
      <c r="D516" s="29"/>
      <c r="E516" s="29"/>
      <c r="F516" s="26"/>
      <c r="G516" s="13"/>
      <c r="H516" s="20"/>
      <c r="I516" s="22"/>
      <c r="J516" s="22"/>
      <c r="K516" s="22"/>
      <c r="L516" s="22"/>
      <c r="M516" s="24"/>
      <c r="N516" s="22"/>
      <c r="O516" s="20"/>
      <c r="P516" s="12"/>
      <c r="Q516" s="12"/>
      <c r="R516" s="12"/>
      <c r="S516" s="12"/>
      <c r="T516" s="12"/>
      <c r="U516" s="12"/>
      <c r="V516" s="12"/>
      <c r="W516" s="12"/>
      <c r="X516" s="12"/>
      <c r="Y516" s="12"/>
      <c r="Z516" s="12"/>
      <c r="AA516" s="12"/>
      <c r="AB516" s="12"/>
      <c r="AC516" s="12"/>
      <c r="AD516" s="12"/>
      <c r="AE516" s="12"/>
      <c r="AF516" s="12"/>
      <c r="AG516" s="12"/>
      <c r="AH516" s="12"/>
      <c r="AI516" s="12"/>
      <c r="AJ516" s="12"/>
      <c r="AK516" s="12"/>
      <c r="AL516" s="12"/>
      <c r="AM516" s="12"/>
      <c r="AN516" s="12"/>
      <c r="AO516" s="12"/>
      <c r="AP516" s="12"/>
      <c r="AQ516" s="12"/>
      <c r="AR516" s="12"/>
      <c r="AS516" s="12"/>
      <c r="AT516" s="12"/>
      <c r="AU516" s="12"/>
      <c r="AV516" s="12"/>
      <c r="AW516" s="12"/>
      <c r="AX516" s="12"/>
      <c r="AY516" s="12"/>
      <c r="AZ516" s="12"/>
      <c r="BA516" s="12"/>
      <c r="BB516" s="12"/>
      <c r="BC516" s="12"/>
      <c r="BD516" s="12"/>
      <c r="BE516" s="12"/>
      <c r="BF516" s="12"/>
      <c r="BG516" s="12"/>
      <c r="BH516" s="12"/>
      <c r="BI516" s="12"/>
      <c r="BJ516" s="12"/>
      <c r="BK516" s="12"/>
      <c r="BL516" s="12"/>
      <c r="BM516" s="12"/>
      <c r="BN516" s="12"/>
      <c r="BO516" s="12"/>
      <c r="BP516" s="12"/>
      <c r="BQ516" s="12"/>
      <c r="BR516" s="12"/>
      <c r="BS516" s="12"/>
      <c r="BT516" s="12"/>
      <c r="BU516" s="12"/>
      <c r="BV516" s="12"/>
      <c r="BW516" s="12"/>
      <c r="BX516" s="12"/>
      <c r="BY516" s="12"/>
      <c r="BZ516" s="12"/>
      <c r="CA516" s="12"/>
      <c r="CB516" s="12"/>
      <c r="CC516" s="12"/>
    </row>
    <row r="517" spans="1:81" ht="15.75" x14ac:dyDescent="0.25">
      <c r="A517" s="20"/>
      <c r="B517" s="29"/>
      <c r="C517" s="29"/>
      <c r="D517" s="29"/>
      <c r="E517" s="29"/>
      <c r="F517" s="26"/>
      <c r="G517" s="13"/>
      <c r="H517" s="20"/>
      <c r="I517" s="22"/>
      <c r="J517" s="22"/>
      <c r="K517" s="22"/>
      <c r="L517" s="22"/>
      <c r="M517" s="24"/>
      <c r="N517" s="22"/>
      <c r="O517" s="20"/>
      <c r="P517" s="12"/>
      <c r="Q517" s="12"/>
      <c r="R517" s="12"/>
      <c r="S517" s="12"/>
      <c r="T517" s="12"/>
      <c r="U517" s="12"/>
      <c r="V517" s="12"/>
      <c r="W517" s="12"/>
      <c r="X517" s="12"/>
      <c r="Y517" s="12"/>
      <c r="Z517" s="12"/>
      <c r="AA517" s="12"/>
      <c r="AB517" s="12"/>
      <c r="AC517" s="12"/>
      <c r="AD517" s="12"/>
      <c r="AE517" s="12"/>
      <c r="AF517" s="12"/>
      <c r="AG517" s="12"/>
      <c r="AH517" s="12"/>
      <c r="AI517" s="12"/>
      <c r="AJ517" s="12"/>
      <c r="AK517" s="12"/>
      <c r="AL517" s="12"/>
      <c r="AM517" s="12"/>
      <c r="AN517" s="12"/>
      <c r="AO517" s="12"/>
      <c r="AP517" s="12"/>
      <c r="AQ517" s="12"/>
      <c r="AR517" s="12"/>
      <c r="AS517" s="12"/>
      <c r="AT517" s="12"/>
      <c r="AU517" s="12"/>
      <c r="AV517" s="12"/>
      <c r="AW517" s="12"/>
      <c r="AX517" s="12"/>
      <c r="AY517" s="12"/>
      <c r="AZ517" s="12"/>
      <c r="BA517" s="12"/>
      <c r="BB517" s="12"/>
      <c r="BC517" s="12"/>
      <c r="BD517" s="12"/>
      <c r="BE517" s="12"/>
      <c r="BF517" s="12"/>
      <c r="BG517" s="12"/>
      <c r="BH517" s="12"/>
      <c r="BI517" s="12"/>
      <c r="BJ517" s="12"/>
      <c r="BK517" s="12"/>
      <c r="BL517" s="12"/>
      <c r="BM517" s="12"/>
      <c r="BN517" s="12"/>
      <c r="BO517" s="12"/>
      <c r="BP517" s="12"/>
      <c r="BQ517" s="12"/>
      <c r="BR517" s="12"/>
      <c r="BS517" s="12"/>
      <c r="BT517" s="12"/>
      <c r="BU517" s="12"/>
      <c r="BV517" s="12"/>
      <c r="BW517" s="12"/>
      <c r="BX517" s="12"/>
      <c r="BY517" s="12"/>
      <c r="BZ517" s="12"/>
      <c r="CA517" s="12"/>
      <c r="CB517" s="12"/>
      <c r="CC517" s="12"/>
    </row>
    <row r="518" spans="1:81" ht="15.75" x14ac:dyDescent="0.25">
      <c r="A518" s="20"/>
      <c r="B518" s="29"/>
      <c r="C518" s="29"/>
      <c r="D518" s="29"/>
      <c r="E518" s="29"/>
      <c r="F518" s="26"/>
      <c r="G518" s="13"/>
      <c r="H518" s="20"/>
      <c r="I518" s="22"/>
      <c r="J518" s="22"/>
      <c r="K518" s="22"/>
      <c r="L518" s="22"/>
      <c r="M518" s="24"/>
      <c r="N518" s="22"/>
      <c r="O518" s="20"/>
      <c r="P518" s="12"/>
      <c r="Q518" s="12"/>
      <c r="R518" s="12"/>
      <c r="S518" s="12"/>
      <c r="T518" s="12"/>
      <c r="U518" s="12"/>
      <c r="V518" s="12"/>
      <c r="W518" s="12"/>
      <c r="X518" s="12"/>
      <c r="Y518" s="12"/>
      <c r="Z518" s="12"/>
      <c r="AA518" s="12"/>
      <c r="AB518" s="12"/>
      <c r="AC518" s="12"/>
      <c r="AD518" s="12"/>
      <c r="AE518" s="12"/>
      <c r="AF518" s="12"/>
      <c r="AG518" s="12"/>
      <c r="AH518" s="12"/>
      <c r="AI518" s="12"/>
      <c r="AJ518" s="12"/>
      <c r="AK518" s="12"/>
      <c r="AL518" s="12"/>
      <c r="AM518" s="12"/>
      <c r="AN518" s="12"/>
      <c r="AO518" s="12"/>
      <c r="AP518" s="12"/>
      <c r="AQ518" s="12"/>
      <c r="AR518" s="12"/>
      <c r="AS518" s="12"/>
      <c r="AT518" s="12"/>
      <c r="AU518" s="12"/>
      <c r="AV518" s="12"/>
      <c r="AW518" s="12"/>
      <c r="AX518" s="12"/>
      <c r="AY518" s="12"/>
      <c r="AZ518" s="12"/>
      <c r="BA518" s="12"/>
      <c r="BB518" s="12"/>
      <c r="BC518" s="12"/>
      <c r="BD518" s="12"/>
      <c r="BE518" s="12"/>
      <c r="BF518" s="12"/>
      <c r="BG518" s="12"/>
      <c r="BH518" s="12"/>
      <c r="BI518" s="12"/>
      <c r="BJ518" s="12"/>
      <c r="BK518" s="12"/>
      <c r="BL518" s="12"/>
      <c r="BM518" s="12"/>
      <c r="BN518" s="12"/>
      <c r="BO518" s="12"/>
      <c r="BP518" s="12"/>
      <c r="BQ518" s="12"/>
      <c r="BR518" s="12"/>
      <c r="BS518" s="12"/>
      <c r="BT518" s="12"/>
      <c r="BU518" s="12"/>
      <c r="BV518" s="12"/>
      <c r="BW518" s="12"/>
      <c r="BX518" s="12"/>
      <c r="BY518" s="12"/>
      <c r="BZ518" s="12"/>
      <c r="CA518" s="12"/>
      <c r="CB518" s="12"/>
      <c r="CC518" s="12"/>
    </row>
    <row r="519" spans="1:81" ht="15.75" x14ac:dyDescent="0.25">
      <c r="A519" s="20"/>
      <c r="B519" s="29"/>
      <c r="C519" s="29"/>
      <c r="D519" s="29"/>
      <c r="E519" s="29"/>
      <c r="F519" s="26"/>
      <c r="G519" s="13"/>
      <c r="H519" s="20"/>
      <c r="I519" s="22"/>
      <c r="J519" s="22"/>
      <c r="K519" s="22"/>
      <c r="L519" s="22"/>
      <c r="M519" s="24"/>
      <c r="N519" s="22"/>
      <c r="O519" s="20"/>
      <c r="P519" s="12"/>
      <c r="Q519" s="12"/>
      <c r="R519" s="12"/>
      <c r="S519" s="12"/>
      <c r="T519" s="12"/>
      <c r="U519" s="12"/>
      <c r="V519" s="12"/>
      <c r="W519" s="12"/>
      <c r="X519" s="12"/>
      <c r="Y519" s="12"/>
      <c r="Z519" s="12"/>
      <c r="AA519" s="12"/>
      <c r="AB519" s="12"/>
      <c r="AC519" s="12"/>
      <c r="AD519" s="12"/>
      <c r="AE519" s="12"/>
      <c r="AF519" s="12"/>
      <c r="AG519" s="12"/>
      <c r="AH519" s="12"/>
      <c r="AI519" s="12"/>
      <c r="AJ519" s="12"/>
      <c r="AK519" s="12"/>
      <c r="AL519" s="12"/>
      <c r="AM519" s="12"/>
      <c r="AN519" s="12"/>
      <c r="AO519" s="12"/>
      <c r="AP519" s="12"/>
      <c r="AQ519" s="12"/>
      <c r="AR519" s="12"/>
      <c r="AS519" s="12"/>
      <c r="AT519" s="12"/>
      <c r="AU519" s="12"/>
      <c r="AV519" s="12"/>
      <c r="AW519" s="12"/>
      <c r="AX519" s="12"/>
      <c r="AY519" s="12"/>
      <c r="AZ519" s="12"/>
      <c r="BA519" s="12"/>
      <c r="BB519" s="12"/>
      <c r="BC519" s="12"/>
      <c r="BD519" s="12"/>
      <c r="BE519" s="12"/>
      <c r="BF519" s="12"/>
      <c r="BG519" s="12"/>
      <c r="BH519" s="12"/>
      <c r="BI519" s="12"/>
      <c r="BJ519" s="12"/>
      <c r="BK519" s="12"/>
      <c r="BL519" s="12"/>
      <c r="BM519" s="12"/>
      <c r="BN519" s="12"/>
      <c r="BO519" s="12"/>
      <c r="BP519" s="12"/>
      <c r="BQ519" s="12"/>
      <c r="BR519" s="12"/>
      <c r="BS519" s="12"/>
      <c r="BT519" s="12"/>
      <c r="BU519" s="12"/>
      <c r="BV519" s="12"/>
      <c r="BW519" s="12"/>
      <c r="BX519" s="12"/>
      <c r="BY519" s="12"/>
      <c r="BZ519" s="12"/>
      <c r="CA519" s="12"/>
      <c r="CB519" s="12"/>
      <c r="CC519" s="12"/>
    </row>
    <row r="520" spans="1:81" ht="15.75" x14ac:dyDescent="0.25">
      <c r="A520" s="20"/>
      <c r="B520" s="29"/>
      <c r="C520" s="29"/>
      <c r="D520" s="29"/>
      <c r="E520" s="29"/>
      <c r="F520" s="26"/>
      <c r="G520" s="13"/>
      <c r="H520" s="20"/>
      <c r="I520" s="22"/>
      <c r="J520" s="22"/>
      <c r="K520" s="22"/>
      <c r="L520" s="22"/>
      <c r="M520" s="24"/>
      <c r="N520" s="22"/>
      <c r="O520" s="20"/>
      <c r="P520" s="12"/>
      <c r="Q520" s="12"/>
      <c r="R520" s="12"/>
      <c r="S520" s="12"/>
      <c r="T520" s="12"/>
      <c r="U520" s="12"/>
      <c r="V520" s="12"/>
      <c r="W520" s="12"/>
      <c r="X520" s="12"/>
      <c r="Y520" s="12"/>
      <c r="Z520" s="12"/>
      <c r="AA520" s="12"/>
      <c r="AB520" s="12"/>
      <c r="AC520" s="12"/>
      <c r="AD520" s="12"/>
      <c r="AE520" s="12"/>
      <c r="AF520" s="12"/>
      <c r="AG520" s="12"/>
      <c r="AH520" s="12"/>
      <c r="AI520" s="12"/>
      <c r="AJ520" s="12"/>
      <c r="AK520" s="12"/>
      <c r="AL520" s="12"/>
      <c r="AM520" s="12"/>
      <c r="AN520" s="12"/>
      <c r="AO520" s="12"/>
      <c r="AP520" s="12"/>
      <c r="AQ520" s="12"/>
      <c r="AR520" s="12"/>
      <c r="AS520" s="12"/>
      <c r="AT520" s="12"/>
      <c r="AU520" s="12"/>
      <c r="AV520" s="12"/>
      <c r="AW520" s="12"/>
      <c r="AX520" s="12"/>
      <c r="AY520" s="12"/>
      <c r="AZ520" s="12"/>
      <c r="BA520" s="12"/>
      <c r="BB520" s="12"/>
      <c r="BC520" s="12"/>
      <c r="BD520" s="12"/>
      <c r="BE520" s="12"/>
      <c r="BF520" s="12"/>
      <c r="BG520" s="12"/>
      <c r="BH520" s="12"/>
      <c r="BI520" s="12"/>
      <c r="BJ520" s="12"/>
      <c r="BK520" s="12"/>
      <c r="BL520" s="12"/>
      <c r="BM520" s="12"/>
      <c r="BN520" s="12"/>
      <c r="BO520" s="12"/>
      <c r="BP520" s="12"/>
      <c r="BQ520" s="12"/>
      <c r="BR520" s="12"/>
      <c r="BS520" s="12"/>
      <c r="BT520" s="12"/>
      <c r="BU520" s="12"/>
      <c r="BV520" s="12"/>
      <c r="BW520" s="12"/>
      <c r="BX520" s="12"/>
      <c r="BY520" s="12"/>
      <c r="BZ520" s="12"/>
      <c r="CA520" s="12"/>
      <c r="CB520" s="12"/>
      <c r="CC520" s="12"/>
    </row>
    <row r="521" spans="1:81" ht="15.75" x14ac:dyDescent="0.25">
      <c r="A521" s="20"/>
      <c r="B521" s="29"/>
      <c r="C521" s="29"/>
      <c r="D521" s="29"/>
      <c r="E521" s="29"/>
      <c r="F521" s="26"/>
      <c r="G521" s="13"/>
      <c r="H521" s="20"/>
      <c r="I521" s="22"/>
      <c r="J521" s="22"/>
      <c r="K521" s="22"/>
      <c r="L521" s="22"/>
      <c r="M521" s="24"/>
      <c r="N521" s="22"/>
      <c r="O521" s="20"/>
      <c r="P521" s="12"/>
      <c r="Q521" s="12"/>
      <c r="R521" s="12"/>
      <c r="S521" s="12"/>
      <c r="T521" s="12"/>
      <c r="U521" s="12"/>
      <c r="V521" s="12"/>
      <c r="W521" s="12"/>
      <c r="X521" s="12"/>
      <c r="Y521" s="12"/>
      <c r="Z521" s="12"/>
      <c r="AA521" s="12"/>
      <c r="AB521" s="12"/>
      <c r="AC521" s="12"/>
      <c r="AD521" s="12"/>
      <c r="AE521" s="12"/>
      <c r="AF521" s="12"/>
      <c r="AG521" s="12"/>
      <c r="AH521" s="12"/>
      <c r="AI521" s="12"/>
      <c r="AJ521" s="12"/>
      <c r="AK521" s="12"/>
      <c r="AL521" s="12"/>
      <c r="AM521" s="12"/>
      <c r="AN521" s="12"/>
      <c r="AO521" s="12"/>
      <c r="AP521" s="12"/>
      <c r="AQ521" s="12"/>
      <c r="AR521" s="12"/>
      <c r="AS521" s="12"/>
      <c r="AT521" s="12"/>
      <c r="AU521" s="12"/>
      <c r="AV521" s="12"/>
      <c r="AW521" s="12"/>
      <c r="AX521" s="12"/>
      <c r="AY521" s="12"/>
      <c r="AZ521" s="12"/>
      <c r="BA521" s="12"/>
      <c r="BB521" s="12"/>
      <c r="BC521" s="12"/>
      <c r="BD521" s="12"/>
      <c r="BE521" s="12"/>
      <c r="BF521" s="12"/>
      <c r="BG521" s="12"/>
      <c r="BH521" s="12"/>
      <c r="BI521" s="12"/>
      <c r="BJ521" s="12"/>
      <c r="BK521" s="12"/>
      <c r="BL521" s="12"/>
      <c r="BM521" s="12"/>
      <c r="BN521" s="12"/>
      <c r="BO521" s="12"/>
      <c r="BP521" s="12"/>
      <c r="BQ521" s="12"/>
      <c r="BR521" s="12"/>
      <c r="BS521" s="12"/>
      <c r="BT521" s="12"/>
      <c r="BU521" s="12"/>
      <c r="BV521" s="12"/>
      <c r="BW521" s="12"/>
      <c r="BX521" s="12"/>
      <c r="BY521" s="12"/>
      <c r="BZ521" s="12"/>
      <c r="CA521" s="12"/>
      <c r="CB521" s="12"/>
      <c r="CC521" s="12"/>
    </row>
    <row r="522" spans="1:81" ht="15.75" x14ac:dyDescent="0.25">
      <c r="A522" s="20"/>
      <c r="B522" s="29"/>
      <c r="C522" s="29"/>
      <c r="D522" s="29"/>
      <c r="E522" s="29"/>
      <c r="F522" s="26"/>
      <c r="G522" s="13"/>
      <c r="H522" s="20"/>
      <c r="I522" s="22"/>
      <c r="J522" s="22"/>
      <c r="K522" s="22"/>
      <c r="L522" s="22"/>
      <c r="M522" s="24"/>
      <c r="N522" s="22"/>
      <c r="O522" s="20"/>
      <c r="P522" s="12"/>
      <c r="Q522" s="12"/>
      <c r="R522" s="12"/>
      <c r="S522" s="12"/>
      <c r="T522" s="12"/>
      <c r="U522" s="12"/>
      <c r="V522" s="12"/>
      <c r="W522" s="12"/>
      <c r="X522" s="12"/>
      <c r="Y522" s="12"/>
      <c r="Z522" s="12"/>
      <c r="AA522" s="12"/>
      <c r="AB522" s="12"/>
      <c r="AC522" s="12"/>
      <c r="AD522" s="12"/>
      <c r="AE522" s="12"/>
      <c r="AF522" s="12"/>
      <c r="AG522" s="12"/>
      <c r="AH522" s="12"/>
      <c r="AI522" s="12"/>
      <c r="AJ522" s="12"/>
      <c r="AK522" s="12"/>
      <c r="AL522" s="12"/>
      <c r="AM522" s="12"/>
      <c r="AN522" s="12"/>
      <c r="AO522" s="12"/>
      <c r="AP522" s="12"/>
      <c r="AQ522" s="12"/>
      <c r="AR522" s="12"/>
      <c r="AS522" s="12"/>
      <c r="AT522" s="12"/>
      <c r="AU522" s="12"/>
      <c r="AV522" s="12"/>
      <c r="AW522" s="12"/>
      <c r="AX522" s="12"/>
      <c r="AY522" s="12"/>
      <c r="AZ522" s="12"/>
      <c r="BA522" s="12"/>
      <c r="BB522" s="12"/>
      <c r="BC522" s="12"/>
      <c r="BD522" s="12"/>
      <c r="BE522" s="12"/>
      <c r="BF522" s="12"/>
      <c r="BG522" s="12"/>
      <c r="BH522" s="12"/>
      <c r="BI522" s="12"/>
      <c r="BJ522" s="12"/>
      <c r="BK522" s="12"/>
      <c r="BL522" s="12"/>
      <c r="BM522" s="12"/>
      <c r="BN522" s="12"/>
      <c r="BO522" s="12"/>
      <c r="BP522" s="12"/>
      <c r="BQ522" s="12"/>
      <c r="BR522" s="12"/>
      <c r="BS522" s="12"/>
      <c r="BT522" s="12"/>
      <c r="BU522" s="12"/>
      <c r="BV522" s="12"/>
      <c r="BW522" s="12"/>
      <c r="BX522" s="12"/>
      <c r="BY522" s="12"/>
      <c r="BZ522" s="12"/>
      <c r="CA522" s="12"/>
      <c r="CB522" s="12"/>
      <c r="CC522" s="12"/>
    </row>
    <row r="523" spans="1:81" ht="15.75" x14ac:dyDescent="0.25">
      <c r="A523" s="20"/>
      <c r="B523" s="29"/>
      <c r="C523" s="29"/>
      <c r="D523" s="29"/>
      <c r="E523" s="29"/>
      <c r="F523" s="26"/>
      <c r="G523" s="13"/>
      <c r="H523" s="20"/>
      <c r="I523" s="22"/>
      <c r="J523" s="22"/>
      <c r="K523" s="22"/>
      <c r="L523" s="22"/>
      <c r="M523" s="24"/>
      <c r="N523" s="22"/>
      <c r="O523" s="20"/>
      <c r="P523" s="12"/>
      <c r="Q523" s="12"/>
      <c r="R523" s="12"/>
      <c r="S523" s="12"/>
      <c r="T523" s="12"/>
      <c r="U523" s="12"/>
      <c r="V523" s="12"/>
      <c r="W523" s="12"/>
      <c r="X523" s="12"/>
      <c r="Y523" s="12"/>
      <c r="Z523" s="12"/>
      <c r="AA523" s="12"/>
      <c r="AB523" s="12"/>
      <c r="AC523" s="12"/>
      <c r="AD523" s="12"/>
      <c r="AE523" s="12"/>
      <c r="AF523" s="12"/>
      <c r="AG523" s="12"/>
      <c r="AH523" s="12"/>
      <c r="AI523" s="12"/>
      <c r="AJ523" s="12"/>
      <c r="AK523" s="12"/>
      <c r="AL523" s="12"/>
      <c r="AM523" s="12"/>
      <c r="AN523" s="12"/>
      <c r="AO523" s="12"/>
      <c r="AP523" s="12"/>
      <c r="AQ523" s="12"/>
      <c r="AR523" s="12"/>
      <c r="AS523" s="12"/>
      <c r="AT523" s="12"/>
      <c r="AU523" s="12"/>
      <c r="AV523" s="12"/>
      <c r="AW523" s="12"/>
      <c r="AX523" s="12"/>
      <c r="AY523" s="12"/>
      <c r="AZ523" s="12"/>
      <c r="BA523" s="12"/>
      <c r="BB523" s="12"/>
      <c r="BC523" s="12"/>
      <c r="BD523" s="12"/>
      <c r="BE523" s="12"/>
      <c r="BF523" s="12"/>
      <c r="BG523" s="12"/>
      <c r="BH523" s="12"/>
      <c r="BI523" s="12"/>
      <c r="BJ523" s="12"/>
      <c r="BK523" s="12"/>
      <c r="BL523" s="12"/>
      <c r="BM523" s="12"/>
      <c r="BN523" s="12"/>
      <c r="BO523" s="12"/>
      <c r="BP523" s="12"/>
      <c r="BQ523" s="12"/>
      <c r="BR523" s="12"/>
      <c r="BS523" s="12"/>
      <c r="BT523" s="12"/>
      <c r="BU523" s="12"/>
      <c r="BV523" s="12"/>
      <c r="BW523" s="12"/>
      <c r="BX523" s="12"/>
      <c r="BY523" s="12"/>
      <c r="BZ523" s="12"/>
      <c r="CA523" s="12"/>
      <c r="CB523" s="12"/>
      <c r="CC523" s="12"/>
    </row>
    <row r="524" spans="1:81" ht="15.75" x14ac:dyDescent="0.25">
      <c r="A524" s="20"/>
      <c r="B524" s="29"/>
      <c r="C524" s="29"/>
      <c r="D524" s="29"/>
      <c r="E524" s="29"/>
      <c r="F524" s="26"/>
      <c r="G524" s="13"/>
      <c r="H524" s="20"/>
      <c r="I524" s="22"/>
      <c r="J524" s="22"/>
      <c r="K524" s="22"/>
      <c r="L524" s="22"/>
      <c r="M524" s="24"/>
      <c r="N524" s="22"/>
      <c r="O524" s="20"/>
      <c r="P524" s="12"/>
      <c r="Q524" s="12"/>
      <c r="R524" s="12"/>
      <c r="S524" s="12"/>
      <c r="T524" s="12"/>
      <c r="U524" s="12"/>
      <c r="V524" s="12"/>
      <c r="W524" s="12"/>
      <c r="X524" s="12"/>
      <c r="Y524" s="12"/>
      <c r="Z524" s="12"/>
      <c r="AA524" s="12"/>
      <c r="AB524" s="12"/>
      <c r="AC524" s="12"/>
      <c r="AD524" s="12"/>
      <c r="AE524" s="12"/>
      <c r="AF524" s="12"/>
      <c r="AG524" s="12"/>
      <c r="AH524" s="12"/>
      <c r="AI524" s="12"/>
      <c r="AJ524" s="12"/>
      <c r="AK524" s="12"/>
      <c r="AL524" s="12"/>
      <c r="AM524" s="12"/>
      <c r="AN524" s="12"/>
      <c r="AO524" s="12"/>
      <c r="AP524" s="12"/>
      <c r="AQ524" s="12"/>
      <c r="AR524" s="12"/>
      <c r="AS524" s="12"/>
      <c r="AT524" s="12"/>
      <c r="AU524" s="12"/>
      <c r="AV524" s="12"/>
      <c r="AW524" s="12"/>
      <c r="AX524" s="12"/>
      <c r="AY524" s="12"/>
      <c r="AZ524" s="12"/>
      <c r="BA524" s="12"/>
      <c r="BB524" s="12"/>
      <c r="BC524" s="12"/>
      <c r="BD524" s="12"/>
      <c r="BE524" s="12"/>
      <c r="BF524" s="12"/>
      <c r="BG524" s="12"/>
      <c r="BH524" s="12"/>
      <c r="BI524" s="12"/>
      <c r="BJ524" s="12"/>
      <c r="BK524" s="12"/>
      <c r="BL524" s="12"/>
      <c r="BM524" s="12"/>
      <c r="BN524" s="12"/>
      <c r="BO524" s="12"/>
      <c r="BP524" s="12"/>
      <c r="BQ524" s="12"/>
      <c r="BR524" s="12"/>
      <c r="BS524" s="12"/>
      <c r="BT524" s="12"/>
      <c r="BU524" s="12"/>
      <c r="BV524" s="12"/>
      <c r="BW524" s="12"/>
      <c r="BX524" s="12"/>
      <c r="BY524" s="12"/>
      <c r="BZ524" s="12"/>
      <c r="CA524" s="12"/>
      <c r="CB524" s="12"/>
      <c r="CC524" s="12"/>
    </row>
    <row r="525" spans="1:81" ht="15.75" x14ac:dyDescent="0.25">
      <c r="A525" s="20"/>
      <c r="B525" s="29"/>
      <c r="C525" s="29"/>
      <c r="D525" s="29"/>
      <c r="E525" s="29"/>
      <c r="F525" s="26"/>
      <c r="G525" s="13"/>
      <c r="H525" s="20"/>
      <c r="I525" s="22"/>
      <c r="J525" s="22"/>
      <c r="K525" s="22"/>
      <c r="L525" s="22"/>
      <c r="M525" s="24"/>
      <c r="N525" s="22"/>
      <c r="O525" s="20"/>
      <c r="P525" s="12"/>
      <c r="Q525" s="12"/>
      <c r="R525" s="12"/>
      <c r="S525" s="12"/>
      <c r="T525" s="12"/>
      <c r="U525" s="12"/>
      <c r="V525" s="12"/>
      <c r="W525" s="12"/>
      <c r="X525" s="12"/>
      <c r="Y525" s="12"/>
      <c r="Z525" s="12"/>
      <c r="AA525" s="12"/>
      <c r="AB525" s="12"/>
      <c r="AC525" s="12"/>
      <c r="AD525" s="12"/>
      <c r="AE525" s="12"/>
      <c r="AF525" s="12"/>
      <c r="AG525" s="12"/>
      <c r="AH525" s="12"/>
      <c r="AI525" s="12"/>
      <c r="AJ525" s="12"/>
      <c r="AK525" s="12"/>
      <c r="AL525" s="12"/>
      <c r="AM525" s="12"/>
      <c r="AN525" s="12"/>
      <c r="AO525" s="12"/>
      <c r="AP525" s="12"/>
      <c r="AQ525" s="12"/>
      <c r="AR525" s="12"/>
      <c r="AS525" s="12"/>
      <c r="AT525" s="12"/>
      <c r="AU525" s="12"/>
      <c r="AV525" s="12"/>
      <c r="AW525" s="12"/>
      <c r="AX525" s="12"/>
      <c r="AY525" s="12"/>
      <c r="AZ525" s="12"/>
      <c r="BA525" s="12"/>
      <c r="BB525" s="12"/>
      <c r="BC525" s="12"/>
      <c r="BD525" s="12"/>
      <c r="BE525" s="12"/>
      <c r="BF525" s="12"/>
      <c r="BG525" s="12"/>
      <c r="BH525" s="12"/>
      <c r="BI525" s="12"/>
      <c r="BJ525" s="12"/>
      <c r="BK525" s="12"/>
      <c r="BL525" s="12"/>
      <c r="BM525" s="12"/>
      <c r="BN525" s="12"/>
      <c r="BO525" s="12"/>
      <c r="BP525" s="12"/>
      <c r="BQ525" s="12"/>
      <c r="BR525" s="12"/>
      <c r="BS525" s="12"/>
      <c r="BT525" s="12"/>
      <c r="BU525" s="12"/>
      <c r="BV525" s="12"/>
      <c r="BW525" s="12"/>
      <c r="BX525" s="12"/>
      <c r="BY525" s="12"/>
      <c r="BZ525" s="12"/>
      <c r="CA525" s="12"/>
      <c r="CB525" s="12"/>
      <c r="CC525" s="12"/>
    </row>
    <row r="526" spans="1:81" ht="15.75" x14ac:dyDescent="0.25">
      <c r="A526" s="20"/>
      <c r="B526" s="29"/>
      <c r="C526" s="29"/>
      <c r="D526" s="29"/>
      <c r="E526" s="29"/>
      <c r="F526" s="26"/>
      <c r="G526" s="13"/>
      <c r="H526" s="20"/>
      <c r="I526" s="22"/>
      <c r="J526" s="22"/>
      <c r="K526" s="22"/>
      <c r="L526" s="22"/>
      <c r="M526" s="24"/>
      <c r="N526" s="22"/>
      <c r="O526" s="20"/>
      <c r="P526" s="12"/>
      <c r="Q526" s="12"/>
      <c r="R526" s="12"/>
      <c r="S526" s="12"/>
      <c r="T526" s="12"/>
      <c r="U526" s="12"/>
      <c r="V526" s="12"/>
      <c r="W526" s="12"/>
      <c r="X526" s="12"/>
      <c r="Y526" s="12"/>
      <c r="Z526" s="12"/>
      <c r="AA526" s="12"/>
      <c r="AB526" s="12"/>
      <c r="AC526" s="12"/>
      <c r="AD526" s="12"/>
      <c r="AE526" s="12"/>
      <c r="AF526" s="12"/>
      <c r="AG526" s="12"/>
      <c r="AH526" s="12"/>
      <c r="AI526" s="12"/>
      <c r="AJ526" s="12"/>
      <c r="AK526" s="12"/>
      <c r="AL526" s="12"/>
      <c r="AM526" s="12"/>
      <c r="AN526" s="12"/>
      <c r="AO526" s="12"/>
      <c r="AP526" s="12"/>
      <c r="AQ526" s="12"/>
      <c r="AR526" s="12"/>
      <c r="AS526" s="12"/>
      <c r="AT526" s="12"/>
      <c r="AU526" s="12"/>
      <c r="AV526" s="12"/>
      <c r="AW526" s="12"/>
      <c r="AX526" s="12"/>
      <c r="AY526" s="12"/>
      <c r="AZ526" s="12"/>
      <c r="BA526" s="12"/>
      <c r="BB526" s="12"/>
      <c r="BC526" s="12"/>
      <c r="BD526" s="12"/>
      <c r="BE526" s="12"/>
      <c r="BF526" s="12"/>
      <c r="BG526" s="12"/>
      <c r="BH526" s="12"/>
      <c r="BI526" s="12"/>
      <c r="BJ526" s="12"/>
      <c r="BK526" s="12"/>
      <c r="BL526" s="12"/>
      <c r="BM526" s="12"/>
      <c r="BN526" s="12"/>
      <c r="BO526" s="12"/>
      <c r="BP526" s="12"/>
      <c r="BQ526" s="12"/>
      <c r="BR526" s="12"/>
      <c r="BS526" s="12"/>
      <c r="BT526" s="12"/>
      <c r="BU526" s="12"/>
      <c r="BV526" s="12"/>
      <c r="BW526" s="12"/>
      <c r="BX526" s="12"/>
      <c r="BY526" s="12"/>
      <c r="BZ526" s="12"/>
      <c r="CA526" s="12"/>
      <c r="CB526" s="12"/>
      <c r="CC526" s="12"/>
    </row>
    <row r="527" spans="1:81" ht="15.75" x14ac:dyDescent="0.25">
      <c r="A527" s="20"/>
      <c r="B527" s="29"/>
      <c r="C527" s="29"/>
      <c r="D527" s="29"/>
      <c r="E527" s="29"/>
      <c r="F527" s="26"/>
      <c r="G527" s="13"/>
      <c r="H527" s="20"/>
      <c r="I527" s="22"/>
      <c r="J527" s="22"/>
      <c r="K527" s="22"/>
      <c r="L527" s="22"/>
      <c r="M527" s="24"/>
      <c r="N527" s="22"/>
      <c r="O527" s="20"/>
      <c r="P527" s="12"/>
      <c r="Q527" s="12"/>
      <c r="R527" s="12"/>
      <c r="S527" s="12"/>
      <c r="T527" s="12"/>
      <c r="U527" s="12"/>
      <c r="V527" s="12"/>
      <c r="W527" s="12"/>
      <c r="X527" s="12"/>
      <c r="Y527" s="12"/>
      <c r="Z527" s="12"/>
      <c r="AA527" s="12"/>
      <c r="AB527" s="12"/>
      <c r="AC527" s="12"/>
      <c r="AD527" s="12"/>
      <c r="AE527" s="12"/>
      <c r="AF527" s="12"/>
      <c r="AG527" s="12"/>
      <c r="AH527" s="12"/>
      <c r="AI527" s="12"/>
      <c r="AJ527" s="12"/>
      <c r="AK527" s="12"/>
      <c r="AL527" s="12"/>
      <c r="AM527" s="12"/>
      <c r="AN527" s="12"/>
      <c r="AO527" s="12"/>
      <c r="AP527" s="12"/>
      <c r="AQ527" s="12"/>
      <c r="AR527" s="12"/>
      <c r="AS527" s="12"/>
      <c r="AT527" s="12"/>
      <c r="AU527" s="12"/>
      <c r="AV527" s="12"/>
      <c r="AW527" s="12"/>
      <c r="AX527" s="12"/>
      <c r="AY527" s="12"/>
      <c r="AZ527" s="12"/>
      <c r="BA527" s="12"/>
      <c r="BB527" s="12"/>
      <c r="BC527" s="12"/>
      <c r="BD527" s="12"/>
      <c r="BE527" s="12"/>
      <c r="BF527" s="12"/>
      <c r="BG527" s="12"/>
      <c r="BH527" s="12"/>
      <c r="BI527" s="12"/>
      <c r="BJ527" s="12"/>
      <c r="BK527" s="12"/>
      <c r="BL527" s="12"/>
      <c r="BM527" s="12"/>
      <c r="BN527" s="12"/>
      <c r="BO527" s="12"/>
      <c r="BP527" s="12"/>
      <c r="BQ527" s="12"/>
      <c r="BR527" s="12"/>
      <c r="BS527" s="12"/>
      <c r="BT527" s="12"/>
      <c r="BU527" s="12"/>
      <c r="BV527" s="12"/>
      <c r="BW527" s="12"/>
      <c r="BX527" s="12"/>
      <c r="BY527" s="12"/>
      <c r="BZ527" s="12"/>
      <c r="CA527" s="12"/>
      <c r="CB527" s="12"/>
      <c r="CC527" s="12"/>
    </row>
    <row r="528" spans="1:81" ht="15.75" x14ac:dyDescent="0.25">
      <c r="A528" s="20"/>
      <c r="B528" s="29"/>
      <c r="C528" s="29"/>
      <c r="D528" s="29"/>
      <c r="E528" s="29"/>
      <c r="F528" s="26"/>
      <c r="G528" s="13"/>
      <c r="H528" s="20"/>
      <c r="I528" s="22"/>
      <c r="J528" s="22"/>
      <c r="K528" s="22"/>
      <c r="L528" s="22"/>
      <c r="M528" s="24"/>
      <c r="N528" s="22"/>
      <c r="O528" s="20"/>
      <c r="P528" s="12"/>
      <c r="Q528" s="12"/>
      <c r="R528" s="12"/>
      <c r="S528" s="12"/>
      <c r="T528" s="12"/>
      <c r="U528" s="12"/>
      <c r="V528" s="12"/>
      <c r="W528" s="12"/>
      <c r="X528" s="12"/>
      <c r="Y528" s="12"/>
      <c r="Z528" s="12"/>
      <c r="AA528" s="12"/>
      <c r="AB528" s="12"/>
      <c r="AC528" s="12"/>
      <c r="AD528" s="12"/>
      <c r="AE528" s="12"/>
      <c r="AF528" s="12"/>
      <c r="AG528" s="12"/>
      <c r="AH528" s="12"/>
      <c r="AI528" s="12"/>
      <c r="AJ528" s="12"/>
      <c r="AK528" s="12"/>
      <c r="AL528" s="12"/>
      <c r="AM528" s="12"/>
      <c r="AN528" s="12"/>
      <c r="AO528" s="12"/>
      <c r="AP528" s="12"/>
      <c r="AQ528" s="12"/>
      <c r="AR528" s="12"/>
      <c r="AS528" s="12"/>
      <c r="AT528" s="12"/>
      <c r="AU528" s="12"/>
      <c r="AV528" s="12"/>
      <c r="AW528" s="12"/>
      <c r="AX528" s="12"/>
      <c r="AY528" s="12"/>
      <c r="AZ528" s="12"/>
      <c r="BA528" s="12"/>
      <c r="BB528" s="12"/>
      <c r="BC528" s="12"/>
      <c r="BD528" s="12"/>
      <c r="BE528" s="12"/>
      <c r="BF528" s="12"/>
      <c r="BG528" s="12"/>
      <c r="BH528" s="12"/>
      <c r="BI528" s="12"/>
      <c r="BJ528" s="12"/>
      <c r="BK528" s="12"/>
      <c r="BL528" s="12"/>
      <c r="BM528" s="12"/>
      <c r="BN528" s="12"/>
      <c r="BO528" s="12"/>
      <c r="BP528" s="12"/>
      <c r="BQ528" s="12"/>
      <c r="BR528" s="12"/>
      <c r="BS528" s="12"/>
      <c r="BT528" s="12"/>
      <c r="BU528" s="12"/>
      <c r="BV528" s="12"/>
      <c r="BW528" s="12"/>
      <c r="BX528" s="12"/>
      <c r="BY528" s="12"/>
      <c r="BZ528" s="12"/>
      <c r="CA528" s="12"/>
      <c r="CB528" s="12"/>
      <c r="CC528" s="12"/>
    </row>
    <row r="529" spans="1:81" ht="15.75" x14ac:dyDescent="0.25">
      <c r="A529" s="20"/>
      <c r="B529" s="29"/>
      <c r="C529" s="29"/>
      <c r="D529" s="29"/>
      <c r="E529" s="29"/>
      <c r="F529" s="26"/>
      <c r="G529" s="13"/>
      <c r="H529" s="20"/>
      <c r="I529" s="22"/>
      <c r="J529" s="22"/>
      <c r="K529" s="22"/>
      <c r="L529" s="22"/>
      <c r="M529" s="24"/>
      <c r="N529" s="22"/>
      <c r="O529" s="20"/>
      <c r="P529" s="12"/>
      <c r="Q529" s="12"/>
      <c r="R529" s="12"/>
      <c r="S529" s="12"/>
      <c r="T529" s="12"/>
      <c r="U529" s="12"/>
      <c r="V529" s="12"/>
      <c r="W529" s="12"/>
      <c r="X529" s="12"/>
      <c r="Y529" s="12"/>
      <c r="Z529" s="12"/>
      <c r="AA529" s="12"/>
      <c r="AB529" s="12"/>
      <c r="AC529" s="12"/>
      <c r="AD529" s="12"/>
      <c r="AE529" s="12"/>
      <c r="AF529" s="12"/>
      <c r="AG529" s="12"/>
      <c r="AH529" s="12"/>
      <c r="AI529" s="12"/>
      <c r="AJ529" s="12"/>
      <c r="AK529" s="12"/>
      <c r="AL529" s="12"/>
      <c r="AM529" s="12"/>
      <c r="AN529" s="12"/>
      <c r="AO529" s="12"/>
      <c r="AP529" s="12"/>
      <c r="AQ529" s="12"/>
      <c r="AR529" s="12"/>
      <c r="AS529" s="12"/>
      <c r="AT529" s="12"/>
      <c r="AU529" s="12"/>
      <c r="AV529" s="12"/>
      <c r="AW529" s="12"/>
      <c r="AX529" s="12"/>
      <c r="AY529" s="12"/>
      <c r="AZ529" s="12"/>
      <c r="BA529" s="12"/>
      <c r="BB529" s="12"/>
      <c r="BC529" s="12"/>
      <c r="BD529" s="12"/>
      <c r="BE529" s="12"/>
      <c r="BF529" s="12"/>
      <c r="BG529" s="12"/>
      <c r="BH529" s="12"/>
      <c r="BI529" s="12"/>
      <c r="BJ529" s="12"/>
      <c r="BK529" s="12"/>
      <c r="BL529" s="12"/>
      <c r="BM529" s="12"/>
      <c r="BN529" s="12"/>
      <c r="BO529" s="12"/>
      <c r="BP529" s="12"/>
      <c r="BQ529" s="12"/>
      <c r="BR529" s="12"/>
      <c r="BS529" s="12"/>
      <c r="BT529" s="12"/>
      <c r="BU529" s="12"/>
      <c r="BV529" s="12"/>
      <c r="BW529" s="12"/>
      <c r="BX529" s="12"/>
      <c r="BY529" s="12"/>
      <c r="BZ529" s="12"/>
      <c r="CA529" s="12"/>
      <c r="CB529" s="12"/>
      <c r="CC529" s="12"/>
    </row>
    <row r="530" spans="1:81" ht="15.75" x14ac:dyDescent="0.25">
      <c r="A530" s="20"/>
      <c r="B530" s="29"/>
      <c r="C530" s="29"/>
      <c r="D530" s="29"/>
      <c r="E530" s="29"/>
      <c r="F530" s="26"/>
      <c r="G530" s="13"/>
      <c r="H530" s="20"/>
      <c r="I530" s="22"/>
      <c r="J530" s="22"/>
      <c r="K530" s="22"/>
      <c r="L530" s="22"/>
      <c r="M530" s="24"/>
      <c r="N530" s="22"/>
      <c r="O530" s="20"/>
      <c r="P530" s="12"/>
      <c r="Q530" s="12"/>
      <c r="R530" s="12"/>
      <c r="S530" s="12"/>
      <c r="T530" s="12"/>
      <c r="U530" s="12"/>
      <c r="V530" s="12"/>
      <c r="W530" s="12"/>
      <c r="X530" s="12"/>
      <c r="Y530" s="12"/>
      <c r="Z530" s="12"/>
      <c r="AA530" s="12"/>
      <c r="AB530" s="12"/>
      <c r="AC530" s="12"/>
      <c r="AD530" s="12"/>
      <c r="AE530" s="12"/>
      <c r="AF530" s="12"/>
      <c r="AG530" s="12"/>
      <c r="AH530" s="12"/>
      <c r="AI530" s="12"/>
      <c r="AJ530" s="12"/>
      <c r="AK530" s="12"/>
      <c r="AL530" s="12"/>
      <c r="AM530" s="12"/>
      <c r="AN530" s="12"/>
      <c r="AO530" s="12"/>
      <c r="AP530" s="12"/>
      <c r="AQ530" s="12"/>
      <c r="AR530" s="12"/>
      <c r="AS530" s="12"/>
      <c r="AT530" s="12"/>
      <c r="AU530" s="12"/>
      <c r="AV530" s="12"/>
      <c r="AW530" s="12"/>
      <c r="AX530" s="12"/>
      <c r="AY530" s="12"/>
      <c r="AZ530" s="12"/>
      <c r="BA530" s="12"/>
      <c r="BB530" s="12"/>
      <c r="BC530" s="12"/>
      <c r="BD530" s="12"/>
      <c r="BE530" s="12"/>
      <c r="BF530" s="12"/>
      <c r="BG530" s="12"/>
      <c r="BH530" s="12"/>
      <c r="BI530" s="12"/>
      <c r="BJ530" s="12"/>
      <c r="BK530" s="12"/>
      <c r="BL530" s="12"/>
      <c r="BM530" s="12"/>
      <c r="BN530" s="12"/>
      <c r="BO530" s="12"/>
      <c r="BP530" s="12"/>
      <c r="BQ530" s="12"/>
      <c r="BR530" s="12"/>
      <c r="BS530" s="12"/>
      <c r="BT530" s="12"/>
      <c r="BU530" s="12"/>
      <c r="BV530" s="12"/>
      <c r="BW530" s="12"/>
      <c r="BX530" s="12"/>
      <c r="BY530" s="12"/>
      <c r="BZ530" s="12"/>
      <c r="CA530" s="12"/>
      <c r="CB530" s="12"/>
      <c r="CC530" s="12"/>
    </row>
    <row r="531" spans="1:81" ht="15.75" x14ac:dyDescent="0.25">
      <c r="A531" s="20"/>
      <c r="B531" s="29"/>
      <c r="C531" s="29"/>
      <c r="D531" s="29"/>
      <c r="E531" s="29"/>
      <c r="F531" s="26"/>
      <c r="G531" s="13"/>
      <c r="H531" s="20"/>
      <c r="I531" s="22"/>
      <c r="J531" s="22"/>
      <c r="K531" s="22"/>
      <c r="L531" s="22"/>
      <c r="M531" s="24"/>
      <c r="N531" s="22"/>
      <c r="O531" s="20"/>
      <c r="P531" s="12"/>
      <c r="Q531" s="12"/>
      <c r="R531" s="12"/>
      <c r="S531" s="12"/>
      <c r="T531" s="12"/>
      <c r="U531" s="12"/>
      <c r="V531" s="12"/>
      <c r="W531" s="12"/>
      <c r="X531" s="12"/>
      <c r="Y531" s="12"/>
      <c r="Z531" s="12"/>
      <c r="AA531" s="12"/>
      <c r="AB531" s="12"/>
      <c r="AC531" s="12"/>
      <c r="AD531" s="12"/>
      <c r="AE531" s="12"/>
      <c r="AF531" s="12"/>
      <c r="AG531" s="12"/>
      <c r="AH531" s="12"/>
      <c r="AI531" s="12"/>
      <c r="AJ531" s="12"/>
      <c r="AK531" s="12"/>
      <c r="AL531" s="12"/>
      <c r="AM531" s="12"/>
      <c r="AN531" s="12"/>
      <c r="AO531" s="12"/>
      <c r="AP531" s="12"/>
      <c r="AQ531" s="12"/>
      <c r="AR531" s="12"/>
      <c r="AS531" s="12"/>
      <c r="AT531" s="12"/>
      <c r="AU531" s="12"/>
      <c r="AV531" s="12"/>
      <c r="AW531" s="12"/>
      <c r="AX531" s="12"/>
      <c r="AY531" s="12"/>
      <c r="AZ531" s="12"/>
      <c r="BA531" s="12"/>
      <c r="BB531" s="12"/>
      <c r="BC531" s="12"/>
      <c r="BD531" s="12"/>
      <c r="BE531" s="12"/>
      <c r="BF531" s="12"/>
      <c r="BG531" s="12"/>
      <c r="BH531" s="12"/>
      <c r="BI531" s="12"/>
      <c r="BJ531" s="12"/>
      <c r="BK531" s="12"/>
      <c r="BL531" s="12"/>
      <c r="BM531" s="12"/>
      <c r="BN531" s="12"/>
      <c r="BO531" s="12"/>
      <c r="BP531" s="12"/>
      <c r="BQ531" s="12"/>
      <c r="BR531" s="12"/>
      <c r="BS531" s="12"/>
      <c r="BT531" s="12"/>
      <c r="BU531" s="12"/>
      <c r="BV531" s="12"/>
      <c r="BW531" s="12"/>
      <c r="BX531" s="12"/>
      <c r="BY531" s="12"/>
      <c r="BZ531" s="12"/>
      <c r="CA531" s="12"/>
      <c r="CB531" s="12"/>
      <c r="CC531" s="12"/>
    </row>
    <row r="532" spans="1:81" ht="15.75" x14ac:dyDescent="0.25">
      <c r="A532" s="20"/>
      <c r="B532" s="29"/>
      <c r="C532" s="29"/>
      <c r="D532" s="29"/>
      <c r="E532" s="29"/>
      <c r="F532" s="26"/>
      <c r="G532" s="13"/>
      <c r="H532" s="20"/>
      <c r="I532" s="22"/>
      <c r="J532" s="22"/>
      <c r="K532" s="22"/>
      <c r="L532" s="22"/>
      <c r="M532" s="24"/>
      <c r="N532" s="22"/>
      <c r="O532" s="20"/>
      <c r="P532" s="12"/>
      <c r="Q532" s="12"/>
      <c r="R532" s="12"/>
      <c r="S532" s="12"/>
      <c r="T532" s="12"/>
      <c r="U532" s="12"/>
      <c r="V532" s="12"/>
      <c r="W532" s="12"/>
      <c r="X532" s="12"/>
      <c r="Y532" s="12"/>
      <c r="Z532" s="12"/>
      <c r="AA532" s="12"/>
      <c r="AB532" s="12"/>
      <c r="AC532" s="12"/>
      <c r="AD532" s="12"/>
      <c r="AE532" s="12"/>
      <c r="AF532" s="12"/>
      <c r="AG532" s="12"/>
      <c r="AH532" s="12"/>
      <c r="AI532" s="12"/>
      <c r="AJ532" s="12"/>
      <c r="AK532" s="12"/>
      <c r="AL532" s="12"/>
      <c r="AM532" s="12"/>
      <c r="AN532" s="12"/>
      <c r="AO532" s="12"/>
      <c r="AP532" s="12"/>
      <c r="AQ532" s="12"/>
      <c r="AR532" s="12"/>
      <c r="AS532" s="12"/>
      <c r="AT532" s="12"/>
      <c r="AU532" s="12"/>
      <c r="AV532" s="12"/>
      <c r="AW532" s="12"/>
      <c r="AX532" s="12"/>
      <c r="AY532" s="12"/>
      <c r="AZ532" s="12"/>
      <c r="BA532" s="12"/>
      <c r="BB532" s="12"/>
      <c r="BC532" s="12"/>
      <c r="BD532" s="12"/>
      <c r="BE532" s="12"/>
      <c r="BF532" s="12"/>
      <c r="BG532" s="12"/>
      <c r="BH532" s="12"/>
      <c r="BI532" s="12"/>
      <c r="BJ532" s="12"/>
      <c r="BK532" s="12"/>
      <c r="BL532" s="12"/>
      <c r="BM532" s="12"/>
      <c r="BN532" s="12"/>
      <c r="BO532" s="12"/>
      <c r="BP532" s="12"/>
      <c r="BQ532" s="12"/>
      <c r="BR532" s="12"/>
      <c r="BS532" s="12"/>
      <c r="BT532" s="12"/>
      <c r="BU532" s="12"/>
      <c r="BV532" s="12"/>
      <c r="BW532" s="12"/>
      <c r="BX532" s="12"/>
      <c r="BY532" s="12"/>
      <c r="BZ532" s="12"/>
      <c r="CA532" s="12"/>
      <c r="CB532" s="12"/>
      <c r="CC532" s="12"/>
    </row>
    <row r="533" spans="1:81" ht="15.75" x14ac:dyDescent="0.25">
      <c r="A533" s="20"/>
      <c r="B533" s="29"/>
      <c r="C533" s="29"/>
      <c r="D533" s="29"/>
      <c r="E533" s="29"/>
      <c r="F533" s="26"/>
      <c r="G533" s="13"/>
      <c r="H533" s="20"/>
      <c r="I533" s="22"/>
      <c r="J533" s="22"/>
      <c r="K533" s="22"/>
      <c r="L533" s="22"/>
      <c r="M533" s="24"/>
      <c r="N533" s="22"/>
      <c r="O533" s="20"/>
      <c r="P533" s="12"/>
      <c r="Q533" s="12"/>
      <c r="R533" s="12"/>
      <c r="S533" s="12"/>
      <c r="T533" s="12"/>
      <c r="U533" s="12"/>
      <c r="V533" s="12"/>
      <c r="W533" s="12"/>
      <c r="X533" s="12"/>
      <c r="Y533" s="12"/>
      <c r="Z533" s="12"/>
      <c r="AA533" s="12"/>
      <c r="AB533" s="12"/>
      <c r="AC533" s="12"/>
      <c r="AD533" s="12"/>
      <c r="AE533" s="12"/>
      <c r="AF533" s="12"/>
      <c r="AG533" s="12"/>
      <c r="AH533" s="12"/>
      <c r="AI533" s="12"/>
      <c r="AJ533" s="12"/>
      <c r="AK533" s="12"/>
      <c r="AL533" s="12"/>
      <c r="AM533" s="12"/>
      <c r="AN533" s="12"/>
      <c r="AO533" s="12"/>
      <c r="AP533" s="12"/>
      <c r="AQ533" s="12"/>
      <c r="AR533" s="12"/>
      <c r="AS533" s="12"/>
      <c r="AT533" s="12"/>
      <c r="AU533" s="12"/>
      <c r="AV533" s="12"/>
      <c r="AW533" s="12"/>
      <c r="AX533" s="12"/>
      <c r="AY533" s="12"/>
      <c r="AZ533" s="12"/>
      <c r="BA533" s="12"/>
      <c r="BB533" s="12"/>
      <c r="BC533" s="12"/>
      <c r="BD533" s="12"/>
      <c r="BE533" s="12"/>
      <c r="BF533" s="12"/>
      <c r="BG533" s="12"/>
      <c r="BH533" s="12"/>
      <c r="BI533" s="12"/>
      <c r="BJ533" s="12"/>
      <c r="BK533" s="12"/>
      <c r="BL533" s="12"/>
      <c r="BM533" s="12"/>
      <c r="BN533" s="12"/>
      <c r="BO533" s="12"/>
      <c r="BP533" s="12"/>
      <c r="BQ533" s="12"/>
      <c r="BR533" s="12"/>
      <c r="BS533" s="12"/>
      <c r="BT533" s="12"/>
      <c r="BU533" s="12"/>
      <c r="BV533" s="12"/>
      <c r="BW533" s="12"/>
      <c r="BX533" s="12"/>
      <c r="BY533" s="12"/>
      <c r="BZ533" s="12"/>
      <c r="CA533" s="12"/>
      <c r="CB533" s="12"/>
      <c r="CC533" s="12"/>
    </row>
    <row r="534" spans="1:81" ht="15.75" x14ac:dyDescent="0.25">
      <c r="A534" s="20"/>
      <c r="B534" s="29"/>
      <c r="C534" s="29"/>
      <c r="D534" s="29"/>
      <c r="E534" s="29"/>
      <c r="F534" s="26"/>
      <c r="G534" s="13"/>
      <c r="H534" s="20"/>
      <c r="I534" s="22"/>
      <c r="J534" s="22"/>
      <c r="K534" s="22"/>
      <c r="L534" s="22"/>
      <c r="M534" s="24"/>
      <c r="N534" s="22"/>
      <c r="O534" s="20"/>
      <c r="P534" s="12"/>
      <c r="Q534" s="12"/>
      <c r="R534" s="12"/>
      <c r="S534" s="12"/>
      <c r="T534" s="12"/>
      <c r="U534" s="12"/>
      <c r="V534" s="12"/>
      <c r="W534" s="12"/>
      <c r="X534" s="12"/>
      <c r="Y534" s="12"/>
      <c r="Z534" s="12"/>
      <c r="AA534" s="12"/>
      <c r="AB534" s="12"/>
      <c r="AC534" s="12"/>
      <c r="AD534" s="12"/>
      <c r="AE534" s="12"/>
      <c r="AF534" s="12"/>
      <c r="AG534" s="12"/>
      <c r="AH534" s="12"/>
      <c r="AI534" s="12"/>
      <c r="AJ534" s="12"/>
      <c r="AK534" s="12"/>
      <c r="AL534" s="12"/>
      <c r="AM534" s="12"/>
      <c r="AN534" s="12"/>
      <c r="AO534" s="12"/>
      <c r="AP534" s="12"/>
      <c r="AQ534" s="12"/>
      <c r="AR534" s="12"/>
      <c r="AS534" s="12"/>
      <c r="AT534" s="12"/>
      <c r="AU534" s="12"/>
      <c r="AV534" s="12"/>
      <c r="AW534" s="12"/>
      <c r="AX534" s="12"/>
      <c r="AY534" s="12"/>
      <c r="AZ534" s="12"/>
      <c r="BA534" s="12"/>
      <c r="BB534" s="12"/>
      <c r="BC534" s="12"/>
      <c r="BD534" s="12"/>
      <c r="BE534" s="12"/>
      <c r="BF534" s="12"/>
      <c r="BG534" s="12"/>
      <c r="BH534" s="12"/>
      <c r="BI534" s="12"/>
      <c r="BJ534" s="12"/>
      <c r="BK534" s="12"/>
      <c r="BL534" s="12"/>
      <c r="BM534" s="12"/>
      <c r="BN534" s="12"/>
      <c r="BO534" s="12"/>
      <c r="BP534" s="12"/>
      <c r="BQ534" s="12"/>
      <c r="BR534" s="12"/>
      <c r="BS534" s="12"/>
      <c r="BT534" s="12"/>
      <c r="BU534" s="12"/>
      <c r="BV534" s="12"/>
      <c r="BW534" s="12"/>
      <c r="BX534" s="12"/>
      <c r="BY534" s="12"/>
      <c r="BZ534" s="12"/>
      <c r="CA534" s="12"/>
      <c r="CB534" s="12"/>
      <c r="CC534" s="12"/>
    </row>
    <row r="535" spans="1:81" ht="15.75" x14ac:dyDescent="0.25">
      <c r="A535" s="20"/>
      <c r="B535" s="29"/>
      <c r="C535" s="29"/>
      <c r="D535" s="29"/>
      <c r="E535" s="29"/>
      <c r="F535" s="26"/>
      <c r="G535" s="13"/>
      <c r="H535" s="20"/>
      <c r="I535" s="22"/>
      <c r="J535" s="22"/>
      <c r="K535" s="22"/>
      <c r="L535" s="22"/>
      <c r="M535" s="24"/>
      <c r="N535" s="22"/>
      <c r="O535" s="20"/>
      <c r="P535" s="12"/>
      <c r="Q535" s="12"/>
      <c r="R535" s="12"/>
      <c r="S535" s="12"/>
      <c r="T535" s="12"/>
      <c r="U535" s="12"/>
      <c r="V535" s="12"/>
      <c r="W535" s="12"/>
      <c r="X535" s="12"/>
      <c r="Y535" s="12"/>
      <c r="Z535" s="12"/>
      <c r="AA535" s="12"/>
      <c r="AB535" s="12"/>
      <c r="AC535" s="12"/>
      <c r="AD535" s="12"/>
      <c r="AE535" s="12"/>
      <c r="AF535" s="12"/>
      <c r="AG535" s="12"/>
      <c r="AH535" s="12"/>
      <c r="AI535" s="12"/>
      <c r="AJ535" s="12"/>
      <c r="AK535" s="12"/>
      <c r="AL535" s="12"/>
      <c r="AM535" s="12"/>
      <c r="AN535" s="12"/>
      <c r="AO535" s="12"/>
      <c r="AP535" s="12"/>
      <c r="AQ535" s="12"/>
      <c r="AR535" s="12"/>
      <c r="AS535" s="12"/>
      <c r="AT535" s="12"/>
      <c r="AU535" s="12"/>
      <c r="AV535" s="12"/>
      <c r="AW535" s="12"/>
      <c r="AX535" s="12"/>
      <c r="AY535" s="12"/>
      <c r="AZ535" s="12"/>
      <c r="BA535" s="12"/>
      <c r="BB535" s="12"/>
      <c r="BC535" s="12"/>
      <c r="BD535" s="12"/>
      <c r="BE535" s="12"/>
      <c r="BF535" s="12"/>
      <c r="BG535" s="12"/>
      <c r="BH535" s="12"/>
      <c r="BI535" s="12"/>
      <c r="BJ535" s="12"/>
      <c r="BK535" s="12"/>
      <c r="BL535" s="12"/>
      <c r="BM535" s="12"/>
      <c r="BN535" s="12"/>
      <c r="BO535" s="12"/>
      <c r="BP535" s="12"/>
      <c r="BQ535" s="12"/>
      <c r="BR535" s="12"/>
      <c r="BS535" s="12"/>
      <c r="BT535" s="12"/>
      <c r="BU535" s="12"/>
      <c r="BV535" s="12"/>
      <c r="BW535" s="12"/>
      <c r="BX535" s="12"/>
      <c r="BY535" s="12"/>
      <c r="BZ535" s="12"/>
      <c r="CA535" s="12"/>
      <c r="CB535" s="12"/>
      <c r="CC535" s="12"/>
    </row>
    <row r="536" spans="1:81" ht="15.75" x14ac:dyDescent="0.25">
      <c r="A536" s="20"/>
      <c r="B536" s="29"/>
      <c r="C536" s="29"/>
      <c r="D536" s="29"/>
      <c r="E536" s="29"/>
      <c r="F536" s="26"/>
      <c r="G536" s="13"/>
      <c r="H536" s="20"/>
      <c r="I536" s="22"/>
      <c r="J536" s="22"/>
      <c r="K536" s="22"/>
      <c r="L536" s="22"/>
      <c r="M536" s="24"/>
      <c r="N536" s="22"/>
      <c r="O536" s="20"/>
      <c r="P536" s="12"/>
      <c r="Q536" s="12"/>
      <c r="R536" s="12"/>
      <c r="S536" s="12"/>
      <c r="T536" s="12"/>
      <c r="U536" s="12"/>
      <c r="V536" s="12"/>
      <c r="W536" s="12"/>
      <c r="X536" s="12"/>
      <c r="Y536" s="12"/>
      <c r="Z536" s="12"/>
      <c r="AA536" s="12"/>
      <c r="AB536" s="12"/>
      <c r="AC536" s="12"/>
      <c r="AD536" s="12"/>
      <c r="AE536" s="12"/>
      <c r="AF536" s="12"/>
      <c r="AG536" s="12"/>
      <c r="AH536" s="12"/>
      <c r="AI536" s="12"/>
      <c r="AJ536" s="12"/>
      <c r="AK536" s="12"/>
      <c r="AL536" s="12"/>
      <c r="AM536" s="12"/>
      <c r="AN536" s="12"/>
      <c r="AO536" s="12"/>
      <c r="AP536" s="12"/>
      <c r="AQ536" s="12"/>
      <c r="AR536" s="12"/>
      <c r="AS536" s="12"/>
      <c r="AT536" s="12"/>
      <c r="AU536" s="12"/>
      <c r="AV536" s="12"/>
      <c r="AW536" s="12"/>
      <c r="AX536" s="12"/>
      <c r="AY536" s="12"/>
      <c r="AZ536" s="12"/>
      <c r="BA536" s="12"/>
      <c r="BB536" s="12"/>
      <c r="BC536" s="12"/>
      <c r="BD536" s="12"/>
      <c r="BE536" s="12"/>
      <c r="BF536" s="12"/>
      <c r="BG536" s="12"/>
      <c r="BH536" s="12"/>
      <c r="BI536" s="12"/>
      <c r="BJ536" s="12"/>
      <c r="BK536" s="12"/>
      <c r="BL536" s="12"/>
      <c r="BM536" s="12"/>
      <c r="BN536" s="12"/>
      <c r="BO536" s="12"/>
      <c r="BP536" s="12"/>
      <c r="BQ536" s="12"/>
      <c r="BR536" s="12"/>
      <c r="BS536" s="12"/>
      <c r="BT536" s="12"/>
      <c r="BU536" s="12"/>
      <c r="BV536" s="12"/>
      <c r="BW536" s="12"/>
      <c r="BX536" s="12"/>
      <c r="BY536" s="12"/>
      <c r="BZ536" s="12"/>
      <c r="CA536" s="12"/>
      <c r="CB536" s="12"/>
      <c r="CC536" s="12"/>
    </row>
    <row r="537" spans="1:81" ht="15.75" x14ac:dyDescent="0.25">
      <c r="A537" s="20"/>
      <c r="B537" s="29"/>
      <c r="C537" s="29"/>
      <c r="D537" s="29"/>
      <c r="E537" s="29"/>
      <c r="F537" s="26"/>
      <c r="G537" s="13"/>
      <c r="H537" s="20"/>
      <c r="I537" s="22"/>
      <c r="J537" s="22"/>
      <c r="K537" s="22"/>
      <c r="L537" s="22"/>
      <c r="M537" s="24"/>
      <c r="N537" s="22"/>
      <c r="O537" s="20"/>
      <c r="P537" s="12"/>
      <c r="Q537" s="12"/>
      <c r="R537" s="12"/>
      <c r="S537" s="12"/>
      <c r="T537" s="12"/>
      <c r="U537" s="12"/>
      <c r="V537" s="12"/>
      <c r="W537" s="12"/>
      <c r="X537" s="12"/>
      <c r="Y537" s="12"/>
      <c r="Z537" s="12"/>
      <c r="AA537" s="12"/>
      <c r="AB537" s="12"/>
      <c r="AC537" s="12"/>
      <c r="AD537" s="12"/>
      <c r="AE537" s="12"/>
      <c r="AF537" s="12"/>
      <c r="AG537" s="12"/>
      <c r="AH537" s="12"/>
      <c r="AI537" s="12"/>
      <c r="AJ537" s="12"/>
      <c r="AK537" s="12"/>
      <c r="AL537" s="12"/>
      <c r="AM537" s="12"/>
      <c r="AN537" s="12"/>
      <c r="AO537" s="12"/>
      <c r="AP537" s="12"/>
      <c r="AQ537" s="12"/>
      <c r="AR537" s="12"/>
      <c r="AS537" s="12"/>
      <c r="AT537" s="12"/>
      <c r="AU537" s="12"/>
      <c r="AV537" s="12"/>
      <c r="AW537" s="12"/>
      <c r="AX537" s="12"/>
      <c r="AY537" s="12"/>
      <c r="AZ537" s="12"/>
      <c r="BA537" s="12"/>
      <c r="BB537" s="12"/>
      <c r="BC537" s="12"/>
      <c r="BD537" s="12"/>
      <c r="BE537" s="12"/>
      <c r="BF537" s="12"/>
      <c r="BG537" s="12"/>
      <c r="BH537" s="12"/>
      <c r="BI537" s="12"/>
      <c r="BJ537" s="12"/>
      <c r="BK537" s="12"/>
      <c r="BL537" s="12"/>
      <c r="BM537" s="12"/>
      <c r="BN537" s="12"/>
      <c r="BO537" s="12"/>
      <c r="BP537" s="12"/>
      <c r="BQ537" s="12"/>
      <c r="BR537" s="12"/>
      <c r="BS537" s="12"/>
      <c r="BT537" s="12"/>
      <c r="BU537" s="12"/>
      <c r="BV537" s="12"/>
      <c r="BW537" s="12"/>
      <c r="BX537" s="12"/>
      <c r="BY537" s="12"/>
      <c r="BZ537" s="12"/>
      <c r="CA537" s="12"/>
      <c r="CB537" s="12"/>
      <c r="CC537" s="12"/>
    </row>
    <row r="538" spans="1:81" ht="15.75" x14ac:dyDescent="0.25">
      <c r="A538" s="20"/>
      <c r="B538" s="29"/>
      <c r="C538" s="29"/>
      <c r="D538" s="29"/>
      <c r="E538" s="29"/>
      <c r="F538" s="26"/>
      <c r="G538" s="13"/>
      <c r="H538" s="20"/>
      <c r="I538" s="22"/>
      <c r="J538" s="22"/>
      <c r="K538" s="22"/>
      <c r="L538" s="22"/>
      <c r="M538" s="24"/>
      <c r="N538" s="22"/>
      <c r="O538" s="20"/>
      <c r="P538" s="12"/>
      <c r="Q538" s="12"/>
      <c r="R538" s="12"/>
      <c r="S538" s="12"/>
      <c r="T538" s="12"/>
      <c r="U538" s="12"/>
      <c r="V538" s="12"/>
      <c r="W538" s="12"/>
      <c r="X538" s="12"/>
      <c r="Y538" s="12"/>
      <c r="Z538" s="12"/>
      <c r="AA538" s="12"/>
      <c r="AB538" s="12"/>
      <c r="AC538" s="12"/>
      <c r="AD538" s="12"/>
      <c r="AE538" s="12"/>
      <c r="AF538" s="12"/>
      <c r="AG538" s="12"/>
      <c r="AH538" s="12"/>
      <c r="AI538" s="12"/>
      <c r="AJ538" s="12"/>
      <c r="AK538" s="12"/>
      <c r="AL538" s="12"/>
      <c r="AM538" s="12"/>
      <c r="AN538" s="12"/>
      <c r="AO538" s="12"/>
      <c r="AP538" s="12"/>
      <c r="AQ538" s="12"/>
      <c r="AR538" s="12"/>
      <c r="AS538" s="12"/>
      <c r="AT538" s="12"/>
      <c r="AU538" s="12"/>
      <c r="AV538" s="12"/>
      <c r="AW538" s="12"/>
      <c r="AX538" s="12"/>
      <c r="AY538" s="12"/>
      <c r="AZ538" s="12"/>
      <c r="BA538" s="12"/>
      <c r="BB538" s="12"/>
      <c r="BC538" s="12"/>
      <c r="BD538" s="12"/>
      <c r="BE538" s="12"/>
      <c r="BF538" s="12"/>
      <c r="BG538" s="12"/>
      <c r="BH538" s="12"/>
      <c r="BI538" s="12"/>
      <c r="BJ538" s="12"/>
      <c r="BK538" s="12"/>
      <c r="BL538" s="12"/>
      <c r="BM538" s="12"/>
      <c r="BN538" s="12"/>
      <c r="BO538" s="12"/>
      <c r="BP538" s="12"/>
      <c r="BQ538" s="12"/>
      <c r="BR538" s="12"/>
      <c r="BS538" s="12"/>
      <c r="BT538" s="12"/>
      <c r="BU538" s="12"/>
      <c r="BV538" s="12"/>
      <c r="BW538" s="12"/>
      <c r="BX538" s="12"/>
      <c r="BY538" s="12"/>
      <c r="BZ538" s="12"/>
      <c r="CA538" s="12"/>
      <c r="CB538" s="12"/>
      <c r="CC538" s="12"/>
    </row>
    <row r="539" spans="1:81" ht="15.75" x14ac:dyDescent="0.25">
      <c r="A539" s="20"/>
      <c r="B539" s="29"/>
      <c r="C539" s="29"/>
      <c r="D539" s="29"/>
      <c r="E539" s="29"/>
      <c r="F539" s="26"/>
      <c r="G539" s="13"/>
      <c r="H539" s="20"/>
      <c r="I539" s="22"/>
      <c r="J539" s="22"/>
      <c r="K539" s="22"/>
      <c r="L539" s="22"/>
      <c r="M539" s="24"/>
      <c r="N539" s="22"/>
      <c r="O539" s="20"/>
      <c r="P539" s="12"/>
      <c r="Q539" s="12"/>
      <c r="R539" s="12"/>
      <c r="S539" s="12"/>
      <c r="T539" s="12"/>
      <c r="U539" s="12"/>
      <c r="V539" s="12"/>
      <c r="W539" s="12"/>
      <c r="X539" s="12"/>
      <c r="Y539" s="12"/>
      <c r="Z539" s="12"/>
      <c r="AA539" s="12"/>
      <c r="AB539" s="12"/>
      <c r="AC539" s="12"/>
      <c r="AD539" s="12"/>
      <c r="AE539" s="12"/>
      <c r="AF539" s="12"/>
      <c r="AG539" s="12"/>
      <c r="AH539" s="12"/>
      <c r="AI539" s="12"/>
      <c r="AJ539" s="12"/>
      <c r="AK539" s="12"/>
      <c r="AL539" s="12"/>
      <c r="AM539" s="12"/>
      <c r="AN539" s="12"/>
      <c r="AO539" s="12"/>
      <c r="AP539" s="12"/>
      <c r="AQ539" s="12"/>
      <c r="AR539" s="12"/>
      <c r="AS539" s="12"/>
      <c r="AT539" s="12"/>
      <c r="AU539" s="12"/>
      <c r="AV539" s="12"/>
      <c r="AW539" s="12"/>
      <c r="AX539" s="12"/>
      <c r="AY539" s="12"/>
      <c r="AZ539" s="12"/>
      <c r="BA539" s="12"/>
      <c r="BB539" s="12"/>
      <c r="BC539" s="12"/>
      <c r="BD539" s="12"/>
      <c r="BE539" s="12"/>
      <c r="BF539" s="12"/>
      <c r="BG539" s="12"/>
      <c r="BH539" s="12"/>
      <c r="BI539" s="12"/>
      <c r="BJ539" s="12"/>
      <c r="BK539" s="12"/>
      <c r="BL539" s="12"/>
      <c r="BM539" s="12"/>
      <c r="BN539" s="12"/>
      <c r="BO539" s="12"/>
      <c r="BP539" s="12"/>
      <c r="BQ539" s="12"/>
      <c r="BR539" s="12"/>
      <c r="BS539" s="12"/>
      <c r="BT539" s="12"/>
      <c r="BU539" s="12"/>
      <c r="BV539" s="12"/>
      <c r="BW539" s="12"/>
      <c r="BX539" s="12"/>
      <c r="BY539" s="12"/>
      <c r="BZ539" s="12"/>
      <c r="CA539" s="12"/>
      <c r="CB539" s="12"/>
      <c r="CC539" s="12"/>
    </row>
    <row r="540" spans="1:81" ht="15.75" x14ac:dyDescent="0.25">
      <c r="A540" s="20"/>
      <c r="B540" s="29"/>
      <c r="C540" s="29"/>
      <c r="D540" s="29"/>
      <c r="E540" s="29"/>
      <c r="F540" s="26"/>
      <c r="G540" s="13"/>
      <c r="H540" s="20"/>
      <c r="I540" s="22"/>
      <c r="J540" s="22"/>
      <c r="K540" s="22"/>
      <c r="L540" s="22"/>
      <c r="M540" s="24"/>
      <c r="N540" s="22"/>
      <c r="O540" s="20"/>
      <c r="P540" s="12"/>
      <c r="Q540" s="12"/>
      <c r="R540" s="12"/>
      <c r="S540" s="12"/>
      <c r="T540" s="12"/>
      <c r="U540" s="12"/>
      <c r="V540" s="12"/>
      <c r="W540" s="12"/>
      <c r="X540" s="12"/>
      <c r="Y540" s="12"/>
      <c r="Z540" s="12"/>
      <c r="AA540" s="12"/>
      <c r="AB540" s="12"/>
      <c r="AC540" s="12"/>
      <c r="AD540" s="12"/>
      <c r="AE540" s="12"/>
      <c r="AF540" s="12"/>
      <c r="AG540" s="12"/>
      <c r="AH540" s="12"/>
      <c r="AI540" s="12"/>
      <c r="AJ540" s="12"/>
      <c r="AK540" s="12"/>
      <c r="AL540" s="12"/>
      <c r="AM540" s="12"/>
      <c r="AN540" s="12"/>
      <c r="AO540" s="12"/>
      <c r="AP540" s="12"/>
      <c r="AQ540" s="12"/>
      <c r="AR540" s="12"/>
      <c r="AS540" s="12"/>
      <c r="AT540" s="12"/>
      <c r="AU540" s="12"/>
      <c r="AV540" s="12"/>
      <c r="AW540" s="12"/>
      <c r="AX540" s="12"/>
      <c r="AY540" s="12"/>
      <c r="AZ540" s="12"/>
      <c r="BA540" s="12"/>
      <c r="BB540" s="12"/>
      <c r="BC540" s="12"/>
      <c r="BD540" s="12"/>
      <c r="BE540" s="12"/>
      <c r="BF540" s="12"/>
      <c r="BG540" s="12"/>
      <c r="BH540" s="12"/>
      <c r="BI540" s="12"/>
      <c r="BJ540" s="12"/>
      <c r="BK540" s="12"/>
      <c r="BL540" s="12"/>
      <c r="BM540" s="12"/>
      <c r="BN540" s="12"/>
      <c r="BO540" s="12"/>
      <c r="BP540" s="12"/>
      <c r="BQ540" s="12"/>
      <c r="BR540" s="12"/>
      <c r="BS540" s="12"/>
      <c r="BT540" s="12"/>
      <c r="BU540" s="12"/>
      <c r="BV540" s="12"/>
      <c r="BW540" s="12"/>
      <c r="BX540" s="12"/>
      <c r="BY540" s="12"/>
      <c r="BZ540" s="12"/>
      <c r="CA540" s="12"/>
      <c r="CB540" s="12"/>
      <c r="CC540" s="12"/>
    </row>
    <row r="541" spans="1:81" ht="15.75" x14ac:dyDescent="0.25">
      <c r="A541" s="20"/>
      <c r="B541" s="29"/>
      <c r="C541" s="29"/>
      <c r="D541" s="29"/>
      <c r="E541" s="29"/>
      <c r="F541" s="26"/>
      <c r="G541" s="13"/>
      <c r="H541" s="20"/>
      <c r="I541" s="22"/>
      <c r="J541" s="22"/>
      <c r="K541" s="22"/>
      <c r="L541" s="22"/>
      <c r="M541" s="24"/>
      <c r="N541" s="22"/>
      <c r="O541" s="20"/>
      <c r="P541" s="12"/>
      <c r="Q541" s="12"/>
      <c r="R541" s="12"/>
      <c r="S541" s="12"/>
      <c r="T541" s="12"/>
      <c r="U541" s="12"/>
      <c r="V541" s="12"/>
      <c r="W541" s="12"/>
      <c r="X541" s="12"/>
      <c r="Y541" s="12"/>
      <c r="Z541" s="12"/>
      <c r="AA541" s="12"/>
      <c r="AB541" s="12"/>
      <c r="AC541" s="12"/>
      <c r="AD541" s="12"/>
      <c r="AE541" s="12"/>
      <c r="AF541" s="12"/>
      <c r="AG541" s="12"/>
      <c r="AH541" s="12"/>
      <c r="AI541" s="12"/>
      <c r="AJ541" s="12"/>
      <c r="AK541" s="12"/>
      <c r="AL541" s="12"/>
      <c r="AM541" s="12"/>
      <c r="AN541" s="12"/>
      <c r="AO541" s="12"/>
      <c r="AP541" s="12"/>
      <c r="AQ541" s="12"/>
      <c r="AR541" s="12"/>
      <c r="AS541" s="12"/>
      <c r="AT541" s="12"/>
      <c r="AU541" s="12"/>
      <c r="AV541" s="12"/>
      <c r="AW541" s="12"/>
      <c r="AX541" s="12"/>
      <c r="AY541" s="12"/>
      <c r="AZ541" s="12"/>
      <c r="BA541" s="12"/>
      <c r="BB541" s="12"/>
      <c r="BC541" s="12"/>
      <c r="BD541" s="12"/>
      <c r="BE541" s="12"/>
      <c r="BF541" s="12"/>
      <c r="BG541" s="12"/>
      <c r="BH541" s="12"/>
      <c r="BI541" s="12"/>
      <c r="BJ541" s="12"/>
      <c r="BK541" s="12"/>
      <c r="BL541" s="12"/>
      <c r="BM541" s="12"/>
      <c r="BN541" s="12"/>
      <c r="BO541" s="12"/>
      <c r="BP541" s="12"/>
      <c r="BQ541" s="12"/>
      <c r="BR541" s="12"/>
      <c r="BS541" s="12"/>
      <c r="BT541" s="12"/>
      <c r="BU541" s="12"/>
      <c r="BV541" s="12"/>
      <c r="BW541" s="12"/>
      <c r="BX541" s="12"/>
      <c r="BY541" s="12"/>
      <c r="BZ541" s="12"/>
      <c r="CA541" s="12"/>
      <c r="CB541" s="12"/>
      <c r="CC541" s="12"/>
    </row>
    <row r="542" spans="1:81" ht="15.75" x14ac:dyDescent="0.25">
      <c r="A542" s="20"/>
      <c r="B542" s="29"/>
      <c r="C542" s="29"/>
      <c r="D542" s="29"/>
      <c r="E542" s="29"/>
      <c r="F542" s="26"/>
      <c r="G542" s="13"/>
      <c r="H542" s="20"/>
      <c r="I542" s="22"/>
      <c r="J542" s="22"/>
      <c r="K542" s="22"/>
      <c r="L542" s="22"/>
      <c r="M542" s="24"/>
      <c r="N542" s="22"/>
      <c r="O542" s="20"/>
      <c r="P542" s="12"/>
      <c r="Q542" s="12"/>
      <c r="R542" s="12"/>
      <c r="S542" s="12"/>
      <c r="T542" s="12"/>
      <c r="U542" s="12"/>
      <c r="V542" s="12"/>
      <c r="W542" s="12"/>
      <c r="X542" s="12"/>
      <c r="Y542" s="12"/>
      <c r="Z542" s="12"/>
      <c r="AA542" s="12"/>
      <c r="AB542" s="12"/>
      <c r="AC542" s="12"/>
      <c r="AD542" s="12"/>
      <c r="AE542" s="12"/>
      <c r="AF542" s="12"/>
      <c r="AG542" s="12"/>
      <c r="AH542" s="12"/>
      <c r="AI542" s="12"/>
      <c r="AJ542" s="12"/>
      <c r="AK542" s="12"/>
      <c r="AL542" s="12"/>
      <c r="AM542" s="12"/>
      <c r="AN542" s="12"/>
      <c r="AO542" s="12"/>
      <c r="AP542" s="12"/>
      <c r="AQ542" s="12"/>
      <c r="AR542" s="12"/>
      <c r="AS542" s="12"/>
      <c r="AT542" s="12"/>
      <c r="AU542" s="12"/>
      <c r="AV542" s="12"/>
      <c r="AW542" s="12"/>
      <c r="AX542" s="12"/>
      <c r="AY542" s="12"/>
      <c r="AZ542" s="12"/>
      <c r="BA542" s="12"/>
      <c r="BB542" s="12"/>
      <c r="BC542" s="12"/>
      <c r="BD542" s="12"/>
      <c r="BE542" s="12"/>
      <c r="BF542" s="12"/>
      <c r="BG542" s="12"/>
      <c r="BH542" s="12"/>
      <c r="BI542" s="12"/>
      <c r="BJ542" s="12"/>
      <c r="BK542" s="12"/>
      <c r="BL542" s="12"/>
      <c r="BM542" s="12"/>
      <c r="BN542" s="12"/>
      <c r="BO542" s="12"/>
      <c r="BP542" s="12"/>
      <c r="BQ542" s="12"/>
      <c r="BR542" s="12"/>
      <c r="BS542" s="12"/>
      <c r="BT542" s="12"/>
      <c r="BU542" s="12"/>
      <c r="BV542" s="12"/>
      <c r="BW542" s="12"/>
      <c r="BX542" s="12"/>
      <c r="BY542" s="12"/>
      <c r="BZ542" s="12"/>
      <c r="CA542" s="12"/>
      <c r="CB542" s="12"/>
      <c r="CC542" s="12"/>
    </row>
    <row r="543" spans="1:81" ht="15.75" x14ac:dyDescent="0.25">
      <c r="A543" s="20"/>
      <c r="B543" s="29"/>
      <c r="C543" s="29"/>
      <c r="D543" s="29"/>
      <c r="E543" s="29"/>
      <c r="F543" s="26"/>
      <c r="G543" s="13"/>
      <c r="H543" s="20"/>
      <c r="I543" s="22"/>
      <c r="J543" s="22"/>
      <c r="K543" s="22"/>
      <c r="L543" s="22"/>
      <c r="M543" s="24"/>
      <c r="N543" s="22"/>
      <c r="O543" s="20"/>
      <c r="P543" s="12"/>
      <c r="Q543" s="12"/>
      <c r="R543" s="12"/>
      <c r="S543" s="12"/>
      <c r="T543" s="12"/>
      <c r="U543" s="12"/>
      <c r="V543" s="12"/>
      <c r="W543" s="12"/>
      <c r="X543" s="12"/>
      <c r="Y543" s="12"/>
      <c r="Z543" s="12"/>
      <c r="AA543" s="12"/>
      <c r="AB543" s="12"/>
      <c r="AC543" s="12"/>
      <c r="AD543" s="12"/>
      <c r="AE543" s="12"/>
      <c r="AF543" s="12"/>
      <c r="AG543" s="12"/>
      <c r="AH543" s="12"/>
      <c r="AI543" s="12"/>
      <c r="AJ543" s="12"/>
      <c r="AK543" s="12"/>
      <c r="AL543" s="12"/>
      <c r="AM543" s="12"/>
      <c r="AN543" s="12"/>
      <c r="AO543" s="12"/>
      <c r="AP543" s="12"/>
      <c r="AQ543" s="12"/>
      <c r="AR543" s="12"/>
      <c r="AS543" s="12"/>
      <c r="AT543" s="12"/>
      <c r="AU543" s="12"/>
      <c r="AV543" s="12"/>
      <c r="AW543" s="12"/>
      <c r="AX543" s="12"/>
      <c r="AY543" s="12"/>
      <c r="AZ543" s="12"/>
      <c r="BA543" s="12"/>
      <c r="BB543" s="12"/>
      <c r="BC543" s="12"/>
      <c r="BD543" s="12"/>
      <c r="BE543" s="12"/>
      <c r="BF543" s="12"/>
      <c r="BG543" s="12"/>
      <c r="BH543" s="12"/>
      <c r="BI543" s="12"/>
      <c r="BJ543" s="12"/>
      <c r="BK543" s="12"/>
      <c r="BL543" s="12"/>
      <c r="BM543" s="12"/>
      <c r="BN543" s="12"/>
      <c r="BO543" s="12"/>
      <c r="BP543" s="12"/>
      <c r="BQ543" s="12"/>
      <c r="BR543" s="12"/>
      <c r="BS543" s="12"/>
      <c r="BT543" s="12"/>
      <c r="BU543" s="12"/>
      <c r="BV543" s="12"/>
      <c r="BW543" s="12"/>
      <c r="BX543" s="12"/>
      <c r="BY543" s="12"/>
      <c r="BZ543" s="12"/>
      <c r="CA543" s="12"/>
      <c r="CB543" s="12"/>
      <c r="CC543" s="12"/>
    </row>
    <row r="544" spans="1:81" ht="15.75" x14ac:dyDescent="0.25">
      <c r="A544" s="20"/>
      <c r="B544" s="29"/>
      <c r="C544" s="29"/>
      <c r="D544" s="29"/>
      <c r="E544" s="29"/>
      <c r="F544" s="26"/>
      <c r="G544" s="13"/>
      <c r="H544" s="20"/>
      <c r="I544" s="22"/>
      <c r="J544" s="22"/>
      <c r="K544" s="22"/>
      <c r="L544" s="22"/>
      <c r="M544" s="24"/>
      <c r="N544" s="22"/>
      <c r="O544" s="20"/>
      <c r="P544" s="12"/>
      <c r="Q544" s="12"/>
      <c r="R544" s="12"/>
      <c r="S544" s="12"/>
      <c r="T544" s="12"/>
      <c r="U544" s="12"/>
      <c r="V544" s="12"/>
      <c r="W544" s="12"/>
      <c r="X544" s="12"/>
      <c r="Y544" s="12"/>
      <c r="Z544" s="12"/>
      <c r="AA544" s="12"/>
      <c r="AB544" s="12"/>
      <c r="AC544" s="12"/>
      <c r="AD544" s="12"/>
      <c r="AE544" s="12"/>
      <c r="AF544" s="12"/>
      <c r="AG544" s="12"/>
      <c r="AH544" s="12"/>
      <c r="AI544" s="12"/>
      <c r="AJ544" s="12"/>
      <c r="AK544" s="12"/>
      <c r="AL544" s="12"/>
      <c r="AM544" s="12"/>
      <c r="AN544" s="12"/>
      <c r="AO544" s="12"/>
      <c r="AP544" s="12"/>
      <c r="AQ544" s="12"/>
      <c r="AR544" s="12"/>
      <c r="AS544" s="12"/>
      <c r="AT544" s="12"/>
      <c r="AU544" s="12"/>
      <c r="AV544" s="12"/>
      <c r="AW544" s="12"/>
      <c r="AX544" s="12"/>
      <c r="AY544" s="12"/>
      <c r="AZ544" s="12"/>
      <c r="BA544" s="12"/>
      <c r="BB544" s="12"/>
      <c r="BC544" s="12"/>
      <c r="BD544" s="12"/>
      <c r="BE544" s="12"/>
      <c r="BF544" s="12"/>
      <c r="BG544" s="12"/>
      <c r="BH544" s="12"/>
      <c r="BI544" s="12"/>
      <c r="BJ544" s="12"/>
      <c r="BK544" s="12"/>
      <c r="BL544" s="12"/>
      <c r="BM544" s="12"/>
      <c r="BN544" s="12"/>
      <c r="BO544" s="12"/>
      <c r="BP544" s="12"/>
      <c r="BQ544" s="12"/>
      <c r="BR544" s="12"/>
      <c r="BS544" s="12"/>
      <c r="BT544" s="12"/>
      <c r="BU544" s="12"/>
      <c r="BV544" s="12"/>
      <c r="BW544" s="12"/>
      <c r="BX544" s="12"/>
      <c r="BY544" s="12"/>
      <c r="BZ544" s="12"/>
      <c r="CA544" s="12"/>
      <c r="CB544" s="12"/>
      <c r="CC544" s="12"/>
    </row>
    <row r="545" spans="1:81" ht="15.75" x14ac:dyDescent="0.25">
      <c r="A545" s="20"/>
      <c r="B545" s="29"/>
      <c r="C545" s="29"/>
      <c r="D545" s="29"/>
      <c r="E545" s="29"/>
      <c r="F545" s="26"/>
      <c r="G545" s="13"/>
      <c r="H545" s="20"/>
      <c r="I545" s="22"/>
      <c r="J545" s="22"/>
      <c r="K545" s="22"/>
      <c r="L545" s="22"/>
      <c r="M545" s="24"/>
      <c r="N545" s="22"/>
      <c r="O545" s="20"/>
      <c r="P545" s="12"/>
      <c r="Q545" s="12"/>
      <c r="R545" s="12"/>
      <c r="S545" s="12"/>
      <c r="T545" s="12"/>
      <c r="U545" s="12"/>
      <c r="V545" s="12"/>
      <c r="W545" s="12"/>
      <c r="X545" s="12"/>
      <c r="Y545" s="12"/>
      <c r="Z545" s="12"/>
      <c r="AA545" s="12"/>
      <c r="AB545" s="12"/>
      <c r="AC545" s="12"/>
      <c r="AD545" s="12"/>
      <c r="AE545" s="12"/>
      <c r="AF545" s="12"/>
      <c r="AG545" s="12"/>
      <c r="AH545" s="12"/>
      <c r="AI545" s="12"/>
      <c r="AJ545" s="12"/>
      <c r="AK545" s="12"/>
      <c r="AL545" s="12"/>
      <c r="AM545" s="12"/>
      <c r="AN545" s="12"/>
      <c r="AO545" s="12"/>
      <c r="AP545" s="12"/>
      <c r="AQ545" s="12"/>
      <c r="AR545" s="12"/>
      <c r="AS545" s="12"/>
      <c r="AT545" s="12"/>
      <c r="AU545" s="12"/>
      <c r="AV545" s="12"/>
      <c r="AW545" s="12"/>
      <c r="AX545" s="12"/>
      <c r="AY545" s="12"/>
      <c r="AZ545" s="12"/>
      <c r="BA545" s="12"/>
      <c r="BB545" s="12"/>
      <c r="BC545" s="12"/>
      <c r="BD545" s="12"/>
      <c r="BE545" s="12"/>
      <c r="BF545" s="12"/>
      <c r="BG545" s="12"/>
      <c r="BH545" s="12"/>
      <c r="BI545" s="12"/>
      <c r="BJ545" s="12"/>
      <c r="BK545" s="12"/>
      <c r="BL545" s="12"/>
      <c r="BM545" s="12"/>
      <c r="BN545" s="12"/>
      <c r="BO545" s="12"/>
      <c r="BP545" s="12"/>
      <c r="BQ545" s="12"/>
      <c r="BR545" s="12"/>
      <c r="BS545" s="12"/>
      <c r="BT545" s="12"/>
      <c r="BU545" s="12"/>
      <c r="BV545" s="12"/>
      <c r="BW545" s="12"/>
      <c r="BX545" s="12"/>
      <c r="BY545" s="12"/>
      <c r="BZ545" s="12"/>
      <c r="CA545" s="12"/>
      <c r="CB545" s="12"/>
      <c r="CC545" s="12"/>
    </row>
    <row r="546" spans="1:81" ht="15.75" x14ac:dyDescent="0.25">
      <c r="A546" s="20"/>
      <c r="B546" s="29"/>
      <c r="C546" s="29"/>
      <c r="D546" s="29"/>
      <c r="E546" s="29"/>
      <c r="F546" s="26"/>
      <c r="G546" s="13"/>
      <c r="H546" s="20"/>
      <c r="I546" s="22"/>
      <c r="J546" s="22"/>
      <c r="K546" s="22"/>
      <c r="L546" s="22"/>
      <c r="M546" s="24"/>
      <c r="N546" s="22"/>
      <c r="O546" s="20"/>
      <c r="P546" s="12"/>
      <c r="Q546" s="12"/>
      <c r="R546" s="12"/>
      <c r="S546" s="12"/>
      <c r="T546" s="12"/>
      <c r="U546" s="12"/>
      <c r="V546" s="12"/>
      <c r="W546" s="12"/>
      <c r="X546" s="12"/>
      <c r="Y546" s="12"/>
      <c r="Z546" s="12"/>
      <c r="AA546" s="12"/>
      <c r="AB546" s="12"/>
      <c r="AC546" s="12"/>
      <c r="AD546" s="12"/>
      <c r="AE546" s="12"/>
      <c r="AF546" s="12"/>
      <c r="AG546" s="12"/>
      <c r="AH546" s="12"/>
      <c r="AI546" s="12"/>
      <c r="AJ546" s="12"/>
      <c r="AK546" s="12"/>
      <c r="AL546" s="12"/>
      <c r="AM546" s="12"/>
      <c r="AN546" s="12"/>
      <c r="AO546" s="12"/>
      <c r="AP546" s="12"/>
      <c r="AQ546" s="12"/>
      <c r="AR546" s="12"/>
      <c r="AS546" s="12"/>
      <c r="AT546" s="12"/>
      <c r="AU546" s="12"/>
      <c r="AV546" s="12"/>
      <c r="AW546" s="12"/>
      <c r="AX546" s="12"/>
      <c r="AY546" s="12"/>
      <c r="AZ546" s="12"/>
      <c r="BA546" s="12"/>
      <c r="BB546" s="12"/>
      <c r="BC546" s="12"/>
      <c r="BD546" s="12"/>
      <c r="BE546" s="12"/>
      <c r="BF546" s="12"/>
      <c r="BG546" s="12"/>
      <c r="BH546" s="12"/>
      <c r="BI546" s="12"/>
      <c r="BJ546" s="12"/>
      <c r="BK546" s="12"/>
      <c r="BL546" s="12"/>
      <c r="BM546" s="12"/>
      <c r="BN546" s="12"/>
      <c r="BO546" s="12"/>
      <c r="BP546" s="12"/>
      <c r="BQ546" s="12"/>
      <c r="BR546" s="12"/>
      <c r="BS546" s="12"/>
      <c r="BT546" s="12"/>
      <c r="BU546" s="12"/>
      <c r="BV546" s="12"/>
      <c r="BW546" s="12"/>
      <c r="BX546" s="12"/>
      <c r="BY546" s="12"/>
      <c r="BZ546" s="12"/>
      <c r="CA546" s="12"/>
      <c r="CB546" s="12"/>
      <c r="CC546" s="12"/>
    </row>
    <row r="547" spans="1:81" ht="15.75" x14ac:dyDescent="0.25">
      <c r="A547" s="20"/>
      <c r="B547" s="29"/>
      <c r="C547" s="29"/>
      <c r="D547" s="29"/>
      <c r="E547" s="29"/>
      <c r="F547" s="26"/>
      <c r="G547" s="13"/>
      <c r="H547" s="20"/>
      <c r="I547" s="22"/>
      <c r="J547" s="22"/>
      <c r="K547" s="22"/>
      <c r="L547" s="22"/>
      <c r="M547" s="24"/>
      <c r="N547" s="22"/>
      <c r="O547" s="20"/>
      <c r="P547" s="12"/>
      <c r="Q547" s="12"/>
      <c r="R547" s="12"/>
      <c r="S547" s="12"/>
      <c r="T547" s="12"/>
      <c r="U547" s="12"/>
      <c r="V547" s="12"/>
      <c r="W547" s="12"/>
      <c r="X547" s="12"/>
      <c r="Y547" s="12"/>
      <c r="Z547" s="12"/>
      <c r="AA547" s="12"/>
      <c r="AB547" s="12"/>
      <c r="AC547" s="12"/>
      <c r="AD547" s="12"/>
      <c r="AE547" s="12"/>
      <c r="AF547" s="12"/>
      <c r="AG547" s="12"/>
      <c r="AH547" s="12"/>
      <c r="AI547" s="12"/>
      <c r="AJ547" s="12"/>
      <c r="AK547" s="12"/>
      <c r="AL547" s="12"/>
      <c r="AM547" s="12"/>
      <c r="AN547" s="12"/>
      <c r="AO547" s="12"/>
      <c r="AP547" s="12"/>
      <c r="AQ547" s="12"/>
      <c r="AR547" s="12"/>
      <c r="AS547" s="12"/>
      <c r="AT547" s="12"/>
      <c r="AU547" s="12"/>
      <c r="AV547" s="12"/>
      <c r="AW547" s="12"/>
      <c r="AX547" s="12"/>
      <c r="AY547" s="12"/>
      <c r="AZ547" s="12"/>
      <c r="BA547" s="12"/>
      <c r="BB547" s="12"/>
      <c r="BC547" s="12"/>
      <c r="BD547" s="12"/>
      <c r="BE547" s="12"/>
      <c r="BF547" s="12"/>
      <c r="BG547" s="12"/>
      <c r="BH547" s="12"/>
      <c r="BI547" s="12"/>
      <c r="BJ547" s="12"/>
      <c r="BK547" s="12"/>
      <c r="BL547" s="12"/>
      <c r="BM547" s="12"/>
      <c r="BN547" s="12"/>
      <c r="BO547" s="12"/>
      <c r="BP547" s="12"/>
      <c r="BQ547" s="12"/>
      <c r="BR547" s="12"/>
      <c r="BS547" s="12"/>
      <c r="BT547" s="12"/>
      <c r="BU547" s="12"/>
      <c r="BV547" s="12"/>
      <c r="BW547" s="12"/>
      <c r="BX547" s="12"/>
      <c r="BY547" s="12"/>
      <c r="BZ547" s="12"/>
      <c r="CA547" s="12"/>
      <c r="CB547" s="12"/>
      <c r="CC547" s="12"/>
    </row>
    <row r="548" spans="1:81" ht="15.75" x14ac:dyDescent="0.25">
      <c r="A548" s="20"/>
      <c r="B548" s="29"/>
      <c r="C548" s="29"/>
      <c r="D548" s="29"/>
      <c r="E548" s="29"/>
      <c r="F548" s="26"/>
      <c r="G548" s="13"/>
      <c r="H548" s="20"/>
      <c r="I548" s="22"/>
      <c r="J548" s="22"/>
      <c r="K548" s="22"/>
      <c r="L548" s="22"/>
      <c r="M548" s="24"/>
      <c r="N548" s="22"/>
      <c r="O548" s="20"/>
      <c r="P548" s="12"/>
      <c r="Q548" s="12"/>
      <c r="R548" s="12"/>
      <c r="S548" s="12"/>
      <c r="T548" s="12"/>
      <c r="U548" s="12"/>
      <c r="V548" s="12"/>
      <c r="W548" s="12"/>
      <c r="X548" s="12"/>
      <c r="Y548" s="12"/>
      <c r="Z548" s="12"/>
      <c r="AA548" s="12"/>
      <c r="AB548" s="12"/>
      <c r="AC548" s="12"/>
      <c r="AD548" s="12"/>
      <c r="AE548" s="12"/>
      <c r="AF548" s="12"/>
      <c r="AG548" s="12"/>
      <c r="AH548" s="12"/>
      <c r="AI548" s="12"/>
      <c r="AJ548" s="12"/>
      <c r="AK548" s="12"/>
      <c r="AL548" s="12"/>
      <c r="AM548" s="12"/>
      <c r="AN548" s="12"/>
      <c r="AO548" s="12"/>
      <c r="AP548" s="12"/>
      <c r="AQ548" s="12"/>
      <c r="AR548" s="12"/>
      <c r="AS548" s="12"/>
      <c r="AT548" s="12"/>
      <c r="AU548" s="12"/>
      <c r="AV548" s="12"/>
      <c r="AW548" s="12"/>
      <c r="AX548" s="12"/>
      <c r="AY548" s="12"/>
      <c r="AZ548" s="12"/>
      <c r="BA548" s="12"/>
      <c r="BB548" s="12"/>
      <c r="BC548" s="12"/>
      <c r="BD548" s="12"/>
      <c r="BE548" s="12"/>
      <c r="BF548" s="12"/>
      <c r="BG548" s="12"/>
      <c r="BH548" s="12"/>
      <c r="BI548" s="12"/>
      <c r="BJ548" s="12"/>
      <c r="BK548" s="12"/>
      <c r="BL548" s="12"/>
      <c r="BM548" s="12"/>
      <c r="BN548" s="12"/>
      <c r="BO548" s="12"/>
      <c r="BP548" s="12"/>
      <c r="BQ548" s="12"/>
      <c r="BR548" s="12"/>
      <c r="BS548" s="12"/>
      <c r="BT548" s="12"/>
      <c r="BU548" s="12"/>
      <c r="BV548" s="12"/>
      <c r="BW548" s="12"/>
      <c r="BX548" s="12"/>
      <c r="BY548" s="12"/>
      <c r="BZ548" s="12"/>
      <c r="CA548" s="12"/>
      <c r="CB548" s="12"/>
      <c r="CC548" s="12"/>
    </row>
    <row r="549" spans="1:81" ht="15.75" x14ac:dyDescent="0.25">
      <c r="A549" s="20"/>
      <c r="B549" s="29"/>
      <c r="C549" s="29"/>
      <c r="D549" s="29"/>
      <c r="E549" s="29"/>
      <c r="F549" s="26"/>
      <c r="G549" s="13"/>
      <c r="H549" s="20"/>
      <c r="I549" s="22"/>
      <c r="J549" s="22"/>
      <c r="K549" s="22"/>
      <c r="L549" s="22"/>
      <c r="M549" s="24"/>
      <c r="N549" s="22"/>
      <c r="O549" s="20"/>
      <c r="P549" s="12"/>
      <c r="Q549" s="12"/>
      <c r="R549" s="12"/>
      <c r="S549" s="12"/>
      <c r="T549" s="12"/>
      <c r="U549" s="12"/>
      <c r="V549" s="12"/>
      <c r="W549" s="12"/>
      <c r="X549" s="12"/>
      <c r="Y549" s="12"/>
      <c r="Z549" s="12"/>
      <c r="AA549" s="12"/>
      <c r="AB549" s="12"/>
      <c r="AC549" s="12"/>
      <c r="AD549" s="12"/>
      <c r="AE549" s="12"/>
      <c r="AF549" s="12"/>
      <c r="AG549" s="12"/>
      <c r="AH549" s="12"/>
      <c r="AI549" s="12"/>
      <c r="AJ549" s="12"/>
      <c r="AK549" s="12"/>
      <c r="AL549" s="12"/>
      <c r="AM549" s="12"/>
      <c r="AN549" s="12"/>
      <c r="AO549" s="12"/>
      <c r="AP549" s="12"/>
      <c r="AQ549" s="12"/>
      <c r="AR549" s="12"/>
      <c r="AS549" s="12"/>
      <c r="AT549" s="12"/>
      <c r="AU549" s="12"/>
      <c r="AV549" s="12"/>
      <c r="AW549" s="12"/>
      <c r="AX549" s="12"/>
      <c r="AY549" s="12"/>
      <c r="AZ549" s="12"/>
      <c r="BA549" s="12"/>
      <c r="BB549" s="12"/>
      <c r="BC549" s="12"/>
      <c r="BD549" s="12"/>
      <c r="BE549" s="12"/>
      <c r="BF549" s="12"/>
      <c r="BG549" s="12"/>
      <c r="BH549" s="12"/>
      <c r="BI549" s="12"/>
      <c r="BJ549" s="12"/>
      <c r="BK549" s="12"/>
      <c r="BL549" s="12"/>
      <c r="BM549" s="12"/>
      <c r="BN549" s="12"/>
      <c r="BO549" s="12"/>
      <c r="BP549" s="12"/>
      <c r="BQ549" s="12"/>
      <c r="BR549" s="12"/>
      <c r="BS549" s="12"/>
      <c r="BT549" s="12"/>
      <c r="BU549" s="12"/>
      <c r="BV549" s="12"/>
      <c r="BW549" s="12"/>
      <c r="BX549" s="12"/>
      <c r="BY549" s="12"/>
      <c r="BZ549" s="12"/>
      <c r="CA549" s="12"/>
      <c r="CB549" s="12"/>
      <c r="CC549" s="12"/>
    </row>
    <row r="550" spans="1:81" ht="15.75" x14ac:dyDescent="0.25">
      <c r="A550" s="20"/>
      <c r="B550" s="29"/>
      <c r="C550" s="29"/>
      <c r="D550" s="29"/>
      <c r="E550" s="29"/>
      <c r="F550" s="26"/>
      <c r="G550" s="13"/>
      <c r="H550" s="20"/>
      <c r="I550" s="22"/>
      <c r="J550" s="22"/>
      <c r="K550" s="22"/>
      <c r="L550" s="22"/>
      <c r="M550" s="24"/>
      <c r="N550" s="22"/>
      <c r="O550" s="20"/>
      <c r="P550" s="12"/>
      <c r="Q550" s="12"/>
      <c r="R550" s="12"/>
      <c r="S550" s="12"/>
      <c r="T550" s="12"/>
      <c r="U550" s="12"/>
      <c r="V550" s="12"/>
      <c r="W550" s="12"/>
      <c r="X550" s="12"/>
      <c r="Y550" s="12"/>
      <c r="Z550" s="12"/>
      <c r="AA550" s="12"/>
      <c r="AB550" s="12"/>
      <c r="AC550" s="12"/>
      <c r="AD550" s="12"/>
      <c r="AE550" s="12"/>
      <c r="AF550" s="12"/>
      <c r="AG550" s="12"/>
      <c r="AH550" s="12"/>
      <c r="AI550" s="12"/>
      <c r="AJ550" s="12"/>
      <c r="AK550" s="12"/>
      <c r="AL550" s="12"/>
      <c r="AM550" s="12"/>
      <c r="AN550" s="12"/>
      <c r="AO550" s="12"/>
      <c r="AP550" s="12"/>
      <c r="AQ550" s="12"/>
      <c r="AR550" s="12"/>
      <c r="AS550" s="12"/>
      <c r="AT550" s="12"/>
      <c r="AU550" s="12"/>
      <c r="AV550" s="12"/>
      <c r="AW550" s="12"/>
      <c r="AX550" s="12"/>
      <c r="AY550" s="12"/>
      <c r="AZ550" s="12"/>
      <c r="BA550" s="12"/>
      <c r="BB550" s="12"/>
      <c r="BC550" s="12"/>
      <c r="BD550" s="12"/>
      <c r="BE550" s="12"/>
      <c r="BF550" s="12"/>
      <c r="BG550" s="12"/>
      <c r="BH550" s="12"/>
      <c r="BI550" s="12"/>
      <c r="BJ550" s="12"/>
      <c r="BK550" s="12"/>
      <c r="BL550" s="12"/>
      <c r="BM550" s="12"/>
      <c r="BN550" s="12"/>
      <c r="BO550" s="12"/>
      <c r="BP550" s="12"/>
      <c r="BQ550" s="12"/>
      <c r="BR550" s="12"/>
      <c r="BS550" s="12"/>
      <c r="BT550" s="12"/>
      <c r="BU550" s="12"/>
      <c r="BV550" s="12"/>
      <c r="BW550" s="12"/>
      <c r="BX550" s="12"/>
      <c r="BY550" s="12"/>
      <c r="BZ550" s="12"/>
      <c r="CA550" s="12"/>
      <c r="CB550" s="12"/>
      <c r="CC550" s="12"/>
    </row>
    <row r="551" spans="1:81" ht="15.75" x14ac:dyDescent="0.25">
      <c r="A551" s="20"/>
      <c r="B551" s="29"/>
      <c r="C551" s="29"/>
      <c r="D551" s="29"/>
      <c r="E551" s="29"/>
      <c r="F551" s="26"/>
      <c r="G551" s="13"/>
      <c r="H551" s="20"/>
      <c r="I551" s="22"/>
      <c r="J551" s="22"/>
      <c r="K551" s="22"/>
      <c r="L551" s="22"/>
      <c r="M551" s="24"/>
      <c r="N551" s="22"/>
      <c r="O551" s="20"/>
      <c r="P551" s="12"/>
      <c r="Q551" s="12"/>
      <c r="R551" s="12"/>
      <c r="S551" s="12"/>
      <c r="T551" s="12"/>
      <c r="U551" s="12"/>
      <c r="V551" s="12"/>
      <c r="W551" s="12"/>
      <c r="X551" s="12"/>
      <c r="Y551" s="12"/>
      <c r="Z551" s="12"/>
      <c r="AA551" s="12"/>
      <c r="AB551" s="12"/>
      <c r="AC551" s="12"/>
      <c r="AD551" s="12"/>
      <c r="AE551" s="12"/>
      <c r="AF551" s="12"/>
      <c r="AG551" s="12"/>
      <c r="AH551" s="12"/>
      <c r="AI551" s="12"/>
      <c r="AJ551" s="12"/>
      <c r="AK551" s="12"/>
      <c r="AL551" s="12"/>
      <c r="AM551" s="12"/>
      <c r="AN551" s="12"/>
      <c r="AO551" s="12"/>
      <c r="AP551" s="12"/>
      <c r="AQ551" s="12"/>
      <c r="AR551" s="12"/>
      <c r="AS551" s="12"/>
      <c r="AT551" s="12"/>
      <c r="AU551" s="12"/>
      <c r="AV551" s="12"/>
      <c r="AW551" s="12"/>
      <c r="AX551" s="12"/>
      <c r="AY551" s="12"/>
      <c r="AZ551" s="12"/>
      <c r="BA551" s="12"/>
      <c r="BB551" s="12"/>
      <c r="BC551" s="12"/>
      <c r="BD551" s="12"/>
      <c r="BE551" s="12"/>
      <c r="BF551" s="12"/>
      <c r="BG551" s="12"/>
      <c r="BH551" s="12"/>
      <c r="BI551" s="12"/>
      <c r="BJ551" s="12"/>
      <c r="BK551" s="12"/>
      <c r="BL551" s="12"/>
      <c r="BM551" s="12"/>
      <c r="BN551" s="12"/>
      <c r="BO551" s="12"/>
      <c r="BP551" s="12"/>
      <c r="BQ551" s="12"/>
      <c r="BR551" s="12"/>
      <c r="BS551" s="12"/>
      <c r="BT551" s="12"/>
      <c r="BU551" s="12"/>
      <c r="BV551" s="12"/>
      <c r="BW551" s="12"/>
      <c r="BX551" s="12"/>
      <c r="BY551" s="12"/>
      <c r="BZ551" s="12"/>
      <c r="CA551" s="12"/>
      <c r="CB551" s="12"/>
      <c r="CC551" s="12"/>
    </row>
    <row r="552" spans="1:81" ht="15.75" x14ac:dyDescent="0.25">
      <c r="A552" s="20"/>
      <c r="B552" s="29"/>
      <c r="C552" s="29"/>
      <c r="D552" s="29"/>
      <c r="E552" s="29"/>
      <c r="F552" s="26"/>
      <c r="G552" s="13"/>
      <c r="H552" s="20"/>
      <c r="I552" s="22"/>
      <c r="J552" s="22"/>
      <c r="K552" s="22"/>
      <c r="L552" s="22"/>
      <c r="M552" s="24"/>
      <c r="N552" s="22"/>
      <c r="O552" s="20"/>
      <c r="P552" s="12"/>
      <c r="Q552" s="12"/>
      <c r="R552" s="12"/>
      <c r="S552" s="12"/>
      <c r="T552" s="12"/>
      <c r="U552" s="12"/>
      <c r="V552" s="12"/>
      <c r="W552" s="12"/>
      <c r="X552" s="12"/>
      <c r="Y552" s="12"/>
      <c r="Z552" s="12"/>
      <c r="AA552" s="12"/>
      <c r="AB552" s="12"/>
      <c r="AC552" s="12"/>
      <c r="AD552" s="12"/>
      <c r="AE552" s="12"/>
      <c r="AF552" s="12"/>
      <c r="AG552" s="12"/>
      <c r="AH552" s="12"/>
      <c r="AI552" s="12"/>
      <c r="AJ552" s="12"/>
      <c r="AK552" s="12"/>
      <c r="AL552" s="12"/>
      <c r="AM552" s="12"/>
      <c r="AN552" s="12"/>
      <c r="AO552" s="12"/>
      <c r="AP552" s="12"/>
      <c r="AQ552" s="12"/>
      <c r="AR552" s="12"/>
      <c r="AS552" s="12"/>
      <c r="AT552" s="12"/>
      <c r="AU552" s="12"/>
      <c r="AV552" s="12"/>
      <c r="AW552" s="12"/>
      <c r="AX552" s="12"/>
      <c r="AY552" s="12"/>
      <c r="AZ552" s="12"/>
      <c r="BA552" s="12"/>
      <c r="BB552" s="12"/>
      <c r="BC552" s="12"/>
      <c r="BD552" s="12"/>
      <c r="BE552" s="12"/>
      <c r="BF552" s="12"/>
      <c r="BG552" s="12"/>
      <c r="BH552" s="12"/>
      <c r="BI552" s="12"/>
      <c r="BJ552" s="12"/>
      <c r="BK552" s="12"/>
      <c r="BL552" s="12"/>
      <c r="BM552" s="12"/>
      <c r="BN552" s="12"/>
      <c r="BO552" s="12"/>
      <c r="BP552" s="12"/>
      <c r="BQ552" s="12"/>
      <c r="BR552" s="12"/>
      <c r="BS552" s="12"/>
      <c r="BT552" s="12"/>
      <c r="BU552" s="12"/>
      <c r="BV552" s="12"/>
      <c r="BW552" s="12"/>
      <c r="BX552" s="12"/>
      <c r="BY552" s="12"/>
      <c r="BZ552" s="12"/>
      <c r="CA552" s="12"/>
      <c r="CB552" s="12"/>
      <c r="CC552" s="12"/>
    </row>
    <row r="553" spans="1:81" ht="15.75" x14ac:dyDescent="0.25">
      <c r="A553" s="20"/>
      <c r="B553" s="29"/>
      <c r="C553" s="29"/>
      <c r="D553" s="29"/>
      <c r="E553" s="29"/>
      <c r="F553" s="26"/>
      <c r="G553" s="13"/>
      <c r="H553" s="20"/>
      <c r="I553" s="22"/>
      <c r="J553" s="22"/>
      <c r="K553" s="22"/>
      <c r="L553" s="22"/>
      <c r="M553" s="24"/>
      <c r="N553" s="22"/>
      <c r="O553" s="20"/>
      <c r="P553" s="12"/>
      <c r="Q553" s="12"/>
      <c r="R553" s="12"/>
      <c r="S553" s="12"/>
      <c r="T553" s="12"/>
      <c r="U553" s="12"/>
      <c r="V553" s="12"/>
      <c r="W553" s="12"/>
      <c r="X553" s="12"/>
      <c r="Y553" s="12"/>
      <c r="Z553" s="12"/>
      <c r="AA553" s="12"/>
      <c r="AB553" s="12"/>
      <c r="AC553" s="12"/>
      <c r="AD553" s="12"/>
      <c r="AE553" s="12"/>
      <c r="AF553" s="12"/>
      <c r="AG553" s="12"/>
      <c r="AH553" s="12"/>
      <c r="AI553" s="12"/>
      <c r="AJ553" s="12"/>
      <c r="AK553" s="12"/>
      <c r="AL553" s="12"/>
      <c r="AM553" s="12"/>
      <c r="AN553" s="12"/>
      <c r="AO553" s="12"/>
      <c r="AP553" s="12"/>
      <c r="AQ553" s="12"/>
      <c r="AR553" s="12"/>
      <c r="AS553" s="12"/>
      <c r="AT553" s="12"/>
      <c r="AU553" s="12"/>
      <c r="AV553" s="12"/>
      <c r="AW553" s="12"/>
      <c r="AX553" s="12"/>
      <c r="AY553" s="12"/>
      <c r="AZ553" s="12"/>
      <c r="BA553" s="12"/>
      <c r="BB553" s="12"/>
      <c r="BC553" s="12"/>
      <c r="BD553" s="12"/>
      <c r="BE553" s="12"/>
      <c r="BF553" s="12"/>
      <c r="BG553" s="12"/>
      <c r="BH553" s="12"/>
      <c r="BI553" s="12"/>
      <c r="BJ553" s="12"/>
      <c r="BK553" s="12"/>
      <c r="BL553" s="12"/>
      <c r="BM553" s="12"/>
      <c r="BN553" s="12"/>
      <c r="BO553" s="12"/>
      <c r="BP553" s="12"/>
      <c r="BQ553" s="12"/>
      <c r="BR553" s="12"/>
      <c r="BS553" s="12"/>
      <c r="BT553" s="12"/>
      <c r="BU553" s="12"/>
      <c r="BV553" s="12"/>
      <c r="BW553" s="12"/>
      <c r="BX553" s="12"/>
      <c r="BY553" s="12"/>
      <c r="BZ553" s="12"/>
      <c r="CA553" s="12"/>
      <c r="CB553" s="12"/>
      <c r="CC553" s="12"/>
    </row>
    <row r="554" spans="1:81" ht="15.75" x14ac:dyDescent="0.25">
      <c r="A554" s="20"/>
      <c r="B554" s="29"/>
      <c r="C554" s="29"/>
      <c r="D554" s="29"/>
      <c r="E554" s="29"/>
      <c r="F554" s="26"/>
      <c r="G554" s="13"/>
      <c r="H554" s="20"/>
      <c r="I554" s="22"/>
      <c r="J554" s="22"/>
      <c r="K554" s="22"/>
      <c r="L554" s="22"/>
      <c r="M554" s="24"/>
      <c r="N554" s="22"/>
      <c r="O554" s="20"/>
      <c r="P554" s="12"/>
      <c r="Q554" s="12"/>
      <c r="R554" s="12"/>
      <c r="S554" s="12"/>
      <c r="T554" s="12"/>
      <c r="U554" s="12"/>
      <c r="V554" s="12"/>
      <c r="W554" s="12"/>
      <c r="X554" s="12"/>
      <c r="Y554" s="12"/>
      <c r="Z554" s="12"/>
      <c r="AA554" s="12"/>
      <c r="AB554" s="12"/>
      <c r="AC554" s="12"/>
      <c r="AD554" s="12"/>
      <c r="AE554" s="12"/>
      <c r="AF554" s="12"/>
      <c r="AG554" s="12"/>
      <c r="AH554" s="12"/>
      <c r="AI554" s="12"/>
      <c r="AJ554" s="12"/>
      <c r="AK554" s="12"/>
      <c r="AL554" s="12"/>
      <c r="AM554" s="12"/>
      <c r="AN554" s="12"/>
      <c r="AO554" s="12"/>
      <c r="AP554" s="12"/>
      <c r="AQ554" s="12"/>
      <c r="AR554" s="12"/>
      <c r="AS554" s="12"/>
      <c r="AT554" s="12"/>
      <c r="AU554" s="12"/>
      <c r="AV554" s="12"/>
      <c r="AW554" s="12"/>
      <c r="AX554" s="12"/>
      <c r="AY554" s="12"/>
      <c r="AZ554" s="12"/>
      <c r="BA554" s="12"/>
      <c r="BB554" s="12"/>
      <c r="BC554" s="12"/>
      <c r="BD554" s="12"/>
      <c r="BE554" s="12"/>
      <c r="BF554" s="12"/>
      <c r="BG554" s="12"/>
      <c r="BH554" s="12"/>
      <c r="BI554" s="12"/>
      <c r="BJ554" s="12"/>
      <c r="BK554" s="12"/>
      <c r="BL554" s="12"/>
      <c r="BM554" s="12"/>
      <c r="BN554" s="12"/>
      <c r="BO554" s="12"/>
      <c r="BP554" s="12"/>
      <c r="BQ554" s="12"/>
      <c r="BR554" s="12"/>
      <c r="BS554" s="12"/>
      <c r="BT554" s="12"/>
      <c r="BU554" s="12"/>
      <c r="BV554" s="12"/>
      <c r="BW554" s="12"/>
      <c r="BX554" s="12"/>
      <c r="BY554" s="12"/>
      <c r="BZ554" s="12"/>
      <c r="CA554" s="12"/>
      <c r="CB554" s="12"/>
      <c r="CC554" s="12"/>
    </row>
    <row r="555" spans="1:81" ht="15.75" x14ac:dyDescent="0.25">
      <c r="A555" s="20"/>
      <c r="B555" s="29"/>
      <c r="C555" s="29"/>
      <c r="D555" s="29"/>
      <c r="E555" s="29"/>
      <c r="F555" s="26"/>
      <c r="G555" s="13"/>
      <c r="H555" s="20"/>
      <c r="I555" s="22"/>
      <c r="J555" s="22"/>
      <c r="K555" s="22"/>
      <c r="L555" s="22"/>
      <c r="M555" s="24"/>
      <c r="N555" s="22"/>
      <c r="O555" s="20"/>
      <c r="P555" s="12"/>
      <c r="Q555" s="12"/>
      <c r="R555" s="12"/>
      <c r="S555" s="12"/>
      <c r="T555" s="12"/>
      <c r="U555" s="12"/>
      <c r="V555" s="12"/>
      <c r="W555" s="12"/>
      <c r="X555" s="12"/>
      <c r="Y555" s="12"/>
      <c r="Z555" s="12"/>
      <c r="AA555" s="12"/>
      <c r="AB555" s="12"/>
      <c r="AC555" s="12"/>
      <c r="AD555" s="12"/>
      <c r="AE555" s="12"/>
      <c r="AF555" s="12"/>
      <c r="AG555" s="12"/>
      <c r="AH555" s="12"/>
      <c r="AI555" s="12"/>
      <c r="AJ555" s="12"/>
      <c r="AK555" s="12"/>
      <c r="AL555" s="12"/>
      <c r="AM555" s="12"/>
      <c r="AN555" s="12"/>
      <c r="AO555" s="12"/>
      <c r="AP555" s="12"/>
      <c r="AQ555" s="12"/>
      <c r="AR555" s="12"/>
      <c r="AS555" s="12"/>
      <c r="AT555" s="12"/>
      <c r="AU555" s="12"/>
      <c r="AV555" s="12"/>
      <c r="AW555" s="12"/>
      <c r="AX555" s="12"/>
      <c r="AY555" s="12"/>
      <c r="AZ555" s="12"/>
      <c r="BA555" s="12"/>
      <c r="BB555" s="12"/>
      <c r="BC555" s="12"/>
      <c r="BD555" s="12"/>
      <c r="BE555" s="12"/>
      <c r="BF555" s="12"/>
      <c r="BG555" s="12"/>
      <c r="BH555" s="12"/>
      <c r="BI555" s="12"/>
      <c r="BJ555" s="12"/>
      <c r="BK555" s="12"/>
      <c r="BL555" s="12"/>
      <c r="BM555" s="12"/>
      <c r="BN555" s="12"/>
      <c r="BO555" s="12"/>
      <c r="BP555" s="12"/>
      <c r="BQ555" s="12"/>
      <c r="BR555" s="12"/>
      <c r="BS555" s="12"/>
      <c r="BT555" s="12"/>
      <c r="BU555" s="12"/>
      <c r="BV555" s="12"/>
      <c r="BW555" s="12"/>
      <c r="BX555" s="12"/>
      <c r="BY555" s="12"/>
      <c r="BZ555" s="12"/>
      <c r="CA555" s="12"/>
      <c r="CB555" s="12"/>
      <c r="CC555" s="12"/>
    </row>
    <row r="556" spans="1:81" ht="15.75" x14ac:dyDescent="0.25">
      <c r="A556" s="20"/>
      <c r="B556" s="29"/>
      <c r="C556" s="29"/>
      <c r="D556" s="29"/>
      <c r="E556" s="29"/>
      <c r="F556" s="26"/>
      <c r="G556" s="13"/>
      <c r="H556" s="20"/>
      <c r="I556" s="22"/>
      <c r="J556" s="22"/>
      <c r="K556" s="22"/>
      <c r="L556" s="22"/>
      <c r="M556" s="24"/>
      <c r="N556" s="22"/>
      <c r="O556" s="20"/>
      <c r="P556" s="12"/>
      <c r="Q556" s="12"/>
      <c r="R556" s="12"/>
      <c r="S556" s="12"/>
      <c r="T556" s="12"/>
      <c r="U556" s="12"/>
      <c r="V556" s="12"/>
      <c r="W556" s="12"/>
      <c r="X556" s="12"/>
      <c r="Y556" s="12"/>
      <c r="Z556" s="12"/>
      <c r="AA556" s="12"/>
      <c r="AB556" s="12"/>
      <c r="AC556" s="12"/>
      <c r="AD556" s="12"/>
      <c r="AE556" s="12"/>
      <c r="AF556" s="12"/>
      <c r="AG556" s="12"/>
      <c r="AH556" s="12"/>
      <c r="AI556" s="12"/>
      <c r="AJ556" s="12"/>
      <c r="AK556" s="12"/>
      <c r="AL556" s="12"/>
      <c r="AM556" s="12"/>
      <c r="AN556" s="12"/>
      <c r="AO556" s="12"/>
      <c r="AP556" s="12"/>
      <c r="AQ556" s="12"/>
      <c r="AR556" s="12"/>
      <c r="AS556" s="12"/>
      <c r="AT556" s="12"/>
      <c r="AU556" s="12"/>
      <c r="AV556" s="12"/>
      <c r="AW556" s="12"/>
      <c r="AX556" s="12"/>
      <c r="AY556" s="12"/>
      <c r="AZ556" s="12"/>
      <c r="BA556" s="12"/>
      <c r="BB556" s="12"/>
      <c r="BC556" s="12"/>
      <c r="BD556" s="12"/>
      <c r="BE556" s="12"/>
      <c r="BF556" s="12"/>
      <c r="BG556" s="12"/>
      <c r="BH556" s="12"/>
      <c r="BI556" s="12"/>
      <c r="BJ556" s="12"/>
      <c r="BK556" s="12"/>
      <c r="BL556" s="12"/>
      <c r="BM556" s="12"/>
      <c r="BN556" s="12"/>
      <c r="BO556" s="12"/>
      <c r="BP556" s="12"/>
      <c r="BQ556" s="12"/>
      <c r="BR556" s="12"/>
      <c r="BS556" s="12"/>
      <c r="BT556" s="12"/>
      <c r="BU556" s="12"/>
      <c r="BV556" s="12"/>
      <c r="BW556" s="12"/>
      <c r="BX556" s="12"/>
      <c r="BY556" s="12"/>
      <c r="BZ556" s="12"/>
      <c r="CA556" s="12"/>
      <c r="CB556" s="12"/>
      <c r="CC556" s="12"/>
    </row>
    <row r="557" spans="1:81" ht="15.75" x14ac:dyDescent="0.25">
      <c r="A557" s="20"/>
      <c r="B557" s="29"/>
      <c r="C557" s="29"/>
      <c r="D557" s="29"/>
      <c r="E557" s="29"/>
      <c r="F557" s="26"/>
      <c r="G557" s="13"/>
      <c r="H557" s="20"/>
      <c r="I557" s="22"/>
      <c r="J557" s="22"/>
      <c r="K557" s="22"/>
      <c r="L557" s="22"/>
      <c r="M557" s="24"/>
      <c r="N557" s="22"/>
      <c r="O557" s="20"/>
      <c r="P557" s="12"/>
      <c r="Q557" s="12"/>
      <c r="R557" s="12"/>
      <c r="S557" s="12"/>
      <c r="T557" s="12"/>
      <c r="U557" s="12"/>
      <c r="V557" s="12"/>
      <c r="W557" s="12"/>
      <c r="X557" s="12"/>
      <c r="Y557" s="12"/>
      <c r="Z557" s="12"/>
      <c r="AA557" s="12"/>
      <c r="AB557" s="12"/>
      <c r="AC557" s="12"/>
      <c r="AD557" s="12"/>
      <c r="AE557" s="12"/>
      <c r="AF557" s="12"/>
      <c r="AG557" s="12"/>
      <c r="AH557" s="12"/>
      <c r="AI557" s="12"/>
      <c r="AJ557" s="12"/>
      <c r="AK557" s="12"/>
      <c r="AL557" s="12"/>
      <c r="AM557" s="12"/>
      <c r="AN557" s="12"/>
      <c r="AO557" s="12"/>
      <c r="AP557" s="12"/>
      <c r="AQ557" s="12"/>
      <c r="AR557" s="12"/>
      <c r="AS557" s="12"/>
      <c r="AT557" s="12"/>
      <c r="AU557" s="12"/>
      <c r="AV557" s="12"/>
      <c r="AW557" s="12"/>
      <c r="AX557" s="12"/>
      <c r="AY557" s="12"/>
      <c r="AZ557" s="12"/>
      <c r="BA557" s="12"/>
      <c r="BB557" s="12"/>
      <c r="BC557" s="12"/>
      <c r="BD557" s="12"/>
      <c r="BE557" s="12"/>
      <c r="BF557" s="12"/>
      <c r="BG557" s="12"/>
      <c r="BH557" s="12"/>
      <c r="BI557" s="12"/>
      <c r="BJ557" s="12"/>
      <c r="BK557" s="12"/>
      <c r="BL557" s="12"/>
      <c r="BM557" s="12"/>
      <c r="BN557" s="12"/>
      <c r="BO557" s="12"/>
      <c r="BP557" s="12"/>
      <c r="BQ557" s="12"/>
      <c r="BR557" s="12"/>
      <c r="BS557" s="12"/>
      <c r="BT557" s="12"/>
      <c r="BU557" s="12"/>
      <c r="BV557" s="12"/>
      <c r="BW557" s="12"/>
      <c r="BX557" s="12"/>
      <c r="BY557" s="12"/>
      <c r="BZ557" s="12"/>
      <c r="CA557" s="12"/>
      <c r="CB557" s="12"/>
      <c r="CC557" s="12"/>
    </row>
    <row r="558" spans="1:81" ht="15.75" x14ac:dyDescent="0.25">
      <c r="A558" s="20"/>
      <c r="B558" s="29"/>
      <c r="C558" s="29"/>
      <c r="D558" s="29"/>
      <c r="E558" s="29"/>
      <c r="F558" s="26"/>
      <c r="G558" s="13"/>
      <c r="H558" s="20"/>
      <c r="I558" s="22"/>
      <c r="J558" s="22"/>
      <c r="K558" s="22"/>
      <c r="L558" s="22"/>
      <c r="M558" s="24"/>
      <c r="N558" s="22"/>
      <c r="O558" s="20"/>
      <c r="P558" s="12"/>
      <c r="Q558" s="12"/>
      <c r="R558" s="12"/>
      <c r="S558" s="12"/>
      <c r="T558" s="12"/>
      <c r="U558" s="12"/>
      <c r="V558" s="12"/>
      <c r="W558" s="12"/>
      <c r="X558" s="12"/>
      <c r="Y558" s="12"/>
      <c r="Z558" s="12"/>
      <c r="AA558" s="12"/>
      <c r="AB558" s="12"/>
      <c r="AC558" s="12"/>
      <c r="AD558" s="12"/>
      <c r="AE558" s="12"/>
      <c r="AF558" s="12"/>
      <c r="AG558" s="12"/>
      <c r="AH558" s="12"/>
      <c r="AI558" s="12"/>
      <c r="AJ558" s="12"/>
      <c r="AK558" s="12"/>
      <c r="AL558" s="12"/>
      <c r="AM558" s="12"/>
      <c r="AN558" s="12"/>
      <c r="AO558" s="12"/>
      <c r="AP558" s="12"/>
      <c r="AQ558" s="12"/>
      <c r="AR558" s="12"/>
      <c r="AS558" s="12"/>
      <c r="AT558" s="12"/>
      <c r="AU558" s="12"/>
      <c r="AV558" s="12"/>
      <c r="AW558" s="12"/>
      <c r="AX558" s="12"/>
      <c r="AY558" s="12"/>
      <c r="AZ558" s="12"/>
      <c r="BA558" s="12"/>
      <c r="BB558" s="12"/>
      <c r="BC558" s="12"/>
      <c r="BD558" s="12"/>
      <c r="BE558" s="12"/>
      <c r="BF558" s="12"/>
      <c r="BG558" s="12"/>
      <c r="BH558" s="12"/>
      <c r="BI558" s="12"/>
      <c r="BJ558" s="12"/>
      <c r="BK558" s="12"/>
      <c r="BL558" s="12"/>
      <c r="BM558" s="12"/>
      <c r="BN558" s="12"/>
      <c r="BO558" s="12"/>
      <c r="BP558" s="12"/>
      <c r="BQ558" s="12"/>
      <c r="BR558" s="12"/>
      <c r="BS558" s="12"/>
      <c r="BT558" s="12"/>
      <c r="BU558" s="12"/>
      <c r="BV558" s="12"/>
      <c r="BW558" s="12"/>
      <c r="BX558" s="12"/>
      <c r="BY558" s="12"/>
      <c r="BZ558" s="12"/>
      <c r="CA558" s="12"/>
      <c r="CB558" s="12"/>
      <c r="CC558" s="12"/>
    </row>
    <row r="559" spans="1:81" ht="15.75" x14ac:dyDescent="0.25">
      <c r="A559" s="20"/>
      <c r="B559" s="29"/>
      <c r="C559" s="29"/>
      <c r="D559" s="29"/>
      <c r="E559" s="29"/>
      <c r="F559" s="26"/>
      <c r="G559" s="13"/>
      <c r="H559" s="20"/>
      <c r="I559" s="22"/>
      <c r="J559" s="22"/>
      <c r="K559" s="22"/>
      <c r="L559" s="22"/>
      <c r="M559" s="24"/>
      <c r="N559" s="22"/>
      <c r="O559" s="20"/>
      <c r="P559" s="12"/>
      <c r="Q559" s="12"/>
      <c r="R559" s="12"/>
      <c r="S559" s="12"/>
      <c r="T559" s="12"/>
      <c r="U559" s="12"/>
      <c r="V559" s="12"/>
      <c r="W559" s="12"/>
      <c r="X559" s="12"/>
      <c r="Y559" s="12"/>
      <c r="Z559" s="12"/>
      <c r="AA559" s="12"/>
      <c r="AB559" s="12"/>
      <c r="AC559" s="12"/>
      <c r="AD559" s="12"/>
      <c r="AE559" s="12"/>
      <c r="AF559" s="12"/>
      <c r="AG559" s="12"/>
      <c r="AH559" s="12"/>
      <c r="AI559" s="12"/>
      <c r="AJ559" s="12"/>
      <c r="AK559" s="12"/>
      <c r="AL559" s="12"/>
      <c r="AM559" s="12"/>
      <c r="AN559" s="12"/>
      <c r="AO559" s="12"/>
      <c r="AP559" s="12"/>
      <c r="AQ559" s="12"/>
      <c r="AR559" s="12"/>
      <c r="AS559" s="12"/>
      <c r="AT559" s="12"/>
      <c r="AU559" s="12"/>
      <c r="AV559" s="12"/>
      <c r="AW559" s="12"/>
      <c r="AX559" s="12"/>
      <c r="AY559" s="12"/>
      <c r="AZ559" s="12"/>
      <c r="BA559" s="12"/>
      <c r="BB559" s="12"/>
      <c r="BC559" s="12"/>
      <c r="BD559" s="12"/>
      <c r="BE559" s="12"/>
      <c r="BF559" s="12"/>
      <c r="BG559" s="12"/>
      <c r="BH559" s="12"/>
      <c r="BI559" s="12"/>
      <c r="BJ559" s="12"/>
      <c r="BK559" s="12"/>
      <c r="BL559" s="12"/>
      <c r="BM559" s="12"/>
      <c r="BN559" s="12"/>
      <c r="BO559" s="12"/>
      <c r="BP559" s="12"/>
      <c r="BQ559" s="12"/>
      <c r="BR559" s="12"/>
      <c r="BS559" s="12"/>
      <c r="BT559" s="12"/>
      <c r="BU559" s="12"/>
      <c r="BV559" s="12"/>
      <c r="BW559" s="12"/>
      <c r="BX559" s="12"/>
      <c r="BY559" s="12"/>
      <c r="BZ559" s="12"/>
      <c r="CA559" s="12"/>
      <c r="CB559" s="12"/>
      <c r="CC559" s="12"/>
    </row>
    <row r="560" spans="1:81" ht="15.75" x14ac:dyDescent="0.25">
      <c r="A560" s="20"/>
      <c r="B560" s="29"/>
      <c r="C560" s="29"/>
      <c r="D560" s="29"/>
      <c r="E560" s="29"/>
      <c r="F560" s="26"/>
      <c r="G560" s="13"/>
      <c r="H560" s="20"/>
      <c r="I560" s="22"/>
      <c r="J560" s="22"/>
      <c r="K560" s="22"/>
      <c r="L560" s="22"/>
      <c r="M560" s="24"/>
      <c r="N560" s="22"/>
      <c r="O560" s="20"/>
      <c r="P560" s="12"/>
      <c r="Q560" s="12"/>
      <c r="R560" s="12"/>
      <c r="S560" s="12"/>
      <c r="T560" s="12"/>
      <c r="U560" s="12"/>
      <c r="V560" s="12"/>
      <c r="W560" s="12"/>
      <c r="X560" s="12"/>
      <c r="Y560" s="12"/>
      <c r="Z560" s="12"/>
      <c r="AA560" s="12"/>
      <c r="AB560" s="12"/>
      <c r="AC560" s="12"/>
      <c r="AD560" s="12"/>
      <c r="AE560" s="12"/>
      <c r="AF560" s="12"/>
      <c r="AG560" s="12"/>
      <c r="AH560" s="12"/>
      <c r="AI560" s="12"/>
      <c r="AJ560" s="12"/>
      <c r="AK560" s="12"/>
      <c r="AL560" s="12"/>
      <c r="AM560" s="12"/>
      <c r="AN560" s="12"/>
      <c r="AO560" s="12"/>
      <c r="AP560" s="12"/>
      <c r="AQ560" s="12"/>
      <c r="AR560" s="12"/>
      <c r="AS560" s="12"/>
      <c r="AT560" s="12"/>
      <c r="AU560" s="12"/>
      <c r="AV560" s="12"/>
      <c r="AW560" s="12"/>
      <c r="AX560" s="12"/>
      <c r="AY560" s="12"/>
      <c r="AZ560" s="12"/>
      <c r="BA560" s="12"/>
      <c r="BB560" s="12"/>
      <c r="BC560" s="12"/>
      <c r="BD560" s="12"/>
      <c r="BE560" s="12"/>
      <c r="BF560" s="12"/>
      <c r="BG560" s="12"/>
      <c r="BH560" s="12"/>
      <c r="BI560" s="12"/>
      <c r="BJ560" s="12"/>
      <c r="BK560" s="12"/>
      <c r="BL560" s="12"/>
      <c r="BM560" s="12"/>
      <c r="BN560" s="12"/>
      <c r="BO560" s="12"/>
      <c r="BP560" s="12"/>
      <c r="BQ560" s="12"/>
      <c r="BR560" s="12"/>
      <c r="BS560" s="12"/>
      <c r="BT560" s="12"/>
      <c r="BU560" s="12"/>
      <c r="BV560" s="12"/>
      <c r="BW560" s="12"/>
      <c r="BX560" s="12"/>
      <c r="BY560" s="12"/>
      <c r="BZ560" s="12"/>
      <c r="CA560" s="12"/>
      <c r="CB560" s="12"/>
      <c r="CC560" s="12"/>
    </row>
    <row r="561" spans="1:81" ht="15.75" x14ac:dyDescent="0.25">
      <c r="A561" s="20"/>
      <c r="B561" s="29"/>
      <c r="C561" s="29"/>
      <c r="D561" s="29"/>
      <c r="E561" s="29"/>
      <c r="F561" s="26"/>
      <c r="G561" s="13"/>
      <c r="H561" s="20"/>
      <c r="I561" s="22"/>
      <c r="J561" s="22"/>
      <c r="K561" s="22"/>
      <c r="L561" s="22"/>
      <c r="M561" s="24"/>
      <c r="N561" s="22"/>
      <c r="O561" s="20"/>
      <c r="P561" s="12"/>
      <c r="Q561" s="12"/>
      <c r="R561" s="12"/>
      <c r="S561" s="12"/>
      <c r="T561" s="12"/>
      <c r="U561" s="12"/>
      <c r="V561" s="12"/>
      <c r="W561" s="12"/>
      <c r="X561" s="12"/>
      <c r="Y561" s="12"/>
      <c r="Z561" s="12"/>
      <c r="AA561" s="12"/>
      <c r="AB561" s="12"/>
      <c r="AC561" s="12"/>
      <c r="AD561" s="12"/>
      <c r="AE561" s="12"/>
      <c r="AF561" s="12"/>
      <c r="AG561" s="12"/>
      <c r="AH561" s="12"/>
      <c r="AI561" s="12"/>
      <c r="AJ561" s="12"/>
      <c r="AK561" s="12"/>
      <c r="AL561" s="12"/>
      <c r="AM561" s="12"/>
      <c r="AN561" s="12"/>
      <c r="AO561" s="12"/>
      <c r="AP561" s="12"/>
      <c r="AQ561" s="12"/>
      <c r="AR561" s="12"/>
      <c r="AS561" s="12"/>
      <c r="AT561" s="12"/>
      <c r="AU561" s="12"/>
      <c r="AV561" s="12"/>
      <c r="AW561" s="12"/>
      <c r="AX561" s="12"/>
      <c r="AY561" s="12"/>
      <c r="AZ561" s="12"/>
      <c r="BA561" s="12"/>
      <c r="BB561" s="12"/>
      <c r="BC561" s="12"/>
      <c r="BD561" s="12"/>
      <c r="BE561" s="12"/>
      <c r="BF561" s="12"/>
      <c r="BG561" s="12"/>
      <c r="BH561" s="12"/>
      <c r="BI561" s="12"/>
      <c r="BJ561" s="12"/>
      <c r="BK561" s="12"/>
      <c r="BL561" s="12"/>
      <c r="BM561" s="12"/>
      <c r="BN561" s="12"/>
      <c r="BO561" s="12"/>
      <c r="BP561" s="12"/>
      <c r="BQ561" s="12"/>
      <c r="BR561" s="12"/>
      <c r="BS561" s="12"/>
      <c r="BT561" s="12"/>
      <c r="BU561" s="12"/>
      <c r="BV561" s="12"/>
      <c r="BW561" s="12"/>
      <c r="BX561" s="12"/>
      <c r="BY561" s="12"/>
      <c r="BZ561" s="12"/>
      <c r="CA561" s="12"/>
      <c r="CB561" s="12"/>
      <c r="CC561" s="12"/>
    </row>
    <row r="562" spans="1:81" ht="15.75" x14ac:dyDescent="0.25">
      <c r="A562" s="20"/>
      <c r="B562" s="29"/>
      <c r="C562" s="29"/>
      <c r="D562" s="29"/>
      <c r="E562" s="29"/>
      <c r="F562" s="26"/>
      <c r="G562" s="13"/>
      <c r="H562" s="20"/>
      <c r="I562" s="22"/>
      <c r="J562" s="22"/>
      <c r="K562" s="22"/>
      <c r="L562" s="22"/>
      <c r="M562" s="24"/>
      <c r="N562" s="22"/>
      <c r="O562" s="20"/>
      <c r="P562" s="12"/>
      <c r="Q562" s="12"/>
      <c r="R562" s="12"/>
      <c r="S562" s="12"/>
      <c r="T562" s="12"/>
      <c r="U562" s="12"/>
      <c r="V562" s="12"/>
      <c r="W562" s="12"/>
      <c r="X562" s="12"/>
      <c r="Y562" s="12"/>
      <c r="Z562" s="12"/>
      <c r="AA562" s="12"/>
      <c r="AB562" s="12"/>
      <c r="AC562" s="12"/>
      <c r="AD562" s="12"/>
      <c r="AE562" s="12"/>
      <c r="AF562" s="12"/>
      <c r="AG562" s="12"/>
      <c r="AH562" s="12"/>
      <c r="AI562" s="12"/>
      <c r="AJ562" s="12"/>
      <c r="AK562" s="12"/>
      <c r="AL562" s="12"/>
      <c r="AM562" s="12"/>
      <c r="AN562" s="12"/>
      <c r="AO562" s="12"/>
      <c r="AP562" s="12"/>
      <c r="AQ562" s="12"/>
      <c r="AR562" s="12"/>
      <c r="AS562" s="12"/>
      <c r="AT562" s="12"/>
      <c r="AU562" s="12"/>
      <c r="AV562" s="12"/>
      <c r="AW562" s="12"/>
      <c r="AX562" s="12"/>
      <c r="AY562" s="12"/>
      <c r="AZ562" s="12"/>
      <c r="BA562" s="12"/>
      <c r="BB562" s="12"/>
      <c r="BC562" s="12"/>
      <c r="BD562" s="12"/>
      <c r="BE562" s="12"/>
      <c r="BF562" s="12"/>
      <c r="BG562" s="12"/>
      <c r="BH562" s="12"/>
      <c r="BI562" s="12"/>
      <c r="BJ562" s="12"/>
      <c r="BK562" s="12"/>
      <c r="BL562" s="12"/>
      <c r="BM562" s="12"/>
      <c r="BN562" s="12"/>
      <c r="BO562" s="12"/>
      <c r="BP562" s="12"/>
      <c r="BQ562" s="12"/>
      <c r="BR562" s="12"/>
      <c r="BS562" s="12"/>
      <c r="BT562" s="12"/>
      <c r="BU562" s="12"/>
      <c r="BV562" s="12"/>
      <c r="BW562" s="12"/>
      <c r="BX562" s="12"/>
      <c r="BY562" s="12"/>
      <c r="BZ562" s="12"/>
      <c r="CA562" s="12"/>
      <c r="CB562" s="12"/>
      <c r="CC562" s="12"/>
    </row>
    <row r="563" spans="1:81" ht="15.75" x14ac:dyDescent="0.25">
      <c r="A563" s="20"/>
      <c r="B563" s="29"/>
      <c r="C563" s="29"/>
      <c r="D563" s="29"/>
      <c r="E563" s="29"/>
      <c r="F563" s="26"/>
      <c r="G563" s="13"/>
      <c r="H563" s="20"/>
      <c r="I563" s="22"/>
      <c r="J563" s="22"/>
      <c r="K563" s="22"/>
      <c r="L563" s="22"/>
      <c r="M563" s="24"/>
      <c r="N563" s="22"/>
      <c r="O563" s="20"/>
      <c r="P563" s="12"/>
      <c r="Q563" s="12"/>
      <c r="R563" s="12"/>
      <c r="S563" s="12"/>
      <c r="T563" s="12"/>
      <c r="U563" s="12"/>
      <c r="V563" s="12"/>
      <c r="W563" s="12"/>
      <c r="X563" s="12"/>
      <c r="Y563" s="12"/>
      <c r="Z563" s="12"/>
      <c r="AA563" s="12"/>
      <c r="AB563" s="12"/>
      <c r="AC563" s="12"/>
      <c r="AD563" s="12"/>
      <c r="AE563" s="12"/>
      <c r="AF563" s="12"/>
      <c r="AG563" s="12"/>
      <c r="AH563" s="12"/>
      <c r="AI563" s="12"/>
      <c r="AJ563" s="12"/>
      <c r="AK563" s="12"/>
      <c r="AL563" s="12"/>
      <c r="AM563" s="12"/>
      <c r="AN563" s="12"/>
      <c r="AO563" s="12"/>
      <c r="AP563" s="12"/>
      <c r="AQ563" s="12"/>
      <c r="AR563" s="12"/>
      <c r="AS563" s="12"/>
      <c r="AT563" s="12"/>
      <c r="AU563" s="12"/>
      <c r="AV563" s="12"/>
      <c r="AW563" s="12"/>
      <c r="AX563" s="12"/>
      <c r="AY563" s="12"/>
      <c r="AZ563" s="12"/>
      <c r="BA563" s="12"/>
      <c r="BB563" s="12"/>
      <c r="BC563" s="12"/>
      <c r="BD563" s="12"/>
      <c r="BE563" s="12"/>
      <c r="BF563" s="12"/>
      <c r="BG563" s="12"/>
      <c r="BH563" s="12"/>
      <c r="BI563" s="12"/>
      <c r="BJ563" s="12"/>
      <c r="BK563" s="12"/>
      <c r="BL563" s="12"/>
      <c r="BM563" s="12"/>
      <c r="BN563" s="12"/>
      <c r="BO563" s="12"/>
      <c r="BP563" s="12"/>
      <c r="BQ563" s="12"/>
      <c r="BR563" s="12"/>
      <c r="BS563" s="12"/>
      <c r="BT563" s="12"/>
      <c r="BU563" s="12"/>
      <c r="BV563" s="12"/>
      <c r="BW563" s="12"/>
      <c r="BX563" s="12"/>
      <c r="BY563" s="12"/>
      <c r="BZ563" s="12"/>
      <c r="CA563" s="12"/>
      <c r="CB563" s="12"/>
      <c r="CC563" s="12"/>
    </row>
    <row r="564" spans="1:81" ht="15.75" x14ac:dyDescent="0.25">
      <c r="A564" s="20"/>
      <c r="B564" s="29"/>
      <c r="C564" s="29"/>
      <c r="D564" s="29"/>
      <c r="E564" s="29"/>
      <c r="F564" s="26"/>
      <c r="G564" s="13"/>
      <c r="H564" s="20"/>
      <c r="I564" s="22"/>
      <c r="J564" s="22"/>
      <c r="K564" s="22"/>
      <c r="L564" s="22"/>
      <c r="M564" s="24"/>
      <c r="N564" s="22"/>
      <c r="O564" s="20"/>
      <c r="P564" s="12"/>
      <c r="Q564" s="12"/>
      <c r="R564" s="12"/>
      <c r="S564" s="12"/>
      <c r="T564" s="12"/>
      <c r="U564" s="12"/>
      <c r="V564" s="12"/>
      <c r="W564" s="12"/>
      <c r="X564" s="12"/>
      <c r="Y564" s="12"/>
      <c r="Z564" s="12"/>
      <c r="AA564" s="12"/>
      <c r="AB564" s="12"/>
      <c r="AC564" s="12"/>
      <c r="AD564" s="12"/>
      <c r="AE564" s="12"/>
      <c r="AF564" s="12"/>
      <c r="AG564" s="12"/>
      <c r="AH564" s="12"/>
      <c r="AI564" s="12"/>
      <c r="AJ564" s="12"/>
      <c r="AK564" s="12"/>
      <c r="AL564" s="12"/>
      <c r="AM564" s="12"/>
      <c r="AN564" s="12"/>
      <c r="AO564" s="12"/>
      <c r="AP564" s="12"/>
      <c r="AQ564" s="12"/>
      <c r="AR564" s="12"/>
      <c r="AS564" s="12"/>
      <c r="AT564" s="12"/>
      <c r="AU564" s="12"/>
      <c r="AV564" s="12"/>
      <c r="AW564" s="12"/>
      <c r="AX564" s="12"/>
      <c r="AY564" s="12"/>
      <c r="AZ564" s="12"/>
      <c r="BA564" s="12"/>
      <c r="BB564" s="12"/>
      <c r="BC564" s="12"/>
      <c r="BD564" s="12"/>
      <c r="BE564" s="12"/>
      <c r="BF564" s="12"/>
      <c r="BG564" s="12"/>
      <c r="BH564" s="12"/>
      <c r="BI564" s="12"/>
      <c r="BJ564" s="12"/>
      <c r="BK564" s="12"/>
      <c r="BL564" s="12"/>
      <c r="BM564" s="12"/>
      <c r="BN564" s="12"/>
      <c r="BO564" s="12"/>
      <c r="BP564" s="12"/>
      <c r="BQ564" s="12"/>
      <c r="BR564" s="12"/>
      <c r="BS564" s="12"/>
      <c r="BT564" s="12"/>
      <c r="BU564" s="12"/>
      <c r="BV564" s="12"/>
      <c r="BW564" s="12"/>
      <c r="BX564" s="12"/>
      <c r="BY564" s="12"/>
      <c r="BZ564" s="12"/>
      <c r="CA564" s="12"/>
      <c r="CB564" s="12"/>
      <c r="CC564" s="12"/>
    </row>
    <row r="565" spans="1:81" ht="15.75" x14ac:dyDescent="0.25">
      <c r="A565" s="20"/>
      <c r="B565" s="29"/>
      <c r="C565" s="29"/>
      <c r="D565" s="29"/>
      <c r="E565" s="29"/>
      <c r="F565" s="26"/>
      <c r="G565" s="13"/>
      <c r="H565" s="20"/>
      <c r="I565" s="22"/>
      <c r="J565" s="22"/>
      <c r="K565" s="22"/>
      <c r="L565" s="22"/>
      <c r="M565" s="24"/>
      <c r="N565" s="22"/>
      <c r="O565" s="20"/>
      <c r="P565" s="12"/>
      <c r="Q565" s="12"/>
      <c r="R565" s="12"/>
      <c r="S565" s="12"/>
      <c r="T565" s="12"/>
      <c r="U565" s="12"/>
      <c r="V565" s="12"/>
      <c r="W565" s="12"/>
      <c r="X565" s="12"/>
      <c r="Y565" s="12"/>
      <c r="Z565" s="12"/>
      <c r="AA565" s="12"/>
      <c r="AB565" s="12"/>
      <c r="AC565" s="12"/>
      <c r="AD565" s="12"/>
      <c r="AE565" s="12"/>
      <c r="AF565" s="12"/>
      <c r="AG565" s="12"/>
      <c r="AH565" s="12"/>
      <c r="AI565" s="12"/>
      <c r="AJ565" s="12"/>
      <c r="AK565" s="12"/>
      <c r="AL565" s="12"/>
      <c r="AM565" s="12"/>
      <c r="AN565" s="12"/>
      <c r="AO565" s="12"/>
      <c r="AP565" s="12"/>
      <c r="AQ565" s="12"/>
      <c r="AR565" s="12"/>
      <c r="AS565" s="12"/>
      <c r="AT565" s="12"/>
      <c r="AU565" s="12"/>
      <c r="AV565" s="12"/>
      <c r="AW565" s="12"/>
      <c r="AX565" s="12"/>
      <c r="AY565" s="12"/>
      <c r="AZ565" s="12"/>
      <c r="BA565" s="12"/>
      <c r="BB565" s="12"/>
      <c r="BC565" s="12"/>
      <c r="BD565" s="12"/>
      <c r="BE565" s="12"/>
      <c r="BF565" s="12"/>
      <c r="BG565" s="12"/>
      <c r="BH565" s="12"/>
      <c r="BI565" s="12"/>
      <c r="BJ565" s="12"/>
      <c r="BK565" s="12"/>
      <c r="BL565" s="12"/>
      <c r="BM565" s="12"/>
      <c r="BN565" s="12"/>
      <c r="BO565" s="12"/>
      <c r="BP565" s="12"/>
      <c r="BQ565" s="12"/>
      <c r="BR565" s="12"/>
      <c r="BS565" s="12"/>
      <c r="BT565" s="12"/>
      <c r="BU565" s="12"/>
      <c r="BV565" s="12"/>
      <c r="BW565" s="12"/>
      <c r="BX565" s="12"/>
      <c r="BY565" s="12"/>
      <c r="BZ565" s="12"/>
      <c r="CA565" s="12"/>
      <c r="CB565" s="12"/>
      <c r="CC565" s="12"/>
    </row>
    <row r="566" spans="1:81" ht="15.75" x14ac:dyDescent="0.25">
      <c r="A566" s="20"/>
      <c r="B566" s="29"/>
      <c r="C566" s="29"/>
      <c r="D566" s="29"/>
      <c r="E566" s="29"/>
      <c r="F566" s="26"/>
      <c r="G566" s="13"/>
      <c r="H566" s="20"/>
      <c r="I566" s="22"/>
      <c r="J566" s="22"/>
      <c r="K566" s="22"/>
      <c r="L566" s="22"/>
      <c r="M566" s="24"/>
      <c r="N566" s="22"/>
      <c r="O566" s="20"/>
      <c r="P566" s="12"/>
      <c r="Q566" s="12"/>
      <c r="R566" s="12"/>
      <c r="S566" s="12"/>
      <c r="T566" s="12"/>
      <c r="U566" s="12"/>
      <c r="V566" s="12"/>
      <c r="W566" s="12"/>
      <c r="X566" s="12"/>
      <c r="Y566" s="12"/>
      <c r="Z566" s="12"/>
      <c r="AA566" s="12"/>
      <c r="AB566" s="12"/>
      <c r="AC566" s="12"/>
      <c r="AD566" s="12"/>
      <c r="AE566" s="12"/>
      <c r="AF566" s="12"/>
      <c r="AG566" s="12"/>
      <c r="AH566" s="12"/>
      <c r="AI566" s="12"/>
      <c r="AJ566" s="12"/>
      <c r="AK566" s="12"/>
      <c r="AL566" s="12"/>
      <c r="AM566" s="12"/>
      <c r="AN566" s="12"/>
      <c r="AO566" s="12"/>
      <c r="AP566" s="12"/>
      <c r="AQ566" s="12"/>
      <c r="AR566" s="12"/>
      <c r="AS566" s="12"/>
      <c r="AT566" s="12"/>
      <c r="AU566" s="12"/>
      <c r="AV566" s="12"/>
      <c r="AW566" s="12"/>
      <c r="AX566" s="12"/>
      <c r="AY566" s="12"/>
      <c r="AZ566" s="12"/>
      <c r="BA566" s="12"/>
      <c r="BB566" s="12"/>
      <c r="BC566" s="12"/>
      <c r="BD566" s="12"/>
      <c r="BE566" s="12"/>
      <c r="BF566" s="12"/>
      <c r="BG566" s="12"/>
      <c r="BH566" s="12"/>
      <c r="BI566" s="12"/>
      <c r="BJ566" s="12"/>
      <c r="BK566" s="12"/>
      <c r="BL566" s="12"/>
      <c r="BM566" s="12"/>
      <c r="BN566" s="12"/>
      <c r="BO566" s="12"/>
      <c r="BP566" s="12"/>
      <c r="BQ566" s="12"/>
      <c r="BR566" s="12"/>
      <c r="BS566" s="12"/>
      <c r="BT566" s="12"/>
      <c r="BU566" s="12"/>
      <c r="BV566" s="12"/>
      <c r="BW566" s="12"/>
      <c r="BX566" s="12"/>
      <c r="BY566" s="12"/>
      <c r="BZ566" s="12"/>
      <c r="CA566" s="12"/>
      <c r="CB566" s="12"/>
      <c r="CC566" s="12"/>
    </row>
    <row r="567" spans="1:81" ht="15.75" x14ac:dyDescent="0.25">
      <c r="A567" s="20"/>
      <c r="B567" s="29"/>
      <c r="C567" s="29"/>
      <c r="D567" s="29"/>
      <c r="E567" s="29"/>
      <c r="F567" s="26"/>
      <c r="G567" s="13"/>
      <c r="H567" s="20"/>
      <c r="I567" s="22"/>
      <c r="J567" s="22"/>
      <c r="K567" s="22"/>
      <c r="L567" s="22"/>
      <c r="M567" s="24"/>
      <c r="N567" s="22"/>
      <c r="O567" s="20"/>
      <c r="P567" s="12"/>
      <c r="Q567" s="12"/>
      <c r="R567" s="12"/>
      <c r="S567" s="12"/>
      <c r="T567" s="12"/>
      <c r="U567" s="12"/>
      <c r="V567" s="12"/>
      <c r="W567" s="12"/>
      <c r="X567" s="12"/>
      <c r="Y567" s="12"/>
      <c r="Z567" s="12"/>
      <c r="AA567" s="12"/>
      <c r="AB567" s="12"/>
      <c r="AC567" s="12"/>
      <c r="AD567" s="12"/>
      <c r="AE567" s="12"/>
      <c r="AF567" s="12"/>
      <c r="AG567" s="12"/>
      <c r="AH567" s="12"/>
      <c r="AI567" s="12"/>
      <c r="AJ567" s="12"/>
      <c r="AK567" s="12"/>
      <c r="AL567" s="12"/>
      <c r="AM567" s="12"/>
      <c r="AN567" s="12"/>
      <c r="AO567" s="12"/>
      <c r="AP567" s="12"/>
      <c r="AQ567" s="12"/>
      <c r="AR567" s="12"/>
      <c r="AS567" s="12"/>
      <c r="AT567" s="12"/>
      <c r="AU567" s="12"/>
      <c r="AV567" s="12"/>
      <c r="AW567" s="12"/>
      <c r="AX567" s="12"/>
      <c r="AY567" s="12"/>
      <c r="AZ567" s="12"/>
      <c r="BA567" s="12"/>
      <c r="BB567" s="12"/>
      <c r="BC567" s="12"/>
      <c r="BD567" s="12"/>
      <c r="BE567" s="12"/>
      <c r="BF567" s="12"/>
      <c r="BG567" s="12"/>
      <c r="BH567" s="12"/>
      <c r="BI567" s="12"/>
      <c r="BJ567" s="12"/>
      <c r="BK567" s="12"/>
      <c r="BL567" s="12"/>
      <c r="BM567" s="12"/>
      <c r="BN567" s="12"/>
      <c r="BO567" s="12"/>
      <c r="BP567" s="12"/>
      <c r="BQ567" s="12"/>
      <c r="BR567" s="12"/>
      <c r="BS567" s="12"/>
      <c r="BT567" s="12"/>
      <c r="BU567" s="12"/>
      <c r="BV567" s="12"/>
      <c r="BW567" s="12"/>
      <c r="BX567" s="12"/>
      <c r="BY567" s="12"/>
      <c r="BZ567" s="12"/>
      <c r="CA567" s="12"/>
      <c r="CB567" s="12"/>
      <c r="CC567" s="12"/>
    </row>
    <row r="568" spans="1:81" ht="15.75" x14ac:dyDescent="0.25">
      <c r="A568" s="20"/>
      <c r="B568" s="29"/>
      <c r="C568" s="29"/>
      <c r="D568" s="29"/>
      <c r="E568" s="29"/>
      <c r="F568" s="26"/>
      <c r="G568" s="13"/>
      <c r="H568" s="20"/>
      <c r="I568" s="22"/>
      <c r="J568" s="22"/>
      <c r="K568" s="22"/>
      <c r="L568" s="22"/>
      <c r="M568" s="24"/>
      <c r="N568" s="22"/>
      <c r="O568" s="20"/>
      <c r="P568" s="12"/>
      <c r="Q568" s="12"/>
      <c r="R568" s="12"/>
      <c r="S568" s="12"/>
      <c r="T568" s="12"/>
      <c r="U568" s="12"/>
      <c r="V568" s="12"/>
      <c r="W568" s="12"/>
      <c r="X568" s="12"/>
      <c r="Y568" s="12"/>
      <c r="Z568" s="12"/>
      <c r="AA568" s="12"/>
      <c r="AB568" s="12"/>
      <c r="AC568" s="12"/>
      <c r="AD568" s="12"/>
      <c r="AE568" s="12"/>
      <c r="AF568" s="12"/>
      <c r="AG568" s="12"/>
      <c r="AH568" s="12"/>
      <c r="AI568" s="12"/>
      <c r="AJ568" s="12"/>
      <c r="AK568" s="12"/>
      <c r="AL568" s="12"/>
      <c r="AM568" s="12"/>
      <c r="AN568" s="12"/>
      <c r="AO568" s="12"/>
      <c r="AP568" s="12"/>
      <c r="AQ568" s="12"/>
      <c r="AR568" s="12"/>
      <c r="AS568" s="12"/>
      <c r="AT568" s="12"/>
      <c r="AU568" s="12"/>
      <c r="AV568" s="12"/>
      <c r="AW568" s="12"/>
      <c r="AX568" s="12"/>
      <c r="AY568" s="12"/>
      <c r="AZ568" s="12"/>
      <c r="BA568" s="12"/>
      <c r="BB568" s="12"/>
      <c r="BC568" s="12"/>
      <c r="BD568" s="12"/>
      <c r="BE568" s="12"/>
      <c r="BF568" s="12"/>
      <c r="BG568" s="12"/>
      <c r="BH568" s="12"/>
      <c r="BI568" s="12"/>
      <c r="BJ568" s="12"/>
      <c r="BK568" s="12"/>
      <c r="BL568" s="12"/>
      <c r="BM568" s="12"/>
      <c r="BN568" s="12"/>
      <c r="BO568" s="12"/>
      <c r="BP568" s="12"/>
      <c r="BQ568" s="12"/>
      <c r="BR568" s="12"/>
      <c r="BS568" s="12"/>
      <c r="BT568" s="12"/>
      <c r="BU568" s="12"/>
      <c r="BV568" s="12"/>
      <c r="BW568" s="12"/>
      <c r="BX568" s="12"/>
      <c r="BY568" s="12"/>
      <c r="BZ568" s="12"/>
      <c r="CA568" s="12"/>
      <c r="CB568" s="12"/>
      <c r="CC568" s="12"/>
    </row>
    <row r="569" spans="1:81" ht="15.75" x14ac:dyDescent="0.25">
      <c r="A569" s="20"/>
      <c r="B569" s="29"/>
      <c r="C569" s="29"/>
      <c r="D569" s="29"/>
      <c r="E569" s="29"/>
      <c r="F569" s="26"/>
      <c r="G569" s="13"/>
      <c r="H569" s="20"/>
      <c r="I569" s="22"/>
      <c r="J569" s="22"/>
      <c r="K569" s="22"/>
      <c r="L569" s="22"/>
      <c r="M569" s="24"/>
      <c r="N569" s="22"/>
      <c r="O569" s="20"/>
      <c r="P569" s="12"/>
      <c r="Q569" s="12"/>
      <c r="R569" s="12"/>
      <c r="S569" s="12"/>
      <c r="T569" s="12"/>
      <c r="U569" s="12"/>
      <c r="V569" s="12"/>
      <c r="W569" s="12"/>
      <c r="X569" s="12"/>
      <c r="Y569" s="12"/>
      <c r="Z569" s="12"/>
      <c r="AA569" s="12"/>
      <c r="AB569" s="12"/>
      <c r="AC569" s="12"/>
      <c r="AD569" s="12"/>
      <c r="AE569" s="12"/>
      <c r="AF569" s="12"/>
      <c r="AG569" s="12"/>
      <c r="AH569" s="12"/>
      <c r="AI569" s="12"/>
      <c r="AJ569" s="12"/>
      <c r="AK569" s="12"/>
      <c r="AL569" s="12"/>
      <c r="AM569" s="12"/>
      <c r="AN569" s="12"/>
      <c r="AO569" s="12"/>
      <c r="AP569" s="12"/>
      <c r="AQ569" s="12"/>
      <c r="AR569" s="12"/>
      <c r="AS569" s="12"/>
      <c r="AT569" s="12"/>
      <c r="AU569" s="12"/>
      <c r="AV569" s="12"/>
      <c r="AW569" s="12"/>
      <c r="AX569" s="12"/>
      <c r="AY569" s="12"/>
      <c r="AZ569" s="12"/>
      <c r="BA569" s="12"/>
      <c r="BB569" s="12"/>
      <c r="BC569" s="12"/>
      <c r="BD569" s="12"/>
      <c r="BE569" s="12"/>
      <c r="BF569" s="12"/>
      <c r="BG569" s="12"/>
      <c r="BH569" s="12"/>
      <c r="BI569" s="12"/>
      <c r="BJ569" s="12"/>
      <c r="BK569" s="12"/>
      <c r="BL569" s="12"/>
      <c r="BM569" s="12"/>
      <c r="BN569" s="12"/>
      <c r="BO569" s="12"/>
      <c r="BP569" s="12"/>
      <c r="BQ569" s="12"/>
      <c r="BR569" s="12"/>
      <c r="BS569" s="12"/>
      <c r="BT569" s="12"/>
      <c r="BU569" s="12"/>
      <c r="BV569" s="12"/>
      <c r="BW569" s="12"/>
      <c r="BX569" s="12"/>
      <c r="BY569" s="12"/>
      <c r="BZ569" s="12"/>
      <c r="CA569" s="12"/>
      <c r="CB569" s="12"/>
      <c r="CC569" s="12"/>
    </row>
    <row r="570" spans="1:81" ht="15.75" x14ac:dyDescent="0.25">
      <c r="A570" s="20"/>
      <c r="B570" s="29"/>
      <c r="C570" s="29"/>
      <c r="D570" s="29"/>
      <c r="E570" s="29"/>
      <c r="F570" s="26"/>
      <c r="G570" s="13"/>
      <c r="H570" s="20"/>
      <c r="I570" s="22"/>
      <c r="J570" s="22"/>
      <c r="K570" s="22"/>
      <c r="L570" s="22"/>
      <c r="M570" s="24"/>
      <c r="N570" s="22"/>
      <c r="O570" s="20"/>
      <c r="P570" s="12"/>
      <c r="Q570" s="12"/>
      <c r="R570" s="12"/>
      <c r="S570" s="12"/>
      <c r="T570" s="12"/>
      <c r="U570" s="12"/>
      <c r="V570" s="12"/>
      <c r="W570" s="12"/>
      <c r="X570" s="12"/>
      <c r="Y570" s="12"/>
      <c r="Z570" s="12"/>
      <c r="AA570" s="12"/>
      <c r="AB570" s="12"/>
      <c r="AC570" s="12"/>
      <c r="AD570" s="12"/>
      <c r="AE570" s="12"/>
      <c r="AF570" s="12"/>
      <c r="AG570" s="12"/>
      <c r="AH570" s="12"/>
      <c r="AI570" s="12"/>
      <c r="AJ570" s="12"/>
      <c r="AK570" s="12"/>
      <c r="AL570" s="12"/>
      <c r="AM570" s="12"/>
      <c r="AN570" s="12"/>
      <c r="AO570" s="12"/>
      <c r="AP570" s="12"/>
      <c r="AQ570" s="12"/>
      <c r="AR570" s="12"/>
      <c r="AS570" s="12"/>
      <c r="AT570" s="12"/>
      <c r="AU570" s="12"/>
      <c r="AV570" s="12"/>
      <c r="AW570" s="12"/>
      <c r="AX570" s="12"/>
      <c r="AY570" s="12"/>
      <c r="AZ570" s="12"/>
      <c r="BA570" s="12"/>
      <c r="BB570" s="12"/>
      <c r="BC570" s="12"/>
      <c r="BD570" s="12"/>
      <c r="BE570" s="12"/>
      <c r="BF570" s="12"/>
      <c r="BG570" s="12"/>
      <c r="BH570" s="12"/>
      <c r="BI570" s="12"/>
      <c r="BJ570" s="12"/>
      <c r="BK570" s="12"/>
      <c r="BL570" s="12"/>
      <c r="BM570" s="12"/>
      <c r="BN570" s="12"/>
      <c r="BO570" s="12"/>
      <c r="BP570" s="12"/>
      <c r="BQ570" s="12"/>
      <c r="BR570" s="12"/>
      <c r="BS570" s="12"/>
      <c r="BT570" s="12"/>
      <c r="BU570" s="12"/>
      <c r="BV570" s="12"/>
      <c r="BW570" s="12"/>
      <c r="BX570" s="12"/>
      <c r="BY570" s="12"/>
      <c r="BZ570" s="12"/>
      <c r="CA570" s="12"/>
      <c r="CB570" s="12"/>
      <c r="CC570" s="12"/>
    </row>
    <row r="571" spans="1:81" ht="15.75" x14ac:dyDescent="0.25">
      <c r="A571" s="20"/>
      <c r="B571" s="29"/>
      <c r="C571" s="29"/>
      <c r="D571" s="29"/>
      <c r="E571" s="29"/>
      <c r="F571" s="26"/>
      <c r="G571" s="13"/>
      <c r="H571" s="20"/>
      <c r="I571" s="22"/>
      <c r="J571" s="22"/>
      <c r="K571" s="22"/>
      <c r="L571" s="22"/>
      <c r="M571" s="24"/>
      <c r="N571" s="22"/>
      <c r="O571" s="20"/>
      <c r="P571" s="12"/>
      <c r="Q571" s="12"/>
      <c r="R571" s="12"/>
      <c r="S571" s="12"/>
      <c r="T571" s="12"/>
      <c r="U571" s="12"/>
      <c r="V571" s="12"/>
      <c r="W571" s="12"/>
      <c r="X571" s="12"/>
      <c r="Y571" s="12"/>
      <c r="Z571" s="12"/>
      <c r="AA571" s="12"/>
      <c r="AB571" s="12"/>
      <c r="AC571" s="12"/>
      <c r="AD571" s="12"/>
      <c r="AE571" s="12"/>
      <c r="AF571" s="12"/>
      <c r="AG571" s="12"/>
      <c r="AH571" s="12"/>
      <c r="AI571" s="12"/>
      <c r="AJ571" s="12"/>
      <c r="AK571" s="12"/>
      <c r="AL571" s="12"/>
      <c r="AM571" s="12"/>
      <c r="AN571" s="12"/>
      <c r="AO571" s="12"/>
      <c r="AP571" s="12"/>
      <c r="AQ571" s="12"/>
      <c r="AR571" s="12"/>
      <c r="AS571" s="12"/>
      <c r="AT571" s="12"/>
      <c r="AU571" s="12"/>
      <c r="AV571" s="12"/>
      <c r="AW571" s="12"/>
      <c r="AX571" s="12"/>
      <c r="AY571" s="12"/>
      <c r="AZ571" s="12"/>
      <c r="BA571" s="12"/>
      <c r="BB571" s="12"/>
      <c r="BC571" s="12"/>
      <c r="BD571" s="12"/>
      <c r="BE571" s="12"/>
      <c r="BF571" s="12"/>
      <c r="BG571" s="12"/>
      <c r="BH571" s="12"/>
      <c r="BI571" s="12"/>
      <c r="BJ571" s="12"/>
      <c r="BK571" s="12"/>
      <c r="BL571" s="12"/>
      <c r="BM571" s="12"/>
      <c r="BN571" s="12"/>
      <c r="BO571" s="12"/>
      <c r="BP571" s="12"/>
      <c r="BQ571" s="12"/>
      <c r="BR571" s="12"/>
      <c r="BS571" s="12"/>
      <c r="BT571" s="12"/>
      <c r="BU571" s="12"/>
      <c r="BV571" s="12"/>
      <c r="BW571" s="12"/>
      <c r="BX571" s="12"/>
      <c r="BY571" s="12"/>
      <c r="BZ571" s="12"/>
      <c r="CA571" s="12"/>
      <c r="CB571" s="12"/>
      <c r="CC571" s="12"/>
    </row>
    <row r="572" spans="1:81" ht="15.75" x14ac:dyDescent="0.25">
      <c r="A572" s="20"/>
      <c r="B572" s="29"/>
      <c r="C572" s="29"/>
      <c r="D572" s="29"/>
      <c r="E572" s="29"/>
      <c r="F572" s="26"/>
      <c r="G572" s="13"/>
      <c r="H572" s="20"/>
      <c r="I572" s="22"/>
      <c r="J572" s="22"/>
      <c r="K572" s="22"/>
      <c r="L572" s="22"/>
      <c r="M572" s="24"/>
      <c r="N572" s="22"/>
      <c r="O572" s="20"/>
      <c r="P572" s="12"/>
      <c r="Q572" s="12"/>
      <c r="R572" s="12"/>
      <c r="S572" s="12"/>
      <c r="T572" s="12"/>
      <c r="U572" s="12"/>
      <c r="V572" s="12"/>
      <c r="W572" s="12"/>
      <c r="X572" s="12"/>
      <c r="Y572" s="12"/>
      <c r="Z572" s="12"/>
      <c r="AA572" s="12"/>
      <c r="AB572" s="12"/>
      <c r="AC572" s="12"/>
      <c r="AD572" s="12"/>
      <c r="AE572" s="12"/>
      <c r="AF572" s="12"/>
      <c r="AG572" s="12"/>
      <c r="AH572" s="12"/>
      <c r="AI572" s="12"/>
      <c r="AJ572" s="12"/>
      <c r="AK572" s="12"/>
      <c r="AL572" s="12"/>
      <c r="AM572" s="12"/>
      <c r="AN572" s="12"/>
      <c r="AO572" s="12"/>
      <c r="AP572" s="12"/>
      <c r="AQ572" s="12"/>
      <c r="AR572" s="12"/>
      <c r="AS572" s="12"/>
      <c r="AT572" s="12"/>
      <c r="AU572" s="12"/>
      <c r="AV572" s="12"/>
      <c r="AW572" s="12"/>
      <c r="AX572" s="12"/>
      <c r="AY572" s="12"/>
      <c r="AZ572" s="12"/>
      <c r="BA572" s="12"/>
      <c r="BB572" s="12"/>
      <c r="BC572" s="12"/>
      <c r="BD572" s="12"/>
      <c r="BE572" s="12"/>
      <c r="BF572" s="12"/>
      <c r="BG572" s="12"/>
      <c r="BH572" s="12"/>
      <c r="BI572" s="12"/>
      <c r="BJ572" s="12"/>
      <c r="BK572" s="12"/>
      <c r="BL572" s="12"/>
      <c r="BM572" s="12"/>
      <c r="BN572" s="12"/>
      <c r="BO572" s="12"/>
      <c r="BP572" s="12"/>
      <c r="BQ572" s="12"/>
      <c r="BR572" s="12"/>
      <c r="BS572" s="12"/>
      <c r="BT572" s="12"/>
      <c r="BU572" s="12"/>
      <c r="BV572" s="12"/>
      <c r="BW572" s="12"/>
      <c r="BX572" s="12"/>
      <c r="BY572" s="12"/>
      <c r="BZ572" s="12"/>
      <c r="CA572" s="12"/>
      <c r="CB572" s="12"/>
      <c r="CC572" s="12"/>
    </row>
    <row r="573" spans="1:81" ht="15.75" x14ac:dyDescent="0.25">
      <c r="A573" s="20"/>
      <c r="B573" s="29"/>
      <c r="C573" s="29"/>
      <c r="D573" s="29"/>
      <c r="E573" s="29"/>
      <c r="F573" s="26"/>
      <c r="G573" s="13"/>
      <c r="H573" s="20"/>
      <c r="I573" s="22"/>
      <c r="J573" s="22"/>
      <c r="K573" s="22"/>
      <c r="L573" s="22"/>
      <c r="M573" s="24"/>
      <c r="N573" s="22"/>
      <c r="O573" s="20"/>
      <c r="P573" s="12"/>
      <c r="Q573" s="12"/>
      <c r="R573" s="12"/>
      <c r="S573" s="12"/>
      <c r="T573" s="12"/>
      <c r="U573" s="12"/>
      <c r="V573" s="12"/>
      <c r="W573" s="12"/>
      <c r="X573" s="12"/>
      <c r="Y573" s="12"/>
      <c r="Z573" s="12"/>
      <c r="AA573" s="12"/>
      <c r="AB573" s="12"/>
      <c r="AC573" s="12"/>
      <c r="AD573" s="12"/>
      <c r="AE573" s="12"/>
      <c r="AF573" s="12"/>
      <c r="AG573" s="12"/>
      <c r="AH573" s="12"/>
      <c r="AI573" s="12"/>
      <c r="AJ573" s="12"/>
      <c r="AK573" s="12"/>
      <c r="AL573" s="12"/>
      <c r="AM573" s="12"/>
      <c r="AN573" s="12"/>
      <c r="AO573" s="12"/>
      <c r="AP573" s="12"/>
      <c r="AQ573" s="12"/>
      <c r="AR573" s="12"/>
      <c r="AS573" s="12"/>
      <c r="AT573" s="12"/>
      <c r="AU573" s="12"/>
      <c r="AV573" s="12"/>
      <c r="AW573" s="12"/>
      <c r="AX573" s="12"/>
      <c r="AY573" s="12"/>
      <c r="AZ573" s="12"/>
      <c r="BA573" s="12"/>
      <c r="BB573" s="12"/>
      <c r="BC573" s="12"/>
      <c r="BD573" s="12"/>
      <c r="BE573" s="12"/>
      <c r="BF573" s="12"/>
      <c r="BG573" s="12"/>
      <c r="BH573" s="12"/>
      <c r="BI573" s="12"/>
      <c r="BJ573" s="12"/>
      <c r="BK573" s="12"/>
      <c r="BL573" s="12"/>
      <c r="BM573" s="12"/>
      <c r="BN573" s="12"/>
      <c r="BO573" s="12"/>
      <c r="BP573" s="12"/>
      <c r="BQ573" s="12"/>
      <c r="BR573" s="12"/>
      <c r="BS573" s="12"/>
      <c r="BT573" s="12"/>
      <c r="BU573" s="12"/>
      <c r="BV573" s="12"/>
      <c r="BW573" s="12"/>
      <c r="BX573" s="12"/>
      <c r="BY573" s="12"/>
      <c r="BZ573" s="12"/>
      <c r="CA573" s="12"/>
      <c r="CB573" s="12"/>
      <c r="CC573" s="12"/>
    </row>
    <row r="574" spans="1:81" ht="15.75" x14ac:dyDescent="0.25">
      <c r="A574" s="20"/>
      <c r="B574" s="29"/>
      <c r="C574" s="29"/>
      <c r="D574" s="29"/>
      <c r="E574" s="29"/>
      <c r="F574" s="26"/>
      <c r="G574" s="13"/>
      <c r="H574" s="20"/>
      <c r="I574" s="22"/>
      <c r="J574" s="22"/>
      <c r="K574" s="22"/>
      <c r="L574" s="22"/>
      <c r="M574" s="24"/>
      <c r="N574" s="22"/>
      <c r="O574" s="20"/>
      <c r="P574" s="12"/>
      <c r="Q574" s="12"/>
      <c r="R574" s="12"/>
      <c r="S574" s="12"/>
      <c r="T574" s="12"/>
      <c r="U574" s="12"/>
      <c r="V574" s="12"/>
      <c r="W574" s="12"/>
      <c r="X574" s="12"/>
      <c r="Y574" s="12"/>
      <c r="Z574" s="12"/>
      <c r="AA574" s="12"/>
      <c r="AB574" s="12"/>
      <c r="AC574" s="12"/>
      <c r="AD574" s="12"/>
      <c r="AE574" s="12"/>
      <c r="AF574" s="12"/>
      <c r="AG574" s="12"/>
      <c r="AH574" s="12"/>
      <c r="AI574" s="12"/>
      <c r="AJ574" s="12"/>
      <c r="AK574" s="12"/>
      <c r="AL574" s="12"/>
      <c r="AM574" s="12"/>
      <c r="AN574" s="12"/>
      <c r="AO574" s="12"/>
      <c r="AP574" s="12"/>
      <c r="AQ574" s="12"/>
      <c r="AR574" s="12"/>
      <c r="AS574" s="12"/>
      <c r="AT574" s="12"/>
      <c r="AU574" s="12"/>
      <c r="AV574" s="12"/>
      <c r="AW574" s="12"/>
      <c r="AX574" s="12"/>
      <c r="AY574" s="12"/>
      <c r="AZ574" s="12"/>
      <c r="BA574" s="12"/>
      <c r="BB574" s="12"/>
      <c r="BC574" s="12"/>
      <c r="BD574" s="12"/>
      <c r="BE574" s="12"/>
      <c r="BF574" s="12"/>
      <c r="BG574" s="12"/>
      <c r="BH574" s="12"/>
      <c r="BI574" s="12"/>
      <c r="BJ574" s="12"/>
      <c r="BK574" s="12"/>
      <c r="BL574" s="12"/>
      <c r="BM574" s="12"/>
      <c r="BN574" s="12"/>
      <c r="BO574" s="12"/>
      <c r="BP574" s="12"/>
      <c r="BQ574" s="12"/>
      <c r="BR574" s="12"/>
      <c r="BS574" s="12"/>
      <c r="BT574" s="12"/>
      <c r="BU574" s="12"/>
      <c r="BV574" s="12"/>
      <c r="BW574" s="12"/>
      <c r="BX574" s="12"/>
      <c r="BY574" s="12"/>
      <c r="BZ574" s="12"/>
      <c r="CA574" s="12"/>
      <c r="CB574" s="12"/>
      <c r="CC574" s="12"/>
    </row>
    <row r="575" spans="1:81" ht="15.75" x14ac:dyDescent="0.25">
      <c r="A575" s="20"/>
      <c r="B575" s="29"/>
      <c r="C575" s="29"/>
      <c r="D575" s="29"/>
      <c r="E575" s="29"/>
      <c r="F575" s="26"/>
      <c r="G575" s="13"/>
      <c r="H575" s="20"/>
      <c r="I575" s="22"/>
      <c r="J575" s="22"/>
      <c r="K575" s="22"/>
      <c r="L575" s="22"/>
      <c r="M575" s="24"/>
      <c r="N575" s="22"/>
      <c r="O575" s="20"/>
      <c r="P575" s="12"/>
      <c r="Q575" s="12"/>
      <c r="R575" s="12"/>
      <c r="S575" s="12"/>
      <c r="T575" s="12"/>
      <c r="U575" s="12"/>
      <c r="V575" s="12"/>
      <c r="W575" s="12"/>
      <c r="X575" s="12"/>
      <c r="Y575" s="12"/>
      <c r="Z575" s="12"/>
      <c r="AA575" s="12"/>
      <c r="AB575" s="12"/>
      <c r="AC575" s="12"/>
      <c r="AD575" s="12"/>
      <c r="AE575" s="12"/>
      <c r="AF575" s="12"/>
      <c r="AG575" s="12"/>
      <c r="AH575" s="12"/>
      <c r="AI575" s="12"/>
      <c r="AJ575" s="12"/>
      <c r="AK575" s="12"/>
      <c r="AL575" s="12"/>
      <c r="AM575" s="12"/>
      <c r="AN575" s="12"/>
      <c r="AO575" s="12"/>
      <c r="AP575" s="12"/>
      <c r="AQ575" s="12"/>
      <c r="AR575" s="12"/>
      <c r="AS575" s="12"/>
      <c r="AT575" s="12"/>
      <c r="AU575" s="12"/>
      <c r="AV575" s="12"/>
      <c r="AW575" s="12"/>
      <c r="AX575" s="12"/>
      <c r="AY575" s="12"/>
      <c r="AZ575" s="12"/>
      <c r="BA575" s="12"/>
      <c r="BB575" s="12"/>
      <c r="BC575" s="12"/>
      <c r="BD575" s="12"/>
      <c r="BE575" s="12"/>
      <c r="BF575" s="12"/>
      <c r="BG575" s="12"/>
      <c r="BH575" s="12"/>
      <c r="BI575" s="12"/>
      <c r="BJ575" s="12"/>
      <c r="BK575" s="12"/>
      <c r="BL575" s="12"/>
      <c r="BM575" s="12"/>
      <c r="BN575" s="12"/>
      <c r="BO575" s="12"/>
      <c r="BP575" s="12"/>
      <c r="BQ575" s="12"/>
      <c r="BR575" s="12"/>
      <c r="BS575" s="12"/>
      <c r="BT575" s="12"/>
      <c r="BU575" s="12"/>
      <c r="BV575" s="12"/>
      <c r="BW575" s="12"/>
      <c r="BX575" s="12"/>
      <c r="BY575" s="12"/>
      <c r="BZ575" s="12"/>
      <c r="CA575" s="12"/>
      <c r="CB575" s="12"/>
      <c r="CC575" s="12"/>
    </row>
    <row r="576" spans="1:81" ht="15.75" x14ac:dyDescent="0.25">
      <c r="A576" s="20"/>
      <c r="B576" s="29"/>
      <c r="C576" s="29"/>
      <c r="D576" s="29"/>
      <c r="E576" s="29"/>
      <c r="F576" s="26"/>
      <c r="G576" s="13"/>
      <c r="H576" s="20"/>
      <c r="I576" s="22"/>
      <c r="J576" s="22"/>
      <c r="K576" s="22"/>
      <c r="L576" s="22"/>
      <c r="M576" s="24"/>
      <c r="N576" s="22"/>
      <c r="O576" s="20"/>
      <c r="P576" s="12"/>
      <c r="Q576" s="12"/>
      <c r="R576" s="12"/>
      <c r="S576" s="12"/>
      <c r="T576" s="12"/>
      <c r="U576" s="12"/>
      <c r="V576" s="12"/>
      <c r="W576" s="12"/>
      <c r="X576" s="12"/>
      <c r="Y576" s="12"/>
      <c r="Z576" s="12"/>
      <c r="AA576" s="12"/>
      <c r="AB576" s="12"/>
      <c r="AC576" s="12"/>
      <c r="AD576" s="12"/>
      <c r="AE576" s="12"/>
      <c r="AF576" s="12"/>
      <c r="AG576" s="12"/>
      <c r="AH576" s="12"/>
      <c r="AI576" s="12"/>
      <c r="AJ576" s="12"/>
      <c r="AK576" s="12"/>
      <c r="AL576" s="12"/>
      <c r="AM576" s="12"/>
      <c r="AN576" s="12"/>
      <c r="AO576" s="12"/>
      <c r="AP576" s="12"/>
      <c r="AQ576" s="12"/>
      <c r="AR576" s="12"/>
      <c r="AS576" s="12"/>
      <c r="AT576" s="12"/>
      <c r="AU576" s="12"/>
      <c r="AV576" s="12"/>
      <c r="AW576" s="12"/>
      <c r="AX576" s="12"/>
      <c r="AY576" s="12"/>
      <c r="AZ576" s="12"/>
      <c r="BA576" s="12"/>
      <c r="BB576" s="12"/>
      <c r="BC576" s="12"/>
      <c r="BD576" s="12"/>
      <c r="BE576" s="12"/>
      <c r="BF576" s="12"/>
      <c r="BG576" s="12"/>
      <c r="BH576" s="12"/>
      <c r="BI576" s="12"/>
      <c r="BJ576" s="12"/>
      <c r="BK576" s="12"/>
      <c r="BL576" s="12"/>
      <c r="BM576" s="12"/>
      <c r="BN576" s="12"/>
      <c r="BO576" s="12"/>
      <c r="BP576" s="12"/>
      <c r="BQ576" s="12"/>
      <c r="BR576" s="12"/>
      <c r="BS576" s="12"/>
      <c r="BT576" s="12"/>
      <c r="BU576" s="12"/>
      <c r="BV576" s="12"/>
      <c r="BW576" s="12"/>
      <c r="BX576" s="12"/>
      <c r="BY576" s="12"/>
      <c r="BZ576" s="12"/>
      <c r="CA576" s="12"/>
      <c r="CB576" s="12"/>
      <c r="CC576" s="12"/>
    </row>
    <row r="577" spans="1:81" ht="15.75" x14ac:dyDescent="0.25">
      <c r="A577" s="20"/>
      <c r="B577" s="29"/>
      <c r="C577" s="29"/>
      <c r="D577" s="29"/>
      <c r="E577" s="29"/>
      <c r="F577" s="26"/>
      <c r="G577" s="13"/>
      <c r="H577" s="20"/>
      <c r="I577" s="22"/>
      <c r="J577" s="22"/>
      <c r="K577" s="22"/>
      <c r="L577" s="22"/>
      <c r="M577" s="24"/>
      <c r="N577" s="22"/>
      <c r="O577" s="20"/>
      <c r="P577" s="12"/>
      <c r="Q577" s="12"/>
      <c r="R577" s="12"/>
      <c r="S577" s="12"/>
      <c r="T577" s="12"/>
      <c r="U577" s="12"/>
      <c r="V577" s="12"/>
      <c r="W577" s="12"/>
      <c r="X577" s="12"/>
      <c r="Y577" s="12"/>
      <c r="Z577" s="12"/>
      <c r="AA577" s="12"/>
      <c r="AB577" s="12"/>
      <c r="AC577" s="12"/>
      <c r="AD577" s="12"/>
      <c r="AE577" s="12"/>
      <c r="AF577" s="12"/>
      <c r="AG577" s="12"/>
      <c r="AH577" s="12"/>
      <c r="AI577" s="12"/>
      <c r="AJ577" s="12"/>
      <c r="AK577" s="12"/>
      <c r="AL577" s="12"/>
      <c r="AM577" s="12"/>
      <c r="AN577" s="12"/>
      <c r="AO577" s="12"/>
      <c r="AP577" s="12"/>
      <c r="AQ577" s="12"/>
      <c r="AR577" s="12"/>
      <c r="AS577" s="12"/>
      <c r="AT577" s="12"/>
      <c r="AU577" s="12"/>
      <c r="AV577" s="12"/>
      <c r="AW577" s="12"/>
      <c r="AX577" s="12"/>
      <c r="AY577" s="12"/>
      <c r="AZ577" s="12"/>
      <c r="BA577" s="12"/>
      <c r="BB577" s="12"/>
      <c r="BC577" s="12"/>
      <c r="BD577" s="12"/>
      <c r="BE577" s="12"/>
      <c r="BF577" s="12"/>
      <c r="BG577" s="12"/>
      <c r="BH577" s="12"/>
      <c r="BI577" s="12"/>
      <c r="BJ577" s="12"/>
      <c r="BK577" s="12"/>
      <c r="BL577" s="12"/>
      <c r="BM577" s="12"/>
      <c r="BN577" s="12"/>
      <c r="BO577" s="12"/>
      <c r="BP577" s="12"/>
      <c r="BQ577" s="12"/>
      <c r="BR577" s="12"/>
      <c r="BS577" s="12"/>
      <c r="BT577" s="12"/>
      <c r="BU577" s="12"/>
      <c r="BV577" s="12"/>
      <c r="BW577" s="12"/>
      <c r="BX577" s="12"/>
      <c r="BY577" s="12"/>
      <c r="BZ577" s="12"/>
      <c r="CA577" s="12"/>
      <c r="CB577" s="12"/>
      <c r="CC577" s="12"/>
    </row>
    <row r="578" spans="1:81" ht="15.75" x14ac:dyDescent="0.25">
      <c r="A578" s="20"/>
      <c r="B578" s="29"/>
      <c r="C578" s="29"/>
      <c r="D578" s="29"/>
      <c r="E578" s="29"/>
      <c r="F578" s="26"/>
      <c r="G578" s="13"/>
      <c r="H578" s="20"/>
      <c r="I578" s="22"/>
      <c r="J578" s="22"/>
      <c r="K578" s="22"/>
      <c r="L578" s="22"/>
      <c r="M578" s="24"/>
      <c r="N578" s="22"/>
      <c r="O578" s="20"/>
      <c r="P578" s="12"/>
      <c r="Q578" s="12"/>
      <c r="R578" s="12"/>
      <c r="S578" s="12"/>
      <c r="T578" s="12"/>
      <c r="U578" s="12"/>
      <c r="V578" s="12"/>
      <c r="W578" s="12"/>
      <c r="X578" s="12"/>
      <c r="Y578" s="12"/>
      <c r="Z578" s="12"/>
      <c r="AA578" s="12"/>
      <c r="AB578" s="12"/>
      <c r="AC578" s="12"/>
      <c r="AD578" s="12"/>
      <c r="AE578" s="12"/>
      <c r="AF578" s="12"/>
      <c r="AG578" s="12"/>
      <c r="AH578" s="12"/>
      <c r="AI578" s="12"/>
      <c r="AJ578" s="12"/>
      <c r="AK578" s="12"/>
      <c r="AL578" s="12"/>
      <c r="AM578" s="12"/>
      <c r="AN578" s="12"/>
      <c r="AO578" s="12"/>
      <c r="AP578" s="12"/>
      <c r="AQ578" s="12"/>
      <c r="AR578" s="12"/>
      <c r="AS578" s="12"/>
      <c r="AT578" s="12"/>
      <c r="AU578" s="12"/>
      <c r="AV578" s="12"/>
      <c r="AW578" s="12"/>
      <c r="AX578" s="12"/>
      <c r="AY578" s="12"/>
      <c r="AZ578" s="12"/>
      <c r="BA578" s="12"/>
      <c r="BB578" s="12"/>
      <c r="BC578" s="12"/>
      <c r="BD578" s="12"/>
      <c r="BE578" s="12"/>
      <c r="BF578" s="12"/>
      <c r="BG578" s="12"/>
      <c r="BH578" s="12"/>
      <c r="BI578" s="12"/>
      <c r="BJ578" s="12"/>
      <c r="BK578" s="12"/>
      <c r="BL578" s="12"/>
      <c r="BM578" s="12"/>
      <c r="BN578" s="12"/>
      <c r="BO578" s="12"/>
      <c r="BP578" s="12"/>
      <c r="BQ578" s="12"/>
      <c r="BR578" s="12"/>
      <c r="BS578" s="12"/>
      <c r="BT578" s="12"/>
      <c r="BU578" s="12"/>
      <c r="BV578" s="12"/>
      <c r="BW578" s="12"/>
      <c r="BX578" s="12"/>
      <c r="BY578" s="12"/>
      <c r="BZ578" s="12"/>
      <c r="CA578" s="12"/>
      <c r="CB578" s="12"/>
      <c r="CC578" s="12"/>
    </row>
    <row r="579" spans="1:81" ht="15.75" x14ac:dyDescent="0.25">
      <c r="A579" s="20"/>
      <c r="B579" s="29"/>
      <c r="C579" s="29"/>
      <c r="D579" s="29"/>
      <c r="E579" s="29"/>
      <c r="F579" s="26"/>
      <c r="G579" s="13"/>
      <c r="H579" s="20"/>
      <c r="I579" s="22"/>
      <c r="J579" s="22"/>
      <c r="K579" s="22"/>
      <c r="L579" s="22"/>
      <c r="M579" s="24"/>
      <c r="N579" s="22"/>
      <c r="O579" s="20"/>
      <c r="P579" s="12"/>
      <c r="Q579" s="12"/>
      <c r="R579" s="12"/>
      <c r="S579" s="12"/>
      <c r="T579" s="12"/>
      <c r="U579" s="12"/>
      <c r="V579" s="12"/>
      <c r="W579" s="12"/>
      <c r="X579" s="12"/>
      <c r="Y579" s="12"/>
      <c r="Z579" s="12"/>
      <c r="AA579" s="12"/>
      <c r="AB579" s="12"/>
      <c r="AC579" s="12"/>
      <c r="AD579" s="12"/>
      <c r="AE579" s="12"/>
      <c r="AF579" s="12"/>
      <c r="AG579" s="12"/>
      <c r="AH579" s="12"/>
      <c r="AI579" s="12"/>
      <c r="AJ579" s="12"/>
      <c r="AK579" s="12"/>
      <c r="AL579" s="12"/>
      <c r="AM579" s="12"/>
      <c r="AN579" s="12"/>
      <c r="AO579" s="12"/>
      <c r="AP579" s="12"/>
      <c r="AQ579" s="12"/>
      <c r="AR579" s="12"/>
      <c r="AS579" s="12"/>
      <c r="AT579" s="12"/>
      <c r="AU579" s="12"/>
      <c r="AV579" s="12"/>
      <c r="AW579" s="12"/>
      <c r="AX579" s="12"/>
      <c r="AY579" s="12"/>
      <c r="AZ579" s="12"/>
      <c r="BA579" s="12"/>
      <c r="BB579" s="12"/>
      <c r="BC579" s="12"/>
      <c r="BD579" s="12"/>
      <c r="BE579" s="12"/>
      <c r="BF579" s="12"/>
      <c r="BG579" s="12"/>
      <c r="BH579" s="12"/>
      <c r="BI579" s="12"/>
      <c r="BJ579" s="12"/>
      <c r="BK579" s="12"/>
      <c r="BL579" s="12"/>
      <c r="BM579" s="12"/>
      <c r="BN579" s="12"/>
      <c r="BO579" s="12"/>
      <c r="BP579" s="12"/>
      <c r="BQ579" s="12"/>
      <c r="BR579" s="12"/>
      <c r="BS579" s="12"/>
      <c r="BT579" s="12"/>
      <c r="BU579" s="12"/>
      <c r="BV579" s="12"/>
      <c r="BW579" s="12"/>
      <c r="BX579" s="12"/>
      <c r="BY579" s="12"/>
      <c r="BZ579" s="12"/>
      <c r="CA579" s="12"/>
      <c r="CB579" s="12"/>
      <c r="CC579" s="12"/>
    </row>
    <row r="580" spans="1:81" ht="15.75" x14ac:dyDescent="0.25">
      <c r="A580" s="20"/>
      <c r="B580" s="29"/>
      <c r="C580" s="29"/>
      <c r="D580" s="29"/>
      <c r="E580" s="29"/>
      <c r="F580" s="26"/>
      <c r="G580" s="13"/>
      <c r="H580" s="20"/>
      <c r="I580" s="22"/>
      <c r="J580" s="22"/>
      <c r="K580" s="22"/>
      <c r="L580" s="22"/>
      <c r="M580" s="24"/>
      <c r="N580" s="22"/>
      <c r="O580" s="20"/>
      <c r="P580" s="12"/>
      <c r="Q580" s="12"/>
      <c r="R580" s="12"/>
      <c r="S580" s="12"/>
      <c r="T580" s="12"/>
      <c r="U580" s="12"/>
      <c r="V580" s="12"/>
      <c r="W580" s="12"/>
      <c r="X580" s="12"/>
      <c r="Y580" s="12"/>
      <c r="Z580" s="12"/>
      <c r="AA580" s="12"/>
      <c r="AB580" s="12"/>
      <c r="AC580" s="12"/>
      <c r="AD580" s="12"/>
      <c r="AE580" s="12"/>
      <c r="AF580" s="12"/>
      <c r="AG580" s="12"/>
      <c r="AH580" s="12"/>
      <c r="AI580" s="12"/>
      <c r="AJ580" s="12"/>
      <c r="AK580" s="12"/>
      <c r="AL580" s="12"/>
      <c r="AM580" s="12"/>
      <c r="AN580" s="12"/>
      <c r="AO580" s="12"/>
      <c r="AP580" s="12"/>
      <c r="AQ580" s="12"/>
      <c r="AR580" s="12"/>
      <c r="AS580" s="12"/>
      <c r="AT580" s="12"/>
      <c r="AU580" s="12"/>
      <c r="AV580" s="12"/>
      <c r="AW580" s="12"/>
      <c r="AX580" s="12"/>
      <c r="AY580" s="12"/>
      <c r="AZ580" s="12"/>
      <c r="BA580" s="12"/>
      <c r="BB580" s="12"/>
      <c r="BC580" s="12"/>
      <c r="BD580" s="12"/>
      <c r="BE580" s="12"/>
      <c r="BF580" s="12"/>
      <c r="BG580" s="12"/>
      <c r="BH580" s="12"/>
      <c r="BI580" s="12"/>
      <c r="BJ580" s="12"/>
      <c r="BK580" s="12"/>
      <c r="BL580" s="12"/>
      <c r="BM580" s="12"/>
      <c r="BN580" s="12"/>
      <c r="BO580" s="12"/>
      <c r="BP580" s="12"/>
      <c r="BQ580" s="12"/>
      <c r="BR580" s="12"/>
      <c r="BS580" s="12"/>
      <c r="BT580" s="12"/>
      <c r="BU580" s="12"/>
      <c r="BV580" s="12"/>
      <c r="BW580" s="12"/>
      <c r="BX580" s="12"/>
      <c r="BY580" s="12"/>
      <c r="BZ580" s="12"/>
      <c r="CA580" s="12"/>
      <c r="CB580" s="12"/>
      <c r="CC580" s="12"/>
    </row>
    <row r="581" spans="1:81" ht="15.75" x14ac:dyDescent="0.25">
      <c r="A581" s="20"/>
      <c r="B581" s="29"/>
      <c r="C581" s="29"/>
      <c r="D581" s="29"/>
      <c r="E581" s="29"/>
      <c r="F581" s="26"/>
      <c r="G581" s="13"/>
      <c r="H581" s="20"/>
      <c r="I581" s="22"/>
      <c r="J581" s="22"/>
      <c r="K581" s="22"/>
      <c r="L581" s="22"/>
      <c r="M581" s="24"/>
      <c r="N581" s="22"/>
      <c r="O581" s="20"/>
      <c r="P581" s="12"/>
      <c r="Q581" s="12"/>
      <c r="R581" s="12"/>
      <c r="S581" s="12"/>
      <c r="T581" s="12"/>
      <c r="U581" s="12"/>
      <c r="V581" s="12"/>
      <c r="W581" s="12"/>
      <c r="X581" s="12"/>
      <c r="Y581" s="12"/>
      <c r="Z581" s="12"/>
      <c r="AA581" s="12"/>
      <c r="AB581" s="12"/>
      <c r="AC581" s="12"/>
      <c r="AD581" s="12"/>
      <c r="AE581" s="12"/>
      <c r="AF581" s="12"/>
      <c r="AG581" s="12"/>
      <c r="AH581" s="12"/>
      <c r="AI581" s="12"/>
      <c r="AJ581" s="12"/>
      <c r="AK581" s="12"/>
      <c r="AL581" s="12"/>
      <c r="AM581" s="12"/>
      <c r="AN581" s="12"/>
      <c r="AO581" s="12"/>
      <c r="AP581" s="12"/>
      <c r="AQ581" s="12"/>
      <c r="AR581" s="12"/>
      <c r="AS581" s="12"/>
      <c r="AT581" s="12"/>
      <c r="AU581" s="12"/>
      <c r="AV581" s="12"/>
      <c r="AW581" s="12"/>
      <c r="AX581" s="12"/>
      <c r="AY581" s="12"/>
      <c r="AZ581" s="12"/>
      <c r="BA581" s="12"/>
      <c r="BB581" s="12"/>
      <c r="BC581" s="12"/>
      <c r="BD581" s="12"/>
      <c r="BE581" s="12"/>
      <c r="BF581" s="12"/>
      <c r="BG581" s="12"/>
      <c r="BH581" s="12"/>
      <c r="BI581" s="12"/>
      <c r="BJ581" s="12"/>
      <c r="BK581" s="12"/>
      <c r="BL581" s="12"/>
      <c r="BM581" s="12"/>
      <c r="BN581" s="12"/>
      <c r="BO581" s="12"/>
      <c r="BP581" s="12"/>
      <c r="BQ581" s="12"/>
      <c r="BR581" s="12"/>
      <c r="BS581" s="12"/>
      <c r="BT581" s="12"/>
      <c r="BU581" s="12"/>
      <c r="BV581" s="12"/>
      <c r="BW581" s="12"/>
      <c r="BX581" s="12"/>
      <c r="BY581" s="12"/>
      <c r="BZ581" s="12"/>
      <c r="CA581" s="12"/>
      <c r="CB581" s="12"/>
      <c r="CC581" s="12"/>
    </row>
    <row r="582" spans="1:81" ht="15.75" x14ac:dyDescent="0.25">
      <c r="A582" s="20"/>
      <c r="B582" s="29"/>
      <c r="C582" s="29"/>
      <c r="D582" s="29"/>
      <c r="E582" s="29"/>
      <c r="F582" s="26"/>
      <c r="G582" s="13"/>
      <c r="H582" s="20"/>
      <c r="I582" s="22"/>
      <c r="J582" s="22"/>
      <c r="K582" s="22"/>
      <c r="L582" s="22"/>
      <c r="M582" s="24"/>
      <c r="N582" s="22"/>
      <c r="O582" s="20"/>
      <c r="P582" s="12"/>
      <c r="Q582" s="12"/>
      <c r="R582" s="12"/>
      <c r="S582" s="12"/>
      <c r="T582" s="12"/>
      <c r="U582" s="12"/>
      <c r="V582" s="12"/>
      <c r="W582" s="12"/>
      <c r="X582" s="12"/>
      <c r="Y582" s="12"/>
      <c r="Z582" s="12"/>
      <c r="AA582" s="12"/>
      <c r="AB582" s="12"/>
      <c r="AC582" s="12"/>
      <c r="AD582" s="12"/>
      <c r="AE582" s="12"/>
      <c r="AF582" s="12"/>
      <c r="AG582" s="12"/>
      <c r="AH582" s="12"/>
      <c r="AI582" s="12"/>
      <c r="AJ582" s="12"/>
      <c r="AK582" s="12"/>
      <c r="AL582" s="12"/>
      <c r="AM582" s="12"/>
      <c r="AN582" s="12"/>
      <c r="AO582" s="12"/>
      <c r="AP582" s="12"/>
      <c r="AQ582" s="12"/>
      <c r="AR582" s="12"/>
      <c r="AS582" s="12"/>
      <c r="AT582" s="12"/>
      <c r="AU582" s="12"/>
      <c r="AV582" s="12"/>
      <c r="AW582" s="12"/>
      <c r="AX582" s="12"/>
      <c r="AY582" s="12"/>
      <c r="AZ582" s="12"/>
      <c r="BA582" s="12"/>
      <c r="BB582" s="12"/>
      <c r="BC582" s="12"/>
      <c r="BD582" s="12"/>
      <c r="BE582" s="12"/>
      <c r="BF582" s="12"/>
      <c r="BG582" s="12"/>
      <c r="BH582" s="12"/>
      <c r="BI582" s="12"/>
      <c r="BJ582" s="12"/>
      <c r="BK582" s="12"/>
      <c r="BL582" s="12"/>
      <c r="BM582" s="12"/>
      <c r="BN582" s="12"/>
      <c r="BO582" s="12"/>
      <c r="BP582" s="12"/>
      <c r="BQ582" s="12"/>
      <c r="BR582" s="12"/>
      <c r="BS582" s="12"/>
      <c r="BT582" s="12"/>
      <c r="BU582" s="12"/>
      <c r="BV582" s="12"/>
      <c r="BW582" s="12"/>
      <c r="BX582" s="12"/>
      <c r="BY582" s="12"/>
      <c r="BZ582" s="12"/>
      <c r="CA582" s="12"/>
      <c r="CB582" s="12"/>
      <c r="CC582" s="12"/>
    </row>
    <row r="583" spans="1:81" ht="15.75" x14ac:dyDescent="0.25">
      <c r="A583" s="20"/>
      <c r="B583" s="29"/>
      <c r="C583" s="29"/>
      <c r="D583" s="29"/>
      <c r="E583" s="29"/>
      <c r="F583" s="26"/>
      <c r="G583" s="13"/>
      <c r="H583" s="20"/>
      <c r="I583" s="22"/>
      <c r="J583" s="22"/>
      <c r="K583" s="22"/>
      <c r="L583" s="22"/>
      <c r="M583" s="24"/>
      <c r="N583" s="22"/>
      <c r="O583" s="20"/>
      <c r="P583" s="12"/>
      <c r="Q583" s="12"/>
      <c r="R583" s="12"/>
      <c r="S583" s="12"/>
      <c r="T583" s="12"/>
      <c r="U583" s="12"/>
      <c r="V583" s="12"/>
      <c r="W583" s="12"/>
      <c r="X583" s="12"/>
      <c r="Y583" s="12"/>
      <c r="Z583" s="12"/>
      <c r="AA583" s="12"/>
      <c r="AB583" s="12"/>
      <c r="AC583" s="12"/>
      <c r="AD583" s="12"/>
      <c r="AE583" s="12"/>
      <c r="AF583" s="12"/>
      <c r="AG583" s="12"/>
      <c r="AH583" s="12"/>
      <c r="AI583" s="12"/>
      <c r="AJ583" s="12"/>
      <c r="AK583" s="12"/>
      <c r="AL583" s="12"/>
      <c r="AM583" s="12"/>
      <c r="AN583" s="12"/>
      <c r="AO583" s="12"/>
      <c r="AP583" s="12"/>
      <c r="AQ583" s="12"/>
      <c r="AR583" s="12"/>
      <c r="AS583" s="12"/>
      <c r="AT583" s="12"/>
      <c r="AU583" s="12"/>
      <c r="AV583" s="12"/>
      <c r="AW583" s="12"/>
      <c r="AX583" s="12"/>
      <c r="AY583" s="12"/>
      <c r="AZ583" s="12"/>
      <c r="BA583" s="12"/>
      <c r="BB583" s="12"/>
      <c r="BC583" s="12"/>
      <c r="BD583" s="12"/>
      <c r="BE583" s="12"/>
      <c r="BF583" s="12"/>
      <c r="BG583" s="12"/>
      <c r="BH583" s="12"/>
      <c r="BI583" s="12"/>
      <c r="BJ583" s="12"/>
      <c r="BK583" s="12"/>
      <c r="BL583" s="12"/>
      <c r="BM583" s="12"/>
      <c r="BN583" s="12"/>
      <c r="BO583" s="12"/>
      <c r="BP583" s="12"/>
      <c r="BQ583" s="12"/>
      <c r="BR583" s="12"/>
      <c r="BS583" s="12"/>
      <c r="BT583" s="12"/>
      <c r="BU583" s="12"/>
      <c r="BV583" s="12"/>
      <c r="BW583" s="12"/>
      <c r="BX583" s="12"/>
      <c r="BY583" s="12"/>
      <c r="BZ583" s="12"/>
      <c r="CA583" s="12"/>
      <c r="CB583" s="12"/>
      <c r="CC583" s="12"/>
    </row>
    <row r="584" spans="1:81" ht="15.75" x14ac:dyDescent="0.25">
      <c r="A584" s="20"/>
      <c r="B584" s="29"/>
      <c r="C584" s="29"/>
      <c r="D584" s="29"/>
      <c r="E584" s="29"/>
      <c r="F584" s="26"/>
      <c r="G584" s="13"/>
      <c r="H584" s="20"/>
      <c r="I584" s="22"/>
      <c r="J584" s="22"/>
      <c r="K584" s="22"/>
      <c r="L584" s="22"/>
      <c r="M584" s="24"/>
      <c r="N584" s="22"/>
      <c r="O584" s="20"/>
      <c r="P584" s="12"/>
      <c r="Q584" s="12"/>
      <c r="R584" s="12"/>
      <c r="S584" s="12"/>
      <c r="T584" s="12"/>
      <c r="U584" s="12"/>
      <c r="V584" s="12"/>
      <c r="W584" s="12"/>
      <c r="X584" s="12"/>
      <c r="Y584" s="12"/>
      <c r="Z584" s="12"/>
      <c r="AA584" s="12"/>
      <c r="AB584" s="12"/>
      <c r="AC584" s="12"/>
      <c r="AD584" s="12"/>
      <c r="AE584" s="12"/>
      <c r="AF584" s="12"/>
      <c r="AG584" s="12"/>
      <c r="AH584" s="12"/>
      <c r="AI584" s="12"/>
      <c r="AJ584" s="12"/>
      <c r="AK584" s="12"/>
      <c r="AL584" s="12"/>
      <c r="AM584" s="12"/>
      <c r="AN584" s="12"/>
      <c r="AO584" s="12"/>
      <c r="AP584" s="12"/>
      <c r="AQ584" s="12"/>
      <c r="AR584" s="12"/>
      <c r="AS584" s="12"/>
      <c r="AT584" s="12"/>
      <c r="AU584" s="12"/>
      <c r="AV584" s="12"/>
      <c r="AW584" s="12"/>
      <c r="AX584" s="12"/>
      <c r="AY584" s="12"/>
      <c r="AZ584" s="12"/>
      <c r="BA584" s="12"/>
      <c r="BB584" s="12"/>
      <c r="BC584" s="12"/>
      <c r="BD584" s="12"/>
      <c r="BE584" s="12"/>
      <c r="BF584" s="12"/>
      <c r="BG584" s="12"/>
      <c r="BH584" s="12"/>
      <c r="BI584" s="12"/>
      <c r="BJ584" s="12"/>
      <c r="BK584" s="12"/>
      <c r="BL584" s="12"/>
      <c r="BM584" s="12"/>
      <c r="BN584" s="12"/>
      <c r="BO584" s="12"/>
      <c r="BP584" s="12"/>
      <c r="BQ584" s="12"/>
      <c r="BR584" s="12"/>
      <c r="BS584" s="12"/>
      <c r="BT584" s="12"/>
      <c r="BU584" s="12"/>
      <c r="BV584" s="12"/>
      <c r="BW584" s="12"/>
      <c r="BX584" s="12"/>
      <c r="BY584" s="12"/>
      <c r="BZ584" s="12"/>
      <c r="CA584" s="12"/>
      <c r="CB584" s="12"/>
      <c r="CC584" s="12"/>
    </row>
    <row r="585" spans="1:81" ht="15.75" x14ac:dyDescent="0.25">
      <c r="A585" s="20"/>
      <c r="B585" s="29"/>
      <c r="C585" s="29"/>
      <c r="D585" s="29"/>
      <c r="E585" s="29"/>
      <c r="F585" s="26"/>
      <c r="G585" s="13"/>
      <c r="H585" s="20"/>
      <c r="I585" s="22"/>
      <c r="J585" s="22"/>
      <c r="K585" s="22"/>
      <c r="L585" s="22"/>
      <c r="M585" s="24"/>
      <c r="N585" s="22"/>
      <c r="O585" s="20"/>
      <c r="P585" s="12"/>
      <c r="Q585" s="12"/>
      <c r="R585" s="12"/>
      <c r="S585" s="12"/>
      <c r="T585" s="12"/>
      <c r="U585" s="12"/>
      <c r="V585" s="12"/>
      <c r="W585" s="12"/>
      <c r="X585" s="12"/>
      <c r="Y585" s="12"/>
      <c r="Z585" s="12"/>
      <c r="AA585" s="12"/>
      <c r="AB585" s="12"/>
      <c r="AC585" s="12"/>
      <c r="AD585" s="12"/>
      <c r="AE585" s="12"/>
      <c r="AF585" s="12"/>
      <c r="AG585" s="12"/>
      <c r="AH585" s="12"/>
      <c r="AI585" s="12"/>
      <c r="AJ585" s="12"/>
      <c r="AK585" s="12"/>
      <c r="AL585" s="12"/>
      <c r="AM585" s="12"/>
      <c r="AN585" s="12"/>
      <c r="AO585" s="12"/>
      <c r="AP585" s="12"/>
      <c r="AQ585" s="12"/>
      <c r="AR585" s="12"/>
      <c r="AS585" s="12"/>
      <c r="AT585" s="12"/>
      <c r="AU585" s="12"/>
      <c r="AV585" s="12"/>
      <c r="AW585" s="12"/>
      <c r="AX585" s="12"/>
      <c r="AY585" s="12"/>
      <c r="AZ585" s="12"/>
      <c r="BA585" s="12"/>
      <c r="BB585" s="12"/>
      <c r="BC585" s="12"/>
      <c r="BD585" s="12"/>
      <c r="BE585" s="12"/>
      <c r="BF585" s="12"/>
      <c r="BG585" s="12"/>
      <c r="BH585" s="12"/>
      <c r="BI585" s="12"/>
      <c r="BJ585" s="12"/>
      <c r="BK585" s="12"/>
      <c r="BL585" s="12"/>
      <c r="BM585" s="12"/>
      <c r="BN585" s="12"/>
      <c r="BO585" s="12"/>
      <c r="BP585" s="12"/>
      <c r="BQ585" s="12"/>
      <c r="BR585" s="12"/>
      <c r="BS585" s="12"/>
      <c r="BT585" s="12"/>
      <c r="BU585" s="12"/>
      <c r="BV585" s="12"/>
      <c r="BW585" s="12"/>
      <c r="BX585" s="12"/>
      <c r="BY585" s="12"/>
      <c r="BZ585" s="12"/>
      <c r="CA585" s="12"/>
      <c r="CB585" s="12"/>
      <c r="CC585" s="12"/>
    </row>
    <row r="586" spans="1:81" ht="15.75" x14ac:dyDescent="0.25">
      <c r="A586" s="20"/>
      <c r="B586" s="29"/>
      <c r="C586" s="29"/>
      <c r="D586" s="29"/>
      <c r="E586" s="29"/>
      <c r="F586" s="26"/>
      <c r="G586" s="13"/>
      <c r="H586" s="20"/>
      <c r="I586" s="22"/>
      <c r="J586" s="22"/>
      <c r="K586" s="22"/>
      <c r="L586" s="22"/>
      <c r="M586" s="24"/>
      <c r="N586" s="22"/>
      <c r="O586" s="20"/>
      <c r="P586" s="12"/>
      <c r="Q586" s="12"/>
      <c r="R586" s="12"/>
      <c r="S586" s="12"/>
      <c r="T586" s="12"/>
      <c r="U586" s="12"/>
      <c r="V586" s="12"/>
      <c r="W586" s="12"/>
      <c r="X586" s="12"/>
      <c r="Y586" s="12"/>
      <c r="Z586" s="12"/>
      <c r="AA586" s="12"/>
      <c r="AB586" s="12"/>
      <c r="AC586" s="12"/>
      <c r="AD586" s="12"/>
      <c r="AE586" s="12"/>
      <c r="AF586" s="12"/>
      <c r="AG586" s="12"/>
      <c r="AH586" s="12"/>
      <c r="AI586" s="12"/>
      <c r="AJ586" s="12"/>
      <c r="AK586" s="12"/>
      <c r="AL586" s="12"/>
      <c r="AM586" s="12"/>
      <c r="AN586" s="12"/>
      <c r="AO586" s="12"/>
      <c r="AP586" s="12"/>
      <c r="AQ586" s="12"/>
      <c r="AR586" s="12"/>
      <c r="AS586" s="12"/>
      <c r="AT586" s="12"/>
      <c r="AU586" s="12"/>
      <c r="AV586" s="12"/>
      <c r="AW586" s="12"/>
      <c r="AX586" s="12"/>
      <c r="AY586" s="12"/>
      <c r="AZ586" s="12"/>
      <c r="BA586" s="12"/>
      <c r="BB586" s="12"/>
      <c r="BC586" s="12"/>
      <c r="BD586" s="12"/>
      <c r="BE586" s="12"/>
      <c r="BF586" s="12"/>
      <c r="BG586" s="12"/>
      <c r="BH586" s="12"/>
      <c r="BI586" s="12"/>
      <c r="BJ586" s="12"/>
      <c r="BK586" s="12"/>
      <c r="BL586" s="12"/>
      <c r="BM586" s="12"/>
      <c r="BN586" s="12"/>
      <c r="BO586" s="12"/>
      <c r="BP586" s="12"/>
      <c r="BQ586" s="12"/>
      <c r="BR586" s="12"/>
      <c r="BS586" s="12"/>
      <c r="BT586" s="12"/>
      <c r="BU586" s="12"/>
      <c r="BV586" s="12"/>
      <c r="BW586" s="12"/>
      <c r="BX586" s="12"/>
      <c r="BY586" s="12"/>
      <c r="BZ586" s="12"/>
      <c r="CA586" s="12"/>
      <c r="CB586" s="12"/>
      <c r="CC586" s="12"/>
    </row>
    <row r="587" spans="1:81" ht="15.75" x14ac:dyDescent="0.25">
      <c r="A587" s="20"/>
      <c r="B587" s="29"/>
      <c r="C587" s="29"/>
      <c r="D587" s="29"/>
      <c r="E587" s="29"/>
      <c r="F587" s="26"/>
      <c r="G587" s="13"/>
      <c r="H587" s="20"/>
      <c r="I587" s="22"/>
      <c r="J587" s="22"/>
      <c r="K587" s="22"/>
      <c r="L587" s="22"/>
      <c r="M587" s="24"/>
      <c r="N587" s="22"/>
      <c r="O587" s="20"/>
      <c r="P587" s="12"/>
      <c r="Q587" s="12"/>
      <c r="R587" s="12"/>
      <c r="S587" s="12"/>
      <c r="T587" s="12"/>
      <c r="U587" s="12"/>
      <c r="V587" s="12"/>
      <c r="W587" s="12"/>
      <c r="X587" s="12"/>
      <c r="Y587" s="12"/>
      <c r="Z587" s="12"/>
      <c r="AA587" s="12"/>
      <c r="AB587" s="12"/>
      <c r="AC587" s="12"/>
      <c r="AD587" s="12"/>
      <c r="AE587" s="12"/>
      <c r="AF587" s="12"/>
      <c r="AG587" s="12"/>
      <c r="AH587" s="12"/>
      <c r="AI587" s="12"/>
      <c r="AJ587" s="12"/>
      <c r="AK587" s="12"/>
      <c r="AL587" s="12"/>
      <c r="AM587" s="12"/>
      <c r="AN587" s="12"/>
      <c r="AO587" s="12"/>
      <c r="AP587" s="12"/>
      <c r="AQ587" s="12"/>
      <c r="AR587" s="12"/>
      <c r="AS587" s="12"/>
      <c r="AT587" s="12"/>
      <c r="AU587" s="12"/>
      <c r="AV587" s="12"/>
      <c r="AW587" s="12"/>
      <c r="AX587" s="12"/>
      <c r="AY587" s="12"/>
      <c r="AZ587" s="12"/>
      <c r="BA587" s="12"/>
      <c r="BB587" s="12"/>
      <c r="BC587" s="12"/>
      <c r="BD587" s="12"/>
      <c r="BE587" s="12"/>
      <c r="BF587" s="12"/>
      <c r="BG587" s="12"/>
      <c r="BH587" s="12"/>
      <c r="BI587" s="12"/>
      <c r="BJ587" s="12"/>
      <c r="BK587" s="12"/>
      <c r="BL587" s="12"/>
      <c r="BM587" s="12"/>
      <c r="BN587" s="12"/>
      <c r="BO587" s="12"/>
      <c r="BP587" s="12"/>
      <c r="BQ587" s="12"/>
      <c r="BR587" s="12"/>
      <c r="BS587" s="12"/>
      <c r="BT587" s="12"/>
      <c r="BU587" s="12"/>
      <c r="BV587" s="12"/>
      <c r="BW587" s="12"/>
      <c r="BX587" s="12"/>
      <c r="BY587" s="12"/>
      <c r="BZ587" s="12"/>
      <c r="CA587" s="12"/>
      <c r="CB587" s="12"/>
      <c r="CC587" s="12"/>
    </row>
    <row r="588" spans="1:81" ht="15.75" x14ac:dyDescent="0.25">
      <c r="A588" s="20"/>
      <c r="B588" s="29"/>
      <c r="C588" s="29"/>
      <c r="D588" s="29"/>
      <c r="E588" s="29"/>
      <c r="F588" s="26"/>
      <c r="G588" s="13"/>
      <c r="H588" s="20"/>
      <c r="I588" s="22"/>
      <c r="J588" s="22"/>
      <c r="K588" s="22"/>
      <c r="L588" s="22"/>
      <c r="M588" s="24"/>
      <c r="N588" s="22"/>
      <c r="O588" s="20"/>
      <c r="P588" s="12"/>
      <c r="Q588" s="12"/>
      <c r="R588" s="12"/>
      <c r="S588" s="12"/>
      <c r="T588" s="12"/>
      <c r="U588" s="12"/>
      <c r="V588" s="12"/>
      <c r="W588" s="12"/>
      <c r="X588" s="12"/>
      <c r="Y588" s="12"/>
      <c r="Z588" s="12"/>
      <c r="AA588" s="12"/>
      <c r="AB588" s="12"/>
      <c r="AC588" s="12"/>
      <c r="AD588" s="12"/>
      <c r="AE588" s="12"/>
      <c r="AF588" s="12"/>
      <c r="AG588" s="12"/>
      <c r="AH588" s="12"/>
      <c r="AI588" s="12"/>
      <c r="AJ588" s="12"/>
      <c r="AK588" s="12"/>
      <c r="AL588" s="12"/>
      <c r="AM588" s="12"/>
      <c r="AN588" s="12"/>
      <c r="AO588" s="12"/>
      <c r="AP588" s="12"/>
      <c r="AQ588" s="12"/>
      <c r="AR588" s="12"/>
      <c r="AS588" s="12"/>
      <c r="AT588" s="12"/>
      <c r="AU588" s="12"/>
      <c r="AV588" s="12"/>
      <c r="AW588" s="12"/>
      <c r="AX588" s="12"/>
      <c r="AY588" s="12"/>
      <c r="AZ588" s="12"/>
      <c r="BA588" s="12"/>
      <c r="BB588" s="12"/>
      <c r="BC588" s="12"/>
      <c r="BD588" s="12"/>
      <c r="BE588" s="12"/>
      <c r="BF588" s="12"/>
      <c r="BG588" s="12"/>
      <c r="BH588" s="12"/>
      <c r="BI588" s="12"/>
      <c r="BJ588" s="12"/>
      <c r="BK588" s="12"/>
      <c r="BL588" s="12"/>
      <c r="BM588" s="12"/>
      <c r="BN588" s="12"/>
      <c r="BO588" s="12"/>
      <c r="BP588" s="12"/>
      <c r="BQ588" s="12"/>
      <c r="BR588" s="12"/>
      <c r="BS588" s="12"/>
      <c r="BT588" s="12"/>
      <c r="BU588" s="12"/>
      <c r="BV588" s="12"/>
      <c r="BW588" s="12"/>
      <c r="BX588" s="12"/>
      <c r="BY588" s="12"/>
      <c r="BZ588" s="12"/>
      <c r="CA588" s="12"/>
      <c r="CB588" s="12"/>
      <c r="CC588" s="12"/>
    </row>
    <row r="589" spans="1:81" ht="15.75" x14ac:dyDescent="0.25">
      <c r="A589" s="20"/>
      <c r="B589" s="29"/>
      <c r="C589" s="29"/>
      <c r="D589" s="29"/>
      <c r="E589" s="29"/>
      <c r="F589" s="26"/>
      <c r="G589" s="13"/>
      <c r="H589" s="20"/>
      <c r="I589" s="22"/>
      <c r="J589" s="22"/>
      <c r="K589" s="22"/>
      <c r="L589" s="22"/>
      <c r="M589" s="24"/>
      <c r="N589" s="22"/>
      <c r="O589" s="20"/>
      <c r="P589" s="12"/>
      <c r="Q589" s="12"/>
      <c r="R589" s="12"/>
      <c r="S589" s="12"/>
      <c r="T589" s="12"/>
      <c r="U589" s="12"/>
      <c r="V589" s="12"/>
      <c r="W589" s="12"/>
      <c r="X589" s="12"/>
      <c r="Y589" s="12"/>
      <c r="Z589" s="12"/>
      <c r="AA589" s="12"/>
      <c r="AB589" s="12"/>
      <c r="AC589" s="12"/>
      <c r="AD589" s="12"/>
      <c r="AE589" s="12"/>
      <c r="AF589" s="12"/>
      <c r="AG589" s="12"/>
      <c r="AH589" s="12"/>
      <c r="AI589" s="12"/>
      <c r="AJ589" s="12"/>
      <c r="AK589" s="12"/>
      <c r="AL589" s="12"/>
      <c r="AM589" s="12"/>
      <c r="AN589" s="12"/>
      <c r="AO589" s="12"/>
      <c r="AP589" s="12"/>
      <c r="AQ589" s="12"/>
      <c r="AR589" s="12"/>
      <c r="AS589" s="12"/>
      <c r="AT589" s="12"/>
      <c r="AU589" s="12"/>
      <c r="AV589" s="12"/>
      <c r="AW589" s="12"/>
      <c r="AX589" s="12"/>
      <c r="AY589" s="12"/>
      <c r="AZ589" s="12"/>
      <c r="BA589" s="12"/>
      <c r="BB589" s="12"/>
      <c r="BC589" s="12"/>
      <c r="BD589" s="12"/>
      <c r="BE589" s="12"/>
      <c r="BF589" s="12"/>
      <c r="BG589" s="12"/>
      <c r="BH589" s="12"/>
      <c r="BI589" s="12"/>
      <c r="BJ589" s="12"/>
      <c r="BK589" s="12"/>
      <c r="BL589" s="12"/>
      <c r="BM589" s="12"/>
      <c r="BN589" s="12"/>
      <c r="BO589" s="12"/>
      <c r="BP589" s="12"/>
      <c r="BQ589" s="12"/>
      <c r="BR589" s="12"/>
      <c r="BS589" s="12"/>
      <c r="BT589" s="12"/>
      <c r="BU589" s="12"/>
      <c r="BV589" s="12"/>
      <c r="BW589" s="12"/>
      <c r="BX589" s="12"/>
      <c r="BY589" s="12"/>
      <c r="BZ589" s="12"/>
      <c r="CA589" s="12"/>
      <c r="CB589" s="12"/>
      <c r="CC589" s="12"/>
    </row>
    <row r="590" spans="1:81" ht="15.75" x14ac:dyDescent="0.25">
      <c r="A590" s="20"/>
      <c r="B590" s="29"/>
      <c r="C590" s="29"/>
      <c r="D590" s="29"/>
      <c r="E590" s="29"/>
      <c r="F590" s="26"/>
      <c r="G590" s="13"/>
      <c r="H590" s="20"/>
      <c r="I590" s="22"/>
      <c r="J590" s="22"/>
      <c r="K590" s="22"/>
      <c r="L590" s="22"/>
      <c r="M590" s="24"/>
      <c r="N590" s="22"/>
      <c r="O590" s="20"/>
      <c r="P590" s="12"/>
      <c r="Q590" s="12"/>
      <c r="R590" s="12"/>
      <c r="S590" s="12"/>
      <c r="T590" s="12"/>
      <c r="U590" s="12"/>
      <c r="V590" s="12"/>
      <c r="W590" s="12"/>
      <c r="X590" s="12"/>
      <c r="Y590" s="12"/>
      <c r="Z590" s="12"/>
      <c r="AA590" s="12"/>
      <c r="AB590" s="12"/>
      <c r="AC590" s="12"/>
      <c r="AD590" s="12"/>
      <c r="AE590" s="12"/>
      <c r="AF590" s="12"/>
      <c r="AG590" s="12"/>
      <c r="AH590" s="12"/>
      <c r="AI590" s="12"/>
      <c r="AJ590" s="12"/>
      <c r="AK590" s="12"/>
      <c r="AL590" s="12"/>
      <c r="AM590" s="12"/>
      <c r="AN590" s="12"/>
      <c r="AO590" s="12"/>
      <c r="AP590" s="12"/>
      <c r="AQ590" s="12"/>
      <c r="AR590" s="12"/>
      <c r="AS590" s="12"/>
      <c r="AT590" s="12"/>
      <c r="AU590" s="12"/>
      <c r="AV590" s="12"/>
      <c r="AW590" s="12"/>
      <c r="AX590" s="12"/>
      <c r="AY590" s="12"/>
      <c r="AZ590" s="12"/>
      <c r="BA590" s="12"/>
      <c r="BB590" s="12"/>
      <c r="BC590" s="12"/>
      <c r="BD590" s="12"/>
      <c r="BE590" s="12"/>
      <c r="BF590" s="12"/>
      <c r="BG590" s="12"/>
      <c r="BH590" s="12"/>
      <c r="BI590" s="12"/>
      <c r="BJ590" s="12"/>
      <c r="BK590" s="12"/>
      <c r="BL590" s="12"/>
      <c r="BM590" s="12"/>
      <c r="BN590" s="12"/>
      <c r="BO590" s="12"/>
      <c r="BP590" s="12"/>
      <c r="BQ590" s="12"/>
      <c r="BR590" s="12"/>
      <c r="BS590" s="12"/>
      <c r="BT590" s="12"/>
      <c r="BU590" s="12"/>
      <c r="BV590" s="12"/>
      <c r="BW590" s="12"/>
      <c r="BX590" s="12"/>
      <c r="BY590" s="12"/>
      <c r="BZ590" s="12"/>
      <c r="CA590" s="12"/>
      <c r="CB590" s="12"/>
      <c r="CC590" s="12"/>
    </row>
    <row r="591" spans="1:81" ht="15.75" x14ac:dyDescent="0.25">
      <c r="A591" s="20"/>
      <c r="B591" s="29"/>
      <c r="C591" s="29"/>
      <c r="D591" s="29"/>
      <c r="E591" s="29"/>
      <c r="F591" s="26"/>
      <c r="G591" s="13"/>
      <c r="H591" s="20"/>
      <c r="I591" s="22"/>
      <c r="J591" s="22"/>
      <c r="K591" s="22"/>
      <c r="L591" s="22"/>
      <c r="M591" s="24"/>
      <c r="N591" s="22"/>
      <c r="O591" s="20"/>
      <c r="P591" s="12"/>
      <c r="Q591" s="12"/>
      <c r="R591" s="12"/>
      <c r="S591" s="12"/>
      <c r="T591" s="12"/>
      <c r="U591" s="12"/>
      <c r="V591" s="12"/>
      <c r="W591" s="12"/>
      <c r="X591" s="12"/>
      <c r="Y591" s="12"/>
      <c r="Z591" s="12"/>
      <c r="AA591" s="12"/>
      <c r="AB591" s="12"/>
      <c r="AC591" s="12"/>
      <c r="AD591" s="12"/>
      <c r="AE591" s="12"/>
      <c r="AF591" s="12"/>
      <c r="AG591" s="12"/>
      <c r="AH591" s="12"/>
      <c r="AI591" s="12"/>
      <c r="AJ591" s="12"/>
      <c r="AK591" s="12"/>
      <c r="AL591" s="12"/>
      <c r="AM591" s="12"/>
      <c r="AN591" s="12"/>
      <c r="AO591" s="12"/>
      <c r="AP591" s="12"/>
      <c r="AQ591" s="12"/>
      <c r="AR591" s="12"/>
      <c r="AS591" s="12"/>
      <c r="AT591" s="12"/>
      <c r="AU591" s="12"/>
      <c r="AV591" s="12"/>
      <c r="AW591" s="12"/>
      <c r="AX591" s="12"/>
      <c r="AY591" s="12"/>
      <c r="AZ591" s="12"/>
      <c r="BA591" s="12"/>
      <c r="BB591" s="12"/>
      <c r="BC591" s="12"/>
      <c r="BD591" s="12"/>
      <c r="BE591" s="12"/>
      <c r="BF591" s="12"/>
      <c r="BG591" s="12"/>
      <c r="BH591" s="12"/>
      <c r="BI591" s="12"/>
      <c r="BJ591" s="12"/>
      <c r="BK591" s="12"/>
      <c r="BL591" s="12"/>
      <c r="BM591" s="12"/>
      <c r="BN591" s="12"/>
      <c r="BO591" s="12"/>
      <c r="BP591" s="12"/>
      <c r="BQ591" s="12"/>
      <c r="BR591" s="12"/>
      <c r="BS591" s="12"/>
      <c r="BT591" s="12"/>
      <c r="BU591" s="12"/>
      <c r="BV591" s="12"/>
      <c r="BW591" s="12"/>
      <c r="BX591" s="12"/>
      <c r="BY591" s="12"/>
      <c r="BZ591" s="12"/>
      <c r="CA591" s="12"/>
      <c r="CB591" s="12"/>
      <c r="CC591" s="12"/>
    </row>
    <row r="592" spans="1:81" ht="15.75" x14ac:dyDescent="0.25">
      <c r="A592" s="20"/>
      <c r="B592" s="29"/>
      <c r="C592" s="29"/>
      <c r="D592" s="29"/>
      <c r="E592" s="29"/>
      <c r="F592" s="26"/>
      <c r="G592" s="13"/>
      <c r="H592" s="20"/>
      <c r="I592" s="22"/>
      <c r="J592" s="22"/>
      <c r="K592" s="22"/>
      <c r="L592" s="22"/>
      <c r="M592" s="24"/>
      <c r="N592" s="22"/>
      <c r="O592" s="20"/>
      <c r="P592" s="12"/>
      <c r="Q592" s="12"/>
      <c r="R592" s="12"/>
      <c r="S592" s="12"/>
      <c r="T592" s="12"/>
      <c r="U592" s="12"/>
      <c r="V592" s="12"/>
      <c r="W592" s="12"/>
      <c r="X592" s="12"/>
      <c r="Y592" s="12"/>
      <c r="Z592" s="12"/>
      <c r="AA592" s="12"/>
      <c r="AB592" s="12"/>
      <c r="AC592" s="12"/>
      <c r="AD592" s="12"/>
      <c r="AE592" s="12"/>
      <c r="AF592" s="12"/>
      <c r="AG592" s="12"/>
      <c r="AH592" s="12"/>
      <c r="AI592" s="12"/>
      <c r="AJ592" s="12"/>
      <c r="AK592" s="12"/>
      <c r="AL592" s="12"/>
      <c r="AM592" s="12"/>
      <c r="AN592" s="12"/>
      <c r="AO592" s="12"/>
      <c r="AP592" s="12"/>
      <c r="AQ592" s="12"/>
      <c r="AR592" s="12"/>
      <c r="AS592" s="12"/>
      <c r="AT592" s="12"/>
      <c r="AU592" s="12"/>
      <c r="AV592" s="12"/>
      <c r="AW592" s="12"/>
      <c r="AX592" s="12"/>
      <c r="AY592" s="12"/>
      <c r="AZ592" s="12"/>
      <c r="BA592" s="12"/>
      <c r="BB592" s="12"/>
      <c r="BC592" s="12"/>
      <c r="BD592" s="12"/>
      <c r="BE592" s="12"/>
      <c r="BF592" s="12"/>
      <c r="BG592" s="12"/>
      <c r="BH592" s="12"/>
      <c r="BI592" s="12"/>
      <c r="BJ592" s="12"/>
      <c r="BK592" s="12"/>
      <c r="BL592" s="12"/>
      <c r="BM592" s="12"/>
      <c r="BN592" s="12"/>
      <c r="BO592" s="12"/>
      <c r="BP592" s="12"/>
      <c r="BQ592" s="12"/>
      <c r="BR592" s="12"/>
      <c r="BS592" s="12"/>
      <c r="BT592" s="12"/>
      <c r="BU592" s="12"/>
      <c r="BV592" s="12"/>
      <c r="BW592" s="12"/>
      <c r="BX592" s="12"/>
      <c r="BY592" s="12"/>
      <c r="BZ592" s="12"/>
      <c r="CA592" s="12"/>
      <c r="CB592" s="12"/>
      <c r="CC592" s="12"/>
    </row>
    <row r="593" spans="1:81" ht="15.75" x14ac:dyDescent="0.25">
      <c r="A593" s="20"/>
      <c r="B593" s="29"/>
      <c r="C593" s="29"/>
      <c r="D593" s="29"/>
      <c r="E593" s="29"/>
      <c r="F593" s="26"/>
      <c r="G593" s="13"/>
      <c r="H593" s="20"/>
      <c r="I593" s="22"/>
      <c r="J593" s="22"/>
      <c r="K593" s="22"/>
      <c r="L593" s="22"/>
      <c r="M593" s="24"/>
      <c r="N593" s="22"/>
      <c r="O593" s="20"/>
      <c r="P593" s="12"/>
      <c r="Q593" s="12"/>
      <c r="R593" s="12"/>
      <c r="S593" s="12"/>
      <c r="T593" s="12"/>
      <c r="U593" s="12"/>
      <c r="V593" s="12"/>
      <c r="W593" s="12"/>
      <c r="X593" s="12"/>
      <c r="Y593" s="12"/>
      <c r="Z593" s="12"/>
      <c r="AA593" s="12"/>
      <c r="AB593" s="12"/>
      <c r="AC593" s="12"/>
      <c r="AD593" s="12"/>
      <c r="AE593" s="12"/>
      <c r="AF593" s="12"/>
      <c r="AG593" s="12"/>
      <c r="AH593" s="12"/>
      <c r="AI593" s="12"/>
      <c r="AJ593" s="12"/>
      <c r="AK593" s="12"/>
      <c r="AL593" s="12"/>
      <c r="AM593" s="12"/>
      <c r="AN593" s="12"/>
      <c r="AO593" s="12"/>
      <c r="AP593" s="12"/>
      <c r="AQ593" s="12"/>
      <c r="AR593" s="12"/>
      <c r="AS593" s="12"/>
      <c r="AT593" s="12"/>
      <c r="AU593" s="12"/>
      <c r="AV593" s="12"/>
      <c r="AW593" s="12"/>
      <c r="AX593" s="12"/>
      <c r="AY593" s="12"/>
      <c r="AZ593" s="12"/>
      <c r="BA593" s="12"/>
      <c r="BB593" s="12"/>
      <c r="BC593" s="12"/>
      <c r="BD593" s="12"/>
      <c r="BE593" s="12"/>
      <c r="BF593" s="12"/>
      <c r="BG593" s="12"/>
      <c r="BH593" s="12"/>
      <c r="BI593" s="12"/>
      <c r="BJ593" s="12"/>
      <c r="BK593" s="12"/>
      <c r="BL593" s="12"/>
      <c r="BM593" s="12"/>
      <c r="BN593" s="12"/>
      <c r="BO593" s="12"/>
      <c r="BP593" s="12"/>
      <c r="BQ593" s="12"/>
      <c r="BR593" s="12"/>
      <c r="BS593" s="12"/>
      <c r="BT593" s="12"/>
      <c r="BU593" s="12"/>
      <c r="BV593" s="12"/>
      <c r="BW593" s="12"/>
      <c r="BX593" s="12"/>
      <c r="BY593" s="12"/>
      <c r="BZ593" s="12"/>
      <c r="CA593" s="12"/>
      <c r="CB593" s="12"/>
      <c r="CC593" s="12"/>
    </row>
    <row r="594" spans="1:81" ht="15.75" x14ac:dyDescent="0.25">
      <c r="A594" s="20"/>
      <c r="B594" s="29"/>
      <c r="C594" s="29"/>
      <c r="D594" s="29"/>
      <c r="E594" s="29"/>
      <c r="F594" s="26"/>
      <c r="G594" s="13"/>
      <c r="H594" s="20"/>
      <c r="I594" s="22"/>
      <c r="J594" s="22"/>
      <c r="K594" s="22"/>
      <c r="L594" s="22"/>
      <c r="M594" s="24"/>
      <c r="N594" s="22"/>
      <c r="O594" s="20"/>
      <c r="P594" s="12"/>
      <c r="Q594" s="12"/>
      <c r="R594" s="12"/>
      <c r="S594" s="12"/>
      <c r="T594" s="12"/>
      <c r="U594" s="12"/>
      <c r="V594" s="12"/>
      <c r="W594" s="12"/>
      <c r="X594" s="12"/>
      <c r="Y594" s="12"/>
      <c r="Z594" s="12"/>
      <c r="AA594" s="12"/>
      <c r="AB594" s="12"/>
      <c r="AC594" s="12"/>
      <c r="AD594" s="12"/>
      <c r="AE594" s="12"/>
      <c r="AF594" s="12"/>
      <c r="AG594" s="12"/>
      <c r="AH594" s="12"/>
      <c r="AI594" s="12"/>
      <c r="AJ594" s="12"/>
      <c r="AK594" s="12"/>
      <c r="AL594" s="12"/>
      <c r="AM594" s="12"/>
      <c r="AN594" s="12"/>
      <c r="AO594" s="12"/>
      <c r="AP594" s="12"/>
      <c r="AQ594" s="12"/>
      <c r="AR594" s="12"/>
      <c r="AS594" s="12"/>
      <c r="AT594" s="12"/>
      <c r="AU594" s="12"/>
      <c r="AV594" s="12"/>
      <c r="AW594" s="12"/>
      <c r="AX594" s="12"/>
      <c r="AY594" s="12"/>
      <c r="AZ594" s="12"/>
      <c r="BA594" s="12"/>
      <c r="BB594" s="12"/>
      <c r="BC594" s="12"/>
      <c r="BD594" s="12"/>
      <c r="BE594" s="12"/>
      <c r="BF594" s="12"/>
      <c r="BG594" s="12"/>
      <c r="BH594" s="12"/>
      <c r="BI594" s="12"/>
      <c r="BJ594" s="12"/>
      <c r="BK594" s="12"/>
      <c r="BL594" s="12"/>
      <c r="BM594" s="12"/>
      <c r="BN594" s="12"/>
      <c r="BO594" s="12"/>
      <c r="BP594" s="12"/>
      <c r="BQ594" s="12"/>
      <c r="BR594" s="12"/>
      <c r="BS594" s="12"/>
      <c r="BT594" s="12"/>
      <c r="BU594" s="12"/>
      <c r="BV594" s="12"/>
      <c r="BW594" s="12"/>
      <c r="BX594" s="12"/>
      <c r="BY594" s="12"/>
      <c r="BZ594" s="12"/>
      <c r="CA594" s="12"/>
      <c r="CB594" s="12"/>
      <c r="CC594" s="12"/>
    </row>
    <row r="595" spans="1:81" ht="15.75" x14ac:dyDescent="0.25">
      <c r="A595" s="20"/>
      <c r="B595" s="29"/>
      <c r="C595" s="29"/>
      <c r="D595" s="29"/>
      <c r="E595" s="29"/>
      <c r="F595" s="26"/>
      <c r="G595" s="13"/>
      <c r="H595" s="20"/>
      <c r="I595" s="22"/>
      <c r="J595" s="22"/>
      <c r="K595" s="22"/>
      <c r="L595" s="22"/>
      <c r="M595" s="24"/>
      <c r="N595" s="22"/>
      <c r="O595" s="20"/>
      <c r="P595" s="12"/>
      <c r="Q595" s="12"/>
      <c r="R595" s="12"/>
      <c r="S595" s="12"/>
      <c r="T595" s="12"/>
      <c r="U595" s="12"/>
      <c r="V595" s="12"/>
      <c r="W595" s="12"/>
      <c r="X595" s="12"/>
      <c r="Y595" s="12"/>
      <c r="Z595" s="12"/>
      <c r="AA595" s="12"/>
      <c r="AB595" s="12"/>
      <c r="AC595" s="12"/>
      <c r="AD595" s="12"/>
      <c r="AE595" s="12"/>
      <c r="AF595" s="12"/>
      <c r="AG595" s="12"/>
      <c r="AH595" s="12"/>
      <c r="AI595" s="12"/>
      <c r="AJ595" s="12"/>
      <c r="AK595" s="12"/>
      <c r="AL595" s="12"/>
      <c r="AM595" s="12"/>
      <c r="AN595" s="12"/>
      <c r="AO595" s="12"/>
      <c r="AP595" s="12"/>
      <c r="AQ595" s="12"/>
      <c r="AR595" s="12"/>
      <c r="AS595" s="12"/>
      <c r="AT595" s="12"/>
      <c r="AU595" s="12"/>
      <c r="AV595" s="12"/>
      <c r="AW595" s="12"/>
      <c r="AX595" s="12"/>
      <c r="AY595" s="12"/>
      <c r="AZ595" s="12"/>
      <c r="BA595" s="12"/>
      <c r="BB595" s="12"/>
      <c r="BC595" s="12"/>
      <c r="BD595" s="12"/>
      <c r="BE595" s="12"/>
      <c r="BF595" s="12"/>
      <c r="BG595" s="12"/>
      <c r="BH595" s="12"/>
      <c r="BI595" s="12"/>
      <c r="BJ595" s="12"/>
      <c r="BK595" s="12"/>
      <c r="BL595" s="12"/>
      <c r="BM595" s="12"/>
      <c r="BN595" s="12"/>
      <c r="BO595" s="12"/>
      <c r="BP595" s="12"/>
      <c r="BQ595" s="12"/>
      <c r="BR595" s="12"/>
      <c r="BS595" s="12"/>
      <c r="BT595" s="12"/>
      <c r="BU595" s="12"/>
      <c r="BV595" s="12"/>
      <c r="BW595" s="12"/>
      <c r="BX595" s="12"/>
      <c r="BY595" s="12"/>
      <c r="BZ595" s="12"/>
      <c r="CA595" s="12"/>
      <c r="CB595" s="12"/>
      <c r="CC595" s="12"/>
    </row>
    <row r="596" spans="1:81" ht="15.75" x14ac:dyDescent="0.25">
      <c r="A596" s="20"/>
      <c r="B596" s="29"/>
      <c r="C596" s="29"/>
      <c r="D596" s="29"/>
      <c r="E596" s="29"/>
      <c r="F596" s="26"/>
      <c r="G596" s="13"/>
      <c r="H596" s="20"/>
      <c r="I596" s="22"/>
      <c r="J596" s="22"/>
      <c r="K596" s="22"/>
      <c r="L596" s="22"/>
      <c r="M596" s="24"/>
      <c r="N596" s="22"/>
      <c r="O596" s="20"/>
      <c r="P596" s="12"/>
      <c r="Q596" s="12"/>
      <c r="R596" s="12"/>
      <c r="S596" s="12"/>
      <c r="T596" s="12"/>
      <c r="U596" s="12"/>
      <c r="V596" s="12"/>
      <c r="W596" s="12"/>
      <c r="X596" s="12"/>
      <c r="Y596" s="12"/>
      <c r="Z596" s="12"/>
      <c r="AA596" s="12"/>
      <c r="AB596" s="12"/>
      <c r="AC596" s="12"/>
      <c r="AD596" s="12"/>
      <c r="AE596" s="12"/>
      <c r="AF596" s="12"/>
      <c r="AG596" s="12"/>
      <c r="AH596" s="12"/>
      <c r="AI596" s="12"/>
      <c r="AJ596" s="12"/>
      <c r="AK596" s="12"/>
      <c r="AL596" s="12"/>
      <c r="AM596" s="12"/>
      <c r="AN596" s="12"/>
      <c r="AO596" s="12"/>
      <c r="AP596" s="12"/>
      <c r="AQ596" s="12"/>
      <c r="AR596" s="12"/>
      <c r="AS596" s="12"/>
      <c r="AT596" s="12"/>
      <c r="AU596" s="12"/>
      <c r="AV596" s="12"/>
      <c r="AW596" s="12"/>
      <c r="AX596" s="12"/>
      <c r="AY596" s="12"/>
      <c r="AZ596" s="12"/>
      <c r="BA596" s="12"/>
      <c r="BB596" s="12"/>
      <c r="BC596" s="12"/>
      <c r="BD596" s="12"/>
      <c r="BE596" s="12"/>
      <c r="BF596" s="12"/>
      <c r="BG596" s="12"/>
      <c r="BH596" s="12"/>
      <c r="BI596" s="12"/>
      <c r="BJ596" s="12"/>
      <c r="BK596" s="12"/>
      <c r="BL596" s="12"/>
      <c r="BM596" s="12"/>
      <c r="BN596" s="12"/>
      <c r="BO596" s="12"/>
      <c r="BP596" s="12"/>
      <c r="BQ596" s="12"/>
      <c r="BR596" s="12"/>
      <c r="BS596" s="12"/>
      <c r="BT596" s="12"/>
      <c r="BU596" s="12"/>
      <c r="BV596" s="12"/>
      <c r="BW596" s="12"/>
      <c r="BX596" s="12"/>
      <c r="BY596" s="12"/>
      <c r="BZ596" s="12"/>
      <c r="CA596" s="12"/>
      <c r="CB596" s="12"/>
      <c r="CC596" s="12"/>
    </row>
    <row r="597" spans="1:81" ht="15.75" x14ac:dyDescent="0.25">
      <c r="A597" s="20"/>
      <c r="B597" s="29"/>
      <c r="C597" s="29"/>
      <c r="D597" s="29"/>
      <c r="E597" s="29"/>
      <c r="F597" s="26"/>
      <c r="G597" s="13"/>
      <c r="H597" s="20"/>
      <c r="I597" s="22"/>
      <c r="J597" s="22"/>
      <c r="K597" s="22"/>
      <c r="L597" s="22"/>
      <c r="M597" s="24"/>
      <c r="N597" s="22"/>
      <c r="O597" s="20"/>
      <c r="P597" s="12"/>
      <c r="Q597" s="12"/>
      <c r="R597" s="12"/>
      <c r="S597" s="12"/>
      <c r="T597" s="12"/>
      <c r="U597" s="12"/>
      <c r="V597" s="12"/>
      <c r="W597" s="12"/>
      <c r="X597" s="12"/>
      <c r="Y597" s="12"/>
      <c r="Z597" s="12"/>
      <c r="AA597" s="12"/>
      <c r="AB597" s="12"/>
      <c r="AC597" s="12"/>
      <c r="AD597" s="12"/>
      <c r="AE597" s="12"/>
      <c r="AF597" s="12"/>
      <c r="AG597" s="12"/>
      <c r="AH597" s="12"/>
      <c r="AI597" s="12"/>
      <c r="AJ597" s="12"/>
      <c r="AK597" s="12"/>
      <c r="AL597" s="12"/>
      <c r="AM597" s="12"/>
      <c r="AN597" s="12"/>
      <c r="AO597" s="12"/>
      <c r="AP597" s="12"/>
      <c r="AQ597" s="12"/>
      <c r="AR597" s="12"/>
      <c r="AS597" s="12"/>
      <c r="AT597" s="12"/>
      <c r="AU597" s="12"/>
      <c r="AV597" s="12"/>
      <c r="AW597" s="12"/>
      <c r="AX597" s="12"/>
      <c r="AY597" s="12"/>
      <c r="AZ597" s="12"/>
      <c r="BA597" s="12"/>
      <c r="BB597" s="12"/>
      <c r="BC597" s="12"/>
      <c r="BD597" s="12"/>
      <c r="BE597" s="12"/>
      <c r="BF597" s="12"/>
      <c r="BG597" s="12"/>
      <c r="BH597" s="12"/>
      <c r="BI597" s="12"/>
      <c r="BJ597" s="12"/>
      <c r="BK597" s="12"/>
      <c r="BL597" s="12"/>
      <c r="BM597" s="12"/>
      <c r="BN597" s="12"/>
      <c r="BO597" s="12"/>
      <c r="BP597" s="12"/>
      <c r="BQ597" s="12"/>
      <c r="BR597" s="12"/>
      <c r="BS597" s="12"/>
      <c r="BT597" s="12"/>
      <c r="BU597" s="12"/>
      <c r="BV597" s="12"/>
      <c r="BW597" s="12"/>
      <c r="BX597" s="12"/>
      <c r="BY597" s="12"/>
      <c r="BZ597" s="12"/>
      <c r="CA597" s="12"/>
      <c r="CB597" s="12"/>
      <c r="CC597" s="12"/>
    </row>
    <row r="598" spans="1:81" ht="15.75" x14ac:dyDescent="0.25">
      <c r="A598" s="20"/>
      <c r="B598" s="29"/>
      <c r="C598" s="29"/>
      <c r="D598" s="29"/>
      <c r="E598" s="29"/>
      <c r="F598" s="26"/>
      <c r="G598" s="13"/>
      <c r="H598" s="20"/>
      <c r="I598" s="22"/>
      <c r="J598" s="22"/>
      <c r="K598" s="22"/>
      <c r="L598" s="22"/>
      <c r="M598" s="24"/>
      <c r="N598" s="22"/>
      <c r="O598" s="20"/>
      <c r="P598" s="12"/>
      <c r="Q598" s="12"/>
      <c r="R598" s="12"/>
      <c r="S598" s="12"/>
      <c r="T598" s="12"/>
      <c r="U598" s="12"/>
      <c r="V598" s="12"/>
      <c r="W598" s="12"/>
      <c r="X598" s="12"/>
      <c r="Y598" s="12"/>
      <c r="Z598" s="12"/>
      <c r="AA598" s="12"/>
      <c r="AB598" s="12"/>
      <c r="AC598" s="12"/>
      <c r="AD598" s="12"/>
      <c r="AE598" s="12"/>
      <c r="AF598" s="12"/>
      <c r="AG598" s="12"/>
      <c r="AH598" s="12"/>
      <c r="AI598" s="12"/>
      <c r="AJ598" s="12"/>
      <c r="AK598" s="12"/>
      <c r="AL598" s="12"/>
      <c r="AM598" s="12"/>
      <c r="AN598" s="12"/>
      <c r="AO598" s="12"/>
      <c r="AP598" s="12"/>
      <c r="AQ598" s="12"/>
      <c r="AR598" s="12"/>
      <c r="AS598" s="12"/>
      <c r="AT598" s="12"/>
      <c r="AU598" s="12"/>
      <c r="AV598" s="12"/>
      <c r="AW598" s="12"/>
      <c r="AX598" s="12"/>
      <c r="AY598" s="12"/>
      <c r="AZ598" s="12"/>
      <c r="BA598" s="12"/>
      <c r="BB598" s="12"/>
      <c r="BC598" s="12"/>
      <c r="BD598" s="12"/>
      <c r="BE598" s="12"/>
      <c r="BF598" s="12"/>
      <c r="BG598" s="12"/>
      <c r="BH598" s="12"/>
      <c r="BI598" s="12"/>
      <c r="BJ598" s="12"/>
      <c r="BK598" s="12"/>
      <c r="BL598" s="12"/>
      <c r="BM598" s="12"/>
      <c r="BN598" s="12"/>
      <c r="BO598" s="12"/>
      <c r="BP598" s="12"/>
      <c r="BQ598" s="12"/>
      <c r="BR598" s="12"/>
      <c r="BS598" s="12"/>
      <c r="BT598" s="12"/>
      <c r="BU598" s="12"/>
      <c r="BV598" s="12"/>
      <c r="BW598" s="12"/>
      <c r="BX598" s="12"/>
      <c r="BY598" s="12"/>
      <c r="BZ598" s="12"/>
      <c r="CA598" s="12"/>
      <c r="CB598" s="12"/>
      <c r="CC598" s="12"/>
    </row>
    <row r="599" spans="1:81" ht="15.75" x14ac:dyDescent="0.25">
      <c r="A599" s="20"/>
      <c r="B599" s="29"/>
      <c r="C599" s="29"/>
      <c r="D599" s="29"/>
      <c r="E599" s="29"/>
      <c r="F599" s="26"/>
      <c r="G599" s="13"/>
      <c r="H599" s="20"/>
      <c r="I599" s="22"/>
      <c r="J599" s="22"/>
      <c r="K599" s="22"/>
      <c r="L599" s="22"/>
      <c r="M599" s="24"/>
      <c r="N599" s="22"/>
      <c r="O599" s="20"/>
      <c r="P599" s="12"/>
      <c r="Q599" s="12"/>
      <c r="R599" s="12"/>
      <c r="S599" s="12"/>
      <c r="T599" s="12"/>
      <c r="U599" s="12"/>
      <c r="V599" s="12"/>
      <c r="W599" s="12"/>
      <c r="X599" s="12"/>
      <c r="Y599" s="12"/>
      <c r="Z599" s="12"/>
      <c r="AA599" s="12"/>
      <c r="AB599" s="12"/>
      <c r="AC599" s="12"/>
      <c r="AD599" s="12"/>
      <c r="AE599" s="12"/>
      <c r="AF599" s="12"/>
      <c r="AG599" s="12"/>
      <c r="AH599" s="12"/>
      <c r="AI599" s="12"/>
      <c r="AJ599" s="12"/>
      <c r="AK599" s="12"/>
      <c r="AL599" s="12"/>
      <c r="AM599" s="12"/>
      <c r="AN599" s="12"/>
      <c r="AO599" s="12"/>
      <c r="AP599" s="12"/>
      <c r="AQ599" s="12"/>
      <c r="AR599" s="12"/>
      <c r="AS599" s="12"/>
      <c r="AT599" s="12"/>
      <c r="AU599" s="12"/>
      <c r="AV599" s="12"/>
      <c r="AW599" s="12"/>
      <c r="AX599" s="12"/>
      <c r="AY599" s="12"/>
      <c r="AZ599" s="12"/>
      <c r="BA599" s="12"/>
      <c r="BB599" s="12"/>
      <c r="BC599" s="12"/>
      <c r="BD599" s="12"/>
      <c r="BE599" s="12"/>
      <c r="BF599" s="12"/>
      <c r="BG599" s="12"/>
      <c r="BH599" s="12"/>
      <c r="BI599" s="12"/>
      <c r="BJ599" s="12"/>
      <c r="BK599" s="12"/>
      <c r="BL599" s="12"/>
      <c r="BM599" s="12"/>
      <c r="BN599" s="12"/>
      <c r="BO599" s="12"/>
      <c r="BP599" s="12"/>
      <c r="BQ599" s="12"/>
      <c r="BR599" s="12"/>
      <c r="BS599" s="12"/>
      <c r="BT599" s="12"/>
      <c r="BU599" s="12"/>
      <c r="BV599" s="12"/>
      <c r="BW599" s="12"/>
      <c r="BX599" s="12"/>
      <c r="BY599" s="12"/>
      <c r="BZ599" s="12"/>
      <c r="CA599" s="12"/>
      <c r="CB599" s="12"/>
      <c r="CC599" s="12"/>
    </row>
    <row r="600" spans="1:81" ht="15.75" x14ac:dyDescent="0.25">
      <c r="A600" s="20"/>
      <c r="B600" s="29"/>
      <c r="C600" s="29"/>
      <c r="D600" s="29"/>
      <c r="E600" s="29"/>
      <c r="F600" s="26"/>
      <c r="G600" s="13"/>
      <c r="H600" s="20"/>
      <c r="I600" s="22"/>
      <c r="J600" s="22"/>
      <c r="K600" s="22"/>
      <c r="L600" s="22"/>
      <c r="M600" s="24"/>
      <c r="N600" s="22"/>
      <c r="O600" s="20"/>
      <c r="P600" s="12"/>
      <c r="Q600" s="12"/>
      <c r="R600" s="12"/>
      <c r="S600" s="12"/>
      <c r="T600" s="12"/>
      <c r="U600" s="12"/>
      <c r="V600" s="12"/>
      <c r="W600" s="12"/>
      <c r="X600" s="12"/>
      <c r="Y600" s="12"/>
      <c r="Z600" s="12"/>
      <c r="AA600" s="12"/>
      <c r="AB600" s="12"/>
      <c r="AC600" s="12"/>
      <c r="AD600" s="12"/>
      <c r="AE600" s="12"/>
      <c r="AF600" s="12"/>
      <c r="AG600" s="12"/>
      <c r="AH600" s="12"/>
      <c r="AI600" s="12"/>
      <c r="AJ600" s="12"/>
      <c r="AK600" s="12"/>
      <c r="AL600" s="12"/>
      <c r="AM600" s="12"/>
      <c r="AN600" s="12"/>
      <c r="AO600" s="12"/>
      <c r="AP600" s="12"/>
      <c r="AQ600" s="12"/>
      <c r="AR600" s="12"/>
      <c r="AS600" s="12"/>
      <c r="AT600" s="12"/>
      <c r="AU600" s="12"/>
      <c r="AV600" s="12"/>
      <c r="AW600" s="12"/>
      <c r="AX600" s="12"/>
      <c r="AY600" s="12"/>
      <c r="AZ600" s="12"/>
      <c r="BA600" s="12"/>
      <c r="BB600" s="12"/>
      <c r="BC600" s="12"/>
      <c r="BD600" s="12"/>
      <c r="BE600" s="12"/>
      <c r="BF600" s="12"/>
      <c r="BG600" s="12"/>
      <c r="BH600" s="12"/>
      <c r="BI600" s="12"/>
      <c r="BJ600" s="12"/>
      <c r="BK600" s="12"/>
      <c r="BL600" s="12"/>
      <c r="BM600" s="12"/>
      <c r="BN600" s="12"/>
      <c r="BO600" s="12"/>
      <c r="BP600" s="12"/>
      <c r="BQ600" s="12"/>
      <c r="BR600" s="12"/>
      <c r="BS600" s="12"/>
      <c r="BT600" s="12"/>
      <c r="BU600" s="12"/>
      <c r="BV600" s="12"/>
      <c r="BW600" s="12"/>
      <c r="BX600" s="12"/>
      <c r="BY600" s="12"/>
      <c r="BZ600" s="12"/>
      <c r="CA600" s="12"/>
      <c r="CB600" s="12"/>
      <c r="CC600" s="12"/>
    </row>
    <row r="601" spans="1:81" ht="15.75" x14ac:dyDescent="0.25">
      <c r="A601" s="20"/>
      <c r="B601" s="29"/>
      <c r="C601" s="29"/>
      <c r="D601" s="29"/>
      <c r="E601" s="29"/>
      <c r="F601" s="26"/>
      <c r="G601" s="13"/>
      <c r="H601" s="20"/>
      <c r="I601" s="22"/>
      <c r="J601" s="22"/>
      <c r="K601" s="22"/>
      <c r="L601" s="22"/>
      <c r="M601" s="24"/>
      <c r="N601" s="22"/>
      <c r="O601" s="20"/>
      <c r="P601" s="12"/>
      <c r="Q601" s="12"/>
      <c r="R601" s="12"/>
      <c r="S601" s="12"/>
      <c r="T601" s="12"/>
      <c r="U601" s="12"/>
      <c r="V601" s="12"/>
      <c r="W601" s="12"/>
      <c r="X601" s="12"/>
      <c r="Y601" s="12"/>
      <c r="Z601" s="12"/>
      <c r="AA601" s="12"/>
      <c r="AB601" s="12"/>
      <c r="AC601" s="12"/>
      <c r="AD601" s="12"/>
      <c r="AE601" s="12"/>
      <c r="AF601" s="12"/>
      <c r="AG601" s="12"/>
      <c r="AH601" s="12"/>
      <c r="AI601" s="12"/>
      <c r="AJ601" s="12"/>
      <c r="AK601" s="12"/>
      <c r="AL601" s="12"/>
      <c r="AM601" s="12"/>
      <c r="AN601" s="12"/>
      <c r="AO601" s="12"/>
      <c r="AP601" s="12"/>
      <c r="AQ601" s="12"/>
      <c r="AR601" s="12"/>
      <c r="AS601" s="12"/>
      <c r="AT601" s="12"/>
      <c r="AU601" s="12"/>
      <c r="AV601" s="12"/>
      <c r="AW601" s="12"/>
      <c r="AX601" s="12"/>
      <c r="AY601" s="12"/>
      <c r="AZ601" s="12"/>
      <c r="BA601" s="12"/>
      <c r="BB601" s="12"/>
      <c r="BC601" s="12"/>
      <c r="BD601" s="12"/>
      <c r="BE601" s="12"/>
      <c r="BF601" s="12"/>
      <c r="BG601" s="12"/>
      <c r="BH601" s="12"/>
      <c r="BI601" s="12"/>
      <c r="BJ601" s="12"/>
      <c r="BK601" s="12"/>
      <c r="BL601" s="12"/>
      <c r="BM601" s="12"/>
      <c r="BN601" s="12"/>
      <c r="BO601" s="12"/>
      <c r="BP601" s="12"/>
      <c r="BQ601" s="12"/>
      <c r="BR601" s="12"/>
      <c r="BS601" s="12"/>
      <c r="BT601" s="12"/>
      <c r="BU601" s="12"/>
      <c r="BV601" s="12"/>
      <c r="BW601" s="12"/>
      <c r="BX601" s="12"/>
      <c r="BY601" s="12"/>
      <c r="BZ601" s="12"/>
      <c r="CA601" s="12"/>
      <c r="CB601" s="12"/>
      <c r="CC601" s="12"/>
    </row>
    <row r="602" spans="1:81" ht="15.75" x14ac:dyDescent="0.25">
      <c r="A602" s="20"/>
      <c r="B602" s="29"/>
      <c r="C602" s="29"/>
      <c r="D602" s="29"/>
      <c r="E602" s="29"/>
      <c r="F602" s="26"/>
      <c r="G602" s="13"/>
      <c r="H602" s="20"/>
      <c r="I602" s="22"/>
      <c r="J602" s="22"/>
      <c r="K602" s="22"/>
      <c r="L602" s="22"/>
      <c r="M602" s="24"/>
      <c r="N602" s="22"/>
      <c r="O602" s="20"/>
      <c r="P602" s="12"/>
      <c r="Q602" s="12"/>
      <c r="R602" s="12"/>
      <c r="S602" s="12"/>
      <c r="T602" s="12"/>
      <c r="U602" s="12"/>
      <c r="V602" s="12"/>
      <c r="W602" s="12"/>
      <c r="X602" s="12"/>
      <c r="Y602" s="12"/>
      <c r="Z602" s="12"/>
      <c r="AA602" s="12"/>
      <c r="AB602" s="12"/>
      <c r="AC602" s="12"/>
      <c r="AD602" s="12"/>
      <c r="AE602" s="12"/>
      <c r="AF602" s="12"/>
      <c r="AG602" s="12"/>
      <c r="AH602" s="12"/>
      <c r="AI602" s="12"/>
      <c r="AJ602" s="12"/>
      <c r="AK602" s="12"/>
      <c r="AL602" s="12"/>
      <c r="AM602" s="12"/>
      <c r="AN602" s="12"/>
      <c r="AO602" s="12"/>
      <c r="AP602" s="12"/>
      <c r="AQ602" s="12"/>
      <c r="AR602" s="12"/>
      <c r="AS602" s="12"/>
      <c r="AT602" s="12"/>
      <c r="AU602" s="12"/>
      <c r="AV602" s="12"/>
      <c r="AW602" s="12"/>
      <c r="AX602" s="12"/>
      <c r="AY602" s="12"/>
      <c r="AZ602" s="12"/>
      <c r="BA602" s="12"/>
      <c r="BB602" s="12"/>
      <c r="BC602" s="12"/>
      <c r="BD602" s="12"/>
      <c r="BE602" s="12"/>
      <c r="BF602" s="12"/>
      <c r="BG602" s="12"/>
      <c r="BH602" s="12"/>
      <c r="BI602" s="12"/>
      <c r="BJ602" s="12"/>
      <c r="BK602" s="12"/>
      <c r="BL602" s="12"/>
      <c r="BM602" s="12"/>
      <c r="BN602" s="12"/>
      <c r="BO602" s="12"/>
      <c r="BP602" s="12"/>
      <c r="BQ602" s="12"/>
      <c r="BR602" s="12"/>
      <c r="BS602" s="12"/>
      <c r="BT602" s="12"/>
      <c r="BU602" s="12"/>
      <c r="BV602" s="12"/>
      <c r="BW602" s="12"/>
      <c r="BX602" s="12"/>
      <c r="BY602" s="12"/>
      <c r="BZ602" s="12"/>
      <c r="CA602" s="12"/>
      <c r="CB602" s="12"/>
      <c r="CC602" s="12"/>
    </row>
    <row r="603" spans="1:81" ht="15.75" x14ac:dyDescent="0.25">
      <c r="A603" s="20"/>
      <c r="B603" s="29"/>
      <c r="C603" s="29"/>
      <c r="D603" s="29"/>
      <c r="E603" s="29"/>
      <c r="F603" s="26"/>
      <c r="G603" s="13"/>
      <c r="H603" s="20"/>
      <c r="I603" s="22"/>
      <c r="J603" s="22"/>
      <c r="K603" s="22"/>
      <c r="L603" s="22"/>
      <c r="M603" s="24"/>
      <c r="N603" s="22"/>
      <c r="O603" s="20"/>
      <c r="P603" s="12"/>
      <c r="Q603" s="12"/>
      <c r="R603" s="12"/>
      <c r="S603" s="12"/>
      <c r="T603" s="12"/>
      <c r="U603" s="12"/>
      <c r="V603" s="12"/>
      <c r="W603" s="12"/>
      <c r="X603" s="12"/>
      <c r="Y603" s="12"/>
      <c r="Z603" s="12"/>
      <c r="AA603" s="12"/>
      <c r="AB603" s="12"/>
      <c r="AC603" s="12"/>
      <c r="AD603" s="12"/>
      <c r="AE603" s="12"/>
      <c r="AF603" s="12"/>
      <c r="AG603" s="12"/>
      <c r="AH603" s="12"/>
      <c r="AI603" s="12"/>
      <c r="AJ603" s="12"/>
      <c r="AK603" s="12"/>
      <c r="AL603" s="12"/>
      <c r="AM603" s="12"/>
      <c r="AN603" s="12"/>
      <c r="AO603" s="12"/>
      <c r="AP603" s="12"/>
      <c r="AQ603" s="12"/>
      <c r="AR603" s="12"/>
      <c r="AS603" s="12"/>
      <c r="AT603" s="12"/>
      <c r="AU603" s="12"/>
      <c r="AV603" s="12"/>
      <c r="AW603" s="12"/>
      <c r="AX603" s="12"/>
      <c r="AY603" s="12"/>
      <c r="AZ603" s="12"/>
      <c r="BA603" s="12"/>
      <c r="BB603" s="12"/>
      <c r="BC603" s="12"/>
      <c r="BD603" s="12"/>
      <c r="BE603" s="12"/>
      <c r="BF603" s="12"/>
      <c r="BG603" s="12"/>
      <c r="BH603" s="12"/>
      <c r="BI603" s="12"/>
      <c r="BJ603" s="12"/>
      <c r="BK603" s="12"/>
      <c r="BL603" s="12"/>
      <c r="BM603" s="12"/>
      <c r="BN603" s="12"/>
      <c r="BO603" s="12"/>
      <c r="BP603" s="12"/>
      <c r="BQ603" s="12"/>
      <c r="BR603" s="12"/>
      <c r="BS603" s="12"/>
      <c r="BT603" s="12"/>
      <c r="BU603" s="12"/>
      <c r="BV603" s="12"/>
      <c r="BW603" s="12"/>
      <c r="BX603" s="12"/>
      <c r="BY603" s="12"/>
      <c r="BZ603" s="12"/>
      <c r="CA603" s="12"/>
      <c r="CB603" s="12"/>
      <c r="CC603" s="12"/>
    </row>
    <row r="604" spans="1:81" ht="15.75" x14ac:dyDescent="0.25">
      <c r="A604" s="20"/>
      <c r="B604" s="29"/>
      <c r="C604" s="29"/>
      <c r="D604" s="29"/>
      <c r="E604" s="29"/>
      <c r="F604" s="26"/>
      <c r="G604" s="13"/>
      <c r="H604" s="20"/>
      <c r="I604" s="22"/>
      <c r="J604" s="22"/>
      <c r="K604" s="22"/>
      <c r="L604" s="22"/>
      <c r="M604" s="24"/>
      <c r="N604" s="22"/>
      <c r="O604" s="20"/>
      <c r="P604" s="12"/>
      <c r="Q604" s="12"/>
      <c r="R604" s="12"/>
      <c r="S604" s="12"/>
      <c r="T604" s="12"/>
      <c r="U604" s="12"/>
      <c r="V604" s="12"/>
      <c r="W604" s="12"/>
      <c r="X604" s="12"/>
      <c r="Y604" s="12"/>
      <c r="Z604" s="12"/>
      <c r="AA604" s="12"/>
      <c r="AB604" s="12"/>
      <c r="AC604" s="12"/>
      <c r="AD604" s="12"/>
      <c r="AE604" s="12"/>
      <c r="AF604" s="12"/>
      <c r="AG604" s="12"/>
      <c r="AH604" s="12"/>
      <c r="AI604" s="12"/>
      <c r="AJ604" s="12"/>
      <c r="AK604" s="12"/>
      <c r="AL604" s="12"/>
      <c r="AM604" s="12"/>
      <c r="AN604" s="12"/>
      <c r="AO604" s="12"/>
      <c r="AP604" s="12"/>
      <c r="AQ604" s="12"/>
      <c r="AR604" s="12"/>
      <c r="AS604" s="12"/>
      <c r="AT604" s="12"/>
      <c r="AU604" s="12"/>
      <c r="AV604" s="12"/>
      <c r="AW604" s="12"/>
      <c r="AX604" s="12"/>
      <c r="AY604" s="12"/>
      <c r="AZ604" s="12"/>
      <c r="BA604" s="12"/>
      <c r="BB604" s="12"/>
      <c r="BC604" s="12"/>
      <c r="BD604" s="12"/>
      <c r="BE604" s="12"/>
      <c r="BF604" s="12"/>
      <c r="BG604" s="12"/>
      <c r="BH604" s="12"/>
      <c r="BI604" s="12"/>
      <c r="BJ604" s="12"/>
      <c r="BK604" s="12"/>
      <c r="BL604" s="12"/>
      <c r="BM604" s="12"/>
      <c r="BN604" s="12"/>
      <c r="BO604" s="12"/>
      <c r="BP604" s="12"/>
      <c r="BQ604" s="12"/>
      <c r="BR604" s="12"/>
      <c r="BS604" s="12"/>
      <c r="BT604" s="12"/>
      <c r="BU604" s="12"/>
      <c r="BV604" s="12"/>
      <c r="BW604" s="12"/>
      <c r="BX604" s="12"/>
      <c r="BY604" s="12"/>
      <c r="BZ604" s="12"/>
      <c r="CA604" s="12"/>
      <c r="CB604" s="12"/>
      <c r="CC604" s="12"/>
    </row>
    <row r="605" spans="1:81" ht="15.75" x14ac:dyDescent="0.25">
      <c r="A605" s="20"/>
      <c r="B605" s="29"/>
      <c r="C605" s="29"/>
      <c r="D605" s="29"/>
      <c r="E605" s="29"/>
      <c r="F605" s="26"/>
      <c r="G605" s="13"/>
      <c r="H605" s="20"/>
      <c r="I605" s="22"/>
      <c r="J605" s="22"/>
      <c r="K605" s="22"/>
      <c r="L605" s="22"/>
      <c r="M605" s="24"/>
      <c r="N605" s="22"/>
      <c r="O605" s="20"/>
      <c r="P605" s="12"/>
      <c r="Q605" s="12"/>
      <c r="R605" s="12"/>
      <c r="S605" s="12"/>
      <c r="T605" s="12"/>
      <c r="U605" s="12"/>
      <c r="V605" s="12"/>
      <c r="W605" s="12"/>
      <c r="X605" s="12"/>
      <c r="Y605" s="12"/>
      <c r="Z605" s="12"/>
      <c r="AA605" s="12"/>
      <c r="AB605" s="12"/>
      <c r="AC605" s="12"/>
      <c r="AD605" s="12"/>
      <c r="AE605" s="12"/>
      <c r="AF605" s="12"/>
      <c r="AG605" s="12"/>
      <c r="AH605" s="12"/>
      <c r="AI605" s="12"/>
      <c r="AJ605" s="12"/>
      <c r="AK605" s="12"/>
      <c r="AL605" s="12"/>
      <c r="AM605" s="12"/>
      <c r="AN605" s="12"/>
      <c r="AO605" s="12"/>
      <c r="AP605" s="12"/>
      <c r="AQ605" s="12"/>
      <c r="AR605" s="12"/>
      <c r="AS605" s="12"/>
      <c r="AT605" s="12"/>
      <c r="AU605" s="12"/>
      <c r="AV605" s="12"/>
      <c r="AW605" s="12"/>
      <c r="AX605" s="12"/>
      <c r="AY605" s="12"/>
      <c r="AZ605" s="12"/>
      <c r="BA605" s="12"/>
      <c r="BB605" s="12"/>
      <c r="BC605" s="12"/>
      <c r="BD605" s="12"/>
      <c r="BE605" s="12"/>
      <c r="BF605" s="12"/>
      <c r="BG605" s="12"/>
      <c r="BH605" s="12"/>
      <c r="BI605" s="12"/>
      <c r="BJ605" s="12"/>
      <c r="BK605" s="12"/>
      <c r="BL605" s="12"/>
      <c r="BM605" s="12"/>
      <c r="BN605" s="12"/>
      <c r="BO605" s="12"/>
      <c r="BP605" s="12"/>
      <c r="BQ605" s="12"/>
      <c r="BR605" s="12"/>
      <c r="BS605" s="12"/>
      <c r="BT605" s="12"/>
      <c r="BU605" s="12"/>
      <c r="BV605" s="12"/>
      <c r="BW605" s="12"/>
      <c r="BX605" s="12"/>
      <c r="BY605" s="12"/>
      <c r="BZ605" s="12"/>
      <c r="CA605" s="12"/>
      <c r="CB605" s="12"/>
      <c r="CC605" s="12"/>
    </row>
    <row r="606" spans="1:81" ht="15.75" x14ac:dyDescent="0.25">
      <c r="A606" s="20"/>
      <c r="B606" s="29"/>
      <c r="C606" s="29"/>
      <c r="D606" s="29"/>
      <c r="E606" s="29"/>
      <c r="F606" s="26"/>
      <c r="G606" s="13"/>
      <c r="H606" s="20"/>
      <c r="I606" s="22"/>
      <c r="J606" s="22"/>
      <c r="K606" s="22"/>
      <c r="L606" s="22"/>
      <c r="M606" s="24"/>
      <c r="N606" s="22"/>
      <c r="O606" s="20"/>
      <c r="P606" s="12"/>
      <c r="Q606" s="12"/>
      <c r="R606" s="12"/>
      <c r="S606" s="12"/>
      <c r="T606" s="12"/>
      <c r="U606" s="12"/>
      <c r="V606" s="12"/>
      <c r="W606" s="12"/>
      <c r="X606" s="12"/>
      <c r="Y606" s="12"/>
      <c r="Z606" s="12"/>
      <c r="AA606" s="12"/>
      <c r="AB606" s="12"/>
      <c r="AC606" s="12"/>
      <c r="AD606" s="12"/>
      <c r="AE606" s="12"/>
      <c r="AF606" s="12"/>
      <c r="AG606" s="12"/>
      <c r="AH606" s="12"/>
      <c r="AI606" s="12"/>
      <c r="AJ606" s="12"/>
      <c r="AK606" s="12"/>
      <c r="AL606" s="12"/>
      <c r="AM606" s="12"/>
      <c r="AN606" s="12"/>
      <c r="AO606" s="12"/>
      <c r="AP606" s="12"/>
      <c r="AQ606" s="12"/>
      <c r="AR606" s="12"/>
      <c r="AS606" s="12"/>
      <c r="AT606" s="12"/>
      <c r="AU606" s="12"/>
      <c r="AV606" s="12"/>
      <c r="AW606" s="12"/>
      <c r="AX606" s="12"/>
      <c r="AY606" s="12"/>
      <c r="AZ606" s="12"/>
      <c r="BA606" s="12"/>
      <c r="BB606" s="12"/>
      <c r="BC606" s="12"/>
      <c r="BD606" s="12"/>
      <c r="BE606" s="12"/>
      <c r="BF606" s="12"/>
      <c r="BG606" s="12"/>
      <c r="BH606" s="12"/>
      <c r="BI606" s="12"/>
      <c r="BJ606" s="12"/>
      <c r="BK606" s="12"/>
      <c r="BL606" s="12"/>
      <c r="BM606" s="12"/>
      <c r="BN606" s="12"/>
      <c r="BO606" s="12"/>
      <c r="BP606" s="12"/>
      <c r="BQ606" s="12"/>
      <c r="BR606" s="12"/>
      <c r="BS606" s="12"/>
      <c r="BT606" s="12"/>
      <c r="BU606" s="12"/>
      <c r="BV606" s="12"/>
      <c r="BW606" s="12"/>
      <c r="BX606" s="12"/>
      <c r="BY606" s="12"/>
      <c r="BZ606" s="12"/>
      <c r="CA606" s="12"/>
      <c r="CB606" s="12"/>
      <c r="CC606" s="12"/>
    </row>
    <row r="607" spans="1:81" ht="15.75" x14ac:dyDescent="0.25">
      <c r="A607" s="20"/>
      <c r="B607" s="29"/>
      <c r="C607" s="29"/>
      <c r="D607" s="29"/>
      <c r="E607" s="29"/>
      <c r="F607" s="26"/>
      <c r="G607" s="13"/>
      <c r="H607" s="20"/>
      <c r="I607" s="22"/>
      <c r="J607" s="22"/>
      <c r="K607" s="22"/>
      <c r="L607" s="22"/>
      <c r="M607" s="24"/>
      <c r="N607" s="22"/>
      <c r="O607" s="20"/>
      <c r="P607" s="12"/>
      <c r="Q607" s="12"/>
      <c r="R607" s="12"/>
      <c r="S607" s="12"/>
      <c r="T607" s="12"/>
      <c r="U607" s="12"/>
      <c r="V607" s="12"/>
      <c r="W607" s="12"/>
      <c r="X607" s="12"/>
      <c r="Y607" s="12"/>
      <c r="Z607" s="12"/>
      <c r="AA607" s="12"/>
      <c r="AB607" s="12"/>
      <c r="AC607" s="12"/>
      <c r="AD607" s="12"/>
      <c r="AE607" s="12"/>
      <c r="AF607" s="12"/>
      <c r="AG607" s="12"/>
      <c r="AH607" s="12"/>
      <c r="AI607" s="12"/>
      <c r="AJ607" s="12"/>
      <c r="AK607" s="12"/>
      <c r="AL607" s="12"/>
      <c r="AM607" s="12"/>
      <c r="AN607" s="12"/>
      <c r="AO607" s="12"/>
      <c r="AP607" s="12"/>
      <c r="AQ607" s="12"/>
      <c r="AR607" s="12"/>
      <c r="AS607" s="12"/>
      <c r="AT607" s="12"/>
      <c r="AU607" s="12"/>
      <c r="AV607" s="12"/>
      <c r="AW607" s="12"/>
      <c r="AX607" s="12"/>
      <c r="AY607" s="12"/>
      <c r="AZ607" s="12"/>
      <c r="BA607" s="12"/>
      <c r="BB607" s="12"/>
      <c r="BC607" s="12"/>
      <c r="BD607" s="12"/>
      <c r="BE607" s="12"/>
      <c r="BF607" s="12"/>
      <c r="BG607" s="12"/>
      <c r="BH607" s="12"/>
      <c r="BI607" s="12"/>
      <c r="BJ607" s="12"/>
      <c r="BK607" s="12"/>
      <c r="BL607" s="12"/>
      <c r="BM607" s="12"/>
      <c r="BN607" s="12"/>
      <c r="BO607" s="12"/>
      <c r="BP607" s="12"/>
      <c r="BQ607" s="12"/>
      <c r="BR607" s="12"/>
      <c r="BS607" s="12"/>
      <c r="BT607" s="12"/>
      <c r="BU607" s="12"/>
      <c r="BV607" s="12"/>
      <c r="BW607" s="12"/>
      <c r="BX607" s="12"/>
      <c r="BY607" s="12"/>
      <c r="BZ607" s="12"/>
      <c r="CA607" s="12"/>
      <c r="CB607" s="12"/>
      <c r="CC607" s="12"/>
    </row>
    <row r="608" spans="1:81" ht="15.75" x14ac:dyDescent="0.25">
      <c r="A608" s="20"/>
      <c r="B608" s="29"/>
      <c r="C608" s="29"/>
      <c r="D608" s="29"/>
      <c r="E608" s="29"/>
      <c r="F608" s="26"/>
      <c r="G608" s="13"/>
      <c r="H608" s="20"/>
      <c r="I608" s="22"/>
      <c r="J608" s="22"/>
      <c r="K608" s="22"/>
      <c r="L608" s="22"/>
      <c r="M608" s="24"/>
      <c r="N608" s="22"/>
      <c r="O608" s="20"/>
      <c r="P608" s="12"/>
      <c r="Q608" s="12"/>
      <c r="R608" s="12"/>
      <c r="S608" s="12"/>
      <c r="T608" s="12"/>
      <c r="U608" s="12"/>
      <c r="V608" s="12"/>
      <c r="W608" s="12"/>
      <c r="X608" s="12"/>
      <c r="Y608" s="12"/>
      <c r="Z608" s="12"/>
      <c r="AA608" s="12"/>
      <c r="AB608" s="12"/>
      <c r="AC608" s="12"/>
      <c r="AD608" s="12"/>
      <c r="AE608" s="12"/>
      <c r="AF608" s="12"/>
      <c r="AG608" s="12"/>
      <c r="AH608" s="12"/>
      <c r="AI608" s="12"/>
      <c r="AJ608" s="12"/>
      <c r="AK608" s="12"/>
      <c r="AL608" s="12"/>
      <c r="AM608" s="12"/>
      <c r="AN608" s="12"/>
      <c r="AO608" s="12"/>
      <c r="AP608" s="12"/>
      <c r="AQ608" s="12"/>
      <c r="AR608" s="12"/>
      <c r="AS608" s="12"/>
      <c r="AT608" s="12"/>
      <c r="AU608" s="12"/>
      <c r="AV608" s="12"/>
      <c r="AW608" s="12"/>
      <c r="AX608" s="12"/>
      <c r="AY608" s="12"/>
      <c r="AZ608" s="12"/>
      <c r="BA608" s="12"/>
      <c r="BB608" s="12"/>
      <c r="BC608" s="12"/>
      <c r="BD608" s="12"/>
      <c r="BE608" s="12"/>
      <c r="BF608" s="12"/>
      <c r="BG608" s="12"/>
      <c r="BH608" s="12"/>
      <c r="BI608" s="12"/>
      <c r="BJ608" s="12"/>
      <c r="BK608" s="12"/>
      <c r="BL608" s="12"/>
      <c r="BM608" s="12"/>
      <c r="BN608" s="12"/>
      <c r="BO608" s="12"/>
      <c r="BP608" s="12"/>
      <c r="BQ608" s="12"/>
      <c r="BR608" s="12"/>
      <c r="BS608" s="12"/>
      <c r="BT608" s="12"/>
      <c r="BU608" s="12"/>
      <c r="BV608" s="12"/>
      <c r="BW608" s="12"/>
      <c r="BX608" s="12"/>
      <c r="BY608" s="12"/>
      <c r="BZ608" s="12"/>
      <c r="CA608" s="12"/>
      <c r="CB608" s="12"/>
      <c r="CC608" s="12"/>
    </row>
    <row r="609" spans="1:81" ht="15.75" x14ac:dyDescent="0.25">
      <c r="A609" s="20"/>
      <c r="B609" s="29"/>
      <c r="C609" s="29"/>
      <c r="D609" s="29"/>
      <c r="E609" s="29"/>
      <c r="F609" s="26"/>
      <c r="G609" s="13"/>
      <c r="H609" s="20"/>
      <c r="I609" s="22"/>
      <c r="J609" s="22"/>
      <c r="K609" s="22"/>
      <c r="L609" s="22"/>
      <c r="M609" s="24"/>
      <c r="N609" s="22"/>
      <c r="O609" s="20"/>
      <c r="P609" s="12"/>
      <c r="Q609" s="12"/>
      <c r="R609" s="12"/>
      <c r="S609" s="12"/>
      <c r="T609" s="12"/>
      <c r="U609" s="12"/>
      <c r="V609" s="12"/>
      <c r="W609" s="12"/>
      <c r="X609" s="12"/>
      <c r="Y609" s="12"/>
      <c r="Z609" s="12"/>
      <c r="AA609" s="12"/>
      <c r="AB609" s="12"/>
      <c r="AC609" s="12"/>
      <c r="AD609" s="12"/>
      <c r="AE609" s="12"/>
      <c r="AF609" s="12"/>
      <c r="AG609" s="12"/>
      <c r="AH609" s="12"/>
      <c r="AI609" s="12"/>
      <c r="AJ609" s="12"/>
      <c r="AK609" s="12"/>
      <c r="AL609" s="12"/>
      <c r="AM609" s="12"/>
      <c r="AN609" s="12"/>
      <c r="AO609" s="12"/>
      <c r="AP609" s="12"/>
      <c r="AQ609" s="12"/>
      <c r="AR609" s="12"/>
      <c r="AS609" s="12"/>
      <c r="AT609" s="12"/>
      <c r="AU609" s="12"/>
      <c r="AV609" s="12"/>
      <c r="AW609" s="12"/>
      <c r="AX609" s="12"/>
      <c r="AY609" s="12"/>
      <c r="AZ609" s="12"/>
      <c r="BA609" s="12"/>
      <c r="BB609" s="12"/>
      <c r="BC609" s="12"/>
      <c r="BD609" s="12"/>
      <c r="BE609" s="12"/>
      <c r="BF609" s="12"/>
      <c r="BG609" s="12"/>
      <c r="BH609" s="12"/>
      <c r="BI609" s="12"/>
      <c r="BJ609" s="12"/>
      <c r="BK609" s="12"/>
      <c r="BL609" s="12"/>
      <c r="BM609" s="12"/>
      <c r="BN609" s="12"/>
      <c r="BO609" s="12"/>
      <c r="BP609" s="12"/>
      <c r="BQ609" s="12"/>
      <c r="BR609" s="12"/>
      <c r="BS609" s="12"/>
      <c r="BT609" s="12"/>
      <c r="BU609" s="12"/>
      <c r="BV609" s="12"/>
      <c r="BW609" s="12"/>
      <c r="BX609" s="12"/>
      <c r="BY609" s="12"/>
      <c r="BZ609" s="12"/>
      <c r="CA609" s="12"/>
      <c r="CB609" s="12"/>
      <c r="CC609" s="12"/>
    </row>
    <row r="610" spans="1:81" ht="15.75" x14ac:dyDescent="0.25">
      <c r="A610" s="20"/>
      <c r="B610" s="29"/>
      <c r="C610" s="29"/>
      <c r="D610" s="29"/>
      <c r="E610" s="29"/>
      <c r="F610" s="26"/>
      <c r="G610" s="13"/>
      <c r="H610" s="20"/>
      <c r="I610" s="22"/>
      <c r="J610" s="22"/>
      <c r="K610" s="22"/>
      <c r="L610" s="22"/>
      <c r="M610" s="24"/>
      <c r="N610" s="22"/>
      <c r="O610" s="20"/>
      <c r="P610" s="12"/>
      <c r="Q610" s="12"/>
      <c r="R610" s="12"/>
      <c r="S610" s="12"/>
      <c r="T610" s="12"/>
      <c r="U610" s="12"/>
      <c r="V610" s="12"/>
      <c r="W610" s="12"/>
      <c r="X610" s="12"/>
      <c r="Y610" s="12"/>
      <c r="Z610" s="12"/>
      <c r="AA610" s="12"/>
      <c r="AB610" s="12"/>
      <c r="AC610" s="12"/>
      <c r="AD610" s="12"/>
      <c r="AE610" s="12"/>
      <c r="AF610" s="12"/>
      <c r="AG610" s="12"/>
      <c r="AH610" s="12"/>
      <c r="AI610" s="12"/>
      <c r="AJ610" s="12"/>
      <c r="AK610" s="12"/>
      <c r="AL610" s="12"/>
      <c r="AM610" s="12"/>
      <c r="AN610" s="12"/>
      <c r="AO610" s="12"/>
      <c r="AP610" s="12"/>
      <c r="AQ610" s="12"/>
      <c r="AR610" s="12"/>
      <c r="AS610" s="12"/>
      <c r="AT610" s="12"/>
      <c r="AU610" s="12"/>
      <c r="AV610" s="12"/>
      <c r="AW610" s="12"/>
      <c r="AX610" s="12"/>
      <c r="AY610" s="12"/>
      <c r="AZ610" s="12"/>
      <c r="BA610" s="12"/>
      <c r="BB610" s="12"/>
      <c r="BC610" s="12"/>
      <c r="BD610" s="12"/>
      <c r="BE610" s="12"/>
      <c r="BF610" s="12"/>
      <c r="BG610" s="12"/>
      <c r="BH610" s="12"/>
      <c r="BI610" s="12"/>
      <c r="BJ610" s="12"/>
      <c r="BK610" s="12"/>
      <c r="BL610" s="12"/>
      <c r="BM610" s="12"/>
      <c r="BN610" s="12"/>
      <c r="BO610" s="12"/>
      <c r="BP610" s="12"/>
      <c r="BQ610" s="12"/>
      <c r="BR610" s="12"/>
      <c r="BS610" s="12"/>
      <c r="BT610" s="12"/>
      <c r="BU610" s="12"/>
      <c r="BV610" s="12"/>
      <c r="BW610" s="12"/>
      <c r="BX610" s="12"/>
      <c r="BY610" s="12"/>
      <c r="BZ610" s="12"/>
      <c r="CA610" s="12"/>
      <c r="CB610" s="12"/>
      <c r="CC610" s="12"/>
    </row>
    <row r="611" spans="1:81" ht="15.75" x14ac:dyDescent="0.25">
      <c r="A611" s="20"/>
      <c r="B611" s="29"/>
      <c r="C611" s="29"/>
      <c r="D611" s="29"/>
      <c r="E611" s="29"/>
      <c r="F611" s="26"/>
      <c r="G611" s="13"/>
      <c r="H611" s="20"/>
      <c r="I611" s="22"/>
      <c r="J611" s="22"/>
      <c r="K611" s="22"/>
      <c r="L611" s="22"/>
      <c r="M611" s="24"/>
      <c r="N611" s="22"/>
      <c r="O611" s="20"/>
      <c r="P611" s="12"/>
      <c r="Q611" s="12"/>
      <c r="R611" s="12"/>
      <c r="S611" s="12"/>
      <c r="T611" s="12"/>
      <c r="U611" s="12"/>
      <c r="V611" s="12"/>
      <c r="W611" s="12"/>
      <c r="X611" s="12"/>
      <c r="Y611" s="12"/>
      <c r="Z611" s="12"/>
      <c r="AA611" s="12"/>
      <c r="AB611" s="12"/>
      <c r="AC611" s="12"/>
      <c r="AD611" s="12"/>
      <c r="AE611" s="12"/>
      <c r="AF611" s="12"/>
      <c r="AG611" s="12"/>
      <c r="AH611" s="12"/>
      <c r="AI611" s="12"/>
      <c r="AJ611" s="12"/>
      <c r="AK611" s="12"/>
      <c r="AL611" s="12"/>
      <c r="AM611" s="12"/>
      <c r="AN611" s="12"/>
      <c r="AO611" s="12"/>
      <c r="AP611" s="12"/>
      <c r="AQ611" s="12"/>
      <c r="AR611" s="12"/>
      <c r="AS611" s="12"/>
      <c r="AT611" s="12"/>
      <c r="AU611" s="12"/>
      <c r="AV611" s="12"/>
      <c r="AW611" s="12"/>
      <c r="AX611" s="12"/>
      <c r="AY611" s="12"/>
      <c r="AZ611" s="12"/>
      <c r="BA611" s="12"/>
      <c r="BB611" s="12"/>
      <c r="BC611" s="12"/>
      <c r="BD611" s="12"/>
      <c r="BE611" s="12"/>
      <c r="BF611" s="12"/>
      <c r="BG611" s="12"/>
      <c r="BH611" s="12"/>
      <c r="BI611" s="12"/>
      <c r="BJ611" s="12"/>
      <c r="BK611" s="12"/>
      <c r="BL611" s="12"/>
      <c r="BM611" s="12"/>
      <c r="BN611" s="12"/>
      <c r="BO611" s="12"/>
      <c r="BP611" s="12"/>
      <c r="BQ611" s="12"/>
      <c r="BR611" s="12"/>
      <c r="BS611" s="12"/>
      <c r="BT611" s="12"/>
      <c r="BU611" s="12"/>
      <c r="BV611" s="12"/>
      <c r="BW611" s="12"/>
      <c r="BX611" s="12"/>
      <c r="BY611" s="12"/>
      <c r="BZ611" s="12"/>
      <c r="CA611" s="12"/>
      <c r="CB611" s="12"/>
      <c r="CC611" s="12"/>
    </row>
    <row r="612" spans="1:81" ht="15.75" x14ac:dyDescent="0.25">
      <c r="A612" s="20"/>
      <c r="B612" s="29"/>
      <c r="C612" s="29"/>
      <c r="D612" s="29"/>
      <c r="E612" s="29"/>
      <c r="F612" s="26"/>
      <c r="G612" s="13"/>
      <c r="H612" s="20"/>
      <c r="I612" s="22"/>
      <c r="J612" s="22"/>
      <c r="K612" s="22"/>
      <c r="L612" s="22"/>
      <c r="M612" s="24"/>
      <c r="N612" s="22"/>
      <c r="O612" s="20"/>
      <c r="P612" s="12"/>
      <c r="Q612" s="12"/>
      <c r="R612" s="12"/>
      <c r="S612" s="12"/>
      <c r="T612" s="12"/>
      <c r="U612" s="12"/>
      <c r="V612" s="12"/>
      <c r="W612" s="12"/>
      <c r="X612" s="12"/>
      <c r="Y612" s="12"/>
      <c r="Z612" s="12"/>
      <c r="AA612" s="12"/>
      <c r="AB612" s="12"/>
      <c r="AC612" s="12"/>
      <c r="AD612" s="12"/>
      <c r="AE612" s="12"/>
      <c r="AF612" s="12"/>
      <c r="AG612" s="12"/>
      <c r="AH612" s="12"/>
      <c r="AI612" s="12"/>
      <c r="AJ612" s="12"/>
      <c r="AK612" s="12"/>
      <c r="AL612" s="12"/>
      <c r="AM612" s="12"/>
      <c r="AN612" s="12"/>
      <c r="AO612" s="12"/>
      <c r="AP612" s="12"/>
      <c r="AQ612" s="12"/>
      <c r="AR612" s="12"/>
      <c r="AS612" s="12"/>
      <c r="AT612" s="12"/>
      <c r="AU612" s="12"/>
      <c r="AV612" s="12"/>
      <c r="AW612" s="12"/>
      <c r="AX612" s="12"/>
      <c r="AY612" s="12"/>
      <c r="AZ612" s="12"/>
      <c r="BA612" s="12"/>
      <c r="BB612" s="12"/>
      <c r="BC612" s="12"/>
      <c r="BD612" s="12"/>
      <c r="BE612" s="12"/>
      <c r="BF612" s="12"/>
      <c r="BG612" s="12"/>
      <c r="BH612" s="12"/>
      <c r="BI612" s="12"/>
      <c r="BJ612" s="12"/>
      <c r="BK612" s="12"/>
      <c r="BL612" s="12"/>
      <c r="BM612" s="12"/>
      <c r="BN612" s="12"/>
      <c r="BO612" s="12"/>
      <c r="BP612" s="12"/>
      <c r="BQ612" s="12"/>
      <c r="BR612" s="12"/>
      <c r="BS612" s="12"/>
      <c r="BT612" s="12"/>
      <c r="BU612" s="12"/>
      <c r="BV612" s="12"/>
      <c r="BW612" s="12"/>
      <c r="BX612" s="12"/>
      <c r="BY612" s="12"/>
      <c r="BZ612" s="12"/>
      <c r="CA612" s="12"/>
      <c r="CB612" s="12"/>
      <c r="CC612" s="12"/>
    </row>
    <row r="613" spans="1:81" ht="15.75" x14ac:dyDescent="0.25">
      <c r="A613" s="20"/>
      <c r="B613" s="29"/>
      <c r="C613" s="29"/>
      <c r="D613" s="29"/>
      <c r="E613" s="29"/>
      <c r="F613" s="26"/>
      <c r="G613" s="13"/>
      <c r="H613" s="20"/>
      <c r="I613" s="22"/>
      <c r="J613" s="22"/>
      <c r="K613" s="22"/>
      <c r="L613" s="22"/>
      <c r="M613" s="24"/>
      <c r="N613" s="22"/>
      <c r="O613" s="20"/>
      <c r="P613" s="12"/>
      <c r="Q613" s="12"/>
      <c r="R613" s="12"/>
      <c r="S613" s="12"/>
      <c r="T613" s="12"/>
      <c r="U613" s="12"/>
      <c r="V613" s="12"/>
      <c r="W613" s="12"/>
      <c r="X613" s="12"/>
      <c r="Y613" s="12"/>
      <c r="Z613" s="12"/>
      <c r="AA613" s="12"/>
      <c r="AB613" s="12"/>
      <c r="AC613" s="12"/>
      <c r="AD613" s="12"/>
      <c r="AE613" s="12"/>
      <c r="AF613" s="12"/>
      <c r="AG613" s="12"/>
      <c r="AH613" s="12"/>
      <c r="AI613" s="12"/>
      <c r="AJ613" s="12"/>
      <c r="AK613" s="12"/>
      <c r="AL613" s="12"/>
      <c r="AM613" s="12"/>
      <c r="AN613" s="12"/>
      <c r="AO613" s="12"/>
      <c r="AP613" s="12"/>
      <c r="AQ613" s="12"/>
      <c r="AR613" s="12"/>
      <c r="AS613" s="12"/>
      <c r="AT613" s="12"/>
      <c r="AU613" s="12"/>
      <c r="AV613" s="12"/>
      <c r="AW613" s="12"/>
      <c r="AX613" s="12"/>
      <c r="AY613" s="12"/>
      <c r="AZ613" s="12"/>
      <c r="BA613" s="12"/>
      <c r="BB613" s="12"/>
      <c r="BC613" s="12"/>
      <c r="BD613" s="12"/>
      <c r="BE613" s="12"/>
      <c r="BF613" s="12"/>
      <c r="BG613" s="12"/>
      <c r="BH613" s="12"/>
      <c r="BI613" s="12"/>
      <c r="BJ613" s="12"/>
      <c r="BK613" s="12"/>
      <c r="BL613" s="12"/>
      <c r="BM613" s="12"/>
      <c r="BN613" s="12"/>
      <c r="BO613" s="12"/>
      <c r="BP613" s="12"/>
      <c r="BQ613" s="12"/>
      <c r="BR613" s="12"/>
      <c r="BS613" s="12"/>
      <c r="BT613" s="12"/>
      <c r="BU613" s="12"/>
      <c r="BV613" s="12"/>
      <c r="BW613" s="12"/>
      <c r="BX613" s="12"/>
      <c r="BY613" s="12"/>
      <c r="BZ613" s="12"/>
      <c r="CA613" s="12"/>
      <c r="CB613" s="12"/>
      <c r="CC613" s="12"/>
    </row>
    <row r="614" spans="1:81" ht="15.75" x14ac:dyDescent="0.25">
      <c r="A614" s="20"/>
      <c r="B614" s="29"/>
      <c r="C614" s="29"/>
      <c r="D614" s="29"/>
      <c r="E614" s="29"/>
      <c r="F614" s="26"/>
      <c r="G614" s="13"/>
      <c r="H614" s="20"/>
      <c r="I614" s="22"/>
      <c r="J614" s="22"/>
      <c r="K614" s="22"/>
      <c r="L614" s="22"/>
      <c r="M614" s="24"/>
      <c r="N614" s="22"/>
      <c r="O614" s="20"/>
      <c r="P614" s="12"/>
      <c r="Q614" s="12"/>
      <c r="R614" s="12"/>
      <c r="S614" s="12"/>
      <c r="T614" s="12"/>
      <c r="U614" s="12"/>
      <c r="V614" s="12"/>
      <c r="W614" s="12"/>
      <c r="X614" s="12"/>
      <c r="Y614" s="12"/>
      <c r="Z614" s="12"/>
      <c r="AA614" s="12"/>
      <c r="AB614" s="12"/>
      <c r="AC614" s="12"/>
      <c r="AD614" s="12"/>
      <c r="AE614" s="12"/>
      <c r="AF614" s="12"/>
      <c r="AG614" s="12"/>
      <c r="AH614" s="12"/>
      <c r="AI614" s="12"/>
      <c r="AJ614" s="12"/>
      <c r="AK614" s="12"/>
      <c r="AL614" s="12"/>
      <c r="AM614" s="12"/>
      <c r="AN614" s="12"/>
      <c r="AO614" s="12"/>
      <c r="AP614" s="12"/>
      <c r="AQ614" s="12"/>
      <c r="AR614" s="12"/>
      <c r="AS614" s="12"/>
      <c r="AT614" s="12"/>
      <c r="AU614" s="12"/>
      <c r="AV614" s="12"/>
      <c r="AW614" s="12"/>
      <c r="AX614" s="12"/>
      <c r="AY614" s="12"/>
      <c r="AZ614" s="12"/>
      <c r="BA614" s="12"/>
      <c r="BB614" s="12"/>
      <c r="BC614" s="12"/>
      <c r="BD614" s="12"/>
      <c r="BE614" s="12"/>
      <c r="BF614" s="12"/>
      <c r="BG614" s="12"/>
      <c r="BH614" s="12"/>
      <c r="BI614" s="12"/>
      <c r="BJ614" s="12"/>
      <c r="BK614" s="12"/>
      <c r="BL614" s="12"/>
      <c r="BM614" s="12"/>
      <c r="BN614" s="12"/>
      <c r="BO614" s="12"/>
      <c r="BP614" s="12"/>
      <c r="BQ614" s="12"/>
      <c r="BR614" s="12"/>
      <c r="BS614" s="12"/>
      <c r="BT614" s="12"/>
      <c r="BU614" s="12"/>
      <c r="BV614" s="12"/>
      <c r="BW614" s="12"/>
      <c r="BX614" s="12"/>
      <c r="BY614" s="12"/>
      <c r="BZ614" s="12"/>
      <c r="CA614" s="12"/>
      <c r="CB614" s="12"/>
      <c r="CC614" s="12"/>
    </row>
    <row r="615" spans="1:81" ht="15.75" x14ac:dyDescent="0.25">
      <c r="A615" s="20"/>
      <c r="B615" s="29"/>
      <c r="C615" s="29"/>
      <c r="D615" s="29"/>
      <c r="E615" s="29"/>
      <c r="F615" s="26"/>
      <c r="G615" s="13"/>
      <c r="H615" s="20"/>
      <c r="I615" s="22"/>
      <c r="J615" s="22"/>
      <c r="K615" s="22"/>
      <c r="L615" s="22"/>
      <c r="M615" s="24"/>
      <c r="N615" s="22"/>
      <c r="O615" s="20"/>
      <c r="P615" s="12"/>
      <c r="Q615" s="12"/>
      <c r="R615" s="12"/>
      <c r="S615" s="12"/>
      <c r="T615" s="12"/>
      <c r="U615" s="12"/>
      <c r="V615" s="12"/>
      <c r="W615" s="12"/>
      <c r="X615" s="12"/>
      <c r="Y615" s="12"/>
      <c r="Z615" s="12"/>
      <c r="AA615" s="12"/>
      <c r="AB615" s="12"/>
      <c r="AC615" s="12"/>
      <c r="AD615" s="12"/>
      <c r="AE615" s="12"/>
      <c r="AF615" s="12"/>
      <c r="AG615" s="12"/>
      <c r="AH615" s="12"/>
      <c r="AI615" s="12"/>
      <c r="AJ615" s="12"/>
      <c r="AK615" s="12"/>
      <c r="AL615" s="12"/>
      <c r="AM615" s="12"/>
      <c r="AN615" s="12"/>
      <c r="AO615" s="12"/>
      <c r="AP615" s="12"/>
      <c r="AQ615" s="12"/>
      <c r="AR615" s="12"/>
      <c r="AS615" s="12"/>
      <c r="AT615" s="12"/>
      <c r="AU615" s="12"/>
      <c r="AV615" s="12"/>
      <c r="AW615" s="12"/>
      <c r="AX615" s="12"/>
      <c r="AY615" s="12"/>
      <c r="AZ615" s="12"/>
      <c r="BA615" s="12"/>
      <c r="BB615" s="12"/>
      <c r="BC615" s="12"/>
      <c r="BD615" s="12"/>
      <c r="BE615" s="12"/>
      <c r="BF615" s="12"/>
      <c r="BG615" s="12"/>
      <c r="BH615" s="12"/>
      <c r="BI615" s="12"/>
      <c r="BJ615" s="12"/>
      <c r="BK615" s="12"/>
      <c r="BL615" s="12"/>
      <c r="BM615" s="12"/>
      <c r="BN615" s="12"/>
      <c r="BO615" s="12"/>
      <c r="BP615" s="12"/>
      <c r="BQ615" s="12"/>
      <c r="BR615" s="12"/>
      <c r="BS615" s="12"/>
      <c r="BT615" s="12"/>
      <c r="BU615" s="12"/>
      <c r="BV615" s="12"/>
      <c r="BW615" s="12"/>
      <c r="BX615" s="12"/>
      <c r="BY615" s="12"/>
      <c r="BZ615" s="12"/>
      <c r="CA615" s="12"/>
      <c r="CB615" s="12"/>
      <c r="CC615" s="12"/>
    </row>
    <row r="616" spans="1:81" ht="15.75" x14ac:dyDescent="0.25">
      <c r="A616" s="20"/>
      <c r="B616" s="29"/>
      <c r="C616" s="29"/>
      <c r="D616" s="29"/>
      <c r="E616" s="29"/>
      <c r="F616" s="26"/>
      <c r="G616" s="13"/>
      <c r="H616" s="20"/>
      <c r="I616" s="22"/>
      <c r="J616" s="22"/>
      <c r="K616" s="22"/>
      <c r="L616" s="22"/>
      <c r="M616" s="24"/>
      <c r="N616" s="22"/>
      <c r="O616" s="20"/>
      <c r="P616" s="12"/>
      <c r="Q616" s="12"/>
      <c r="R616" s="12"/>
      <c r="S616" s="12"/>
      <c r="T616" s="12"/>
      <c r="U616" s="12"/>
      <c r="V616" s="12"/>
      <c r="W616" s="12"/>
      <c r="X616" s="12"/>
      <c r="Y616" s="12"/>
      <c r="Z616" s="12"/>
      <c r="AA616" s="12"/>
      <c r="AB616" s="12"/>
      <c r="AC616" s="12"/>
      <c r="AD616" s="12"/>
      <c r="AE616" s="12"/>
      <c r="AF616" s="12"/>
      <c r="AG616" s="12"/>
      <c r="AH616" s="12"/>
      <c r="AI616" s="12"/>
      <c r="AJ616" s="12"/>
      <c r="AK616" s="12"/>
      <c r="AL616" s="12"/>
      <c r="AM616" s="12"/>
      <c r="AN616" s="12"/>
      <c r="AO616" s="12"/>
      <c r="AP616" s="12"/>
      <c r="AQ616" s="12"/>
      <c r="AR616" s="12"/>
      <c r="AS616" s="12"/>
      <c r="AT616" s="12"/>
      <c r="AU616" s="12"/>
      <c r="AV616" s="12"/>
      <c r="AW616" s="12"/>
      <c r="AX616" s="12"/>
      <c r="AY616" s="12"/>
      <c r="AZ616" s="12"/>
      <c r="BA616" s="12"/>
      <c r="BB616" s="12"/>
      <c r="BC616" s="12"/>
      <c r="BD616" s="12"/>
      <c r="BE616" s="12"/>
      <c r="BF616" s="12"/>
      <c r="BG616" s="12"/>
      <c r="BH616" s="12"/>
      <c r="BI616" s="12"/>
      <c r="BJ616" s="12"/>
      <c r="BK616" s="12"/>
      <c r="BL616" s="12"/>
      <c r="BM616" s="12"/>
      <c r="BN616" s="12"/>
      <c r="BO616" s="12"/>
      <c r="BP616" s="12"/>
      <c r="BQ616" s="12"/>
      <c r="BR616" s="12"/>
      <c r="BS616" s="12"/>
      <c r="BT616" s="12"/>
      <c r="BU616" s="12"/>
      <c r="BV616" s="12"/>
      <c r="BW616" s="12"/>
      <c r="BX616" s="12"/>
      <c r="BY616" s="12"/>
      <c r="BZ616" s="12"/>
      <c r="CA616" s="12"/>
      <c r="CB616" s="12"/>
      <c r="CC616" s="12"/>
    </row>
    <row r="617" spans="1:81" ht="15.75" x14ac:dyDescent="0.25">
      <c r="A617" s="20"/>
      <c r="B617" s="29"/>
      <c r="C617" s="29"/>
      <c r="D617" s="29"/>
      <c r="E617" s="29"/>
      <c r="F617" s="26"/>
      <c r="G617" s="13"/>
      <c r="H617" s="20"/>
      <c r="I617" s="22"/>
      <c r="J617" s="22"/>
      <c r="K617" s="22"/>
      <c r="L617" s="22"/>
      <c r="M617" s="24"/>
      <c r="N617" s="22"/>
      <c r="O617" s="20"/>
      <c r="P617" s="12"/>
      <c r="Q617" s="12"/>
      <c r="R617" s="12"/>
      <c r="S617" s="12"/>
      <c r="T617" s="12"/>
      <c r="U617" s="12"/>
      <c r="V617" s="12"/>
      <c r="W617" s="12"/>
      <c r="X617" s="12"/>
      <c r="Y617" s="12"/>
      <c r="Z617" s="12"/>
      <c r="AA617" s="12"/>
      <c r="AB617" s="12"/>
      <c r="AC617" s="12"/>
      <c r="AD617" s="12"/>
      <c r="AE617" s="12"/>
      <c r="AF617" s="12"/>
      <c r="AG617" s="12"/>
      <c r="AH617" s="12"/>
      <c r="AI617" s="12"/>
      <c r="AJ617" s="12"/>
      <c r="AK617" s="12"/>
      <c r="AL617" s="12"/>
      <c r="AM617" s="12"/>
      <c r="AN617" s="12"/>
      <c r="AO617" s="12"/>
      <c r="AP617" s="12"/>
      <c r="AQ617" s="12"/>
      <c r="AR617" s="12"/>
      <c r="AS617" s="12"/>
      <c r="AT617" s="12"/>
      <c r="AU617" s="12"/>
      <c r="AV617" s="12"/>
      <c r="AW617" s="12"/>
      <c r="AX617" s="12"/>
      <c r="AY617" s="12"/>
      <c r="AZ617" s="12"/>
      <c r="BA617" s="12"/>
      <c r="BB617" s="12"/>
      <c r="BC617" s="12"/>
      <c r="BD617" s="12"/>
      <c r="BE617" s="12"/>
      <c r="BF617" s="12"/>
      <c r="BG617" s="12"/>
      <c r="BH617" s="12"/>
      <c r="BI617" s="12"/>
      <c r="BJ617" s="12"/>
      <c r="BK617" s="12"/>
      <c r="BL617" s="12"/>
      <c r="BM617" s="12"/>
      <c r="BN617" s="12"/>
      <c r="BO617" s="12"/>
      <c r="BP617" s="12"/>
      <c r="BQ617" s="12"/>
      <c r="BR617" s="12"/>
      <c r="BS617" s="12"/>
      <c r="BT617" s="12"/>
      <c r="BU617" s="12"/>
      <c r="BV617" s="12"/>
      <c r="BW617" s="12"/>
      <c r="BX617" s="12"/>
      <c r="BY617" s="12"/>
      <c r="BZ617" s="12"/>
      <c r="CA617" s="12"/>
      <c r="CB617" s="12"/>
      <c r="CC617" s="12"/>
    </row>
    <row r="618" spans="1:81" ht="15.75" x14ac:dyDescent="0.25">
      <c r="A618" s="20"/>
      <c r="B618" s="29"/>
      <c r="C618" s="29"/>
      <c r="D618" s="29"/>
      <c r="E618" s="29"/>
      <c r="F618" s="26"/>
      <c r="G618" s="13"/>
      <c r="H618" s="20"/>
      <c r="I618" s="22"/>
      <c r="J618" s="22"/>
      <c r="K618" s="22"/>
      <c r="L618" s="22"/>
      <c r="M618" s="24"/>
      <c r="N618" s="22"/>
      <c r="O618" s="20"/>
      <c r="P618" s="12"/>
      <c r="Q618" s="12"/>
      <c r="R618" s="12"/>
      <c r="S618" s="12"/>
      <c r="T618" s="12"/>
      <c r="U618" s="12"/>
      <c r="V618" s="12"/>
      <c r="W618" s="12"/>
      <c r="X618" s="12"/>
      <c r="Y618" s="12"/>
      <c r="Z618" s="12"/>
      <c r="AA618" s="12"/>
      <c r="AB618" s="12"/>
      <c r="AC618" s="12"/>
      <c r="AD618" s="12"/>
      <c r="AE618" s="12"/>
      <c r="AF618" s="12"/>
      <c r="AG618" s="12"/>
      <c r="AH618" s="12"/>
      <c r="AI618" s="12"/>
      <c r="AJ618" s="12"/>
      <c r="AK618" s="12"/>
      <c r="AL618" s="12"/>
      <c r="AM618" s="12"/>
      <c r="AN618" s="12"/>
      <c r="AO618" s="12"/>
      <c r="AP618" s="12"/>
      <c r="AQ618" s="12"/>
      <c r="AR618" s="12"/>
      <c r="AS618" s="12"/>
      <c r="AT618" s="12"/>
      <c r="AU618" s="12"/>
      <c r="AV618" s="12"/>
      <c r="AW618" s="12"/>
      <c r="AX618" s="12"/>
      <c r="AY618" s="12"/>
      <c r="AZ618" s="12"/>
      <c r="BA618" s="12"/>
      <c r="BB618" s="12"/>
      <c r="BC618" s="12"/>
      <c r="BD618" s="12"/>
      <c r="BE618" s="12"/>
      <c r="BF618" s="12"/>
      <c r="BG618" s="12"/>
      <c r="BH618" s="12"/>
      <c r="BI618" s="12"/>
      <c r="BJ618" s="12"/>
      <c r="BK618" s="12"/>
      <c r="BL618" s="12"/>
      <c r="BM618" s="12"/>
      <c r="BN618" s="12"/>
      <c r="BO618" s="12"/>
      <c r="BP618" s="12"/>
      <c r="BQ618" s="12"/>
      <c r="BR618" s="12"/>
      <c r="BS618" s="12"/>
      <c r="BT618" s="12"/>
      <c r="BU618" s="12"/>
      <c r="BV618" s="12"/>
      <c r="BW618" s="12"/>
      <c r="BX618" s="12"/>
      <c r="BY618" s="12"/>
      <c r="BZ618" s="12"/>
      <c r="CA618" s="12"/>
      <c r="CB618" s="12"/>
      <c r="CC618" s="12"/>
    </row>
    <row r="619" spans="1:81" ht="15.75" x14ac:dyDescent="0.25">
      <c r="A619" s="20"/>
      <c r="B619" s="29"/>
      <c r="C619" s="29"/>
      <c r="D619" s="29"/>
      <c r="E619" s="29"/>
      <c r="F619" s="26"/>
      <c r="G619" s="13"/>
      <c r="H619" s="20"/>
      <c r="I619" s="22"/>
      <c r="J619" s="22"/>
      <c r="K619" s="22"/>
      <c r="L619" s="22"/>
      <c r="M619" s="24"/>
      <c r="N619" s="22"/>
      <c r="O619" s="20"/>
      <c r="P619" s="12"/>
      <c r="Q619" s="12"/>
      <c r="R619" s="12"/>
      <c r="S619" s="12"/>
      <c r="T619" s="12"/>
      <c r="U619" s="12"/>
      <c r="V619" s="12"/>
      <c r="W619" s="12"/>
      <c r="X619" s="12"/>
      <c r="Y619" s="12"/>
      <c r="Z619" s="12"/>
      <c r="AA619" s="12"/>
      <c r="AB619" s="12"/>
      <c r="AC619" s="12"/>
      <c r="AD619" s="12"/>
      <c r="AE619" s="12"/>
      <c r="AF619" s="12"/>
      <c r="AG619" s="12"/>
      <c r="AH619" s="12"/>
      <c r="AI619" s="12"/>
      <c r="AJ619" s="12"/>
      <c r="AK619" s="12"/>
      <c r="AL619" s="12"/>
      <c r="AM619" s="12"/>
      <c r="AN619" s="12"/>
      <c r="AO619" s="12"/>
      <c r="AP619" s="12"/>
      <c r="AQ619" s="12"/>
      <c r="AR619" s="12"/>
      <c r="AS619" s="12"/>
      <c r="AT619" s="12"/>
      <c r="AU619" s="12"/>
      <c r="AV619" s="12"/>
      <c r="AW619" s="12"/>
      <c r="AX619" s="12"/>
      <c r="AY619" s="12"/>
      <c r="AZ619" s="12"/>
      <c r="BA619" s="12"/>
      <c r="BB619" s="12"/>
      <c r="BC619" s="12"/>
      <c r="BD619" s="12"/>
      <c r="BE619" s="12"/>
      <c r="BF619" s="12"/>
      <c r="BG619" s="12"/>
      <c r="BH619" s="12"/>
      <c r="BI619" s="12"/>
      <c r="BJ619" s="12"/>
      <c r="BK619" s="12"/>
      <c r="BL619" s="12"/>
      <c r="BM619" s="12"/>
      <c r="BN619" s="12"/>
      <c r="BO619" s="12"/>
      <c r="BP619" s="12"/>
      <c r="BQ619" s="12"/>
      <c r="BR619" s="12"/>
      <c r="BS619" s="12"/>
      <c r="BT619" s="12"/>
      <c r="BU619" s="12"/>
      <c r="BV619" s="12"/>
      <c r="BW619" s="12"/>
      <c r="BX619" s="12"/>
      <c r="BY619" s="12"/>
      <c r="BZ619" s="12"/>
      <c r="CA619" s="12"/>
      <c r="CB619" s="12"/>
      <c r="CC619" s="12"/>
    </row>
    <row r="620" spans="1:81" ht="15.75" x14ac:dyDescent="0.25">
      <c r="A620" s="20"/>
      <c r="B620" s="29"/>
      <c r="C620" s="29"/>
      <c r="D620" s="29"/>
      <c r="E620" s="29"/>
      <c r="F620" s="26"/>
      <c r="G620" s="13"/>
      <c r="H620" s="20"/>
      <c r="I620" s="22"/>
      <c r="J620" s="22"/>
      <c r="K620" s="22"/>
      <c r="L620" s="22"/>
      <c r="M620" s="24"/>
      <c r="N620" s="22"/>
      <c r="O620" s="20"/>
      <c r="P620" s="12"/>
      <c r="Q620" s="12"/>
      <c r="R620" s="12"/>
      <c r="S620" s="12"/>
      <c r="T620" s="12"/>
      <c r="U620" s="12"/>
      <c r="V620" s="12"/>
      <c r="W620" s="12"/>
      <c r="X620" s="12"/>
      <c r="Y620" s="12"/>
      <c r="Z620" s="12"/>
      <c r="AA620" s="12"/>
      <c r="AB620" s="12"/>
      <c r="AC620" s="12"/>
      <c r="AD620" s="12"/>
      <c r="AE620" s="12"/>
      <c r="AF620" s="12"/>
      <c r="AG620" s="12"/>
      <c r="AH620" s="12"/>
      <c r="AI620" s="12"/>
      <c r="AJ620" s="12"/>
      <c r="AK620" s="12"/>
      <c r="AL620" s="12"/>
      <c r="AM620" s="12"/>
      <c r="AN620" s="12"/>
      <c r="AO620" s="12"/>
      <c r="AP620" s="12"/>
      <c r="AQ620" s="12"/>
      <c r="AR620" s="12"/>
      <c r="AS620" s="12"/>
      <c r="AT620" s="12"/>
      <c r="AU620" s="12"/>
      <c r="AV620" s="12"/>
      <c r="AW620" s="12"/>
      <c r="AX620" s="12"/>
      <c r="AY620" s="12"/>
      <c r="AZ620" s="12"/>
      <c r="BA620" s="12"/>
      <c r="BB620" s="12"/>
      <c r="BC620" s="12"/>
      <c r="BD620" s="12"/>
      <c r="BE620" s="12"/>
      <c r="BF620" s="12"/>
      <c r="BG620" s="12"/>
      <c r="BH620" s="12"/>
      <c r="BI620" s="12"/>
      <c r="BJ620" s="12"/>
      <c r="BK620" s="12"/>
      <c r="BL620" s="12"/>
      <c r="BM620" s="12"/>
      <c r="BN620" s="12"/>
      <c r="BO620" s="12"/>
      <c r="BP620" s="12"/>
      <c r="BQ620" s="12"/>
      <c r="BR620" s="12"/>
      <c r="BS620" s="12"/>
      <c r="BT620" s="12"/>
      <c r="BU620" s="12"/>
      <c r="BV620" s="12"/>
      <c r="BW620" s="12"/>
      <c r="BX620" s="12"/>
      <c r="BY620" s="12"/>
      <c r="BZ620" s="12"/>
      <c r="CA620" s="12"/>
      <c r="CB620" s="12"/>
      <c r="CC620" s="12"/>
    </row>
    <row r="621" spans="1:81" ht="15.75" x14ac:dyDescent="0.25">
      <c r="A621" s="20"/>
      <c r="B621" s="29"/>
      <c r="C621" s="29"/>
      <c r="D621" s="29"/>
      <c r="E621" s="29"/>
      <c r="F621" s="26"/>
      <c r="G621" s="13"/>
      <c r="H621" s="20"/>
      <c r="I621" s="22"/>
      <c r="J621" s="22"/>
      <c r="K621" s="22"/>
      <c r="L621" s="22"/>
      <c r="M621" s="24"/>
      <c r="N621" s="22"/>
      <c r="O621" s="20"/>
      <c r="P621" s="12"/>
      <c r="Q621" s="12"/>
      <c r="R621" s="12"/>
      <c r="S621" s="12"/>
      <c r="T621" s="12"/>
      <c r="U621" s="12"/>
      <c r="V621" s="12"/>
      <c r="W621" s="12"/>
      <c r="X621" s="12"/>
      <c r="Y621" s="12"/>
      <c r="Z621" s="12"/>
      <c r="AA621" s="12"/>
      <c r="AB621" s="12"/>
      <c r="AC621" s="12"/>
      <c r="AD621" s="12"/>
      <c r="AE621" s="12"/>
      <c r="AF621" s="12"/>
      <c r="AG621" s="12"/>
      <c r="AH621" s="12"/>
      <c r="AI621" s="12"/>
      <c r="AJ621" s="12"/>
      <c r="AK621" s="12"/>
      <c r="AL621" s="12"/>
      <c r="AM621" s="12"/>
      <c r="AN621" s="12"/>
      <c r="AO621" s="12"/>
      <c r="AP621" s="12"/>
      <c r="AQ621" s="12"/>
      <c r="AR621" s="12"/>
      <c r="AS621" s="12"/>
      <c r="AT621" s="12"/>
      <c r="AU621" s="12"/>
      <c r="AV621" s="12"/>
      <c r="AW621" s="12"/>
      <c r="AX621" s="12"/>
      <c r="AY621" s="12"/>
      <c r="AZ621" s="12"/>
      <c r="BA621" s="12"/>
      <c r="BB621" s="12"/>
      <c r="BC621" s="12"/>
      <c r="BD621" s="12"/>
      <c r="BE621" s="12"/>
      <c r="BF621" s="12"/>
      <c r="BG621" s="12"/>
      <c r="BH621" s="12"/>
      <c r="BI621" s="12"/>
      <c r="BJ621" s="12"/>
      <c r="BK621" s="12"/>
      <c r="BL621" s="12"/>
      <c r="BM621" s="12"/>
      <c r="BN621" s="12"/>
      <c r="BO621" s="12"/>
      <c r="BP621" s="12"/>
      <c r="BQ621" s="12"/>
      <c r="BR621" s="12"/>
      <c r="BS621" s="12"/>
      <c r="BT621" s="12"/>
      <c r="BU621" s="12"/>
      <c r="BV621" s="12"/>
      <c r="BW621" s="12"/>
      <c r="BX621" s="12"/>
      <c r="BY621" s="12"/>
      <c r="BZ621" s="12"/>
      <c r="CA621" s="12"/>
      <c r="CB621" s="12"/>
      <c r="CC621" s="12"/>
    </row>
    <row r="622" spans="1:81" ht="15.75" x14ac:dyDescent="0.25">
      <c r="A622" s="20"/>
      <c r="B622" s="29"/>
      <c r="C622" s="29"/>
      <c r="D622" s="29"/>
      <c r="E622" s="29"/>
      <c r="F622" s="26"/>
      <c r="G622" s="13"/>
      <c r="H622" s="20"/>
      <c r="I622" s="22"/>
      <c r="J622" s="22"/>
      <c r="K622" s="22"/>
      <c r="L622" s="22"/>
      <c r="M622" s="24"/>
      <c r="N622" s="22"/>
      <c r="O622" s="20"/>
      <c r="P622" s="12"/>
      <c r="Q622" s="12"/>
      <c r="R622" s="12"/>
      <c r="S622" s="12"/>
      <c r="T622" s="12"/>
      <c r="U622" s="12"/>
      <c r="V622" s="12"/>
      <c r="W622" s="12"/>
      <c r="X622" s="12"/>
      <c r="Y622" s="12"/>
      <c r="Z622" s="12"/>
      <c r="AA622" s="12"/>
      <c r="AB622" s="12"/>
      <c r="AC622" s="12"/>
      <c r="AD622" s="12"/>
      <c r="AE622" s="12"/>
      <c r="AF622" s="12"/>
      <c r="AG622" s="12"/>
      <c r="AH622" s="12"/>
      <c r="AI622" s="12"/>
      <c r="AJ622" s="12"/>
      <c r="AK622" s="12"/>
      <c r="AL622" s="12"/>
      <c r="AM622" s="12"/>
      <c r="AN622" s="12"/>
      <c r="AO622" s="12"/>
      <c r="AP622" s="12"/>
      <c r="AQ622" s="12"/>
      <c r="AR622" s="12"/>
      <c r="AS622" s="12"/>
      <c r="AT622" s="12"/>
      <c r="AU622" s="12"/>
      <c r="AV622" s="12"/>
      <c r="AW622" s="12"/>
      <c r="AX622" s="12"/>
      <c r="AY622" s="12"/>
      <c r="AZ622" s="12"/>
      <c r="BA622" s="12"/>
      <c r="BB622" s="12"/>
      <c r="BC622" s="12"/>
      <c r="BD622" s="12"/>
      <c r="BE622" s="12"/>
      <c r="BF622" s="12"/>
      <c r="BG622" s="12"/>
      <c r="BH622" s="12"/>
      <c r="BI622" s="12"/>
      <c r="BJ622" s="12"/>
      <c r="BK622" s="12"/>
      <c r="BL622" s="12"/>
      <c r="BM622" s="12"/>
      <c r="BN622" s="12"/>
      <c r="BO622" s="12"/>
      <c r="BP622" s="12"/>
      <c r="BQ622" s="12"/>
      <c r="BR622" s="12"/>
      <c r="BS622" s="12"/>
      <c r="BT622" s="12"/>
      <c r="BU622" s="12"/>
      <c r="BV622" s="12"/>
      <c r="BW622" s="12"/>
      <c r="BX622" s="12"/>
      <c r="BY622" s="12"/>
      <c r="BZ622" s="12"/>
      <c r="CA622" s="12"/>
      <c r="CB622" s="12"/>
      <c r="CC622" s="12"/>
    </row>
    <row r="623" spans="1:81" ht="15.75" x14ac:dyDescent="0.25">
      <c r="A623" s="20"/>
      <c r="B623" s="29"/>
      <c r="C623" s="29"/>
      <c r="D623" s="29"/>
      <c r="E623" s="29"/>
      <c r="F623" s="26"/>
      <c r="G623" s="13"/>
      <c r="H623" s="20"/>
      <c r="I623" s="22"/>
      <c r="J623" s="22"/>
      <c r="K623" s="22"/>
      <c r="L623" s="22"/>
      <c r="M623" s="24"/>
      <c r="N623" s="22"/>
      <c r="O623" s="20"/>
      <c r="P623" s="12"/>
      <c r="Q623" s="12"/>
      <c r="R623" s="12"/>
      <c r="S623" s="12"/>
      <c r="T623" s="12"/>
      <c r="U623" s="12"/>
      <c r="V623" s="12"/>
      <c r="W623" s="12"/>
      <c r="X623" s="12"/>
      <c r="Y623" s="12"/>
      <c r="Z623" s="12"/>
      <c r="AA623" s="12"/>
      <c r="AB623" s="12"/>
      <c r="AC623" s="12"/>
      <c r="AD623" s="12"/>
      <c r="AE623" s="12"/>
      <c r="AF623" s="12"/>
      <c r="AG623" s="12"/>
      <c r="AH623" s="12"/>
      <c r="AI623" s="12"/>
      <c r="AJ623" s="12"/>
      <c r="AK623" s="12"/>
      <c r="AL623" s="12"/>
      <c r="AM623" s="12"/>
      <c r="AN623" s="12"/>
      <c r="AO623" s="12"/>
      <c r="AP623" s="12"/>
      <c r="AQ623" s="12"/>
      <c r="AR623" s="12"/>
      <c r="AS623" s="12"/>
      <c r="AT623" s="12"/>
      <c r="AU623" s="12"/>
      <c r="AV623" s="12"/>
      <c r="AW623" s="12"/>
      <c r="AX623" s="12"/>
      <c r="AY623" s="12"/>
      <c r="AZ623" s="12"/>
      <c r="BA623" s="12"/>
      <c r="BB623" s="12"/>
      <c r="BC623" s="12"/>
      <c r="BD623" s="12"/>
      <c r="BE623" s="12"/>
      <c r="BF623" s="12"/>
      <c r="BG623" s="12"/>
      <c r="BH623" s="12"/>
      <c r="BI623" s="12"/>
      <c r="BJ623" s="12"/>
      <c r="BK623" s="12"/>
      <c r="BL623" s="12"/>
      <c r="BM623" s="12"/>
      <c r="BN623" s="12"/>
      <c r="BO623" s="12"/>
      <c r="BP623" s="12"/>
      <c r="BQ623" s="12"/>
      <c r="BR623" s="12"/>
      <c r="BS623" s="12"/>
      <c r="BT623" s="12"/>
      <c r="BU623" s="12"/>
      <c r="BV623" s="12"/>
      <c r="BW623" s="12"/>
      <c r="BX623" s="12"/>
      <c r="BY623" s="12"/>
      <c r="BZ623" s="12"/>
      <c r="CA623" s="12"/>
      <c r="CB623" s="12"/>
      <c r="CC623" s="12"/>
    </row>
    <row r="624" spans="1:81" ht="15.75" x14ac:dyDescent="0.25">
      <c r="A624" s="20"/>
      <c r="B624" s="29"/>
      <c r="C624" s="29"/>
      <c r="D624" s="29"/>
      <c r="E624" s="29"/>
      <c r="F624" s="26"/>
      <c r="G624" s="13"/>
      <c r="H624" s="20"/>
      <c r="I624" s="22"/>
      <c r="J624" s="22"/>
      <c r="K624" s="22"/>
      <c r="L624" s="22"/>
      <c r="M624" s="24"/>
      <c r="N624" s="22"/>
      <c r="O624" s="20"/>
      <c r="P624" s="12"/>
      <c r="Q624" s="12"/>
      <c r="R624" s="12"/>
      <c r="S624" s="12"/>
      <c r="T624" s="12"/>
      <c r="U624" s="12"/>
      <c r="V624" s="12"/>
      <c r="W624" s="12"/>
      <c r="X624" s="12"/>
      <c r="Y624" s="12"/>
      <c r="Z624" s="12"/>
      <c r="AA624" s="12"/>
      <c r="AB624" s="12"/>
      <c r="AC624" s="12"/>
      <c r="AD624" s="12"/>
      <c r="AE624" s="12"/>
      <c r="AF624" s="12"/>
      <c r="AG624" s="12"/>
      <c r="AH624" s="12"/>
      <c r="AI624" s="12"/>
      <c r="AJ624" s="12"/>
      <c r="AK624" s="12"/>
      <c r="AL624" s="12"/>
      <c r="AM624" s="12"/>
      <c r="AN624" s="12"/>
      <c r="AO624" s="12"/>
      <c r="AP624" s="12"/>
      <c r="AQ624" s="12"/>
      <c r="AR624" s="12"/>
      <c r="AS624" s="12"/>
      <c r="AT624" s="12"/>
      <c r="AU624" s="12"/>
      <c r="AV624" s="12"/>
      <c r="AW624" s="12"/>
      <c r="AX624" s="12"/>
      <c r="AY624" s="12"/>
      <c r="AZ624" s="12"/>
      <c r="BA624" s="12"/>
      <c r="BB624" s="12"/>
      <c r="BC624" s="12"/>
      <c r="BD624" s="12"/>
      <c r="BE624" s="12"/>
      <c r="BF624" s="12"/>
      <c r="BG624" s="12"/>
      <c r="BH624" s="12"/>
      <c r="BI624" s="12"/>
      <c r="BJ624" s="12"/>
      <c r="BK624" s="12"/>
      <c r="BL624" s="12"/>
      <c r="BM624" s="12"/>
      <c r="BN624" s="12"/>
      <c r="BO624" s="12"/>
      <c r="BP624" s="12"/>
      <c r="BQ624" s="12"/>
      <c r="BR624" s="12"/>
      <c r="BS624" s="12"/>
      <c r="BT624" s="12"/>
      <c r="BU624" s="12"/>
      <c r="BV624" s="12"/>
      <c r="BW624" s="12"/>
      <c r="BX624" s="12"/>
      <c r="BY624" s="12"/>
      <c r="BZ624" s="12"/>
      <c r="CA624" s="12"/>
      <c r="CB624" s="12"/>
      <c r="CC624" s="12"/>
    </row>
    <row r="625" spans="1:81" ht="15.75" x14ac:dyDescent="0.25">
      <c r="A625" s="20"/>
      <c r="B625" s="29"/>
      <c r="C625" s="29"/>
      <c r="D625" s="29"/>
      <c r="E625" s="29"/>
      <c r="F625" s="26"/>
      <c r="G625" s="13"/>
      <c r="H625" s="20"/>
      <c r="I625" s="22"/>
      <c r="J625" s="22"/>
      <c r="K625" s="22"/>
      <c r="L625" s="22"/>
      <c r="M625" s="24"/>
      <c r="N625" s="22"/>
      <c r="O625" s="20"/>
      <c r="P625" s="12"/>
      <c r="Q625" s="12"/>
      <c r="R625" s="12"/>
      <c r="S625" s="12"/>
      <c r="T625" s="12"/>
      <c r="U625" s="12"/>
      <c r="V625" s="12"/>
      <c r="W625" s="12"/>
      <c r="X625" s="12"/>
      <c r="Y625" s="12"/>
      <c r="Z625" s="12"/>
      <c r="AA625" s="12"/>
      <c r="AB625" s="12"/>
      <c r="AC625" s="12"/>
      <c r="AD625" s="12"/>
      <c r="AE625" s="12"/>
      <c r="AF625" s="12"/>
      <c r="AG625" s="12"/>
      <c r="AH625" s="12"/>
      <c r="AI625" s="12"/>
      <c r="AJ625" s="12"/>
      <c r="AK625" s="12"/>
      <c r="AL625" s="12"/>
      <c r="AM625" s="12"/>
      <c r="AN625" s="12"/>
      <c r="AO625" s="12"/>
      <c r="AP625" s="12"/>
      <c r="AQ625" s="12"/>
      <c r="AR625" s="12"/>
      <c r="AS625" s="12"/>
      <c r="AT625" s="12"/>
      <c r="AU625" s="12"/>
      <c r="AV625" s="12"/>
      <c r="AW625" s="12"/>
      <c r="AX625" s="12"/>
      <c r="AY625" s="12"/>
      <c r="AZ625" s="12"/>
      <c r="BA625" s="12"/>
      <c r="BB625" s="12"/>
      <c r="BC625" s="12"/>
      <c r="BD625" s="12"/>
      <c r="BE625" s="12"/>
      <c r="BF625" s="12"/>
      <c r="BG625" s="12"/>
      <c r="BH625" s="12"/>
      <c r="BI625" s="12"/>
      <c r="BJ625" s="12"/>
      <c r="BK625" s="12"/>
      <c r="BL625" s="12"/>
      <c r="BM625" s="12"/>
      <c r="BN625" s="12"/>
      <c r="BO625" s="12"/>
      <c r="BP625" s="12"/>
      <c r="BQ625" s="12"/>
      <c r="BR625" s="12"/>
      <c r="BS625" s="12"/>
      <c r="BT625" s="12"/>
      <c r="BU625" s="12"/>
      <c r="BV625" s="12"/>
      <c r="BW625" s="12"/>
      <c r="BX625" s="12"/>
      <c r="BY625" s="12"/>
      <c r="BZ625" s="12"/>
      <c r="CA625" s="12"/>
      <c r="CB625" s="12"/>
      <c r="CC625" s="12"/>
    </row>
    <row r="626" spans="1:81" ht="15.75" x14ac:dyDescent="0.25">
      <c r="A626" s="20"/>
      <c r="B626" s="29"/>
      <c r="C626" s="29"/>
      <c r="D626" s="29"/>
      <c r="E626" s="29"/>
      <c r="F626" s="26"/>
      <c r="G626" s="13"/>
      <c r="H626" s="20"/>
      <c r="I626" s="22"/>
      <c r="J626" s="22"/>
      <c r="K626" s="22"/>
      <c r="L626" s="22"/>
      <c r="M626" s="24"/>
      <c r="N626" s="22"/>
      <c r="O626" s="20"/>
      <c r="P626" s="12"/>
      <c r="Q626" s="12"/>
      <c r="R626" s="12"/>
      <c r="S626" s="12"/>
      <c r="T626" s="12"/>
      <c r="U626" s="12"/>
      <c r="V626" s="12"/>
      <c r="W626" s="12"/>
      <c r="X626" s="12"/>
      <c r="Y626" s="12"/>
      <c r="Z626" s="12"/>
      <c r="AA626" s="12"/>
      <c r="AB626" s="12"/>
      <c r="AC626" s="12"/>
      <c r="AD626" s="12"/>
      <c r="AE626" s="12"/>
      <c r="AF626" s="12"/>
      <c r="AG626" s="12"/>
      <c r="AH626" s="12"/>
      <c r="AI626" s="12"/>
      <c r="AJ626" s="12"/>
      <c r="AK626" s="12"/>
      <c r="AL626" s="12"/>
      <c r="AM626" s="12"/>
      <c r="AN626" s="12"/>
      <c r="AO626" s="12"/>
      <c r="AP626" s="12"/>
      <c r="AQ626" s="12"/>
      <c r="AR626" s="12"/>
      <c r="AS626" s="12"/>
      <c r="AT626" s="12"/>
      <c r="AU626" s="12"/>
      <c r="AV626" s="12"/>
      <c r="AW626" s="12"/>
      <c r="AX626" s="12"/>
      <c r="AY626" s="12"/>
      <c r="AZ626" s="12"/>
      <c r="BA626" s="12"/>
      <c r="BB626" s="12"/>
      <c r="BC626" s="12"/>
      <c r="BD626" s="12"/>
      <c r="BE626" s="12"/>
      <c r="BF626" s="12"/>
      <c r="BG626" s="12"/>
      <c r="BH626" s="12"/>
      <c r="BI626" s="12"/>
      <c r="BJ626" s="12"/>
      <c r="BK626" s="12"/>
      <c r="BL626" s="12"/>
      <c r="BM626" s="12"/>
      <c r="BN626" s="12"/>
      <c r="BO626" s="12"/>
      <c r="BP626" s="12"/>
      <c r="BQ626" s="12"/>
      <c r="BR626" s="12"/>
      <c r="BS626" s="12"/>
      <c r="BT626" s="12"/>
      <c r="BU626" s="12"/>
      <c r="BV626" s="12"/>
      <c r="BW626" s="12"/>
      <c r="BX626" s="12"/>
      <c r="BY626" s="12"/>
      <c r="BZ626" s="12"/>
      <c r="CA626" s="12"/>
      <c r="CB626" s="12"/>
      <c r="CC626" s="12"/>
    </row>
    <row r="627" spans="1:81" ht="15.75" x14ac:dyDescent="0.25">
      <c r="A627" s="20"/>
      <c r="B627" s="29"/>
      <c r="C627" s="29"/>
      <c r="D627" s="29"/>
      <c r="E627" s="29"/>
      <c r="F627" s="26"/>
      <c r="G627" s="13"/>
      <c r="H627" s="20"/>
      <c r="I627" s="22"/>
      <c r="J627" s="22"/>
      <c r="K627" s="22"/>
      <c r="L627" s="22"/>
      <c r="M627" s="24"/>
      <c r="N627" s="22"/>
      <c r="O627" s="20"/>
      <c r="P627" s="12"/>
      <c r="Q627" s="12"/>
      <c r="R627" s="12"/>
      <c r="S627" s="12"/>
      <c r="T627" s="12"/>
      <c r="U627" s="12"/>
      <c r="V627" s="12"/>
      <c r="W627" s="12"/>
      <c r="X627" s="12"/>
      <c r="Y627" s="12"/>
      <c r="Z627" s="12"/>
      <c r="AA627" s="12"/>
      <c r="AB627" s="12"/>
      <c r="AC627" s="12"/>
      <c r="AD627" s="12"/>
      <c r="AE627" s="12"/>
      <c r="AF627" s="12"/>
      <c r="AG627" s="12"/>
      <c r="AH627" s="12"/>
      <c r="AI627" s="12"/>
      <c r="AJ627" s="12"/>
      <c r="AK627" s="12"/>
      <c r="AL627" s="12"/>
      <c r="AM627" s="12"/>
      <c r="AN627" s="12"/>
      <c r="AO627" s="12"/>
      <c r="AP627" s="12"/>
      <c r="AQ627" s="12"/>
      <c r="AR627" s="12"/>
      <c r="AS627" s="12"/>
      <c r="AT627" s="12"/>
      <c r="AU627" s="12"/>
      <c r="AV627" s="12"/>
      <c r="AW627" s="12"/>
      <c r="AX627" s="12"/>
      <c r="AY627" s="12"/>
      <c r="AZ627" s="12"/>
      <c r="BA627" s="12"/>
      <c r="BB627" s="12"/>
      <c r="BC627" s="12"/>
      <c r="BD627" s="12"/>
      <c r="BE627" s="12"/>
      <c r="BF627" s="12"/>
      <c r="BG627" s="12"/>
      <c r="BH627" s="12"/>
      <c r="BI627" s="12"/>
      <c r="BJ627" s="12"/>
      <c r="BK627" s="12"/>
      <c r="BL627" s="12"/>
      <c r="BM627" s="12"/>
      <c r="BN627" s="12"/>
      <c r="BO627" s="12"/>
      <c r="BP627" s="12"/>
      <c r="BQ627" s="12"/>
      <c r="BR627" s="12"/>
      <c r="BS627" s="12"/>
      <c r="BT627" s="12"/>
      <c r="BU627" s="12"/>
      <c r="BV627" s="12"/>
      <c r="BW627" s="12"/>
      <c r="BX627" s="12"/>
      <c r="BY627" s="12"/>
      <c r="BZ627" s="12"/>
      <c r="CA627" s="12"/>
      <c r="CB627" s="12"/>
      <c r="CC627" s="12"/>
    </row>
    <row r="628" spans="1:81" ht="15.75" x14ac:dyDescent="0.25">
      <c r="A628" s="20"/>
      <c r="B628" s="29"/>
      <c r="C628" s="29"/>
      <c r="D628" s="29"/>
      <c r="E628" s="29"/>
      <c r="F628" s="26"/>
      <c r="G628" s="13"/>
      <c r="H628" s="20"/>
      <c r="I628" s="22"/>
      <c r="J628" s="22"/>
      <c r="K628" s="22"/>
      <c r="L628" s="22"/>
      <c r="M628" s="24"/>
      <c r="N628" s="22"/>
      <c r="O628" s="20"/>
      <c r="P628" s="12"/>
      <c r="Q628" s="12"/>
      <c r="R628" s="12"/>
      <c r="S628" s="12"/>
      <c r="T628" s="12"/>
      <c r="U628" s="12"/>
      <c r="V628" s="12"/>
      <c r="W628" s="12"/>
      <c r="X628" s="12"/>
      <c r="Y628" s="12"/>
      <c r="Z628" s="12"/>
      <c r="AA628" s="12"/>
      <c r="AB628" s="12"/>
      <c r="AC628" s="12"/>
      <c r="AD628" s="12"/>
      <c r="AE628" s="12"/>
      <c r="AF628" s="12"/>
      <c r="AG628" s="12"/>
      <c r="AH628" s="12"/>
      <c r="AI628" s="12"/>
      <c r="AJ628" s="12"/>
      <c r="AK628" s="12"/>
      <c r="AL628" s="12"/>
      <c r="AM628" s="12"/>
      <c r="AN628" s="12"/>
      <c r="AO628" s="12"/>
      <c r="AP628" s="12"/>
      <c r="AQ628" s="12"/>
      <c r="AR628" s="12"/>
      <c r="AS628" s="12"/>
      <c r="AT628" s="12"/>
      <c r="AU628" s="12"/>
      <c r="AV628" s="12"/>
      <c r="AW628" s="12"/>
      <c r="AX628" s="12"/>
      <c r="AY628" s="12"/>
      <c r="AZ628" s="12"/>
      <c r="BA628" s="12"/>
      <c r="BB628" s="12"/>
      <c r="BC628" s="12"/>
      <c r="BD628" s="12"/>
      <c r="BE628" s="12"/>
      <c r="BF628" s="12"/>
      <c r="BG628" s="12"/>
      <c r="BH628" s="12"/>
      <c r="BI628" s="12"/>
      <c r="BJ628" s="12"/>
      <c r="BK628" s="12"/>
      <c r="BL628" s="12"/>
      <c r="BM628" s="12"/>
      <c r="BN628" s="12"/>
      <c r="BO628" s="12"/>
      <c r="BP628" s="12"/>
      <c r="BQ628" s="12"/>
      <c r="BR628" s="12"/>
      <c r="BS628" s="12"/>
      <c r="BT628" s="12"/>
      <c r="BU628" s="12"/>
      <c r="BV628" s="12"/>
      <c r="BW628" s="12"/>
      <c r="BX628" s="12"/>
      <c r="BY628" s="12"/>
      <c r="BZ628" s="12"/>
      <c r="CA628" s="12"/>
      <c r="CB628" s="12"/>
      <c r="CC628" s="12"/>
    </row>
    <row r="629" spans="1:81" ht="15.75" x14ac:dyDescent="0.25">
      <c r="A629" s="20"/>
      <c r="B629" s="29"/>
      <c r="C629" s="29"/>
      <c r="D629" s="29"/>
      <c r="E629" s="29"/>
      <c r="F629" s="26"/>
      <c r="G629" s="13"/>
      <c r="H629" s="20"/>
      <c r="I629" s="22"/>
      <c r="J629" s="22"/>
      <c r="K629" s="22"/>
      <c r="L629" s="22"/>
      <c r="M629" s="24"/>
      <c r="N629" s="22"/>
      <c r="O629" s="20"/>
      <c r="P629" s="12"/>
      <c r="Q629" s="12"/>
      <c r="R629" s="12"/>
      <c r="S629" s="12"/>
      <c r="T629" s="12"/>
      <c r="U629" s="12"/>
      <c r="V629" s="12"/>
      <c r="W629" s="12"/>
      <c r="X629" s="12"/>
      <c r="Y629" s="12"/>
      <c r="Z629" s="12"/>
      <c r="AA629" s="12"/>
      <c r="AB629" s="12"/>
      <c r="AC629" s="12"/>
      <c r="AD629" s="12"/>
      <c r="AE629" s="12"/>
      <c r="AF629" s="12"/>
      <c r="AG629" s="12"/>
      <c r="AH629" s="12"/>
      <c r="AI629" s="12"/>
      <c r="AJ629" s="12"/>
      <c r="AK629" s="12"/>
      <c r="AL629" s="12"/>
      <c r="AM629" s="12"/>
      <c r="AN629" s="12"/>
      <c r="AO629" s="12"/>
      <c r="AP629" s="12"/>
      <c r="AQ629" s="12"/>
      <c r="AR629" s="12"/>
      <c r="AS629" s="12"/>
      <c r="AT629" s="12"/>
      <c r="AU629" s="12"/>
      <c r="AV629" s="12"/>
      <c r="AW629" s="12"/>
      <c r="AX629" s="12"/>
      <c r="AY629" s="12"/>
      <c r="AZ629" s="12"/>
      <c r="BA629" s="12"/>
      <c r="BB629" s="12"/>
      <c r="BC629" s="12"/>
      <c r="BD629" s="12"/>
      <c r="BE629" s="12"/>
      <c r="BF629" s="12"/>
      <c r="BG629" s="12"/>
      <c r="BH629" s="12"/>
      <c r="BI629" s="12"/>
      <c r="BJ629" s="12"/>
      <c r="BK629" s="12"/>
      <c r="BL629" s="12"/>
      <c r="BM629" s="12"/>
      <c r="BN629" s="12"/>
      <c r="BO629" s="12"/>
      <c r="BP629" s="12"/>
      <c r="BQ629" s="12"/>
      <c r="BR629" s="12"/>
      <c r="BS629" s="12"/>
      <c r="BT629" s="12"/>
      <c r="BU629" s="12"/>
      <c r="BV629" s="12"/>
      <c r="BW629" s="12"/>
      <c r="BX629" s="12"/>
      <c r="BY629" s="12"/>
      <c r="BZ629" s="12"/>
      <c r="CA629" s="12"/>
      <c r="CB629" s="12"/>
      <c r="CC629" s="12"/>
    </row>
    <row r="630" spans="1:81" ht="15.75" x14ac:dyDescent="0.25">
      <c r="A630" s="20"/>
      <c r="B630" s="29"/>
      <c r="C630" s="29"/>
      <c r="D630" s="29"/>
      <c r="E630" s="29"/>
      <c r="F630" s="26"/>
      <c r="G630" s="13"/>
      <c r="H630" s="20"/>
      <c r="I630" s="22"/>
      <c r="J630" s="22"/>
      <c r="K630" s="22"/>
      <c r="L630" s="22"/>
      <c r="M630" s="24"/>
      <c r="N630" s="22"/>
      <c r="O630" s="20"/>
      <c r="P630" s="12"/>
      <c r="Q630" s="12"/>
      <c r="R630" s="12"/>
      <c r="S630" s="12"/>
      <c r="T630" s="12"/>
      <c r="U630" s="12"/>
      <c r="V630" s="12"/>
      <c r="W630" s="12"/>
      <c r="X630" s="12"/>
      <c r="Y630" s="12"/>
      <c r="Z630" s="12"/>
      <c r="AA630" s="12"/>
      <c r="AB630" s="12"/>
      <c r="AC630" s="12"/>
      <c r="AD630" s="12"/>
      <c r="AE630" s="12"/>
      <c r="AF630" s="12"/>
      <c r="AG630" s="12"/>
      <c r="AH630" s="12"/>
      <c r="AI630" s="12"/>
      <c r="AJ630" s="12"/>
      <c r="AK630" s="12"/>
      <c r="AL630" s="12"/>
      <c r="AM630" s="12"/>
      <c r="AN630" s="12"/>
      <c r="AO630" s="12"/>
      <c r="AP630" s="12"/>
      <c r="AQ630" s="12"/>
      <c r="AR630" s="12"/>
      <c r="AS630" s="12"/>
      <c r="AT630" s="12"/>
      <c r="AU630" s="12"/>
      <c r="AV630" s="12"/>
      <c r="AW630" s="12"/>
      <c r="AX630" s="12"/>
      <c r="AY630" s="12"/>
      <c r="AZ630" s="12"/>
      <c r="BA630" s="12"/>
      <c r="BB630" s="12"/>
      <c r="BC630" s="12"/>
      <c r="BD630" s="12"/>
      <c r="BE630" s="12"/>
      <c r="BF630" s="12"/>
      <c r="BG630" s="12"/>
      <c r="BH630" s="12"/>
      <c r="BI630" s="12"/>
      <c r="BJ630" s="12"/>
      <c r="BK630" s="12"/>
      <c r="BL630" s="12"/>
      <c r="BM630" s="12"/>
      <c r="BN630" s="12"/>
      <c r="BO630" s="12"/>
      <c r="BP630" s="12"/>
      <c r="BQ630" s="12"/>
      <c r="BR630" s="12"/>
      <c r="BS630" s="12"/>
      <c r="BT630" s="12"/>
      <c r="BU630" s="12"/>
      <c r="BV630" s="12"/>
      <c r="BW630" s="12"/>
      <c r="BX630" s="12"/>
      <c r="BY630" s="12"/>
      <c r="BZ630" s="12"/>
      <c r="CA630" s="12"/>
      <c r="CB630" s="12"/>
      <c r="CC630" s="12"/>
    </row>
    <row r="631" spans="1:81" ht="15.75" x14ac:dyDescent="0.25">
      <c r="A631" s="20"/>
      <c r="B631" s="29"/>
      <c r="C631" s="29"/>
      <c r="D631" s="29"/>
      <c r="E631" s="29"/>
      <c r="F631" s="26"/>
      <c r="G631" s="13"/>
      <c r="H631" s="20"/>
      <c r="I631" s="22"/>
      <c r="J631" s="22"/>
      <c r="K631" s="22"/>
      <c r="L631" s="22"/>
      <c r="M631" s="24"/>
      <c r="N631" s="22"/>
      <c r="O631" s="20"/>
      <c r="P631" s="12"/>
      <c r="Q631" s="12"/>
      <c r="R631" s="12"/>
      <c r="S631" s="12"/>
      <c r="T631" s="12"/>
      <c r="U631" s="12"/>
      <c r="V631" s="12"/>
      <c r="W631" s="12"/>
      <c r="X631" s="12"/>
      <c r="Y631" s="12"/>
      <c r="Z631" s="12"/>
      <c r="AA631" s="12"/>
      <c r="AB631" s="12"/>
      <c r="AC631" s="12"/>
      <c r="AD631" s="12"/>
      <c r="AE631" s="12"/>
      <c r="AF631" s="12"/>
      <c r="AG631" s="12"/>
      <c r="AH631" s="12"/>
      <c r="AI631" s="12"/>
      <c r="AJ631" s="12"/>
      <c r="AK631" s="12"/>
      <c r="AL631" s="12"/>
      <c r="AM631" s="12"/>
      <c r="AN631" s="12"/>
      <c r="AO631" s="12"/>
      <c r="AP631" s="12"/>
      <c r="AQ631" s="12"/>
      <c r="AR631" s="12"/>
      <c r="AS631" s="12"/>
      <c r="AT631" s="12"/>
      <c r="AU631" s="12"/>
      <c r="AV631" s="12"/>
      <c r="AW631" s="12"/>
      <c r="AX631" s="12"/>
      <c r="AY631" s="12"/>
      <c r="AZ631" s="12"/>
      <c r="BA631" s="12"/>
      <c r="BB631" s="12"/>
      <c r="BC631" s="12"/>
      <c r="BD631" s="12"/>
      <c r="BE631" s="12"/>
      <c r="BF631" s="12"/>
      <c r="BG631" s="12"/>
      <c r="BH631" s="12"/>
      <c r="BI631" s="12"/>
      <c r="BJ631" s="12"/>
      <c r="BK631" s="12"/>
      <c r="BL631" s="12"/>
      <c r="BM631" s="12"/>
      <c r="BN631" s="12"/>
      <c r="BO631" s="12"/>
      <c r="BP631" s="12"/>
      <c r="BQ631" s="12"/>
      <c r="BR631" s="12"/>
      <c r="BS631" s="12"/>
      <c r="BT631" s="12"/>
      <c r="BU631" s="12"/>
      <c r="BV631" s="12"/>
      <c r="BW631" s="12"/>
      <c r="BX631" s="12"/>
      <c r="BY631" s="12"/>
      <c r="BZ631" s="12"/>
      <c r="CA631" s="12"/>
      <c r="CB631" s="12"/>
      <c r="CC631" s="12"/>
    </row>
    <row r="632" spans="1:81" ht="15.75" x14ac:dyDescent="0.25">
      <c r="A632" s="20"/>
      <c r="B632" s="29"/>
      <c r="C632" s="29"/>
      <c r="D632" s="29"/>
      <c r="E632" s="29"/>
      <c r="F632" s="26"/>
      <c r="G632" s="13"/>
      <c r="H632" s="20"/>
      <c r="I632" s="22"/>
      <c r="J632" s="22"/>
      <c r="K632" s="22"/>
      <c r="L632" s="22"/>
      <c r="M632" s="24"/>
      <c r="N632" s="22"/>
      <c r="O632" s="20"/>
      <c r="P632" s="12"/>
      <c r="Q632" s="12"/>
      <c r="R632" s="12"/>
      <c r="S632" s="12"/>
      <c r="T632" s="12"/>
      <c r="U632" s="12"/>
      <c r="V632" s="12"/>
      <c r="W632" s="12"/>
      <c r="X632" s="12"/>
      <c r="Y632" s="12"/>
      <c r="Z632" s="12"/>
      <c r="AA632" s="12"/>
      <c r="AB632" s="12"/>
      <c r="AC632" s="12"/>
      <c r="AD632" s="12"/>
      <c r="AE632" s="12"/>
      <c r="AF632" s="12"/>
      <c r="AG632" s="12"/>
      <c r="AH632" s="12"/>
      <c r="AI632" s="12"/>
      <c r="AJ632" s="12"/>
      <c r="AK632" s="12"/>
      <c r="AL632" s="12"/>
      <c r="AM632" s="12"/>
      <c r="AN632" s="12"/>
      <c r="AO632" s="12"/>
      <c r="AP632" s="12"/>
      <c r="AQ632" s="12"/>
      <c r="AR632" s="12"/>
      <c r="AS632" s="12"/>
      <c r="AT632" s="12"/>
      <c r="AU632" s="12"/>
      <c r="AV632" s="12"/>
      <c r="AW632" s="12"/>
      <c r="AX632" s="12"/>
      <c r="AY632" s="12"/>
      <c r="AZ632" s="12"/>
      <c r="BA632" s="12"/>
      <c r="BB632" s="12"/>
      <c r="BC632" s="12"/>
      <c r="BD632" s="12"/>
      <c r="BE632" s="12"/>
      <c r="BF632" s="12"/>
      <c r="BG632" s="12"/>
      <c r="BH632" s="12"/>
      <c r="BI632" s="12"/>
      <c r="BJ632" s="12"/>
      <c r="BK632" s="12"/>
      <c r="BL632" s="12"/>
      <c r="BM632" s="12"/>
      <c r="BN632" s="12"/>
      <c r="BO632" s="12"/>
      <c r="BP632" s="12"/>
      <c r="BQ632" s="12"/>
      <c r="BR632" s="12"/>
      <c r="BS632" s="12"/>
      <c r="BT632" s="12"/>
      <c r="BU632" s="12"/>
      <c r="BV632" s="12"/>
      <c r="BW632" s="12"/>
      <c r="BX632" s="12"/>
      <c r="BY632" s="12"/>
      <c r="BZ632" s="12"/>
      <c r="CA632" s="12"/>
      <c r="CB632" s="12"/>
      <c r="CC632" s="12"/>
    </row>
    <row r="633" spans="1:81" ht="15.75" x14ac:dyDescent="0.25">
      <c r="A633" s="20"/>
      <c r="B633" s="29"/>
      <c r="C633" s="29"/>
      <c r="D633" s="29"/>
      <c r="E633" s="29"/>
      <c r="F633" s="26"/>
      <c r="G633" s="13"/>
      <c r="H633" s="20"/>
      <c r="I633" s="22"/>
      <c r="J633" s="22"/>
      <c r="K633" s="22"/>
      <c r="L633" s="22"/>
      <c r="M633" s="24"/>
      <c r="N633" s="22"/>
      <c r="O633" s="20"/>
      <c r="P633" s="12"/>
      <c r="Q633" s="12"/>
      <c r="R633" s="12"/>
      <c r="S633" s="12"/>
      <c r="T633" s="12"/>
      <c r="U633" s="12"/>
      <c r="V633" s="12"/>
      <c r="W633" s="12"/>
      <c r="X633" s="12"/>
      <c r="Y633" s="12"/>
      <c r="Z633" s="12"/>
      <c r="AA633" s="12"/>
      <c r="AB633" s="12"/>
      <c r="AC633" s="12"/>
      <c r="AD633" s="12"/>
      <c r="AE633" s="12"/>
      <c r="AF633" s="12"/>
      <c r="AG633" s="12"/>
      <c r="AH633" s="12"/>
      <c r="AI633" s="12"/>
      <c r="AJ633" s="12"/>
      <c r="AK633" s="12"/>
      <c r="AL633" s="12"/>
      <c r="AM633" s="12"/>
      <c r="AN633" s="12"/>
      <c r="AO633" s="12"/>
      <c r="AP633" s="12"/>
      <c r="AQ633" s="12"/>
      <c r="AR633" s="12"/>
      <c r="AS633" s="12"/>
      <c r="AT633" s="12"/>
      <c r="AU633" s="12"/>
      <c r="AV633" s="12"/>
      <c r="AW633" s="12"/>
      <c r="AX633" s="12"/>
      <c r="AY633" s="12"/>
      <c r="AZ633" s="12"/>
      <c r="BA633" s="12"/>
      <c r="BB633" s="12"/>
      <c r="BC633" s="12"/>
      <c r="BD633" s="12"/>
      <c r="BE633" s="12"/>
      <c r="BF633" s="12"/>
      <c r="BG633" s="12"/>
      <c r="BH633" s="12"/>
      <c r="BI633" s="12"/>
      <c r="BJ633" s="12"/>
      <c r="BK633" s="12"/>
      <c r="BL633" s="12"/>
      <c r="BM633" s="12"/>
      <c r="BN633" s="12"/>
      <c r="BO633" s="12"/>
      <c r="BP633" s="12"/>
      <c r="BQ633" s="12"/>
      <c r="BR633" s="12"/>
      <c r="BS633" s="12"/>
      <c r="BT633" s="12"/>
      <c r="BU633" s="12"/>
      <c r="BV633" s="12"/>
      <c r="BW633" s="12"/>
      <c r="BX633" s="12"/>
      <c r="BY633" s="12"/>
      <c r="BZ633" s="12"/>
      <c r="CA633" s="12"/>
      <c r="CB633" s="12"/>
      <c r="CC633" s="12"/>
    </row>
    <row r="634" spans="1:81" ht="15.75" x14ac:dyDescent="0.25">
      <c r="A634" s="20"/>
      <c r="B634" s="29"/>
      <c r="C634" s="29"/>
      <c r="D634" s="29"/>
      <c r="E634" s="29"/>
      <c r="F634" s="26"/>
      <c r="G634" s="13"/>
      <c r="H634" s="20"/>
      <c r="I634" s="22"/>
      <c r="J634" s="22"/>
      <c r="K634" s="22"/>
      <c r="L634" s="22"/>
      <c r="M634" s="24"/>
      <c r="N634" s="22"/>
      <c r="O634" s="20"/>
      <c r="P634" s="12"/>
      <c r="Q634" s="12"/>
      <c r="R634" s="12"/>
      <c r="S634" s="12"/>
      <c r="T634" s="12"/>
      <c r="U634" s="12"/>
      <c r="V634" s="12"/>
      <c r="W634" s="12"/>
      <c r="X634" s="12"/>
      <c r="Y634" s="12"/>
      <c r="Z634" s="12"/>
      <c r="AA634" s="12"/>
      <c r="AB634" s="12"/>
      <c r="AC634" s="12"/>
      <c r="AD634" s="12"/>
      <c r="AE634" s="12"/>
      <c r="AF634" s="12"/>
      <c r="AG634" s="12"/>
      <c r="AH634" s="12"/>
      <c r="AI634" s="12"/>
      <c r="AJ634" s="12"/>
      <c r="AK634" s="12"/>
      <c r="AL634" s="12"/>
      <c r="AM634" s="12"/>
      <c r="AN634" s="12"/>
      <c r="AO634" s="12"/>
      <c r="AP634" s="12"/>
      <c r="AQ634" s="12"/>
      <c r="AR634" s="12"/>
      <c r="AS634" s="12"/>
      <c r="AT634" s="12"/>
      <c r="AU634" s="12"/>
      <c r="AV634" s="12"/>
      <c r="AW634" s="12"/>
      <c r="AX634" s="12"/>
      <c r="AY634" s="12"/>
      <c r="AZ634" s="12"/>
      <c r="BA634" s="12"/>
      <c r="BB634" s="12"/>
      <c r="BC634" s="12"/>
      <c r="BD634" s="12"/>
      <c r="BE634" s="12"/>
      <c r="BF634" s="12"/>
      <c r="BG634" s="12"/>
      <c r="BH634" s="12"/>
      <c r="BI634" s="12"/>
      <c r="BJ634" s="12"/>
      <c r="BK634" s="12"/>
      <c r="BL634" s="12"/>
      <c r="BM634" s="12"/>
      <c r="BN634" s="12"/>
      <c r="BO634" s="12"/>
      <c r="BP634" s="12"/>
      <c r="BQ634" s="12"/>
      <c r="BR634" s="12"/>
      <c r="BS634" s="12"/>
      <c r="BT634" s="12"/>
      <c r="BU634" s="12"/>
      <c r="BV634" s="12"/>
      <c r="BW634" s="12"/>
      <c r="BX634" s="12"/>
      <c r="BY634" s="12"/>
      <c r="BZ634" s="12"/>
      <c r="CA634" s="12"/>
      <c r="CB634" s="12"/>
      <c r="CC634" s="12"/>
    </row>
    <row r="635" spans="1:81" ht="15.75" x14ac:dyDescent="0.25">
      <c r="A635" s="20"/>
      <c r="B635" s="29"/>
      <c r="C635" s="29"/>
      <c r="D635" s="29"/>
      <c r="E635" s="29"/>
      <c r="F635" s="26"/>
      <c r="G635" s="13"/>
      <c r="H635" s="20"/>
      <c r="I635" s="22"/>
      <c r="J635" s="22"/>
      <c r="K635" s="22"/>
      <c r="L635" s="22"/>
      <c r="M635" s="24"/>
      <c r="N635" s="22"/>
      <c r="O635" s="20"/>
      <c r="P635" s="12"/>
      <c r="Q635" s="12"/>
      <c r="R635" s="12"/>
      <c r="S635" s="12"/>
      <c r="T635" s="12"/>
      <c r="U635" s="12"/>
      <c r="V635" s="12"/>
      <c r="W635" s="12"/>
      <c r="X635" s="12"/>
      <c r="Y635" s="12"/>
      <c r="Z635" s="12"/>
      <c r="AA635" s="12"/>
      <c r="AB635" s="12"/>
      <c r="AC635" s="12"/>
      <c r="AD635" s="12"/>
      <c r="AE635" s="12"/>
      <c r="AF635" s="12"/>
      <c r="AG635" s="12"/>
      <c r="AH635" s="12"/>
      <c r="AI635" s="12"/>
      <c r="AJ635" s="12"/>
      <c r="AK635" s="12"/>
      <c r="AL635" s="12"/>
      <c r="AM635" s="12"/>
      <c r="AN635" s="12"/>
      <c r="AO635" s="12"/>
      <c r="AP635" s="12"/>
      <c r="AQ635" s="12"/>
      <c r="AR635" s="12"/>
      <c r="AS635" s="12"/>
      <c r="AT635" s="12"/>
      <c r="AU635" s="12"/>
      <c r="AV635" s="12"/>
      <c r="AW635" s="12"/>
      <c r="AX635" s="12"/>
      <c r="AY635" s="12"/>
      <c r="AZ635" s="12"/>
      <c r="BA635" s="12"/>
      <c r="BB635" s="12"/>
      <c r="BC635" s="12"/>
      <c r="BD635" s="12"/>
      <c r="BE635" s="12"/>
      <c r="BF635" s="12"/>
      <c r="BG635" s="12"/>
      <c r="BH635" s="12"/>
      <c r="BI635" s="12"/>
      <c r="BJ635" s="12"/>
      <c r="BK635" s="12"/>
      <c r="BL635" s="12"/>
      <c r="BM635" s="12"/>
      <c r="BN635" s="12"/>
      <c r="BO635" s="12"/>
      <c r="BP635" s="12"/>
      <c r="BQ635" s="12"/>
      <c r="BR635" s="12"/>
      <c r="BS635" s="12"/>
      <c r="BT635" s="12"/>
      <c r="BU635" s="12"/>
      <c r="BV635" s="12"/>
      <c r="BW635" s="12"/>
      <c r="BX635" s="12"/>
      <c r="BY635" s="12"/>
      <c r="BZ635" s="12"/>
      <c r="CA635" s="12"/>
      <c r="CB635" s="12"/>
      <c r="CC635" s="12"/>
    </row>
    <row r="636" spans="1:81" ht="15.75" x14ac:dyDescent="0.25">
      <c r="A636" s="20"/>
      <c r="B636" s="29"/>
      <c r="C636" s="29"/>
      <c r="D636" s="29"/>
      <c r="E636" s="29"/>
      <c r="F636" s="26"/>
      <c r="G636" s="13"/>
      <c r="H636" s="20"/>
      <c r="I636" s="22"/>
      <c r="J636" s="22"/>
      <c r="K636" s="22"/>
      <c r="L636" s="22"/>
      <c r="M636" s="24"/>
      <c r="N636" s="22"/>
      <c r="O636" s="20"/>
      <c r="P636" s="12"/>
      <c r="Q636" s="12"/>
      <c r="R636" s="12"/>
      <c r="S636" s="12"/>
      <c r="T636" s="12"/>
      <c r="U636" s="12"/>
      <c r="V636" s="12"/>
      <c r="W636" s="12"/>
      <c r="X636" s="12"/>
      <c r="Y636" s="12"/>
      <c r="Z636" s="12"/>
      <c r="AA636" s="12"/>
      <c r="AB636" s="12"/>
      <c r="AC636" s="12"/>
      <c r="AD636" s="12"/>
      <c r="AE636" s="12"/>
      <c r="AF636" s="12"/>
      <c r="AG636" s="12"/>
      <c r="AH636" s="12"/>
      <c r="AI636" s="12"/>
      <c r="AJ636" s="12"/>
      <c r="AK636" s="12"/>
      <c r="AL636" s="12"/>
      <c r="AM636" s="12"/>
      <c r="AN636" s="12"/>
      <c r="AO636" s="12"/>
      <c r="AP636" s="12"/>
      <c r="AQ636" s="12"/>
      <c r="AR636" s="12"/>
      <c r="AS636" s="12"/>
      <c r="AT636" s="12"/>
      <c r="AU636" s="12"/>
      <c r="AV636" s="12"/>
      <c r="AW636" s="12"/>
      <c r="AX636" s="12"/>
      <c r="AY636" s="12"/>
      <c r="AZ636" s="12"/>
      <c r="BA636" s="12"/>
      <c r="BB636" s="12"/>
      <c r="BC636" s="12"/>
      <c r="BD636" s="12"/>
      <c r="BE636" s="12"/>
      <c r="BF636" s="12"/>
      <c r="BG636" s="12"/>
      <c r="BH636" s="12"/>
      <c r="BI636" s="12"/>
      <c r="BJ636" s="12"/>
      <c r="BK636" s="12"/>
      <c r="BL636" s="12"/>
      <c r="BM636" s="12"/>
      <c r="BN636" s="12"/>
      <c r="BO636" s="12"/>
      <c r="BP636" s="12"/>
      <c r="BQ636" s="12"/>
      <c r="BR636" s="12"/>
      <c r="BS636" s="12"/>
      <c r="BT636" s="12"/>
      <c r="BU636" s="12"/>
      <c r="BV636" s="12"/>
      <c r="BW636" s="12"/>
      <c r="BX636" s="12"/>
      <c r="BY636" s="12"/>
      <c r="BZ636" s="12"/>
      <c r="CA636" s="12"/>
      <c r="CB636" s="12"/>
      <c r="CC636" s="12"/>
    </row>
    <row r="637" spans="1:81" ht="15.75" x14ac:dyDescent="0.25">
      <c r="A637" s="20"/>
      <c r="B637" s="29"/>
      <c r="C637" s="29"/>
      <c r="D637" s="29"/>
      <c r="E637" s="29"/>
      <c r="F637" s="26"/>
      <c r="G637" s="13"/>
      <c r="H637" s="20"/>
      <c r="I637" s="22"/>
      <c r="J637" s="22"/>
      <c r="K637" s="22"/>
      <c r="L637" s="22"/>
      <c r="M637" s="24"/>
      <c r="N637" s="22"/>
      <c r="O637" s="20"/>
      <c r="P637" s="12"/>
      <c r="Q637" s="12"/>
      <c r="R637" s="12"/>
      <c r="S637" s="12"/>
      <c r="T637" s="12"/>
      <c r="U637" s="12"/>
      <c r="V637" s="12"/>
      <c r="W637" s="12"/>
      <c r="X637" s="12"/>
      <c r="Y637" s="12"/>
      <c r="Z637" s="12"/>
      <c r="AA637" s="12"/>
      <c r="AB637" s="12"/>
      <c r="AC637" s="12"/>
      <c r="AD637" s="12"/>
      <c r="AE637" s="12"/>
      <c r="AF637" s="12"/>
      <c r="AG637" s="12"/>
      <c r="AH637" s="12"/>
      <c r="AI637" s="12"/>
      <c r="AJ637" s="12"/>
      <c r="AK637" s="12"/>
      <c r="AL637" s="12"/>
      <c r="AM637" s="12"/>
      <c r="AN637" s="12"/>
      <c r="AO637" s="12"/>
      <c r="AP637" s="12"/>
      <c r="AQ637" s="12"/>
      <c r="AR637" s="12"/>
      <c r="AS637" s="12"/>
      <c r="AT637" s="12"/>
      <c r="AU637" s="12"/>
      <c r="AV637" s="12"/>
      <c r="AW637" s="12"/>
      <c r="AX637" s="12"/>
      <c r="AY637" s="12"/>
      <c r="AZ637" s="12"/>
      <c r="BA637" s="12"/>
      <c r="BB637" s="12"/>
      <c r="BC637" s="12"/>
      <c r="BD637" s="12"/>
      <c r="BE637" s="12"/>
      <c r="BF637" s="12"/>
      <c r="BG637" s="12"/>
      <c r="BH637" s="12"/>
      <c r="BI637" s="12"/>
      <c r="BJ637" s="12"/>
      <c r="BK637" s="12"/>
      <c r="BL637" s="12"/>
      <c r="BM637" s="12"/>
      <c r="BN637" s="12"/>
      <c r="BO637" s="12"/>
      <c r="BP637" s="12"/>
      <c r="BQ637" s="12"/>
      <c r="BR637" s="12"/>
      <c r="BS637" s="12"/>
      <c r="BT637" s="12"/>
      <c r="BU637" s="12"/>
      <c r="BV637" s="12"/>
      <c r="BW637" s="12"/>
      <c r="BX637" s="12"/>
      <c r="BY637" s="12"/>
      <c r="BZ637" s="12"/>
      <c r="CA637" s="12"/>
      <c r="CB637" s="12"/>
      <c r="CC637" s="12"/>
    </row>
    <row r="638" spans="1:81" ht="15.75" x14ac:dyDescent="0.25">
      <c r="A638" s="20"/>
      <c r="B638" s="29"/>
      <c r="C638" s="29"/>
      <c r="D638" s="29"/>
      <c r="E638" s="29"/>
      <c r="F638" s="26"/>
      <c r="G638" s="13"/>
      <c r="H638" s="20"/>
      <c r="I638" s="22"/>
      <c r="J638" s="22"/>
      <c r="K638" s="22"/>
      <c r="L638" s="22"/>
      <c r="M638" s="24"/>
      <c r="N638" s="22"/>
      <c r="O638" s="20"/>
      <c r="P638" s="12"/>
      <c r="Q638" s="12"/>
      <c r="R638" s="12"/>
      <c r="S638" s="12"/>
      <c r="T638" s="12"/>
      <c r="U638" s="12"/>
      <c r="V638" s="12"/>
      <c r="W638" s="12"/>
      <c r="X638" s="12"/>
      <c r="Y638" s="12"/>
      <c r="Z638" s="12"/>
      <c r="AA638" s="12"/>
      <c r="AB638" s="12"/>
      <c r="AC638" s="12"/>
      <c r="AD638" s="12"/>
      <c r="AE638" s="12"/>
      <c r="AF638" s="12"/>
      <c r="AG638" s="12"/>
      <c r="AH638" s="12"/>
      <c r="AI638" s="12"/>
      <c r="AJ638" s="12"/>
      <c r="AK638" s="12"/>
      <c r="AL638" s="12"/>
      <c r="AM638" s="12"/>
      <c r="AN638" s="12"/>
      <c r="AO638" s="12"/>
      <c r="AP638" s="12"/>
      <c r="AQ638" s="12"/>
      <c r="AR638" s="12"/>
      <c r="AS638" s="12"/>
      <c r="AT638" s="12"/>
      <c r="AU638" s="12"/>
      <c r="AV638" s="12"/>
      <c r="AW638" s="12"/>
      <c r="AX638" s="12"/>
      <c r="AY638" s="12"/>
      <c r="AZ638" s="12"/>
      <c r="BA638" s="12"/>
      <c r="BB638" s="12"/>
      <c r="BC638" s="12"/>
      <c r="BD638" s="12"/>
      <c r="BE638" s="12"/>
      <c r="BF638" s="12"/>
      <c r="BG638" s="12"/>
      <c r="BH638" s="12"/>
      <c r="BI638" s="12"/>
      <c r="BJ638" s="12"/>
      <c r="BK638" s="12"/>
      <c r="BL638" s="12"/>
      <c r="BM638" s="12"/>
      <c r="BN638" s="12"/>
      <c r="BO638" s="12"/>
      <c r="BP638" s="12"/>
      <c r="BQ638" s="12"/>
      <c r="BR638" s="12"/>
      <c r="BS638" s="12"/>
      <c r="BT638" s="12"/>
      <c r="BU638" s="12"/>
      <c r="BV638" s="12"/>
      <c r="BW638" s="12"/>
      <c r="BX638" s="12"/>
      <c r="BY638" s="12"/>
      <c r="BZ638" s="12"/>
      <c r="CA638" s="12"/>
      <c r="CB638" s="12"/>
      <c r="CC638" s="12"/>
    </row>
    <row r="639" spans="1:81" ht="15.75" x14ac:dyDescent="0.25">
      <c r="A639" s="20"/>
      <c r="B639" s="29"/>
      <c r="C639" s="29"/>
      <c r="D639" s="29"/>
      <c r="E639" s="29"/>
      <c r="F639" s="26"/>
      <c r="G639" s="13"/>
      <c r="H639" s="20"/>
      <c r="I639" s="22"/>
      <c r="J639" s="22"/>
      <c r="K639" s="22"/>
      <c r="L639" s="22"/>
      <c r="M639" s="24"/>
      <c r="N639" s="22"/>
      <c r="O639" s="20"/>
      <c r="P639" s="12"/>
      <c r="Q639" s="12"/>
      <c r="R639" s="12"/>
      <c r="S639" s="12"/>
      <c r="T639" s="12"/>
      <c r="U639" s="12"/>
      <c r="V639" s="12"/>
      <c r="W639" s="12"/>
      <c r="X639" s="12"/>
      <c r="Y639" s="12"/>
      <c r="Z639" s="12"/>
      <c r="AA639" s="12"/>
      <c r="AB639" s="12"/>
      <c r="AC639" s="12"/>
      <c r="AD639" s="12"/>
      <c r="AE639" s="12"/>
      <c r="AF639" s="12"/>
      <c r="AG639" s="12"/>
      <c r="AH639" s="12"/>
      <c r="AI639" s="12"/>
      <c r="AJ639" s="12"/>
      <c r="AK639" s="12"/>
      <c r="AL639" s="12"/>
      <c r="AM639" s="12"/>
      <c r="AN639" s="12"/>
      <c r="AO639" s="12"/>
      <c r="AP639" s="12"/>
      <c r="AQ639" s="12"/>
      <c r="AR639" s="12"/>
      <c r="AS639" s="12"/>
      <c r="AT639" s="12"/>
      <c r="AU639" s="12"/>
      <c r="AV639" s="12"/>
      <c r="AW639" s="12"/>
      <c r="AX639" s="12"/>
      <c r="AY639" s="12"/>
      <c r="AZ639" s="12"/>
      <c r="BA639" s="12"/>
      <c r="BB639" s="12"/>
      <c r="BC639" s="12"/>
      <c r="BD639" s="12"/>
      <c r="BE639" s="12"/>
      <c r="BF639" s="12"/>
      <c r="BG639" s="12"/>
      <c r="BH639" s="12"/>
      <c r="BI639" s="12"/>
      <c r="BJ639" s="12"/>
      <c r="BK639" s="12"/>
      <c r="BL639" s="12"/>
      <c r="BM639" s="12"/>
      <c r="BN639" s="12"/>
      <c r="BO639" s="12"/>
      <c r="BP639" s="12"/>
      <c r="BQ639" s="12"/>
      <c r="BR639" s="12"/>
      <c r="BS639" s="12"/>
      <c r="BT639" s="12"/>
      <c r="BU639" s="12"/>
      <c r="BV639" s="12"/>
      <c r="BW639" s="12"/>
      <c r="BX639" s="12"/>
      <c r="BY639" s="12"/>
      <c r="BZ639" s="12"/>
      <c r="CA639" s="12"/>
      <c r="CB639" s="12"/>
      <c r="CC639" s="12"/>
    </row>
    <row r="640" spans="1:81" ht="15.75" x14ac:dyDescent="0.25">
      <c r="A640" s="20"/>
      <c r="B640" s="29"/>
      <c r="C640" s="29"/>
      <c r="D640" s="29"/>
      <c r="E640" s="29"/>
      <c r="F640" s="26"/>
      <c r="G640" s="13"/>
      <c r="H640" s="20"/>
      <c r="I640" s="22"/>
      <c r="J640" s="22"/>
      <c r="K640" s="22"/>
      <c r="L640" s="22"/>
      <c r="M640" s="24"/>
      <c r="N640" s="22"/>
      <c r="O640" s="20"/>
      <c r="P640" s="12"/>
      <c r="Q640" s="12"/>
      <c r="R640" s="12"/>
      <c r="S640" s="12"/>
      <c r="T640" s="12"/>
      <c r="U640" s="12"/>
      <c r="V640" s="12"/>
      <c r="W640" s="12"/>
      <c r="X640" s="12"/>
      <c r="Y640" s="12"/>
      <c r="Z640" s="12"/>
      <c r="AA640" s="12"/>
      <c r="AB640" s="12"/>
      <c r="AC640" s="12"/>
      <c r="AD640" s="12"/>
      <c r="AE640" s="12"/>
      <c r="AF640" s="12"/>
      <c r="AG640" s="12"/>
      <c r="AH640" s="12"/>
      <c r="AI640" s="12"/>
      <c r="AJ640" s="12"/>
      <c r="AK640" s="12"/>
      <c r="AL640" s="12"/>
      <c r="AM640" s="12"/>
      <c r="AN640" s="12"/>
      <c r="AO640" s="12"/>
      <c r="AP640" s="12"/>
      <c r="AQ640" s="12"/>
      <c r="AR640" s="12"/>
      <c r="AS640" s="12"/>
      <c r="AT640" s="12"/>
      <c r="AU640" s="12"/>
      <c r="AV640" s="12"/>
      <c r="AW640" s="12"/>
      <c r="AX640" s="12"/>
      <c r="AY640" s="12"/>
      <c r="AZ640" s="12"/>
      <c r="BA640" s="12"/>
      <c r="BB640" s="12"/>
      <c r="BC640" s="12"/>
      <c r="BD640" s="12"/>
      <c r="BE640" s="12"/>
      <c r="BF640" s="12"/>
      <c r="BG640" s="12"/>
      <c r="BH640" s="12"/>
      <c r="BI640" s="12"/>
      <c r="BJ640" s="12"/>
      <c r="BK640" s="12"/>
      <c r="BL640" s="12"/>
      <c r="BM640" s="12"/>
      <c r="BN640" s="12"/>
      <c r="BO640" s="12"/>
      <c r="BP640" s="12"/>
      <c r="BQ640" s="12"/>
      <c r="BR640" s="12"/>
      <c r="BS640" s="12"/>
      <c r="BT640" s="12"/>
      <c r="BU640" s="12"/>
      <c r="BV640" s="12"/>
      <c r="BW640" s="12"/>
      <c r="BX640" s="12"/>
      <c r="BY640" s="12"/>
      <c r="BZ640" s="12"/>
      <c r="CA640" s="12"/>
      <c r="CB640" s="12"/>
      <c r="CC640" s="12"/>
    </row>
    <row r="641" spans="1:81" ht="15.75" x14ac:dyDescent="0.25">
      <c r="A641" s="20"/>
      <c r="B641" s="29"/>
      <c r="C641" s="29"/>
      <c r="D641" s="29"/>
      <c r="E641" s="29"/>
      <c r="F641" s="26"/>
      <c r="G641" s="13"/>
      <c r="H641" s="20"/>
      <c r="I641" s="22"/>
      <c r="J641" s="22"/>
      <c r="K641" s="22"/>
      <c r="L641" s="22"/>
      <c r="M641" s="24"/>
      <c r="N641" s="22"/>
      <c r="O641" s="20"/>
      <c r="P641" s="12"/>
      <c r="Q641" s="12"/>
      <c r="R641" s="12"/>
      <c r="S641" s="12"/>
      <c r="T641" s="12"/>
      <c r="U641" s="12"/>
      <c r="V641" s="12"/>
      <c r="W641" s="12"/>
      <c r="X641" s="12"/>
      <c r="Y641" s="12"/>
      <c r="Z641" s="12"/>
      <c r="AA641" s="12"/>
      <c r="AB641" s="12"/>
      <c r="AC641" s="12"/>
      <c r="AD641" s="12"/>
      <c r="AE641" s="12"/>
      <c r="AF641" s="12"/>
      <c r="AG641" s="12"/>
      <c r="AH641" s="12"/>
      <c r="AI641" s="12"/>
      <c r="AJ641" s="12"/>
      <c r="AK641" s="12"/>
      <c r="AL641" s="12"/>
      <c r="AM641" s="12"/>
      <c r="AN641" s="12"/>
      <c r="AO641" s="12"/>
      <c r="AP641" s="12"/>
      <c r="AQ641" s="12"/>
      <c r="AR641" s="12"/>
      <c r="AS641" s="12"/>
      <c r="AT641" s="12"/>
      <c r="AU641" s="12"/>
      <c r="AV641" s="12"/>
      <c r="AW641" s="12"/>
      <c r="AX641" s="12"/>
      <c r="AY641" s="12"/>
      <c r="AZ641" s="12"/>
      <c r="BA641" s="12"/>
      <c r="BB641" s="12"/>
      <c r="BC641" s="12"/>
      <c r="BD641" s="12"/>
      <c r="BE641" s="12"/>
      <c r="BF641" s="12"/>
      <c r="BG641" s="12"/>
      <c r="BH641" s="12"/>
      <c r="BI641" s="12"/>
      <c r="BJ641" s="12"/>
      <c r="BK641" s="12"/>
      <c r="BL641" s="12"/>
      <c r="BM641" s="12"/>
      <c r="BN641" s="12"/>
      <c r="BO641" s="12"/>
      <c r="BP641" s="12"/>
      <c r="BQ641" s="12"/>
      <c r="BR641" s="12"/>
      <c r="BS641" s="12"/>
      <c r="BT641" s="12"/>
      <c r="BU641" s="12"/>
      <c r="BV641" s="12"/>
      <c r="BW641" s="12"/>
      <c r="BX641" s="12"/>
      <c r="BY641" s="12"/>
      <c r="BZ641" s="12"/>
      <c r="CA641" s="12"/>
      <c r="CB641" s="12"/>
      <c r="CC641" s="12"/>
    </row>
    <row r="642" spans="1:81" ht="15.75" x14ac:dyDescent="0.25">
      <c r="A642" s="20"/>
      <c r="B642" s="29"/>
      <c r="C642" s="29"/>
      <c r="D642" s="29"/>
      <c r="E642" s="29"/>
      <c r="F642" s="26"/>
      <c r="G642" s="13"/>
      <c r="H642" s="20"/>
      <c r="I642" s="22"/>
      <c r="J642" s="22"/>
      <c r="K642" s="22"/>
      <c r="L642" s="22"/>
      <c r="M642" s="24"/>
      <c r="N642" s="22"/>
      <c r="O642" s="20"/>
      <c r="P642" s="12"/>
      <c r="Q642" s="12"/>
      <c r="R642" s="12"/>
      <c r="S642" s="12"/>
      <c r="T642" s="12"/>
      <c r="U642" s="12"/>
      <c r="V642" s="12"/>
      <c r="W642" s="12"/>
      <c r="X642" s="12"/>
      <c r="Y642" s="12"/>
      <c r="Z642" s="12"/>
      <c r="AA642" s="12"/>
      <c r="AB642" s="12"/>
      <c r="AC642" s="12"/>
      <c r="AD642" s="12"/>
      <c r="AE642" s="12"/>
      <c r="AF642" s="12"/>
      <c r="AG642" s="12"/>
      <c r="AH642" s="12"/>
      <c r="AI642" s="12"/>
      <c r="AJ642" s="12"/>
      <c r="AK642" s="12"/>
      <c r="AL642" s="12"/>
      <c r="AM642" s="12"/>
      <c r="AN642" s="12"/>
      <c r="AO642" s="12"/>
      <c r="AP642" s="12"/>
      <c r="AQ642" s="12"/>
      <c r="AR642" s="12"/>
      <c r="AS642" s="12"/>
      <c r="AT642" s="12"/>
      <c r="AU642" s="12"/>
      <c r="AV642" s="12"/>
      <c r="AW642" s="12"/>
      <c r="AX642" s="12"/>
      <c r="AY642" s="12"/>
      <c r="AZ642" s="12"/>
      <c r="BA642" s="12"/>
      <c r="BB642" s="12"/>
      <c r="BC642" s="12"/>
      <c r="BD642" s="12"/>
      <c r="BE642" s="12"/>
      <c r="BF642" s="12"/>
      <c r="BG642" s="12"/>
      <c r="BH642" s="12"/>
      <c r="BI642" s="12"/>
      <c r="BJ642" s="12"/>
      <c r="BK642" s="12"/>
      <c r="BL642" s="12"/>
      <c r="BM642" s="12"/>
      <c r="BN642" s="12"/>
      <c r="BO642" s="12"/>
      <c r="BP642" s="12"/>
      <c r="BQ642" s="12"/>
      <c r="BR642" s="12"/>
      <c r="BS642" s="12"/>
      <c r="BT642" s="12"/>
      <c r="BU642" s="12"/>
      <c r="BV642" s="12"/>
      <c r="BW642" s="12"/>
      <c r="BX642" s="12"/>
      <c r="BY642" s="12"/>
      <c r="BZ642" s="12"/>
      <c r="CA642" s="12"/>
      <c r="CB642" s="12"/>
      <c r="CC642" s="12"/>
    </row>
    <row r="643" spans="1:81" ht="15.75" x14ac:dyDescent="0.25">
      <c r="A643" s="20"/>
      <c r="B643" s="29"/>
      <c r="C643" s="29"/>
      <c r="D643" s="29"/>
      <c r="E643" s="29"/>
      <c r="F643" s="26"/>
      <c r="G643" s="13"/>
      <c r="H643" s="20"/>
      <c r="I643" s="22"/>
      <c r="J643" s="22"/>
      <c r="K643" s="22"/>
      <c r="L643" s="22"/>
      <c r="M643" s="24"/>
      <c r="N643" s="22"/>
      <c r="O643" s="20"/>
      <c r="P643" s="12"/>
      <c r="Q643" s="12"/>
      <c r="R643" s="12"/>
      <c r="S643" s="12"/>
      <c r="T643" s="12"/>
      <c r="U643" s="12"/>
      <c r="V643" s="12"/>
      <c r="W643" s="12"/>
      <c r="X643" s="12"/>
      <c r="Y643" s="12"/>
      <c r="Z643" s="12"/>
      <c r="AA643" s="12"/>
      <c r="AB643" s="12"/>
      <c r="AC643" s="12"/>
      <c r="AD643" s="12"/>
      <c r="AE643" s="12"/>
      <c r="AF643" s="12"/>
      <c r="AG643" s="12"/>
      <c r="AH643" s="12"/>
      <c r="AI643" s="12"/>
      <c r="AJ643" s="12"/>
      <c r="AK643" s="12"/>
      <c r="AL643" s="12"/>
      <c r="AM643" s="12"/>
      <c r="AN643" s="12"/>
      <c r="AO643" s="12"/>
      <c r="AP643" s="12"/>
      <c r="AQ643" s="12"/>
      <c r="AR643" s="12"/>
      <c r="AS643" s="12"/>
      <c r="AT643" s="12"/>
      <c r="AU643" s="12"/>
      <c r="AV643" s="12"/>
      <c r="AW643" s="12"/>
      <c r="AX643" s="12"/>
      <c r="AY643" s="12"/>
      <c r="AZ643" s="12"/>
      <c r="BA643" s="12"/>
      <c r="BB643" s="12"/>
      <c r="BC643" s="12"/>
      <c r="BD643" s="12"/>
      <c r="BE643" s="12"/>
      <c r="BF643" s="12"/>
      <c r="BG643" s="12"/>
      <c r="BH643" s="12"/>
      <c r="BI643" s="12"/>
      <c r="BJ643" s="12"/>
      <c r="BK643" s="12"/>
      <c r="BL643" s="12"/>
      <c r="BM643" s="12"/>
      <c r="BN643" s="12"/>
      <c r="BO643" s="12"/>
      <c r="BP643" s="12"/>
      <c r="BQ643" s="12"/>
      <c r="BR643" s="12"/>
      <c r="BS643" s="12"/>
      <c r="BT643" s="12"/>
      <c r="BU643" s="12"/>
      <c r="BV643" s="12"/>
      <c r="BW643" s="12"/>
      <c r="BX643" s="12"/>
      <c r="BY643" s="12"/>
      <c r="BZ643" s="12"/>
      <c r="CA643" s="12"/>
      <c r="CB643" s="12"/>
      <c r="CC643" s="12"/>
    </row>
    <row r="644" spans="1:81" ht="15.75" x14ac:dyDescent="0.25">
      <c r="A644" s="20"/>
      <c r="B644" s="29"/>
      <c r="C644" s="29"/>
      <c r="D644" s="29"/>
      <c r="E644" s="29"/>
      <c r="F644" s="26"/>
      <c r="G644" s="13"/>
      <c r="H644" s="20"/>
      <c r="I644" s="22"/>
      <c r="J644" s="22"/>
      <c r="K644" s="22"/>
      <c r="L644" s="22"/>
      <c r="M644" s="24"/>
      <c r="N644" s="22"/>
      <c r="O644" s="20"/>
      <c r="P644" s="12"/>
      <c r="Q644" s="12"/>
      <c r="R644" s="12"/>
      <c r="S644" s="12"/>
      <c r="T644" s="12"/>
      <c r="U644" s="12"/>
      <c r="V644" s="12"/>
      <c r="W644" s="12"/>
      <c r="X644" s="12"/>
      <c r="Y644" s="12"/>
      <c r="Z644" s="12"/>
      <c r="AA644" s="12"/>
      <c r="AB644" s="12"/>
      <c r="AC644" s="12"/>
      <c r="AD644" s="12"/>
      <c r="AE644" s="12"/>
      <c r="AF644" s="12"/>
      <c r="AG644" s="12"/>
      <c r="AH644" s="12"/>
      <c r="AI644" s="12"/>
      <c r="AJ644" s="12"/>
      <c r="AK644" s="12"/>
      <c r="AL644" s="12"/>
      <c r="AM644" s="12"/>
      <c r="AN644" s="12"/>
      <c r="AO644" s="12"/>
      <c r="AP644" s="12"/>
      <c r="AQ644" s="12"/>
      <c r="AR644" s="12"/>
      <c r="AS644" s="12"/>
      <c r="AT644" s="12"/>
      <c r="AU644" s="12"/>
      <c r="AV644" s="12"/>
      <c r="AW644" s="12"/>
      <c r="AX644" s="12"/>
      <c r="AY644" s="12"/>
      <c r="AZ644" s="12"/>
      <c r="BA644" s="12"/>
      <c r="BB644" s="12"/>
      <c r="BC644" s="12"/>
      <c r="BD644" s="12"/>
      <c r="BE644" s="12"/>
      <c r="BF644" s="12"/>
      <c r="BG644" s="12"/>
      <c r="BH644" s="12"/>
      <c r="BI644" s="12"/>
      <c r="BJ644" s="12"/>
      <c r="BK644" s="12"/>
      <c r="BL644" s="12"/>
      <c r="BM644" s="12"/>
      <c r="BN644" s="12"/>
      <c r="BO644" s="12"/>
      <c r="BP644" s="12"/>
      <c r="BQ644" s="12"/>
      <c r="BR644" s="12"/>
      <c r="BS644" s="12"/>
      <c r="BT644" s="12"/>
      <c r="BU644" s="12"/>
      <c r="BV644" s="12"/>
      <c r="BW644" s="12"/>
      <c r="BX644" s="12"/>
      <c r="BY644" s="12"/>
      <c r="BZ644" s="12"/>
      <c r="CA644" s="12"/>
      <c r="CB644" s="12"/>
      <c r="CC644" s="12"/>
    </row>
    <row r="645" spans="1:81" ht="15.75" x14ac:dyDescent="0.25">
      <c r="A645" s="20"/>
      <c r="B645" s="29"/>
      <c r="C645" s="29"/>
      <c r="D645" s="29"/>
      <c r="E645" s="29"/>
      <c r="F645" s="26"/>
      <c r="G645" s="13"/>
      <c r="H645" s="20"/>
      <c r="I645" s="22"/>
      <c r="J645" s="22"/>
      <c r="K645" s="22"/>
      <c r="L645" s="22"/>
      <c r="M645" s="24"/>
      <c r="N645" s="22"/>
      <c r="O645" s="20"/>
      <c r="P645" s="12"/>
      <c r="Q645" s="12"/>
      <c r="R645" s="12"/>
      <c r="S645" s="12"/>
      <c r="T645" s="12"/>
      <c r="U645" s="12"/>
      <c r="V645" s="12"/>
      <c r="W645" s="12"/>
      <c r="X645" s="12"/>
      <c r="Y645" s="12"/>
      <c r="Z645" s="12"/>
      <c r="AA645" s="12"/>
      <c r="AB645" s="12"/>
      <c r="AC645" s="12"/>
      <c r="AD645" s="12"/>
      <c r="AE645" s="12"/>
      <c r="AF645" s="12"/>
      <c r="AG645" s="12"/>
      <c r="AH645" s="12"/>
      <c r="AI645" s="12"/>
      <c r="AJ645" s="12"/>
      <c r="AK645" s="12"/>
      <c r="AL645" s="12"/>
      <c r="AM645" s="12"/>
      <c r="AN645" s="12"/>
      <c r="AO645" s="12"/>
      <c r="AP645" s="12"/>
      <c r="AQ645" s="12"/>
      <c r="AR645" s="12"/>
      <c r="AS645" s="12"/>
      <c r="AT645" s="12"/>
      <c r="AU645" s="12"/>
      <c r="AV645" s="12"/>
      <c r="AW645" s="12"/>
      <c r="AX645" s="12"/>
      <c r="AY645" s="12"/>
      <c r="AZ645" s="12"/>
      <c r="BA645" s="12"/>
      <c r="BB645" s="12"/>
      <c r="BC645" s="12"/>
      <c r="BD645" s="12"/>
      <c r="BE645" s="12"/>
      <c r="BF645" s="12"/>
      <c r="BG645" s="12"/>
      <c r="BH645" s="12"/>
      <c r="BI645" s="12"/>
      <c r="BJ645" s="12"/>
      <c r="BK645" s="12"/>
      <c r="BL645" s="12"/>
      <c r="BM645" s="12"/>
      <c r="BN645" s="12"/>
      <c r="BO645" s="12"/>
      <c r="BP645" s="12"/>
      <c r="BQ645" s="12"/>
      <c r="BR645" s="12"/>
      <c r="BS645" s="12"/>
      <c r="BT645" s="12"/>
      <c r="BU645" s="12"/>
      <c r="BV645" s="12"/>
      <c r="BW645" s="12"/>
      <c r="BX645" s="12"/>
      <c r="BY645" s="12"/>
      <c r="BZ645" s="12"/>
      <c r="CA645" s="12"/>
      <c r="CB645" s="12"/>
      <c r="CC645" s="12"/>
    </row>
    <row r="646" spans="1:81" ht="15.75" x14ac:dyDescent="0.25">
      <c r="A646" s="20"/>
      <c r="B646" s="29"/>
      <c r="C646" s="29"/>
      <c r="D646" s="29"/>
      <c r="E646" s="29"/>
      <c r="F646" s="26"/>
      <c r="G646" s="13"/>
      <c r="H646" s="20"/>
      <c r="I646" s="22"/>
      <c r="J646" s="22"/>
      <c r="K646" s="22"/>
      <c r="L646" s="22"/>
      <c r="M646" s="24"/>
      <c r="N646" s="22"/>
      <c r="O646" s="20"/>
      <c r="P646" s="12"/>
      <c r="Q646" s="12"/>
      <c r="R646" s="12"/>
      <c r="S646" s="12"/>
      <c r="T646" s="12"/>
      <c r="U646" s="12"/>
      <c r="V646" s="12"/>
      <c r="W646" s="12"/>
      <c r="X646" s="12"/>
      <c r="Y646" s="12"/>
      <c r="Z646" s="12"/>
      <c r="AA646" s="12"/>
      <c r="AB646" s="12"/>
      <c r="AC646" s="12"/>
      <c r="AD646" s="12"/>
      <c r="AE646" s="12"/>
      <c r="AF646" s="12"/>
      <c r="AG646" s="12"/>
      <c r="AH646" s="12"/>
      <c r="AI646" s="12"/>
      <c r="AJ646" s="12"/>
      <c r="AK646" s="12"/>
      <c r="AL646" s="12"/>
      <c r="AM646" s="12"/>
      <c r="AN646" s="12"/>
      <c r="AO646" s="12"/>
      <c r="AP646" s="12"/>
      <c r="AQ646" s="12"/>
      <c r="AR646" s="12"/>
      <c r="AS646" s="12"/>
      <c r="AT646" s="12"/>
      <c r="AU646" s="12"/>
      <c r="AV646" s="12"/>
      <c r="AW646" s="12"/>
      <c r="AX646" s="12"/>
      <c r="AY646" s="12"/>
      <c r="AZ646" s="12"/>
      <c r="BA646" s="12"/>
      <c r="BB646" s="12"/>
      <c r="BC646" s="12"/>
      <c r="BD646" s="12"/>
      <c r="BE646" s="12"/>
      <c r="BF646" s="12"/>
      <c r="BG646" s="12"/>
      <c r="BH646" s="12"/>
      <c r="BI646" s="12"/>
      <c r="BJ646" s="12"/>
      <c r="BK646" s="12"/>
      <c r="BL646" s="12"/>
      <c r="BM646" s="12"/>
      <c r="BN646" s="12"/>
      <c r="BO646" s="12"/>
      <c r="BP646" s="12"/>
      <c r="BQ646" s="12"/>
      <c r="BR646" s="12"/>
      <c r="BS646" s="12"/>
      <c r="BT646" s="12"/>
      <c r="BU646" s="12"/>
      <c r="BV646" s="12"/>
      <c r="BW646" s="12"/>
      <c r="BX646" s="12"/>
      <c r="BY646" s="12"/>
      <c r="BZ646" s="12"/>
      <c r="CA646" s="12"/>
      <c r="CB646" s="12"/>
      <c r="CC646" s="12"/>
    </row>
    <row r="647" spans="1:81" ht="15.75" x14ac:dyDescent="0.25">
      <c r="A647" s="20"/>
      <c r="B647" s="29"/>
      <c r="C647" s="29"/>
      <c r="D647" s="29"/>
      <c r="E647" s="29"/>
      <c r="F647" s="26"/>
      <c r="G647" s="13"/>
      <c r="H647" s="20"/>
      <c r="I647" s="22"/>
      <c r="J647" s="22"/>
      <c r="K647" s="22"/>
      <c r="L647" s="22"/>
      <c r="M647" s="24"/>
      <c r="N647" s="22"/>
      <c r="O647" s="20"/>
      <c r="P647" s="12"/>
      <c r="Q647" s="12"/>
      <c r="R647" s="12"/>
      <c r="S647" s="12"/>
      <c r="T647" s="12"/>
      <c r="U647" s="12"/>
      <c r="V647" s="12"/>
      <c r="W647" s="12"/>
      <c r="X647" s="12"/>
      <c r="Y647" s="12"/>
      <c r="Z647" s="12"/>
      <c r="AA647" s="12"/>
      <c r="AB647" s="12"/>
      <c r="AC647" s="12"/>
      <c r="AD647" s="12"/>
      <c r="AE647" s="12"/>
      <c r="AF647" s="12"/>
      <c r="AG647" s="12"/>
      <c r="AH647" s="12"/>
      <c r="AI647" s="12"/>
      <c r="AJ647" s="12"/>
      <c r="AK647" s="12"/>
      <c r="AL647" s="12"/>
      <c r="AM647" s="12"/>
      <c r="AN647" s="12"/>
      <c r="AO647" s="12"/>
      <c r="AP647" s="12"/>
      <c r="AQ647" s="12"/>
      <c r="AR647" s="12"/>
      <c r="AS647" s="12"/>
      <c r="AT647" s="12"/>
      <c r="AU647" s="12"/>
      <c r="AV647" s="12"/>
      <c r="AW647" s="12"/>
      <c r="AX647" s="12"/>
      <c r="AY647" s="12"/>
      <c r="AZ647" s="12"/>
      <c r="BA647" s="12"/>
      <c r="BB647" s="12"/>
      <c r="BC647" s="12"/>
      <c r="BD647" s="12"/>
      <c r="BE647" s="12"/>
      <c r="BF647" s="12"/>
      <c r="BG647" s="12"/>
      <c r="BH647" s="12"/>
      <c r="BI647" s="12"/>
      <c r="BJ647" s="12"/>
      <c r="BK647" s="12"/>
      <c r="BL647" s="12"/>
      <c r="BM647" s="12"/>
      <c r="BN647" s="12"/>
      <c r="BO647" s="12"/>
      <c r="BP647" s="12"/>
      <c r="BQ647" s="12"/>
      <c r="BR647" s="12"/>
      <c r="BS647" s="12"/>
      <c r="BT647" s="12"/>
      <c r="BU647" s="12"/>
      <c r="BV647" s="12"/>
      <c r="BW647" s="12"/>
      <c r="BX647" s="12"/>
      <c r="BY647" s="12"/>
      <c r="BZ647" s="12"/>
      <c r="CA647" s="12"/>
      <c r="CB647" s="12"/>
      <c r="CC647" s="12"/>
    </row>
    <row r="648" spans="1:81" ht="15.75" x14ac:dyDescent="0.25">
      <c r="A648" s="20"/>
      <c r="B648" s="29"/>
      <c r="C648" s="29"/>
      <c r="D648" s="29"/>
      <c r="E648" s="29"/>
      <c r="F648" s="26"/>
      <c r="G648" s="13"/>
      <c r="H648" s="20"/>
      <c r="I648" s="22"/>
      <c r="J648" s="22"/>
      <c r="K648" s="22"/>
      <c r="L648" s="22"/>
      <c r="M648" s="24"/>
      <c r="N648" s="22"/>
      <c r="O648" s="20"/>
      <c r="P648" s="12"/>
      <c r="Q648" s="12"/>
      <c r="R648" s="12"/>
      <c r="S648" s="12"/>
      <c r="T648" s="12"/>
      <c r="U648" s="12"/>
      <c r="V648" s="12"/>
      <c r="W648" s="12"/>
      <c r="X648" s="12"/>
      <c r="Y648" s="12"/>
      <c r="Z648" s="12"/>
      <c r="AA648" s="12"/>
      <c r="AB648" s="12"/>
      <c r="AC648" s="12"/>
      <c r="AD648" s="12"/>
      <c r="AE648" s="12"/>
      <c r="AF648" s="12"/>
      <c r="AG648" s="12"/>
      <c r="AH648" s="12"/>
      <c r="AI648" s="12"/>
      <c r="AJ648" s="12"/>
      <c r="AK648" s="12"/>
      <c r="AL648" s="12"/>
      <c r="AM648" s="12"/>
      <c r="AN648" s="12"/>
      <c r="AO648" s="12"/>
      <c r="AP648" s="12"/>
      <c r="AQ648" s="12"/>
      <c r="AR648" s="12"/>
      <c r="AS648" s="12"/>
      <c r="AT648" s="12"/>
      <c r="AU648" s="12"/>
      <c r="AV648" s="12"/>
      <c r="AW648" s="12"/>
      <c r="AX648" s="12"/>
      <c r="AY648" s="12"/>
      <c r="AZ648" s="12"/>
      <c r="BA648" s="12"/>
      <c r="BB648" s="12"/>
      <c r="BC648" s="12"/>
      <c r="BD648" s="12"/>
      <c r="BE648" s="12"/>
      <c r="BF648" s="12"/>
      <c r="BG648" s="12"/>
      <c r="BH648" s="12"/>
      <c r="BI648" s="12"/>
      <c r="BJ648" s="12"/>
      <c r="BK648" s="12"/>
      <c r="BL648" s="12"/>
      <c r="BM648" s="12"/>
      <c r="BN648" s="12"/>
      <c r="BO648" s="12"/>
      <c r="BP648" s="12"/>
      <c r="BQ648" s="12"/>
      <c r="BR648" s="12"/>
      <c r="BS648" s="12"/>
      <c r="BT648" s="12"/>
      <c r="BU648" s="12"/>
      <c r="BV648" s="12"/>
      <c r="BW648" s="12"/>
      <c r="BX648" s="12"/>
      <c r="BY648" s="12"/>
      <c r="BZ648" s="12"/>
      <c r="CA648" s="12"/>
      <c r="CB648" s="12"/>
      <c r="CC648" s="12"/>
    </row>
    <row r="649" spans="1:81" ht="15.75" x14ac:dyDescent="0.25">
      <c r="A649" s="20"/>
      <c r="B649" s="29"/>
      <c r="C649" s="29"/>
      <c r="D649" s="29"/>
      <c r="E649" s="29"/>
      <c r="F649" s="26"/>
      <c r="G649" s="13"/>
      <c r="H649" s="20"/>
      <c r="I649" s="22"/>
      <c r="J649" s="22"/>
      <c r="K649" s="22"/>
      <c r="L649" s="22"/>
      <c r="M649" s="24"/>
      <c r="N649" s="22"/>
      <c r="O649" s="20"/>
      <c r="P649" s="12"/>
      <c r="Q649" s="12"/>
      <c r="R649" s="12"/>
      <c r="S649" s="12"/>
      <c r="T649" s="12"/>
      <c r="U649" s="12"/>
      <c r="V649" s="12"/>
      <c r="W649" s="12"/>
      <c r="X649" s="12"/>
      <c r="Y649" s="12"/>
      <c r="Z649" s="12"/>
      <c r="AA649" s="12"/>
      <c r="AB649" s="12"/>
      <c r="AC649" s="12"/>
      <c r="AD649" s="12"/>
      <c r="AE649" s="12"/>
      <c r="AF649" s="12"/>
      <c r="AG649" s="12"/>
      <c r="AH649" s="12"/>
      <c r="AI649" s="12"/>
      <c r="AJ649" s="12"/>
      <c r="AK649" s="12"/>
      <c r="AL649" s="12"/>
      <c r="AM649" s="12"/>
      <c r="AN649" s="12"/>
      <c r="AO649" s="12"/>
      <c r="AP649" s="12"/>
      <c r="AQ649" s="12"/>
      <c r="AR649" s="12"/>
      <c r="AS649" s="12"/>
      <c r="AT649" s="12"/>
      <c r="AU649" s="12"/>
      <c r="AV649" s="12"/>
      <c r="AW649" s="12"/>
      <c r="AX649" s="12"/>
      <c r="AY649" s="12"/>
      <c r="AZ649" s="12"/>
      <c r="BA649" s="12"/>
      <c r="BB649" s="12"/>
      <c r="BC649" s="12"/>
      <c r="BD649" s="12"/>
      <c r="BE649" s="12"/>
      <c r="BF649" s="12"/>
      <c r="BG649" s="12"/>
      <c r="BH649" s="12"/>
      <c r="BI649" s="12"/>
      <c r="BJ649" s="12"/>
      <c r="BK649" s="12"/>
      <c r="BL649" s="12"/>
      <c r="BM649" s="12"/>
      <c r="BN649" s="12"/>
      <c r="BO649" s="12"/>
      <c r="BP649" s="12"/>
      <c r="BQ649" s="12"/>
      <c r="BR649" s="12"/>
      <c r="BS649" s="12"/>
      <c r="BT649" s="12"/>
      <c r="BU649" s="12"/>
      <c r="BV649" s="12"/>
      <c r="BW649" s="12"/>
      <c r="BX649" s="12"/>
      <c r="BY649" s="12"/>
      <c r="BZ649" s="12"/>
      <c r="CA649" s="12"/>
      <c r="CB649" s="12"/>
      <c r="CC649" s="12"/>
    </row>
    <row r="650" spans="1:81" ht="15.75" x14ac:dyDescent="0.25">
      <c r="A650" s="20"/>
      <c r="B650" s="29"/>
      <c r="C650" s="29"/>
      <c r="D650" s="29"/>
      <c r="E650" s="29"/>
      <c r="F650" s="26"/>
      <c r="G650" s="13"/>
      <c r="H650" s="20"/>
      <c r="I650" s="22"/>
      <c r="J650" s="22"/>
      <c r="K650" s="22"/>
      <c r="L650" s="22"/>
      <c r="M650" s="24"/>
      <c r="N650" s="22"/>
      <c r="O650" s="20"/>
      <c r="P650" s="12"/>
      <c r="Q650" s="12"/>
      <c r="R650" s="12"/>
      <c r="S650" s="12"/>
      <c r="T650" s="12"/>
      <c r="U650" s="12"/>
      <c r="V650" s="12"/>
      <c r="W650" s="12"/>
      <c r="X650" s="12"/>
      <c r="Y650" s="12"/>
      <c r="Z650" s="12"/>
      <c r="AA650" s="12"/>
      <c r="AB650" s="12"/>
      <c r="AC650" s="12"/>
      <c r="AD650" s="12"/>
      <c r="AE650" s="12"/>
      <c r="AF650" s="12"/>
      <c r="AG650" s="12"/>
      <c r="AH650" s="12"/>
      <c r="AI650" s="12"/>
      <c r="AJ650" s="12"/>
      <c r="AK650" s="12"/>
      <c r="AL650" s="12"/>
      <c r="AM650" s="12"/>
      <c r="AN650" s="12"/>
      <c r="AO650" s="12"/>
      <c r="AP650" s="12"/>
      <c r="AQ650" s="12"/>
      <c r="AR650" s="12"/>
      <c r="AS650" s="12"/>
      <c r="AT650" s="12"/>
      <c r="AU650" s="12"/>
      <c r="AV650" s="12"/>
      <c r="AW650" s="12"/>
      <c r="AX650" s="12"/>
      <c r="AY650" s="12"/>
      <c r="AZ650" s="12"/>
      <c r="BA650" s="12"/>
      <c r="BB650" s="12"/>
      <c r="BC650" s="12"/>
      <c r="BD650" s="12"/>
      <c r="BE650" s="12"/>
      <c r="BF650" s="12"/>
      <c r="BG650" s="12"/>
      <c r="BH650" s="12"/>
      <c r="BI650" s="12"/>
      <c r="BJ650" s="12"/>
      <c r="BK650" s="12"/>
      <c r="BL650" s="12"/>
      <c r="BM650" s="12"/>
      <c r="BN650" s="12"/>
      <c r="BO650" s="12"/>
      <c r="BP650" s="12"/>
      <c r="BQ650" s="12"/>
      <c r="BR650" s="12"/>
      <c r="BS650" s="12"/>
      <c r="BT650" s="12"/>
      <c r="BU650" s="12"/>
      <c r="BV650" s="12"/>
      <c r="BW650" s="12"/>
      <c r="BX650" s="12"/>
      <c r="BY650" s="12"/>
      <c r="BZ650" s="12"/>
      <c r="CA650" s="12"/>
      <c r="CB650" s="12"/>
      <c r="CC650" s="12"/>
    </row>
    <row r="651" spans="1:81" ht="15.75" x14ac:dyDescent="0.25">
      <c r="A651" s="20"/>
      <c r="B651" s="29"/>
      <c r="C651" s="29"/>
      <c r="D651" s="29"/>
      <c r="E651" s="29"/>
      <c r="F651" s="26"/>
      <c r="G651" s="13"/>
      <c r="H651" s="20"/>
      <c r="I651" s="22"/>
      <c r="J651" s="22"/>
      <c r="K651" s="22"/>
      <c r="L651" s="22"/>
      <c r="M651" s="24"/>
      <c r="N651" s="22"/>
      <c r="O651" s="20"/>
      <c r="P651" s="12"/>
      <c r="Q651" s="12"/>
      <c r="R651" s="12"/>
      <c r="S651" s="12"/>
      <c r="T651" s="12"/>
      <c r="U651" s="12"/>
      <c r="V651" s="12"/>
      <c r="W651" s="12"/>
      <c r="X651" s="12"/>
      <c r="Y651" s="12"/>
      <c r="Z651" s="12"/>
      <c r="AA651" s="12"/>
      <c r="AB651" s="12"/>
      <c r="AC651" s="12"/>
      <c r="AD651" s="12"/>
      <c r="AE651" s="12"/>
      <c r="AF651" s="12"/>
      <c r="AG651" s="12"/>
      <c r="AH651" s="12"/>
      <c r="AI651" s="12"/>
      <c r="AJ651" s="12"/>
      <c r="AK651" s="12"/>
      <c r="AL651" s="12"/>
      <c r="AM651" s="12"/>
      <c r="AN651" s="12"/>
      <c r="AO651" s="12"/>
      <c r="AP651" s="12"/>
      <c r="AQ651" s="12"/>
      <c r="AR651" s="12"/>
      <c r="AS651" s="12"/>
      <c r="AT651" s="12"/>
      <c r="AU651" s="12"/>
      <c r="AV651" s="12"/>
      <c r="AW651" s="12"/>
      <c r="AX651" s="12"/>
      <c r="AY651" s="12"/>
      <c r="AZ651" s="12"/>
      <c r="BA651" s="12"/>
      <c r="BB651" s="12"/>
      <c r="BC651" s="12"/>
      <c r="BD651" s="12"/>
      <c r="BE651" s="12"/>
      <c r="BF651" s="12"/>
      <c r="BG651" s="12"/>
      <c r="BH651" s="12"/>
      <c r="BI651" s="12"/>
      <c r="BJ651" s="12"/>
      <c r="BK651" s="12"/>
      <c r="BL651" s="12"/>
      <c r="BM651" s="12"/>
      <c r="BN651" s="12"/>
      <c r="BO651" s="12"/>
      <c r="BP651" s="12"/>
      <c r="BQ651" s="12"/>
      <c r="BR651" s="12"/>
      <c r="BS651" s="12"/>
      <c r="BT651" s="12"/>
      <c r="BU651" s="12"/>
      <c r="BV651" s="12"/>
      <c r="BW651" s="12"/>
      <c r="BX651" s="12"/>
      <c r="BY651" s="12"/>
      <c r="BZ651" s="12"/>
      <c r="CA651" s="12"/>
      <c r="CB651" s="12"/>
      <c r="CC651" s="12"/>
    </row>
    <row r="652" spans="1:81" ht="15.75" x14ac:dyDescent="0.25">
      <c r="A652" s="20"/>
      <c r="B652" s="29"/>
      <c r="C652" s="29"/>
      <c r="D652" s="29"/>
      <c r="E652" s="29"/>
      <c r="F652" s="26"/>
      <c r="G652" s="13"/>
      <c r="H652" s="20"/>
      <c r="I652" s="22"/>
      <c r="J652" s="22"/>
      <c r="K652" s="22"/>
      <c r="L652" s="22"/>
      <c r="M652" s="24"/>
      <c r="N652" s="22"/>
      <c r="O652" s="20"/>
      <c r="P652" s="12"/>
      <c r="Q652" s="12"/>
      <c r="R652" s="12"/>
      <c r="S652" s="12"/>
      <c r="T652" s="12"/>
      <c r="U652" s="12"/>
      <c r="V652" s="12"/>
      <c r="W652" s="12"/>
      <c r="X652" s="12"/>
      <c r="Y652" s="12"/>
      <c r="Z652" s="12"/>
      <c r="AA652" s="12"/>
      <c r="AB652" s="12"/>
      <c r="AC652" s="12"/>
      <c r="AD652" s="12"/>
      <c r="AE652" s="12"/>
      <c r="AF652" s="12"/>
      <c r="AG652" s="12"/>
      <c r="AH652" s="12"/>
      <c r="AI652" s="12"/>
      <c r="AJ652" s="12"/>
      <c r="AK652" s="12"/>
      <c r="AL652" s="12"/>
      <c r="AM652" s="12"/>
      <c r="AN652" s="12"/>
      <c r="AO652" s="12"/>
      <c r="AP652" s="12"/>
      <c r="AQ652" s="12"/>
      <c r="AR652" s="12"/>
      <c r="AS652" s="12"/>
      <c r="AT652" s="12"/>
      <c r="AU652" s="12"/>
      <c r="AV652" s="12"/>
      <c r="AW652" s="12"/>
      <c r="AX652" s="12"/>
      <c r="AY652" s="12"/>
      <c r="AZ652" s="12"/>
      <c r="BA652" s="12"/>
      <c r="BB652" s="12"/>
      <c r="BC652" s="12"/>
      <c r="BD652" s="12"/>
      <c r="BE652" s="12"/>
      <c r="BF652" s="12"/>
      <c r="BG652" s="12"/>
      <c r="BH652" s="12"/>
      <c r="BI652" s="12"/>
      <c r="BJ652" s="12"/>
      <c r="BK652" s="12"/>
      <c r="BL652" s="12"/>
      <c r="BM652" s="12"/>
      <c r="BN652" s="12"/>
      <c r="BO652" s="12"/>
      <c r="BP652" s="12"/>
      <c r="BQ652" s="12"/>
      <c r="BR652" s="12"/>
      <c r="BS652" s="12"/>
      <c r="BT652" s="12"/>
      <c r="BU652" s="12"/>
      <c r="BV652" s="12"/>
      <c r="BW652" s="12"/>
      <c r="BX652" s="12"/>
      <c r="BY652" s="12"/>
      <c r="BZ652" s="12"/>
      <c r="CA652" s="12"/>
      <c r="CB652" s="12"/>
      <c r="CC652" s="12"/>
    </row>
    <row r="653" spans="1:81" ht="15.75" x14ac:dyDescent="0.25">
      <c r="A653" s="20"/>
      <c r="B653" s="29"/>
      <c r="C653" s="29"/>
      <c r="D653" s="29"/>
      <c r="E653" s="29"/>
      <c r="F653" s="26"/>
      <c r="G653" s="13"/>
      <c r="H653" s="20"/>
      <c r="I653" s="22"/>
      <c r="J653" s="22"/>
      <c r="K653" s="22"/>
      <c r="L653" s="22"/>
      <c r="M653" s="24"/>
      <c r="N653" s="22"/>
      <c r="O653" s="20"/>
      <c r="P653" s="12"/>
      <c r="Q653" s="12"/>
      <c r="R653" s="12"/>
      <c r="S653" s="12"/>
      <c r="T653" s="12"/>
      <c r="U653" s="12"/>
      <c r="V653" s="12"/>
      <c r="W653" s="12"/>
      <c r="X653" s="12"/>
      <c r="Y653" s="12"/>
      <c r="Z653" s="12"/>
      <c r="AA653" s="12"/>
      <c r="AB653" s="12"/>
      <c r="AC653" s="12"/>
      <c r="AD653" s="12"/>
      <c r="AE653" s="12"/>
      <c r="AF653" s="12"/>
      <c r="AG653" s="12"/>
      <c r="AH653" s="12"/>
      <c r="AI653" s="12"/>
      <c r="AJ653" s="12"/>
      <c r="AK653" s="12"/>
      <c r="AL653" s="12"/>
      <c r="AM653" s="12"/>
      <c r="AN653" s="12"/>
      <c r="AO653" s="12"/>
      <c r="AP653" s="12"/>
      <c r="AQ653" s="12"/>
      <c r="AR653" s="12"/>
      <c r="AS653" s="12"/>
      <c r="AT653" s="12"/>
      <c r="AU653" s="12"/>
      <c r="AV653" s="12"/>
      <c r="AW653" s="12"/>
      <c r="AX653" s="12"/>
      <c r="AY653" s="12"/>
      <c r="AZ653" s="12"/>
      <c r="BA653" s="12"/>
      <c r="BB653" s="12"/>
      <c r="BC653" s="12"/>
      <c r="BD653" s="12"/>
      <c r="BE653" s="12"/>
      <c r="BF653" s="12"/>
      <c r="BG653" s="12"/>
      <c r="BH653" s="12"/>
      <c r="BI653" s="12"/>
      <c r="BJ653" s="12"/>
      <c r="BK653" s="12"/>
      <c r="BL653" s="12"/>
      <c r="BM653" s="12"/>
      <c r="BN653" s="12"/>
      <c r="BO653" s="12"/>
      <c r="BP653" s="12"/>
      <c r="BQ653" s="12"/>
      <c r="BR653" s="12"/>
      <c r="BS653" s="12"/>
      <c r="BT653" s="12"/>
      <c r="BU653" s="12"/>
      <c r="BV653" s="12"/>
      <c r="BW653" s="12"/>
      <c r="BX653" s="12"/>
      <c r="BY653" s="12"/>
      <c r="BZ653" s="12"/>
      <c r="CA653" s="12"/>
      <c r="CB653" s="12"/>
      <c r="CC653" s="12"/>
    </row>
    <row r="654" spans="1:81" ht="15.75" x14ac:dyDescent="0.25">
      <c r="A654" s="20"/>
      <c r="B654" s="29"/>
      <c r="C654" s="29"/>
      <c r="D654" s="29"/>
      <c r="E654" s="29"/>
      <c r="F654" s="26"/>
      <c r="G654" s="13"/>
      <c r="H654" s="20"/>
      <c r="I654" s="22"/>
      <c r="J654" s="22"/>
      <c r="K654" s="22"/>
      <c r="L654" s="22"/>
      <c r="M654" s="24"/>
      <c r="N654" s="22"/>
      <c r="O654" s="20"/>
      <c r="P654" s="12"/>
      <c r="Q654" s="12"/>
      <c r="R654" s="12"/>
      <c r="S654" s="12"/>
      <c r="T654" s="12"/>
      <c r="U654" s="12"/>
      <c r="V654" s="12"/>
      <c r="W654" s="12"/>
      <c r="X654" s="12"/>
      <c r="Y654" s="12"/>
      <c r="Z654" s="12"/>
      <c r="AA654" s="12"/>
      <c r="AB654" s="12"/>
      <c r="AC654" s="12"/>
      <c r="AD654" s="12"/>
      <c r="AE654" s="12"/>
      <c r="AF654" s="12"/>
      <c r="AG654" s="12"/>
      <c r="AH654" s="12"/>
      <c r="AI654" s="12"/>
      <c r="AJ654" s="12"/>
      <c r="AK654" s="12"/>
      <c r="AL654" s="12"/>
      <c r="AM654" s="12"/>
      <c r="AN654" s="12"/>
      <c r="AO654" s="12"/>
      <c r="AP654" s="12"/>
      <c r="AQ654" s="12"/>
      <c r="AR654" s="12"/>
      <c r="AS654" s="12"/>
      <c r="AT654" s="12"/>
      <c r="AU654" s="12"/>
      <c r="AV654" s="12"/>
      <c r="AW654" s="12"/>
      <c r="AX654" s="12"/>
      <c r="AY654" s="12"/>
      <c r="AZ654" s="12"/>
      <c r="BA654" s="12"/>
      <c r="BB654" s="12"/>
      <c r="BC654" s="12"/>
      <c r="BD654" s="12"/>
      <c r="BE654" s="12"/>
      <c r="BF654" s="12"/>
      <c r="BG654" s="12"/>
      <c r="BH654" s="12"/>
      <c r="BI654" s="12"/>
      <c r="BJ654" s="12"/>
      <c r="BK654" s="12"/>
      <c r="BL654" s="12"/>
      <c r="BM654" s="12"/>
      <c r="BN654" s="12"/>
      <c r="BO654" s="12"/>
      <c r="BP654" s="12"/>
      <c r="BQ654" s="12"/>
      <c r="BR654" s="12"/>
      <c r="BS654" s="12"/>
      <c r="BT654" s="12"/>
      <c r="BU654" s="12"/>
      <c r="BV654" s="12"/>
      <c r="BW654" s="12"/>
      <c r="BX654" s="12"/>
      <c r="BY654" s="12"/>
      <c r="BZ654" s="12"/>
      <c r="CA654" s="12"/>
      <c r="CB654" s="12"/>
      <c r="CC654" s="12"/>
    </row>
    <row r="655" spans="1:81" ht="15.75" x14ac:dyDescent="0.25">
      <c r="A655" s="20"/>
      <c r="B655" s="29"/>
      <c r="C655" s="29"/>
      <c r="D655" s="29"/>
      <c r="E655" s="29"/>
      <c r="F655" s="26"/>
      <c r="G655" s="13"/>
      <c r="H655" s="20"/>
      <c r="I655" s="22"/>
      <c r="J655" s="22"/>
      <c r="K655" s="22"/>
      <c r="L655" s="22"/>
      <c r="M655" s="24"/>
      <c r="N655" s="22"/>
      <c r="O655" s="20"/>
      <c r="P655" s="12"/>
      <c r="Q655" s="12"/>
      <c r="R655" s="12"/>
      <c r="S655" s="12"/>
      <c r="T655" s="12"/>
      <c r="U655" s="12"/>
      <c r="V655" s="12"/>
      <c r="W655" s="12"/>
      <c r="X655" s="12"/>
      <c r="Y655" s="12"/>
      <c r="Z655" s="12"/>
      <c r="AA655" s="12"/>
      <c r="AB655" s="12"/>
      <c r="AC655" s="12"/>
      <c r="AD655" s="12"/>
      <c r="AE655" s="12"/>
      <c r="AF655" s="12"/>
      <c r="AG655" s="12"/>
      <c r="AH655" s="12"/>
      <c r="AI655" s="12"/>
      <c r="AJ655" s="12"/>
      <c r="AK655" s="12"/>
      <c r="AL655" s="12"/>
      <c r="AM655" s="12"/>
      <c r="AN655" s="12"/>
      <c r="AO655" s="12"/>
      <c r="AP655" s="12"/>
      <c r="AQ655" s="12"/>
      <c r="AR655" s="12"/>
      <c r="AS655" s="12"/>
      <c r="AT655" s="12"/>
      <c r="AU655" s="12"/>
      <c r="AV655" s="12"/>
      <c r="AW655" s="12"/>
      <c r="AX655" s="12"/>
      <c r="AY655" s="12"/>
      <c r="AZ655" s="12"/>
      <c r="BA655" s="12"/>
      <c r="BB655" s="12"/>
      <c r="BC655" s="12"/>
      <c r="BD655" s="12"/>
      <c r="BE655" s="12"/>
      <c r="BF655" s="12"/>
      <c r="BG655" s="12"/>
      <c r="BH655" s="12"/>
      <c r="BI655" s="12"/>
      <c r="BJ655" s="12"/>
      <c r="BK655" s="12"/>
      <c r="BL655" s="12"/>
      <c r="BM655" s="12"/>
      <c r="BN655" s="12"/>
      <c r="BO655" s="12"/>
      <c r="BP655" s="12"/>
      <c r="BQ655" s="12"/>
      <c r="BR655" s="12"/>
      <c r="BS655" s="12"/>
      <c r="BT655" s="12"/>
      <c r="BU655" s="12"/>
      <c r="BV655" s="12"/>
      <c r="BW655" s="12"/>
      <c r="BX655" s="12"/>
      <c r="BY655" s="12"/>
      <c r="BZ655" s="12"/>
      <c r="CA655" s="12"/>
      <c r="CB655" s="12"/>
      <c r="CC655" s="12"/>
    </row>
    <row r="656" spans="1:81" ht="15.75" x14ac:dyDescent="0.25">
      <c r="A656" s="20"/>
      <c r="B656" s="29"/>
      <c r="C656" s="29"/>
      <c r="D656" s="29"/>
      <c r="E656" s="29"/>
      <c r="F656" s="26"/>
      <c r="G656" s="13"/>
      <c r="H656" s="20"/>
      <c r="I656" s="22"/>
      <c r="J656" s="22"/>
      <c r="K656" s="22"/>
      <c r="L656" s="22"/>
      <c r="M656" s="24"/>
      <c r="N656" s="22"/>
      <c r="O656" s="20"/>
      <c r="P656" s="12"/>
      <c r="Q656" s="12"/>
      <c r="R656" s="12"/>
      <c r="S656" s="12"/>
      <c r="T656" s="12"/>
      <c r="U656" s="12"/>
      <c r="V656" s="12"/>
      <c r="W656" s="12"/>
      <c r="X656" s="12"/>
      <c r="Y656" s="12"/>
      <c r="Z656" s="12"/>
      <c r="AA656" s="12"/>
      <c r="AB656" s="12"/>
      <c r="AC656" s="12"/>
      <c r="AD656" s="12"/>
      <c r="AE656" s="12"/>
      <c r="AF656" s="12"/>
      <c r="AG656" s="12"/>
      <c r="AH656" s="12"/>
      <c r="AI656" s="12"/>
      <c r="AJ656" s="12"/>
      <c r="AK656" s="12"/>
      <c r="AL656" s="12"/>
      <c r="AM656" s="12"/>
      <c r="AN656" s="12"/>
      <c r="AO656" s="12"/>
      <c r="AP656" s="12"/>
      <c r="AQ656" s="12"/>
      <c r="AR656" s="12"/>
      <c r="AS656" s="12"/>
      <c r="AT656" s="12"/>
      <c r="AU656" s="12"/>
      <c r="AV656" s="12"/>
      <c r="AW656" s="12"/>
      <c r="AX656" s="12"/>
      <c r="AY656" s="12"/>
      <c r="AZ656" s="12"/>
      <c r="BA656" s="12"/>
      <c r="BB656" s="12"/>
      <c r="BC656" s="12"/>
      <c r="BD656" s="12"/>
      <c r="BE656" s="12"/>
      <c r="BF656" s="12"/>
      <c r="BG656" s="12"/>
      <c r="BH656" s="12"/>
      <c r="BI656" s="12"/>
      <c r="BJ656" s="12"/>
      <c r="BK656" s="12"/>
      <c r="BL656" s="12"/>
      <c r="BM656" s="12"/>
      <c r="BN656" s="12"/>
      <c r="BO656" s="12"/>
      <c r="BP656" s="12"/>
      <c r="BQ656" s="12"/>
      <c r="BR656" s="12"/>
      <c r="BS656" s="12"/>
      <c r="BT656" s="12"/>
      <c r="BU656" s="12"/>
      <c r="BV656" s="12"/>
      <c r="BW656" s="12"/>
      <c r="BX656" s="12"/>
      <c r="BY656" s="12"/>
      <c r="BZ656" s="12"/>
      <c r="CA656" s="12"/>
      <c r="CB656" s="12"/>
      <c r="CC656" s="12"/>
    </row>
    <row r="657" spans="1:81" ht="15.75" x14ac:dyDescent="0.25">
      <c r="A657" s="20"/>
      <c r="B657" s="29"/>
      <c r="C657" s="29"/>
      <c r="D657" s="29"/>
      <c r="E657" s="29"/>
      <c r="F657" s="26"/>
      <c r="G657" s="13"/>
      <c r="H657" s="20"/>
      <c r="I657" s="22"/>
      <c r="J657" s="22"/>
      <c r="K657" s="22"/>
      <c r="L657" s="22"/>
      <c r="M657" s="24"/>
      <c r="N657" s="22"/>
      <c r="O657" s="20"/>
      <c r="P657" s="12"/>
      <c r="Q657" s="12"/>
      <c r="R657" s="12"/>
      <c r="S657" s="12"/>
      <c r="T657" s="12"/>
      <c r="U657" s="12"/>
      <c r="V657" s="12"/>
      <c r="W657" s="12"/>
      <c r="X657" s="12"/>
      <c r="Y657" s="12"/>
      <c r="Z657" s="12"/>
      <c r="AA657" s="12"/>
      <c r="AB657" s="12"/>
      <c r="AC657" s="12"/>
      <c r="AD657" s="12"/>
      <c r="AE657" s="12"/>
      <c r="AF657" s="12"/>
      <c r="AG657" s="12"/>
      <c r="AH657" s="12"/>
      <c r="AI657" s="12"/>
      <c r="AJ657" s="12"/>
      <c r="AK657" s="12"/>
      <c r="AL657" s="12"/>
      <c r="AM657" s="12"/>
      <c r="AN657" s="12"/>
      <c r="AO657" s="12"/>
      <c r="AP657" s="12"/>
      <c r="AQ657" s="12"/>
      <c r="AR657" s="12"/>
      <c r="AS657" s="12"/>
      <c r="AT657" s="12"/>
      <c r="AU657" s="12"/>
      <c r="AV657" s="12"/>
      <c r="AW657" s="12"/>
      <c r="AX657" s="12"/>
      <c r="AY657" s="12"/>
      <c r="AZ657" s="12"/>
      <c r="BA657" s="12"/>
      <c r="BB657" s="12"/>
      <c r="BC657" s="12"/>
      <c r="BD657" s="12"/>
      <c r="BE657" s="12"/>
      <c r="BF657" s="12"/>
      <c r="BG657" s="12"/>
      <c r="BH657" s="12"/>
      <c r="BI657" s="12"/>
      <c r="BJ657" s="12"/>
      <c r="BK657" s="12"/>
      <c r="BL657" s="12"/>
      <c r="BM657" s="12"/>
      <c r="BN657" s="12"/>
      <c r="BO657" s="12"/>
      <c r="BP657" s="12"/>
      <c r="BQ657" s="12"/>
      <c r="BR657" s="12"/>
      <c r="BS657" s="12"/>
      <c r="BT657" s="12"/>
      <c r="BU657" s="12"/>
      <c r="BV657" s="12"/>
      <c r="BW657" s="12"/>
      <c r="BX657" s="12"/>
      <c r="BY657" s="12"/>
      <c r="BZ657" s="12"/>
      <c r="CA657" s="12"/>
      <c r="CB657" s="12"/>
      <c r="CC657" s="12"/>
    </row>
    <row r="658" spans="1:81" ht="15.75" x14ac:dyDescent="0.25">
      <c r="A658" s="20"/>
      <c r="B658" s="29"/>
      <c r="C658" s="29"/>
      <c r="D658" s="29"/>
      <c r="E658" s="29"/>
      <c r="F658" s="26"/>
      <c r="G658" s="13"/>
      <c r="H658" s="20"/>
      <c r="I658" s="22"/>
      <c r="J658" s="22"/>
      <c r="K658" s="22"/>
      <c r="L658" s="22"/>
      <c r="M658" s="24"/>
      <c r="N658" s="22"/>
      <c r="O658" s="20"/>
      <c r="P658" s="12"/>
      <c r="Q658" s="12"/>
      <c r="R658" s="12"/>
      <c r="S658" s="12"/>
      <c r="T658" s="12"/>
      <c r="U658" s="12"/>
      <c r="V658" s="12"/>
      <c r="W658" s="12"/>
      <c r="X658" s="12"/>
      <c r="Y658" s="12"/>
      <c r="Z658" s="12"/>
      <c r="AA658" s="12"/>
      <c r="AB658" s="12"/>
      <c r="AC658" s="12"/>
      <c r="AD658" s="12"/>
      <c r="AE658" s="12"/>
      <c r="AF658" s="12"/>
      <c r="AG658" s="12"/>
      <c r="AH658" s="12"/>
      <c r="AI658" s="12"/>
      <c r="AJ658" s="12"/>
      <c r="AK658" s="12"/>
      <c r="AL658" s="12"/>
      <c r="AM658" s="12"/>
      <c r="AN658" s="12"/>
      <c r="AO658" s="12"/>
      <c r="AP658" s="12"/>
      <c r="AQ658" s="12"/>
      <c r="AR658" s="12"/>
      <c r="AS658" s="12"/>
      <c r="AT658" s="12"/>
      <c r="AU658" s="12"/>
      <c r="AV658" s="12"/>
      <c r="AW658" s="12"/>
      <c r="AX658" s="12"/>
      <c r="AY658" s="12"/>
      <c r="AZ658" s="12"/>
      <c r="BA658" s="12"/>
      <c r="BB658" s="12"/>
      <c r="BC658" s="12"/>
      <c r="BD658" s="12"/>
      <c r="BE658" s="12"/>
      <c r="BF658" s="12"/>
      <c r="BG658" s="12"/>
      <c r="BH658" s="12"/>
      <c r="BI658" s="12"/>
      <c r="BJ658" s="12"/>
      <c r="BK658" s="12"/>
      <c r="BL658" s="12"/>
      <c r="BM658" s="12"/>
      <c r="BN658" s="12"/>
      <c r="BO658" s="12"/>
      <c r="BP658" s="12"/>
      <c r="BQ658" s="12"/>
      <c r="BR658" s="12"/>
      <c r="BS658" s="12"/>
      <c r="BT658" s="12"/>
      <c r="BU658" s="12"/>
      <c r="BV658" s="12"/>
      <c r="BW658" s="12"/>
      <c r="BX658" s="12"/>
      <c r="BY658" s="12"/>
      <c r="BZ658" s="12"/>
      <c r="CA658" s="12"/>
      <c r="CB658" s="12"/>
      <c r="CC658" s="12"/>
    </row>
    <row r="659" spans="1:81" ht="15.75" x14ac:dyDescent="0.25">
      <c r="A659" s="20"/>
      <c r="B659" s="29"/>
      <c r="C659" s="29"/>
      <c r="D659" s="29"/>
      <c r="E659" s="29"/>
      <c r="F659" s="26"/>
      <c r="G659" s="13"/>
      <c r="H659" s="20"/>
      <c r="I659" s="22"/>
      <c r="J659" s="22"/>
      <c r="K659" s="22"/>
      <c r="L659" s="22"/>
      <c r="M659" s="24"/>
      <c r="N659" s="22"/>
      <c r="O659" s="20"/>
      <c r="P659" s="12"/>
      <c r="Q659" s="12"/>
      <c r="R659" s="12"/>
      <c r="S659" s="12"/>
      <c r="T659" s="12"/>
      <c r="U659" s="12"/>
      <c r="V659" s="12"/>
      <c r="W659" s="12"/>
      <c r="X659" s="12"/>
      <c r="Y659" s="12"/>
      <c r="Z659" s="12"/>
      <c r="AA659" s="12"/>
      <c r="AB659" s="12"/>
      <c r="AC659" s="12"/>
      <c r="AD659" s="12"/>
      <c r="AE659" s="12"/>
      <c r="AF659" s="12"/>
      <c r="AG659" s="12"/>
      <c r="AH659" s="12"/>
      <c r="AI659" s="12"/>
      <c r="AJ659" s="12"/>
      <c r="AK659" s="12"/>
      <c r="AL659" s="12"/>
      <c r="AM659" s="12"/>
      <c r="AN659" s="12"/>
      <c r="AO659" s="12"/>
      <c r="AP659" s="12"/>
      <c r="AQ659" s="12"/>
      <c r="AR659" s="12"/>
      <c r="AS659" s="12"/>
      <c r="AT659" s="12"/>
      <c r="AU659" s="12"/>
      <c r="AV659" s="12"/>
      <c r="AW659" s="12"/>
      <c r="AX659" s="12"/>
      <c r="AY659" s="12"/>
      <c r="AZ659" s="12"/>
      <c r="BA659" s="12"/>
      <c r="BB659" s="12"/>
      <c r="BC659" s="12"/>
      <c r="BD659" s="12"/>
      <c r="BE659" s="12"/>
      <c r="BF659" s="12"/>
      <c r="BG659" s="12"/>
      <c r="BH659" s="12"/>
      <c r="BI659" s="12"/>
      <c r="BJ659" s="12"/>
      <c r="BK659" s="12"/>
      <c r="BL659" s="12"/>
      <c r="BM659" s="12"/>
      <c r="BN659" s="12"/>
      <c r="BO659" s="12"/>
      <c r="BP659" s="12"/>
      <c r="BQ659" s="12"/>
      <c r="BR659" s="12"/>
      <c r="BS659" s="12"/>
      <c r="BT659" s="12"/>
      <c r="BU659" s="12"/>
      <c r="BV659" s="12"/>
      <c r="BW659" s="12"/>
      <c r="BX659" s="12"/>
      <c r="BY659" s="12"/>
      <c r="BZ659" s="12"/>
      <c r="CA659" s="12"/>
      <c r="CB659" s="12"/>
      <c r="CC659" s="12"/>
    </row>
    <row r="660" spans="1:81" ht="15.75" x14ac:dyDescent="0.25">
      <c r="A660" s="20"/>
      <c r="B660" s="29"/>
      <c r="C660" s="29"/>
      <c r="D660" s="29"/>
      <c r="E660" s="29"/>
      <c r="F660" s="26"/>
      <c r="G660" s="13"/>
      <c r="H660" s="20"/>
      <c r="I660" s="22"/>
      <c r="J660" s="22"/>
      <c r="K660" s="22"/>
      <c r="L660" s="22"/>
      <c r="M660" s="24"/>
      <c r="N660" s="22"/>
      <c r="O660" s="20"/>
      <c r="P660" s="12"/>
      <c r="Q660" s="12"/>
      <c r="R660" s="12"/>
      <c r="S660" s="12"/>
      <c r="T660" s="12"/>
      <c r="U660" s="12"/>
      <c r="V660" s="12"/>
      <c r="W660" s="12"/>
      <c r="X660" s="12"/>
      <c r="Y660" s="12"/>
      <c r="Z660" s="12"/>
      <c r="AA660" s="12"/>
      <c r="AB660" s="12"/>
      <c r="AC660" s="12"/>
      <c r="AD660" s="12"/>
      <c r="AE660" s="12"/>
      <c r="AF660" s="12"/>
      <c r="AG660" s="12"/>
      <c r="AH660" s="12"/>
      <c r="AI660" s="12"/>
      <c r="AJ660" s="12"/>
      <c r="AK660" s="12"/>
      <c r="AL660" s="12"/>
      <c r="AM660" s="12"/>
      <c r="AN660" s="12"/>
      <c r="AO660" s="12"/>
      <c r="AP660" s="12"/>
      <c r="AQ660" s="12"/>
      <c r="AR660" s="12"/>
      <c r="AS660" s="12"/>
      <c r="AT660" s="12"/>
      <c r="AU660" s="12"/>
      <c r="AV660" s="12"/>
      <c r="AW660" s="12"/>
      <c r="AX660" s="12"/>
      <c r="AY660" s="12"/>
      <c r="AZ660" s="12"/>
      <c r="BA660" s="12"/>
      <c r="BB660" s="12"/>
      <c r="BC660" s="12"/>
      <c r="BD660" s="12"/>
      <c r="BE660" s="12"/>
      <c r="BF660" s="12"/>
      <c r="BG660" s="12"/>
      <c r="BH660" s="12"/>
      <c r="BI660" s="12"/>
      <c r="BJ660" s="12"/>
      <c r="BK660" s="12"/>
      <c r="BL660" s="12"/>
      <c r="BM660" s="12"/>
      <c r="BN660" s="12"/>
      <c r="BO660" s="12"/>
      <c r="BP660" s="12"/>
      <c r="BQ660" s="12"/>
      <c r="BR660" s="12"/>
      <c r="BS660" s="12"/>
      <c r="BT660" s="12"/>
      <c r="BU660" s="12"/>
      <c r="BV660" s="12"/>
      <c r="BW660" s="12"/>
      <c r="BX660" s="12"/>
      <c r="BY660" s="12"/>
      <c r="BZ660" s="12"/>
      <c r="CA660" s="12"/>
      <c r="CB660" s="12"/>
      <c r="CC660" s="12"/>
    </row>
    <row r="661" spans="1:81" ht="15.75" x14ac:dyDescent="0.25">
      <c r="A661" s="20"/>
      <c r="B661" s="29"/>
      <c r="C661" s="29"/>
      <c r="D661" s="29"/>
      <c r="E661" s="29"/>
      <c r="F661" s="26"/>
      <c r="G661" s="13"/>
      <c r="H661" s="20"/>
      <c r="I661" s="22"/>
      <c r="J661" s="22"/>
      <c r="K661" s="22"/>
      <c r="L661" s="22"/>
      <c r="M661" s="24"/>
      <c r="N661" s="22"/>
      <c r="O661" s="20"/>
      <c r="P661" s="12"/>
      <c r="Q661" s="12"/>
      <c r="R661" s="12"/>
      <c r="S661" s="12"/>
      <c r="T661" s="12"/>
      <c r="U661" s="12"/>
      <c r="V661" s="12"/>
      <c r="W661" s="12"/>
      <c r="X661" s="12"/>
      <c r="Y661" s="12"/>
      <c r="Z661" s="12"/>
      <c r="AA661" s="12"/>
      <c r="AB661" s="12"/>
      <c r="AC661" s="12"/>
      <c r="AD661" s="12"/>
      <c r="AE661" s="12"/>
      <c r="AF661" s="12"/>
      <c r="AG661" s="12"/>
      <c r="AH661" s="12"/>
      <c r="AI661" s="12"/>
      <c r="AJ661" s="12"/>
      <c r="AK661" s="12"/>
      <c r="AL661" s="12"/>
      <c r="AM661" s="12"/>
      <c r="AN661" s="12"/>
      <c r="AO661" s="12"/>
      <c r="AP661" s="12"/>
      <c r="AQ661" s="12"/>
      <c r="AR661" s="12"/>
      <c r="AS661" s="12"/>
      <c r="AT661" s="12"/>
      <c r="AU661" s="12"/>
      <c r="AV661" s="12"/>
      <c r="AW661" s="12"/>
      <c r="AX661" s="12"/>
      <c r="AY661" s="12"/>
      <c r="AZ661" s="12"/>
      <c r="BA661" s="12"/>
      <c r="BB661" s="12"/>
      <c r="BC661" s="12"/>
      <c r="BD661" s="12"/>
      <c r="BE661" s="12"/>
      <c r="BF661" s="12"/>
      <c r="BG661" s="12"/>
      <c r="BH661" s="12"/>
      <c r="BI661" s="12"/>
      <c r="BJ661" s="12"/>
      <c r="BK661" s="12"/>
      <c r="BL661" s="12"/>
      <c r="BM661" s="12"/>
      <c r="BN661" s="12"/>
      <c r="BO661" s="12"/>
      <c r="BP661" s="12"/>
      <c r="BQ661" s="12"/>
      <c r="BR661" s="12"/>
      <c r="BS661" s="12"/>
      <c r="BT661" s="12"/>
      <c r="BU661" s="12"/>
      <c r="BV661" s="12"/>
      <c r="BW661" s="12"/>
      <c r="BX661" s="12"/>
      <c r="BY661" s="12"/>
      <c r="BZ661" s="12"/>
      <c r="CA661" s="12"/>
      <c r="CB661" s="12"/>
      <c r="CC661" s="12"/>
    </row>
    <row r="662" spans="1:81" ht="15.75" x14ac:dyDescent="0.25">
      <c r="A662" s="20"/>
      <c r="B662" s="29"/>
      <c r="C662" s="29"/>
      <c r="D662" s="29"/>
      <c r="E662" s="29"/>
      <c r="F662" s="26"/>
      <c r="G662" s="13"/>
      <c r="H662" s="20"/>
      <c r="I662" s="22"/>
      <c r="J662" s="22"/>
      <c r="K662" s="22"/>
      <c r="L662" s="22"/>
      <c r="M662" s="24"/>
      <c r="N662" s="22"/>
      <c r="O662" s="20"/>
      <c r="P662" s="12"/>
      <c r="Q662" s="12"/>
      <c r="R662" s="12"/>
      <c r="S662" s="12"/>
      <c r="T662" s="12"/>
      <c r="U662" s="12"/>
      <c r="V662" s="12"/>
      <c r="W662" s="12"/>
      <c r="X662" s="12"/>
      <c r="Y662" s="12"/>
      <c r="Z662" s="12"/>
      <c r="AA662" s="12"/>
      <c r="AB662" s="12"/>
      <c r="AC662" s="12"/>
      <c r="AD662" s="12"/>
      <c r="AE662" s="12"/>
      <c r="AF662" s="12"/>
      <c r="AG662" s="12"/>
      <c r="AH662" s="12"/>
      <c r="AI662" s="12"/>
      <c r="AJ662" s="12"/>
      <c r="AK662" s="12"/>
      <c r="AL662" s="12"/>
      <c r="AM662" s="12"/>
      <c r="AN662" s="12"/>
      <c r="AO662" s="12"/>
      <c r="AP662" s="12"/>
      <c r="AQ662" s="12"/>
      <c r="AR662" s="12"/>
      <c r="AS662" s="12"/>
      <c r="AT662" s="12"/>
      <c r="AU662" s="12"/>
      <c r="AV662" s="12"/>
      <c r="AW662" s="12"/>
      <c r="AX662" s="12"/>
      <c r="AY662" s="12"/>
      <c r="AZ662" s="12"/>
      <c r="BA662" s="12"/>
      <c r="BB662" s="12"/>
      <c r="BC662" s="12"/>
      <c r="BD662" s="12"/>
      <c r="BE662" s="12"/>
      <c r="BF662" s="12"/>
      <c r="BG662" s="12"/>
      <c r="BH662" s="12"/>
      <c r="BI662" s="12"/>
      <c r="BJ662" s="12"/>
      <c r="BK662" s="12"/>
      <c r="BL662" s="12"/>
      <c r="BM662" s="12"/>
      <c r="BN662" s="12"/>
      <c r="BO662" s="12"/>
      <c r="BP662" s="12"/>
      <c r="BQ662" s="12"/>
      <c r="BR662" s="12"/>
      <c r="BS662" s="12"/>
      <c r="BT662" s="12"/>
      <c r="BU662" s="12"/>
      <c r="BV662" s="12"/>
      <c r="BW662" s="12"/>
      <c r="BX662" s="12"/>
      <c r="BY662" s="12"/>
      <c r="BZ662" s="12"/>
      <c r="CA662" s="12"/>
      <c r="CB662" s="12"/>
      <c r="CC662" s="12"/>
    </row>
    <row r="663" spans="1:81" ht="15.75" x14ac:dyDescent="0.25">
      <c r="A663" s="20"/>
      <c r="B663" s="29"/>
      <c r="C663" s="29"/>
      <c r="D663" s="29"/>
      <c r="E663" s="29"/>
      <c r="F663" s="26"/>
      <c r="G663" s="13"/>
      <c r="H663" s="20"/>
      <c r="I663" s="22"/>
      <c r="J663" s="22"/>
      <c r="K663" s="22"/>
      <c r="L663" s="22"/>
      <c r="M663" s="24"/>
      <c r="N663" s="22"/>
      <c r="O663" s="20"/>
      <c r="P663" s="12"/>
      <c r="Q663" s="12"/>
      <c r="R663" s="12"/>
      <c r="S663" s="12"/>
      <c r="T663" s="12"/>
      <c r="U663" s="12"/>
      <c r="V663" s="12"/>
      <c r="W663" s="12"/>
      <c r="X663" s="12"/>
      <c r="Y663" s="12"/>
      <c r="Z663" s="12"/>
      <c r="AA663" s="12"/>
      <c r="AB663" s="12"/>
      <c r="AC663" s="12"/>
      <c r="AD663" s="12"/>
      <c r="AE663" s="12"/>
      <c r="AF663" s="12"/>
      <c r="AG663" s="12"/>
      <c r="AH663" s="12"/>
      <c r="AI663" s="12"/>
      <c r="AJ663" s="12"/>
      <c r="AK663" s="12"/>
      <c r="AL663" s="12"/>
      <c r="AM663" s="12"/>
      <c r="AN663" s="12"/>
      <c r="AO663" s="12"/>
      <c r="AP663" s="12"/>
      <c r="AQ663" s="12"/>
      <c r="AR663" s="12"/>
      <c r="AS663" s="12"/>
      <c r="AT663" s="12"/>
      <c r="AU663" s="12"/>
      <c r="AV663" s="12"/>
      <c r="AW663" s="12"/>
      <c r="AX663" s="12"/>
      <c r="AY663" s="12"/>
      <c r="AZ663" s="12"/>
      <c r="BA663" s="12"/>
      <c r="BB663" s="12"/>
      <c r="BC663" s="12"/>
      <c r="BD663" s="12"/>
      <c r="BE663" s="12"/>
      <c r="BF663" s="12"/>
      <c r="BG663" s="12"/>
      <c r="BH663" s="12"/>
      <c r="BI663" s="12"/>
      <c r="BJ663" s="12"/>
      <c r="BK663" s="12"/>
      <c r="BL663" s="12"/>
      <c r="BM663" s="12"/>
      <c r="BN663" s="12"/>
      <c r="BO663" s="12"/>
      <c r="BP663" s="12"/>
      <c r="BQ663" s="12"/>
      <c r="BR663" s="12"/>
      <c r="BS663" s="12"/>
      <c r="BT663" s="12"/>
      <c r="BU663" s="12"/>
      <c r="BV663" s="12"/>
      <c r="BW663" s="12"/>
      <c r="BX663" s="12"/>
      <c r="BY663" s="12"/>
      <c r="BZ663" s="12"/>
      <c r="CA663" s="12"/>
      <c r="CB663" s="12"/>
      <c r="CC663" s="12"/>
    </row>
    <row r="664" spans="1:81" ht="15.75" x14ac:dyDescent="0.25">
      <c r="A664" s="20"/>
      <c r="B664" s="29"/>
      <c r="C664" s="29"/>
      <c r="D664" s="29"/>
      <c r="E664" s="29"/>
      <c r="F664" s="26"/>
      <c r="G664" s="13"/>
      <c r="H664" s="20"/>
      <c r="I664" s="22"/>
      <c r="J664" s="22"/>
      <c r="K664" s="22"/>
      <c r="L664" s="22"/>
      <c r="M664" s="24"/>
      <c r="N664" s="22"/>
      <c r="O664" s="20"/>
      <c r="P664" s="12"/>
      <c r="Q664" s="12"/>
      <c r="R664" s="12"/>
      <c r="S664" s="12"/>
      <c r="T664" s="12"/>
      <c r="U664" s="12"/>
      <c r="V664" s="12"/>
      <c r="W664" s="12"/>
      <c r="X664" s="12"/>
      <c r="Y664" s="12"/>
      <c r="Z664" s="12"/>
      <c r="AA664" s="12"/>
      <c r="AB664" s="12"/>
      <c r="AC664" s="12"/>
      <c r="AD664" s="12"/>
      <c r="AE664" s="12"/>
      <c r="AF664" s="12"/>
      <c r="AG664" s="12"/>
      <c r="AH664" s="12"/>
      <c r="AI664" s="12"/>
      <c r="AJ664" s="12"/>
      <c r="AK664" s="12"/>
      <c r="AL664" s="12"/>
      <c r="AM664" s="12"/>
      <c r="AN664" s="12"/>
      <c r="AO664" s="12"/>
      <c r="AP664" s="12"/>
      <c r="AQ664" s="12"/>
      <c r="AR664" s="12"/>
      <c r="AS664" s="12"/>
      <c r="AT664" s="12"/>
      <c r="AU664" s="12"/>
      <c r="AV664" s="12"/>
      <c r="AW664" s="12"/>
      <c r="AX664" s="12"/>
      <c r="AY664" s="12"/>
      <c r="AZ664" s="12"/>
      <c r="BA664" s="12"/>
      <c r="BB664" s="12"/>
      <c r="BC664" s="12"/>
      <c r="BD664" s="12"/>
      <c r="BE664" s="12"/>
      <c r="BF664" s="12"/>
      <c r="BG664" s="12"/>
      <c r="BH664" s="12"/>
      <c r="BI664" s="12"/>
      <c r="BJ664" s="12"/>
      <c r="BK664" s="12"/>
      <c r="BL664" s="12"/>
      <c r="BM664" s="12"/>
      <c r="BN664" s="12"/>
      <c r="BO664" s="12"/>
      <c r="BP664" s="12"/>
      <c r="BQ664" s="12"/>
      <c r="BR664" s="12"/>
      <c r="BS664" s="12"/>
      <c r="BT664" s="12"/>
      <c r="BU664" s="12"/>
      <c r="BV664" s="12"/>
      <c r="BW664" s="12"/>
      <c r="BX664" s="12"/>
      <c r="BY664" s="12"/>
      <c r="BZ664" s="12"/>
      <c r="CA664" s="12"/>
      <c r="CB664" s="12"/>
      <c r="CC664" s="12"/>
    </row>
    <row r="665" spans="1:81" ht="15.75" x14ac:dyDescent="0.25">
      <c r="A665" s="20"/>
      <c r="B665" s="29"/>
      <c r="C665" s="29"/>
      <c r="D665" s="29"/>
      <c r="E665" s="29"/>
      <c r="F665" s="26"/>
      <c r="G665" s="13"/>
      <c r="H665" s="20"/>
      <c r="I665" s="22"/>
      <c r="J665" s="22"/>
      <c r="K665" s="22"/>
      <c r="L665" s="22"/>
      <c r="M665" s="24"/>
      <c r="N665" s="22"/>
      <c r="O665" s="20"/>
      <c r="P665" s="12"/>
      <c r="Q665" s="12"/>
      <c r="R665" s="12"/>
      <c r="S665" s="12"/>
      <c r="T665" s="12"/>
      <c r="U665" s="12"/>
      <c r="V665" s="12"/>
      <c r="W665" s="12"/>
      <c r="X665" s="12"/>
      <c r="Y665" s="12"/>
      <c r="Z665" s="12"/>
      <c r="AA665" s="12"/>
      <c r="AB665" s="12"/>
      <c r="AC665" s="12"/>
      <c r="AD665" s="12"/>
      <c r="AE665" s="12"/>
      <c r="AF665" s="12"/>
      <c r="AG665" s="12"/>
      <c r="AH665" s="12"/>
      <c r="AI665" s="12"/>
      <c r="AJ665" s="12"/>
      <c r="AK665" s="12"/>
      <c r="AL665" s="12"/>
      <c r="AM665" s="12"/>
      <c r="AN665" s="12"/>
      <c r="AO665" s="12"/>
      <c r="AP665" s="12"/>
      <c r="AQ665" s="12"/>
      <c r="AR665" s="12"/>
      <c r="AS665" s="12"/>
      <c r="AT665" s="12"/>
      <c r="AU665" s="12"/>
      <c r="AV665" s="12"/>
      <c r="AW665" s="12"/>
      <c r="AX665" s="12"/>
      <c r="AY665" s="12"/>
      <c r="AZ665" s="12"/>
      <c r="BA665" s="12"/>
      <c r="BB665" s="12"/>
      <c r="BC665" s="12"/>
      <c r="BD665" s="12"/>
      <c r="BE665" s="12"/>
      <c r="BF665" s="12"/>
      <c r="BG665" s="12"/>
      <c r="BH665" s="12"/>
      <c r="BI665" s="12"/>
      <c r="BJ665" s="12"/>
      <c r="BK665" s="12"/>
      <c r="BL665" s="12"/>
      <c r="BM665" s="12"/>
      <c r="BN665" s="12"/>
      <c r="BO665" s="12"/>
      <c r="BP665" s="12"/>
      <c r="BQ665" s="12"/>
      <c r="BR665" s="12"/>
      <c r="BS665" s="12"/>
      <c r="BT665" s="12"/>
      <c r="BU665" s="12"/>
      <c r="BV665" s="12"/>
      <c r="BW665" s="12"/>
      <c r="BX665" s="12"/>
      <c r="BY665" s="12"/>
      <c r="BZ665" s="12"/>
      <c r="CA665" s="12"/>
      <c r="CB665" s="12"/>
      <c r="CC665" s="12"/>
    </row>
    <row r="666" spans="1:81" ht="15.75" x14ac:dyDescent="0.25">
      <c r="A666" s="20"/>
      <c r="B666" s="29"/>
      <c r="C666" s="29"/>
      <c r="D666" s="29"/>
      <c r="E666" s="29"/>
      <c r="F666" s="26"/>
      <c r="G666" s="13"/>
      <c r="H666" s="20"/>
      <c r="I666" s="22"/>
      <c r="J666" s="22"/>
      <c r="K666" s="22"/>
      <c r="L666" s="22"/>
      <c r="M666" s="24"/>
      <c r="N666" s="22"/>
      <c r="O666" s="20"/>
      <c r="P666" s="12"/>
      <c r="Q666" s="12"/>
      <c r="R666" s="12"/>
      <c r="S666" s="12"/>
      <c r="T666" s="12"/>
      <c r="U666" s="12"/>
      <c r="V666" s="12"/>
      <c r="W666" s="12"/>
      <c r="X666" s="12"/>
      <c r="Y666" s="12"/>
      <c r="Z666" s="12"/>
      <c r="AA666" s="12"/>
      <c r="AB666" s="12"/>
      <c r="AC666" s="12"/>
      <c r="AD666" s="12"/>
      <c r="AE666" s="12"/>
      <c r="AF666" s="12"/>
      <c r="AG666" s="12"/>
      <c r="AH666" s="12"/>
      <c r="AI666" s="12"/>
      <c r="AJ666" s="12"/>
      <c r="AK666" s="12"/>
      <c r="AL666" s="12"/>
      <c r="AM666" s="12"/>
      <c r="AN666" s="12"/>
      <c r="AO666" s="12"/>
      <c r="AP666" s="12"/>
      <c r="AQ666" s="12"/>
      <c r="AR666" s="12"/>
      <c r="AS666" s="12"/>
      <c r="AT666" s="12"/>
      <c r="AU666" s="12"/>
      <c r="AV666" s="12"/>
      <c r="AW666" s="12"/>
      <c r="AX666" s="12"/>
      <c r="AY666" s="12"/>
      <c r="AZ666" s="12"/>
      <c r="BA666" s="12"/>
      <c r="BB666" s="12"/>
      <c r="BC666" s="12"/>
      <c r="BD666" s="12"/>
      <c r="BE666" s="12"/>
      <c r="BF666" s="12"/>
      <c r="BG666" s="12"/>
      <c r="BH666" s="12"/>
      <c r="BI666" s="12"/>
      <c r="BJ666" s="12"/>
      <c r="BK666" s="12"/>
      <c r="BL666" s="12"/>
      <c r="BM666" s="12"/>
      <c r="BN666" s="12"/>
      <c r="BO666" s="12"/>
      <c r="BP666" s="12"/>
      <c r="BQ666" s="12"/>
      <c r="BR666" s="12"/>
      <c r="BS666" s="12"/>
      <c r="BT666" s="12"/>
      <c r="BU666" s="12"/>
      <c r="BV666" s="12"/>
      <c r="BW666" s="12"/>
      <c r="BX666" s="12"/>
      <c r="BY666" s="12"/>
      <c r="BZ666" s="12"/>
      <c r="CA666" s="12"/>
      <c r="CB666" s="12"/>
      <c r="CC666" s="12"/>
    </row>
    <row r="667" spans="1:81" ht="15.75" x14ac:dyDescent="0.25">
      <c r="A667" s="20"/>
      <c r="B667" s="29"/>
      <c r="C667" s="29"/>
      <c r="D667" s="29"/>
      <c r="E667" s="29"/>
      <c r="F667" s="26"/>
      <c r="G667" s="13"/>
      <c r="H667" s="20"/>
      <c r="I667" s="22"/>
      <c r="J667" s="22"/>
      <c r="K667" s="22"/>
      <c r="L667" s="22"/>
      <c r="M667" s="24"/>
      <c r="N667" s="22"/>
      <c r="O667" s="20"/>
      <c r="P667" s="12"/>
      <c r="Q667" s="12"/>
      <c r="R667" s="12"/>
      <c r="S667" s="12"/>
      <c r="T667" s="12"/>
      <c r="U667" s="12"/>
      <c r="V667" s="12"/>
      <c r="W667" s="12"/>
      <c r="X667" s="12"/>
      <c r="Y667" s="12"/>
      <c r="Z667" s="12"/>
      <c r="AA667" s="12"/>
      <c r="AB667" s="12"/>
      <c r="AC667" s="12"/>
      <c r="AD667" s="12"/>
      <c r="AE667" s="12"/>
      <c r="AF667" s="12"/>
      <c r="AG667" s="12"/>
      <c r="AH667" s="12"/>
      <c r="AI667" s="12"/>
      <c r="AJ667" s="12"/>
      <c r="AK667" s="12"/>
      <c r="AL667" s="12"/>
      <c r="AM667" s="12"/>
      <c r="AN667" s="12"/>
      <c r="AO667" s="12"/>
      <c r="AP667" s="12"/>
      <c r="AQ667" s="12"/>
      <c r="AR667" s="12"/>
      <c r="AS667" s="12"/>
      <c r="AT667" s="12"/>
      <c r="AU667" s="12"/>
      <c r="AV667" s="12"/>
      <c r="AW667" s="12"/>
      <c r="AX667" s="12"/>
      <c r="AY667" s="12"/>
      <c r="AZ667" s="12"/>
      <c r="BA667" s="12"/>
      <c r="BB667" s="12"/>
      <c r="BC667" s="12"/>
      <c r="BD667" s="12"/>
      <c r="BE667" s="12"/>
      <c r="BF667" s="12"/>
      <c r="BG667" s="12"/>
      <c r="BH667" s="12"/>
      <c r="BI667" s="12"/>
      <c r="BJ667" s="12"/>
      <c r="BK667" s="12"/>
      <c r="BL667" s="12"/>
      <c r="BM667" s="12"/>
      <c r="BN667" s="12"/>
      <c r="BO667" s="12"/>
      <c r="BP667" s="12"/>
      <c r="BQ667" s="12"/>
      <c r="BR667" s="12"/>
      <c r="BS667" s="12"/>
      <c r="BT667" s="12"/>
      <c r="BU667" s="12"/>
      <c r="BV667" s="12"/>
      <c r="BW667" s="12"/>
      <c r="BX667" s="12"/>
      <c r="BY667" s="12"/>
      <c r="BZ667" s="12"/>
      <c r="CA667" s="12"/>
      <c r="CB667" s="12"/>
      <c r="CC667" s="12"/>
    </row>
    <row r="668" spans="1:81" ht="15.75" x14ac:dyDescent="0.25">
      <c r="A668" s="20"/>
      <c r="B668" s="29"/>
      <c r="C668" s="29"/>
      <c r="D668" s="29"/>
      <c r="E668" s="29"/>
      <c r="F668" s="26"/>
      <c r="G668" s="13"/>
      <c r="H668" s="20"/>
      <c r="I668" s="22"/>
      <c r="J668" s="22"/>
      <c r="K668" s="22"/>
      <c r="L668" s="22"/>
      <c r="M668" s="24"/>
      <c r="N668" s="22"/>
      <c r="O668" s="20"/>
      <c r="P668" s="12"/>
      <c r="Q668" s="12"/>
      <c r="R668" s="12"/>
      <c r="S668" s="12"/>
      <c r="T668" s="12"/>
      <c r="U668" s="12"/>
      <c r="V668" s="12"/>
      <c r="W668" s="12"/>
      <c r="X668" s="12"/>
      <c r="Y668" s="12"/>
      <c r="Z668" s="12"/>
      <c r="AA668" s="12"/>
      <c r="AB668" s="12"/>
      <c r="AC668" s="12"/>
      <c r="AD668" s="12"/>
      <c r="AE668" s="12"/>
      <c r="AF668" s="12"/>
      <c r="AG668" s="12"/>
      <c r="AH668" s="12"/>
      <c r="AI668" s="12"/>
      <c r="AJ668" s="12"/>
      <c r="AK668" s="12"/>
      <c r="AL668" s="12"/>
      <c r="AM668" s="12"/>
      <c r="AN668" s="12"/>
      <c r="AO668" s="12"/>
      <c r="AP668" s="12"/>
      <c r="AQ668" s="12"/>
      <c r="AR668" s="12"/>
      <c r="AS668" s="12"/>
      <c r="AT668" s="12"/>
      <c r="AU668" s="12"/>
      <c r="AV668" s="12"/>
      <c r="AW668" s="12"/>
      <c r="AX668" s="12"/>
      <c r="AY668" s="12"/>
      <c r="AZ668" s="12"/>
      <c r="BA668" s="12"/>
      <c r="BB668" s="12"/>
      <c r="BC668" s="12"/>
      <c r="BD668" s="12"/>
      <c r="BE668" s="12"/>
      <c r="BF668" s="12"/>
      <c r="BG668" s="12"/>
      <c r="BH668" s="12"/>
      <c r="BI668" s="12"/>
      <c r="BJ668" s="12"/>
      <c r="BK668" s="12"/>
      <c r="BL668" s="12"/>
      <c r="BM668" s="12"/>
      <c r="BN668" s="12"/>
      <c r="BO668" s="12"/>
      <c r="BP668" s="12"/>
      <c r="BQ668" s="12"/>
      <c r="BR668" s="12"/>
      <c r="BS668" s="12"/>
      <c r="BT668" s="12"/>
      <c r="BU668" s="12"/>
      <c r="BV668" s="12"/>
      <c r="BW668" s="12"/>
      <c r="BX668" s="12"/>
      <c r="BY668" s="12"/>
      <c r="BZ668" s="12"/>
      <c r="CA668" s="12"/>
      <c r="CB668" s="12"/>
      <c r="CC668" s="12"/>
    </row>
    <row r="669" spans="1:81" ht="15.75" x14ac:dyDescent="0.25">
      <c r="A669" s="20"/>
      <c r="B669" s="29"/>
      <c r="C669" s="29"/>
      <c r="D669" s="29"/>
      <c r="E669" s="29"/>
      <c r="F669" s="26"/>
      <c r="G669" s="13"/>
      <c r="H669" s="20"/>
      <c r="I669" s="22"/>
      <c r="J669" s="22"/>
      <c r="K669" s="22"/>
      <c r="L669" s="22"/>
      <c r="M669" s="24"/>
      <c r="N669" s="22"/>
      <c r="O669" s="20"/>
      <c r="P669" s="12"/>
      <c r="Q669" s="12"/>
      <c r="R669" s="12"/>
      <c r="S669" s="12"/>
      <c r="T669" s="12"/>
      <c r="U669" s="12"/>
      <c r="V669" s="12"/>
      <c r="W669" s="12"/>
      <c r="X669" s="12"/>
      <c r="Y669" s="12"/>
      <c r="Z669" s="12"/>
      <c r="AA669" s="12"/>
      <c r="AB669" s="12"/>
      <c r="AC669" s="12"/>
      <c r="AD669" s="12"/>
      <c r="AE669" s="12"/>
      <c r="AF669" s="12"/>
      <c r="AG669" s="12"/>
      <c r="AH669" s="12"/>
      <c r="AI669" s="12"/>
      <c r="AJ669" s="12"/>
      <c r="AK669" s="12"/>
      <c r="AL669" s="12"/>
      <c r="AM669" s="12"/>
      <c r="AN669" s="12"/>
      <c r="AO669" s="12"/>
      <c r="AP669" s="12"/>
      <c r="AQ669" s="12"/>
      <c r="AR669" s="12"/>
      <c r="AS669" s="12"/>
      <c r="AT669" s="12"/>
      <c r="AU669" s="12"/>
      <c r="AV669" s="12"/>
      <c r="AW669" s="12"/>
      <c r="AX669" s="12"/>
      <c r="AY669" s="12"/>
      <c r="AZ669" s="12"/>
      <c r="BA669" s="12"/>
      <c r="BB669" s="12"/>
      <c r="BC669" s="12"/>
      <c r="BD669" s="12"/>
      <c r="BE669" s="12"/>
      <c r="BF669" s="12"/>
      <c r="BG669" s="12"/>
      <c r="BH669" s="12"/>
      <c r="BI669" s="12"/>
      <c r="BJ669" s="12"/>
      <c r="BK669" s="12"/>
      <c r="BL669" s="12"/>
      <c r="BM669" s="12"/>
      <c r="BN669" s="12"/>
      <c r="BO669" s="12"/>
      <c r="BP669" s="12"/>
      <c r="BQ669" s="12"/>
      <c r="BR669" s="12"/>
      <c r="BS669" s="12"/>
      <c r="BT669" s="12"/>
      <c r="BU669" s="12"/>
      <c r="BV669" s="12"/>
      <c r="BW669" s="12"/>
      <c r="BX669" s="12"/>
      <c r="BY669" s="12"/>
      <c r="BZ669" s="12"/>
      <c r="CA669" s="12"/>
      <c r="CB669" s="12"/>
      <c r="CC669" s="12"/>
    </row>
    <row r="670" spans="1:81" ht="15.75" x14ac:dyDescent="0.25">
      <c r="A670" s="20"/>
      <c r="B670" s="29"/>
      <c r="C670" s="29"/>
      <c r="D670" s="29"/>
      <c r="E670" s="29"/>
      <c r="F670" s="26"/>
      <c r="G670" s="13"/>
      <c r="H670" s="20"/>
      <c r="I670" s="22"/>
      <c r="J670" s="22"/>
      <c r="K670" s="22"/>
      <c r="L670" s="22"/>
      <c r="M670" s="24"/>
      <c r="N670" s="22"/>
      <c r="O670" s="20"/>
      <c r="P670" s="12"/>
      <c r="Q670" s="12"/>
      <c r="R670" s="12"/>
      <c r="S670" s="12"/>
      <c r="T670" s="12"/>
      <c r="U670" s="12"/>
      <c r="V670" s="12"/>
      <c r="W670" s="12"/>
      <c r="X670" s="12"/>
      <c r="Y670" s="12"/>
      <c r="Z670" s="12"/>
      <c r="AA670" s="12"/>
      <c r="AB670" s="12"/>
      <c r="AC670" s="12"/>
      <c r="AD670" s="12"/>
      <c r="AE670" s="12"/>
      <c r="AF670" s="12"/>
      <c r="AG670" s="12"/>
      <c r="AH670" s="12"/>
      <c r="AI670" s="12"/>
      <c r="AJ670" s="12"/>
      <c r="AK670" s="12"/>
      <c r="AL670" s="12"/>
      <c r="AM670" s="12"/>
      <c r="AN670" s="12"/>
      <c r="AO670" s="12"/>
      <c r="AP670" s="12"/>
      <c r="AQ670" s="12"/>
      <c r="AR670" s="12"/>
      <c r="AS670" s="12"/>
      <c r="AT670" s="12"/>
      <c r="AU670" s="12"/>
      <c r="AV670" s="12"/>
      <c r="AW670" s="12"/>
      <c r="AX670" s="12"/>
      <c r="AY670" s="12"/>
      <c r="AZ670" s="12"/>
      <c r="BA670" s="12"/>
      <c r="BB670" s="12"/>
      <c r="BC670" s="12"/>
      <c r="BD670" s="12"/>
      <c r="BE670" s="12"/>
      <c r="BF670" s="12"/>
      <c r="BG670" s="12"/>
      <c r="BH670" s="12"/>
      <c r="BI670" s="12"/>
      <c r="BJ670" s="12"/>
      <c r="BK670" s="12"/>
      <c r="BL670" s="12"/>
      <c r="BM670" s="12"/>
      <c r="BN670" s="12"/>
      <c r="BO670" s="12"/>
      <c r="BP670" s="12"/>
      <c r="BQ670" s="12"/>
      <c r="BR670" s="12"/>
      <c r="BS670" s="12"/>
      <c r="BT670" s="12"/>
      <c r="BU670" s="12"/>
      <c r="BV670" s="12"/>
      <c r="BW670" s="12"/>
      <c r="BX670" s="12"/>
      <c r="BY670" s="12"/>
      <c r="BZ670" s="12"/>
      <c r="CA670" s="12"/>
      <c r="CB670" s="12"/>
      <c r="CC670" s="12"/>
    </row>
    <row r="671" spans="1:81" ht="15.75" x14ac:dyDescent="0.25">
      <c r="A671" s="20"/>
      <c r="B671" s="29"/>
      <c r="C671" s="29"/>
      <c r="D671" s="29"/>
      <c r="E671" s="29"/>
      <c r="F671" s="26"/>
      <c r="G671" s="13"/>
      <c r="H671" s="20"/>
      <c r="I671" s="22"/>
      <c r="J671" s="22"/>
      <c r="K671" s="22"/>
      <c r="L671" s="22"/>
      <c r="M671" s="24"/>
      <c r="N671" s="22"/>
      <c r="O671" s="20"/>
      <c r="P671" s="12"/>
      <c r="Q671" s="12"/>
      <c r="R671" s="12"/>
      <c r="S671" s="12"/>
      <c r="T671" s="12"/>
      <c r="U671" s="12"/>
      <c r="V671" s="12"/>
      <c r="W671" s="12"/>
      <c r="X671" s="12"/>
      <c r="Y671" s="12"/>
      <c r="Z671" s="12"/>
      <c r="AA671" s="12"/>
      <c r="AB671" s="12"/>
      <c r="AC671" s="12"/>
      <c r="AD671" s="12"/>
      <c r="AE671" s="12"/>
      <c r="AF671" s="12"/>
      <c r="AG671" s="12"/>
      <c r="AH671" s="12"/>
      <c r="AI671" s="12"/>
      <c r="AJ671" s="12"/>
      <c r="AK671" s="12"/>
      <c r="AL671" s="12"/>
      <c r="AM671" s="12"/>
      <c r="AN671" s="12"/>
      <c r="AO671" s="12"/>
      <c r="AP671" s="12"/>
      <c r="AQ671" s="12"/>
      <c r="AR671" s="12"/>
      <c r="AS671" s="12"/>
      <c r="AT671" s="12"/>
      <c r="AU671" s="12"/>
      <c r="AV671" s="12"/>
      <c r="AW671" s="12"/>
      <c r="AX671" s="12"/>
      <c r="AY671" s="12"/>
      <c r="AZ671" s="12"/>
      <c r="BA671" s="12"/>
      <c r="BB671" s="12"/>
      <c r="BC671" s="12"/>
      <c r="BD671" s="12"/>
      <c r="BE671" s="12"/>
      <c r="BF671" s="12"/>
      <c r="BG671" s="12"/>
      <c r="BH671" s="12"/>
      <c r="BI671" s="12"/>
      <c r="BJ671" s="12"/>
      <c r="BK671" s="12"/>
      <c r="BL671" s="12"/>
      <c r="BM671" s="12"/>
      <c r="BN671" s="12"/>
      <c r="BO671" s="12"/>
      <c r="BP671" s="12"/>
      <c r="BQ671" s="12"/>
      <c r="BR671" s="12"/>
      <c r="BS671" s="12"/>
      <c r="BT671" s="12"/>
      <c r="BU671" s="12"/>
      <c r="BV671" s="12"/>
      <c r="BW671" s="12"/>
      <c r="BX671" s="12"/>
      <c r="BY671" s="12"/>
      <c r="BZ671" s="12"/>
      <c r="CA671" s="12"/>
      <c r="CB671" s="12"/>
      <c r="CC671" s="12"/>
    </row>
    <row r="672" spans="1:81" ht="15.75" x14ac:dyDescent="0.25">
      <c r="A672" s="20"/>
      <c r="B672" s="29"/>
      <c r="C672" s="29"/>
      <c r="D672" s="29"/>
      <c r="E672" s="29"/>
      <c r="F672" s="26"/>
      <c r="G672" s="13"/>
      <c r="H672" s="20"/>
      <c r="I672" s="22"/>
      <c r="J672" s="22"/>
      <c r="K672" s="22"/>
      <c r="L672" s="22"/>
      <c r="M672" s="24"/>
      <c r="N672" s="22"/>
      <c r="O672" s="20"/>
      <c r="P672" s="12"/>
      <c r="Q672" s="12"/>
      <c r="R672" s="12"/>
      <c r="S672" s="12"/>
      <c r="T672" s="12"/>
      <c r="U672" s="12"/>
      <c r="V672" s="12"/>
      <c r="W672" s="12"/>
      <c r="X672" s="12"/>
      <c r="Y672" s="12"/>
      <c r="Z672" s="12"/>
      <c r="AA672" s="12"/>
      <c r="AB672" s="12"/>
      <c r="AC672" s="12"/>
      <c r="AD672" s="12"/>
      <c r="AE672" s="12"/>
      <c r="AF672" s="12"/>
      <c r="AG672" s="12"/>
      <c r="AH672" s="12"/>
      <c r="AI672" s="12"/>
      <c r="AJ672" s="12"/>
      <c r="AK672" s="12"/>
      <c r="AL672" s="12"/>
      <c r="AM672" s="12"/>
      <c r="AN672" s="12"/>
      <c r="AO672" s="12"/>
      <c r="AP672" s="12"/>
      <c r="AQ672" s="12"/>
      <c r="AR672" s="12"/>
      <c r="AS672" s="12"/>
      <c r="AT672" s="12"/>
      <c r="AU672" s="12"/>
      <c r="AV672" s="12"/>
      <c r="AW672" s="12"/>
      <c r="AX672" s="12"/>
      <c r="AY672" s="12"/>
      <c r="AZ672" s="12"/>
      <c r="BA672" s="12"/>
      <c r="BB672" s="12"/>
      <c r="BC672" s="12"/>
      <c r="BD672" s="12"/>
      <c r="BE672" s="12"/>
      <c r="BF672" s="12"/>
      <c r="BG672" s="12"/>
      <c r="BH672" s="12"/>
      <c r="BI672" s="12"/>
      <c r="BJ672" s="12"/>
      <c r="BK672" s="12"/>
      <c r="BL672" s="12"/>
      <c r="BM672" s="12"/>
      <c r="BN672" s="12"/>
      <c r="BO672" s="12"/>
      <c r="BP672" s="12"/>
      <c r="BQ672" s="12"/>
      <c r="BR672" s="12"/>
      <c r="BS672" s="12"/>
      <c r="BT672" s="12"/>
      <c r="BU672" s="12"/>
      <c r="BV672" s="12"/>
      <c r="BW672" s="12"/>
      <c r="BX672" s="12"/>
      <c r="BY672" s="12"/>
      <c r="BZ672" s="12"/>
      <c r="CA672" s="12"/>
      <c r="CB672" s="12"/>
      <c r="CC672" s="12"/>
    </row>
    <row r="673" spans="1:81" ht="15.75" x14ac:dyDescent="0.25">
      <c r="A673" s="20"/>
      <c r="B673" s="29"/>
      <c r="C673" s="29"/>
      <c r="D673" s="29"/>
      <c r="E673" s="29"/>
      <c r="F673" s="26"/>
      <c r="G673" s="13"/>
      <c r="H673" s="20"/>
      <c r="I673" s="22"/>
      <c r="J673" s="22"/>
      <c r="K673" s="22"/>
      <c r="L673" s="22"/>
      <c r="M673" s="24"/>
      <c r="N673" s="22"/>
      <c r="O673" s="20"/>
      <c r="P673" s="12"/>
      <c r="Q673" s="12"/>
      <c r="R673" s="12"/>
      <c r="S673" s="12"/>
      <c r="T673" s="12"/>
      <c r="U673" s="12"/>
      <c r="V673" s="12"/>
      <c r="W673" s="12"/>
      <c r="X673" s="12"/>
      <c r="Y673" s="12"/>
      <c r="Z673" s="12"/>
      <c r="AA673" s="12"/>
      <c r="AB673" s="12"/>
      <c r="AC673" s="12"/>
      <c r="AD673" s="12"/>
      <c r="AE673" s="12"/>
      <c r="AF673" s="12"/>
      <c r="AG673" s="12"/>
      <c r="AH673" s="12"/>
      <c r="AI673" s="12"/>
      <c r="AJ673" s="12"/>
      <c r="AK673" s="12"/>
      <c r="AL673" s="12"/>
      <c r="AM673" s="12"/>
      <c r="AN673" s="12"/>
      <c r="AO673" s="12"/>
      <c r="AP673" s="12"/>
      <c r="AQ673" s="12"/>
      <c r="AR673" s="12"/>
      <c r="AS673" s="12"/>
      <c r="AT673" s="12"/>
      <c r="AU673" s="12"/>
      <c r="AV673" s="12"/>
      <c r="AW673" s="12"/>
      <c r="AX673" s="12"/>
      <c r="AY673" s="12"/>
      <c r="AZ673" s="12"/>
      <c r="BA673" s="12"/>
      <c r="BB673" s="12"/>
      <c r="BC673" s="12"/>
      <c r="BD673" s="12"/>
      <c r="BE673" s="12"/>
      <c r="BF673" s="12"/>
      <c r="BG673" s="12"/>
      <c r="BH673" s="12"/>
      <c r="BI673" s="12"/>
      <c r="BJ673" s="12"/>
      <c r="BK673" s="12"/>
      <c r="BL673" s="12"/>
      <c r="BM673" s="12"/>
      <c r="BN673" s="12"/>
      <c r="BO673" s="12"/>
      <c r="BP673" s="12"/>
      <c r="BQ673" s="12"/>
      <c r="BR673" s="12"/>
      <c r="BS673" s="12"/>
      <c r="BT673" s="12"/>
      <c r="BU673" s="12"/>
      <c r="BV673" s="12"/>
      <c r="BW673" s="12"/>
      <c r="BX673" s="12"/>
      <c r="BY673" s="12"/>
      <c r="BZ673" s="12"/>
      <c r="CA673" s="12"/>
      <c r="CB673" s="12"/>
      <c r="CC673" s="12"/>
    </row>
    <row r="674" spans="1:81" ht="15.75" x14ac:dyDescent="0.25">
      <c r="A674" s="20"/>
      <c r="B674" s="29"/>
      <c r="C674" s="29"/>
      <c r="D674" s="29"/>
      <c r="E674" s="29"/>
      <c r="F674" s="26"/>
      <c r="G674" s="13"/>
      <c r="H674" s="20"/>
      <c r="I674" s="22"/>
      <c r="J674" s="22"/>
      <c r="K674" s="22"/>
      <c r="L674" s="22"/>
      <c r="M674" s="24"/>
      <c r="N674" s="22"/>
      <c r="O674" s="20"/>
      <c r="P674" s="12"/>
      <c r="Q674" s="12"/>
      <c r="R674" s="12"/>
      <c r="S674" s="12"/>
      <c r="T674" s="12"/>
      <c r="U674" s="12"/>
      <c r="V674" s="12"/>
      <c r="W674" s="12"/>
      <c r="X674" s="12"/>
      <c r="Y674" s="12"/>
      <c r="Z674" s="12"/>
      <c r="AA674" s="12"/>
      <c r="AB674" s="12"/>
      <c r="AC674" s="12"/>
      <c r="AD674" s="12"/>
      <c r="AE674" s="12"/>
      <c r="AF674" s="12"/>
      <c r="AG674" s="12"/>
      <c r="AH674" s="12"/>
      <c r="AI674" s="12"/>
      <c r="AJ674" s="12"/>
      <c r="AK674" s="12"/>
      <c r="AL674" s="12"/>
      <c r="AM674" s="12"/>
      <c r="AN674" s="12"/>
      <c r="AO674" s="12"/>
      <c r="AP674" s="12"/>
      <c r="AQ674" s="12"/>
      <c r="AR674" s="12"/>
      <c r="AS674" s="12"/>
      <c r="AT674" s="12"/>
      <c r="AU674" s="12"/>
      <c r="AV674" s="12"/>
      <c r="AW674" s="12"/>
      <c r="AX674" s="12"/>
      <c r="AY674" s="12"/>
      <c r="AZ674" s="12"/>
      <c r="BA674" s="12"/>
      <c r="BB674" s="12"/>
      <c r="BC674" s="12"/>
      <c r="BD674" s="12"/>
      <c r="BE674" s="12"/>
      <c r="BF674" s="12"/>
      <c r="BG674" s="12"/>
      <c r="BH674" s="12"/>
      <c r="BI674" s="12"/>
      <c r="BJ674" s="12"/>
      <c r="BK674" s="12"/>
      <c r="BL674" s="12"/>
      <c r="BM674" s="12"/>
      <c r="BN674" s="12"/>
      <c r="BO674" s="12"/>
      <c r="BP674" s="12"/>
      <c r="BQ674" s="12"/>
      <c r="BR674" s="12"/>
      <c r="BS674" s="12"/>
      <c r="BT674" s="12"/>
      <c r="BU674" s="12"/>
      <c r="BV674" s="12"/>
      <c r="BW674" s="12"/>
      <c r="BX674" s="12"/>
      <c r="BY674" s="12"/>
      <c r="BZ674" s="12"/>
      <c r="CA674" s="12"/>
      <c r="CB674" s="12"/>
      <c r="CC674" s="12"/>
    </row>
    <row r="675" spans="1:81" ht="15.75" x14ac:dyDescent="0.25">
      <c r="A675" s="20"/>
      <c r="B675" s="29"/>
      <c r="C675" s="29"/>
      <c r="D675" s="29"/>
      <c r="E675" s="29"/>
      <c r="F675" s="26"/>
      <c r="G675" s="13"/>
      <c r="H675" s="20"/>
      <c r="I675" s="22"/>
      <c r="J675" s="22"/>
      <c r="K675" s="22"/>
      <c r="L675" s="22"/>
      <c r="M675" s="24"/>
      <c r="N675" s="22"/>
      <c r="O675" s="20"/>
      <c r="P675" s="12"/>
      <c r="Q675" s="12"/>
      <c r="R675" s="12"/>
      <c r="S675" s="12"/>
      <c r="T675" s="12"/>
      <c r="U675" s="12"/>
      <c r="V675" s="12"/>
      <c r="W675" s="12"/>
      <c r="X675" s="12"/>
      <c r="Y675" s="12"/>
      <c r="Z675" s="12"/>
      <c r="AA675" s="12"/>
      <c r="AB675" s="12"/>
      <c r="AC675" s="12"/>
      <c r="AD675" s="12"/>
      <c r="AE675" s="12"/>
      <c r="AF675" s="12"/>
      <c r="AG675" s="12"/>
      <c r="AH675" s="12"/>
      <c r="AI675" s="12"/>
      <c r="AJ675" s="12"/>
      <c r="AK675" s="12"/>
      <c r="AL675" s="12"/>
      <c r="AM675" s="12"/>
      <c r="AN675" s="12"/>
      <c r="AO675" s="12"/>
      <c r="AP675" s="12"/>
      <c r="AQ675" s="12"/>
      <c r="AR675" s="12"/>
      <c r="AS675" s="12"/>
      <c r="AT675" s="12"/>
      <c r="AU675" s="12"/>
      <c r="AV675" s="12"/>
      <c r="AW675" s="12"/>
      <c r="AX675" s="12"/>
      <c r="AY675" s="12"/>
      <c r="AZ675" s="12"/>
      <c r="BA675" s="12"/>
      <c r="BB675" s="12"/>
      <c r="BC675" s="12"/>
      <c r="BD675" s="12"/>
      <c r="BE675" s="12"/>
      <c r="BF675" s="12"/>
      <c r="BG675" s="12"/>
      <c r="BH675" s="12"/>
      <c r="BI675" s="12"/>
      <c r="BJ675" s="12"/>
      <c r="BK675" s="12"/>
      <c r="BL675" s="12"/>
      <c r="BM675" s="12"/>
      <c r="BN675" s="12"/>
      <c r="BO675" s="12"/>
      <c r="BP675" s="12"/>
      <c r="BQ675" s="12"/>
      <c r="BR675" s="12"/>
      <c r="BS675" s="12"/>
      <c r="BT675" s="12"/>
      <c r="BU675" s="12"/>
      <c r="BV675" s="12"/>
      <c r="BW675" s="12"/>
      <c r="BX675" s="12"/>
      <c r="BY675" s="12"/>
      <c r="BZ675" s="12"/>
      <c r="CA675" s="12"/>
      <c r="CB675" s="12"/>
      <c r="CC675" s="12"/>
    </row>
    <row r="676" spans="1:81" ht="15.75" x14ac:dyDescent="0.25">
      <c r="A676" s="20"/>
      <c r="B676" s="29"/>
      <c r="C676" s="29"/>
      <c r="D676" s="29"/>
      <c r="E676" s="29"/>
      <c r="F676" s="26"/>
      <c r="G676" s="13"/>
      <c r="H676" s="20"/>
      <c r="I676" s="22"/>
      <c r="J676" s="22"/>
      <c r="K676" s="22"/>
      <c r="L676" s="22"/>
      <c r="M676" s="24"/>
      <c r="N676" s="22"/>
      <c r="O676" s="20"/>
      <c r="P676" s="12"/>
      <c r="Q676" s="12"/>
      <c r="R676" s="12"/>
      <c r="S676" s="12"/>
      <c r="T676" s="12"/>
      <c r="U676" s="12"/>
      <c r="V676" s="12"/>
      <c r="W676" s="12"/>
      <c r="X676" s="12"/>
      <c r="Y676" s="12"/>
      <c r="Z676" s="12"/>
      <c r="AA676" s="12"/>
      <c r="AB676" s="12"/>
      <c r="AC676" s="12"/>
      <c r="AD676" s="12"/>
      <c r="AE676" s="12"/>
      <c r="AF676" s="12"/>
      <c r="AG676" s="12"/>
      <c r="AH676" s="12"/>
      <c r="AI676" s="12"/>
      <c r="AJ676" s="12"/>
      <c r="AK676" s="12"/>
      <c r="AL676" s="12"/>
      <c r="AM676" s="12"/>
      <c r="AN676" s="12"/>
      <c r="AO676" s="12"/>
      <c r="AP676" s="12"/>
      <c r="AQ676" s="12"/>
      <c r="AR676" s="12"/>
      <c r="AS676" s="12"/>
      <c r="AT676" s="12"/>
      <c r="AU676" s="12"/>
      <c r="AV676" s="12"/>
      <c r="AW676" s="12"/>
      <c r="AX676" s="12"/>
      <c r="AY676" s="12"/>
      <c r="AZ676" s="12"/>
      <c r="BA676" s="12"/>
      <c r="BB676" s="12"/>
      <c r="BC676" s="12"/>
      <c r="BD676" s="12"/>
      <c r="BE676" s="12"/>
      <c r="BF676" s="12"/>
      <c r="BG676" s="12"/>
      <c r="BH676" s="12"/>
      <c r="BI676" s="12"/>
      <c r="BJ676" s="12"/>
      <c r="BK676" s="12"/>
      <c r="BL676" s="12"/>
      <c r="BM676" s="12"/>
      <c r="BN676" s="12"/>
      <c r="BO676" s="12"/>
      <c r="BP676" s="12"/>
      <c r="BQ676" s="12"/>
      <c r="BR676" s="12"/>
      <c r="BS676" s="12"/>
      <c r="BT676" s="12"/>
      <c r="BU676" s="12"/>
      <c r="BV676" s="12"/>
      <c r="BW676" s="12"/>
      <c r="BX676" s="12"/>
      <c r="BY676" s="12"/>
      <c r="BZ676" s="12"/>
      <c r="CA676" s="12"/>
      <c r="CB676" s="12"/>
      <c r="CC676" s="12"/>
    </row>
    <row r="677" spans="1:81" ht="15.75" x14ac:dyDescent="0.25">
      <c r="A677" s="20"/>
      <c r="B677" s="29"/>
      <c r="C677" s="29"/>
      <c r="D677" s="29"/>
      <c r="E677" s="29"/>
      <c r="F677" s="26"/>
      <c r="G677" s="13"/>
      <c r="H677" s="20"/>
      <c r="I677" s="22"/>
      <c r="J677" s="22"/>
      <c r="K677" s="22"/>
      <c r="L677" s="22"/>
      <c r="M677" s="24"/>
      <c r="N677" s="22"/>
      <c r="O677" s="20"/>
      <c r="P677" s="12"/>
      <c r="Q677" s="12"/>
      <c r="R677" s="12"/>
      <c r="S677" s="12"/>
      <c r="T677" s="12"/>
      <c r="U677" s="12"/>
      <c r="V677" s="12"/>
      <c r="W677" s="12"/>
      <c r="X677" s="12"/>
      <c r="Y677" s="12"/>
      <c r="Z677" s="12"/>
      <c r="AA677" s="12"/>
      <c r="AB677" s="12"/>
      <c r="AC677" s="12"/>
      <c r="AD677" s="12"/>
      <c r="AE677" s="12"/>
      <c r="AF677" s="12"/>
      <c r="AG677" s="12"/>
      <c r="AH677" s="12"/>
      <c r="AI677" s="12"/>
      <c r="AJ677" s="12"/>
      <c r="AK677" s="12"/>
      <c r="AL677" s="12"/>
      <c r="AM677" s="12"/>
      <c r="AN677" s="12"/>
      <c r="AO677" s="12"/>
      <c r="AP677" s="12"/>
      <c r="AQ677" s="12"/>
      <c r="AR677" s="12"/>
      <c r="AS677" s="12"/>
      <c r="AT677" s="12"/>
      <c r="AU677" s="12"/>
      <c r="AV677" s="12"/>
      <c r="AW677" s="12"/>
      <c r="AX677" s="12"/>
      <c r="AY677" s="12"/>
      <c r="AZ677" s="12"/>
      <c r="BA677" s="12"/>
      <c r="BB677" s="12"/>
      <c r="BC677" s="12"/>
      <c r="BD677" s="12"/>
      <c r="BE677" s="12"/>
      <c r="BF677" s="12"/>
      <c r="BG677" s="12"/>
      <c r="BH677" s="12"/>
      <c r="BI677" s="12"/>
      <c r="BJ677" s="12"/>
      <c r="BK677" s="12"/>
      <c r="BL677" s="12"/>
      <c r="BM677" s="12"/>
      <c r="BN677" s="12"/>
      <c r="BO677" s="12"/>
      <c r="BP677" s="12"/>
      <c r="BQ677" s="12"/>
      <c r="BR677" s="12"/>
      <c r="BS677" s="12"/>
      <c r="BT677" s="12"/>
      <c r="BU677" s="12"/>
      <c r="BV677" s="12"/>
      <c r="BW677" s="12"/>
      <c r="BX677" s="12"/>
      <c r="BY677" s="12"/>
      <c r="BZ677" s="12"/>
      <c r="CA677" s="12"/>
      <c r="CB677" s="12"/>
      <c r="CC677" s="12"/>
    </row>
    <row r="678" spans="1:81" ht="15.75" x14ac:dyDescent="0.25">
      <c r="A678" s="20"/>
      <c r="B678" s="29"/>
      <c r="C678" s="29"/>
      <c r="D678" s="29"/>
      <c r="E678" s="29"/>
      <c r="F678" s="26"/>
      <c r="G678" s="13"/>
      <c r="H678" s="20"/>
      <c r="I678" s="22"/>
      <c r="J678" s="22"/>
      <c r="K678" s="22"/>
      <c r="L678" s="22"/>
      <c r="M678" s="24"/>
      <c r="N678" s="22"/>
      <c r="O678" s="20"/>
      <c r="P678" s="12"/>
      <c r="Q678" s="12"/>
      <c r="R678" s="12"/>
      <c r="S678" s="12"/>
      <c r="T678" s="12"/>
      <c r="U678" s="12"/>
      <c r="V678" s="12"/>
      <c r="W678" s="12"/>
      <c r="X678" s="12"/>
      <c r="Y678" s="12"/>
      <c r="Z678" s="12"/>
      <c r="AA678" s="12"/>
      <c r="AB678" s="12"/>
      <c r="AC678" s="12"/>
      <c r="AD678" s="12"/>
      <c r="AE678" s="12"/>
      <c r="AF678" s="12"/>
      <c r="AG678" s="12"/>
      <c r="AH678" s="12"/>
      <c r="AI678" s="12"/>
      <c r="AJ678" s="12"/>
      <c r="AK678" s="12"/>
      <c r="AL678" s="12"/>
      <c r="AM678" s="12"/>
      <c r="AN678" s="12"/>
      <c r="AO678" s="12"/>
      <c r="AP678" s="12"/>
      <c r="AQ678" s="12"/>
      <c r="AR678" s="12"/>
      <c r="AS678" s="12"/>
      <c r="AT678" s="12"/>
      <c r="AU678" s="12"/>
      <c r="AV678" s="12"/>
      <c r="AW678" s="12"/>
      <c r="AX678" s="12"/>
      <c r="AY678" s="12"/>
      <c r="AZ678" s="12"/>
      <c r="BA678" s="12"/>
      <c r="BB678" s="12"/>
      <c r="BC678" s="12"/>
      <c r="BD678" s="12"/>
      <c r="BE678" s="12"/>
      <c r="BF678" s="12"/>
      <c r="BG678" s="12"/>
      <c r="BH678" s="12"/>
      <c r="BI678" s="12"/>
      <c r="BJ678" s="12"/>
      <c r="BK678" s="12"/>
      <c r="BL678" s="12"/>
      <c r="BM678" s="12"/>
      <c r="BN678" s="12"/>
      <c r="BO678" s="12"/>
      <c r="BP678" s="12"/>
      <c r="BQ678" s="12"/>
      <c r="BR678" s="12"/>
      <c r="BS678" s="12"/>
      <c r="BT678" s="12"/>
      <c r="BU678" s="12"/>
      <c r="BV678" s="12"/>
      <c r="BW678" s="12"/>
      <c r="BX678" s="12"/>
      <c r="BY678" s="12"/>
      <c r="BZ678" s="12"/>
      <c r="CA678" s="12"/>
      <c r="CB678" s="12"/>
      <c r="CC678" s="12"/>
    </row>
    <row r="679" spans="1:81" ht="15.75" x14ac:dyDescent="0.25">
      <c r="A679" s="20"/>
      <c r="B679" s="29"/>
      <c r="C679" s="29"/>
      <c r="D679" s="29"/>
      <c r="E679" s="29"/>
      <c r="F679" s="26"/>
      <c r="G679" s="13"/>
      <c r="H679" s="20"/>
      <c r="I679" s="22"/>
      <c r="J679" s="22"/>
      <c r="K679" s="22"/>
      <c r="L679" s="22"/>
      <c r="M679" s="24"/>
      <c r="N679" s="22"/>
      <c r="O679" s="20"/>
      <c r="P679" s="12"/>
      <c r="Q679" s="12"/>
      <c r="R679" s="12"/>
      <c r="S679" s="12"/>
      <c r="T679" s="12"/>
      <c r="U679" s="12"/>
      <c r="V679" s="12"/>
      <c r="W679" s="12"/>
      <c r="X679" s="12"/>
      <c r="Y679" s="12"/>
      <c r="Z679" s="12"/>
      <c r="AA679" s="12"/>
      <c r="AB679" s="12"/>
      <c r="AC679" s="12"/>
      <c r="AD679" s="12"/>
      <c r="AE679" s="12"/>
      <c r="AF679" s="12"/>
      <c r="AG679" s="12"/>
      <c r="AH679" s="12"/>
      <c r="AI679" s="12"/>
      <c r="AJ679" s="12"/>
      <c r="AK679" s="12"/>
      <c r="AL679" s="12"/>
      <c r="AM679" s="12"/>
      <c r="AN679" s="12"/>
      <c r="AO679" s="12"/>
      <c r="AP679" s="12"/>
      <c r="AQ679" s="12"/>
      <c r="AR679" s="12"/>
      <c r="AS679" s="12"/>
      <c r="AT679" s="12"/>
      <c r="AU679" s="12"/>
      <c r="AV679" s="12"/>
      <c r="AW679" s="12"/>
      <c r="AX679" s="12"/>
      <c r="AY679" s="12"/>
      <c r="AZ679" s="12"/>
      <c r="BA679" s="12"/>
      <c r="BB679" s="12"/>
      <c r="BC679" s="12"/>
      <c r="BD679" s="12"/>
      <c r="BE679" s="12"/>
      <c r="BF679" s="12"/>
      <c r="BG679" s="12"/>
      <c r="BH679" s="12"/>
      <c r="BI679" s="12"/>
      <c r="BJ679" s="12"/>
      <c r="BK679" s="12"/>
      <c r="BL679" s="12"/>
      <c r="BM679" s="12"/>
      <c r="BN679" s="12"/>
      <c r="BO679" s="12"/>
      <c r="BP679" s="12"/>
      <c r="BQ679" s="12"/>
      <c r="BR679" s="12"/>
      <c r="BS679" s="12"/>
      <c r="BT679" s="12"/>
      <c r="BU679" s="12"/>
      <c r="BV679" s="12"/>
      <c r="BW679" s="12"/>
      <c r="BX679" s="12"/>
      <c r="BY679" s="12"/>
      <c r="BZ679" s="12"/>
      <c r="CA679" s="12"/>
      <c r="CB679" s="12"/>
      <c r="CC679" s="12"/>
    </row>
    <row r="680" spans="1:81" ht="15.75" x14ac:dyDescent="0.25">
      <c r="A680" s="20"/>
      <c r="B680" s="29"/>
      <c r="C680" s="29"/>
      <c r="D680" s="29"/>
      <c r="E680" s="29"/>
      <c r="F680" s="26"/>
      <c r="G680" s="13"/>
      <c r="H680" s="20"/>
      <c r="I680" s="22"/>
      <c r="J680" s="22"/>
      <c r="K680" s="22"/>
      <c r="L680" s="22"/>
      <c r="M680" s="24"/>
      <c r="N680" s="22"/>
      <c r="O680" s="20"/>
      <c r="P680" s="12"/>
      <c r="Q680" s="12"/>
      <c r="R680" s="12"/>
      <c r="S680" s="12"/>
      <c r="T680" s="12"/>
      <c r="U680" s="12"/>
      <c r="V680" s="12"/>
      <c r="W680" s="12"/>
      <c r="X680" s="12"/>
      <c r="Y680" s="12"/>
      <c r="Z680" s="12"/>
      <c r="AA680" s="12"/>
      <c r="AB680" s="12"/>
      <c r="AC680" s="12"/>
      <c r="AD680" s="12"/>
      <c r="AE680" s="12"/>
      <c r="AF680" s="12"/>
      <c r="AG680" s="12"/>
      <c r="AH680" s="12"/>
      <c r="AI680" s="12"/>
      <c r="AJ680" s="12"/>
      <c r="AK680" s="12"/>
      <c r="AL680" s="12"/>
      <c r="AM680" s="12"/>
      <c r="AN680" s="12"/>
      <c r="AO680" s="12"/>
      <c r="AP680" s="12"/>
      <c r="AQ680" s="12"/>
      <c r="AR680" s="12"/>
      <c r="AS680" s="12"/>
      <c r="AT680" s="12"/>
      <c r="AU680" s="12"/>
      <c r="AV680" s="12"/>
      <c r="AW680" s="12"/>
      <c r="AX680" s="12"/>
      <c r="AY680" s="12"/>
      <c r="AZ680" s="12"/>
      <c r="BA680" s="12"/>
      <c r="BB680" s="12"/>
      <c r="BC680" s="12"/>
      <c r="BD680" s="12"/>
      <c r="BE680" s="12"/>
      <c r="BF680" s="12"/>
      <c r="BG680" s="12"/>
      <c r="BH680" s="12"/>
      <c r="BI680" s="12"/>
      <c r="BJ680" s="12"/>
      <c r="BK680" s="12"/>
      <c r="BL680" s="12"/>
      <c r="BM680" s="12"/>
      <c r="BN680" s="12"/>
      <c r="BO680" s="12"/>
      <c r="BP680" s="12"/>
      <c r="BQ680" s="12"/>
      <c r="BR680" s="12"/>
      <c r="BS680" s="12"/>
      <c r="BT680" s="12"/>
      <c r="BU680" s="12"/>
      <c r="BV680" s="12"/>
      <c r="BW680" s="12"/>
      <c r="BX680" s="12"/>
      <c r="BY680" s="12"/>
      <c r="BZ680" s="12"/>
      <c r="CA680" s="12"/>
      <c r="CB680" s="12"/>
      <c r="CC680" s="12"/>
    </row>
    <row r="681" spans="1:81" ht="15.75" x14ac:dyDescent="0.25">
      <c r="A681" s="20"/>
      <c r="B681" s="29"/>
      <c r="C681" s="29"/>
      <c r="D681" s="29"/>
      <c r="E681" s="29"/>
      <c r="F681" s="26"/>
      <c r="G681" s="13"/>
      <c r="H681" s="20"/>
      <c r="I681" s="22"/>
      <c r="J681" s="22"/>
      <c r="K681" s="22"/>
      <c r="L681" s="22"/>
      <c r="M681" s="24"/>
      <c r="N681" s="22"/>
      <c r="O681" s="20"/>
      <c r="P681" s="12"/>
      <c r="Q681" s="12"/>
      <c r="R681" s="12"/>
      <c r="S681" s="12"/>
      <c r="T681" s="12"/>
      <c r="U681" s="12"/>
      <c r="V681" s="12"/>
      <c r="W681" s="12"/>
      <c r="X681" s="12"/>
      <c r="Y681" s="12"/>
      <c r="Z681" s="12"/>
      <c r="AA681" s="12"/>
      <c r="AB681" s="12"/>
      <c r="AC681" s="12"/>
      <c r="AD681" s="12"/>
      <c r="AE681" s="12"/>
      <c r="AF681" s="12"/>
      <c r="AG681" s="12"/>
      <c r="AH681" s="12"/>
      <c r="AI681" s="12"/>
      <c r="AJ681" s="12"/>
      <c r="AK681" s="12"/>
      <c r="AL681" s="12"/>
      <c r="AM681" s="12"/>
      <c r="AN681" s="12"/>
      <c r="AO681" s="12"/>
      <c r="AP681" s="12"/>
      <c r="AQ681" s="12"/>
      <c r="AR681" s="12"/>
      <c r="AS681" s="12"/>
      <c r="AT681" s="12"/>
      <c r="AU681" s="12"/>
      <c r="AV681" s="12"/>
      <c r="AW681" s="12"/>
      <c r="AX681" s="12"/>
      <c r="AY681" s="12"/>
      <c r="AZ681" s="12"/>
      <c r="BA681" s="12"/>
      <c r="BB681" s="12"/>
      <c r="BC681" s="12"/>
      <c r="BD681" s="12"/>
      <c r="BE681" s="12"/>
      <c r="BF681" s="12"/>
      <c r="BG681" s="12"/>
      <c r="BH681" s="12"/>
      <c r="BI681" s="12"/>
      <c r="BJ681" s="12"/>
      <c r="BK681" s="12"/>
      <c r="BL681" s="12"/>
      <c r="BM681" s="12"/>
      <c r="BN681" s="12"/>
      <c r="BO681" s="12"/>
      <c r="BP681" s="12"/>
      <c r="BQ681" s="12"/>
      <c r="BR681" s="12"/>
      <c r="BS681" s="12"/>
      <c r="BT681" s="12"/>
      <c r="BU681" s="12"/>
      <c r="BV681" s="12"/>
      <c r="BW681" s="12"/>
      <c r="BX681" s="12"/>
      <c r="BY681" s="12"/>
      <c r="BZ681" s="12"/>
      <c r="CA681" s="12"/>
      <c r="CB681" s="12"/>
      <c r="CC681" s="12"/>
    </row>
    <row r="682" spans="1:81" ht="15.75" x14ac:dyDescent="0.25">
      <c r="A682" s="20"/>
      <c r="B682" s="29"/>
      <c r="C682" s="29"/>
      <c r="D682" s="29"/>
      <c r="E682" s="29"/>
      <c r="F682" s="26"/>
      <c r="G682" s="13"/>
      <c r="H682" s="20"/>
      <c r="I682" s="22"/>
      <c r="J682" s="22"/>
      <c r="K682" s="22"/>
      <c r="L682" s="22"/>
      <c r="M682" s="24"/>
      <c r="N682" s="22"/>
      <c r="O682" s="20"/>
      <c r="P682" s="12"/>
      <c r="Q682" s="12"/>
      <c r="R682" s="12"/>
      <c r="S682" s="12"/>
      <c r="T682" s="12"/>
      <c r="U682" s="12"/>
      <c r="V682" s="12"/>
      <c r="W682" s="12"/>
      <c r="X682" s="12"/>
      <c r="Y682" s="12"/>
      <c r="Z682" s="12"/>
      <c r="AA682" s="12"/>
      <c r="AB682" s="12"/>
      <c r="AC682" s="12"/>
      <c r="AD682" s="12"/>
      <c r="AE682" s="12"/>
      <c r="AF682" s="12"/>
      <c r="AG682" s="12"/>
      <c r="AH682" s="12"/>
      <c r="AI682" s="12"/>
      <c r="AJ682" s="12"/>
      <c r="AK682" s="12"/>
      <c r="AL682" s="12"/>
      <c r="AM682" s="12"/>
      <c r="AN682" s="12"/>
      <c r="AO682" s="12"/>
      <c r="AP682" s="12"/>
      <c r="AQ682" s="12"/>
      <c r="AR682" s="12"/>
      <c r="AS682" s="12"/>
      <c r="AT682" s="12"/>
      <c r="AU682" s="12"/>
      <c r="AV682" s="12"/>
      <c r="AW682" s="12"/>
      <c r="AX682" s="12"/>
      <c r="AY682" s="12"/>
      <c r="AZ682" s="12"/>
      <c r="BA682" s="12"/>
      <c r="BB682" s="12"/>
      <c r="BC682" s="12"/>
      <c r="BD682" s="12"/>
      <c r="BE682" s="12"/>
      <c r="BF682" s="12"/>
      <c r="BG682" s="12"/>
      <c r="BH682" s="12"/>
      <c r="BI682" s="12"/>
      <c r="BJ682" s="12"/>
      <c r="BK682" s="12"/>
      <c r="BL682" s="12"/>
      <c r="BM682" s="12"/>
      <c r="BN682" s="12"/>
      <c r="BO682" s="12"/>
      <c r="BP682" s="12"/>
      <c r="BQ682" s="12"/>
      <c r="BR682" s="12"/>
      <c r="BS682" s="12"/>
      <c r="BT682" s="12"/>
      <c r="BU682" s="12"/>
      <c r="BV682" s="12"/>
      <c r="BW682" s="12"/>
      <c r="BX682" s="12"/>
      <c r="BY682" s="12"/>
      <c r="BZ682" s="12"/>
      <c r="CA682" s="12"/>
      <c r="CB682" s="12"/>
      <c r="CC682" s="12"/>
    </row>
    <row r="683" spans="1:81" ht="15.75" x14ac:dyDescent="0.25">
      <c r="A683" s="20"/>
      <c r="B683" s="29"/>
      <c r="C683" s="29"/>
      <c r="D683" s="29"/>
      <c r="E683" s="29"/>
      <c r="F683" s="26"/>
      <c r="G683" s="13"/>
      <c r="H683" s="20"/>
      <c r="I683" s="22"/>
      <c r="J683" s="22"/>
      <c r="K683" s="22"/>
      <c r="L683" s="22"/>
      <c r="M683" s="24"/>
      <c r="N683" s="22"/>
      <c r="O683" s="20"/>
      <c r="P683" s="12"/>
      <c r="Q683" s="12"/>
      <c r="R683" s="12"/>
      <c r="S683" s="12"/>
      <c r="T683" s="12"/>
      <c r="U683" s="12"/>
      <c r="V683" s="12"/>
      <c r="W683" s="12"/>
      <c r="X683" s="12"/>
      <c r="Y683" s="12"/>
      <c r="Z683" s="12"/>
      <c r="AA683" s="12"/>
      <c r="AB683" s="12"/>
      <c r="AC683" s="12"/>
      <c r="AD683" s="12"/>
      <c r="AE683" s="12"/>
      <c r="AF683" s="12"/>
      <c r="AG683" s="12"/>
      <c r="AH683" s="12"/>
      <c r="AI683" s="12"/>
      <c r="AJ683" s="12"/>
      <c r="AK683" s="12"/>
      <c r="AL683" s="12"/>
      <c r="AM683" s="12"/>
      <c r="AN683" s="12"/>
      <c r="AO683" s="12"/>
      <c r="AP683" s="12"/>
      <c r="AQ683" s="12"/>
      <c r="AR683" s="12"/>
      <c r="AS683" s="12"/>
      <c r="AT683" s="12"/>
      <c r="AU683" s="12"/>
      <c r="AV683" s="12"/>
      <c r="AW683" s="12"/>
      <c r="AX683" s="12"/>
      <c r="AY683" s="12"/>
      <c r="AZ683" s="12"/>
      <c r="BA683" s="12"/>
      <c r="BB683" s="12"/>
      <c r="BC683" s="12"/>
      <c r="BD683" s="12"/>
      <c r="BE683" s="12"/>
      <c r="BF683" s="12"/>
      <c r="BG683" s="12"/>
      <c r="BH683" s="12"/>
      <c r="BI683" s="12"/>
      <c r="BJ683" s="12"/>
      <c r="BK683" s="12"/>
      <c r="BL683" s="12"/>
      <c r="BM683" s="12"/>
      <c r="BN683" s="12"/>
      <c r="BO683" s="12"/>
      <c r="BP683" s="12"/>
      <c r="BQ683" s="12"/>
      <c r="BR683" s="12"/>
      <c r="BS683" s="12"/>
      <c r="BT683" s="12"/>
      <c r="BU683" s="12"/>
      <c r="BV683" s="12"/>
      <c r="BW683" s="12"/>
      <c r="BX683" s="12"/>
      <c r="BY683" s="12"/>
      <c r="BZ683" s="12"/>
      <c r="CA683" s="12"/>
      <c r="CB683" s="12"/>
      <c r="CC683" s="12"/>
    </row>
    <row r="684" spans="1:81" ht="15.75" x14ac:dyDescent="0.25">
      <c r="A684" s="20"/>
      <c r="B684" s="29"/>
      <c r="C684" s="29"/>
      <c r="D684" s="29"/>
      <c r="E684" s="29"/>
      <c r="F684" s="26"/>
      <c r="G684" s="13"/>
      <c r="H684" s="20"/>
      <c r="I684" s="22"/>
      <c r="J684" s="22"/>
      <c r="K684" s="22"/>
      <c r="L684" s="22"/>
      <c r="M684" s="24"/>
      <c r="N684" s="22"/>
      <c r="O684" s="20"/>
      <c r="P684" s="12"/>
      <c r="Q684" s="12"/>
      <c r="R684" s="12"/>
      <c r="S684" s="12"/>
      <c r="T684" s="12"/>
      <c r="U684" s="12"/>
      <c r="V684" s="12"/>
      <c r="W684" s="12"/>
      <c r="X684" s="12"/>
      <c r="Y684" s="12"/>
      <c r="Z684" s="12"/>
      <c r="AA684" s="12"/>
      <c r="AB684" s="12"/>
      <c r="AC684" s="12"/>
      <c r="AD684" s="12"/>
      <c r="AE684" s="12"/>
      <c r="AF684" s="12"/>
      <c r="AG684" s="12"/>
      <c r="AH684" s="12"/>
      <c r="AI684" s="12"/>
      <c r="AJ684" s="12"/>
      <c r="AK684" s="12"/>
      <c r="AL684" s="12"/>
      <c r="AM684" s="12"/>
      <c r="AN684" s="12"/>
      <c r="AO684" s="12"/>
      <c r="AP684" s="12"/>
      <c r="AQ684" s="12"/>
      <c r="AR684" s="12"/>
      <c r="AS684" s="12"/>
      <c r="AT684" s="12"/>
      <c r="AU684" s="12"/>
      <c r="AV684" s="12"/>
      <c r="AW684" s="12"/>
      <c r="AX684" s="12"/>
      <c r="AY684" s="12"/>
      <c r="AZ684" s="12"/>
      <c r="BA684" s="12"/>
      <c r="BB684" s="12"/>
      <c r="BC684" s="12"/>
      <c r="BD684" s="12"/>
      <c r="BE684" s="12"/>
      <c r="BF684" s="12"/>
      <c r="BG684" s="12"/>
      <c r="BH684" s="12"/>
      <c r="BI684" s="12"/>
      <c r="BJ684" s="12"/>
      <c r="BK684" s="12"/>
      <c r="BL684" s="12"/>
      <c r="BM684" s="12"/>
      <c r="BN684" s="12"/>
      <c r="BO684" s="12"/>
      <c r="BP684" s="12"/>
      <c r="BQ684" s="12"/>
      <c r="BR684" s="12"/>
      <c r="BS684" s="12"/>
      <c r="BT684" s="12"/>
      <c r="BU684" s="12"/>
      <c r="BV684" s="12"/>
      <c r="BW684" s="12"/>
      <c r="BX684" s="12"/>
      <c r="BY684" s="12"/>
      <c r="BZ684" s="12"/>
      <c r="CA684" s="12"/>
      <c r="CB684" s="12"/>
      <c r="CC684" s="12"/>
    </row>
    <row r="685" spans="1:81" ht="15.75" x14ac:dyDescent="0.25">
      <c r="A685" s="20"/>
      <c r="B685" s="29"/>
      <c r="C685" s="29"/>
      <c r="D685" s="29"/>
      <c r="E685" s="29"/>
      <c r="F685" s="26"/>
      <c r="G685" s="13"/>
      <c r="H685" s="20"/>
      <c r="I685" s="22"/>
      <c r="J685" s="22"/>
      <c r="K685" s="22"/>
      <c r="L685" s="22"/>
      <c r="M685" s="24"/>
      <c r="N685" s="22"/>
      <c r="O685" s="20"/>
      <c r="P685" s="12"/>
      <c r="Q685" s="12"/>
      <c r="R685" s="12"/>
      <c r="S685" s="12"/>
      <c r="T685" s="12"/>
      <c r="U685" s="12"/>
      <c r="V685" s="12"/>
      <c r="W685" s="12"/>
      <c r="X685" s="12"/>
      <c r="Y685" s="12"/>
      <c r="Z685" s="12"/>
      <c r="AA685" s="12"/>
      <c r="AB685" s="12"/>
      <c r="AC685" s="12"/>
      <c r="AD685" s="12"/>
      <c r="AE685" s="12"/>
      <c r="AF685" s="12"/>
      <c r="AG685" s="12"/>
      <c r="AH685" s="12"/>
      <c r="AI685" s="12"/>
      <c r="AJ685" s="12"/>
      <c r="AK685" s="12"/>
      <c r="AL685" s="12"/>
      <c r="AM685" s="12"/>
      <c r="AN685" s="12"/>
      <c r="AO685" s="12"/>
      <c r="AP685" s="12"/>
      <c r="AQ685" s="12"/>
      <c r="AR685" s="12"/>
      <c r="AS685" s="12"/>
      <c r="AT685" s="12"/>
      <c r="AU685" s="12"/>
      <c r="AV685" s="12"/>
      <c r="AW685" s="12"/>
      <c r="AX685" s="12"/>
      <c r="AY685" s="12"/>
      <c r="AZ685" s="12"/>
      <c r="BA685" s="12"/>
      <c r="BB685" s="12"/>
      <c r="BC685" s="12"/>
      <c r="BD685" s="12"/>
      <c r="BE685" s="12"/>
      <c r="BF685" s="12"/>
      <c r="BG685" s="12"/>
      <c r="BH685" s="12"/>
      <c r="BI685" s="12"/>
      <c r="BJ685" s="12"/>
      <c r="BK685" s="12"/>
      <c r="BL685" s="12"/>
      <c r="BM685" s="12"/>
      <c r="BN685" s="12"/>
      <c r="BO685" s="12"/>
      <c r="BP685" s="12"/>
      <c r="BQ685" s="12"/>
      <c r="BR685" s="12"/>
      <c r="BS685" s="12"/>
      <c r="BT685" s="12"/>
      <c r="BU685" s="12"/>
      <c r="BV685" s="12"/>
      <c r="BW685" s="12"/>
      <c r="BX685" s="12"/>
      <c r="BY685" s="12"/>
      <c r="BZ685" s="12"/>
      <c r="CA685" s="12"/>
      <c r="CB685" s="12"/>
      <c r="CC685" s="12"/>
    </row>
    <row r="686" spans="1:81" ht="15.75" x14ac:dyDescent="0.25">
      <c r="A686" s="20"/>
      <c r="B686" s="29"/>
      <c r="C686" s="29"/>
      <c r="D686" s="29"/>
      <c r="E686" s="29"/>
      <c r="F686" s="26"/>
      <c r="G686" s="13"/>
      <c r="H686" s="20"/>
      <c r="I686" s="22"/>
      <c r="J686" s="22"/>
      <c r="K686" s="22"/>
      <c r="L686" s="22"/>
      <c r="M686" s="24"/>
      <c r="N686" s="22"/>
      <c r="O686" s="20"/>
      <c r="P686" s="12"/>
      <c r="Q686" s="12"/>
      <c r="R686" s="12"/>
      <c r="S686" s="12"/>
      <c r="T686" s="12"/>
      <c r="U686" s="12"/>
      <c r="V686" s="12"/>
      <c r="W686" s="12"/>
      <c r="X686" s="12"/>
      <c r="Y686" s="12"/>
      <c r="Z686" s="12"/>
      <c r="AA686" s="12"/>
      <c r="AB686" s="12"/>
      <c r="AC686" s="12"/>
      <c r="AD686" s="12"/>
      <c r="AE686" s="12"/>
      <c r="AF686" s="12"/>
      <c r="AG686" s="12"/>
      <c r="AH686" s="12"/>
      <c r="AI686" s="12"/>
      <c r="AJ686" s="12"/>
      <c r="AK686" s="12"/>
      <c r="AL686" s="12"/>
      <c r="AM686" s="12"/>
      <c r="AN686" s="12"/>
      <c r="AO686" s="12"/>
      <c r="AP686" s="12"/>
      <c r="AQ686" s="12"/>
      <c r="AR686" s="12"/>
      <c r="AS686" s="12"/>
      <c r="AT686" s="12"/>
      <c r="AU686" s="12"/>
      <c r="AV686" s="12"/>
      <c r="AW686" s="12"/>
      <c r="AX686" s="12"/>
      <c r="AY686" s="12"/>
      <c r="AZ686" s="12"/>
      <c r="BA686" s="12"/>
      <c r="BB686" s="12"/>
      <c r="BC686" s="12"/>
      <c r="BD686" s="12"/>
      <c r="BE686" s="12"/>
      <c r="BF686" s="12"/>
      <c r="BG686" s="12"/>
      <c r="BH686" s="12"/>
      <c r="BI686" s="12"/>
      <c r="BJ686" s="12"/>
      <c r="BK686" s="12"/>
      <c r="BL686" s="12"/>
      <c r="BM686" s="12"/>
      <c r="BN686" s="12"/>
      <c r="BO686" s="12"/>
      <c r="BP686" s="12"/>
      <c r="BQ686" s="12"/>
      <c r="BR686" s="12"/>
      <c r="BS686" s="12"/>
      <c r="BT686" s="12"/>
      <c r="BU686" s="12"/>
      <c r="BV686" s="12"/>
      <c r="BW686" s="12"/>
      <c r="BX686" s="12"/>
      <c r="BY686" s="12"/>
      <c r="BZ686" s="12"/>
      <c r="CA686" s="12"/>
      <c r="CB686" s="12"/>
      <c r="CC686" s="12"/>
    </row>
    <row r="687" spans="1:81" ht="15.75" x14ac:dyDescent="0.25">
      <c r="A687" s="20"/>
      <c r="B687" s="29"/>
      <c r="C687" s="29"/>
      <c r="D687" s="29"/>
      <c r="E687" s="29"/>
      <c r="F687" s="26"/>
      <c r="G687" s="13"/>
      <c r="H687" s="20"/>
      <c r="I687" s="22"/>
      <c r="J687" s="22"/>
      <c r="K687" s="22"/>
      <c r="L687" s="22"/>
      <c r="M687" s="24"/>
      <c r="N687" s="22"/>
      <c r="O687" s="20"/>
      <c r="P687" s="12"/>
      <c r="Q687" s="12"/>
      <c r="R687" s="12"/>
      <c r="S687" s="12"/>
      <c r="T687" s="12"/>
      <c r="U687" s="12"/>
      <c r="V687" s="12"/>
      <c r="W687" s="12"/>
      <c r="X687" s="12"/>
      <c r="Y687" s="12"/>
      <c r="Z687" s="12"/>
      <c r="AA687" s="12"/>
      <c r="AB687" s="12"/>
      <c r="AC687" s="12"/>
      <c r="AD687" s="12"/>
      <c r="AE687" s="12"/>
      <c r="AF687" s="12"/>
      <c r="AG687" s="12"/>
      <c r="AH687" s="12"/>
      <c r="AI687" s="12"/>
      <c r="AJ687" s="12"/>
      <c r="AK687" s="12"/>
      <c r="AL687" s="12"/>
      <c r="AM687" s="12"/>
      <c r="AN687" s="12"/>
      <c r="AO687" s="12"/>
      <c r="AP687" s="12"/>
      <c r="AQ687" s="12"/>
      <c r="AR687" s="12"/>
      <c r="AS687" s="12"/>
      <c r="AT687" s="12"/>
      <c r="AU687" s="12"/>
      <c r="AV687" s="12"/>
      <c r="AW687" s="12"/>
      <c r="AX687" s="12"/>
      <c r="AY687" s="12"/>
      <c r="AZ687" s="12"/>
      <c r="BA687" s="12"/>
      <c r="BB687" s="12"/>
      <c r="BC687" s="12"/>
      <c r="BD687" s="12"/>
      <c r="BE687" s="12"/>
      <c r="BF687" s="12"/>
      <c r="BG687" s="12"/>
      <c r="BH687" s="12"/>
      <c r="BI687" s="12"/>
      <c r="BJ687" s="12"/>
      <c r="BK687" s="12"/>
      <c r="BL687" s="12"/>
      <c r="BM687" s="12"/>
      <c r="BN687" s="12"/>
      <c r="BO687" s="12"/>
      <c r="BP687" s="12"/>
      <c r="BQ687" s="12"/>
      <c r="BR687" s="12"/>
      <c r="BS687" s="12"/>
      <c r="BT687" s="12"/>
      <c r="BU687" s="12"/>
      <c r="BV687" s="12"/>
      <c r="BW687" s="12"/>
      <c r="BX687" s="12"/>
      <c r="BY687" s="12"/>
      <c r="BZ687" s="12"/>
      <c r="CA687" s="12"/>
      <c r="CB687" s="12"/>
      <c r="CC687" s="12"/>
    </row>
    <row r="688" spans="1:81" ht="15.75" x14ac:dyDescent="0.25">
      <c r="A688" s="20"/>
      <c r="B688" s="29"/>
      <c r="C688" s="29"/>
      <c r="D688" s="29"/>
      <c r="E688" s="29"/>
      <c r="F688" s="26"/>
      <c r="G688" s="13"/>
      <c r="H688" s="20"/>
      <c r="I688" s="22"/>
      <c r="J688" s="22"/>
      <c r="K688" s="22"/>
      <c r="L688" s="22"/>
      <c r="M688" s="24"/>
      <c r="N688" s="22"/>
      <c r="O688" s="20"/>
      <c r="P688" s="12"/>
      <c r="Q688" s="12"/>
      <c r="R688" s="12"/>
      <c r="S688" s="12"/>
      <c r="T688" s="12"/>
      <c r="U688" s="12"/>
      <c r="V688" s="12"/>
      <c r="W688" s="12"/>
      <c r="X688" s="12"/>
      <c r="Y688" s="12"/>
      <c r="Z688" s="12"/>
      <c r="AA688" s="12"/>
      <c r="AB688" s="12"/>
      <c r="AC688" s="12"/>
      <c r="AD688" s="12"/>
      <c r="AE688" s="12"/>
      <c r="AF688" s="12"/>
      <c r="AG688" s="12"/>
      <c r="AH688" s="12"/>
      <c r="AI688" s="12"/>
      <c r="AJ688" s="12"/>
      <c r="AK688" s="12"/>
      <c r="AL688" s="12"/>
      <c r="AM688" s="12"/>
      <c r="AN688" s="12"/>
      <c r="AO688" s="12"/>
      <c r="AP688" s="12"/>
      <c r="AQ688" s="12"/>
      <c r="AR688" s="12"/>
      <c r="AS688" s="12"/>
      <c r="AT688" s="12"/>
      <c r="AU688" s="12"/>
      <c r="AV688" s="12"/>
      <c r="AW688" s="12"/>
      <c r="AX688" s="12"/>
      <c r="AY688" s="12"/>
      <c r="AZ688" s="12"/>
      <c r="BA688" s="12"/>
      <c r="BB688" s="12"/>
      <c r="BC688" s="12"/>
      <c r="BD688" s="12"/>
      <c r="BE688" s="12"/>
      <c r="BF688" s="12"/>
      <c r="BG688" s="12"/>
      <c r="BH688" s="12"/>
      <c r="BI688" s="12"/>
      <c r="BJ688" s="12"/>
      <c r="BK688" s="12"/>
      <c r="BL688" s="12"/>
      <c r="BM688" s="12"/>
      <c r="BN688" s="12"/>
      <c r="BO688" s="12"/>
      <c r="BP688" s="12"/>
      <c r="BQ688" s="12"/>
      <c r="BR688" s="12"/>
      <c r="BS688" s="12"/>
      <c r="BT688" s="12"/>
      <c r="BU688" s="12"/>
      <c r="BV688" s="12"/>
      <c r="BW688" s="12"/>
      <c r="BX688" s="12"/>
      <c r="BY688" s="12"/>
      <c r="BZ688" s="12"/>
      <c r="CA688" s="12"/>
      <c r="CB688" s="12"/>
      <c r="CC688" s="12"/>
    </row>
    <row r="689" spans="1:81" ht="15.75" x14ac:dyDescent="0.25">
      <c r="A689" s="20"/>
      <c r="B689" s="29"/>
      <c r="C689" s="29"/>
      <c r="D689" s="29"/>
      <c r="E689" s="29"/>
      <c r="F689" s="26"/>
      <c r="G689" s="13"/>
      <c r="H689" s="20"/>
      <c r="I689" s="22"/>
      <c r="J689" s="22"/>
      <c r="K689" s="22"/>
      <c r="L689" s="22"/>
      <c r="M689" s="24"/>
      <c r="N689" s="22"/>
      <c r="O689" s="20"/>
      <c r="P689" s="12"/>
      <c r="Q689" s="12"/>
      <c r="R689" s="12"/>
      <c r="S689" s="12"/>
      <c r="T689" s="12"/>
      <c r="U689" s="12"/>
      <c r="V689" s="12"/>
      <c r="W689" s="12"/>
      <c r="X689" s="12"/>
      <c r="Y689" s="12"/>
      <c r="Z689" s="12"/>
      <c r="AA689" s="12"/>
      <c r="AB689" s="12"/>
      <c r="AC689" s="12"/>
      <c r="AD689" s="12"/>
      <c r="AE689" s="12"/>
      <c r="AF689" s="12"/>
      <c r="AG689" s="12"/>
      <c r="AH689" s="12"/>
      <c r="AI689" s="12"/>
      <c r="AJ689" s="12"/>
      <c r="AK689" s="12"/>
      <c r="AL689" s="12"/>
      <c r="AM689" s="12"/>
      <c r="AN689" s="12"/>
      <c r="AO689" s="12"/>
      <c r="AP689" s="12"/>
      <c r="AQ689" s="12"/>
      <c r="AR689" s="12"/>
      <c r="AS689" s="12"/>
      <c r="AT689" s="12"/>
      <c r="AU689" s="12"/>
      <c r="AV689" s="12"/>
      <c r="AW689" s="12"/>
      <c r="AX689" s="12"/>
      <c r="AY689" s="12"/>
      <c r="AZ689" s="12"/>
      <c r="BA689" s="12"/>
      <c r="BB689" s="12"/>
      <c r="BC689" s="12"/>
      <c r="BD689" s="12"/>
      <c r="BE689" s="12"/>
      <c r="BF689" s="12"/>
      <c r="BG689" s="12"/>
      <c r="BH689" s="12"/>
      <c r="BI689" s="12"/>
      <c r="BJ689" s="12"/>
      <c r="BK689" s="12"/>
      <c r="BL689" s="12"/>
      <c r="BM689" s="12"/>
      <c r="BN689" s="12"/>
      <c r="BO689" s="12"/>
      <c r="BP689" s="12"/>
      <c r="BQ689" s="12"/>
      <c r="BR689" s="12"/>
      <c r="BS689" s="12"/>
      <c r="BT689" s="12"/>
      <c r="BU689" s="12"/>
      <c r="BV689" s="12"/>
      <c r="BW689" s="12"/>
      <c r="BX689" s="12"/>
      <c r="BY689" s="12"/>
      <c r="BZ689" s="12"/>
      <c r="CA689" s="12"/>
      <c r="CB689" s="12"/>
      <c r="CC689" s="12"/>
    </row>
    <row r="690" spans="1:81" ht="15.75" x14ac:dyDescent="0.25">
      <c r="A690" s="20"/>
      <c r="B690" s="29"/>
      <c r="C690" s="29"/>
      <c r="D690" s="29"/>
      <c r="E690" s="29"/>
      <c r="F690" s="26"/>
      <c r="G690" s="13"/>
      <c r="H690" s="20"/>
      <c r="I690" s="22"/>
      <c r="J690" s="22"/>
      <c r="K690" s="22"/>
      <c r="L690" s="22"/>
      <c r="M690" s="24"/>
      <c r="N690" s="22"/>
      <c r="O690" s="20"/>
      <c r="P690" s="12"/>
      <c r="Q690" s="12"/>
      <c r="R690" s="12"/>
      <c r="S690" s="12"/>
      <c r="T690" s="12"/>
      <c r="U690" s="12"/>
      <c r="V690" s="12"/>
      <c r="W690" s="12"/>
      <c r="X690" s="12"/>
      <c r="Y690" s="12"/>
      <c r="Z690" s="12"/>
      <c r="AA690" s="12"/>
      <c r="AB690" s="12"/>
      <c r="AC690" s="12"/>
      <c r="AD690" s="12"/>
      <c r="AE690" s="12"/>
      <c r="AF690" s="12"/>
      <c r="AG690" s="12"/>
      <c r="AH690" s="12"/>
      <c r="AI690" s="12"/>
      <c r="AJ690" s="12"/>
      <c r="AK690" s="12"/>
      <c r="AL690" s="12"/>
      <c r="AM690" s="12"/>
      <c r="AN690" s="12"/>
      <c r="AO690" s="12"/>
      <c r="AP690" s="12"/>
      <c r="AQ690" s="12"/>
      <c r="AR690" s="12"/>
      <c r="AS690" s="12"/>
      <c r="AT690" s="12"/>
      <c r="AU690" s="12"/>
      <c r="AV690" s="12"/>
      <c r="AW690" s="12"/>
      <c r="AX690" s="12"/>
      <c r="AY690" s="12"/>
      <c r="AZ690" s="12"/>
      <c r="BA690" s="12"/>
      <c r="BB690" s="12"/>
      <c r="BC690" s="12"/>
      <c r="BD690" s="12"/>
      <c r="BE690" s="12"/>
      <c r="BF690" s="12"/>
      <c r="BG690" s="12"/>
      <c r="BH690" s="12"/>
      <c r="BI690" s="12"/>
      <c r="BJ690" s="12"/>
      <c r="BK690" s="12"/>
      <c r="BL690" s="12"/>
      <c r="BM690" s="12"/>
      <c r="BN690" s="12"/>
      <c r="BO690" s="12"/>
      <c r="BP690" s="12"/>
      <c r="BQ690" s="12"/>
      <c r="BR690" s="12"/>
      <c r="BS690" s="12"/>
      <c r="BT690" s="12"/>
      <c r="BU690" s="12"/>
      <c r="BV690" s="12"/>
      <c r="BW690" s="12"/>
      <c r="BX690" s="12"/>
      <c r="BY690" s="12"/>
      <c r="BZ690" s="12"/>
      <c r="CA690" s="12"/>
      <c r="CB690" s="12"/>
      <c r="CC690" s="12"/>
    </row>
    <row r="691" spans="1:81" ht="15.75" x14ac:dyDescent="0.25">
      <c r="A691" s="20"/>
      <c r="B691" s="29"/>
      <c r="C691" s="29"/>
      <c r="D691" s="29"/>
      <c r="E691" s="29"/>
      <c r="F691" s="26"/>
      <c r="G691" s="13"/>
      <c r="H691" s="20"/>
      <c r="I691" s="22"/>
      <c r="J691" s="22"/>
      <c r="K691" s="22"/>
      <c r="L691" s="22"/>
      <c r="M691" s="24"/>
      <c r="N691" s="22"/>
      <c r="O691" s="20"/>
      <c r="P691" s="12"/>
      <c r="Q691" s="12"/>
      <c r="R691" s="12"/>
      <c r="S691" s="12"/>
      <c r="T691" s="12"/>
      <c r="U691" s="12"/>
      <c r="V691" s="12"/>
      <c r="W691" s="12"/>
      <c r="X691" s="12"/>
      <c r="Y691" s="12"/>
      <c r="Z691" s="12"/>
      <c r="AA691" s="12"/>
      <c r="AB691" s="12"/>
      <c r="AC691" s="12"/>
      <c r="AD691" s="12"/>
      <c r="AE691" s="12"/>
      <c r="AF691" s="12"/>
      <c r="AG691" s="12"/>
      <c r="AH691" s="12"/>
      <c r="AI691" s="12"/>
      <c r="AJ691" s="12"/>
      <c r="AK691" s="12"/>
      <c r="AL691" s="12"/>
      <c r="AM691" s="12"/>
      <c r="AN691" s="12"/>
      <c r="AO691" s="12"/>
      <c r="AP691" s="12"/>
      <c r="AQ691" s="12"/>
      <c r="AR691" s="12"/>
      <c r="AS691" s="12"/>
      <c r="AT691" s="12"/>
      <c r="AU691" s="12"/>
      <c r="AV691" s="12"/>
      <c r="AW691" s="12"/>
      <c r="AX691" s="12"/>
      <c r="AY691" s="12"/>
      <c r="AZ691" s="12"/>
      <c r="BA691" s="12"/>
      <c r="BB691" s="12"/>
      <c r="BC691" s="12"/>
      <c r="BD691" s="12"/>
      <c r="BE691" s="12"/>
      <c r="BF691" s="12"/>
      <c r="BG691" s="12"/>
      <c r="BH691" s="12"/>
      <c r="BI691" s="12"/>
      <c r="BJ691" s="12"/>
      <c r="BK691" s="12"/>
      <c r="BL691" s="12"/>
      <c r="BM691" s="12"/>
      <c r="BN691" s="12"/>
      <c r="BO691" s="12"/>
      <c r="BP691" s="12"/>
      <c r="BQ691" s="12"/>
      <c r="BR691" s="12"/>
      <c r="BS691" s="12"/>
      <c r="BT691" s="12"/>
      <c r="BU691" s="12"/>
      <c r="BV691" s="12"/>
      <c r="BW691" s="12"/>
      <c r="BX691" s="12"/>
      <c r="BY691" s="12"/>
      <c r="BZ691" s="12"/>
      <c r="CA691" s="12"/>
      <c r="CB691" s="12"/>
      <c r="CC691" s="12"/>
    </row>
    <row r="692" spans="1:81" ht="15.75" x14ac:dyDescent="0.25">
      <c r="A692" s="20"/>
      <c r="B692" s="29"/>
      <c r="C692" s="29"/>
      <c r="D692" s="29"/>
      <c r="E692" s="29"/>
      <c r="F692" s="26"/>
      <c r="G692" s="13"/>
      <c r="H692" s="20"/>
      <c r="I692" s="22"/>
      <c r="J692" s="22"/>
      <c r="K692" s="22"/>
      <c r="L692" s="22"/>
      <c r="M692" s="24"/>
      <c r="N692" s="22"/>
      <c r="O692" s="20"/>
      <c r="P692" s="12"/>
      <c r="Q692" s="12"/>
      <c r="R692" s="12"/>
      <c r="S692" s="12"/>
      <c r="T692" s="12"/>
      <c r="U692" s="12"/>
      <c r="V692" s="12"/>
      <c r="W692" s="12"/>
      <c r="X692" s="12"/>
      <c r="Y692" s="12"/>
      <c r="Z692" s="12"/>
      <c r="AA692" s="12"/>
      <c r="AB692" s="12"/>
      <c r="AC692" s="12"/>
      <c r="AD692" s="12"/>
      <c r="AE692" s="12"/>
      <c r="AF692" s="12"/>
      <c r="AG692" s="12"/>
      <c r="AH692" s="12"/>
      <c r="AI692" s="12"/>
      <c r="AJ692" s="12"/>
      <c r="AK692" s="12"/>
      <c r="AL692" s="12"/>
      <c r="AM692" s="12"/>
      <c r="AN692" s="12"/>
      <c r="AO692" s="12"/>
      <c r="AP692" s="12"/>
      <c r="AQ692" s="12"/>
      <c r="AR692" s="12"/>
      <c r="AS692" s="12"/>
      <c r="AT692" s="12"/>
      <c r="AU692" s="12"/>
      <c r="AV692" s="12"/>
      <c r="AW692" s="12"/>
      <c r="AX692" s="12"/>
      <c r="AY692" s="12"/>
      <c r="AZ692" s="12"/>
      <c r="BA692" s="12"/>
      <c r="BB692" s="12"/>
      <c r="BC692" s="12"/>
      <c r="BD692" s="12"/>
      <c r="BE692" s="12"/>
      <c r="BF692" s="12"/>
      <c r="BG692" s="12"/>
      <c r="BH692" s="12"/>
      <c r="BI692" s="12"/>
      <c r="BJ692" s="12"/>
      <c r="BK692" s="12"/>
      <c r="BL692" s="12"/>
      <c r="BM692" s="12"/>
      <c r="BN692" s="12"/>
      <c r="BO692" s="12"/>
      <c r="BP692" s="12"/>
      <c r="BQ692" s="12"/>
      <c r="BR692" s="12"/>
      <c r="BS692" s="12"/>
      <c r="BT692" s="12"/>
      <c r="BU692" s="12"/>
      <c r="BV692" s="12"/>
      <c r="BW692" s="12"/>
      <c r="BX692" s="12"/>
      <c r="BY692" s="12"/>
      <c r="BZ692" s="12"/>
      <c r="CA692" s="12"/>
      <c r="CB692" s="12"/>
      <c r="CC692" s="12"/>
    </row>
    <row r="693" spans="1:81" ht="15.75" x14ac:dyDescent="0.25">
      <c r="A693" s="20"/>
      <c r="B693" s="29"/>
      <c r="C693" s="29"/>
      <c r="D693" s="29"/>
      <c r="E693" s="29"/>
      <c r="F693" s="26"/>
      <c r="G693" s="13"/>
      <c r="H693" s="20"/>
      <c r="I693" s="22"/>
      <c r="J693" s="22"/>
      <c r="K693" s="22"/>
      <c r="L693" s="22"/>
      <c r="M693" s="24"/>
      <c r="N693" s="22"/>
      <c r="O693" s="20"/>
      <c r="P693" s="12"/>
      <c r="Q693" s="12"/>
      <c r="R693" s="12"/>
      <c r="S693" s="12"/>
      <c r="T693" s="12"/>
      <c r="U693" s="12"/>
      <c r="V693" s="12"/>
      <c r="W693" s="12"/>
      <c r="X693" s="12"/>
      <c r="Y693" s="12"/>
      <c r="Z693" s="12"/>
      <c r="AA693" s="12"/>
      <c r="AB693" s="12"/>
      <c r="AC693" s="12"/>
      <c r="AD693" s="12"/>
      <c r="AE693" s="12"/>
      <c r="AF693" s="12"/>
      <c r="AG693" s="12"/>
      <c r="AH693" s="12"/>
      <c r="AI693" s="12"/>
      <c r="AJ693" s="12"/>
      <c r="AK693" s="12"/>
      <c r="AL693" s="12"/>
      <c r="AM693" s="12"/>
      <c r="AN693" s="12"/>
      <c r="AO693" s="12"/>
      <c r="AP693" s="12"/>
      <c r="AQ693" s="12"/>
      <c r="AR693" s="12"/>
      <c r="AS693" s="12"/>
      <c r="AT693" s="12"/>
      <c r="AU693" s="12"/>
      <c r="AV693" s="12"/>
      <c r="AW693" s="12"/>
      <c r="AX693" s="12"/>
      <c r="AY693" s="12"/>
      <c r="AZ693" s="12"/>
      <c r="BA693" s="12"/>
      <c r="BB693" s="12"/>
      <c r="BC693" s="12"/>
      <c r="BD693" s="12"/>
      <c r="BE693" s="12"/>
      <c r="BF693" s="12"/>
      <c r="BG693" s="12"/>
      <c r="BH693" s="12"/>
      <c r="BI693" s="12"/>
      <c r="BJ693" s="12"/>
      <c r="BK693" s="12"/>
      <c r="BL693" s="12"/>
      <c r="BM693" s="12"/>
      <c r="BN693" s="12"/>
      <c r="BO693" s="12"/>
      <c r="BP693" s="12"/>
      <c r="BQ693" s="12"/>
      <c r="BR693" s="12"/>
      <c r="BS693" s="12"/>
      <c r="BT693" s="12"/>
      <c r="BU693" s="12"/>
      <c r="BV693" s="12"/>
      <c r="BW693" s="12"/>
      <c r="BX693" s="12"/>
      <c r="BY693" s="12"/>
      <c r="BZ693" s="12"/>
      <c r="CA693" s="12"/>
      <c r="CB693" s="12"/>
      <c r="CC693" s="12"/>
    </row>
    <row r="694" spans="1:81" ht="15.75" x14ac:dyDescent="0.25">
      <c r="A694" s="20"/>
      <c r="B694" s="29"/>
      <c r="C694" s="29"/>
      <c r="D694" s="29"/>
      <c r="E694" s="29"/>
      <c r="F694" s="26"/>
      <c r="G694" s="13"/>
      <c r="H694" s="20"/>
      <c r="I694" s="22"/>
      <c r="J694" s="22"/>
      <c r="K694" s="22"/>
      <c r="L694" s="22"/>
      <c r="M694" s="24"/>
      <c r="N694" s="22"/>
      <c r="O694" s="20"/>
      <c r="P694" s="12"/>
      <c r="Q694" s="12"/>
      <c r="R694" s="12"/>
      <c r="S694" s="12"/>
      <c r="T694" s="12"/>
      <c r="U694" s="12"/>
      <c r="V694" s="12"/>
      <c r="W694" s="12"/>
      <c r="X694" s="12"/>
      <c r="Y694" s="12"/>
      <c r="Z694" s="12"/>
      <c r="AA694" s="12"/>
      <c r="AB694" s="12"/>
      <c r="AC694" s="12"/>
      <c r="AD694" s="12"/>
      <c r="AE694" s="12"/>
      <c r="AF694" s="12"/>
      <c r="AG694" s="12"/>
      <c r="AH694" s="12"/>
      <c r="AI694" s="12"/>
      <c r="AJ694" s="12"/>
      <c r="AK694" s="12"/>
      <c r="AL694" s="12"/>
      <c r="AM694" s="12"/>
      <c r="AN694" s="12"/>
      <c r="AO694" s="12"/>
      <c r="AP694" s="12"/>
      <c r="AQ694" s="12"/>
      <c r="AR694" s="12"/>
      <c r="AS694" s="12"/>
      <c r="AT694" s="12"/>
      <c r="AU694" s="12"/>
      <c r="AV694" s="12"/>
      <c r="AW694" s="12"/>
      <c r="AX694" s="12"/>
      <c r="AY694" s="12"/>
      <c r="AZ694" s="12"/>
      <c r="BA694" s="12"/>
      <c r="BB694" s="12"/>
      <c r="BC694" s="12"/>
      <c r="BD694" s="12"/>
      <c r="BE694" s="12"/>
      <c r="BF694" s="12"/>
      <c r="BG694" s="12"/>
      <c r="BH694" s="12"/>
      <c r="BI694" s="12"/>
      <c r="BJ694" s="12"/>
      <c r="BK694" s="12"/>
      <c r="BL694" s="12"/>
      <c r="BM694" s="12"/>
      <c r="BN694" s="12"/>
      <c r="BO694" s="12"/>
      <c r="BP694" s="12"/>
      <c r="BQ694" s="12"/>
      <c r="BR694" s="12"/>
      <c r="BS694" s="12"/>
      <c r="BT694" s="12"/>
      <c r="BU694" s="12"/>
      <c r="BV694" s="12"/>
      <c r="BW694" s="12"/>
      <c r="BX694" s="12"/>
      <c r="BY694" s="12"/>
      <c r="BZ694" s="12"/>
      <c r="CA694" s="12"/>
      <c r="CB694" s="12"/>
      <c r="CC694" s="12"/>
    </row>
    <row r="695" spans="1:81" ht="15.75" x14ac:dyDescent="0.25">
      <c r="A695" s="20"/>
      <c r="B695" s="29"/>
      <c r="C695" s="29"/>
      <c r="D695" s="29"/>
      <c r="E695" s="29"/>
      <c r="F695" s="26"/>
      <c r="G695" s="13"/>
      <c r="H695" s="20"/>
      <c r="I695" s="22"/>
      <c r="J695" s="22"/>
      <c r="K695" s="22"/>
      <c r="L695" s="22"/>
      <c r="M695" s="24"/>
      <c r="N695" s="22"/>
      <c r="O695" s="20"/>
      <c r="P695" s="12"/>
      <c r="Q695" s="12"/>
      <c r="R695" s="12"/>
      <c r="S695" s="12"/>
      <c r="T695" s="12"/>
      <c r="U695" s="12"/>
      <c r="V695" s="12"/>
      <c r="W695" s="12"/>
      <c r="X695" s="12"/>
      <c r="Y695" s="12"/>
      <c r="Z695" s="12"/>
      <c r="AA695" s="12"/>
      <c r="AB695" s="12"/>
      <c r="AC695" s="12"/>
      <c r="AD695" s="12"/>
      <c r="AE695" s="12"/>
      <c r="AF695" s="12"/>
      <c r="AG695" s="12"/>
      <c r="AH695" s="12"/>
      <c r="AI695" s="12"/>
      <c r="AJ695" s="12"/>
      <c r="AK695" s="12"/>
      <c r="AL695" s="12"/>
      <c r="AM695" s="12"/>
      <c r="AN695" s="12"/>
      <c r="AO695" s="12"/>
      <c r="AP695" s="12"/>
      <c r="AQ695" s="12"/>
      <c r="AR695" s="12"/>
      <c r="AS695" s="12"/>
      <c r="AT695" s="12"/>
      <c r="AU695" s="12"/>
      <c r="AV695" s="12"/>
      <c r="AW695" s="12"/>
      <c r="AX695" s="12"/>
      <c r="AY695" s="12"/>
      <c r="AZ695" s="12"/>
      <c r="BA695" s="12"/>
      <c r="BB695" s="12"/>
      <c r="BC695" s="12"/>
      <c r="BD695" s="12"/>
      <c r="BE695" s="12"/>
      <c r="BF695" s="12"/>
      <c r="BG695" s="12"/>
      <c r="BH695" s="12"/>
      <c r="BI695" s="12"/>
      <c r="BJ695" s="12"/>
      <c r="BK695" s="12"/>
      <c r="BL695" s="12"/>
      <c r="BM695" s="12"/>
      <c r="BN695" s="12"/>
      <c r="BO695" s="12"/>
      <c r="BP695" s="12"/>
      <c r="BQ695" s="12"/>
      <c r="BR695" s="12"/>
      <c r="BS695" s="12"/>
      <c r="BT695" s="12"/>
      <c r="BU695" s="12"/>
      <c r="BV695" s="12"/>
      <c r="BW695" s="12"/>
      <c r="BX695" s="12"/>
      <c r="BY695" s="12"/>
      <c r="BZ695" s="12"/>
      <c r="CA695" s="12"/>
      <c r="CB695" s="12"/>
      <c r="CC695" s="12"/>
    </row>
    <row r="696" spans="1:81" ht="15.75" x14ac:dyDescent="0.25">
      <c r="A696" s="20"/>
      <c r="B696" s="29"/>
      <c r="C696" s="29"/>
      <c r="D696" s="29"/>
      <c r="E696" s="29"/>
      <c r="F696" s="26"/>
      <c r="G696" s="13"/>
      <c r="H696" s="20"/>
      <c r="I696" s="22"/>
      <c r="J696" s="22"/>
      <c r="K696" s="22"/>
      <c r="L696" s="22"/>
      <c r="M696" s="24"/>
      <c r="N696" s="22"/>
      <c r="O696" s="20"/>
      <c r="P696" s="12"/>
      <c r="Q696" s="12"/>
      <c r="R696" s="12"/>
      <c r="S696" s="12"/>
      <c r="T696" s="12"/>
      <c r="U696" s="12"/>
      <c r="V696" s="12"/>
      <c r="W696" s="12"/>
      <c r="X696" s="12"/>
      <c r="Y696" s="12"/>
      <c r="Z696" s="12"/>
      <c r="AA696" s="12"/>
      <c r="AB696" s="12"/>
      <c r="AC696" s="12"/>
      <c r="AD696" s="12"/>
      <c r="AE696" s="12"/>
      <c r="AF696" s="12"/>
      <c r="AG696" s="12"/>
      <c r="AH696" s="12"/>
      <c r="AI696" s="12"/>
      <c r="AJ696" s="12"/>
      <c r="AK696" s="12"/>
      <c r="AL696" s="12"/>
      <c r="AM696" s="12"/>
      <c r="AN696" s="12"/>
      <c r="AO696" s="12"/>
      <c r="AP696" s="12"/>
      <c r="AQ696" s="12"/>
      <c r="AR696" s="12"/>
      <c r="AS696" s="12"/>
      <c r="AT696" s="12"/>
      <c r="AU696" s="12"/>
      <c r="AV696" s="12"/>
      <c r="AW696" s="12"/>
      <c r="AX696" s="12"/>
      <c r="AY696" s="12"/>
      <c r="AZ696" s="12"/>
      <c r="BA696" s="12"/>
      <c r="BB696" s="12"/>
      <c r="BC696" s="12"/>
      <c r="BD696" s="12"/>
      <c r="BE696" s="12"/>
      <c r="BF696" s="12"/>
      <c r="BG696" s="12"/>
      <c r="BH696" s="12"/>
      <c r="BI696" s="12"/>
      <c r="BJ696" s="12"/>
      <c r="BK696" s="12"/>
      <c r="BL696" s="12"/>
      <c r="BM696" s="12"/>
      <c r="BN696" s="12"/>
      <c r="BO696" s="12"/>
      <c r="BP696" s="12"/>
      <c r="BQ696" s="12"/>
      <c r="BR696" s="12"/>
      <c r="BS696" s="12"/>
      <c r="BT696" s="12"/>
      <c r="BU696" s="12"/>
      <c r="BV696" s="12"/>
      <c r="BW696" s="12"/>
      <c r="BX696" s="12"/>
      <c r="BY696" s="12"/>
      <c r="BZ696" s="12"/>
      <c r="CA696" s="12"/>
      <c r="CB696" s="12"/>
      <c r="CC696" s="12"/>
    </row>
    <row r="697" spans="1:81" ht="15.75" x14ac:dyDescent="0.25">
      <c r="A697" s="20"/>
      <c r="B697" s="29"/>
      <c r="C697" s="29"/>
      <c r="D697" s="29"/>
      <c r="E697" s="29"/>
      <c r="F697" s="26"/>
      <c r="G697" s="13"/>
      <c r="H697" s="20"/>
      <c r="I697" s="22"/>
      <c r="J697" s="22"/>
      <c r="K697" s="22"/>
      <c r="L697" s="22"/>
      <c r="M697" s="24"/>
      <c r="N697" s="22"/>
      <c r="O697" s="20"/>
      <c r="P697" s="12"/>
      <c r="Q697" s="12"/>
      <c r="R697" s="12"/>
      <c r="S697" s="12"/>
      <c r="T697" s="12"/>
      <c r="U697" s="12"/>
      <c r="V697" s="12"/>
      <c r="W697" s="12"/>
      <c r="X697" s="12"/>
      <c r="Y697" s="12"/>
      <c r="Z697" s="12"/>
      <c r="AA697" s="12"/>
      <c r="AB697" s="12"/>
      <c r="AC697" s="12"/>
      <c r="AD697" s="12"/>
      <c r="AE697" s="12"/>
      <c r="AF697" s="12"/>
      <c r="AG697" s="12"/>
      <c r="AH697" s="12"/>
      <c r="AI697" s="12"/>
      <c r="AJ697" s="12"/>
      <c r="AK697" s="12"/>
      <c r="AL697" s="12"/>
      <c r="AM697" s="12"/>
      <c r="AN697" s="12"/>
      <c r="AO697" s="12"/>
      <c r="AP697" s="12"/>
      <c r="AQ697" s="12"/>
      <c r="AR697" s="12"/>
      <c r="AS697" s="12"/>
      <c r="AT697" s="12"/>
      <c r="AU697" s="12"/>
      <c r="AV697" s="12"/>
      <c r="AW697" s="12"/>
      <c r="AX697" s="12"/>
      <c r="AY697" s="12"/>
      <c r="AZ697" s="12"/>
      <c r="BA697" s="12"/>
      <c r="BB697" s="12"/>
      <c r="BC697" s="12"/>
      <c r="BD697" s="12"/>
      <c r="BE697" s="12"/>
      <c r="BF697" s="12"/>
      <c r="BG697" s="12"/>
      <c r="BH697" s="12"/>
      <c r="BI697" s="12"/>
      <c r="BJ697" s="12"/>
      <c r="BK697" s="12"/>
      <c r="BL697" s="12"/>
      <c r="BM697" s="12"/>
      <c r="BN697" s="12"/>
      <c r="BO697" s="12"/>
      <c r="BP697" s="12"/>
      <c r="BQ697" s="12"/>
      <c r="BR697" s="12"/>
      <c r="BS697" s="12"/>
      <c r="BT697" s="12"/>
      <c r="BU697" s="12"/>
      <c r="BV697" s="12"/>
      <c r="BW697" s="12"/>
      <c r="BX697" s="12"/>
      <c r="BY697" s="12"/>
      <c r="BZ697" s="12"/>
      <c r="CA697" s="12"/>
      <c r="CB697" s="12"/>
      <c r="CC697" s="12"/>
    </row>
    <row r="698" spans="1:81" ht="15.75" x14ac:dyDescent="0.25">
      <c r="A698" s="20"/>
      <c r="B698" s="29"/>
      <c r="C698" s="29"/>
      <c r="D698" s="29"/>
      <c r="E698" s="29"/>
      <c r="F698" s="26"/>
      <c r="G698" s="13"/>
      <c r="H698" s="20"/>
      <c r="I698" s="22"/>
      <c r="J698" s="22"/>
      <c r="K698" s="22"/>
      <c r="L698" s="22"/>
      <c r="M698" s="24"/>
      <c r="N698" s="22"/>
      <c r="O698" s="20"/>
      <c r="P698" s="12"/>
      <c r="Q698" s="12"/>
      <c r="R698" s="12"/>
      <c r="S698" s="12"/>
      <c r="T698" s="12"/>
      <c r="U698" s="12"/>
      <c r="V698" s="12"/>
      <c r="W698" s="12"/>
      <c r="X698" s="12"/>
      <c r="Y698" s="12"/>
      <c r="Z698" s="12"/>
      <c r="AA698" s="12"/>
      <c r="AB698" s="12"/>
      <c r="AC698" s="12"/>
      <c r="AD698" s="12"/>
      <c r="AE698" s="12"/>
      <c r="AF698" s="12"/>
      <c r="AG698" s="12"/>
      <c r="AH698" s="12"/>
      <c r="AI698" s="12"/>
      <c r="AJ698" s="12"/>
      <c r="AK698" s="12"/>
      <c r="AL698" s="12"/>
      <c r="AM698" s="12"/>
      <c r="AN698" s="12"/>
      <c r="AO698" s="12"/>
      <c r="AP698" s="12"/>
      <c r="AQ698" s="12"/>
      <c r="AR698" s="12"/>
      <c r="AS698" s="12"/>
      <c r="AT698" s="12"/>
      <c r="AU698" s="12"/>
      <c r="AV698" s="12"/>
      <c r="AW698" s="12"/>
      <c r="AX698" s="12"/>
      <c r="AY698" s="12"/>
      <c r="AZ698" s="12"/>
      <c r="BA698" s="12"/>
      <c r="BB698" s="12"/>
      <c r="BC698" s="12"/>
      <c r="BD698" s="12"/>
      <c r="BE698" s="12"/>
      <c r="BF698" s="12"/>
      <c r="BG698" s="12"/>
      <c r="BH698" s="12"/>
      <c r="BI698" s="12"/>
      <c r="BJ698" s="12"/>
      <c r="BK698" s="12"/>
      <c r="BL698" s="12"/>
      <c r="BM698" s="12"/>
      <c r="BN698" s="12"/>
      <c r="BO698" s="12"/>
      <c r="BP698" s="12"/>
      <c r="BQ698" s="12"/>
      <c r="BR698" s="12"/>
      <c r="BS698" s="12"/>
      <c r="BT698" s="12"/>
      <c r="BU698" s="12"/>
      <c r="BV698" s="12"/>
      <c r="BW698" s="12"/>
      <c r="BX698" s="12"/>
      <c r="BY698" s="12"/>
      <c r="BZ698" s="12"/>
      <c r="CA698" s="12"/>
      <c r="CB698" s="12"/>
      <c r="CC698" s="12"/>
    </row>
    <row r="699" spans="1:81" ht="15.75" x14ac:dyDescent="0.25">
      <c r="A699" s="20"/>
      <c r="B699" s="29"/>
      <c r="C699" s="29"/>
      <c r="D699" s="29"/>
      <c r="E699" s="29"/>
      <c r="F699" s="26"/>
      <c r="G699" s="13"/>
      <c r="H699" s="20"/>
      <c r="I699" s="22"/>
      <c r="J699" s="22"/>
      <c r="K699" s="22"/>
      <c r="L699" s="22"/>
      <c r="M699" s="24"/>
      <c r="N699" s="22"/>
      <c r="O699" s="20"/>
      <c r="P699" s="12"/>
      <c r="Q699" s="12"/>
      <c r="R699" s="12"/>
      <c r="S699" s="12"/>
      <c r="T699" s="12"/>
      <c r="U699" s="12"/>
      <c r="V699" s="12"/>
      <c r="W699" s="12"/>
      <c r="X699" s="12"/>
      <c r="Y699" s="12"/>
      <c r="Z699" s="12"/>
      <c r="AA699" s="12"/>
      <c r="AB699" s="12"/>
      <c r="AC699" s="12"/>
      <c r="AD699" s="12"/>
      <c r="AE699" s="12"/>
      <c r="AF699" s="12"/>
      <c r="AG699" s="12"/>
      <c r="AH699" s="12"/>
      <c r="AI699" s="12"/>
      <c r="AJ699" s="12"/>
      <c r="AK699" s="12"/>
      <c r="AL699" s="12"/>
      <c r="AM699" s="12"/>
      <c r="AN699" s="12"/>
      <c r="AO699" s="12"/>
      <c r="AP699" s="12"/>
      <c r="AQ699" s="12"/>
      <c r="AR699" s="12"/>
      <c r="AS699" s="12"/>
      <c r="AT699" s="12"/>
      <c r="AU699" s="12"/>
      <c r="AV699" s="12"/>
      <c r="AW699" s="12"/>
      <c r="AX699" s="12"/>
      <c r="AY699" s="12"/>
      <c r="AZ699" s="12"/>
      <c r="BA699" s="12"/>
      <c r="BB699" s="12"/>
      <c r="BC699" s="12"/>
      <c r="BD699" s="12"/>
      <c r="BE699" s="12"/>
      <c r="BF699" s="12"/>
      <c r="BG699" s="12"/>
      <c r="BH699" s="12"/>
      <c r="BI699" s="12"/>
      <c r="BJ699" s="12"/>
      <c r="BK699" s="12"/>
      <c r="BL699" s="12"/>
      <c r="BM699" s="12"/>
      <c r="BN699" s="12"/>
      <c r="BO699" s="12"/>
      <c r="BP699" s="12"/>
      <c r="BQ699" s="12"/>
      <c r="BR699" s="12"/>
      <c r="BS699" s="12"/>
      <c r="BT699" s="12"/>
      <c r="BU699" s="12"/>
      <c r="BV699" s="12"/>
      <c r="BW699" s="12"/>
      <c r="BX699" s="12"/>
      <c r="BY699" s="12"/>
      <c r="BZ699" s="12"/>
      <c r="CA699" s="12"/>
      <c r="CB699" s="12"/>
      <c r="CC699" s="12"/>
    </row>
  </sheetData>
  <sheetProtection algorithmName="SHA-512" hashValue="3UOmtWCoEgwkdUvp1Xm7ohCcYahKaiN/tD2ZVGzX26MKHv5Sb3A2KYNTJX6l1L678zAUTCUvMAsPyt+sndOVSA==" saltValue="wiKMbLyNRqKpFlgJn1rA+A==" spinCount="100000" sheet="1" selectLockedCells="1" selectUnlockedCells="1"/>
  <mergeCells count="383">
    <mergeCell ref="B71:P71"/>
    <mergeCell ref="B72:B73"/>
    <mergeCell ref="C72:C73"/>
    <mergeCell ref="D72:D73"/>
    <mergeCell ref="E72:E73"/>
    <mergeCell ref="F72:F73"/>
    <mergeCell ref="G72:G73"/>
    <mergeCell ref="M72:M73"/>
    <mergeCell ref="M75:M76"/>
    <mergeCell ref="N75:N76"/>
    <mergeCell ref="O75:O76"/>
    <mergeCell ref="P75:P76"/>
    <mergeCell ref="N72:N73"/>
    <mergeCell ref="O72:O73"/>
    <mergeCell ref="P72:P73"/>
    <mergeCell ref="B74:P74"/>
    <mergeCell ref="B75:B76"/>
    <mergeCell ref="C75:C76"/>
    <mergeCell ref="D75:D76"/>
    <mergeCell ref="E75:E76"/>
    <mergeCell ref="F75:F76"/>
    <mergeCell ref="G75:G76"/>
    <mergeCell ref="B68:P68"/>
    <mergeCell ref="B69:B70"/>
    <mergeCell ref="C69:C70"/>
    <mergeCell ref="D69:D70"/>
    <mergeCell ref="E69:E70"/>
    <mergeCell ref="F69:F70"/>
    <mergeCell ref="G69:G70"/>
    <mergeCell ref="M69:M70"/>
    <mergeCell ref="N69:N70"/>
    <mergeCell ref="O69:O70"/>
    <mergeCell ref="P69:P70"/>
    <mergeCell ref="B65:P65"/>
    <mergeCell ref="B66:B67"/>
    <mergeCell ref="C66:C67"/>
    <mergeCell ref="D66:D67"/>
    <mergeCell ref="E66:E67"/>
    <mergeCell ref="F66:F67"/>
    <mergeCell ref="G66:G67"/>
    <mergeCell ref="M66:M67"/>
    <mergeCell ref="N66:N67"/>
    <mergeCell ref="O66:O67"/>
    <mergeCell ref="P66:P67"/>
    <mergeCell ref="F63:F64"/>
    <mergeCell ref="G63:G64"/>
    <mergeCell ref="M63:M64"/>
    <mergeCell ref="N63:N64"/>
    <mergeCell ref="O63:O64"/>
    <mergeCell ref="P63:P64"/>
    <mergeCell ref="G61:G62"/>
    <mergeCell ref="M61:M62"/>
    <mergeCell ref="N61:N62"/>
    <mergeCell ref="O61:O62"/>
    <mergeCell ref="P61:P62"/>
    <mergeCell ref="F61:F62"/>
    <mergeCell ref="A63:A64"/>
    <mergeCell ref="B63:B64"/>
    <mergeCell ref="C63:C64"/>
    <mergeCell ref="D63:D64"/>
    <mergeCell ref="E63:E64"/>
    <mergeCell ref="A61:A62"/>
    <mergeCell ref="B61:B62"/>
    <mergeCell ref="C61:C62"/>
    <mergeCell ref="D61:D62"/>
    <mergeCell ref="E61:E62"/>
    <mergeCell ref="F59:F60"/>
    <mergeCell ref="G59:G60"/>
    <mergeCell ref="M59:M60"/>
    <mergeCell ref="N59:N60"/>
    <mergeCell ref="O59:O60"/>
    <mergeCell ref="P59:P60"/>
    <mergeCell ref="G57:G58"/>
    <mergeCell ref="M57:M58"/>
    <mergeCell ref="N57:N58"/>
    <mergeCell ref="O57:O58"/>
    <mergeCell ref="P57:P58"/>
    <mergeCell ref="F57:F58"/>
    <mergeCell ref="A59:A60"/>
    <mergeCell ref="B59:B60"/>
    <mergeCell ref="C59:C60"/>
    <mergeCell ref="D59:D60"/>
    <mergeCell ref="E59:E60"/>
    <mergeCell ref="A57:A58"/>
    <mergeCell ref="B57:B58"/>
    <mergeCell ref="C57:C58"/>
    <mergeCell ref="D57:D58"/>
    <mergeCell ref="E57:E58"/>
    <mergeCell ref="F55:F56"/>
    <mergeCell ref="G55:G56"/>
    <mergeCell ref="M55:M56"/>
    <mergeCell ref="N55:N56"/>
    <mergeCell ref="O55:O56"/>
    <mergeCell ref="P55:P56"/>
    <mergeCell ref="G53:G54"/>
    <mergeCell ref="M53:M54"/>
    <mergeCell ref="N53:N54"/>
    <mergeCell ref="O53:O54"/>
    <mergeCell ref="P53:P54"/>
    <mergeCell ref="F53:F54"/>
    <mergeCell ref="A55:A56"/>
    <mergeCell ref="B55:B56"/>
    <mergeCell ref="C55:C56"/>
    <mergeCell ref="D55:D56"/>
    <mergeCell ref="E55:E56"/>
    <mergeCell ref="A53:A54"/>
    <mergeCell ref="B53:B54"/>
    <mergeCell ref="C53:C54"/>
    <mergeCell ref="D53:D54"/>
    <mergeCell ref="E53:E54"/>
    <mergeCell ref="F51:F52"/>
    <mergeCell ref="G51:G52"/>
    <mergeCell ref="M51:M52"/>
    <mergeCell ref="N51:N52"/>
    <mergeCell ref="O51:O52"/>
    <mergeCell ref="P51:P52"/>
    <mergeCell ref="G49:G50"/>
    <mergeCell ref="M49:M50"/>
    <mergeCell ref="N49:N50"/>
    <mergeCell ref="O49:O50"/>
    <mergeCell ref="P49:P50"/>
    <mergeCell ref="F49:F50"/>
    <mergeCell ref="A51:A52"/>
    <mergeCell ref="B51:B52"/>
    <mergeCell ref="C51:C52"/>
    <mergeCell ref="D51:D52"/>
    <mergeCell ref="E51:E52"/>
    <mergeCell ref="A49:A50"/>
    <mergeCell ref="B49:B50"/>
    <mergeCell ref="C49:C50"/>
    <mergeCell ref="D49:D50"/>
    <mergeCell ref="E49:E50"/>
    <mergeCell ref="F47:F48"/>
    <mergeCell ref="G47:G48"/>
    <mergeCell ref="M47:M48"/>
    <mergeCell ref="N47:N48"/>
    <mergeCell ref="O47:O48"/>
    <mergeCell ref="P47:P48"/>
    <mergeCell ref="G45:G46"/>
    <mergeCell ref="M45:M46"/>
    <mergeCell ref="N45:N46"/>
    <mergeCell ref="O45:O46"/>
    <mergeCell ref="P45:P46"/>
    <mergeCell ref="F45:F46"/>
    <mergeCell ref="A47:A48"/>
    <mergeCell ref="B47:B48"/>
    <mergeCell ref="C47:C48"/>
    <mergeCell ref="D47:D48"/>
    <mergeCell ref="E47:E48"/>
    <mergeCell ref="A45:A46"/>
    <mergeCell ref="B45:B46"/>
    <mergeCell ref="C45:C46"/>
    <mergeCell ref="D45:D46"/>
    <mergeCell ref="E45:E46"/>
    <mergeCell ref="F43:F44"/>
    <mergeCell ref="G43:G44"/>
    <mergeCell ref="M43:M44"/>
    <mergeCell ref="N43:N44"/>
    <mergeCell ref="O43:O44"/>
    <mergeCell ref="P43:P44"/>
    <mergeCell ref="G41:G42"/>
    <mergeCell ref="M41:M42"/>
    <mergeCell ref="N41:N42"/>
    <mergeCell ref="O41:O42"/>
    <mergeCell ref="P41:P42"/>
    <mergeCell ref="F41:F42"/>
    <mergeCell ref="A43:A44"/>
    <mergeCell ref="B43:B44"/>
    <mergeCell ref="C43:C44"/>
    <mergeCell ref="D43:D44"/>
    <mergeCell ref="E43:E44"/>
    <mergeCell ref="A41:A42"/>
    <mergeCell ref="B41:B42"/>
    <mergeCell ref="C41:C42"/>
    <mergeCell ref="D41:D42"/>
    <mergeCell ref="E41:E42"/>
    <mergeCell ref="F39:F40"/>
    <mergeCell ref="G39:G40"/>
    <mergeCell ref="M39:M40"/>
    <mergeCell ref="N39:N40"/>
    <mergeCell ref="O39:O40"/>
    <mergeCell ref="P39:P40"/>
    <mergeCell ref="G37:G38"/>
    <mergeCell ref="M37:M38"/>
    <mergeCell ref="N37:N38"/>
    <mergeCell ref="O37:O38"/>
    <mergeCell ref="P37:P38"/>
    <mergeCell ref="F37:F38"/>
    <mergeCell ref="A39:A40"/>
    <mergeCell ref="B39:B40"/>
    <mergeCell ref="C39:C40"/>
    <mergeCell ref="D39:D40"/>
    <mergeCell ref="E39:E40"/>
    <mergeCell ref="A37:A38"/>
    <mergeCell ref="B37:B38"/>
    <mergeCell ref="C37:C38"/>
    <mergeCell ref="D37:D38"/>
    <mergeCell ref="E37:E38"/>
    <mergeCell ref="F35:F36"/>
    <mergeCell ref="G35:G36"/>
    <mergeCell ref="M35:M36"/>
    <mergeCell ref="N35:N36"/>
    <mergeCell ref="O35:O36"/>
    <mergeCell ref="P35:P36"/>
    <mergeCell ref="G33:G34"/>
    <mergeCell ref="M33:M34"/>
    <mergeCell ref="N33:N34"/>
    <mergeCell ref="O33:O34"/>
    <mergeCell ref="P33:P34"/>
    <mergeCell ref="F33:F34"/>
    <mergeCell ref="A35:A36"/>
    <mergeCell ref="B35:B36"/>
    <mergeCell ref="C35:C36"/>
    <mergeCell ref="D35:D36"/>
    <mergeCell ref="E35:E36"/>
    <mergeCell ref="A33:A34"/>
    <mergeCell ref="B33:B34"/>
    <mergeCell ref="C33:C34"/>
    <mergeCell ref="D33:D34"/>
    <mergeCell ref="E33:E34"/>
    <mergeCell ref="F31:F32"/>
    <mergeCell ref="G31:G32"/>
    <mergeCell ref="M31:M32"/>
    <mergeCell ref="N31:N32"/>
    <mergeCell ref="O31:O32"/>
    <mergeCell ref="P31:P32"/>
    <mergeCell ref="G29:G30"/>
    <mergeCell ref="M29:M30"/>
    <mergeCell ref="N29:N30"/>
    <mergeCell ref="O29:O30"/>
    <mergeCell ref="P29:P30"/>
    <mergeCell ref="F29:F30"/>
    <mergeCell ref="A31:A32"/>
    <mergeCell ref="B31:B32"/>
    <mergeCell ref="C31:C32"/>
    <mergeCell ref="D31:D32"/>
    <mergeCell ref="E31:E32"/>
    <mergeCell ref="A29:A30"/>
    <mergeCell ref="B29:B30"/>
    <mergeCell ref="C29:C30"/>
    <mergeCell ref="D29:D30"/>
    <mergeCell ref="E29:E30"/>
    <mergeCell ref="F27:F28"/>
    <mergeCell ref="G27:G28"/>
    <mergeCell ref="M27:M28"/>
    <mergeCell ref="N27:N28"/>
    <mergeCell ref="O27:O28"/>
    <mergeCell ref="P27:P28"/>
    <mergeCell ref="G25:G26"/>
    <mergeCell ref="M25:M26"/>
    <mergeCell ref="N25:N26"/>
    <mergeCell ref="O25:O26"/>
    <mergeCell ref="P25:P26"/>
    <mergeCell ref="F25:F26"/>
    <mergeCell ref="A27:A28"/>
    <mergeCell ref="B27:B28"/>
    <mergeCell ref="C27:C28"/>
    <mergeCell ref="D27:D28"/>
    <mergeCell ref="E27:E28"/>
    <mergeCell ref="A25:A26"/>
    <mergeCell ref="B25:B26"/>
    <mergeCell ref="C25:C26"/>
    <mergeCell ref="D25:D26"/>
    <mergeCell ref="E25:E26"/>
    <mergeCell ref="F23:F24"/>
    <mergeCell ref="G23:G24"/>
    <mergeCell ref="M23:M24"/>
    <mergeCell ref="N23:N24"/>
    <mergeCell ref="O23:O24"/>
    <mergeCell ref="P23:P24"/>
    <mergeCell ref="G21:G22"/>
    <mergeCell ref="M21:M22"/>
    <mergeCell ref="N21:N22"/>
    <mergeCell ref="O21:O22"/>
    <mergeCell ref="P21:P22"/>
    <mergeCell ref="F21:F22"/>
    <mergeCell ref="A23:A24"/>
    <mergeCell ref="B23:B24"/>
    <mergeCell ref="C23:C24"/>
    <mergeCell ref="D23:D24"/>
    <mergeCell ref="E23:E24"/>
    <mergeCell ref="A21:A22"/>
    <mergeCell ref="B21:B22"/>
    <mergeCell ref="C21:C22"/>
    <mergeCell ref="D21:D22"/>
    <mergeCell ref="E21:E22"/>
    <mergeCell ref="F19:F20"/>
    <mergeCell ref="G19:G20"/>
    <mergeCell ref="M19:M20"/>
    <mergeCell ref="N19:N20"/>
    <mergeCell ref="O19:O20"/>
    <mergeCell ref="P19:P20"/>
    <mergeCell ref="G17:G18"/>
    <mergeCell ref="M17:M18"/>
    <mergeCell ref="N17:N18"/>
    <mergeCell ref="O17:O18"/>
    <mergeCell ref="P17:P18"/>
    <mergeCell ref="F17:F18"/>
    <mergeCell ref="A19:A20"/>
    <mergeCell ref="B19:B20"/>
    <mergeCell ref="C19:C20"/>
    <mergeCell ref="D19:D20"/>
    <mergeCell ref="E19:E20"/>
    <mergeCell ref="A17:A18"/>
    <mergeCell ref="B17:B18"/>
    <mergeCell ref="C17:C18"/>
    <mergeCell ref="D17:D18"/>
    <mergeCell ref="E17:E18"/>
    <mergeCell ref="F15:F16"/>
    <mergeCell ref="G15:G16"/>
    <mergeCell ref="M15:M16"/>
    <mergeCell ref="N15:N16"/>
    <mergeCell ref="O15:O16"/>
    <mergeCell ref="P15:P16"/>
    <mergeCell ref="G13:G14"/>
    <mergeCell ref="M13:M14"/>
    <mergeCell ref="N13:N14"/>
    <mergeCell ref="O13:O14"/>
    <mergeCell ref="P13:P14"/>
    <mergeCell ref="F13:F14"/>
    <mergeCell ref="A15:A16"/>
    <mergeCell ref="B15:B16"/>
    <mergeCell ref="C15:C16"/>
    <mergeCell ref="D15:D16"/>
    <mergeCell ref="E15:E16"/>
    <mergeCell ref="A13:A14"/>
    <mergeCell ref="B13:B14"/>
    <mergeCell ref="C13:C14"/>
    <mergeCell ref="D13:D14"/>
    <mergeCell ref="E13:E14"/>
    <mergeCell ref="F11:F12"/>
    <mergeCell ref="G11:G12"/>
    <mergeCell ref="M11:M12"/>
    <mergeCell ref="N11:N12"/>
    <mergeCell ref="O11:O12"/>
    <mergeCell ref="P11:P12"/>
    <mergeCell ref="G9:G10"/>
    <mergeCell ref="M9:M10"/>
    <mergeCell ref="N9:N10"/>
    <mergeCell ref="O9:O10"/>
    <mergeCell ref="P9:P10"/>
    <mergeCell ref="F9:F10"/>
    <mergeCell ref="A11:A12"/>
    <mergeCell ref="B11:B12"/>
    <mergeCell ref="C11:C12"/>
    <mergeCell ref="D11:D12"/>
    <mergeCell ref="E11:E12"/>
    <mergeCell ref="A9:A10"/>
    <mergeCell ref="B9:B10"/>
    <mergeCell ref="C9:C10"/>
    <mergeCell ref="D9:D10"/>
    <mergeCell ref="E9:E10"/>
    <mergeCell ref="F7:F8"/>
    <mergeCell ref="G7:G8"/>
    <mergeCell ref="M7:M8"/>
    <mergeCell ref="N7:N8"/>
    <mergeCell ref="O7:O8"/>
    <mergeCell ref="P7:P8"/>
    <mergeCell ref="G5:G6"/>
    <mergeCell ref="M5:M6"/>
    <mergeCell ref="N5:N6"/>
    <mergeCell ref="O5:O6"/>
    <mergeCell ref="P5:P6"/>
    <mergeCell ref="F5:F6"/>
    <mergeCell ref="A7:A8"/>
    <mergeCell ref="B7:B8"/>
    <mergeCell ref="C7:C8"/>
    <mergeCell ref="D7:D8"/>
    <mergeCell ref="E7:E8"/>
    <mergeCell ref="A5:A6"/>
    <mergeCell ref="B5:B6"/>
    <mergeCell ref="C5:C6"/>
    <mergeCell ref="D5:D6"/>
    <mergeCell ref="E5:E6"/>
    <mergeCell ref="A1:P1"/>
    <mergeCell ref="A2:P2"/>
    <mergeCell ref="A3:A4"/>
    <mergeCell ref="B3:E3"/>
    <mergeCell ref="F3:F4"/>
    <mergeCell ref="G3:G4"/>
    <mergeCell ref="H3:L3"/>
    <mergeCell ref="M3:O3"/>
    <mergeCell ref="P3:P4"/>
  </mergeCells>
  <pageMargins left="0.7" right="0.7" top="0.75" bottom="0.75" header="0.3" footer="0.3"/>
  <pageSetup scale="75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AI123"/>
  <sheetViews>
    <sheetView zoomScaleNormal="100" workbookViewId="0">
      <pane xSplit="1" ySplit="2" topLeftCell="F3" activePane="bottomRight" state="frozen"/>
      <selection activeCell="N5" sqref="N5:N6"/>
      <selection pane="topRight" activeCell="N5" sqref="N5:N6"/>
      <selection pane="bottomLeft" activeCell="N5" sqref="N5:N6"/>
      <selection pane="bottomRight" sqref="A1:AI1"/>
    </sheetView>
  </sheetViews>
  <sheetFormatPr defaultRowHeight="15" x14ac:dyDescent="0.25"/>
  <cols>
    <col min="1" max="1" width="4.5703125" bestFit="1" customWidth="1"/>
    <col min="2" max="2" width="8.42578125" bestFit="1" customWidth="1"/>
    <col min="3" max="3" width="14.7109375" bestFit="1" customWidth="1"/>
    <col min="4" max="4" width="14.7109375" customWidth="1"/>
    <col min="5" max="5" width="14.7109375" bestFit="1" customWidth="1"/>
    <col min="6" max="6" width="15.7109375" bestFit="1" customWidth="1"/>
    <col min="7" max="7" width="14.7109375" customWidth="1"/>
    <col min="8" max="8" width="14.7109375" bestFit="1" customWidth="1"/>
    <col min="9" max="9" width="15.7109375" bestFit="1" customWidth="1"/>
    <col min="10" max="10" width="13.42578125" bestFit="1" customWidth="1"/>
    <col min="11" max="12" width="11.140625" customWidth="1"/>
    <col min="13" max="13" width="9.28515625" bestFit="1" customWidth="1"/>
    <col min="14" max="14" width="9.28515625" customWidth="1"/>
    <col min="17" max="17" width="8.28515625" bestFit="1" customWidth="1"/>
    <col min="18" max="18" width="9.7109375" bestFit="1" customWidth="1"/>
    <col min="19" max="19" width="7.5703125" style="10" bestFit="1" customWidth="1"/>
    <col min="20" max="20" width="0.42578125" customWidth="1"/>
    <col min="21" max="21" width="13.140625" bestFit="1" customWidth="1"/>
    <col min="22" max="22" width="10.42578125" style="174" bestFit="1" customWidth="1"/>
    <col min="23" max="23" width="9.140625" style="174" customWidth="1"/>
    <col min="24" max="24" width="11.28515625" style="119" customWidth="1"/>
    <col min="25" max="25" width="9.140625" style="174" customWidth="1"/>
    <col min="26" max="26" width="9.140625" style="174"/>
    <col min="27" max="27" width="11.28515625" style="119" customWidth="1"/>
    <col min="28" max="28" width="9.140625" style="174"/>
    <col min="29" max="29" width="9.7109375" style="174" bestFit="1" customWidth="1"/>
    <col min="30" max="30" width="9.7109375" style="174" customWidth="1"/>
    <col min="31" max="31" width="12.140625" style="1" bestFit="1" customWidth="1"/>
    <col min="32" max="32" width="0.42578125" customWidth="1"/>
    <col min="33" max="33" width="11.28515625" bestFit="1" customWidth="1"/>
    <col min="34" max="34" width="7.5703125" bestFit="1" customWidth="1"/>
    <col min="35" max="35" width="9.5703125" bestFit="1" customWidth="1"/>
  </cols>
  <sheetData>
    <row r="1" spans="1:35" ht="26.25" x14ac:dyDescent="0.4">
      <c r="A1" s="262" t="s">
        <v>100</v>
      </c>
      <c r="B1" s="263"/>
      <c r="C1" s="263"/>
      <c r="D1" s="263"/>
      <c r="E1" s="263"/>
      <c r="F1" s="263"/>
      <c r="G1" s="263"/>
      <c r="H1" s="263"/>
      <c r="I1" s="263"/>
      <c r="J1" s="263"/>
      <c r="K1" s="263"/>
      <c r="L1" s="263"/>
      <c r="M1" s="263"/>
      <c r="N1" s="263"/>
      <c r="O1" s="263"/>
      <c r="P1" s="263"/>
      <c r="Q1" s="263"/>
      <c r="R1" s="263"/>
      <c r="S1" s="263"/>
      <c r="T1" s="263"/>
      <c r="U1" s="263"/>
      <c r="V1" s="263"/>
      <c r="W1" s="263"/>
      <c r="X1" s="263"/>
      <c r="Y1" s="263"/>
      <c r="Z1" s="263"/>
      <c r="AA1" s="263"/>
      <c r="AB1" s="263"/>
      <c r="AC1" s="263"/>
      <c r="AD1" s="263"/>
      <c r="AE1" s="263"/>
      <c r="AF1" s="263"/>
      <c r="AG1" s="263"/>
      <c r="AH1" s="263"/>
      <c r="AI1" s="263"/>
    </row>
    <row r="2" spans="1:35" ht="15.75" x14ac:dyDescent="0.25">
      <c r="A2" s="86" t="s">
        <v>0</v>
      </c>
      <c r="B2" s="86" t="s">
        <v>20</v>
      </c>
      <c r="C2" s="86" t="s">
        <v>1</v>
      </c>
      <c r="D2" s="86" t="s">
        <v>42</v>
      </c>
      <c r="E2" s="86" t="s">
        <v>52</v>
      </c>
      <c r="F2" s="86" t="s">
        <v>2</v>
      </c>
      <c r="G2" s="86" t="s">
        <v>43</v>
      </c>
      <c r="H2" s="86" t="s">
        <v>53</v>
      </c>
      <c r="I2" s="87" t="s">
        <v>3</v>
      </c>
      <c r="J2" s="88" t="s">
        <v>4</v>
      </c>
      <c r="K2" s="88" t="s">
        <v>45</v>
      </c>
      <c r="L2" s="88" t="s">
        <v>46</v>
      </c>
      <c r="M2" s="88" t="s">
        <v>55</v>
      </c>
      <c r="N2" s="89" t="s">
        <v>54</v>
      </c>
      <c r="O2" s="89" t="s">
        <v>5</v>
      </c>
      <c r="P2" s="89" t="s">
        <v>44</v>
      </c>
      <c r="Q2" s="88" t="s">
        <v>6</v>
      </c>
      <c r="R2" s="88" t="s">
        <v>30</v>
      </c>
      <c r="S2" s="90" t="s">
        <v>29</v>
      </c>
      <c r="T2" s="70"/>
      <c r="U2" s="88" t="s">
        <v>20</v>
      </c>
      <c r="V2" s="160" t="s">
        <v>11</v>
      </c>
      <c r="W2" s="160" t="s">
        <v>47</v>
      </c>
      <c r="X2" s="120" t="s">
        <v>56</v>
      </c>
      <c r="Y2" s="175" t="s">
        <v>51</v>
      </c>
      <c r="Z2" s="175" t="s">
        <v>48</v>
      </c>
      <c r="AA2" s="121" t="s">
        <v>56</v>
      </c>
      <c r="AB2" s="175" t="s">
        <v>12</v>
      </c>
      <c r="AC2" s="175" t="s">
        <v>13</v>
      </c>
      <c r="AD2" s="175" t="s">
        <v>83</v>
      </c>
      <c r="AE2" s="91" t="s">
        <v>84</v>
      </c>
      <c r="AF2" s="11"/>
      <c r="AG2" s="86" t="s">
        <v>20</v>
      </c>
      <c r="AH2" s="91" t="s">
        <v>24</v>
      </c>
      <c r="AI2" s="92" t="s">
        <v>25</v>
      </c>
    </row>
    <row r="3" spans="1:35" ht="15.75" x14ac:dyDescent="0.25">
      <c r="A3" s="264">
        <v>1</v>
      </c>
      <c r="B3" s="135" t="s">
        <v>7</v>
      </c>
      <c r="C3" s="132">
        <v>261421</v>
      </c>
      <c r="D3" s="34">
        <v>428724</v>
      </c>
      <c r="E3" s="266">
        <f>(C5+D5)</f>
        <v>1310000</v>
      </c>
      <c r="F3" s="34">
        <v>158749</v>
      </c>
      <c r="G3" s="34">
        <v>124889</v>
      </c>
      <c r="H3" s="266">
        <f>(F5+G5)</f>
        <v>63000</v>
      </c>
      <c r="I3" s="34">
        <v>713769800</v>
      </c>
      <c r="J3" s="5">
        <v>6019.3</v>
      </c>
      <c r="K3" s="5">
        <v>42981.5</v>
      </c>
      <c r="L3" s="5">
        <v>37694</v>
      </c>
      <c r="M3" s="5">
        <v>403.4</v>
      </c>
      <c r="N3" s="36">
        <v>941.1</v>
      </c>
      <c r="O3" s="36">
        <v>337.8</v>
      </c>
      <c r="P3" s="36">
        <v>698.1</v>
      </c>
      <c r="Q3" s="5">
        <v>231.4</v>
      </c>
      <c r="R3" s="269">
        <v>1.02</v>
      </c>
      <c r="S3" s="272">
        <v>0</v>
      </c>
      <c r="T3" s="39"/>
      <c r="U3" s="42" t="s">
        <v>14</v>
      </c>
      <c r="V3" s="161">
        <v>0.875</v>
      </c>
      <c r="W3" s="161">
        <v>0</v>
      </c>
      <c r="X3" s="274">
        <f>(V4+W4)</f>
        <v>30.795625000000001</v>
      </c>
      <c r="Y3" s="176">
        <v>9.875</v>
      </c>
      <c r="Z3" s="176">
        <v>0</v>
      </c>
      <c r="AA3" s="274">
        <f>(Y4+Z4)</f>
        <v>21.725000000000001</v>
      </c>
      <c r="AB3" s="176">
        <v>3</v>
      </c>
      <c r="AC3" s="384">
        <v>15</v>
      </c>
      <c r="AD3" s="384">
        <v>0</v>
      </c>
      <c r="AE3" s="277">
        <f>AC3+AD3</f>
        <v>15</v>
      </c>
      <c r="AF3" s="11"/>
      <c r="AG3" s="17" t="s">
        <v>21</v>
      </c>
      <c r="AH3" s="9">
        <v>1.47</v>
      </c>
      <c r="AI3" s="37">
        <v>2.7E-2</v>
      </c>
    </row>
    <row r="4" spans="1:35" ht="15.75" x14ac:dyDescent="0.25">
      <c r="A4" s="264"/>
      <c r="B4" s="136" t="s">
        <v>8</v>
      </c>
      <c r="C4" s="133">
        <v>260111</v>
      </c>
      <c r="D4" s="35">
        <v>428724</v>
      </c>
      <c r="E4" s="267"/>
      <c r="F4" s="34">
        <v>158686</v>
      </c>
      <c r="G4" s="34">
        <v>124889</v>
      </c>
      <c r="H4" s="267"/>
      <c r="I4" s="34">
        <v>712514200</v>
      </c>
      <c r="J4" s="5">
        <v>6003.2</v>
      </c>
      <c r="K4" s="5">
        <v>42981.5</v>
      </c>
      <c r="L4" s="5">
        <v>37694</v>
      </c>
      <c r="M4" s="5">
        <v>403.1</v>
      </c>
      <c r="N4" s="36">
        <v>941.1</v>
      </c>
      <c r="O4" s="36">
        <v>337.7</v>
      </c>
      <c r="P4" s="36">
        <v>698.1</v>
      </c>
      <c r="Q4" s="5">
        <v>231.4</v>
      </c>
      <c r="R4" s="270"/>
      <c r="S4" s="272"/>
      <c r="T4" s="39"/>
      <c r="U4" s="149" t="s">
        <v>16</v>
      </c>
      <c r="V4" s="162">
        <f>(V3*35.195)</f>
        <v>30.795625000000001</v>
      </c>
      <c r="W4" s="162">
        <f>(W3*5.25)</f>
        <v>0</v>
      </c>
      <c r="X4" s="275"/>
      <c r="Y4" s="177">
        <f>(Y3*2.2)</f>
        <v>21.725000000000001</v>
      </c>
      <c r="Z4" s="177">
        <f>(Z3*2.2)</f>
        <v>0</v>
      </c>
      <c r="AA4" s="275"/>
      <c r="AB4" s="177">
        <f>(AB3*0.25)</f>
        <v>0.75</v>
      </c>
      <c r="AC4" s="385"/>
      <c r="AD4" s="385"/>
      <c r="AE4" s="278"/>
      <c r="AF4" s="11"/>
      <c r="AG4" s="17" t="s">
        <v>23</v>
      </c>
      <c r="AH4" s="5">
        <v>15.7</v>
      </c>
      <c r="AI4" s="5">
        <v>16.3</v>
      </c>
    </row>
    <row r="5" spans="1:35" ht="16.5" thickBot="1" x14ac:dyDescent="0.3">
      <c r="A5" s="265"/>
      <c r="B5" s="196" t="s">
        <v>9</v>
      </c>
      <c r="C5" s="145">
        <f>((C3-C4)*1000)</f>
        <v>1310000</v>
      </c>
      <c r="D5" s="146">
        <f>((D3-D4)*1000)</f>
        <v>0</v>
      </c>
      <c r="E5" s="268"/>
      <c r="F5" s="146">
        <f>(F3-F4)*1000</f>
        <v>63000</v>
      </c>
      <c r="G5" s="146">
        <f>(G3-G4)*1000</f>
        <v>0</v>
      </c>
      <c r="H5" s="268"/>
      <c r="I5" s="146">
        <f t="shared" ref="I5:Q5" si="0">(I3-I4)</f>
        <v>1255600</v>
      </c>
      <c r="J5" s="147">
        <f t="shared" si="0"/>
        <v>16.100000000000364</v>
      </c>
      <c r="K5" s="147">
        <f t="shared" si="0"/>
        <v>0</v>
      </c>
      <c r="L5" s="147">
        <f t="shared" si="0"/>
        <v>0</v>
      </c>
      <c r="M5" s="147">
        <f t="shared" si="0"/>
        <v>0.29999999999995453</v>
      </c>
      <c r="N5" s="148">
        <f t="shared" si="0"/>
        <v>0</v>
      </c>
      <c r="O5" s="148">
        <f t="shared" si="0"/>
        <v>0.10000000000002274</v>
      </c>
      <c r="P5" s="148">
        <f t="shared" si="0"/>
        <v>0</v>
      </c>
      <c r="Q5" s="147">
        <f t="shared" si="0"/>
        <v>0</v>
      </c>
      <c r="R5" s="271"/>
      <c r="S5" s="273"/>
      <c r="T5" s="39"/>
      <c r="U5" s="150" t="s">
        <v>15</v>
      </c>
      <c r="V5" s="163">
        <f>IF(V4=0,0,(V4)/((C5/1000000)*8.34))</f>
        <v>2.818718307796511</v>
      </c>
      <c r="W5" s="163">
        <f>IF(W4=0,0,(W4)/((D5/1000000)*8.34))</f>
        <v>0</v>
      </c>
      <c r="X5" s="276"/>
      <c r="Y5" s="178">
        <f>IF(Y4=0,0,(Y4)/((C5/1000000)*8.34))</f>
        <v>1.9884855474399108</v>
      </c>
      <c r="Z5" s="178">
        <f>IF(Z4=0,0,(Z4)/((D5/1000000)*8.34))</f>
        <v>0</v>
      </c>
      <c r="AA5" s="276"/>
      <c r="AB5" s="178">
        <f>IF(AB4=0,0,(AB4)/((C5/1000000)*8.34))</f>
        <v>6.8647372178593E-2</v>
      </c>
      <c r="AC5" s="178">
        <f>IF(AC3=0,0,(AC3)/((C5/1000000)*8.34))</f>
        <v>1.37294744357186</v>
      </c>
      <c r="AD5" s="178">
        <f>IF(AD3=0,0,(AD3)/((D5/1000000)*8.34))</f>
        <v>0</v>
      </c>
      <c r="AE5" s="279"/>
      <c r="AF5" s="11"/>
      <c r="AG5" s="18" t="s">
        <v>22</v>
      </c>
      <c r="AH5" s="6">
        <v>7.66</v>
      </c>
      <c r="AI5" s="6">
        <v>7.77</v>
      </c>
    </row>
    <row r="6" spans="1:35" ht="15.75" x14ac:dyDescent="0.25">
      <c r="A6" s="281">
        <v>2</v>
      </c>
      <c r="B6" s="153" t="s">
        <v>7</v>
      </c>
      <c r="C6" s="134">
        <v>262849</v>
      </c>
      <c r="D6" s="2">
        <v>428724</v>
      </c>
      <c r="E6" s="287">
        <f>(C7+D7)</f>
        <v>1428000</v>
      </c>
      <c r="F6" s="2">
        <v>158749</v>
      </c>
      <c r="G6" s="2">
        <v>124889</v>
      </c>
      <c r="H6" s="287">
        <f>F7+G7</f>
        <v>0</v>
      </c>
      <c r="I6" s="2">
        <v>715097800</v>
      </c>
      <c r="J6" s="3">
        <v>6036.5</v>
      </c>
      <c r="K6" s="3">
        <v>42981.5</v>
      </c>
      <c r="L6" s="3">
        <v>37694</v>
      </c>
      <c r="M6" s="3">
        <v>403.5</v>
      </c>
      <c r="N6" s="4">
        <v>941.1</v>
      </c>
      <c r="O6" s="4">
        <v>337.8</v>
      </c>
      <c r="P6" s="4">
        <v>698.1</v>
      </c>
      <c r="Q6" s="3">
        <v>231.6</v>
      </c>
      <c r="R6" s="270">
        <v>1</v>
      </c>
      <c r="S6" s="270">
        <v>0</v>
      </c>
      <c r="T6" s="39"/>
      <c r="U6" s="40" t="s">
        <v>14</v>
      </c>
      <c r="V6" s="164">
        <v>0.75</v>
      </c>
      <c r="W6" s="164">
        <v>0</v>
      </c>
      <c r="X6" s="282">
        <f>(V7+W7)</f>
        <v>26.396250000000002</v>
      </c>
      <c r="Y6" s="179">
        <v>10.75</v>
      </c>
      <c r="Z6" s="179">
        <v>0</v>
      </c>
      <c r="AA6" s="282">
        <f>(Y7+Z7)</f>
        <v>23.650000000000002</v>
      </c>
      <c r="AB6" s="179">
        <v>3</v>
      </c>
      <c r="AC6" s="386">
        <v>16</v>
      </c>
      <c r="AD6" s="386">
        <v>0</v>
      </c>
      <c r="AE6" s="278">
        <f>AC6+AD6</f>
        <v>16</v>
      </c>
      <c r="AF6" s="11"/>
      <c r="AG6" s="19" t="s">
        <v>21</v>
      </c>
      <c r="AH6" s="7">
        <v>1.02</v>
      </c>
      <c r="AI6" s="8">
        <v>3.7999999999999999E-2</v>
      </c>
    </row>
    <row r="7" spans="1:35" ht="15.75" x14ac:dyDescent="0.25">
      <c r="A7" s="264"/>
      <c r="B7" s="283" t="s">
        <v>9</v>
      </c>
      <c r="C7" s="266">
        <f>((C6-C3)*1000)</f>
        <v>1428000</v>
      </c>
      <c r="D7" s="266">
        <f>((D6-D3)*1000)</f>
        <v>0</v>
      </c>
      <c r="E7" s="267"/>
      <c r="F7" s="266">
        <f>((F6-F3)*1000)</f>
        <v>0</v>
      </c>
      <c r="G7" s="266">
        <f>((G6-G3)*1000)</f>
        <v>0</v>
      </c>
      <c r="H7" s="267"/>
      <c r="I7" s="266">
        <f>(I6-I3)</f>
        <v>1328000</v>
      </c>
      <c r="J7" s="285">
        <f t="shared" ref="J7:Q7" si="1">(J6-J3)</f>
        <v>17.199999999999818</v>
      </c>
      <c r="K7" s="285">
        <f t="shared" si="1"/>
        <v>0</v>
      </c>
      <c r="L7" s="285">
        <f t="shared" si="1"/>
        <v>0</v>
      </c>
      <c r="M7" s="285">
        <f t="shared" si="1"/>
        <v>0.10000000000002274</v>
      </c>
      <c r="N7" s="285">
        <f t="shared" si="1"/>
        <v>0</v>
      </c>
      <c r="O7" s="285">
        <f t="shared" si="1"/>
        <v>0</v>
      </c>
      <c r="P7" s="285">
        <f t="shared" si="1"/>
        <v>0</v>
      </c>
      <c r="Q7" s="285">
        <f t="shared" si="1"/>
        <v>0.19999999999998863</v>
      </c>
      <c r="R7" s="270"/>
      <c r="S7" s="270"/>
      <c r="T7" s="39"/>
      <c r="U7" s="149" t="s">
        <v>16</v>
      </c>
      <c r="V7" s="162">
        <f>(V6*35.195)</f>
        <v>26.396250000000002</v>
      </c>
      <c r="W7" s="162">
        <f>(W6*5.25)</f>
        <v>0</v>
      </c>
      <c r="X7" s="275"/>
      <c r="Y7" s="177">
        <f>(Y6*2.2)</f>
        <v>23.650000000000002</v>
      </c>
      <c r="Z7" s="177">
        <f>(Z6*2.2)</f>
        <v>0</v>
      </c>
      <c r="AA7" s="275"/>
      <c r="AB7" s="177">
        <f>(AB6*0.25)</f>
        <v>0.75</v>
      </c>
      <c r="AC7" s="385"/>
      <c r="AD7" s="385"/>
      <c r="AE7" s="278"/>
      <c r="AF7" s="11"/>
      <c r="AG7" s="17" t="s">
        <v>23</v>
      </c>
      <c r="AH7" s="5">
        <v>15</v>
      </c>
      <c r="AI7" s="5">
        <v>15.7</v>
      </c>
    </row>
    <row r="8" spans="1:35" ht="16.5" thickBot="1" x14ac:dyDescent="0.3">
      <c r="A8" s="265"/>
      <c r="B8" s="284"/>
      <c r="C8" s="268"/>
      <c r="D8" s="268"/>
      <c r="E8" s="268"/>
      <c r="F8" s="268"/>
      <c r="G8" s="268"/>
      <c r="H8" s="268"/>
      <c r="I8" s="268"/>
      <c r="J8" s="286"/>
      <c r="K8" s="286"/>
      <c r="L8" s="286"/>
      <c r="M8" s="286"/>
      <c r="N8" s="286"/>
      <c r="O8" s="286"/>
      <c r="P8" s="286"/>
      <c r="Q8" s="286"/>
      <c r="R8" s="271"/>
      <c r="S8" s="271"/>
      <c r="T8" s="39"/>
      <c r="U8" s="150" t="s">
        <v>15</v>
      </c>
      <c r="V8" s="163">
        <f>IF(V7=0,0,(V7)/((C7/1000000)*8.34))</f>
        <v>2.2163991495878932</v>
      </c>
      <c r="W8" s="163">
        <f>IF(W7=0,0,(W7)/((D7/1000000)*8.34))</f>
        <v>0</v>
      </c>
      <c r="X8" s="276"/>
      <c r="Y8" s="178">
        <f>IF(Y7=0,0,(Y7)/((C7/1000000)*8.34))</f>
        <v>1.9858063129328474</v>
      </c>
      <c r="Z8" s="178">
        <f>IF(Z7=0,0,(Z7)/((D7/1000000)*8.34))</f>
        <v>0</v>
      </c>
      <c r="AA8" s="276"/>
      <c r="AB8" s="178">
        <f>IF(AB7=0,0,(AB7)/((C7/1000000)*8.34))</f>
        <v>6.2974830219857739E-2</v>
      </c>
      <c r="AC8" s="178">
        <f>IF(AC6=0,0,(AC6)/((C7/1000000)*8.34))</f>
        <v>1.3434630446902984</v>
      </c>
      <c r="AD8" s="178">
        <f>IF(AD6=0,0,(AD6)/((D7/1000000)*8.34))</f>
        <v>0</v>
      </c>
      <c r="AE8" s="279"/>
      <c r="AF8" s="11"/>
      <c r="AG8" s="18" t="s">
        <v>22</v>
      </c>
      <c r="AH8" s="6">
        <v>7.65</v>
      </c>
      <c r="AI8" s="6">
        <v>7.81</v>
      </c>
    </row>
    <row r="9" spans="1:35" ht="15.75" x14ac:dyDescent="0.25">
      <c r="A9" s="288">
        <v>3</v>
      </c>
      <c r="B9" s="38" t="s">
        <v>7</v>
      </c>
      <c r="C9" s="134">
        <v>264168</v>
      </c>
      <c r="D9" s="2">
        <v>428724</v>
      </c>
      <c r="E9" s="287">
        <f t="shared" ref="E9" si="2">(C10+D10)</f>
        <v>1319000</v>
      </c>
      <c r="F9" s="2">
        <v>158784</v>
      </c>
      <c r="G9" s="2">
        <v>124889</v>
      </c>
      <c r="H9" s="287">
        <f>F10+G10</f>
        <v>35000</v>
      </c>
      <c r="I9" s="2">
        <v>716552500</v>
      </c>
      <c r="J9" s="3">
        <v>6052.2</v>
      </c>
      <c r="K9" s="3">
        <v>42981.5</v>
      </c>
      <c r="L9" s="3">
        <v>37694</v>
      </c>
      <c r="M9" s="3">
        <v>403.7</v>
      </c>
      <c r="N9" s="4">
        <v>941.1</v>
      </c>
      <c r="O9" s="4">
        <v>337.9</v>
      </c>
      <c r="P9" s="4">
        <v>698.1</v>
      </c>
      <c r="Q9" s="3">
        <v>231.6</v>
      </c>
      <c r="R9" s="270">
        <v>1</v>
      </c>
      <c r="S9" s="270">
        <v>0</v>
      </c>
      <c r="T9" s="39"/>
      <c r="U9" s="40" t="s">
        <v>14</v>
      </c>
      <c r="V9" s="164">
        <v>0.75</v>
      </c>
      <c r="W9" s="164">
        <v>0</v>
      </c>
      <c r="X9" s="282">
        <f>(V10+W10)</f>
        <v>26.396250000000002</v>
      </c>
      <c r="Y9" s="179">
        <v>9.5</v>
      </c>
      <c r="Z9" s="179">
        <v>0</v>
      </c>
      <c r="AA9" s="282">
        <f>(Y10+Z10)</f>
        <v>20.900000000000002</v>
      </c>
      <c r="AB9" s="179">
        <v>2.875</v>
      </c>
      <c r="AC9" s="386">
        <v>16</v>
      </c>
      <c r="AD9" s="386">
        <v>0</v>
      </c>
      <c r="AE9" s="278">
        <f>AC9+AD9</f>
        <v>16</v>
      </c>
      <c r="AF9" s="11"/>
      <c r="AG9" s="19" t="s">
        <v>21</v>
      </c>
      <c r="AH9" s="7">
        <v>1.1299999999999999</v>
      </c>
      <c r="AI9" s="8">
        <v>3.9E-2</v>
      </c>
    </row>
    <row r="10" spans="1:35" ht="15.75" x14ac:dyDescent="0.25">
      <c r="A10" s="264"/>
      <c r="B10" s="283" t="s">
        <v>9</v>
      </c>
      <c r="C10" s="266">
        <f>((C9-C6)*1000)</f>
        <v>1319000</v>
      </c>
      <c r="D10" s="266">
        <f>((D9-D6)*1000)</f>
        <v>0</v>
      </c>
      <c r="E10" s="267"/>
      <c r="F10" s="266">
        <f>((F9-F6)*1000)</f>
        <v>35000</v>
      </c>
      <c r="G10" s="266">
        <f>((G9-G6)*1000)</f>
        <v>0</v>
      </c>
      <c r="H10" s="267"/>
      <c r="I10" s="266">
        <f>(I9-I6)</f>
        <v>1454700</v>
      </c>
      <c r="J10" s="285">
        <f t="shared" ref="J10:Q10" si="3">(J9-J6)</f>
        <v>15.699999999999818</v>
      </c>
      <c r="K10" s="285">
        <f t="shared" si="3"/>
        <v>0</v>
      </c>
      <c r="L10" s="285">
        <f t="shared" si="3"/>
        <v>0</v>
      </c>
      <c r="M10" s="285">
        <f t="shared" si="3"/>
        <v>0.19999999999998863</v>
      </c>
      <c r="N10" s="285">
        <f t="shared" si="3"/>
        <v>0</v>
      </c>
      <c r="O10" s="285">
        <f t="shared" si="3"/>
        <v>9.9999999999965894E-2</v>
      </c>
      <c r="P10" s="285">
        <f t="shared" si="3"/>
        <v>0</v>
      </c>
      <c r="Q10" s="285">
        <f t="shared" si="3"/>
        <v>0</v>
      </c>
      <c r="R10" s="270"/>
      <c r="S10" s="270"/>
      <c r="T10" s="39"/>
      <c r="U10" s="149" t="s">
        <v>16</v>
      </c>
      <c r="V10" s="162">
        <f>(V9*35.195)</f>
        <v>26.396250000000002</v>
      </c>
      <c r="W10" s="162">
        <f>(W9*5.25)</f>
        <v>0</v>
      </c>
      <c r="X10" s="275"/>
      <c r="Y10" s="177">
        <f>(Y9*2.2)</f>
        <v>20.900000000000002</v>
      </c>
      <c r="Z10" s="177">
        <f>(Z9*2.2)</f>
        <v>0</v>
      </c>
      <c r="AA10" s="275"/>
      <c r="AB10" s="177">
        <f>(AB9*0.25)</f>
        <v>0.71875</v>
      </c>
      <c r="AC10" s="385"/>
      <c r="AD10" s="385"/>
      <c r="AE10" s="278"/>
      <c r="AF10" s="11"/>
      <c r="AG10" s="17" t="s">
        <v>23</v>
      </c>
      <c r="AH10" s="5">
        <v>15.6</v>
      </c>
      <c r="AI10" s="5">
        <v>16.3</v>
      </c>
    </row>
    <row r="11" spans="1:35" ht="16.5" thickBot="1" x14ac:dyDescent="0.3">
      <c r="A11" s="265"/>
      <c r="B11" s="284"/>
      <c r="C11" s="268"/>
      <c r="D11" s="268"/>
      <c r="E11" s="268"/>
      <c r="F11" s="268"/>
      <c r="G11" s="268"/>
      <c r="H11" s="268"/>
      <c r="I11" s="268"/>
      <c r="J11" s="286"/>
      <c r="K11" s="286"/>
      <c r="L11" s="286"/>
      <c r="M11" s="286"/>
      <c r="N11" s="286"/>
      <c r="O11" s="286"/>
      <c r="P11" s="286"/>
      <c r="Q11" s="286"/>
      <c r="R11" s="271"/>
      <c r="S11" s="271"/>
      <c r="T11" s="39"/>
      <c r="U11" s="150" t="s">
        <v>15</v>
      </c>
      <c r="V11" s="163">
        <f>IF(V10=0,0,(V10)/((C10/1000000)*8.34))</f>
        <v>2.3995587457251792</v>
      </c>
      <c r="W11" s="163">
        <f>IF(W10=0,0,(W10)/((D10/1000000)*8.34))</f>
        <v>0</v>
      </c>
      <c r="X11" s="276"/>
      <c r="Y11" s="178">
        <f>IF(Y10=0,0,(Y10)/((C10/1000000)*8.34))</f>
        <v>1.8999205487770516</v>
      </c>
      <c r="Z11" s="178">
        <f>IF(Z10=0,0,(Z10)/((D10/1000000)*8.34))</f>
        <v>0</v>
      </c>
      <c r="AA11" s="276"/>
      <c r="AB11" s="178">
        <f>IF(AB10=0,0,(AB10)/((C10/1000000)*8.34))</f>
        <v>6.533817676715338E-2</v>
      </c>
      <c r="AC11" s="178">
        <f>IF(AC9=0,0,(AC9)/((C10/1000000)*8.34))</f>
        <v>1.4544846306427188</v>
      </c>
      <c r="AD11" s="178">
        <f>IF(AD9=0,0,(AD9)/((D10/1000000)*8.34))</f>
        <v>0</v>
      </c>
      <c r="AE11" s="279"/>
      <c r="AF11" s="11"/>
      <c r="AG11" s="18" t="s">
        <v>22</v>
      </c>
      <c r="AH11" s="6">
        <v>7.62</v>
      </c>
      <c r="AI11" s="6">
        <v>7.88</v>
      </c>
    </row>
    <row r="12" spans="1:35" ht="15.75" x14ac:dyDescent="0.25">
      <c r="A12" s="288">
        <v>4</v>
      </c>
      <c r="B12" s="38" t="s">
        <v>7</v>
      </c>
      <c r="C12" s="134">
        <v>265588</v>
      </c>
      <c r="D12" s="2">
        <v>428724</v>
      </c>
      <c r="E12" s="287">
        <f t="shared" ref="E12" si="4">(C13+D13)</f>
        <v>1420000</v>
      </c>
      <c r="F12" s="2">
        <v>158820</v>
      </c>
      <c r="G12" s="2">
        <v>124889</v>
      </c>
      <c r="H12" s="287">
        <f>F13+G13</f>
        <v>36000</v>
      </c>
      <c r="I12" s="2">
        <v>717872400</v>
      </c>
      <c r="J12" s="3">
        <v>6069.1</v>
      </c>
      <c r="K12" s="3">
        <v>42981.5</v>
      </c>
      <c r="L12" s="3">
        <v>37694</v>
      </c>
      <c r="M12" s="3">
        <v>403.8</v>
      </c>
      <c r="N12" s="4">
        <v>941.1</v>
      </c>
      <c r="O12" s="4">
        <v>338</v>
      </c>
      <c r="P12" s="4">
        <v>698.1</v>
      </c>
      <c r="Q12" s="3">
        <v>231.6</v>
      </c>
      <c r="R12" s="270">
        <v>0.97</v>
      </c>
      <c r="S12" s="270">
        <v>0</v>
      </c>
      <c r="T12" s="39"/>
      <c r="U12" s="40" t="s">
        <v>14</v>
      </c>
      <c r="V12" s="164">
        <v>0.75</v>
      </c>
      <c r="W12" s="164">
        <v>0</v>
      </c>
      <c r="X12" s="282">
        <f>(V13+W13)</f>
        <v>26.396250000000002</v>
      </c>
      <c r="Y12" s="179">
        <v>10.5</v>
      </c>
      <c r="Z12" s="179">
        <v>0</v>
      </c>
      <c r="AA12" s="282">
        <f>(Y13+Z13)</f>
        <v>23.1</v>
      </c>
      <c r="AB12" s="179">
        <v>3.125</v>
      </c>
      <c r="AC12" s="386">
        <v>17</v>
      </c>
      <c r="AD12" s="386">
        <v>0</v>
      </c>
      <c r="AE12" s="278">
        <f>AC12+AD12</f>
        <v>17</v>
      </c>
      <c r="AF12" s="11"/>
      <c r="AG12" s="19" t="s">
        <v>21</v>
      </c>
      <c r="AH12" s="7">
        <v>1.1599999999999999</v>
      </c>
      <c r="AI12" s="8">
        <v>5.6000000000000001E-2</v>
      </c>
    </row>
    <row r="13" spans="1:35" ht="15.75" x14ac:dyDescent="0.25">
      <c r="A13" s="264"/>
      <c r="B13" s="283" t="s">
        <v>9</v>
      </c>
      <c r="C13" s="266">
        <f>((C12-C9)*1000)</f>
        <v>1420000</v>
      </c>
      <c r="D13" s="266">
        <f>((D12-D9)*1000)</f>
        <v>0</v>
      </c>
      <c r="E13" s="267"/>
      <c r="F13" s="266">
        <f>((F12-F9)*1000)</f>
        <v>36000</v>
      </c>
      <c r="G13" s="266">
        <f>((G12-G9)*1000)</f>
        <v>0</v>
      </c>
      <c r="H13" s="267"/>
      <c r="I13" s="266">
        <f>(I12-I9)</f>
        <v>1319900</v>
      </c>
      <c r="J13" s="285">
        <f t="shared" ref="J13:Q13" si="5">(J12-J9)</f>
        <v>16.900000000000546</v>
      </c>
      <c r="K13" s="285">
        <f t="shared" si="5"/>
        <v>0</v>
      </c>
      <c r="L13" s="285">
        <f t="shared" si="5"/>
        <v>0</v>
      </c>
      <c r="M13" s="285">
        <f t="shared" si="5"/>
        <v>0.10000000000002274</v>
      </c>
      <c r="N13" s="285">
        <f t="shared" si="5"/>
        <v>0</v>
      </c>
      <c r="O13" s="285">
        <f t="shared" si="5"/>
        <v>0.10000000000002274</v>
      </c>
      <c r="P13" s="285">
        <f t="shared" si="5"/>
        <v>0</v>
      </c>
      <c r="Q13" s="285">
        <f t="shared" si="5"/>
        <v>0</v>
      </c>
      <c r="R13" s="270"/>
      <c r="S13" s="270"/>
      <c r="T13" s="39"/>
      <c r="U13" s="149" t="s">
        <v>16</v>
      </c>
      <c r="V13" s="162">
        <f>(V12*35.195)</f>
        <v>26.396250000000002</v>
      </c>
      <c r="W13" s="162">
        <f>(W12*5.25)</f>
        <v>0</v>
      </c>
      <c r="X13" s="275"/>
      <c r="Y13" s="177">
        <f>(Y12*2.2)</f>
        <v>23.1</v>
      </c>
      <c r="Z13" s="177">
        <f>(Z12*2.2)</f>
        <v>0</v>
      </c>
      <c r="AA13" s="275"/>
      <c r="AB13" s="177">
        <f>(AB12*0.25)</f>
        <v>0.78125</v>
      </c>
      <c r="AC13" s="385"/>
      <c r="AD13" s="385"/>
      <c r="AE13" s="278"/>
      <c r="AF13" s="11"/>
      <c r="AG13" s="17" t="s">
        <v>23</v>
      </c>
      <c r="AH13" s="5">
        <v>15.8</v>
      </c>
      <c r="AI13" s="5">
        <v>16.5</v>
      </c>
    </row>
    <row r="14" spans="1:35" ht="16.5" thickBot="1" x14ac:dyDescent="0.3">
      <c r="A14" s="265"/>
      <c r="B14" s="284"/>
      <c r="C14" s="268"/>
      <c r="D14" s="268"/>
      <c r="E14" s="268"/>
      <c r="F14" s="268"/>
      <c r="G14" s="268"/>
      <c r="H14" s="268"/>
      <c r="I14" s="268"/>
      <c r="J14" s="286"/>
      <c r="K14" s="286"/>
      <c r="L14" s="286"/>
      <c r="M14" s="286"/>
      <c r="N14" s="286"/>
      <c r="O14" s="286"/>
      <c r="P14" s="286"/>
      <c r="Q14" s="286"/>
      <c r="R14" s="271"/>
      <c r="S14" s="271"/>
      <c r="T14" s="39"/>
      <c r="U14" s="150" t="s">
        <v>15</v>
      </c>
      <c r="V14" s="163">
        <f>IF(V13=0,0,(V13)/((C13/1000000)*8.34))</f>
        <v>2.2288859053602192</v>
      </c>
      <c r="W14" s="163">
        <f>IF(W13=0,0,(W13)/((D13/1000000)*8.34))</f>
        <v>0</v>
      </c>
      <c r="X14" s="276"/>
      <c r="Y14" s="178">
        <f>IF(Y13=0,0,(Y13)/((C13/1000000)*8.34))</f>
        <v>1.9505522342689232</v>
      </c>
      <c r="Z14" s="178">
        <f>IF(Z13=0,0,(Z13)/((D13/1000000)*8.34))</f>
        <v>0</v>
      </c>
      <c r="AA14" s="276"/>
      <c r="AB14" s="178">
        <f>IF(AB13=0,0,(AB13)/((C13/1000000)*8.34))</f>
        <v>6.5968352078900269E-2</v>
      </c>
      <c r="AC14" s="178">
        <f>IF(AC12=0,0,(AC12)/((C13/1000000)*8.34))</f>
        <v>1.4354713412368698</v>
      </c>
      <c r="AD14" s="178">
        <f>IF(AD12=0,0,(AD12)/((D13/1000000)*8.34))</f>
        <v>0</v>
      </c>
      <c r="AE14" s="279"/>
      <c r="AF14" s="11"/>
      <c r="AG14" s="18" t="s">
        <v>22</v>
      </c>
      <c r="AH14" s="6">
        <v>7.55</v>
      </c>
      <c r="AI14" s="6">
        <v>7.89</v>
      </c>
    </row>
    <row r="15" spans="1:35" ht="15.75" x14ac:dyDescent="0.25">
      <c r="A15" s="288">
        <v>5</v>
      </c>
      <c r="B15" s="38" t="s">
        <v>7</v>
      </c>
      <c r="C15" s="134">
        <v>266678</v>
      </c>
      <c r="D15" s="2">
        <v>428724</v>
      </c>
      <c r="E15" s="287">
        <f t="shared" ref="E15" si="6">(C16+D16)</f>
        <v>1090000</v>
      </c>
      <c r="F15" s="2">
        <v>158820</v>
      </c>
      <c r="G15" s="2">
        <v>124889</v>
      </c>
      <c r="H15" s="287">
        <f>F16+G16</f>
        <v>0</v>
      </c>
      <c r="I15" s="2">
        <v>719110700</v>
      </c>
      <c r="J15" s="3">
        <v>6082.3</v>
      </c>
      <c r="K15" s="3">
        <v>42981.5</v>
      </c>
      <c r="L15" s="3">
        <v>37694</v>
      </c>
      <c r="M15" s="3">
        <v>403.8</v>
      </c>
      <c r="N15" s="4">
        <v>941.1</v>
      </c>
      <c r="O15" s="4">
        <v>338</v>
      </c>
      <c r="P15" s="4">
        <v>698.1</v>
      </c>
      <c r="Q15" s="3">
        <v>231.7</v>
      </c>
      <c r="R15" s="270">
        <v>1.05</v>
      </c>
      <c r="S15" s="270">
        <v>0</v>
      </c>
      <c r="T15" s="39"/>
      <c r="U15" s="40" t="s">
        <v>14</v>
      </c>
      <c r="V15" s="164">
        <v>0.625</v>
      </c>
      <c r="W15" s="164">
        <v>0</v>
      </c>
      <c r="X15" s="282">
        <f>(V16+W16)</f>
        <v>21.996874999999999</v>
      </c>
      <c r="Y15" s="179">
        <v>8.375</v>
      </c>
      <c r="Z15" s="179">
        <v>0</v>
      </c>
      <c r="AA15" s="282">
        <f>(Y16+Z16)</f>
        <v>18.425000000000001</v>
      </c>
      <c r="AB15" s="179">
        <v>2.5</v>
      </c>
      <c r="AC15" s="386">
        <v>14</v>
      </c>
      <c r="AD15" s="386"/>
      <c r="AE15" s="278">
        <f>AC15+AD15</f>
        <v>14</v>
      </c>
      <c r="AF15" s="11"/>
      <c r="AG15" s="19" t="s">
        <v>21</v>
      </c>
      <c r="AH15" s="7">
        <v>1.1599999999999999</v>
      </c>
      <c r="AI15" s="8">
        <v>0.05</v>
      </c>
    </row>
    <row r="16" spans="1:35" ht="15.75" x14ac:dyDescent="0.25">
      <c r="A16" s="264"/>
      <c r="B16" s="283" t="s">
        <v>9</v>
      </c>
      <c r="C16" s="266">
        <f>((C15-C12)*1000)</f>
        <v>1090000</v>
      </c>
      <c r="D16" s="266">
        <f>((D15-D12)*1000)</f>
        <v>0</v>
      </c>
      <c r="E16" s="267"/>
      <c r="F16" s="266">
        <f>((F15-F12)*1000)</f>
        <v>0</v>
      </c>
      <c r="G16" s="266">
        <f>((G15-G12)*1000)</f>
        <v>0</v>
      </c>
      <c r="H16" s="267"/>
      <c r="I16" s="266">
        <f>(I15-I12)</f>
        <v>1238300</v>
      </c>
      <c r="J16" s="285">
        <f t="shared" ref="J16:Q16" si="7">(J15-J12)</f>
        <v>13.199999999999818</v>
      </c>
      <c r="K16" s="285">
        <f t="shared" si="7"/>
        <v>0</v>
      </c>
      <c r="L16" s="285">
        <f t="shared" si="7"/>
        <v>0</v>
      </c>
      <c r="M16" s="285">
        <f t="shared" si="7"/>
        <v>0</v>
      </c>
      <c r="N16" s="285">
        <f t="shared" si="7"/>
        <v>0</v>
      </c>
      <c r="O16" s="285">
        <f t="shared" si="7"/>
        <v>0</v>
      </c>
      <c r="P16" s="285">
        <f t="shared" si="7"/>
        <v>0</v>
      </c>
      <c r="Q16" s="285">
        <f t="shared" si="7"/>
        <v>9.9999999999994316E-2</v>
      </c>
      <c r="R16" s="270"/>
      <c r="S16" s="270"/>
      <c r="T16" s="39"/>
      <c r="U16" s="149" t="s">
        <v>16</v>
      </c>
      <c r="V16" s="162">
        <f>(V15*35.195)</f>
        <v>21.996874999999999</v>
      </c>
      <c r="W16" s="162">
        <f>(W15*5.25)</f>
        <v>0</v>
      </c>
      <c r="X16" s="275"/>
      <c r="Y16" s="177">
        <f>(Y15*2.2)</f>
        <v>18.425000000000001</v>
      </c>
      <c r="Z16" s="177">
        <f>(Z15*2.2)</f>
        <v>0</v>
      </c>
      <c r="AA16" s="275"/>
      <c r="AB16" s="177">
        <f>(AB15*0.25)</f>
        <v>0.625</v>
      </c>
      <c r="AC16" s="385"/>
      <c r="AD16" s="385"/>
      <c r="AE16" s="278"/>
      <c r="AF16" s="11"/>
      <c r="AG16" s="17" t="s">
        <v>23</v>
      </c>
      <c r="AH16" s="5">
        <v>15.9</v>
      </c>
      <c r="AI16" s="5">
        <v>16.899999999999999</v>
      </c>
    </row>
    <row r="17" spans="1:35" ht="16.5" thickBot="1" x14ac:dyDescent="0.3">
      <c r="A17" s="265"/>
      <c r="B17" s="284"/>
      <c r="C17" s="268"/>
      <c r="D17" s="268"/>
      <c r="E17" s="268"/>
      <c r="F17" s="268"/>
      <c r="G17" s="268"/>
      <c r="H17" s="268"/>
      <c r="I17" s="268"/>
      <c r="J17" s="286"/>
      <c r="K17" s="286"/>
      <c r="L17" s="286"/>
      <c r="M17" s="286"/>
      <c r="N17" s="286"/>
      <c r="O17" s="286"/>
      <c r="P17" s="286"/>
      <c r="Q17" s="286"/>
      <c r="R17" s="271"/>
      <c r="S17" s="271"/>
      <c r="T17" s="39"/>
      <c r="U17" s="150" t="s">
        <v>15</v>
      </c>
      <c r="V17" s="163">
        <f>IF(V16=0,0,(V16)/((C16/1000000)*8.34))</f>
        <v>2.4197385211097178</v>
      </c>
      <c r="W17" s="163">
        <f>IF(W16=0,0,(W16)/((D16/1000000)*8.34))</f>
        <v>0</v>
      </c>
      <c r="X17" s="276"/>
      <c r="Y17" s="178">
        <f>IF(Y16=0,0,(Y16)/((C16/1000000)*8.34))</f>
        <v>2.0268189118430029</v>
      </c>
      <c r="Z17" s="178">
        <f>IF(Z16=0,0,(Z16)/((D16/1000000)*8.34))</f>
        <v>0</v>
      </c>
      <c r="AA17" s="276"/>
      <c r="AB17" s="178">
        <f>IF(AB16=0,0,(AB16)/((C16/1000000)*8.34))</f>
        <v>6.8752337579477699E-2</v>
      </c>
      <c r="AC17" s="178">
        <f>IF(AC15=0,0,(AC15)/((C16/1000000)*8.34))</f>
        <v>1.5400523617803006</v>
      </c>
      <c r="AD17" s="178">
        <f>IF(AD15=0,0,(AD15)/((D16/1000000)*8.34))</f>
        <v>0</v>
      </c>
      <c r="AE17" s="279"/>
      <c r="AF17" s="11"/>
      <c r="AG17" s="18" t="s">
        <v>22</v>
      </c>
      <c r="AH17" s="6">
        <v>7.55</v>
      </c>
      <c r="AI17" s="6">
        <v>7.91</v>
      </c>
    </row>
    <row r="18" spans="1:35" ht="15.75" x14ac:dyDescent="0.25">
      <c r="A18" s="288">
        <v>6</v>
      </c>
      <c r="B18" s="38" t="s">
        <v>7</v>
      </c>
      <c r="C18" s="134">
        <v>267864</v>
      </c>
      <c r="D18" s="2">
        <v>429042</v>
      </c>
      <c r="E18" s="287">
        <f t="shared" ref="E18" si="8">(C19+D19)</f>
        <v>1504000</v>
      </c>
      <c r="F18" s="2">
        <v>158856</v>
      </c>
      <c r="G18" s="2">
        <v>124925</v>
      </c>
      <c r="H18" s="287">
        <f>F19+G19</f>
        <v>72000</v>
      </c>
      <c r="I18" s="2">
        <v>720405500</v>
      </c>
      <c r="J18" s="3">
        <v>6096.8</v>
      </c>
      <c r="K18" s="3">
        <v>42987.1</v>
      </c>
      <c r="L18" s="3">
        <v>37699.599999999999</v>
      </c>
      <c r="M18" s="3">
        <v>403.98</v>
      </c>
      <c r="N18" s="4">
        <v>941.4</v>
      </c>
      <c r="O18" s="4">
        <v>338.1</v>
      </c>
      <c r="P18" s="4">
        <v>698.2</v>
      </c>
      <c r="Q18" s="3">
        <v>231.7</v>
      </c>
      <c r="R18" s="270">
        <v>1.03</v>
      </c>
      <c r="S18" s="270">
        <v>0</v>
      </c>
      <c r="T18" s="39"/>
      <c r="U18" s="40" t="s">
        <v>14</v>
      </c>
      <c r="V18" s="164">
        <v>0.5625</v>
      </c>
      <c r="W18" s="164">
        <v>1</v>
      </c>
      <c r="X18" s="282">
        <f>(V19+W19)</f>
        <v>25.0471875</v>
      </c>
      <c r="Y18" s="179">
        <v>9.125</v>
      </c>
      <c r="Z18" s="179">
        <v>1.125</v>
      </c>
      <c r="AA18" s="282">
        <f>(Y19+Z19)</f>
        <v>22.550000000000004</v>
      </c>
      <c r="AB18" s="179">
        <v>3</v>
      </c>
      <c r="AC18" s="386">
        <v>15</v>
      </c>
      <c r="AD18" s="386">
        <v>3</v>
      </c>
      <c r="AE18" s="278">
        <f>AC18+AD18</f>
        <v>18</v>
      </c>
      <c r="AF18" s="11"/>
      <c r="AG18" s="19" t="s">
        <v>21</v>
      </c>
      <c r="AH18" s="7">
        <v>1.36</v>
      </c>
      <c r="AI18" s="8">
        <v>4.7E-2</v>
      </c>
    </row>
    <row r="19" spans="1:35" ht="15.75" x14ac:dyDescent="0.25">
      <c r="A19" s="264"/>
      <c r="B19" s="283" t="s">
        <v>9</v>
      </c>
      <c r="C19" s="266">
        <f>((C18-C15)*1000)</f>
        <v>1186000</v>
      </c>
      <c r="D19" s="266">
        <f>((D18-D15)*1000)</f>
        <v>318000</v>
      </c>
      <c r="E19" s="267"/>
      <c r="F19" s="266">
        <f>((F18-F15)*1000)</f>
        <v>36000</v>
      </c>
      <c r="G19" s="266">
        <f>((G18-G15)*1000)</f>
        <v>36000</v>
      </c>
      <c r="H19" s="267"/>
      <c r="I19" s="266">
        <f>(I18-I15)</f>
        <v>1294800</v>
      </c>
      <c r="J19" s="285">
        <f t="shared" ref="J19:Q19" si="9">(J18-J15)</f>
        <v>14.5</v>
      </c>
      <c r="K19" s="285">
        <f t="shared" si="9"/>
        <v>5.5999999999985448</v>
      </c>
      <c r="L19" s="285">
        <f t="shared" si="9"/>
        <v>5.5999999999985448</v>
      </c>
      <c r="M19" s="285">
        <f t="shared" si="9"/>
        <v>0.18000000000000682</v>
      </c>
      <c r="N19" s="285">
        <f t="shared" si="9"/>
        <v>0.29999999999995453</v>
      </c>
      <c r="O19" s="285">
        <f t="shared" si="9"/>
        <v>0.10000000000002274</v>
      </c>
      <c r="P19" s="285">
        <f t="shared" si="9"/>
        <v>0.10000000000002274</v>
      </c>
      <c r="Q19" s="285">
        <f t="shared" si="9"/>
        <v>0</v>
      </c>
      <c r="R19" s="270"/>
      <c r="S19" s="270"/>
      <c r="T19" s="39"/>
      <c r="U19" s="149" t="s">
        <v>16</v>
      </c>
      <c r="V19" s="162">
        <f>(V18*35.195)</f>
        <v>19.7971875</v>
      </c>
      <c r="W19" s="162">
        <f>(W18*5.25)</f>
        <v>5.25</v>
      </c>
      <c r="X19" s="275"/>
      <c r="Y19" s="177">
        <f>(Y18*2.2)</f>
        <v>20.075000000000003</v>
      </c>
      <c r="Z19" s="177">
        <f>(Z18*2.2)</f>
        <v>2.4750000000000001</v>
      </c>
      <c r="AA19" s="275"/>
      <c r="AB19" s="177">
        <f>(AB18*0.25)</f>
        <v>0.75</v>
      </c>
      <c r="AC19" s="385"/>
      <c r="AD19" s="385"/>
      <c r="AE19" s="278"/>
      <c r="AF19" s="11"/>
      <c r="AG19" s="17" t="s">
        <v>23</v>
      </c>
      <c r="AH19" s="5">
        <v>15.9</v>
      </c>
      <c r="AI19" s="5">
        <v>16.100000000000001</v>
      </c>
    </row>
    <row r="20" spans="1:35" ht="16.5" thickBot="1" x14ac:dyDescent="0.3">
      <c r="A20" s="265"/>
      <c r="B20" s="284"/>
      <c r="C20" s="268"/>
      <c r="D20" s="268"/>
      <c r="E20" s="268"/>
      <c r="F20" s="268"/>
      <c r="G20" s="268"/>
      <c r="H20" s="268"/>
      <c r="I20" s="268"/>
      <c r="J20" s="286"/>
      <c r="K20" s="286"/>
      <c r="L20" s="286"/>
      <c r="M20" s="286"/>
      <c r="N20" s="286"/>
      <c r="O20" s="286"/>
      <c r="P20" s="286"/>
      <c r="Q20" s="286"/>
      <c r="R20" s="271"/>
      <c r="S20" s="271"/>
      <c r="T20" s="39"/>
      <c r="U20" s="150" t="s">
        <v>15</v>
      </c>
      <c r="V20" s="163">
        <f>IF(V19=0,0,(V19)/((C19/1000000)*8.34))</f>
        <v>2.0014869217610736</v>
      </c>
      <c r="W20" s="163">
        <f>IF(W19=0,0,(W19)/((D19/1000000)*8.34))</f>
        <v>1.9795484367223202</v>
      </c>
      <c r="X20" s="276"/>
      <c r="Y20" s="178">
        <f>IF(Y19=0,0,(Y19)/((C19/1000000)*8.34))</f>
        <v>2.0295736429406226</v>
      </c>
      <c r="Z20" s="178">
        <f>IF(Z19=0,0,(Z19)/((D19/1000000)*8.34))</f>
        <v>0.93321569159766526</v>
      </c>
      <c r="AA20" s="276"/>
      <c r="AB20" s="178">
        <f>IF(AB19=0,0,(AB19)/((C19/1000000)*8.34))</f>
        <v>7.5824669101144049E-2</v>
      </c>
      <c r="AC20" s="178">
        <f>IF(AC18=0,0,(AC18)/((C19/1000000)*8.34))</f>
        <v>1.516493382022881</v>
      </c>
      <c r="AD20" s="178">
        <f>IF(AD18=0,0,(AD18)/((D19/1000000)*8.34))</f>
        <v>1.1311705352698973</v>
      </c>
      <c r="AE20" s="279"/>
      <c r="AF20" s="11"/>
      <c r="AG20" s="18" t="s">
        <v>22</v>
      </c>
      <c r="AH20" s="6">
        <v>7.56</v>
      </c>
      <c r="AI20" s="6">
        <v>7.93</v>
      </c>
    </row>
    <row r="21" spans="1:35" ht="15.75" x14ac:dyDescent="0.25">
      <c r="A21" s="288">
        <v>7</v>
      </c>
      <c r="B21" s="38" t="s">
        <v>7</v>
      </c>
      <c r="C21" s="134">
        <v>269518</v>
      </c>
      <c r="D21" s="2">
        <v>429042</v>
      </c>
      <c r="E21" s="287">
        <f t="shared" ref="E21" si="10">(C22+D22)</f>
        <v>1654000</v>
      </c>
      <c r="F21" s="2">
        <v>158949</v>
      </c>
      <c r="G21" s="2">
        <v>124925</v>
      </c>
      <c r="H21" s="287">
        <f>F22+G22</f>
        <v>93000</v>
      </c>
      <c r="I21" s="2">
        <v>722005500</v>
      </c>
      <c r="J21" s="3">
        <v>6116.4</v>
      </c>
      <c r="K21" s="3">
        <v>42987.1</v>
      </c>
      <c r="L21" s="3">
        <v>37699.599999999999</v>
      </c>
      <c r="M21" s="3">
        <v>404.3</v>
      </c>
      <c r="N21" s="4">
        <v>941.4</v>
      </c>
      <c r="O21" s="4">
        <v>338.1</v>
      </c>
      <c r="P21" s="4">
        <v>698.2</v>
      </c>
      <c r="Q21" s="3">
        <v>231.7</v>
      </c>
      <c r="R21" s="270">
        <v>1.0900000000000001</v>
      </c>
      <c r="S21" s="270">
        <v>0.03</v>
      </c>
      <c r="T21" s="39"/>
      <c r="U21" s="40" t="s">
        <v>14</v>
      </c>
      <c r="V21" s="164">
        <v>1</v>
      </c>
      <c r="W21" s="164">
        <v>0</v>
      </c>
      <c r="X21" s="282">
        <f>(V22+W22)</f>
        <v>35.195</v>
      </c>
      <c r="Y21" s="179">
        <v>12.375</v>
      </c>
      <c r="Z21" s="179">
        <v>0</v>
      </c>
      <c r="AA21" s="282">
        <f>(Y22+Z22)</f>
        <v>27.225000000000001</v>
      </c>
      <c r="AB21" s="179">
        <v>3.625</v>
      </c>
      <c r="AC21" s="386">
        <v>21</v>
      </c>
      <c r="AD21" s="386">
        <v>0</v>
      </c>
      <c r="AE21" s="278">
        <f>AC21+AD21</f>
        <v>21</v>
      </c>
      <c r="AF21" s="11"/>
      <c r="AG21" s="19" t="s">
        <v>21</v>
      </c>
      <c r="AH21" s="7">
        <v>1.19</v>
      </c>
      <c r="AI21" s="8">
        <v>4.2999999999999997E-2</v>
      </c>
    </row>
    <row r="22" spans="1:35" ht="15.75" x14ac:dyDescent="0.25">
      <c r="A22" s="264"/>
      <c r="B22" s="283" t="s">
        <v>9</v>
      </c>
      <c r="C22" s="266">
        <f>((C21-C18)*1000)</f>
        <v>1654000</v>
      </c>
      <c r="D22" s="266">
        <f>((D21-D18)*1000)</f>
        <v>0</v>
      </c>
      <c r="E22" s="267"/>
      <c r="F22" s="266">
        <f>((F21-F18)*1000)</f>
        <v>93000</v>
      </c>
      <c r="G22" s="266">
        <f>((G21-G18)*1000)</f>
        <v>0</v>
      </c>
      <c r="H22" s="267"/>
      <c r="I22" s="266">
        <f t="shared" ref="I22:Q22" si="11">(I21-I18)</f>
        <v>1600000</v>
      </c>
      <c r="J22" s="285">
        <f t="shared" si="11"/>
        <v>19.599999999999454</v>
      </c>
      <c r="K22" s="285">
        <f t="shared" si="11"/>
        <v>0</v>
      </c>
      <c r="L22" s="285">
        <f t="shared" si="11"/>
        <v>0</v>
      </c>
      <c r="M22" s="285">
        <f t="shared" si="11"/>
        <v>0.31999999999999318</v>
      </c>
      <c r="N22" s="285">
        <f t="shared" si="11"/>
        <v>0</v>
      </c>
      <c r="O22" s="285">
        <f t="shared" si="11"/>
        <v>0</v>
      </c>
      <c r="P22" s="285">
        <f t="shared" si="11"/>
        <v>0</v>
      </c>
      <c r="Q22" s="285">
        <f t="shared" si="11"/>
        <v>0</v>
      </c>
      <c r="R22" s="270"/>
      <c r="S22" s="270"/>
      <c r="T22" s="39"/>
      <c r="U22" s="149" t="s">
        <v>16</v>
      </c>
      <c r="V22" s="162">
        <f>(V21*35.195)</f>
        <v>35.195</v>
      </c>
      <c r="W22" s="162">
        <f>(W21*5.25)</f>
        <v>0</v>
      </c>
      <c r="X22" s="275"/>
      <c r="Y22" s="177">
        <f>(Y21*2.2)</f>
        <v>27.225000000000001</v>
      </c>
      <c r="Z22" s="177">
        <f>(Z21*2.2)</f>
        <v>0</v>
      </c>
      <c r="AA22" s="275"/>
      <c r="AB22" s="177">
        <f>(AB21*0.25)</f>
        <v>0.90625</v>
      </c>
      <c r="AC22" s="385"/>
      <c r="AD22" s="385"/>
      <c r="AE22" s="278"/>
      <c r="AF22" s="11"/>
      <c r="AG22" s="17" t="s">
        <v>23</v>
      </c>
      <c r="AH22" s="5">
        <v>15.4</v>
      </c>
      <c r="AI22" s="5">
        <v>15.7</v>
      </c>
    </row>
    <row r="23" spans="1:35" ht="16.5" thickBot="1" x14ac:dyDescent="0.3">
      <c r="A23" s="265"/>
      <c r="B23" s="284"/>
      <c r="C23" s="268"/>
      <c r="D23" s="268"/>
      <c r="E23" s="268"/>
      <c r="F23" s="268"/>
      <c r="G23" s="268"/>
      <c r="H23" s="268"/>
      <c r="I23" s="268"/>
      <c r="J23" s="286"/>
      <c r="K23" s="286"/>
      <c r="L23" s="286"/>
      <c r="M23" s="286"/>
      <c r="N23" s="286"/>
      <c r="O23" s="286"/>
      <c r="P23" s="286"/>
      <c r="Q23" s="286"/>
      <c r="R23" s="271"/>
      <c r="S23" s="271"/>
      <c r="T23" s="39"/>
      <c r="U23" s="150" t="s">
        <v>15</v>
      </c>
      <c r="V23" s="163">
        <f>IF(V22=0,0,(V22)/((C22/1000000)*8.34))</f>
        <v>2.5514050669983965</v>
      </c>
      <c r="W23" s="163">
        <f>IF(W22=0,0,(W22)/((D22/1000000)*8.34))</f>
        <v>0</v>
      </c>
      <c r="X23" s="276"/>
      <c r="Y23" s="178">
        <f>IF(Y22=0,0,(Y22)/((C22/1000000)*8.34))</f>
        <v>1.9736327020608424</v>
      </c>
      <c r="Z23" s="178">
        <f>IF(Z22=0,0,(Z22)/((D22/1000000)*8.34))</f>
        <v>0</v>
      </c>
      <c r="AA23" s="276"/>
      <c r="AB23" s="178">
        <f>IF(AB22=0,0,(AB22)/((C22/1000000)*8.34))</f>
        <v>6.5697139990546868E-2</v>
      </c>
      <c r="AC23" s="178">
        <f>IF(AC21=0,0,(AC21)/((C22/1000000)*8.34))</f>
        <v>1.5223613128843962</v>
      </c>
      <c r="AD23" s="178">
        <f>IF(AD21=0,0,(AD21)/((D22/1000000)*8.34))</f>
        <v>0</v>
      </c>
      <c r="AE23" s="279"/>
      <c r="AF23" s="11"/>
      <c r="AG23" s="18" t="s">
        <v>22</v>
      </c>
      <c r="AH23" s="6">
        <v>7.56</v>
      </c>
      <c r="AI23" s="6">
        <v>7.87</v>
      </c>
    </row>
    <row r="24" spans="1:35" ht="15.75" x14ac:dyDescent="0.25">
      <c r="A24" s="288">
        <v>8</v>
      </c>
      <c r="B24" s="38" t="s">
        <v>7</v>
      </c>
      <c r="C24" s="134">
        <v>270453</v>
      </c>
      <c r="D24" s="2">
        <v>429042</v>
      </c>
      <c r="E24" s="287">
        <f t="shared" ref="E24" si="12">(C25+D25)</f>
        <v>935000</v>
      </c>
      <c r="F24" s="2">
        <v>158985</v>
      </c>
      <c r="G24" s="2">
        <v>124925</v>
      </c>
      <c r="H24" s="287">
        <f>F25+G25</f>
        <v>36000</v>
      </c>
      <c r="I24" s="2">
        <v>723103600</v>
      </c>
      <c r="J24" s="3">
        <v>6127.5</v>
      </c>
      <c r="K24" s="3">
        <v>42987.1</v>
      </c>
      <c r="L24" s="3">
        <v>37699.599999999999</v>
      </c>
      <c r="M24" s="3">
        <v>404.5</v>
      </c>
      <c r="N24" s="4">
        <v>941.4</v>
      </c>
      <c r="O24" s="4">
        <v>338.2</v>
      </c>
      <c r="P24" s="4">
        <v>698.2</v>
      </c>
      <c r="Q24" s="3">
        <v>231.7</v>
      </c>
      <c r="R24" s="270">
        <v>1.08</v>
      </c>
      <c r="S24" s="270">
        <v>0</v>
      </c>
      <c r="T24" s="39"/>
      <c r="U24" s="40" t="s">
        <v>14</v>
      </c>
      <c r="V24" s="164">
        <v>0.5</v>
      </c>
      <c r="W24" s="164">
        <v>0</v>
      </c>
      <c r="X24" s="282">
        <f>(V25+W25)</f>
        <v>17.5975</v>
      </c>
      <c r="Y24" s="179">
        <v>7.375</v>
      </c>
      <c r="Z24" s="179">
        <v>0</v>
      </c>
      <c r="AA24" s="282">
        <f>(Y25+Z25)</f>
        <v>16.225000000000001</v>
      </c>
      <c r="AB24" s="179">
        <v>2.0625</v>
      </c>
      <c r="AC24" s="386">
        <v>12</v>
      </c>
      <c r="AD24" s="386">
        <v>0</v>
      </c>
      <c r="AE24" s="278">
        <f>AC24+AD24</f>
        <v>12</v>
      </c>
      <c r="AF24" s="11"/>
      <c r="AG24" s="19" t="s">
        <v>21</v>
      </c>
      <c r="AH24" s="7">
        <v>1.05</v>
      </c>
      <c r="AI24" s="8">
        <v>2.7E-2</v>
      </c>
    </row>
    <row r="25" spans="1:35" ht="15.75" x14ac:dyDescent="0.25">
      <c r="A25" s="264"/>
      <c r="B25" s="283" t="s">
        <v>9</v>
      </c>
      <c r="C25" s="266">
        <f>((C24-C21)*1000)</f>
        <v>935000</v>
      </c>
      <c r="D25" s="266">
        <f>((D24-D21)*1000)</f>
        <v>0</v>
      </c>
      <c r="E25" s="267"/>
      <c r="F25" s="266">
        <f t="shared" ref="F25:G25" si="13">((F24-F21)*1000)</f>
        <v>36000</v>
      </c>
      <c r="G25" s="266">
        <f t="shared" si="13"/>
        <v>0</v>
      </c>
      <c r="H25" s="267"/>
      <c r="I25" s="266">
        <f t="shared" ref="I25:Q25" si="14">(I24-I21)</f>
        <v>1098100</v>
      </c>
      <c r="J25" s="285">
        <f t="shared" si="14"/>
        <v>11.100000000000364</v>
      </c>
      <c r="K25" s="285">
        <f t="shared" si="14"/>
        <v>0</v>
      </c>
      <c r="L25" s="285">
        <f t="shared" si="14"/>
        <v>0</v>
      </c>
      <c r="M25" s="285">
        <f t="shared" si="14"/>
        <v>0.19999999999998863</v>
      </c>
      <c r="N25" s="285">
        <f t="shared" si="14"/>
        <v>0</v>
      </c>
      <c r="O25" s="285">
        <f t="shared" si="14"/>
        <v>9.9999999999965894E-2</v>
      </c>
      <c r="P25" s="285">
        <f t="shared" si="14"/>
        <v>0</v>
      </c>
      <c r="Q25" s="285">
        <f t="shared" si="14"/>
        <v>0</v>
      </c>
      <c r="R25" s="270"/>
      <c r="S25" s="270"/>
      <c r="T25" s="39"/>
      <c r="U25" s="149" t="s">
        <v>16</v>
      </c>
      <c r="V25" s="162">
        <f>(V24*35.195)</f>
        <v>17.5975</v>
      </c>
      <c r="W25" s="162">
        <f>(W24*5.25)</f>
        <v>0</v>
      </c>
      <c r="X25" s="275"/>
      <c r="Y25" s="177">
        <f>(Y24*2.2)</f>
        <v>16.225000000000001</v>
      </c>
      <c r="Z25" s="177">
        <f>(Z24*2.2)</f>
        <v>0</v>
      </c>
      <c r="AA25" s="275"/>
      <c r="AB25" s="177">
        <f>(AB24*0.25)</f>
        <v>0.515625</v>
      </c>
      <c r="AC25" s="385"/>
      <c r="AD25" s="385"/>
      <c r="AE25" s="278"/>
      <c r="AF25" s="11"/>
      <c r="AG25" s="17" t="s">
        <v>23</v>
      </c>
      <c r="AH25" s="5">
        <v>18.399999999999999</v>
      </c>
      <c r="AI25" s="5">
        <v>17</v>
      </c>
    </row>
    <row r="26" spans="1:35" ht="16.5" thickBot="1" x14ac:dyDescent="0.3">
      <c r="A26" s="265"/>
      <c r="B26" s="284"/>
      <c r="C26" s="268"/>
      <c r="D26" s="268"/>
      <c r="E26" s="268"/>
      <c r="F26" s="268"/>
      <c r="G26" s="268"/>
      <c r="H26" s="268"/>
      <c r="I26" s="268"/>
      <c r="J26" s="286"/>
      <c r="K26" s="286"/>
      <c r="L26" s="286"/>
      <c r="M26" s="286"/>
      <c r="N26" s="286"/>
      <c r="O26" s="286"/>
      <c r="P26" s="286"/>
      <c r="Q26" s="286"/>
      <c r="R26" s="271"/>
      <c r="S26" s="271"/>
      <c r="T26" s="39"/>
      <c r="U26" s="150" t="s">
        <v>15</v>
      </c>
      <c r="V26" s="163">
        <f>IF(V25=0,0,(V25)/((C25/1000000)*8.34))</f>
        <v>2.2566973159440362</v>
      </c>
      <c r="W26" s="163">
        <f>IF(W25=0,0,(W25)/((D25/1000000)*8.34))</f>
        <v>0</v>
      </c>
      <c r="X26" s="276"/>
      <c r="Y26" s="178">
        <f>IF(Y25=0,0,(Y25)/((C25/1000000)*8.34))</f>
        <v>2.0806883904640996</v>
      </c>
      <c r="Z26" s="178">
        <f>IF(Z25=0,0,(Z25)/((D25/1000000)*8.34))</f>
        <v>0</v>
      </c>
      <c r="AA26" s="276"/>
      <c r="AB26" s="178">
        <f>IF(AB25=0,0,(AB25)/((C25/1000000)*8.34))</f>
        <v>6.6123571730850608E-2</v>
      </c>
      <c r="AC26" s="178">
        <f>IF(AC24=0,0,(AC24)/((C25/1000000)*8.34))</f>
        <v>1.5388758511907052</v>
      </c>
      <c r="AD26" s="178">
        <f>IF(AD24=0,0,(AD24)/((D25/1000000)*8.34))</f>
        <v>0</v>
      </c>
      <c r="AE26" s="279"/>
      <c r="AF26" s="11"/>
      <c r="AG26" s="18" t="s">
        <v>22</v>
      </c>
      <c r="AH26" s="6">
        <v>7.72</v>
      </c>
      <c r="AI26" s="6">
        <v>7.95</v>
      </c>
    </row>
    <row r="27" spans="1:35" ht="15.75" x14ac:dyDescent="0.25">
      <c r="A27" s="288">
        <v>9</v>
      </c>
      <c r="B27" s="38" t="s">
        <v>7</v>
      </c>
      <c r="C27" s="134">
        <v>271895</v>
      </c>
      <c r="D27" s="2">
        <v>429042</v>
      </c>
      <c r="E27" s="287">
        <f t="shared" ref="E27" si="15">(C28+D28)</f>
        <v>1442000</v>
      </c>
      <c r="F27" s="2">
        <v>158985</v>
      </c>
      <c r="G27" s="2">
        <v>124925</v>
      </c>
      <c r="H27" s="287">
        <f>F28+G28</f>
        <v>0</v>
      </c>
      <c r="I27" s="2">
        <v>724516400</v>
      </c>
      <c r="J27" s="3">
        <v>6144.7</v>
      </c>
      <c r="K27" s="3">
        <v>42987.1</v>
      </c>
      <c r="L27" s="3">
        <v>37699.599999999999</v>
      </c>
      <c r="M27" s="3">
        <v>404.5</v>
      </c>
      <c r="N27" s="4">
        <v>941.4</v>
      </c>
      <c r="O27" s="4">
        <v>338.2</v>
      </c>
      <c r="P27" s="4">
        <v>698.2</v>
      </c>
      <c r="Q27" s="3">
        <v>231.8</v>
      </c>
      <c r="R27" s="270">
        <v>1.03</v>
      </c>
      <c r="S27" s="270">
        <v>0</v>
      </c>
      <c r="T27" s="39"/>
      <c r="U27" s="40" t="s">
        <v>14</v>
      </c>
      <c r="V27" s="164">
        <v>0.75</v>
      </c>
      <c r="W27" s="164">
        <v>0</v>
      </c>
      <c r="X27" s="282">
        <f>(V28+W28)</f>
        <v>26.396250000000002</v>
      </c>
      <c r="Y27" s="179">
        <v>10.9375</v>
      </c>
      <c r="Z27" s="179">
        <v>0</v>
      </c>
      <c r="AA27" s="282">
        <f>(Y28+Z28)</f>
        <v>24.062500000000004</v>
      </c>
      <c r="AB27" s="179">
        <v>3.25</v>
      </c>
      <c r="AC27" s="386">
        <v>18</v>
      </c>
      <c r="AD27" s="386">
        <v>0</v>
      </c>
      <c r="AE27" s="278">
        <f>AC27+AD27</f>
        <v>18</v>
      </c>
      <c r="AF27" s="11"/>
      <c r="AG27" s="19" t="s">
        <v>21</v>
      </c>
      <c r="AH27" s="7">
        <v>1.08</v>
      </c>
      <c r="AI27" s="8">
        <v>4.2000000000000003E-2</v>
      </c>
    </row>
    <row r="28" spans="1:35" ht="15.75" x14ac:dyDescent="0.25">
      <c r="A28" s="264"/>
      <c r="B28" s="283" t="s">
        <v>9</v>
      </c>
      <c r="C28" s="266">
        <f>((C27-C24)*1000)</f>
        <v>1442000</v>
      </c>
      <c r="D28" s="266">
        <f>((D27-D24)*1000)</f>
        <v>0</v>
      </c>
      <c r="E28" s="267"/>
      <c r="F28" s="266">
        <f>((F27-F24)*1000)</f>
        <v>0</v>
      </c>
      <c r="G28" s="266">
        <f>((G27-G24)*1000)</f>
        <v>0</v>
      </c>
      <c r="H28" s="267"/>
      <c r="I28" s="266">
        <f t="shared" ref="I28:Q28" si="16">(I27-I24)</f>
        <v>1412800</v>
      </c>
      <c r="J28" s="285">
        <f t="shared" si="16"/>
        <v>17.199999999999818</v>
      </c>
      <c r="K28" s="285">
        <f t="shared" si="16"/>
        <v>0</v>
      </c>
      <c r="L28" s="285">
        <f t="shared" si="16"/>
        <v>0</v>
      </c>
      <c r="M28" s="285">
        <f t="shared" si="16"/>
        <v>0</v>
      </c>
      <c r="N28" s="285">
        <f t="shared" si="16"/>
        <v>0</v>
      </c>
      <c r="O28" s="285">
        <f t="shared" si="16"/>
        <v>0</v>
      </c>
      <c r="P28" s="285">
        <f t="shared" si="16"/>
        <v>0</v>
      </c>
      <c r="Q28" s="285">
        <f t="shared" si="16"/>
        <v>0.10000000000002274</v>
      </c>
      <c r="R28" s="270"/>
      <c r="S28" s="270"/>
      <c r="T28" s="39"/>
      <c r="U28" s="149" t="s">
        <v>16</v>
      </c>
      <c r="V28" s="162">
        <f>(V27*35.195)</f>
        <v>26.396250000000002</v>
      </c>
      <c r="W28" s="162">
        <f>(W27*5.25)</f>
        <v>0</v>
      </c>
      <c r="X28" s="275"/>
      <c r="Y28" s="177">
        <f>(Y27*2.2)</f>
        <v>24.062500000000004</v>
      </c>
      <c r="Z28" s="177">
        <f>(Z27*2.2)</f>
        <v>0</v>
      </c>
      <c r="AA28" s="275"/>
      <c r="AB28" s="177">
        <f>(AB27*0.25)</f>
        <v>0.8125</v>
      </c>
      <c r="AC28" s="385"/>
      <c r="AD28" s="385"/>
      <c r="AE28" s="278"/>
      <c r="AF28" s="11"/>
      <c r="AG28" s="17" t="s">
        <v>23</v>
      </c>
      <c r="AH28" s="5">
        <v>15.9</v>
      </c>
      <c r="AI28" s="5">
        <v>16.399999999999999</v>
      </c>
    </row>
    <row r="29" spans="1:35" ht="16.5" thickBot="1" x14ac:dyDescent="0.3">
      <c r="A29" s="265"/>
      <c r="B29" s="284"/>
      <c r="C29" s="268"/>
      <c r="D29" s="268"/>
      <c r="E29" s="268"/>
      <c r="F29" s="268"/>
      <c r="G29" s="268"/>
      <c r="H29" s="268"/>
      <c r="I29" s="268"/>
      <c r="J29" s="286"/>
      <c r="K29" s="286"/>
      <c r="L29" s="286"/>
      <c r="M29" s="286"/>
      <c r="N29" s="286"/>
      <c r="O29" s="286"/>
      <c r="P29" s="286"/>
      <c r="Q29" s="286"/>
      <c r="R29" s="271"/>
      <c r="S29" s="271"/>
      <c r="T29" s="39"/>
      <c r="U29" s="150" t="s">
        <v>15</v>
      </c>
      <c r="V29" s="163">
        <f>IF(V28=0,0,(V28)/((C28/1000000)*8.34))</f>
        <v>2.1948807112423796</v>
      </c>
      <c r="W29" s="163">
        <f>IF(W28=0,0,(W28)/((D28/1000000)*8.34))</f>
        <v>0</v>
      </c>
      <c r="X29" s="276"/>
      <c r="Y29" s="178">
        <f>IF(Y28=0,0,(Y28)/((C28/1000000)*8.34))</f>
        <v>2.0008265232474218</v>
      </c>
      <c r="Z29" s="178">
        <f>IF(Z28=0,0,(Z28)/((D28/1000000)*8.34))</f>
        <v>0</v>
      </c>
      <c r="AA29" s="276"/>
      <c r="AB29" s="178">
        <f>IF(AB28=0,0,(AB28)/((C28/1000000)*8.34))</f>
        <v>6.7560376109653195E-2</v>
      </c>
      <c r="AC29" s="178">
        <f>IF(AC27=0,0,(AC27)/((C28/1000000)*8.34))</f>
        <v>1.4967221784292399</v>
      </c>
      <c r="AD29" s="178">
        <f>IF(AD27=0,0,(AD27)/((D28/1000000)*8.34))</f>
        <v>0</v>
      </c>
      <c r="AE29" s="279"/>
      <c r="AF29" s="11"/>
      <c r="AG29" s="18" t="s">
        <v>22</v>
      </c>
      <c r="AH29" s="6">
        <v>7.58</v>
      </c>
      <c r="AI29" s="6">
        <v>8.01</v>
      </c>
    </row>
    <row r="30" spans="1:35" ht="15.75" x14ac:dyDescent="0.25">
      <c r="A30" s="288">
        <v>10</v>
      </c>
      <c r="B30" s="38" t="s">
        <v>7</v>
      </c>
      <c r="C30" s="134">
        <v>273379</v>
      </c>
      <c r="D30" s="2">
        <v>429042</v>
      </c>
      <c r="E30" s="287">
        <f t="shared" ref="E30" si="17">(C31+D31)</f>
        <v>1484000</v>
      </c>
      <c r="F30" s="2">
        <v>159020</v>
      </c>
      <c r="G30" s="2">
        <v>124925</v>
      </c>
      <c r="H30" s="287">
        <f>F31+G31</f>
        <v>35000</v>
      </c>
      <c r="I30" s="2">
        <v>726004500</v>
      </c>
      <c r="J30" s="3">
        <v>6162.3</v>
      </c>
      <c r="K30" s="3">
        <v>42987.1</v>
      </c>
      <c r="L30" s="3">
        <v>37699.599999999999</v>
      </c>
      <c r="M30" s="3">
        <v>404.7</v>
      </c>
      <c r="N30" s="4">
        <v>941.4</v>
      </c>
      <c r="O30" s="4">
        <v>338.2</v>
      </c>
      <c r="P30" s="4">
        <v>698.2</v>
      </c>
      <c r="Q30" s="3">
        <v>231.9</v>
      </c>
      <c r="R30" s="270">
        <v>1.02</v>
      </c>
      <c r="S30" s="270">
        <v>0</v>
      </c>
      <c r="T30" s="39"/>
      <c r="U30" s="40" t="s">
        <v>14</v>
      </c>
      <c r="V30" s="164">
        <v>0.875</v>
      </c>
      <c r="W30" s="164">
        <v>0</v>
      </c>
      <c r="X30" s="282">
        <f>(V31+W31)</f>
        <v>30.795625000000001</v>
      </c>
      <c r="Y30" s="179">
        <v>11.125</v>
      </c>
      <c r="Z30" s="179">
        <v>0</v>
      </c>
      <c r="AA30" s="282">
        <f>(Y31+Z31)</f>
        <v>24.475000000000001</v>
      </c>
      <c r="AB30" s="179">
        <v>3.25</v>
      </c>
      <c r="AC30" s="386">
        <v>19</v>
      </c>
      <c r="AD30" s="386">
        <v>0</v>
      </c>
      <c r="AE30" s="278">
        <f>AC30+AD30</f>
        <v>19</v>
      </c>
      <c r="AF30" s="11"/>
      <c r="AG30" s="19" t="s">
        <v>21</v>
      </c>
      <c r="AH30" s="7">
        <v>1.08</v>
      </c>
      <c r="AI30" s="8">
        <v>2.5999999999999999E-2</v>
      </c>
    </row>
    <row r="31" spans="1:35" ht="15.75" x14ac:dyDescent="0.25">
      <c r="A31" s="264"/>
      <c r="B31" s="283" t="s">
        <v>9</v>
      </c>
      <c r="C31" s="266">
        <f>((C30-C27)*1000)</f>
        <v>1484000</v>
      </c>
      <c r="D31" s="266">
        <f>((D30-D27)*1000)</f>
        <v>0</v>
      </c>
      <c r="E31" s="267"/>
      <c r="F31" s="266">
        <f>((F30-F27)*1000)</f>
        <v>35000</v>
      </c>
      <c r="G31" s="266">
        <f>((G30-G27)*1000)</f>
        <v>0</v>
      </c>
      <c r="H31" s="267"/>
      <c r="I31" s="266">
        <f t="shared" ref="I31:Q31" si="18">(I30-I27)</f>
        <v>1488100</v>
      </c>
      <c r="J31" s="285">
        <f t="shared" si="18"/>
        <v>17.600000000000364</v>
      </c>
      <c r="K31" s="285">
        <f t="shared" si="18"/>
        <v>0</v>
      </c>
      <c r="L31" s="285">
        <f t="shared" si="18"/>
        <v>0</v>
      </c>
      <c r="M31" s="285">
        <f t="shared" si="18"/>
        <v>0.19999999999998863</v>
      </c>
      <c r="N31" s="285">
        <f t="shared" si="18"/>
        <v>0</v>
      </c>
      <c r="O31" s="285">
        <f t="shared" si="18"/>
        <v>0</v>
      </c>
      <c r="P31" s="285">
        <f t="shared" si="18"/>
        <v>0</v>
      </c>
      <c r="Q31" s="285">
        <f t="shared" si="18"/>
        <v>9.9999999999994316E-2</v>
      </c>
      <c r="R31" s="270"/>
      <c r="S31" s="270"/>
      <c r="T31" s="39"/>
      <c r="U31" s="149" t="s">
        <v>16</v>
      </c>
      <c r="V31" s="162">
        <f>(V30*35.195)</f>
        <v>30.795625000000001</v>
      </c>
      <c r="W31" s="162">
        <f>(W30*5.25)</f>
        <v>0</v>
      </c>
      <c r="X31" s="275"/>
      <c r="Y31" s="177">
        <f>(Y30*2.2)</f>
        <v>24.475000000000001</v>
      </c>
      <c r="Z31" s="177">
        <f>(Z30*2.2)</f>
        <v>0</v>
      </c>
      <c r="AA31" s="275"/>
      <c r="AB31" s="177">
        <f>(AB30*0.25)</f>
        <v>0.8125</v>
      </c>
      <c r="AC31" s="385"/>
      <c r="AD31" s="385"/>
      <c r="AE31" s="278"/>
      <c r="AF31" s="11"/>
      <c r="AG31" s="17" t="s">
        <v>23</v>
      </c>
      <c r="AH31" s="5">
        <v>16.5</v>
      </c>
      <c r="AI31" s="5">
        <v>17.100000000000001</v>
      </c>
    </row>
    <row r="32" spans="1:35" ht="16.5" thickBot="1" x14ac:dyDescent="0.3">
      <c r="A32" s="265"/>
      <c r="B32" s="284"/>
      <c r="C32" s="268"/>
      <c r="D32" s="268"/>
      <c r="E32" s="268"/>
      <c r="F32" s="268"/>
      <c r="G32" s="268"/>
      <c r="H32" s="268"/>
      <c r="I32" s="268"/>
      <c r="J32" s="286"/>
      <c r="K32" s="286"/>
      <c r="L32" s="286"/>
      <c r="M32" s="286"/>
      <c r="N32" s="286"/>
      <c r="O32" s="286"/>
      <c r="P32" s="286"/>
      <c r="Q32" s="286"/>
      <c r="R32" s="271"/>
      <c r="S32" s="271"/>
      <c r="T32" s="39"/>
      <c r="U32" s="150" t="s">
        <v>15</v>
      </c>
      <c r="V32" s="163">
        <f>IF(V31=0,0,(V31)/((C31/1000000)*8.34))</f>
        <v>2.4882216868015026</v>
      </c>
      <c r="W32" s="163">
        <f>IF(W31=0,0,(W31)/((D31/1000000)*8.34))</f>
        <v>0</v>
      </c>
      <c r="X32" s="276"/>
      <c r="Y32" s="178">
        <f>IF(Y31=0,0,(Y31)/((C31/1000000)*8.34))</f>
        <v>1.9775284893379099</v>
      </c>
      <c r="Z32" s="178">
        <f>IF(Z31=0,0,(Z31)/((D31/1000000)*8.34))</f>
        <v>0</v>
      </c>
      <c r="AA32" s="276"/>
      <c r="AB32" s="178">
        <f>IF(AB31=0,0,(AB31)/((C31/1000000)*8.34))</f>
        <v>6.5648289993342254E-2</v>
      </c>
      <c r="AC32" s="178">
        <f>IF(AC30=0,0,(AC30)/((C31/1000000)*8.34))</f>
        <v>1.5351600121520035</v>
      </c>
      <c r="AD32" s="178">
        <f>IF(AD30=0,0,(AD30)/((D31/1000000)*8.34))</f>
        <v>0</v>
      </c>
      <c r="AE32" s="279"/>
      <c r="AF32" s="11"/>
      <c r="AG32" s="18" t="s">
        <v>22</v>
      </c>
      <c r="AH32" s="6">
        <v>7.67</v>
      </c>
      <c r="AI32" s="6">
        <v>7.94</v>
      </c>
    </row>
    <row r="33" spans="1:35" ht="15.75" x14ac:dyDescent="0.25">
      <c r="A33" s="288">
        <v>11</v>
      </c>
      <c r="B33" s="38" t="s">
        <v>7</v>
      </c>
      <c r="C33" s="134">
        <v>275035</v>
      </c>
      <c r="D33" s="2">
        <v>429042</v>
      </c>
      <c r="E33" s="287">
        <f t="shared" ref="E33" si="19">(C34+D34)</f>
        <v>1656000</v>
      </c>
      <c r="F33" s="2">
        <v>159056</v>
      </c>
      <c r="G33" s="2">
        <v>124925</v>
      </c>
      <c r="H33" s="287">
        <f>F34+G34</f>
        <v>36000</v>
      </c>
      <c r="I33" s="2">
        <v>727538000</v>
      </c>
      <c r="J33" s="3">
        <v>6182</v>
      </c>
      <c r="K33" s="3">
        <v>42987.1</v>
      </c>
      <c r="L33" s="3">
        <v>37699.599999999999</v>
      </c>
      <c r="M33" s="3">
        <v>404.8</v>
      </c>
      <c r="N33" s="4">
        <v>941.4</v>
      </c>
      <c r="O33" s="4">
        <v>338.3</v>
      </c>
      <c r="P33" s="4">
        <v>698.2</v>
      </c>
      <c r="Q33" s="3">
        <v>232</v>
      </c>
      <c r="R33" s="270">
        <v>0.99</v>
      </c>
      <c r="S33" s="270">
        <v>0</v>
      </c>
      <c r="T33" s="39"/>
      <c r="U33" s="40" t="s">
        <v>14</v>
      </c>
      <c r="V33" s="164">
        <v>1</v>
      </c>
      <c r="W33" s="164">
        <v>0</v>
      </c>
      <c r="X33" s="282">
        <f>(V34+W34)</f>
        <v>35.195</v>
      </c>
      <c r="Y33" s="179">
        <v>12.125</v>
      </c>
      <c r="Z33" s="179">
        <v>0</v>
      </c>
      <c r="AA33" s="282">
        <f>(Y34+Z34)</f>
        <v>26.675000000000001</v>
      </c>
      <c r="AB33" s="179">
        <v>3.375</v>
      </c>
      <c r="AC33" s="386">
        <v>23</v>
      </c>
      <c r="AD33" s="386">
        <v>0</v>
      </c>
      <c r="AE33" s="278">
        <f>AC33+AD33</f>
        <v>23</v>
      </c>
      <c r="AF33" s="11"/>
      <c r="AG33" s="19" t="s">
        <v>21</v>
      </c>
      <c r="AH33" s="7">
        <v>1.1200000000000001</v>
      </c>
      <c r="AI33" s="8">
        <v>0.03</v>
      </c>
    </row>
    <row r="34" spans="1:35" ht="15.75" x14ac:dyDescent="0.25">
      <c r="A34" s="264"/>
      <c r="B34" s="283" t="s">
        <v>9</v>
      </c>
      <c r="C34" s="266">
        <f>((C33-C30)*1000)</f>
        <v>1656000</v>
      </c>
      <c r="D34" s="266">
        <f>((D33-D30)*1000)</f>
        <v>0</v>
      </c>
      <c r="E34" s="267"/>
      <c r="F34" s="266">
        <f>((F33-F30)*1000)</f>
        <v>36000</v>
      </c>
      <c r="G34" s="266">
        <f>((G33-G30)*1000)</f>
        <v>0</v>
      </c>
      <c r="H34" s="267"/>
      <c r="I34" s="266">
        <f t="shared" ref="I34:Q34" si="20">(I33-I30)</f>
        <v>1533500</v>
      </c>
      <c r="J34" s="285">
        <f t="shared" si="20"/>
        <v>19.699999999999818</v>
      </c>
      <c r="K34" s="285">
        <f t="shared" si="20"/>
        <v>0</v>
      </c>
      <c r="L34" s="285">
        <f t="shared" si="20"/>
        <v>0</v>
      </c>
      <c r="M34" s="285">
        <f t="shared" si="20"/>
        <v>0.10000000000002274</v>
      </c>
      <c r="N34" s="285">
        <f t="shared" si="20"/>
        <v>0</v>
      </c>
      <c r="O34" s="285">
        <f t="shared" si="20"/>
        <v>0.10000000000002274</v>
      </c>
      <c r="P34" s="285">
        <f t="shared" si="20"/>
        <v>0</v>
      </c>
      <c r="Q34" s="285">
        <f t="shared" si="20"/>
        <v>9.9999999999994316E-2</v>
      </c>
      <c r="R34" s="270"/>
      <c r="S34" s="270"/>
      <c r="T34" s="39"/>
      <c r="U34" s="149" t="s">
        <v>16</v>
      </c>
      <c r="V34" s="162">
        <f>(V33*35.195)</f>
        <v>35.195</v>
      </c>
      <c r="W34" s="162">
        <f>(W33*5.25)</f>
        <v>0</v>
      </c>
      <c r="X34" s="275"/>
      <c r="Y34" s="177">
        <f>(Y33*2.2)</f>
        <v>26.675000000000001</v>
      </c>
      <c r="Z34" s="177">
        <f>(Z33*2.2)</f>
        <v>0</v>
      </c>
      <c r="AA34" s="275"/>
      <c r="AB34" s="177">
        <f>(AB33*0.25)</f>
        <v>0.84375</v>
      </c>
      <c r="AC34" s="385"/>
      <c r="AD34" s="385"/>
      <c r="AE34" s="278"/>
      <c r="AF34" s="11"/>
      <c r="AG34" s="17" t="s">
        <v>23</v>
      </c>
      <c r="AH34" s="5">
        <v>16.7</v>
      </c>
      <c r="AI34" s="5">
        <v>18.899999999999999</v>
      </c>
    </row>
    <row r="35" spans="1:35" ht="16.5" thickBot="1" x14ac:dyDescent="0.3">
      <c r="A35" s="265"/>
      <c r="B35" s="284"/>
      <c r="C35" s="268"/>
      <c r="D35" s="268"/>
      <c r="E35" s="268"/>
      <c r="F35" s="268"/>
      <c r="G35" s="268"/>
      <c r="H35" s="268"/>
      <c r="I35" s="268"/>
      <c r="J35" s="286"/>
      <c r="K35" s="286"/>
      <c r="L35" s="286"/>
      <c r="M35" s="286"/>
      <c r="N35" s="286"/>
      <c r="O35" s="286"/>
      <c r="P35" s="286"/>
      <c r="Q35" s="286"/>
      <c r="R35" s="271"/>
      <c r="S35" s="271"/>
      <c r="T35" s="39"/>
      <c r="U35" s="150" t="s">
        <v>15</v>
      </c>
      <c r="V35" s="163">
        <f>IF(V34=0,0,(V34)/((C34/1000000)*8.34))</f>
        <v>2.5483236599126498</v>
      </c>
      <c r="W35" s="163">
        <f>IF(W34=0,0,(W34)/((D34/1000000)*8.34))</f>
        <v>0</v>
      </c>
      <c r="X35" s="276"/>
      <c r="Y35" s="178">
        <f>IF(Y34=0,0,(Y34)/((C34/1000000)*8.34))</f>
        <v>1.9314258737937189</v>
      </c>
      <c r="Z35" s="178">
        <f>IF(Z34=0,0,(Z34)/((D34/1000000)*8.34))</f>
        <v>0</v>
      </c>
      <c r="AA35" s="276"/>
      <c r="AB35" s="178">
        <f>IF(AB34=0,0,(AB34)/((C34/1000000)*8.34))</f>
        <v>6.1092430403503289E-2</v>
      </c>
      <c r="AC35" s="178">
        <f>IF(AC33=0,0,(AC33)/((C34/1000000)*8.34))</f>
        <v>1.665334399147349</v>
      </c>
      <c r="AD35" s="178">
        <f>IF(AD33=0,0,(AD33)/((D34/1000000)*8.34))</f>
        <v>0</v>
      </c>
      <c r="AE35" s="279"/>
      <c r="AF35" s="11"/>
      <c r="AG35" s="18" t="s">
        <v>22</v>
      </c>
      <c r="AH35" s="6">
        <v>7.66</v>
      </c>
      <c r="AI35" s="6">
        <v>7.88</v>
      </c>
    </row>
    <row r="36" spans="1:35" ht="15.75" x14ac:dyDescent="0.25">
      <c r="A36" s="288">
        <v>12</v>
      </c>
      <c r="B36" s="38" t="s">
        <v>7</v>
      </c>
      <c r="C36" s="134">
        <v>276331</v>
      </c>
      <c r="D36" s="2">
        <v>429042</v>
      </c>
      <c r="E36" s="287">
        <f t="shared" ref="E36" si="21">(C37+D37)</f>
        <v>1296000</v>
      </c>
      <c r="F36" s="2">
        <v>159091</v>
      </c>
      <c r="G36" s="2">
        <v>124925</v>
      </c>
      <c r="H36" s="287">
        <f>F37+G37</f>
        <v>35000</v>
      </c>
      <c r="I36" s="2">
        <v>728957300</v>
      </c>
      <c r="J36" s="3">
        <v>6197.7</v>
      </c>
      <c r="K36" s="3">
        <v>42987.1</v>
      </c>
      <c r="L36" s="3">
        <v>37699.599999999999</v>
      </c>
      <c r="M36" s="3">
        <v>405</v>
      </c>
      <c r="N36" s="4">
        <v>941.4</v>
      </c>
      <c r="O36" s="4">
        <v>338.4</v>
      </c>
      <c r="P36" s="4">
        <v>698.2</v>
      </c>
      <c r="Q36" s="3">
        <v>232</v>
      </c>
      <c r="R36" s="270">
        <v>1.08</v>
      </c>
      <c r="S36" s="270">
        <v>0</v>
      </c>
      <c r="T36" s="39"/>
      <c r="U36" s="40" t="s">
        <v>14</v>
      </c>
      <c r="V36" s="164">
        <v>0.875</v>
      </c>
      <c r="W36" s="164">
        <v>0</v>
      </c>
      <c r="X36" s="282">
        <f>(V37+W37)</f>
        <v>30.795625000000001</v>
      </c>
      <c r="Y36" s="179">
        <v>9.75</v>
      </c>
      <c r="Z36" s="179">
        <v>0</v>
      </c>
      <c r="AA36" s="282">
        <f>(Y37+Z37)</f>
        <v>21.450000000000003</v>
      </c>
      <c r="AB36" s="179">
        <v>3</v>
      </c>
      <c r="AC36" s="386">
        <v>17</v>
      </c>
      <c r="AD36" s="386">
        <v>0</v>
      </c>
      <c r="AE36" s="278">
        <f>AC36+AD36</f>
        <v>17</v>
      </c>
      <c r="AF36" s="11"/>
      <c r="AG36" s="19" t="s">
        <v>21</v>
      </c>
      <c r="AH36" s="7">
        <v>1.05</v>
      </c>
      <c r="AI36" s="8">
        <v>3.1E-2</v>
      </c>
    </row>
    <row r="37" spans="1:35" ht="15.75" x14ac:dyDescent="0.25">
      <c r="A37" s="264"/>
      <c r="B37" s="289" t="s">
        <v>9</v>
      </c>
      <c r="C37" s="266">
        <f>((C36-C33)*1000)</f>
        <v>1296000</v>
      </c>
      <c r="D37" s="266">
        <f>((D36-D33)*1000)</f>
        <v>0</v>
      </c>
      <c r="E37" s="267"/>
      <c r="F37" s="266">
        <f>((F36-F33)*1000)</f>
        <v>35000</v>
      </c>
      <c r="G37" s="266">
        <f>((G36-G33)*1000)</f>
        <v>0</v>
      </c>
      <c r="H37" s="267"/>
      <c r="I37" s="266">
        <f t="shared" ref="I37:Q37" si="22">(I36-I33)</f>
        <v>1419300</v>
      </c>
      <c r="J37" s="285">
        <f t="shared" si="22"/>
        <v>15.699999999999818</v>
      </c>
      <c r="K37" s="285">
        <f t="shared" si="22"/>
        <v>0</v>
      </c>
      <c r="L37" s="285">
        <f t="shared" si="22"/>
        <v>0</v>
      </c>
      <c r="M37" s="285">
        <f t="shared" si="22"/>
        <v>0.19999999999998863</v>
      </c>
      <c r="N37" s="285">
        <f t="shared" si="22"/>
        <v>0</v>
      </c>
      <c r="O37" s="285">
        <f t="shared" si="22"/>
        <v>9.9999999999965894E-2</v>
      </c>
      <c r="P37" s="285">
        <f t="shared" si="22"/>
        <v>0</v>
      </c>
      <c r="Q37" s="285">
        <f t="shared" si="22"/>
        <v>0</v>
      </c>
      <c r="R37" s="270"/>
      <c r="S37" s="270"/>
      <c r="T37" s="39"/>
      <c r="U37" s="149" t="s">
        <v>16</v>
      </c>
      <c r="V37" s="162">
        <f>(V36*35.195)</f>
        <v>30.795625000000001</v>
      </c>
      <c r="W37" s="162">
        <f>(W36*5.25)</f>
        <v>0</v>
      </c>
      <c r="X37" s="275"/>
      <c r="Y37" s="177">
        <f>(Y36*2.2)</f>
        <v>21.450000000000003</v>
      </c>
      <c r="Z37" s="177">
        <f>(Z36*2.2)</f>
        <v>0</v>
      </c>
      <c r="AA37" s="275"/>
      <c r="AB37" s="177">
        <f>(AB36*0.25)</f>
        <v>0.75</v>
      </c>
      <c r="AC37" s="385"/>
      <c r="AD37" s="385"/>
      <c r="AE37" s="278"/>
      <c r="AF37" s="11"/>
      <c r="AG37" s="17" t="s">
        <v>23</v>
      </c>
      <c r="AH37" s="5">
        <v>17.399999999999999</v>
      </c>
      <c r="AI37" s="5">
        <v>19.100000000000001</v>
      </c>
    </row>
    <row r="38" spans="1:35" ht="16.5" thickBot="1" x14ac:dyDescent="0.3">
      <c r="A38" s="265"/>
      <c r="B38" s="290"/>
      <c r="C38" s="268"/>
      <c r="D38" s="268"/>
      <c r="E38" s="268"/>
      <c r="F38" s="268"/>
      <c r="G38" s="268"/>
      <c r="H38" s="268"/>
      <c r="I38" s="268"/>
      <c r="J38" s="286"/>
      <c r="K38" s="286"/>
      <c r="L38" s="286"/>
      <c r="M38" s="286"/>
      <c r="N38" s="286"/>
      <c r="O38" s="286"/>
      <c r="P38" s="286"/>
      <c r="Q38" s="286"/>
      <c r="R38" s="271"/>
      <c r="S38" s="271"/>
      <c r="T38" s="39"/>
      <c r="U38" s="150" t="s">
        <v>15</v>
      </c>
      <c r="V38" s="163">
        <f>IF(V37=0,0,(V37)/((C37/1000000)*8.34))</f>
        <v>2.849167425319004</v>
      </c>
      <c r="W38" s="163">
        <f>IF(W37=0,0,(W37)/((D37/1000000)*8.34))</f>
        <v>0</v>
      </c>
      <c r="X38" s="276"/>
      <c r="Y38" s="178">
        <f>IF(Y37=0,0,(Y37)/((C37/1000000)*8.34))</f>
        <v>1.9845234923172574</v>
      </c>
      <c r="Z38" s="178">
        <f>IF(Z37=0,0,(Z37)/((D37/1000000)*8.34))</f>
        <v>0</v>
      </c>
      <c r="AA38" s="276"/>
      <c r="AB38" s="178">
        <f>IF(AB37=0,0,(AB37)/((C37/1000000)*8.34))</f>
        <v>6.9388933297806196E-2</v>
      </c>
      <c r="AC38" s="178">
        <f>IF(AC36=0,0,(AC36)/((C37/1000000)*8.34))</f>
        <v>1.5728158214169405</v>
      </c>
      <c r="AD38" s="178">
        <f>IF(AD36=0,0,(AD36)/((D37/1000000)*8.34))</f>
        <v>0</v>
      </c>
      <c r="AE38" s="279"/>
      <c r="AF38" s="11"/>
      <c r="AG38" s="18" t="s">
        <v>22</v>
      </c>
      <c r="AH38" s="6">
        <v>7.78</v>
      </c>
      <c r="AI38" s="6">
        <v>7.91</v>
      </c>
    </row>
    <row r="39" spans="1:35" ht="15.75" x14ac:dyDescent="0.25">
      <c r="A39" s="288">
        <v>13</v>
      </c>
      <c r="B39" s="122" t="s">
        <v>7</v>
      </c>
      <c r="C39" s="134">
        <v>277752</v>
      </c>
      <c r="D39" s="2">
        <v>429491</v>
      </c>
      <c r="E39" s="287">
        <f t="shared" ref="E39" si="23">(C40+D40)</f>
        <v>1870000</v>
      </c>
      <c r="F39" s="2">
        <v>159127</v>
      </c>
      <c r="G39" s="2">
        <v>124925</v>
      </c>
      <c r="H39" s="287">
        <f>F40+G40</f>
        <v>36000</v>
      </c>
      <c r="I39" s="2">
        <v>730517900</v>
      </c>
      <c r="J39" s="3">
        <v>6214.2</v>
      </c>
      <c r="K39" s="3">
        <v>42993.1</v>
      </c>
      <c r="L39" s="3">
        <v>37705.599999999999</v>
      </c>
      <c r="M39" s="3">
        <v>405.1</v>
      </c>
      <c r="N39" s="4">
        <v>941.4</v>
      </c>
      <c r="O39" s="4">
        <v>338.5</v>
      </c>
      <c r="P39" s="4">
        <v>698.2</v>
      </c>
      <c r="Q39" s="3">
        <v>232.1</v>
      </c>
      <c r="R39" s="270">
        <v>1.08</v>
      </c>
      <c r="S39" s="270">
        <v>0</v>
      </c>
      <c r="T39" s="39"/>
      <c r="U39" s="40" t="s">
        <v>14</v>
      </c>
      <c r="V39" s="164">
        <v>0.875</v>
      </c>
      <c r="W39" s="164">
        <v>1.75</v>
      </c>
      <c r="X39" s="282">
        <f>(V40+W40)</f>
        <v>39.983125000000001</v>
      </c>
      <c r="Y39" s="179">
        <v>11</v>
      </c>
      <c r="Z39" s="179">
        <v>1.875</v>
      </c>
      <c r="AA39" s="282">
        <f>(Y40+Z40)</f>
        <v>28.325000000000003</v>
      </c>
      <c r="AB39" s="179">
        <v>3.875</v>
      </c>
      <c r="AC39" s="386">
        <v>19</v>
      </c>
      <c r="AD39" s="386">
        <v>5</v>
      </c>
      <c r="AE39" s="278">
        <f>AC39+AD39</f>
        <v>24</v>
      </c>
      <c r="AF39" s="11"/>
      <c r="AG39" s="19" t="s">
        <v>21</v>
      </c>
      <c r="AH39" s="7">
        <v>1.08</v>
      </c>
      <c r="AI39" s="8">
        <v>5.7000000000000002E-2</v>
      </c>
    </row>
    <row r="40" spans="1:35" ht="15.75" x14ac:dyDescent="0.25">
      <c r="A40" s="264"/>
      <c r="B40" s="283" t="s">
        <v>9</v>
      </c>
      <c r="C40" s="266">
        <f>((C39-C36)*1000)</f>
        <v>1421000</v>
      </c>
      <c r="D40" s="266">
        <f>((D39-D36)*1000)</f>
        <v>449000</v>
      </c>
      <c r="E40" s="267"/>
      <c r="F40" s="266">
        <f>((F39-F36)*1000)</f>
        <v>36000</v>
      </c>
      <c r="G40" s="266">
        <f>((G39-G36)*1000)</f>
        <v>0</v>
      </c>
      <c r="H40" s="267"/>
      <c r="I40" s="266">
        <f t="shared" ref="I40:Q40" si="24">(I39-I36)</f>
        <v>1560600</v>
      </c>
      <c r="J40" s="285">
        <f t="shared" si="24"/>
        <v>16.5</v>
      </c>
      <c r="K40" s="285">
        <f t="shared" si="24"/>
        <v>6</v>
      </c>
      <c r="L40" s="285">
        <f t="shared" si="24"/>
        <v>6</v>
      </c>
      <c r="M40" s="285">
        <f t="shared" si="24"/>
        <v>0.10000000000002274</v>
      </c>
      <c r="N40" s="285">
        <f t="shared" si="24"/>
        <v>0</v>
      </c>
      <c r="O40" s="285">
        <f t="shared" si="24"/>
        <v>0.10000000000002274</v>
      </c>
      <c r="P40" s="285">
        <f t="shared" si="24"/>
        <v>0</v>
      </c>
      <c r="Q40" s="285">
        <f t="shared" si="24"/>
        <v>9.9999999999994316E-2</v>
      </c>
      <c r="R40" s="270"/>
      <c r="S40" s="270"/>
      <c r="T40" s="39"/>
      <c r="U40" s="149" t="s">
        <v>16</v>
      </c>
      <c r="V40" s="162">
        <f>(V39*35.195)</f>
        <v>30.795625000000001</v>
      </c>
      <c r="W40" s="162">
        <f>(W39*5.25)</f>
        <v>9.1875</v>
      </c>
      <c r="X40" s="275"/>
      <c r="Y40" s="177">
        <f>(Y39*2.2)</f>
        <v>24.200000000000003</v>
      </c>
      <c r="Z40" s="177">
        <f>(Z39*2.2)</f>
        <v>4.125</v>
      </c>
      <c r="AA40" s="275"/>
      <c r="AB40" s="177">
        <f>(AB39*0.25)</f>
        <v>0.96875</v>
      </c>
      <c r="AC40" s="385"/>
      <c r="AD40" s="385"/>
      <c r="AE40" s="278"/>
      <c r="AF40" s="11"/>
      <c r="AG40" s="17" t="s">
        <v>23</v>
      </c>
      <c r="AH40" s="5">
        <v>17.3</v>
      </c>
      <c r="AI40" s="5">
        <v>17.600000000000001</v>
      </c>
    </row>
    <row r="41" spans="1:35" ht="16.5" thickBot="1" x14ac:dyDescent="0.3">
      <c r="A41" s="265"/>
      <c r="B41" s="284"/>
      <c r="C41" s="268"/>
      <c r="D41" s="268"/>
      <c r="E41" s="268"/>
      <c r="F41" s="268"/>
      <c r="G41" s="268"/>
      <c r="H41" s="268"/>
      <c r="I41" s="268"/>
      <c r="J41" s="286"/>
      <c r="K41" s="286"/>
      <c r="L41" s="286"/>
      <c r="M41" s="286"/>
      <c r="N41" s="286"/>
      <c r="O41" s="286"/>
      <c r="P41" s="286"/>
      <c r="Q41" s="286"/>
      <c r="R41" s="271"/>
      <c r="S41" s="271"/>
      <c r="T41" s="39"/>
      <c r="U41" s="150" t="s">
        <v>15</v>
      </c>
      <c r="V41" s="163">
        <f>IF(V40=0,0,(V40)/((C40/1000000)*8.34))</f>
        <v>2.5985369339995983</v>
      </c>
      <c r="W41" s="163">
        <f>IF(W40=0,0,(W40)/((D40/1000000)*8.34))</f>
        <v>2.4534937751357933</v>
      </c>
      <c r="X41" s="276"/>
      <c r="Y41" s="178">
        <f>IF(Y40=0,0,(Y40)/((C40/1000000)*8.34))</f>
        <v>2.041997647483702</v>
      </c>
      <c r="Z41" s="178">
        <f>IF(Z40=0,0,(Z40)/((D40/1000000)*8.34))</f>
        <v>1.1015686337344379</v>
      </c>
      <c r="AA41" s="276"/>
      <c r="AB41" s="178">
        <f>IF(AB40=0,0,(AB40)/((C40/1000000)*8.34))</f>
        <v>8.1743190950406455E-2</v>
      </c>
      <c r="AC41" s="178">
        <f>IF(AC39=0,0,(AC39)/((C40/1000000)*8.34))</f>
        <v>1.6032212934789394</v>
      </c>
      <c r="AD41" s="178">
        <f>IF(AD39=0,0,(AD39)/((D40/1000000)*8.34))</f>
        <v>1.3352347075568942</v>
      </c>
      <c r="AE41" s="279"/>
      <c r="AF41" s="11"/>
      <c r="AG41" s="18" t="s">
        <v>22</v>
      </c>
      <c r="AH41" s="6">
        <v>7.6</v>
      </c>
      <c r="AI41" s="6">
        <v>7.89</v>
      </c>
    </row>
    <row r="42" spans="1:35" ht="15.75" x14ac:dyDescent="0.25">
      <c r="A42" s="288">
        <v>14</v>
      </c>
      <c r="B42" s="38" t="s">
        <v>7</v>
      </c>
      <c r="C42" s="134">
        <v>277752</v>
      </c>
      <c r="D42" s="2">
        <v>431035</v>
      </c>
      <c r="E42" s="287">
        <f t="shared" ref="E42" si="25">(C43+D43)</f>
        <v>1544000</v>
      </c>
      <c r="F42" s="2">
        <v>159127</v>
      </c>
      <c r="G42" s="2">
        <v>124978</v>
      </c>
      <c r="H42" s="287">
        <f>F43+G43</f>
        <v>53000</v>
      </c>
      <c r="I42" s="2">
        <v>732158300</v>
      </c>
      <c r="J42" s="3">
        <v>6214.2</v>
      </c>
      <c r="K42" s="3">
        <v>43013.1</v>
      </c>
      <c r="L42" s="3">
        <v>37725.599999999999</v>
      </c>
      <c r="M42" s="3">
        <v>405.1</v>
      </c>
      <c r="N42" s="4">
        <v>941.8</v>
      </c>
      <c r="O42" s="4">
        <v>338.5</v>
      </c>
      <c r="P42" s="4">
        <v>698.5</v>
      </c>
      <c r="Q42" s="3">
        <v>232.1</v>
      </c>
      <c r="R42" s="270">
        <v>1.08</v>
      </c>
      <c r="S42" s="270">
        <v>0</v>
      </c>
      <c r="T42" s="39"/>
      <c r="U42" s="40" t="s">
        <v>14</v>
      </c>
      <c r="V42" s="164">
        <v>0</v>
      </c>
      <c r="W42" s="164">
        <v>6</v>
      </c>
      <c r="X42" s="282">
        <f>(V43+W43)</f>
        <v>31.5</v>
      </c>
      <c r="Y42" s="179">
        <v>0</v>
      </c>
      <c r="Z42" s="179">
        <v>5</v>
      </c>
      <c r="AA42" s="282">
        <f>(Y43+Z43)</f>
        <v>11</v>
      </c>
      <c r="AB42" s="179">
        <v>1.75</v>
      </c>
      <c r="AC42" s="386">
        <v>0</v>
      </c>
      <c r="AD42" s="386">
        <v>19</v>
      </c>
      <c r="AE42" s="278">
        <f>AC42+AD42</f>
        <v>19</v>
      </c>
      <c r="AF42" s="11"/>
      <c r="AG42" s="19" t="s">
        <v>21</v>
      </c>
      <c r="AH42" s="7">
        <v>1.38</v>
      </c>
      <c r="AI42" s="8">
        <v>6.8000000000000005E-2</v>
      </c>
    </row>
    <row r="43" spans="1:35" ht="15.75" x14ac:dyDescent="0.25">
      <c r="A43" s="264"/>
      <c r="B43" s="289" t="s">
        <v>9</v>
      </c>
      <c r="C43" s="266">
        <f>((C42-C39)*1000)</f>
        <v>0</v>
      </c>
      <c r="D43" s="266">
        <f>((D42-D39)*1000)</f>
        <v>1544000</v>
      </c>
      <c r="E43" s="267"/>
      <c r="F43" s="266">
        <f>((F42-F39)*1000)</f>
        <v>0</v>
      </c>
      <c r="G43" s="266">
        <f>((G42-G39)*1000)</f>
        <v>53000</v>
      </c>
      <c r="H43" s="267"/>
      <c r="I43" s="266">
        <f t="shared" ref="I43:P43" si="26">(I42-I39)</f>
        <v>1640400</v>
      </c>
      <c r="J43" s="285">
        <f t="shared" si="26"/>
        <v>0</v>
      </c>
      <c r="K43" s="285">
        <f t="shared" si="26"/>
        <v>20</v>
      </c>
      <c r="L43" s="285">
        <f t="shared" si="26"/>
        <v>20</v>
      </c>
      <c r="M43" s="285">
        <f t="shared" si="26"/>
        <v>0</v>
      </c>
      <c r="N43" s="285">
        <f t="shared" si="26"/>
        <v>0.39999999999997726</v>
      </c>
      <c r="O43" s="285">
        <f t="shared" si="26"/>
        <v>0</v>
      </c>
      <c r="P43" s="285">
        <f t="shared" si="26"/>
        <v>0.29999999999995453</v>
      </c>
      <c r="Q43" s="285">
        <f>(Q42-Q39)</f>
        <v>0</v>
      </c>
      <c r="R43" s="270"/>
      <c r="S43" s="270"/>
      <c r="T43" s="39"/>
      <c r="U43" s="149" t="s">
        <v>16</v>
      </c>
      <c r="V43" s="162">
        <f>(V42*35.195)</f>
        <v>0</v>
      </c>
      <c r="W43" s="162">
        <f>(W42*5.25)</f>
        <v>31.5</v>
      </c>
      <c r="X43" s="275"/>
      <c r="Y43" s="177">
        <f>(Y42*2.2)</f>
        <v>0</v>
      </c>
      <c r="Z43" s="177">
        <f>(Z42*2.2)</f>
        <v>11</v>
      </c>
      <c r="AA43" s="275"/>
      <c r="AB43" s="177">
        <f>(AB42*0.25)</f>
        <v>0.4375</v>
      </c>
      <c r="AC43" s="385"/>
      <c r="AD43" s="385"/>
      <c r="AE43" s="278"/>
      <c r="AF43" s="11"/>
      <c r="AG43" s="17" t="s">
        <v>23</v>
      </c>
      <c r="AH43" s="5">
        <v>16</v>
      </c>
      <c r="AI43" s="5">
        <v>17.5</v>
      </c>
    </row>
    <row r="44" spans="1:35" ht="16.5" thickBot="1" x14ac:dyDescent="0.3">
      <c r="A44" s="265"/>
      <c r="B44" s="290"/>
      <c r="C44" s="268"/>
      <c r="D44" s="268"/>
      <c r="E44" s="268"/>
      <c r="F44" s="268"/>
      <c r="G44" s="268"/>
      <c r="H44" s="268"/>
      <c r="I44" s="268"/>
      <c r="J44" s="286"/>
      <c r="K44" s="286"/>
      <c r="L44" s="286"/>
      <c r="M44" s="286"/>
      <c r="N44" s="286"/>
      <c r="O44" s="286"/>
      <c r="P44" s="286"/>
      <c r="Q44" s="286"/>
      <c r="R44" s="271"/>
      <c r="S44" s="271"/>
      <c r="T44" s="39"/>
      <c r="U44" s="150" t="s">
        <v>15</v>
      </c>
      <c r="V44" s="163">
        <f>IF(V43=0,0,(V43)/((C43/1000000)*8.34))</f>
        <v>0</v>
      </c>
      <c r="W44" s="163">
        <f>IF(W43=0,0,(W43)/((D43/1000000)*8.34))</f>
        <v>2.4462295448615201</v>
      </c>
      <c r="X44" s="276"/>
      <c r="Y44" s="178">
        <f>IF(Y43=0,0,(Y43)/((C43/1000000)*8.34))</f>
        <v>0</v>
      </c>
      <c r="Z44" s="178">
        <f>IF(Z43=0,0,(Z43)/((D43/1000000)*8.34))</f>
        <v>0.85423888868180065</v>
      </c>
      <c r="AA44" s="276"/>
      <c r="AB44" s="178">
        <f>IF(AB43=0,0,(AB43)/((D43/1000000)*8.34))</f>
        <v>3.3975410345298891E-2</v>
      </c>
      <c r="AC44" s="178">
        <f>IF(AC42=0,0,(AC42)/((C43/1000000)*8.34))</f>
        <v>0</v>
      </c>
      <c r="AD44" s="178">
        <f>IF(AD42=0,0,(AD42)/((D43/1000000)*8.34))</f>
        <v>1.4755035349958374</v>
      </c>
      <c r="AE44" s="279"/>
      <c r="AF44" s="11"/>
      <c r="AG44" s="18" t="s">
        <v>22</v>
      </c>
      <c r="AH44" s="6">
        <v>7.55</v>
      </c>
      <c r="AI44" s="6">
        <v>7.67</v>
      </c>
    </row>
    <row r="45" spans="1:35" ht="15.75" x14ac:dyDescent="0.25">
      <c r="A45" s="288">
        <v>15</v>
      </c>
      <c r="B45" s="122" t="s">
        <v>7</v>
      </c>
      <c r="C45" s="134">
        <v>277752</v>
      </c>
      <c r="D45" s="2">
        <v>432728</v>
      </c>
      <c r="E45" s="287">
        <f t="shared" ref="E45" si="27">(C46+D46)</f>
        <v>1693000</v>
      </c>
      <c r="F45" s="2">
        <v>159127</v>
      </c>
      <c r="G45" s="2">
        <v>125031</v>
      </c>
      <c r="H45" s="287">
        <f>F46+G46</f>
        <v>53000</v>
      </c>
      <c r="I45" s="2">
        <v>733917500</v>
      </c>
      <c r="J45" s="3">
        <v>6214.2</v>
      </c>
      <c r="K45" s="3">
        <v>43032.9</v>
      </c>
      <c r="L45" s="3">
        <v>37745.4</v>
      </c>
      <c r="M45" s="3">
        <v>405.1</v>
      </c>
      <c r="N45" s="4">
        <v>942.2</v>
      </c>
      <c r="O45" s="4">
        <v>338.5</v>
      </c>
      <c r="P45" s="4">
        <v>698.9</v>
      </c>
      <c r="Q45" s="3">
        <v>232.1</v>
      </c>
      <c r="R45" s="270">
        <v>1.06</v>
      </c>
      <c r="S45" s="270">
        <v>0</v>
      </c>
      <c r="T45" s="39"/>
      <c r="U45" s="40" t="s">
        <v>14</v>
      </c>
      <c r="V45" s="164">
        <v>0</v>
      </c>
      <c r="W45" s="164">
        <v>5.5</v>
      </c>
      <c r="X45" s="282">
        <f>(V46+W46)</f>
        <v>28.875</v>
      </c>
      <c r="Y45" s="179">
        <v>0</v>
      </c>
      <c r="Z45" s="179">
        <v>2.625</v>
      </c>
      <c r="AA45" s="282">
        <f>(Y46+Z46)</f>
        <v>5.7750000000000004</v>
      </c>
      <c r="AB45" s="179">
        <v>1.5</v>
      </c>
      <c r="AC45" s="386">
        <v>0</v>
      </c>
      <c r="AD45" s="386">
        <v>23</v>
      </c>
      <c r="AE45" s="278">
        <f>AC45+AD45</f>
        <v>23</v>
      </c>
      <c r="AF45" s="11"/>
      <c r="AG45" s="19" t="s">
        <v>21</v>
      </c>
      <c r="AH45" s="7">
        <v>1.08</v>
      </c>
      <c r="AI45" s="8">
        <v>4.4999999999999998E-2</v>
      </c>
    </row>
    <row r="46" spans="1:35" ht="15.75" x14ac:dyDescent="0.25">
      <c r="A46" s="264"/>
      <c r="B46" s="283" t="s">
        <v>9</v>
      </c>
      <c r="C46" s="266">
        <f>((C45-C42)*1000)</f>
        <v>0</v>
      </c>
      <c r="D46" s="266">
        <f>((D45-D42)*1000)</f>
        <v>1693000</v>
      </c>
      <c r="E46" s="267"/>
      <c r="F46" s="266">
        <f>((F45-F42)*1000)</f>
        <v>0</v>
      </c>
      <c r="G46" s="266">
        <f>((G45-G42)*1000)</f>
        <v>53000</v>
      </c>
      <c r="H46" s="267"/>
      <c r="I46" s="266">
        <f t="shared" ref="I46:Q46" si="28">(I45-I42)</f>
        <v>1759200</v>
      </c>
      <c r="J46" s="285">
        <f t="shared" si="28"/>
        <v>0</v>
      </c>
      <c r="K46" s="285">
        <f t="shared" si="28"/>
        <v>19.80000000000291</v>
      </c>
      <c r="L46" s="285">
        <f t="shared" si="28"/>
        <v>19.80000000000291</v>
      </c>
      <c r="M46" s="285">
        <f t="shared" si="28"/>
        <v>0</v>
      </c>
      <c r="N46" s="285">
        <f t="shared" si="28"/>
        <v>0.40000000000009095</v>
      </c>
      <c r="O46" s="285">
        <f t="shared" si="28"/>
        <v>0</v>
      </c>
      <c r="P46" s="285">
        <f t="shared" si="28"/>
        <v>0.39999999999997726</v>
      </c>
      <c r="Q46" s="285">
        <f t="shared" si="28"/>
        <v>0</v>
      </c>
      <c r="R46" s="270"/>
      <c r="S46" s="270"/>
      <c r="T46" s="39"/>
      <c r="U46" s="149" t="s">
        <v>16</v>
      </c>
      <c r="V46" s="162">
        <f>(V45*35.195)</f>
        <v>0</v>
      </c>
      <c r="W46" s="162">
        <f>(W45*5.25)</f>
        <v>28.875</v>
      </c>
      <c r="X46" s="275"/>
      <c r="Y46" s="177">
        <f>(Y45*2.2)</f>
        <v>0</v>
      </c>
      <c r="Z46" s="177">
        <f>(Z45*2.2)</f>
        <v>5.7750000000000004</v>
      </c>
      <c r="AA46" s="275"/>
      <c r="AB46" s="177">
        <f>(AB45*0.25)</f>
        <v>0.375</v>
      </c>
      <c r="AC46" s="385"/>
      <c r="AD46" s="385"/>
      <c r="AE46" s="278"/>
      <c r="AF46" s="11"/>
      <c r="AG46" s="17" t="s">
        <v>23</v>
      </c>
      <c r="AH46" s="5">
        <v>16.8</v>
      </c>
      <c r="AI46" s="5">
        <v>18</v>
      </c>
    </row>
    <row r="47" spans="1:35" ht="16.5" thickBot="1" x14ac:dyDescent="0.3">
      <c r="A47" s="265"/>
      <c r="B47" s="284"/>
      <c r="C47" s="268"/>
      <c r="D47" s="268"/>
      <c r="E47" s="268"/>
      <c r="F47" s="268"/>
      <c r="G47" s="268"/>
      <c r="H47" s="268"/>
      <c r="I47" s="268"/>
      <c r="J47" s="286"/>
      <c r="K47" s="286"/>
      <c r="L47" s="286"/>
      <c r="M47" s="286"/>
      <c r="N47" s="286"/>
      <c r="O47" s="286"/>
      <c r="P47" s="286"/>
      <c r="Q47" s="286"/>
      <c r="R47" s="271"/>
      <c r="S47" s="271"/>
      <c r="T47" s="39"/>
      <c r="U47" s="150" t="s">
        <v>15</v>
      </c>
      <c r="V47" s="163">
        <f>IF(V46=0,0,(V46)/((C46/1000000)*8.34))</f>
        <v>0</v>
      </c>
      <c r="W47" s="163">
        <f>IF(W46=0,0,(W46)/((D46/1000000)*8.34))</f>
        <v>2.0450267075176245</v>
      </c>
      <c r="X47" s="276"/>
      <c r="Y47" s="178">
        <f>IF(Y46=0,0,(Y46)/((C46/1000000)*8.34))</f>
        <v>0</v>
      </c>
      <c r="Z47" s="178">
        <f>IF(Z46=0,0,(Z46)/((D46/1000000)*8.34))</f>
        <v>0.40900534150352491</v>
      </c>
      <c r="AA47" s="276"/>
      <c r="AB47" s="178">
        <f>IF(AB46=0,0,(AB46)/((D46/1000000)*8.34))</f>
        <v>2.65587884093198E-2</v>
      </c>
      <c r="AC47" s="178">
        <f>IF(AC45=0,0,(AC45)/((C46/1000000)*8.34))</f>
        <v>0</v>
      </c>
      <c r="AD47" s="178">
        <f>IF(AD45=0,0,(AD45)/((D46/1000000)*8.34))</f>
        <v>1.6289390224382809</v>
      </c>
      <c r="AE47" s="279"/>
      <c r="AF47" s="11"/>
      <c r="AG47" s="18" t="s">
        <v>22</v>
      </c>
      <c r="AH47" s="6">
        <v>7.49</v>
      </c>
      <c r="AI47" s="6">
        <v>7.62</v>
      </c>
    </row>
    <row r="48" spans="1:35" ht="15.75" x14ac:dyDescent="0.25">
      <c r="A48" s="288">
        <v>16</v>
      </c>
      <c r="B48" s="38" t="s">
        <v>7</v>
      </c>
      <c r="C48" s="134">
        <v>277752</v>
      </c>
      <c r="D48" s="2">
        <v>434206</v>
      </c>
      <c r="E48" s="287">
        <f t="shared" ref="E48" si="29">(C49+D49)</f>
        <v>1478000</v>
      </c>
      <c r="F48" s="2">
        <v>159127</v>
      </c>
      <c r="G48" s="2">
        <v>125031</v>
      </c>
      <c r="H48" s="287">
        <f>F49+G49</f>
        <v>0</v>
      </c>
      <c r="I48" s="2">
        <v>735564700</v>
      </c>
      <c r="J48" s="3">
        <v>6214.2</v>
      </c>
      <c r="K48" s="3">
        <v>43052.7</v>
      </c>
      <c r="L48" s="3">
        <v>37765.199999999997</v>
      </c>
      <c r="M48" s="3">
        <v>405.1</v>
      </c>
      <c r="N48" s="4">
        <v>942.3</v>
      </c>
      <c r="O48" s="4">
        <v>338.5</v>
      </c>
      <c r="P48" s="4">
        <v>698.9</v>
      </c>
      <c r="Q48" s="3">
        <v>232.1</v>
      </c>
      <c r="R48" s="270">
        <v>1.04</v>
      </c>
      <c r="S48" s="270">
        <v>0</v>
      </c>
      <c r="T48" s="39"/>
      <c r="U48" s="40" t="s">
        <v>14</v>
      </c>
      <c r="V48" s="164">
        <v>0</v>
      </c>
      <c r="W48" s="164">
        <v>4.5</v>
      </c>
      <c r="X48" s="282">
        <f>(V49+W49)</f>
        <v>23.625</v>
      </c>
      <c r="Y48" s="179">
        <v>0</v>
      </c>
      <c r="Z48" s="179">
        <v>4.875</v>
      </c>
      <c r="AA48" s="282">
        <f>(Y49+Z49)</f>
        <v>10.725000000000001</v>
      </c>
      <c r="AB48" s="179">
        <v>1.5</v>
      </c>
      <c r="AC48" s="386">
        <v>0</v>
      </c>
      <c r="AD48" s="386">
        <v>21</v>
      </c>
      <c r="AE48" s="278">
        <f>AC48+AD48</f>
        <v>21</v>
      </c>
      <c r="AF48" s="11"/>
      <c r="AG48" s="19" t="s">
        <v>21</v>
      </c>
      <c r="AH48" s="7">
        <v>1.06</v>
      </c>
      <c r="AI48" s="8">
        <v>7.4999999999999997E-2</v>
      </c>
    </row>
    <row r="49" spans="1:35" ht="15.75" x14ac:dyDescent="0.25">
      <c r="A49" s="264"/>
      <c r="B49" s="289" t="s">
        <v>9</v>
      </c>
      <c r="C49" s="266">
        <f>((C48-C45)*1000)</f>
        <v>0</v>
      </c>
      <c r="D49" s="266">
        <f>((D48-D45)*1000)</f>
        <v>1478000</v>
      </c>
      <c r="E49" s="267"/>
      <c r="F49" s="266">
        <f>((F48-F45)*1000)</f>
        <v>0</v>
      </c>
      <c r="G49" s="266">
        <f>((G48-G45)*1000)</f>
        <v>0</v>
      </c>
      <c r="H49" s="267"/>
      <c r="I49" s="266">
        <f t="shared" ref="I49:Q49" si="30">(I48-I45)</f>
        <v>1647200</v>
      </c>
      <c r="J49" s="285">
        <f t="shared" si="30"/>
        <v>0</v>
      </c>
      <c r="K49" s="285">
        <f t="shared" si="30"/>
        <v>19.799999999995634</v>
      </c>
      <c r="L49" s="285">
        <f t="shared" si="30"/>
        <v>19.799999999995634</v>
      </c>
      <c r="M49" s="285">
        <f t="shared" si="30"/>
        <v>0</v>
      </c>
      <c r="N49" s="285">
        <f t="shared" si="30"/>
        <v>9.9999999999909051E-2</v>
      </c>
      <c r="O49" s="285">
        <f t="shared" si="30"/>
        <v>0</v>
      </c>
      <c r="P49" s="285">
        <f t="shared" si="30"/>
        <v>0</v>
      </c>
      <c r="Q49" s="285">
        <f t="shared" si="30"/>
        <v>0</v>
      </c>
      <c r="R49" s="270"/>
      <c r="S49" s="270"/>
      <c r="T49" s="39"/>
      <c r="U49" s="149" t="s">
        <v>16</v>
      </c>
      <c r="V49" s="162">
        <f>(V48*35.195)</f>
        <v>0</v>
      </c>
      <c r="W49" s="162">
        <f>(W48*5.25)</f>
        <v>23.625</v>
      </c>
      <c r="X49" s="275"/>
      <c r="Y49" s="177">
        <f>(Y48*2.2)</f>
        <v>0</v>
      </c>
      <c r="Z49" s="177">
        <f>(Z48*2.2)</f>
        <v>10.725000000000001</v>
      </c>
      <c r="AA49" s="275"/>
      <c r="AB49" s="177">
        <f>(AB48*0.25)</f>
        <v>0.375</v>
      </c>
      <c r="AC49" s="385"/>
      <c r="AD49" s="385"/>
      <c r="AE49" s="278"/>
      <c r="AF49" s="11"/>
      <c r="AG49" s="17" t="s">
        <v>23</v>
      </c>
      <c r="AH49" s="5">
        <v>18.899999999999999</v>
      </c>
      <c r="AI49" s="5">
        <v>18.8</v>
      </c>
    </row>
    <row r="50" spans="1:35" ht="16.5" thickBot="1" x14ac:dyDescent="0.3">
      <c r="A50" s="265"/>
      <c r="B50" s="290"/>
      <c r="C50" s="268"/>
      <c r="D50" s="268"/>
      <c r="E50" s="268"/>
      <c r="F50" s="268"/>
      <c r="G50" s="268"/>
      <c r="H50" s="268"/>
      <c r="I50" s="268"/>
      <c r="J50" s="286"/>
      <c r="K50" s="286"/>
      <c r="L50" s="286"/>
      <c r="M50" s="286"/>
      <c r="N50" s="286"/>
      <c r="O50" s="286"/>
      <c r="P50" s="286"/>
      <c r="Q50" s="286"/>
      <c r="R50" s="271"/>
      <c r="S50" s="271"/>
      <c r="T50" s="39"/>
      <c r="U50" s="150" t="s">
        <v>15</v>
      </c>
      <c r="V50" s="163">
        <f>IF(V49=0,0,(V49)/((C49/1000000)*8.34))</f>
        <v>0</v>
      </c>
      <c r="W50" s="163">
        <f>IF(W49=0,0,(W49)/((D49/1000000)*8.34))</f>
        <v>1.9165993321716104</v>
      </c>
      <c r="X50" s="276"/>
      <c r="Y50" s="178">
        <f>IF(Y49=0,0,(Y49)/((C49/1000000)*8.34))</f>
        <v>0</v>
      </c>
      <c r="Z50" s="178">
        <f>IF(Z49=0,0,(Z49)/((D49/1000000)*8.34))</f>
        <v>0.8700752523826677</v>
      </c>
      <c r="AA50" s="276"/>
      <c r="AB50" s="178">
        <f>IF(AB49=0,0,(AB49)/((D49/1000000)*8.34))</f>
        <v>3.0422211621771594E-2</v>
      </c>
      <c r="AC50" s="178">
        <f>IF(AC48=0,0,(AC48)/((C49/1000000)*8.34))</f>
        <v>0</v>
      </c>
      <c r="AD50" s="178">
        <f>IF(AD48=0,0,(AD48)/((D49/1000000)*8.34))</f>
        <v>1.7036438508192093</v>
      </c>
      <c r="AE50" s="279"/>
      <c r="AF50" s="11"/>
      <c r="AG50" s="18" t="s">
        <v>22</v>
      </c>
      <c r="AH50" s="6">
        <v>7.54</v>
      </c>
      <c r="AI50" s="6">
        <v>7.5</v>
      </c>
    </row>
    <row r="51" spans="1:35" ht="15.75" x14ac:dyDescent="0.25">
      <c r="A51" s="288">
        <v>17</v>
      </c>
      <c r="B51" s="122" t="s">
        <v>7</v>
      </c>
      <c r="C51" s="134">
        <v>277752</v>
      </c>
      <c r="D51" s="2">
        <v>436037</v>
      </c>
      <c r="E51" s="287">
        <f t="shared" ref="E51" si="31">(C52+D52)</f>
        <v>1831000</v>
      </c>
      <c r="F51" s="2">
        <v>159127</v>
      </c>
      <c r="G51" s="2">
        <v>125067</v>
      </c>
      <c r="H51" s="287">
        <f>F52+G52</f>
        <v>36000</v>
      </c>
      <c r="I51" s="2">
        <v>737337800</v>
      </c>
      <c r="J51" s="3">
        <v>6214.2</v>
      </c>
      <c r="K51" s="3">
        <v>43074.400000000001</v>
      </c>
      <c r="L51" s="3">
        <v>37786.9</v>
      </c>
      <c r="M51" s="3">
        <v>405.1</v>
      </c>
      <c r="N51" s="4">
        <v>942.5</v>
      </c>
      <c r="O51" s="4">
        <v>338.5</v>
      </c>
      <c r="P51" s="4">
        <v>699</v>
      </c>
      <c r="Q51" s="3">
        <v>232.1</v>
      </c>
      <c r="R51" s="270">
        <v>1.06</v>
      </c>
      <c r="S51" s="270">
        <v>0</v>
      </c>
      <c r="T51" s="39"/>
      <c r="U51" s="40" t="s">
        <v>14</v>
      </c>
      <c r="V51" s="164">
        <v>0</v>
      </c>
      <c r="W51" s="164">
        <v>7.125</v>
      </c>
      <c r="X51" s="282">
        <f>(V52+W52)</f>
        <v>37.40625</v>
      </c>
      <c r="Y51" s="179">
        <v>0</v>
      </c>
      <c r="Z51" s="179">
        <v>6.125</v>
      </c>
      <c r="AA51" s="282">
        <f>(Y52+Z52)</f>
        <v>13.475000000000001</v>
      </c>
      <c r="AB51" s="179">
        <v>2.25</v>
      </c>
      <c r="AC51" s="386">
        <v>0</v>
      </c>
      <c r="AD51" s="386">
        <v>26</v>
      </c>
      <c r="AE51" s="278">
        <f>AC51+AD51</f>
        <v>26</v>
      </c>
      <c r="AF51" s="11"/>
      <c r="AG51" s="19" t="s">
        <v>21</v>
      </c>
      <c r="AH51" s="7">
        <v>1</v>
      </c>
      <c r="AI51" s="8">
        <v>5.2999999999999999E-2</v>
      </c>
    </row>
    <row r="52" spans="1:35" ht="15.75" x14ac:dyDescent="0.25">
      <c r="A52" s="264"/>
      <c r="B52" s="283" t="s">
        <v>9</v>
      </c>
      <c r="C52" s="266">
        <f>((C51-C48)*1000)</f>
        <v>0</v>
      </c>
      <c r="D52" s="266">
        <f>((D51-D48)*1000)</f>
        <v>1831000</v>
      </c>
      <c r="E52" s="267"/>
      <c r="F52" s="266">
        <f>((F51-F48)*1000)</f>
        <v>0</v>
      </c>
      <c r="G52" s="266">
        <f>((G51-G48)*1000)</f>
        <v>36000</v>
      </c>
      <c r="H52" s="267"/>
      <c r="I52" s="266">
        <f t="shared" ref="I52:Q52" si="32">(I51-I48)</f>
        <v>1773100</v>
      </c>
      <c r="J52" s="285">
        <f t="shared" si="32"/>
        <v>0</v>
      </c>
      <c r="K52" s="285">
        <f t="shared" si="32"/>
        <v>21.700000000004366</v>
      </c>
      <c r="L52" s="285">
        <f t="shared" si="32"/>
        <v>21.700000000004366</v>
      </c>
      <c r="M52" s="285">
        <f t="shared" si="32"/>
        <v>0</v>
      </c>
      <c r="N52" s="285">
        <f t="shared" si="32"/>
        <v>0.20000000000004547</v>
      </c>
      <c r="O52" s="285">
        <f t="shared" si="32"/>
        <v>0</v>
      </c>
      <c r="P52" s="285">
        <f t="shared" si="32"/>
        <v>0.10000000000002274</v>
      </c>
      <c r="Q52" s="285">
        <f t="shared" si="32"/>
        <v>0</v>
      </c>
      <c r="R52" s="270"/>
      <c r="S52" s="270"/>
      <c r="T52" s="39"/>
      <c r="U52" s="149" t="s">
        <v>16</v>
      </c>
      <c r="V52" s="162">
        <f>(V51*35.195)</f>
        <v>0</v>
      </c>
      <c r="W52" s="162">
        <f>(W51*5.25)</f>
        <v>37.40625</v>
      </c>
      <c r="X52" s="275"/>
      <c r="Y52" s="177">
        <f>(Y51*2.2)</f>
        <v>0</v>
      </c>
      <c r="Z52" s="177">
        <f>(Z51*2.2)</f>
        <v>13.475000000000001</v>
      </c>
      <c r="AA52" s="275"/>
      <c r="AB52" s="177">
        <f>(AB51*0.25)</f>
        <v>0.5625</v>
      </c>
      <c r="AC52" s="385"/>
      <c r="AD52" s="385"/>
      <c r="AE52" s="278"/>
      <c r="AF52" s="11"/>
      <c r="AG52" s="17" t="s">
        <v>23</v>
      </c>
      <c r="AH52" s="5">
        <v>18.5</v>
      </c>
      <c r="AI52" s="5">
        <v>19.3</v>
      </c>
    </row>
    <row r="53" spans="1:35" ht="16.5" thickBot="1" x14ac:dyDescent="0.3">
      <c r="A53" s="265"/>
      <c r="B53" s="284"/>
      <c r="C53" s="268"/>
      <c r="D53" s="268"/>
      <c r="E53" s="268"/>
      <c r="F53" s="268"/>
      <c r="G53" s="268"/>
      <c r="H53" s="268"/>
      <c r="I53" s="268"/>
      <c r="J53" s="286"/>
      <c r="K53" s="286"/>
      <c r="L53" s="286"/>
      <c r="M53" s="286"/>
      <c r="N53" s="286"/>
      <c r="O53" s="286"/>
      <c r="P53" s="286"/>
      <c r="Q53" s="286"/>
      <c r="R53" s="271"/>
      <c r="S53" s="271"/>
      <c r="T53" s="39"/>
      <c r="U53" s="150" t="s">
        <v>15</v>
      </c>
      <c r="V53" s="163">
        <f>IF(V52=0,0,(V52)/((C52/1000000)*8.34))</f>
        <v>0</v>
      </c>
      <c r="W53" s="163">
        <f>IF(W52=0,0,(W52)/((D52/1000000)*8.34))</f>
        <v>2.4495695633553236</v>
      </c>
      <c r="X53" s="276"/>
      <c r="Y53" s="178">
        <f>IF(Y52=0,0,(Y52)/((C52/1000000)*8.34))</f>
        <v>0</v>
      </c>
      <c r="Z53" s="178">
        <f>IF(Z52=0,0,(Z52)/((D52/1000000)*8.34))</f>
        <v>0.88241804153618686</v>
      </c>
      <c r="AA53" s="276"/>
      <c r="AB53" s="178">
        <f>IF(AB52=0,0,(AB52)/((D52/1000000)*8.34))</f>
        <v>3.6835632531659002E-2</v>
      </c>
      <c r="AC53" s="178">
        <f>IF(AC51=0,0,(AC51)/((C52/1000000)*8.34))</f>
        <v>0</v>
      </c>
      <c r="AD53" s="178">
        <f>IF(AD51=0,0,(AD51)/((D52/1000000)*8.34))</f>
        <v>1.7026247925744604</v>
      </c>
      <c r="AE53" s="279"/>
      <c r="AF53" s="11"/>
      <c r="AG53" s="18" t="s">
        <v>22</v>
      </c>
      <c r="AH53" s="6">
        <v>7.4</v>
      </c>
      <c r="AI53" s="6">
        <v>7.78</v>
      </c>
    </row>
    <row r="54" spans="1:35" ht="15.75" x14ac:dyDescent="0.25">
      <c r="A54" s="288">
        <v>18</v>
      </c>
      <c r="B54" s="38" t="s">
        <v>7</v>
      </c>
      <c r="C54" s="134">
        <v>277752</v>
      </c>
      <c r="D54" s="2">
        <v>437632</v>
      </c>
      <c r="E54" s="287">
        <f t="shared" ref="E54" si="33">(C55+D55)</f>
        <v>1595000</v>
      </c>
      <c r="F54" s="2">
        <v>159127</v>
      </c>
      <c r="G54" s="2">
        <v>125102</v>
      </c>
      <c r="H54" s="287">
        <f>F55+G55</f>
        <v>35000</v>
      </c>
      <c r="I54" s="2">
        <v>738921700</v>
      </c>
      <c r="J54" s="3">
        <v>6214.2</v>
      </c>
      <c r="K54" s="3">
        <v>43092.5</v>
      </c>
      <c r="L54" s="3">
        <v>37805.1</v>
      </c>
      <c r="M54" s="3">
        <v>405.1</v>
      </c>
      <c r="N54" s="4">
        <v>942.8</v>
      </c>
      <c r="O54" s="4">
        <v>338.5</v>
      </c>
      <c r="P54" s="4">
        <v>699.2</v>
      </c>
      <c r="Q54" s="3">
        <v>232.1</v>
      </c>
      <c r="R54" s="270">
        <v>1.1100000000000001</v>
      </c>
      <c r="S54" s="270">
        <v>0</v>
      </c>
      <c r="T54" s="39"/>
      <c r="U54" s="40" t="s">
        <v>14</v>
      </c>
      <c r="V54" s="164">
        <v>0</v>
      </c>
      <c r="W54" s="164">
        <v>5</v>
      </c>
      <c r="X54" s="282">
        <f>(V55+W55)</f>
        <v>26.25</v>
      </c>
      <c r="Y54" s="179">
        <v>0</v>
      </c>
      <c r="Z54" s="179">
        <v>5.5</v>
      </c>
      <c r="AA54" s="282">
        <f>(Y55+Z55)</f>
        <v>12.100000000000001</v>
      </c>
      <c r="AB54" s="179">
        <v>1.375</v>
      </c>
      <c r="AC54" s="386">
        <v>0</v>
      </c>
      <c r="AD54" s="386">
        <v>21</v>
      </c>
      <c r="AE54" s="278">
        <f>AC54+AD54</f>
        <v>21</v>
      </c>
      <c r="AF54" s="11"/>
      <c r="AG54" s="19" t="s">
        <v>21</v>
      </c>
      <c r="AH54" s="7">
        <v>1.01</v>
      </c>
      <c r="AI54" s="8">
        <v>3.9E-2</v>
      </c>
    </row>
    <row r="55" spans="1:35" ht="15.75" x14ac:dyDescent="0.25">
      <c r="A55" s="264"/>
      <c r="B55" s="289" t="s">
        <v>9</v>
      </c>
      <c r="C55" s="266">
        <f>((C54-C51)*1000)</f>
        <v>0</v>
      </c>
      <c r="D55" s="266">
        <f>((D54-D51)*1000)</f>
        <v>1595000</v>
      </c>
      <c r="E55" s="267"/>
      <c r="F55" s="266">
        <f>((F54-F51)*1000)</f>
        <v>0</v>
      </c>
      <c r="G55" s="266">
        <f>((G54-G51)*1000)</f>
        <v>35000</v>
      </c>
      <c r="H55" s="267"/>
      <c r="I55" s="266">
        <f t="shared" ref="I55:Q55" si="34">(I54-I51)</f>
        <v>1583900</v>
      </c>
      <c r="J55" s="285">
        <f t="shared" si="34"/>
        <v>0</v>
      </c>
      <c r="K55" s="285">
        <f t="shared" si="34"/>
        <v>18.099999999998545</v>
      </c>
      <c r="L55" s="285">
        <f t="shared" si="34"/>
        <v>18.19999999999709</v>
      </c>
      <c r="M55" s="285">
        <f t="shared" si="34"/>
        <v>0</v>
      </c>
      <c r="N55" s="285">
        <f t="shared" si="34"/>
        <v>0.29999999999995453</v>
      </c>
      <c r="O55" s="285">
        <f t="shared" si="34"/>
        <v>0</v>
      </c>
      <c r="P55" s="285">
        <f t="shared" si="34"/>
        <v>0.20000000000004547</v>
      </c>
      <c r="Q55" s="285">
        <f t="shared" si="34"/>
        <v>0</v>
      </c>
      <c r="R55" s="270"/>
      <c r="S55" s="270"/>
      <c r="T55" s="39"/>
      <c r="U55" s="149" t="s">
        <v>16</v>
      </c>
      <c r="V55" s="162">
        <f>(V54*35.195)</f>
        <v>0</v>
      </c>
      <c r="W55" s="162">
        <f>(W54*5.25)</f>
        <v>26.25</v>
      </c>
      <c r="X55" s="275"/>
      <c r="Y55" s="177">
        <f>(Y54*2.2)</f>
        <v>0</v>
      </c>
      <c r="Z55" s="177">
        <f>(Z54*2.2)</f>
        <v>12.100000000000001</v>
      </c>
      <c r="AA55" s="275"/>
      <c r="AB55" s="177">
        <f>(AB54*0.25)</f>
        <v>0.34375</v>
      </c>
      <c r="AC55" s="385"/>
      <c r="AD55" s="385"/>
      <c r="AE55" s="278"/>
      <c r="AF55" s="11"/>
      <c r="AG55" s="17" t="s">
        <v>23</v>
      </c>
      <c r="AH55" s="5">
        <v>17.600000000000001</v>
      </c>
      <c r="AI55" s="5">
        <v>18.399999999999999</v>
      </c>
    </row>
    <row r="56" spans="1:35" ht="16.5" thickBot="1" x14ac:dyDescent="0.3">
      <c r="A56" s="265"/>
      <c r="B56" s="290"/>
      <c r="C56" s="268"/>
      <c r="D56" s="268"/>
      <c r="E56" s="268"/>
      <c r="F56" s="268"/>
      <c r="G56" s="268"/>
      <c r="H56" s="268"/>
      <c r="I56" s="268"/>
      <c r="J56" s="286"/>
      <c r="K56" s="286"/>
      <c r="L56" s="286"/>
      <c r="M56" s="286"/>
      <c r="N56" s="286"/>
      <c r="O56" s="286"/>
      <c r="P56" s="286"/>
      <c r="Q56" s="286"/>
      <c r="R56" s="271"/>
      <c r="S56" s="271"/>
      <c r="T56" s="39"/>
      <c r="U56" s="150" t="s">
        <v>15</v>
      </c>
      <c r="V56" s="163">
        <f>IF(V55=0,0,(V55)/((C55/1000000)*8.34))</f>
        <v>0</v>
      </c>
      <c r="W56" s="163">
        <f>IF(W55=0,0,(W55)/((D55/1000000)*8.34))</f>
        <v>1.9733429557294604</v>
      </c>
      <c r="X56" s="276"/>
      <c r="Y56" s="178">
        <f>IF(Y55=0,0,(Y55)/((C55/1000000)*8.34))</f>
        <v>0</v>
      </c>
      <c r="Z56" s="178">
        <f>IF(Z55=0,0,(Z55)/((D55/1000000)*8.34))</f>
        <v>0.90961713387910381</v>
      </c>
      <c r="AA56" s="276"/>
      <c r="AB56" s="178">
        <f>IF(AB55=0,0,(AB55)/((D55/1000000)*8.34))</f>
        <v>2.5841395848838173E-2</v>
      </c>
      <c r="AC56" s="178">
        <f>IF(AC54=0,0,(AC54)/((C55/1000000)*8.34))</f>
        <v>0</v>
      </c>
      <c r="AD56" s="178">
        <f>IF(AD54=0,0,(AD54)/((D55/1000000)*8.34))</f>
        <v>1.5786743645835684</v>
      </c>
      <c r="AE56" s="279"/>
      <c r="AF56" s="11"/>
      <c r="AG56" s="18" t="s">
        <v>22</v>
      </c>
      <c r="AH56" s="6">
        <v>7.74</v>
      </c>
      <c r="AI56" s="6">
        <v>7.78</v>
      </c>
    </row>
    <row r="57" spans="1:35" ht="15.75" x14ac:dyDescent="0.25">
      <c r="A57" s="288">
        <v>19</v>
      </c>
      <c r="B57" s="122" t="s">
        <v>7</v>
      </c>
      <c r="C57" s="134">
        <v>277752</v>
      </c>
      <c r="D57" s="2">
        <v>439130</v>
      </c>
      <c r="E57" s="287">
        <f t="shared" ref="E57" si="35">(C58+D58)</f>
        <v>1498000</v>
      </c>
      <c r="F57" s="2">
        <v>159127</v>
      </c>
      <c r="G57" s="2">
        <v>125138</v>
      </c>
      <c r="H57" s="287">
        <f>F58+G58</f>
        <v>36000</v>
      </c>
      <c r="I57" s="2">
        <v>740482900</v>
      </c>
      <c r="J57" s="3">
        <v>6214.2</v>
      </c>
      <c r="K57" s="3">
        <v>43110.2</v>
      </c>
      <c r="L57" s="3">
        <v>37822.699999999997</v>
      </c>
      <c r="M57" s="3">
        <v>405.1</v>
      </c>
      <c r="N57" s="4">
        <v>943.1</v>
      </c>
      <c r="O57" s="4">
        <v>338.5</v>
      </c>
      <c r="P57" s="4">
        <v>699.5</v>
      </c>
      <c r="Q57" s="3">
        <v>232.1</v>
      </c>
      <c r="R57" s="270">
        <v>1.06</v>
      </c>
      <c r="S57" s="270">
        <v>0</v>
      </c>
      <c r="T57" s="39"/>
      <c r="U57" s="40" t="s">
        <v>14</v>
      </c>
      <c r="V57" s="164">
        <v>0</v>
      </c>
      <c r="W57" s="164">
        <v>4.5</v>
      </c>
      <c r="X57" s="282">
        <f>(V58+W58)</f>
        <v>23.625</v>
      </c>
      <c r="Y57" s="179">
        <v>0</v>
      </c>
      <c r="Z57" s="179">
        <v>6</v>
      </c>
      <c r="AA57" s="282">
        <f>(Y58+Z58)</f>
        <v>13.200000000000001</v>
      </c>
      <c r="AB57" s="179">
        <v>1.5</v>
      </c>
      <c r="AC57" s="386">
        <v>0</v>
      </c>
      <c r="AD57" s="386">
        <v>20</v>
      </c>
      <c r="AE57" s="278">
        <f>AC57+AD57</f>
        <v>20</v>
      </c>
      <c r="AF57" s="11"/>
      <c r="AG57" s="19" t="s">
        <v>21</v>
      </c>
      <c r="AH57" s="7">
        <v>1.04</v>
      </c>
      <c r="AI57" s="8">
        <v>3.9E-2</v>
      </c>
    </row>
    <row r="58" spans="1:35" ht="15.75" x14ac:dyDescent="0.25">
      <c r="A58" s="264"/>
      <c r="B58" s="283" t="s">
        <v>9</v>
      </c>
      <c r="C58" s="266">
        <f>((C57-C54)*1000)</f>
        <v>0</v>
      </c>
      <c r="D58" s="266">
        <f>((D57-D54)*1000)</f>
        <v>1498000</v>
      </c>
      <c r="E58" s="267"/>
      <c r="F58" s="266">
        <f>((F57-F54)*1000)</f>
        <v>0</v>
      </c>
      <c r="G58" s="266">
        <f>((G57-G54)*1000)</f>
        <v>36000</v>
      </c>
      <c r="H58" s="267"/>
      <c r="I58" s="266">
        <f t="shared" ref="I58:Q58" si="36">(I57-I54)</f>
        <v>1561200</v>
      </c>
      <c r="J58" s="285">
        <f t="shared" si="36"/>
        <v>0</v>
      </c>
      <c r="K58" s="285">
        <f t="shared" si="36"/>
        <v>17.69999999999709</v>
      </c>
      <c r="L58" s="285">
        <f t="shared" si="36"/>
        <v>17.599999999998545</v>
      </c>
      <c r="M58" s="285">
        <f t="shared" si="36"/>
        <v>0</v>
      </c>
      <c r="N58" s="285">
        <f t="shared" si="36"/>
        <v>0.30000000000006821</v>
      </c>
      <c r="O58" s="285">
        <f t="shared" si="36"/>
        <v>0</v>
      </c>
      <c r="P58" s="285">
        <f t="shared" si="36"/>
        <v>0.29999999999995453</v>
      </c>
      <c r="Q58" s="285">
        <f t="shared" si="36"/>
        <v>0</v>
      </c>
      <c r="R58" s="270"/>
      <c r="S58" s="270"/>
      <c r="T58" s="39"/>
      <c r="U58" s="151" t="s">
        <v>16</v>
      </c>
      <c r="V58" s="162">
        <f>(V57*35.195)</f>
        <v>0</v>
      </c>
      <c r="W58" s="162">
        <f>(W57*5.25)</f>
        <v>23.625</v>
      </c>
      <c r="X58" s="275"/>
      <c r="Y58" s="177">
        <f>(Y57*2.2)</f>
        <v>0</v>
      </c>
      <c r="Z58" s="177">
        <f>(Z57*2.2)</f>
        <v>13.200000000000001</v>
      </c>
      <c r="AA58" s="275"/>
      <c r="AB58" s="177">
        <f>(AB57*0.25)</f>
        <v>0.375</v>
      </c>
      <c r="AC58" s="385"/>
      <c r="AD58" s="385"/>
      <c r="AE58" s="278"/>
      <c r="AF58" s="11"/>
      <c r="AG58" s="17" t="s">
        <v>23</v>
      </c>
      <c r="AH58" s="5">
        <v>17.8</v>
      </c>
      <c r="AI58" s="5">
        <v>18.899999999999999</v>
      </c>
    </row>
    <row r="59" spans="1:35" ht="16.5" thickBot="1" x14ac:dyDescent="0.3">
      <c r="A59" s="265"/>
      <c r="B59" s="284"/>
      <c r="C59" s="268"/>
      <c r="D59" s="268"/>
      <c r="E59" s="268"/>
      <c r="F59" s="268"/>
      <c r="G59" s="268"/>
      <c r="H59" s="268"/>
      <c r="I59" s="268"/>
      <c r="J59" s="286"/>
      <c r="K59" s="286"/>
      <c r="L59" s="286"/>
      <c r="M59" s="286"/>
      <c r="N59" s="286"/>
      <c r="O59" s="286"/>
      <c r="P59" s="286"/>
      <c r="Q59" s="286"/>
      <c r="R59" s="271"/>
      <c r="S59" s="271"/>
      <c r="T59" s="39"/>
      <c r="U59" s="150" t="s">
        <v>15</v>
      </c>
      <c r="V59" s="163">
        <f>IF(V58=0,0,(V58)/((C58/1000000)*8.34))</f>
        <v>0</v>
      </c>
      <c r="W59" s="163">
        <f>IF(W58=0,0,(W58)/((D58/1000000)*8.34))</f>
        <v>1.8910105560411483</v>
      </c>
      <c r="X59" s="276"/>
      <c r="Y59" s="178">
        <f>IF(Y58=0,0,(Y58)/((C58/1000000)*8.34))</f>
        <v>0</v>
      </c>
      <c r="Z59" s="178">
        <f>IF(Z58=0,0,(Z58)/((D58/1000000)*8.34))</f>
        <v>1.0565646281372767</v>
      </c>
      <c r="AA59" s="276"/>
      <c r="AB59" s="178">
        <f>IF(AB58=0,0,(AB58)/((D58/1000000)*8.34))</f>
        <v>3.001604057208172E-2</v>
      </c>
      <c r="AC59" s="178">
        <f>IF(AC57=0,0,(AC57)/((C58/1000000)*8.34))</f>
        <v>0</v>
      </c>
      <c r="AD59" s="178">
        <f>IF(AD57=0,0,(AD57)/((D58/1000000)*8.34))</f>
        <v>1.6008554971776916</v>
      </c>
      <c r="AE59" s="279"/>
      <c r="AF59" s="11"/>
      <c r="AG59" s="18" t="s">
        <v>22</v>
      </c>
      <c r="AH59" s="6">
        <v>7.67</v>
      </c>
      <c r="AI59" s="6">
        <v>7.79</v>
      </c>
    </row>
    <row r="60" spans="1:35" ht="15.75" x14ac:dyDescent="0.25">
      <c r="A60" s="288">
        <v>20</v>
      </c>
      <c r="B60" s="38" t="s">
        <v>7</v>
      </c>
      <c r="C60" s="134">
        <v>277752</v>
      </c>
      <c r="D60" s="2">
        <v>440786</v>
      </c>
      <c r="E60" s="287">
        <f t="shared" ref="E60" si="37">(C61+D61)</f>
        <v>1656000</v>
      </c>
      <c r="F60" s="2">
        <v>159127</v>
      </c>
      <c r="G60" s="2">
        <v>125173</v>
      </c>
      <c r="H60" s="287">
        <f>F61+G61</f>
        <v>35000</v>
      </c>
      <c r="I60" s="2">
        <v>742102900</v>
      </c>
      <c r="J60" s="3">
        <v>6214.2</v>
      </c>
      <c r="K60" s="3">
        <v>43131</v>
      </c>
      <c r="L60" s="3">
        <v>37843.5</v>
      </c>
      <c r="M60" s="3">
        <v>405.1</v>
      </c>
      <c r="N60" s="4">
        <v>943.4</v>
      </c>
      <c r="O60" s="4">
        <v>338.5</v>
      </c>
      <c r="P60" s="4">
        <v>699.7</v>
      </c>
      <c r="Q60" s="3">
        <v>232.1</v>
      </c>
      <c r="R60" s="270">
        <v>1.02</v>
      </c>
      <c r="S60" s="270">
        <v>0</v>
      </c>
      <c r="T60" s="39"/>
      <c r="U60" s="40" t="s">
        <v>14</v>
      </c>
      <c r="V60" s="164">
        <v>0</v>
      </c>
      <c r="W60" s="164">
        <v>5</v>
      </c>
      <c r="X60" s="282">
        <f>(V61+W61)</f>
        <v>26.25</v>
      </c>
      <c r="Y60" s="179">
        <v>0</v>
      </c>
      <c r="Z60" s="179">
        <v>6.5</v>
      </c>
      <c r="AA60" s="282">
        <f>(Y61+Z61)</f>
        <v>14.3</v>
      </c>
      <c r="AB60" s="179">
        <v>2.5</v>
      </c>
      <c r="AC60" s="386">
        <v>0</v>
      </c>
      <c r="AD60" s="386">
        <v>24</v>
      </c>
      <c r="AE60" s="278">
        <f>AC60+AD60</f>
        <v>24</v>
      </c>
      <c r="AF60" s="11"/>
      <c r="AG60" s="19" t="s">
        <v>21</v>
      </c>
      <c r="AH60" s="7">
        <v>1.1499999999999999</v>
      </c>
      <c r="AI60" s="8">
        <v>4.2000000000000003E-2</v>
      </c>
    </row>
    <row r="61" spans="1:35" ht="15.75" x14ac:dyDescent="0.25">
      <c r="A61" s="264"/>
      <c r="B61" s="289" t="s">
        <v>9</v>
      </c>
      <c r="C61" s="266">
        <f>((C60-C57)*1000)</f>
        <v>0</v>
      </c>
      <c r="D61" s="266">
        <f>((D60-D57)*1000)</f>
        <v>1656000</v>
      </c>
      <c r="E61" s="267"/>
      <c r="F61" s="266">
        <f>((F60-F57)*1000)</f>
        <v>0</v>
      </c>
      <c r="G61" s="266">
        <f>((G60-G57)*1000)</f>
        <v>35000</v>
      </c>
      <c r="H61" s="267"/>
      <c r="I61" s="266">
        <f t="shared" ref="I61:Q61" si="38">(I60-I57)</f>
        <v>1620000</v>
      </c>
      <c r="J61" s="285">
        <f t="shared" si="38"/>
        <v>0</v>
      </c>
      <c r="K61" s="285">
        <f t="shared" si="38"/>
        <v>20.80000000000291</v>
      </c>
      <c r="L61" s="285">
        <f t="shared" si="38"/>
        <v>20.80000000000291</v>
      </c>
      <c r="M61" s="285">
        <f t="shared" si="38"/>
        <v>0</v>
      </c>
      <c r="N61" s="285">
        <f t="shared" si="38"/>
        <v>0.29999999999995453</v>
      </c>
      <c r="O61" s="285">
        <f t="shared" si="38"/>
        <v>0</v>
      </c>
      <c r="P61" s="285">
        <f t="shared" si="38"/>
        <v>0.20000000000004547</v>
      </c>
      <c r="Q61" s="285">
        <f t="shared" si="38"/>
        <v>0</v>
      </c>
      <c r="R61" s="270"/>
      <c r="S61" s="270"/>
      <c r="T61" s="39"/>
      <c r="U61" s="149" t="s">
        <v>16</v>
      </c>
      <c r="V61" s="162">
        <f>(V60*35.195)</f>
        <v>0</v>
      </c>
      <c r="W61" s="162">
        <f>(W60*5.25)</f>
        <v>26.25</v>
      </c>
      <c r="X61" s="275"/>
      <c r="Y61" s="177">
        <f>(Y60*2.2)</f>
        <v>0</v>
      </c>
      <c r="Z61" s="177">
        <f>(Z60*2.2)</f>
        <v>14.3</v>
      </c>
      <c r="AA61" s="275"/>
      <c r="AB61" s="177">
        <f>(AB60*0.25)</f>
        <v>0.625</v>
      </c>
      <c r="AC61" s="385"/>
      <c r="AD61" s="385"/>
      <c r="AE61" s="278"/>
      <c r="AF61" s="11"/>
      <c r="AG61" s="17" t="s">
        <v>23</v>
      </c>
      <c r="AH61" s="5">
        <v>18.600000000000001</v>
      </c>
      <c r="AI61" s="5">
        <v>19.3</v>
      </c>
    </row>
    <row r="62" spans="1:35" ht="16.5" thickBot="1" x14ac:dyDescent="0.3">
      <c r="A62" s="265"/>
      <c r="B62" s="290"/>
      <c r="C62" s="268"/>
      <c r="D62" s="268"/>
      <c r="E62" s="268"/>
      <c r="F62" s="268"/>
      <c r="G62" s="268"/>
      <c r="H62" s="268"/>
      <c r="I62" s="268"/>
      <c r="J62" s="286"/>
      <c r="K62" s="286"/>
      <c r="L62" s="286"/>
      <c r="M62" s="286"/>
      <c r="N62" s="286"/>
      <c r="O62" s="286"/>
      <c r="P62" s="286"/>
      <c r="Q62" s="286"/>
      <c r="R62" s="271"/>
      <c r="S62" s="271"/>
      <c r="T62" s="39"/>
      <c r="U62" s="150" t="s">
        <v>15</v>
      </c>
      <c r="V62" s="163">
        <f>IF(V61=0,0,(V61)/((C61/1000000)*8.34))</f>
        <v>0</v>
      </c>
      <c r="W62" s="163">
        <f>IF(W61=0,0,(W61)/((D61/1000000)*8.34))</f>
        <v>1.9006533903312135</v>
      </c>
      <c r="X62" s="276"/>
      <c r="Y62" s="178">
        <f>IF(Y61=0,0,(Y61)/((C61/1000000)*8.34))</f>
        <v>0</v>
      </c>
      <c r="Z62" s="178">
        <f>IF(Z61=0,0,(Z61)/((D61/1000000)*8.34))</f>
        <v>1.035403561209004</v>
      </c>
      <c r="AA62" s="276"/>
      <c r="AB62" s="178">
        <f>IF(AB61=0,0,(AB61)/((D61/1000000)*8.34))</f>
        <v>4.525365215074318E-2</v>
      </c>
      <c r="AC62" s="178">
        <f>IF(AC60=0,0,(AC60)/((C61/1000000)*8.34))</f>
        <v>0</v>
      </c>
      <c r="AD62" s="178">
        <f>IF(AD60=0,0,(AD60)/((D61/1000000)*8.34))</f>
        <v>1.737740242588538</v>
      </c>
      <c r="AE62" s="279"/>
      <c r="AF62" s="11"/>
      <c r="AG62" s="18" t="s">
        <v>22</v>
      </c>
      <c r="AH62" s="6">
        <v>7.53</v>
      </c>
      <c r="AI62" s="6">
        <v>7.73</v>
      </c>
    </row>
    <row r="63" spans="1:35" ht="15.75" x14ac:dyDescent="0.25">
      <c r="A63" s="288">
        <v>21</v>
      </c>
      <c r="B63" s="122" t="s">
        <v>7</v>
      </c>
      <c r="C63" s="134">
        <v>277752</v>
      </c>
      <c r="D63" s="2">
        <v>442447</v>
      </c>
      <c r="E63" s="287">
        <f t="shared" ref="E63" si="39">(C64+D64)</f>
        <v>1661000</v>
      </c>
      <c r="F63" s="2">
        <v>159127</v>
      </c>
      <c r="G63" s="2">
        <v>125209</v>
      </c>
      <c r="H63" s="287">
        <f>F64+G64</f>
        <v>36000</v>
      </c>
      <c r="I63" s="2">
        <v>743986300</v>
      </c>
      <c r="J63" s="3">
        <v>6214.2</v>
      </c>
      <c r="K63" s="3">
        <v>43151.1</v>
      </c>
      <c r="L63" s="3">
        <v>37863.599999999999</v>
      </c>
      <c r="M63" s="3">
        <v>405.1</v>
      </c>
      <c r="N63" s="4">
        <v>943.6</v>
      </c>
      <c r="O63" s="4">
        <v>338.5</v>
      </c>
      <c r="P63" s="4">
        <v>699.8</v>
      </c>
      <c r="Q63" s="3">
        <v>232.1</v>
      </c>
      <c r="R63" s="270">
        <v>0.95</v>
      </c>
      <c r="S63" s="270">
        <v>0</v>
      </c>
      <c r="T63" s="39"/>
      <c r="U63" s="40" t="s">
        <v>14</v>
      </c>
      <c r="V63" s="164">
        <v>0</v>
      </c>
      <c r="W63" s="164">
        <v>6</v>
      </c>
      <c r="X63" s="282">
        <f>(V64+W64)</f>
        <v>31.5</v>
      </c>
      <c r="Y63" s="179">
        <v>0</v>
      </c>
      <c r="Z63" s="179">
        <v>7</v>
      </c>
      <c r="AA63" s="282">
        <f>(Y64+Z64)</f>
        <v>15.400000000000002</v>
      </c>
      <c r="AB63" s="179">
        <v>3</v>
      </c>
      <c r="AC63" s="386">
        <v>0</v>
      </c>
      <c r="AD63" s="386">
        <v>25</v>
      </c>
      <c r="AE63" s="278">
        <f>AC63+AD63</f>
        <v>25</v>
      </c>
      <c r="AF63" s="11"/>
      <c r="AG63" s="19" t="s">
        <v>21</v>
      </c>
      <c r="AH63" s="7">
        <v>1.32</v>
      </c>
      <c r="AI63" s="8">
        <v>4.1000000000000002E-2</v>
      </c>
    </row>
    <row r="64" spans="1:35" ht="15.75" x14ac:dyDescent="0.25">
      <c r="A64" s="264"/>
      <c r="B64" s="283" t="s">
        <v>9</v>
      </c>
      <c r="C64" s="266">
        <f>((C63-C60)*1000)</f>
        <v>0</v>
      </c>
      <c r="D64" s="266">
        <f>((D63-D60)*1000)</f>
        <v>1661000</v>
      </c>
      <c r="E64" s="267"/>
      <c r="F64" s="266">
        <f>((F63-F60)*1000)</f>
        <v>0</v>
      </c>
      <c r="G64" s="266">
        <f>((G63-G60)*1000)</f>
        <v>36000</v>
      </c>
      <c r="H64" s="267"/>
      <c r="I64" s="266">
        <f t="shared" ref="I64:Q64" si="40">(I63-I60)</f>
        <v>1883400</v>
      </c>
      <c r="J64" s="285">
        <f t="shared" si="40"/>
        <v>0</v>
      </c>
      <c r="K64" s="285">
        <f t="shared" si="40"/>
        <v>20.099999999998545</v>
      </c>
      <c r="L64" s="285">
        <f t="shared" si="40"/>
        <v>20.099999999998545</v>
      </c>
      <c r="M64" s="285">
        <f t="shared" si="40"/>
        <v>0</v>
      </c>
      <c r="N64" s="285">
        <f t="shared" si="40"/>
        <v>0.20000000000004547</v>
      </c>
      <c r="O64" s="285">
        <f t="shared" si="40"/>
        <v>0</v>
      </c>
      <c r="P64" s="285">
        <f t="shared" si="40"/>
        <v>9.9999999999909051E-2</v>
      </c>
      <c r="Q64" s="285">
        <f t="shared" si="40"/>
        <v>0</v>
      </c>
      <c r="R64" s="270"/>
      <c r="S64" s="270"/>
      <c r="T64" s="39"/>
      <c r="U64" s="149" t="s">
        <v>16</v>
      </c>
      <c r="V64" s="162">
        <f>(V63*35.195)</f>
        <v>0</v>
      </c>
      <c r="W64" s="162">
        <f>(W63*5.25)</f>
        <v>31.5</v>
      </c>
      <c r="X64" s="275"/>
      <c r="Y64" s="177">
        <f>(Y63*2.2)</f>
        <v>0</v>
      </c>
      <c r="Z64" s="177">
        <f>(Z63*2.2)</f>
        <v>15.400000000000002</v>
      </c>
      <c r="AA64" s="275"/>
      <c r="AB64" s="177">
        <f>(AB63*0.25)</f>
        <v>0.75</v>
      </c>
      <c r="AC64" s="385"/>
      <c r="AD64" s="385"/>
      <c r="AE64" s="278"/>
      <c r="AF64" s="11"/>
      <c r="AG64" s="17" t="s">
        <v>23</v>
      </c>
      <c r="AH64" s="5">
        <v>23.8</v>
      </c>
      <c r="AI64" s="5">
        <v>21.8</v>
      </c>
    </row>
    <row r="65" spans="1:35" ht="16.5" thickBot="1" x14ac:dyDescent="0.3">
      <c r="A65" s="265"/>
      <c r="B65" s="284"/>
      <c r="C65" s="268"/>
      <c r="D65" s="268"/>
      <c r="E65" s="268"/>
      <c r="F65" s="268"/>
      <c r="G65" s="268"/>
      <c r="H65" s="268"/>
      <c r="I65" s="268"/>
      <c r="J65" s="286"/>
      <c r="K65" s="286"/>
      <c r="L65" s="286"/>
      <c r="M65" s="286"/>
      <c r="N65" s="286"/>
      <c r="O65" s="286"/>
      <c r="P65" s="286"/>
      <c r="Q65" s="286"/>
      <c r="R65" s="271"/>
      <c r="S65" s="271"/>
      <c r="T65" s="39"/>
      <c r="U65" s="150" t="s">
        <v>15</v>
      </c>
      <c r="V65" s="163">
        <f>IF(V64=0,0,(V64)/((C64/1000000)*8.34))</f>
        <v>0</v>
      </c>
      <c r="W65" s="163">
        <f>IF(W64=0,0,(W64)/((D64/1000000)*8.34))</f>
        <v>2.2739183728273251</v>
      </c>
      <c r="X65" s="276"/>
      <c r="Y65" s="178">
        <f>IF(Y64=0,0,(Y64)/((C64/1000000)*8.34))</f>
        <v>0</v>
      </c>
      <c r="Z65" s="178">
        <f>IF(Z64=0,0,(Z64)/((D64/1000000)*8.34))</f>
        <v>1.1116934267155814</v>
      </c>
      <c r="AA65" s="276"/>
      <c r="AB65" s="178">
        <f>IF(AB64=0,0,(AB64)/((D64/1000000)*8.34))</f>
        <v>5.4140913638745833E-2</v>
      </c>
      <c r="AC65" s="178">
        <f>IF(AC63=0,0,(AC63)/((C64/1000000)*8.34))</f>
        <v>0</v>
      </c>
      <c r="AD65" s="178">
        <f>IF(AD63=0,0,(AD63)/((D64/1000000)*8.34))</f>
        <v>1.8046971212915277</v>
      </c>
      <c r="AE65" s="279"/>
      <c r="AF65" s="11"/>
      <c r="AG65" s="18" t="s">
        <v>22</v>
      </c>
      <c r="AH65" s="6">
        <v>7.72</v>
      </c>
      <c r="AI65" s="6">
        <v>7.81</v>
      </c>
    </row>
    <row r="66" spans="1:35" ht="15.75" x14ac:dyDescent="0.25">
      <c r="A66" s="288">
        <v>22</v>
      </c>
      <c r="B66" s="38" t="s">
        <v>7</v>
      </c>
      <c r="C66" s="134">
        <v>277752</v>
      </c>
      <c r="D66" s="2">
        <v>444061</v>
      </c>
      <c r="E66" s="287">
        <f t="shared" ref="E66" si="41">(C67+D67)</f>
        <v>1614000</v>
      </c>
      <c r="F66" s="2">
        <v>159127</v>
      </c>
      <c r="G66" s="2">
        <v>125244</v>
      </c>
      <c r="H66" s="287">
        <f>F67+G67</f>
        <v>35000</v>
      </c>
      <c r="I66" s="2">
        <v>745618600</v>
      </c>
      <c r="J66" s="3">
        <v>6214.2</v>
      </c>
      <c r="K66" s="3">
        <v>43170.400000000001</v>
      </c>
      <c r="L66" s="3">
        <v>37882.9</v>
      </c>
      <c r="M66" s="3">
        <v>405.1</v>
      </c>
      <c r="N66" s="4">
        <v>943.9</v>
      </c>
      <c r="O66" s="4">
        <v>338.5</v>
      </c>
      <c r="P66" s="4">
        <v>700.1</v>
      </c>
      <c r="Q66" s="3">
        <v>232.1</v>
      </c>
      <c r="R66" s="270">
        <v>0.99</v>
      </c>
      <c r="S66" s="270">
        <v>0</v>
      </c>
      <c r="T66" s="39"/>
      <c r="U66" s="40" t="s">
        <v>14</v>
      </c>
      <c r="V66" s="164">
        <v>0</v>
      </c>
      <c r="W66" s="164">
        <v>6</v>
      </c>
      <c r="X66" s="282">
        <f>(V67+W67)</f>
        <v>31.5</v>
      </c>
      <c r="Y66" s="179">
        <v>0</v>
      </c>
      <c r="Z66" s="179">
        <v>7</v>
      </c>
      <c r="AA66" s="282">
        <f>(Y67+Z67)</f>
        <v>15.400000000000002</v>
      </c>
      <c r="AB66" s="179">
        <v>1.75</v>
      </c>
      <c r="AC66" s="386">
        <v>0</v>
      </c>
      <c r="AD66" s="386">
        <v>24</v>
      </c>
      <c r="AE66" s="278">
        <f>AC66+AD66</f>
        <v>24</v>
      </c>
      <c r="AF66" s="11"/>
      <c r="AG66" s="19" t="s">
        <v>21</v>
      </c>
      <c r="AH66" s="7">
        <v>1.04</v>
      </c>
      <c r="AI66" s="8">
        <v>5.8999999999999997E-2</v>
      </c>
    </row>
    <row r="67" spans="1:35" ht="15.75" x14ac:dyDescent="0.25">
      <c r="A67" s="264"/>
      <c r="B67" s="283" t="s">
        <v>9</v>
      </c>
      <c r="C67" s="266">
        <f>((C66-C63)*1000)</f>
        <v>0</v>
      </c>
      <c r="D67" s="266">
        <f>((D66-D63)*1000)</f>
        <v>1614000</v>
      </c>
      <c r="E67" s="267"/>
      <c r="F67" s="266">
        <f>((F66-F63)*1000)</f>
        <v>0</v>
      </c>
      <c r="G67" s="266">
        <f>((G66-G63)*1000)</f>
        <v>35000</v>
      </c>
      <c r="H67" s="267"/>
      <c r="I67" s="266">
        <f t="shared" ref="I67:Q67" si="42">(I66-I63)</f>
        <v>1632300</v>
      </c>
      <c r="J67" s="285">
        <f t="shared" si="42"/>
        <v>0</v>
      </c>
      <c r="K67" s="285">
        <f t="shared" si="42"/>
        <v>19.30000000000291</v>
      </c>
      <c r="L67" s="285">
        <f t="shared" si="42"/>
        <v>19.30000000000291</v>
      </c>
      <c r="M67" s="285">
        <f t="shared" si="42"/>
        <v>0</v>
      </c>
      <c r="N67" s="285">
        <f t="shared" si="42"/>
        <v>0.29999999999995453</v>
      </c>
      <c r="O67" s="285">
        <f t="shared" si="42"/>
        <v>0</v>
      </c>
      <c r="P67" s="285">
        <f t="shared" si="42"/>
        <v>0.30000000000006821</v>
      </c>
      <c r="Q67" s="285">
        <f t="shared" si="42"/>
        <v>0</v>
      </c>
      <c r="R67" s="270"/>
      <c r="S67" s="270"/>
      <c r="T67" s="39"/>
      <c r="U67" s="149" t="s">
        <v>16</v>
      </c>
      <c r="V67" s="162">
        <f>(V66*35.195)</f>
        <v>0</v>
      </c>
      <c r="W67" s="162">
        <f>(W66*5.25)</f>
        <v>31.5</v>
      </c>
      <c r="X67" s="275"/>
      <c r="Y67" s="177">
        <f>(Y66*2.2)</f>
        <v>0</v>
      </c>
      <c r="Z67" s="177">
        <f>(Z66*2.2)</f>
        <v>15.400000000000002</v>
      </c>
      <c r="AA67" s="275"/>
      <c r="AB67" s="177">
        <f>(AB66*0.25)</f>
        <v>0.4375</v>
      </c>
      <c r="AC67" s="385"/>
      <c r="AD67" s="385"/>
      <c r="AE67" s="278"/>
      <c r="AF67" s="11"/>
      <c r="AG67" s="17" t="s">
        <v>23</v>
      </c>
      <c r="AH67" s="5">
        <v>19.8</v>
      </c>
      <c r="AI67" s="5">
        <v>20.9</v>
      </c>
    </row>
    <row r="68" spans="1:35" ht="16.5" thickBot="1" x14ac:dyDescent="0.3">
      <c r="A68" s="265"/>
      <c r="B68" s="284"/>
      <c r="C68" s="268"/>
      <c r="D68" s="268"/>
      <c r="E68" s="268"/>
      <c r="F68" s="268"/>
      <c r="G68" s="268"/>
      <c r="H68" s="268"/>
      <c r="I68" s="268"/>
      <c r="J68" s="286"/>
      <c r="K68" s="286"/>
      <c r="L68" s="286"/>
      <c r="M68" s="286"/>
      <c r="N68" s="286"/>
      <c r="O68" s="286"/>
      <c r="P68" s="286"/>
      <c r="Q68" s="286"/>
      <c r="R68" s="271"/>
      <c r="S68" s="271"/>
      <c r="T68" s="39"/>
      <c r="U68" s="150" t="s">
        <v>15</v>
      </c>
      <c r="V68" s="163">
        <f>IF(V67=0,0,(V67)/((C67/1000000)*8.34))</f>
        <v>0</v>
      </c>
      <c r="W68" s="163">
        <f>IF(W67=0,0,(W67)/((D67/1000000)*8.34))</f>
        <v>2.3401353266828915</v>
      </c>
      <c r="X68" s="276"/>
      <c r="Y68" s="178">
        <f>IF(Y67=0,0,(Y67)/((C67/1000000)*8.34))</f>
        <v>0</v>
      </c>
      <c r="Z68" s="178">
        <f>IF(Z67=0,0,(Z67)/((D67/1000000)*8.34))</f>
        <v>1.1440661597116359</v>
      </c>
      <c r="AA68" s="276"/>
      <c r="AB68" s="178">
        <f>IF(AB67=0,0,(AB67)/((D67/1000000)*8.34))</f>
        <v>3.2501879537262385E-2</v>
      </c>
      <c r="AC68" s="178">
        <f>IF(AC66=0,0,(AC66)/((C67/1000000)*8.34))</f>
        <v>0</v>
      </c>
      <c r="AD68" s="178">
        <f>IF(AD66=0,0,(AD66)/((D67/1000000)*8.34))</f>
        <v>1.7829602489012506</v>
      </c>
      <c r="AE68" s="279"/>
      <c r="AF68" s="11"/>
      <c r="AG68" s="18" t="s">
        <v>22</v>
      </c>
      <c r="AH68" s="6">
        <v>7.43</v>
      </c>
      <c r="AI68" s="6">
        <v>7.54</v>
      </c>
    </row>
    <row r="69" spans="1:35" ht="15.75" x14ac:dyDescent="0.25">
      <c r="A69" s="288">
        <v>23</v>
      </c>
      <c r="B69" s="38" t="s">
        <v>7</v>
      </c>
      <c r="C69" s="134">
        <v>277752</v>
      </c>
      <c r="D69" s="2">
        <v>445757</v>
      </c>
      <c r="E69" s="287">
        <f t="shared" ref="E69" si="43">(C70+D70)</f>
        <v>1696000</v>
      </c>
      <c r="F69" s="2">
        <v>159127</v>
      </c>
      <c r="G69" s="2">
        <v>125244</v>
      </c>
      <c r="H69" s="287">
        <f>F70+G70</f>
        <v>0</v>
      </c>
      <c r="I69" s="2">
        <v>747236800</v>
      </c>
      <c r="J69" s="3">
        <v>6214.2</v>
      </c>
      <c r="K69" s="3">
        <v>43191.1</v>
      </c>
      <c r="L69" s="3">
        <v>37903.599999999999</v>
      </c>
      <c r="M69" s="3">
        <v>405.1</v>
      </c>
      <c r="N69" s="4">
        <v>944.2</v>
      </c>
      <c r="O69" s="4">
        <v>338.5</v>
      </c>
      <c r="P69" s="4">
        <v>700.3</v>
      </c>
      <c r="Q69" s="3">
        <v>232.1</v>
      </c>
      <c r="R69" s="270">
        <v>1.02</v>
      </c>
      <c r="S69" s="270">
        <v>0</v>
      </c>
      <c r="T69" s="39"/>
      <c r="U69" s="40" t="s">
        <v>14</v>
      </c>
      <c r="V69" s="164">
        <v>0</v>
      </c>
      <c r="W69" s="164">
        <v>6.5</v>
      </c>
      <c r="X69" s="282">
        <f>(V70+W70)</f>
        <v>34.125</v>
      </c>
      <c r="Y69" s="179">
        <v>0</v>
      </c>
      <c r="Z69" s="179">
        <v>8.25</v>
      </c>
      <c r="AA69" s="282">
        <f>(Y70+Z70)</f>
        <v>18.150000000000002</v>
      </c>
      <c r="AB69" s="179">
        <v>2.625</v>
      </c>
      <c r="AC69" s="386">
        <v>0</v>
      </c>
      <c r="AD69" s="386">
        <v>27</v>
      </c>
      <c r="AE69" s="278">
        <f>AC69+AD69</f>
        <v>27</v>
      </c>
      <c r="AF69" s="11"/>
      <c r="AG69" s="19" t="s">
        <v>21</v>
      </c>
      <c r="AH69" s="7">
        <v>0.94</v>
      </c>
      <c r="AI69" s="8">
        <v>5.8000000000000003E-2</v>
      </c>
    </row>
    <row r="70" spans="1:35" ht="15.75" x14ac:dyDescent="0.25">
      <c r="A70" s="264"/>
      <c r="B70" s="283" t="s">
        <v>9</v>
      </c>
      <c r="C70" s="266">
        <f>((C69-C66)*1000)</f>
        <v>0</v>
      </c>
      <c r="D70" s="266">
        <f>((D69-D66)*1000)</f>
        <v>1696000</v>
      </c>
      <c r="E70" s="267"/>
      <c r="F70" s="266">
        <f>((F69-F66)*1000)</f>
        <v>0</v>
      </c>
      <c r="G70" s="266">
        <f>((G69-G66)*1000)</f>
        <v>0</v>
      </c>
      <c r="H70" s="267"/>
      <c r="I70" s="266">
        <f t="shared" ref="I70:Q70" si="44">(I69-I66)</f>
        <v>1618200</v>
      </c>
      <c r="J70" s="285">
        <f t="shared" si="44"/>
        <v>0</v>
      </c>
      <c r="K70" s="285">
        <f t="shared" si="44"/>
        <v>20.69999999999709</v>
      </c>
      <c r="L70" s="285">
        <f t="shared" si="44"/>
        <v>20.69999999999709</v>
      </c>
      <c r="M70" s="285">
        <f t="shared" si="44"/>
        <v>0</v>
      </c>
      <c r="N70" s="285">
        <f t="shared" si="44"/>
        <v>0.30000000000006821</v>
      </c>
      <c r="O70" s="285">
        <f t="shared" si="44"/>
        <v>0</v>
      </c>
      <c r="P70" s="285">
        <f t="shared" si="44"/>
        <v>0.19999999999993179</v>
      </c>
      <c r="Q70" s="285">
        <f t="shared" si="44"/>
        <v>0</v>
      </c>
      <c r="R70" s="270"/>
      <c r="S70" s="270"/>
      <c r="T70" s="39"/>
      <c r="U70" s="149" t="s">
        <v>16</v>
      </c>
      <c r="V70" s="162">
        <f>(V69*35.195)</f>
        <v>0</v>
      </c>
      <c r="W70" s="162">
        <f>(W69*5.25)</f>
        <v>34.125</v>
      </c>
      <c r="X70" s="275"/>
      <c r="Y70" s="177">
        <f>(Y69*2.2)</f>
        <v>0</v>
      </c>
      <c r="Z70" s="177">
        <f>(Z69*2.2)</f>
        <v>18.150000000000002</v>
      </c>
      <c r="AA70" s="275"/>
      <c r="AB70" s="177">
        <f>(AB69*0.25)</f>
        <v>0.65625</v>
      </c>
      <c r="AC70" s="385"/>
      <c r="AD70" s="385"/>
      <c r="AE70" s="278"/>
      <c r="AF70" s="11"/>
      <c r="AG70" s="17" t="s">
        <v>23</v>
      </c>
      <c r="AH70" s="5">
        <v>23.8</v>
      </c>
      <c r="AI70" s="5">
        <v>20.5</v>
      </c>
    </row>
    <row r="71" spans="1:35" ht="16.5" thickBot="1" x14ac:dyDescent="0.3">
      <c r="A71" s="265"/>
      <c r="B71" s="284"/>
      <c r="C71" s="268"/>
      <c r="D71" s="268"/>
      <c r="E71" s="268"/>
      <c r="F71" s="268"/>
      <c r="G71" s="268"/>
      <c r="H71" s="268"/>
      <c r="I71" s="268"/>
      <c r="J71" s="286"/>
      <c r="K71" s="286"/>
      <c r="L71" s="286"/>
      <c r="M71" s="286"/>
      <c r="N71" s="286"/>
      <c r="O71" s="286"/>
      <c r="P71" s="286"/>
      <c r="Q71" s="286"/>
      <c r="R71" s="271"/>
      <c r="S71" s="271"/>
      <c r="T71" s="39"/>
      <c r="U71" s="150" t="s">
        <v>15</v>
      </c>
      <c r="V71" s="163">
        <f>IF(V70=0,0,(V70)/((C70/1000000)*8.34))</f>
        <v>0</v>
      </c>
      <c r="W71" s="163">
        <f>IF(W70=0,0,(W70)/((D70/1000000)*8.34))</f>
        <v>2.4125746572553282</v>
      </c>
      <c r="X71" s="276"/>
      <c r="Y71" s="178">
        <f>IF(Y70=0,0,(Y70)/((C70/1000000)*8.34))</f>
        <v>0</v>
      </c>
      <c r="Z71" s="178">
        <f>IF(Z70=0,0,(Z70)/((D70/1000000)*8.34))</f>
        <v>1.2831715759467899</v>
      </c>
      <c r="AA71" s="276"/>
      <c r="AB71" s="178">
        <f>IF(AB70=0,0,(AB70)/((D70/1000000)*8.34))</f>
        <v>4.6395666485679388E-2</v>
      </c>
      <c r="AC71" s="178">
        <f>IF(AC69=0,0,(AC69)/((C70/1000000)*8.34))</f>
        <v>0</v>
      </c>
      <c r="AD71" s="178">
        <f>IF(AD69=0,0,(AD69)/((D70/1000000)*8.34))</f>
        <v>1.9088502782679517</v>
      </c>
      <c r="AE71" s="279"/>
      <c r="AF71" s="11"/>
      <c r="AG71" s="18" t="s">
        <v>22</v>
      </c>
      <c r="AH71" s="6">
        <v>7.71</v>
      </c>
      <c r="AI71" s="6">
        <v>7.59</v>
      </c>
    </row>
    <row r="72" spans="1:35" ht="15.75" x14ac:dyDescent="0.25">
      <c r="A72" s="288">
        <v>24</v>
      </c>
      <c r="B72" s="38" t="s">
        <v>7</v>
      </c>
      <c r="C72" s="134">
        <v>279444</v>
      </c>
      <c r="D72" s="2">
        <v>445873</v>
      </c>
      <c r="E72" s="287">
        <f t="shared" ref="E72" si="45">(C73+D73)</f>
        <v>1808000</v>
      </c>
      <c r="F72" s="2">
        <v>159307</v>
      </c>
      <c r="G72" s="2">
        <v>125280</v>
      </c>
      <c r="H72" s="287">
        <f>F73+G73</f>
        <v>216000</v>
      </c>
      <c r="I72" s="2">
        <v>748823400</v>
      </c>
      <c r="J72" s="3">
        <v>6231.8</v>
      </c>
      <c r="K72" s="3">
        <v>43192.3</v>
      </c>
      <c r="L72" s="3">
        <v>37904.800000000003</v>
      </c>
      <c r="M72" s="3">
        <v>406.1</v>
      </c>
      <c r="N72" s="4">
        <v>944.2</v>
      </c>
      <c r="O72" s="4">
        <v>338.7</v>
      </c>
      <c r="P72" s="4">
        <v>700.3</v>
      </c>
      <c r="Q72" s="3">
        <v>232.1</v>
      </c>
      <c r="R72" s="270">
        <v>1.1200000000000001</v>
      </c>
      <c r="S72" s="270">
        <v>0</v>
      </c>
      <c r="T72" s="39"/>
      <c r="U72" s="40" t="s">
        <v>14</v>
      </c>
      <c r="V72" s="164">
        <v>1.375</v>
      </c>
      <c r="W72" s="164">
        <v>0.5</v>
      </c>
      <c r="X72" s="282">
        <f>(V73+W73)</f>
        <v>51.018124999999998</v>
      </c>
      <c r="Y72" s="179">
        <v>21</v>
      </c>
      <c r="Z72" s="179">
        <v>0.6</v>
      </c>
      <c r="AA72" s="282">
        <f>(Y73+Z73)</f>
        <v>47.52</v>
      </c>
      <c r="AB72" s="179">
        <v>6.75</v>
      </c>
      <c r="AC72" s="386">
        <v>25</v>
      </c>
      <c r="AD72" s="386">
        <v>2</v>
      </c>
      <c r="AE72" s="278">
        <f>AC72+AD72</f>
        <v>27</v>
      </c>
      <c r="AF72" s="11"/>
      <c r="AG72" s="19" t="s">
        <v>21</v>
      </c>
      <c r="AH72" s="7">
        <v>1.03</v>
      </c>
      <c r="AI72" s="8">
        <v>4.9000000000000002E-2</v>
      </c>
    </row>
    <row r="73" spans="1:35" ht="15.75" x14ac:dyDescent="0.25">
      <c r="A73" s="264"/>
      <c r="B73" s="283" t="s">
        <v>9</v>
      </c>
      <c r="C73" s="266">
        <f>((C72-C69)*1000)</f>
        <v>1692000</v>
      </c>
      <c r="D73" s="266">
        <f>((D72-D69)*1000)</f>
        <v>116000</v>
      </c>
      <c r="E73" s="267"/>
      <c r="F73" s="266">
        <f>((F72-F69)*1000)</f>
        <v>180000</v>
      </c>
      <c r="G73" s="266">
        <f>((G72-G69)*1000)</f>
        <v>36000</v>
      </c>
      <c r="H73" s="267"/>
      <c r="I73" s="266">
        <f t="shared" ref="I73:Q73" si="46">(I72-I69)</f>
        <v>1586600</v>
      </c>
      <c r="J73" s="285">
        <f t="shared" si="46"/>
        <v>17.600000000000364</v>
      </c>
      <c r="K73" s="285">
        <f t="shared" si="46"/>
        <v>1.2000000000043656</v>
      </c>
      <c r="L73" s="285">
        <f t="shared" si="46"/>
        <v>1.2000000000043656</v>
      </c>
      <c r="M73" s="285">
        <f t="shared" si="46"/>
        <v>1</v>
      </c>
      <c r="N73" s="285">
        <f t="shared" si="46"/>
        <v>0</v>
      </c>
      <c r="O73" s="285">
        <f t="shared" si="46"/>
        <v>0.19999999999998863</v>
      </c>
      <c r="P73" s="285">
        <f t="shared" si="46"/>
        <v>0</v>
      </c>
      <c r="Q73" s="285">
        <f t="shared" si="46"/>
        <v>0</v>
      </c>
      <c r="R73" s="270"/>
      <c r="S73" s="270"/>
      <c r="T73" s="39"/>
      <c r="U73" s="149" t="s">
        <v>16</v>
      </c>
      <c r="V73" s="162">
        <f>(V72*35.195)</f>
        <v>48.393124999999998</v>
      </c>
      <c r="W73" s="162">
        <f>(W72*5.25)</f>
        <v>2.625</v>
      </c>
      <c r="X73" s="275"/>
      <c r="Y73" s="177">
        <f>(Y72*2.2)</f>
        <v>46.2</v>
      </c>
      <c r="Z73" s="177">
        <f>(Z72*2.2)</f>
        <v>1.32</v>
      </c>
      <c r="AA73" s="275"/>
      <c r="AB73" s="177">
        <f>(AB72*0.25)</f>
        <v>1.6875</v>
      </c>
      <c r="AC73" s="385"/>
      <c r="AD73" s="385"/>
      <c r="AE73" s="278"/>
      <c r="AF73" s="11"/>
      <c r="AG73" s="17" t="s">
        <v>23</v>
      </c>
      <c r="AH73" s="5">
        <v>18.600000000000001</v>
      </c>
      <c r="AI73" s="5">
        <v>19.7</v>
      </c>
    </row>
    <row r="74" spans="1:35" ht="16.5" thickBot="1" x14ac:dyDescent="0.3">
      <c r="A74" s="265"/>
      <c r="B74" s="284"/>
      <c r="C74" s="268"/>
      <c r="D74" s="268"/>
      <c r="E74" s="268"/>
      <c r="F74" s="268"/>
      <c r="G74" s="268"/>
      <c r="H74" s="268"/>
      <c r="I74" s="268"/>
      <c r="J74" s="286"/>
      <c r="K74" s="286"/>
      <c r="L74" s="286"/>
      <c r="M74" s="286"/>
      <c r="N74" s="286"/>
      <c r="O74" s="286"/>
      <c r="P74" s="286"/>
      <c r="Q74" s="286"/>
      <c r="R74" s="271"/>
      <c r="S74" s="271"/>
      <c r="T74" s="39"/>
      <c r="U74" s="150" t="s">
        <v>15</v>
      </c>
      <c r="V74" s="163">
        <f>IF(V73=0,0,(V73)/((C73/1000000)*8.34))</f>
        <v>3.4293930104143637</v>
      </c>
      <c r="W74" s="163">
        <f>IF(W73=0,0,(W73)/((D73/1000000)*8.34))</f>
        <v>2.7133465641280079</v>
      </c>
      <c r="X74" s="276"/>
      <c r="Y74" s="178">
        <f>IF(Y73=0,0,(Y73)/((C73/1000000)*8.34))</f>
        <v>3.2739765634301072</v>
      </c>
      <c r="Z74" s="178">
        <f>IF(Z73=0,0,(Z73)/((D73/1000000)*8.34))</f>
        <v>1.3644257008186553</v>
      </c>
      <c r="AA74" s="276"/>
      <c r="AB74" s="178">
        <f>IF(AB73=0,0,(AB73)/(((C73+D73)/1000000)*8.34))</f>
        <v>0.11191268224358566</v>
      </c>
      <c r="AC74" s="178">
        <f>IF(AC72=0,0,(AC72)/((C73/1000000)*8.34))</f>
        <v>1.7716323395184563</v>
      </c>
      <c r="AD74" s="178">
        <f>IF(AD72=0,0,(AD72)/((D73/1000000)*8.34))</f>
        <v>2.0673116679070533</v>
      </c>
      <c r="AE74" s="279"/>
      <c r="AF74" s="11"/>
      <c r="AG74" s="18" t="s">
        <v>22</v>
      </c>
      <c r="AH74" s="6">
        <v>7.61</v>
      </c>
      <c r="AI74" s="6">
        <v>7.8</v>
      </c>
    </row>
    <row r="75" spans="1:35" ht="15.75" x14ac:dyDescent="0.25">
      <c r="A75" s="288">
        <v>25</v>
      </c>
      <c r="B75" s="38" t="s">
        <v>7</v>
      </c>
      <c r="C75" s="134">
        <v>281543</v>
      </c>
      <c r="D75" s="2">
        <v>445873</v>
      </c>
      <c r="E75" s="287">
        <f t="shared" ref="E75" si="47">(C76+D76)</f>
        <v>2099000</v>
      </c>
      <c r="F75" s="2">
        <v>159346</v>
      </c>
      <c r="G75" s="2">
        <v>125280</v>
      </c>
      <c r="H75" s="287">
        <f>F76+G76</f>
        <v>39000</v>
      </c>
      <c r="I75" s="2">
        <v>750675400</v>
      </c>
      <c r="J75" s="3">
        <v>6256.3</v>
      </c>
      <c r="K75" s="3">
        <v>43192.3</v>
      </c>
      <c r="L75" s="3">
        <v>37904.800000000003</v>
      </c>
      <c r="M75" s="3">
        <v>406.3</v>
      </c>
      <c r="N75" s="4">
        <v>944.2</v>
      </c>
      <c r="O75" s="4">
        <v>338.8</v>
      </c>
      <c r="P75" s="4">
        <v>700.3</v>
      </c>
      <c r="Q75" s="3">
        <v>232.1</v>
      </c>
      <c r="R75" s="270">
        <v>1.1499999999999999</v>
      </c>
      <c r="S75" s="270">
        <v>0</v>
      </c>
      <c r="T75" s="39"/>
      <c r="U75" s="40" t="s">
        <v>14</v>
      </c>
      <c r="V75" s="164">
        <v>1</v>
      </c>
      <c r="W75" s="164">
        <v>0</v>
      </c>
      <c r="X75" s="282">
        <f>(V76+W76)</f>
        <v>35.195</v>
      </c>
      <c r="Y75" s="179">
        <v>30</v>
      </c>
      <c r="Z75" s="179">
        <v>0</v>
      </c>
      <c r="AA75" s="282">
        <f>(Y76+Z76)</f>
        <v>66</v>
      </c>
      <c r="AB75" s="179">
        <v>8.25</v>
      </c>
      <c r="AC75" s="386">
        <v>23</v>
      </c>
      <c r="AD75" s="386">
        <v>0</v>
      </c>
      <c r="AE75" s="278">
        <f>AC75+AD75</f>
        <v>23</v>
      </c>
      <c r="AF75" s="11"/>
      <c r="AG75" s="19" t="s">
        <v>21</v>
      </c>
      <c r="AH75" s="7">
        <v>1.1399999999999999</v>
      </c>
      <c r="AI75" s="8">
        <v>3.5000000000000003E-2</v>
      </c>
    </row>
    <row r="76" spans="1:35" ht="15.75" x14ac:dyDescent="0.25">
      <c r="A76" s="264"/>
      <c r="B76" s="283" t="s">
        <v>9</v>
      </c>
      <c r="C76" s="266">
        <f>((C75-C72)*1000)</f>
        <v>2099000</v>
      </c>
      <c r="D76" s="266">
        <f>((D75-D72)*1000)</f>
        <v>0</v>
      </c>
      <c r="E76" s="267"/>
      <c r="F76" s="266">
        <f>((F75-F72)*1000)</f>
        <v>39000</v>
      </c>
      <c r="G76" s="266">
        <f>((G75-G72)*1000)</f>
        <v>0</v>
      </c>
      <c r="H76" s="267"/>
      <c r="I76" s="266">
        <f t="shared" ref="I76:Q76" si="48">(I75-I72)</f>
        <v>1852000</v>
      </c>
      <c r="J76" s="285">
        <f t="shared" si="48"/>
        <v>24.5</v>
      </c>
      <c r="K76" s="285">
        <f t="shared" si="48"/>
        <v>0</v>
      </c>
      <c r="L76" s="285">
        <f t="shared" si="48"/>
        <v>0</v>
      </c>
      <c r="M76" s="285">
        <f t="shared" si="48"/>
        <v>0.19999999999998863</v>
      </c>
      <c r="N76" s="285">
        <f t="shared" si="48"/>
        <v>0</v>
      </c>
      <c r="O76" s="285">
        <f t="shared" si="48"/>
        <v>0.10000000000002274</v>
      </c>
      <c r="P76" s="285">
        <f t="shared" si="48"/>
        <v>0</v>
      </c>
      <c r="Q76" s="285">
        <f t="shared" si="48"/>
        <v>0</v>
      </c>
      <c r="R76" s="270"/>
      <c r="S76" s="270"/>
      <c r="T76" s="39"/>
      <c r="U76" s="149" t="s">
        <v>16</v>
      </c>
      <c r="V76" s="162">
        <f>(V75*35.195)</f>
        <v>35.195</v>
      </c>
      <c r="W76" s="162">
        <f>(W75*5.25)</f>
        <v>0</v>
      </c>
      <c r="X76" s="275"/>
      <c r="Y76" s="177">
        <f>(Y75*2.2)</f>
        <v>66</v>
      </c>
      <c r="Z76" s="177">
        <f>(Z75*2.2)</f>
        <v>0</v>
      </c>
      <c r="AA76" s="275"/>
      <c r="AB76" s="177">
        <f>(AB75*0.25)</f>
        <v>2.0625</v>
      </c>
      <c r="AC76" s="385"/>
      <c r="AD76" s="385"/>
      <c r="AE76" s="278"/>
      <c r="AF76" s="11"/>
      <c r="AG76" s="17" t="s">
        <v>23</v>
      </c>
      <c r="AH76" s="5">
        <v>16.899999999999999</v>
      </c>
      <c r="AI76" s="5">
        <v>19.2</v>
      </c>
    </row>
    <row r="77" spans="1:35" ht="16.5" thickBot="1" x14ac:dyDescent="0.3">
      <c r="A77" s="265"/>
      <c r="B77" s="284"/>
      <c r="C77" s="268"/>
      <c r="D77" s="268"/>
      <c r="E77" s="268"/>
      <c r="F77" s="268"/>
      <c r="G77" s="268"/>
      <c r="H77" s="268"/>
      <c r="I77" s="268"/>
      <c r="J77" s="286"/>
      <c r="K77" s="286"/>
      <c r="L77" s="286"/>
      <c r="M77" s="286"/>
      <c r="N77" s="286"/>
      <c r="O77" s="286"/>
      <c r="P77" s="286"/>
      <c r="Q77" s="286"/>
      <c r="R77" s="271"/>
      <c r="S77" s="271"/>
      <c r="T77" s="39"/>
      <c r="U77" s="150" t="s">
        <v>15</v>
      </c>
      <c r="V77" s="163">
        <f>IF(V76=0,0,(V76)/((C76/1000000)*8.34))</f>
        <v>2.010492606391304</v>
      </c>
      <c r="W77" s="163">
        <f>IF(W76=0,0,(W76)/((D76/1000000)*8.34))</f>
        <v>0</v>
      </c>
      <c r="X77" s="276"/>
      <c r="Y77" s="178">
        <f>IF(Y76=0,0,(Y76)/((C76/1000000)*8.34))</f>
        <v>3.7702091780601239</v>
      </c>
      <c r="Z77" s="178">
        <f>IF(Z76=0,0,(Z76)/((D76/1000000)*8.34))</f>
        <v>0</v>
      </c>
      <c r="AA77" s="276"/>
      <c r="AB77" s="178">
        <f>IF(AB76=0,0,(AB76)/(((C76+D76)/1000000)*8.34))</f>
        <v>0.11781903681437887</v>
      </c>
      <c r="AC77" s="178">
        <f>IF(AC75=0,0,(AC75)/((C76/1000000)*8.34))</f>
        <v>1.3138607741724675</v>
      </c>
      <c r="AD77" s="178">
        <f>IF(AD75=0,0,(AD75)/((D76/1000000)*8.34))</f>
        <v>0</v>
      </c>
      <c r="AE77" s="279"/>
      <c r="AF77" s="11"/>
      <c r="AG77" s="18" t="s">
        <v>22</v>
      </c>
      <c r="AH77" s="6">
        <v>7.57</v>
      </c>
      <c r="AI77" s="6">
        <v>7.99</v>
      </c>
    </row>
    <row r="78" spans="1:35" ht="15.75" x14ac:dyDescent="0.25">
      <c r="A78" s="288">
        <v>26</v>
      </c>
      <c r="B78" s="38" t="s">
        <v>7</v>
      </c>
      <c r="C78" s="134">
        <v>282841</v>
      </c>
      <c r="D78" s="2">
        <v>445873</v>
      </c>
      <c r="E78" s="287">
        <f t="shared" ref="E78" si="49">(C79+D79)</f>
        <v>1298000</v>
      </c>
      <c r="F78" s="2">
        <v>159385</v>
      </c>
      <c r="G78" s="2">
        <v>125280</v>
      </c>
      <c r="H78" s="287">
        <f>F79+G79</f>
        <v>39000</v>
      </c>
      <c r="I78" s="2">
        <v>752352400</v>
      </c>
      <c r="J78" s="3">
        <v>6271.2</v>
      </c>
      <c r="K78" s="3">
        <v>43192.3</v>
      </c>
      <c r="L78" s="3">
        <v>37904.800000000003</v>
      </c>
      <c r="M78" s="3">
        <v>406.5</v>
      </c>
      <c r="N78" s="4">
        <v>944.2</v>
      </c>
      <c r="O78" s="4">
        <v>338.9</v>
      </c>
      <c r="P78" s="4">
        <v>700.3</v>
      </c>
      <c r="Q78" s="3">
        <v>232.1</v>
      </c>
      <c r="R78" s="270">
        <v>1.1000000000000001</v>
      </c>
      <c r="S78" s="270">
        <v>0</v>
      </c>
      <c r="T78" s="39"/>
      <c r="U78" s="40" t="s">
        <v>14</v>
      </c>
      <c r="V78" s="164">
        <v>0.625</v>
      </c>
      <c r="W78" s="164">
        <v>0</v>
      </c>
      <c r="X78" s="282">
        <f>(V79+W79)</f>
        <v>21.996874999999999</v>
      </c>
      <c r="Y78" s="179">
        <v>17.25</v>
      </c>
      <c r="Z78" s="179">
        <v>0</v>
      </c>
      <c r="AA78" s="282">
        <f>(Y79+Z79)</f>
        <v>37.950000000000003</v>
      </c>
      <c r="AB78" s="179">
        <v>5.25</v>
      </c>
      <c r="AC78" s="386">
        <v>11</v>
      </c>
      <c r="AD78" s="386"/>
      <c r="AE78" s="278">
        <f>AC78+AD78</f>
        <v>11</v>
      </c>
      <c r="AF78" s="11"/>
      <c r="AG78" s="19" t="s">
        <v>21</v>
      </c>
      <c r="AH78" s="7">
        <v>1.19</v>
      </c>
      <c r="AI78" s="8">
        <v>4.1000000000000002E-2</v>
      </c>
    </row>
    <row r="79" spans="1:35" ht="15.75" x14ac:dyDescent="0.25">
      <c r="A79" s="264"/>
      <c r="B79" s="283" t="s">
        <v>9</v>
      </c>
      <c r="C79" s="266">
        <f>((C78-C75)*1000)</f>
        <v>1298000</v>
      </c>
      <c r="D79" s="266">
        <f>((D78-D75)*1000)</f>
        <v>0</v>
      </c>
      <c r="E79" s="267"/>
      <c r="F79" s="266">
        <f>((F78-F75)*1000)</f>
        <v>39000</v>
      </c>
      <c r="G79" s="266">
        <f>((G78-G75)*1000)</f>
        <v>0</v>
      </c>
      <c r="H79" s="267"/>
      <c r="I79" s="266">
        <f t="shared" ref="I79:Q79" si="50">(I78-I75)</f>
        <v>1677000</v>
      </c>
      <c r="J79" s="285">
        <f t="shared" si="50"/>
        <v>14.899999999999636</v>
      </c>
      <c r="K79" s="285">
        <f t="shared" si="50"/>
        <v>0</v>
      </c>
      <c r="L79" s="285">
        <f t="shared" si="50"/>
        <v>0</v>
      </c>
      <c r="M79" s="285">
        <f t="shared" si="50"/>
        <v>0.19999999999998863</v>
      </c>
      <c r="N79" s="285">
        <f t="shared" si="50"/>
        <v>0</v>
      </c>
      <c r="O79" s="285">
        <f t="shared" si="50"/>
        <v>9.9999999999965894E-2</v>
      </c>
      <c r="P79" s="285">
        <f t="shared" si="50"/>
        <v>0</v>
      </c>
      <c r="Q79" s="285">
        <f t="shared" si="50"/>
        <v>0</v>
      </c>
      <c r="R79" s="270"/>
      <c r="S79" s="270"/>
      <c r="T79" s="39"/>
      <c r="U79" s="149" t="s">
        <v>16</v>
      </c>
      <c r="V79" s="162">
        <f>(V78*35.195)</f>
        <v>21.996874999999999</v>
      </c>
      <c r="W79" s="162">
        <f>(W78*5.25)</f>
        <v>0</v>
      </c>
      <c r="X79" s="275"/>
      <c r="Y79" s="177">
        <f>(Y78*2.2)</f>
        <v>37.950000000000003</v>
      </c>
      <c r="Z79" s="177">
        <f>(Z78*2.2)</f>
        <v>0</v>
      </c>
      <c r="AA79" s="275"/>
      <c r="AB79" s="177">
        <f>(AB78*0.25)</f>
        <v>1.3125</v>
      </c>
      <c r="AC79" s="385"/>
      <c r="AD79" s="385"/>
      <c r="AE79" s="278"/>
      <c r="AF79" s="11"/>
      <c r="AG79" s="17" t="s">
        <v>23</v>
      </c>
      <c r="AH79" s="5">
        <v>17.7</v>
      </c>
      <c r="AI79" s="5">
        <v>18.600000000000001</v>
      </c>
    </row>
    <row r="80" spans="1:35" ht="16.5" thickBot="1" x14ac:dyDescent="0.3">
      <c r="A80" s="265"/>
      <c r="B80" s="284"/>
      <c r="C80" s="268"/>
      <c r="D80" s="268"/>
      <c r="E80" s="268"/>
      <c r="F80" s="268"/>
      <c r="G80" s="268"/>
      <c r="H80" s="268"/>
      <c r="I80" s="268"/>
      <c r="J80" s="286"/>
      <c r="K80" s="286"/>
      <c r="L80" s="286"/>
      <c r="M80" s="286"/>
      <c r="N80" s="286"/>
      <c r="O80" s="286"/>
      <c r="P80" s="286"/>
      <c r="Q80" s="286"/>
      <c r="R80" s="271"/>
      <c r="S80" s="271"/>
      <c r="T80" s="39"/>
      <c r="U80" s="150" t="s">
        <v>15</v>
      </c>
      <c r="V80" s="163">
        <f>IF(V79=0,0,(V79)/((C79/1000000)*8.34))</f>
        <v>2.0319838120258802</v>
      </c>
      <c r="W80" s="163">
        <f>IF(W79=0,0,(W79)/((D79/1000000)*8.34))</f>
        <v>0</v>
      </c>
      <c r="X80" s="276"/>
      <c r="Y80" s="178">
        <f>IF(Y79=0,0,(Y79)/((C79/1000000)*8.34))</f>
        <v>3.5056700402389955</v>
      </c>
      <c r="Z80" s="178">
        <f>IF(Z79=0,0,(Z79)/((D79/1000000)*8.34))</f>
        <v>0</v>
      </c>
      <c r="AA80" s="276"/>
      <c r="AB80" s="178">
        <f>IF(AB79=0,0,(AB79)/(((C79+D79)/1000000)*8.34))</f>
        <v>0.12124352905964905</v>
      </c>
      <c r="AC80" s="178">
        <f>IF(AC78=0,0,(AC78)/((C79/1000000)*8.34))</f>
        <v>1.016136243547535</v>
      </c>
      <c r="AD80" s="178">
        <f>IF(AD78=0,0,(AD78)/((D79/1000000)*8.34))</f>
        <v>0</v>
      </c>
      <c r="AE80" s="279"/>
      <c r="AF80" s="11"/>
      <c r="AG80" s="18" t="s">
        <v>22</v>
      </c>
      <c r="AH80" s="6">
        <v>7.44</v>
      </c>
      <c r="AI80" s="6">
        <v>8.0500000000000007</v>
      </c>
    </row>
    <row r="81" spans="1:35" ht="15.75" x14ac:dyDescent="0.25">
      <c r="A81" s="288">
        <v>27</v>
      </c>
      <c r="B81" s="38" t="s">
        <v>7</v>
      </c>
      <c r="C81" s="134">
        <v>283871</v>
      </c>
      <c r="D81" s="2">
        <v>445961</v>
      </c>
      <c r="E81" s="287">
        <f t="shared" ref="E81" si="51">(C82+D82)</f>
        <v>1118000</v>
      </c>
      <c r="F81" s="2">
        <v>159460</v>
      </c>
      <c r="G81" s="2">
        <v>125280</v>
      </c>
      <c r="H81" s="287">
        <f>F82+G82</f>
        <v>75000</v>
      </c>
      <c r="I81" s="2">
        <v>754199800</v>
      </c>
      <c r="J81" s="3">
        <v>6285</v>
      </c>
      <c r="K81" s="3">
        <v>43193.3</v>
      </c>
      <c r="L81" s="3">
        <v>37905.800000000003</v>
      </c>
      <c r="M81" s="3">
        <v>406.8</v>
      </c>
      <c r="N81" s="4">
        <v>944.2</v>
      </c>
      <c r="O81" s="4">
        <v>338.9</v>
      </c>
      <c r="P81" s="4">
        <v>700.3</v>
      </c>
      <c r="Q81" s="3">
        <v>232.2</v>
      </c>
      <c r="R81" s="270">
        <v>1.1499999999999999</v>
      </c>
      <c r="S81" s="270">
        <v>0</v>
      </c>
      <c r="T81" s="39"/>
      <c r="U81" s="40" t="s">
        <v>14</v>
      </c>
      <c r="V81" s="164">
        <v>0.79200000000000004</v>
      </c>
      <c r="W81" s="164">
        <v>0.33333333333333331</v>
      </c>
      <c r="X81" s="282">
        <f>(V82+W82)</f>
        <v>29.62444</v>
      </c>
      <c r="Y81" s="179">
        <v>24.25</v>
      </c>
      <c r="Z81" s="179">
        <v>0.5</v>
      </c>
      <c r="AA81" s="282">
        <f>(Y82+Z82)</f>
        <v>54.45</v>
      </c>
      <c r="AB81" s="179">
        <v>5.125</v>
      </c>
      <c r="AC81" s="386">
        <v>25</v>
      </c>
      <c r="AD81" s="386">
        <v>1</v>
      </c>
      <c r="AE81" s="278">
        <f>AC81+AD81</f>
        <v>26</v>
      </c>
      <c r="AF81" s="11"/>
      <c r="AG81" s="19" t="s">
        <v>21</v>
      </c>
      <c r="AH81" s="7">
        <v>1.34</v>
      </c>
      <c r="AI81" s="8">
        <v>6.7000000000000004E-2</v>
      </c>
    </row>
    <row r="82" spans="1:35" ht="15.75" x14ac:dyDescent="0.25">
      <c r="A82" s="264"/>
      <c r="B82" s="283" t="s">
        <v>9</v>
      </c>
      <c r="C82" s="266">
        <f>((C81-C78)*1000)</f>
        <v>1030000</v>
      </c>
      <c r="D82" s="266">
        <f>((D81-D78)*1000)</f>
        <v>88000</v>
      </c>
      <c r="E82" s="267"/>
      <c r="F82" s="266">
        <f>((F81-F78)*1000)</f>
        <v>75000</v>
      </c>
      <c r="G82" s="266">
        <f>((G81-G78)*1000)</f>
        <v>0</v>
      </c>
      <c r="H82" s="267"/>
      <c r="I82" s="266">
        <f t="shared" ref="I82:P82" si="52">(I81-I78)</f>
        <v>1847400</v>
      </c>
      <c r="J82" s="285">
        <f t="shared" si="52"/>
        <v>13.800000000000182</v>
      </c>
      <c r="K82" s="285">
        <f t="shared" si="52"/>
        <v>1</v>
      </c>
      <c r="L82" s="285">
        <f t="shared" si="52"/>
        <v>1</v>
      </c>
      <c r="M82" s="285">
        <f t="shared" si="52"/>
        <v>0.30000000000001137</v>
      </c>
      <c r="N82" s="285">
        <f t="shared" si="52"/>
        <v>0</v>
      </c>
      <c r="O82" s="285">
        <f t="shared" si="52"/>
        <v>0</v>
      </c>
      <c r="P82" s="285">
        <f t="shared" si="52"/>
        <v>0</v>
      </c>
      <c r="Q82" s="285">
        <f>Q81-Q78</f>
        <v>9.9999999999994316E-2</v>
      </c>
      <c r="R82" s="270"/>
      <c r="S82" s="270"/>
      <c r="T82" s="39"/>
      <c r="U82" s="149" t="s">
        <v>16</v>
      </c>
      <c r="V82" s="162">
        <f>(V81*35.195)</f>
        <v>27.87444</v>
      </c>
      <c r="W82" s="162">
        <f>(W81*5.25)</f>
        <v>1.75</v>
      </c>
      <c r="X82" s="275"/>
      <c r="Y82" s="177">
        <f>(Y81*2.2)</f>
        <v>53.35</v>
      </c>
      <c r="Z82" s="177">
        <f>(Z81*2.2)</f>
        <v>1.1000000000000001</v>
      </c>
      <c r="AA82" s="275"/>
      <c r="AB82" s="177">
        <f>(AB81*0.25)</f>
        <v>1.28125</v>
      </c>
      <c r="AC82" s="385"/>
      <c r="AD82" s="385"/>
      <c r="AE82" s="278"/>
      <c r="AF82" s="11"/>
      <c r="AG82" s="17" t="s">
        <v>23</v>
      </c>
      <c r="AH82" s="5">
        <v>19</v>
      </c>
      <c r="AI82" s="5">
        <v>20</v>
      </c>
    </row>
    <row r="83" spans="1:35" ht="16.5" thickBot="1" x14ac:dyDescent="0.3">
      <c r="A83" s="265"/>
      <c r="B83" s="284"/>
      <c r="C83" s="268"/>
      <c r="D83" s="268"/>
      <c r="E83" s="268"/>
      <c r="F83" s="268"/>
      <c r="G83" s="268"/>
      <c r="H83" s="268"/>
      <c r="I83" s="268"/>
      <c r="J83" s="286"/>
      <c r="K83" s="286"/>
      <c r="L83" s="286"/>
      <c r="M83" s="286"/>
      <c r="N83" s="286"/>
      <c r="O83" s="286"/>
      <c r="P83" s="286"/>
      <c r="Q83" s="286"/>
      <c r="R83" s="271"/>
      <c r="S83" s="271"/>
      <c r="T83" s="39"/>
      <c r="U83" s="150" t="s">
        <v>15</v>
      </c>
      <c r="V83" s="163">
        <f>IF(V82=0,0,(V82)/((C82/1000000)*8.34))</f>
        <v>3.2449116435007337</v>
      </c>
      <c r="W83" s="163">
        <f>IF(W82=0,0,(W82)/((D82/1000000)*8.34))</f>
        <v>2.3844560715064316</v>
      </c>
      <c r="X83" s="276"/>
      <c r="Y83" s="178">
        <f>IF(Y82=0,0,(Y82)/((C82/1000000)*8.34))</f>
        <v>6.2105655281599965</v>
      </c>
      <c r="Z83" s="178">
        <f>IF(Z82=0,0,(Z82)/((D82/1000000)*8.34))</f>
        <v>1.4988009592326141</v>
      </c>
      <c r="AA83" s="276"/>
      <c r="AB83" s="178">
        <f>IF(AB82=0,0,(AB82)/(((C82+D82)/1000000)*8.34))</f>
        <v>0.1374124314144391</v>
      </c>
      <c r="AC83" s="178">
        <f>IF(AC81=0,0,(AC81)/((C82/1000000)*8.34))</f>
        <v>2.9102931247235224</v>
      </c>
      <c r="AD83" s="178">
        <f>IF(AD81=0,0,(AD81)/((D82/1000000)*8.34))</f>
        <v>1.3625463265751037</v>
      </c>
      <c r="AE83" s="279"/>
      <c r="AF83" s="11"/>
      <c r="AG83" s="18" t="s">
        <v>22</v>
      </c>
      <c r="AH83" s="6">
        <v>7.54</v>
      </c>
      <c r="AI83" s="6">
        <v>7.95</v>
      </c>
    </row>
    <row r="84" spans="1:35" ht="15.75" x14ac:dyDescent="0.25">
      <c r="A84" s="288">
        <v>28</v>
      </c>
      <c r="B84" s="38" t="s">
        <v>7</v>
      </c>
      <c r="C84" s="134">
        <v>284838</v>
      </c>
      <c r="D84" s="2">
        <v>445961</v>
      </c>
      <c r="E84" s="287">
        <f t="shared" ref="E84" si="53">(C85+D85)</f>
        <v>1797028</v>
      </c>
      <c r="F84" s="2">
        <v>159497</v>
      </c>
      <c r="G84" s="2">
        <v>125280</v>
      </c>
      <c r="H84" s="287">
        <f>F85+G85</f>
        <v>69516</v>
      </c>
      <c r="I84" s="2">
        <v>756067000</v>
      </c>
      <c r="J84" s="3">
        <v>6298.2</v>
      </c>
      <c r="K84" s="3">
        <v>43193.3</v>
      </c>
      <c r="L84" s="3">
        <v>37905.800000000003</v>
      </c>
      <c r="M84" s="3">
        <v>407.1</v>
      </c>
      <c r="N84" s="4">
        <v>944.2</v>
      </c>
      <c r="O84" s="4">
        <v>338.9</v>
      </c>
      <c r="P84" s="4">
        <v>700.3</v>
      </c>
      <c r="Q84" s="3">
        <v>232.2</v>
      </c>
      <c r="R84" s="270">
        <v>1.1499999999999999</v>
      </c>
      <c r="S84" s="270">
        <v>0</v>
      </c>
      <c r="T84" s="39"/>
      <c r="U84" s="40" t="s">
        <v>14</v>
      </c>
      <c r="V84" s="164">
        <v>1.2</v>
      </c>
      <c r="W84" s="164"/>
      <c r="X84" s="282">
        <f>(V85+W85)</f>
        <v>42.234000000000002</v>
      </c>
      <c r="Y84" s="179">
        <v>8</v>
      </c>
      <c r="Z84" s="179">
        <v>0</v>
      </c>
      <c r="AA84" s="282">
        <f>(Y85+Z85)</f>
        <v>17.600000000000001</v>
      </c>
      <c r="AB84" s="179">
        <v>4.75</v>
      </c>
      <c r="AC84" s="386">
        <v>14</v>
      </c>
      <c r="AD84" s="386">
        <v>0</v>
      </c>
      <c r="AE84" s="278">
        <f>AC84+AD84</f>
        <v>14</v>
      </c>
      <c r="AF84" s="11"/>
      <c r="AG84" s="19" t="s">
        <v>21</v>
      </c>
      <c r="AH84" s="7">
        <v>1.37</v>
      </c>
      <c r="AI84" s="8">
        <v>3.4000000000000002E-2</v>
      </c>
    </row>
    <row r="85" spans="1:35" ht="15.75" x14ac:dyDescent="0.25">
      <c r="A85" s="264"/>
      <c r="B85" s="283" t="s">
        <v>9</v>
      </c>
      <c r="C85" s="266">
        <f>((C84-C81)*1000)</f>
        <v>967000</v>
      </c>
      <c r="D85" s="266">
        <v>830028</v>
      </c>
      <c r="E85" s="267"/>
      <c r="F85" s="266">
        <f>((F84-F81)*1000)</f>
        <v>37000</v>
      </c>
      <c r="G85" s="266">
        <v>32516</v>
      </c>
      <c r="H85" s="267"/>
      <c r="I85" s="266">
        <f t="shared" ref="I85:Q85" si="54">(I84-I81)</f>
        <v>1867200</v>
      </c>
      <c r="J85" s="285">
        <f t="shared" si="54"/>
        <v>13.199999999999818</v>
      </c>
      <c r="K85" s="285">
        <f t="shared" si="54"/>
        <v>0</v>
      </c>
      <c r="L85" s="285">
        <f t="shared" si="54"/>
        <v>0</v>
      </c>
      <c r="M85" s="285">
        <f t="shared" si="54"/>
        <v>0.30000000000001137</v>
      </c>
      <c r="N85" s="285">
        <f t="shared" si="54"/>
        <v>0</v>
      </c>
      <c r="O85" s="285">
        <f t="shared" si="54"/>
        <v>0</v>
      </c>
      <c r="P85" s="285">
        <f t="shared" si="54"/>
        <v>0</v>
      </c>
      <c r="Q85" s="285">
        <f t="shared" si="54"/>
        <v>0</v>
      </c>
      <c r="R85" s="270"/>
      <c r="S85" s="270"/>
      <c r="T85" s="39"/>
      <c r="U85" s="149" t="s">
        <v>16</v>
      </c>
      <c r="V85" s="162">
        <f>(V84*35.195)</f>
        <v>42.234000000000002</v>
      </c>
      <c r="W85" s="162">
        <f>(W84*5.25)</f>
        <v>0</v>
      </c>
      <c r="X85" s="275"/>
      <c r="Y85" s="177">
        <f>(Y84*2.2)</f>
        <v>17.600000000000001</v>
      </c>
      <c r="Z85" s="177">
        <f>(Z84*2.2)</f>
        <v>0</v>
      </c>
      <c r="AA85" s="275"/>
      <c r="AB85" s="177">
        <f>(AB84*0.25)</f>
        <v>1.1875</v>
      </c>
      <c r="AC85" s="385"/>
      <c r="AD85" s="385"/>
      <c r="AE85" s="278"/>
      <c r="AF85" s="11"/>
      <c r="AG85" s="17" t="s">
        <v>23</v>
      </c>
      <c r="AH85" s="5">
        <v>19.7</v>
      </c>
      <c r="AI85" s="5">
        <v>20.399999999999999</v>
      </c>
    </row>
    <row r="86" spans="1:35" ht="16.5" thickBot="1" x14ac:dyDescent="0.3">
      <c r="A86" s="265"/>
      <c r="B86" s="284"/>
      <c r="C86" s="268"/>
      <c r="D86" s="268"/>
      <c r="E86" s="268"/>
      <c r="F86" s="268"/>
      <c r="G86" s="268"/>
      <c r="H86" s="268"/>
      <c r="I86" s="268"/>
      <c r="J86" s="286"/>
      <c r="K86" s="286"/>
      <c r="L86" s="286"/>
      <c r="M86" s="286"/>
      <c r="N86" s="286"/>
      <c r="O86" s="286"/>
      <c r="P86" s="286"/>
      <c r="Q86" s="286"/>
      <c r="R86" s="271"/>
      <c r="S86" s="271"/>
      <c r="T86" s="39"/>
      <c r="U86" s="150" t="s">
        <v>15</v>
      </c>
      <c r="V86" s="163">
        <f>IF(V85=0,0,(V85)/((C85/1000000)*8.34))</f>
        <v>5.2368446504430386</v>
      </c>
      <c r="W86" s="163">
        <f>IF(W85=0,0,(W85)/((D85/1000000)*8.34))</f>
        <v>0</v>
      </c>
      <c r="X86" s="276"/>
      <c r="Y86" s="178">
        <f>IF(Y85=0,0,(Y85)/((C85/1000000)*8.34))</f>
        <v>2.1823285942083981</v>
      </c>
      <c r="Z86" s="178">
        <f>IF(Z85=0,0,(Z85)/((D85/1000000)*8.34))</f>
        <v>0</v>
      </c>
      <c r="AA86" s="276"/>
      <c r="AB86" s="178">
        <f>IF(AB85=0,0,(AB85)/(((C85+D85)/1000000)*8.34))</f>
        <v>7.9234208441436818E-2</v>
      </c>
      <c r="AC86" s="178">
        <f>IF(AC84=0,0,(AC84)/((C85/1000000)*8.34))</f>
        <v>1.7359431999384982</v>
      </c>
      <c r="AD86" s="178">
        <f>IF(AD84=0,0,(AD84)/((D85/1000000)*8.34))</f>
        <v>0</v>
      </c>
      <c r="AE86" s="279"/>
      <c r="AF86" s="11"/>
      <c r="AG86" s="18" t="s">
        <v>22</v>
      </c>
      <c r="AH86" s="6">
        <v>7.45</v>
      </c>
      <c r="AI86" s="6">
        <v>7.81</v>
      </c>
    </row>
    <row r="87" spans="1:35" ht="15.75" x14ac:dyDescent="0.25">
      <c r="A87" s="288">
        <v>29</v>
      </c>
      <c r="B87" s="38" t="s">
        <v>7</v>
      </c>
      <c r="C87" s="134">
        <v>1712050</v>
      </c>
      <c r="D87" s="2">
        <v>445961</v>
      </c>
      <c r="E87" s="287">
        <f t="shared" ref="E87" si="55">(C88+D88)</f>
        <v>1712050</v>
      </c>
      <c r="F87" s="2">
        <v>91977</v>
      </c>
      <c r="G87" s="2">
        <v>125280</v>
      </c>
      <c r="H87" s="287">
        <f>F88+G88</f>
        <v>91977</v>
      </c>
      <c r="I87" s="2">
        <v>757842600</v>
      </c>
      <c r="J87" s="3">
        <v>6310.9</v>
      </c>
      <c r="K87" s="3">
        <v>43193.3</v>
      </c>
      <c r="L87" s="3">
        <v>37905.800000000003</v>
      </c>
      <c r="M87" s="3">
        <v>407.5</v>
      </c>
      <c r="N87" s="4">
        <v>944.2</v>
      </c>
      <c r="O87" s="4">
        <v>339</v>
      </c>
      <c r="P87" s="4">
        <v>700.3</v>
      </c>
      <c r="Q87" s="3">
        <v>232.3</v>
      </c>
      <c r="R87" s="270">
        <v>1.02</v>
      </c>
      <c r="S87" s="270">
        <v>0</v>
      </c>
      <c r="T87" s="39"/>
      <c r="U87" s="40" t="s">
        <v>14</v>
      </c>
      <c r="V87" s="164">
        <v>1.125</v>
      </c>
      <c r="W87" s="164">
        <v>0</v>
      </c>
      <c r="X87" s="282">
        <f>(V88+W88)</f>
        <v>39.594374999999999</v>
      </c>
      <c r="Y87" s="179">
        <v>4.75</v>
      </c>
      <c r="Z87" s="179">
        <v>0</v>
      </c>
      <c r="AA87" s="282">
        <f>(Y88+Z88)</f>
        <v>10.450000000000001</v>
      </c>
      <c r="AB87" s="179">
        <v>4.625</v>
      </c>
      <c r="AC87" s="386">
        <v>23</v>
      </c>
      <c r="AD87" s="386">
        <v>0</v>
      </c>
      <c r="AE87" s="278">
        <f>AC87+AD87</f>
        <v>23</v>
      </c>
      <c r="AF87" s="11"/>
      <c r="AG87" s="19" t="s">
        <v>21</v>
      </c>
      <c r="AH87" s="7">
        <v>1.38</v>
      </c>
      <c r="AI87" s="8">
        <v>4.4999999999999998E-2</v>
      </c>
    </row>
    <row r="88" spans="1:35" ht="15.75" x14ac:dyDescent="0.25">
      <c r="A88" s="264"/>
      <c r="B88" s="283" t="s">
        <v>9</v>
      </c>
      <c r="C88" s="266">
        <f>C87</f>
        <v>1712050</v>
      </c>
      <c r="D88" s="266"/>
      <c r="E88" s="267"/>
      <c r="F88" s="266">
        <f>F87</f>
        <v>91977</v>
      </c>
      <c r="G88" s="266"/>
      <c r="H88" s="267"/>
      <c r="I88" s="266">
        <f t="shared" ref="I88:Q88" si="56">(I87-I84)</f>
        <v>1775600</v>
      </c>
      <c r="J88" s="285">
        <f t="shared" si="56"/>
        <v>12.699999999999818</v>
      </c>
      <c r="K88" s="285">
        <f t="shared" si="56"/>
        <v>0</v>
      </c>
      <c r="L88" s="285">
        <f t="shared" si="56"/>
        <v>0</v>
      </c>
      <c r="M88" s="285">
        <f t="shared" si="56"/>
        <v>0.39999999999997726</v>
      </c>
      <c r="N88" s="285">
        <f t="shared" si="56"/>
        <v>0</v>
      </c>
      <c r="O88" s="285">
        <f t="shared" si="56"/>
        <v>0.10000000000002274</v>
      </c>
      <c r="P88" s="285">
        <f t="shared" si="56"/>
        <v>0</v>
      </c>
      <c r="Q88" s="285">
        <f t="shared" si="56"/>
        <v>0.10000000000002274</v>
      </c>
      <c r="R88" s="270"/>
      <c r="S88" s="270"/>
      <c r="T88" s="39"/>
      <c r="U88" s="149" t="s">
        <v>16</v>
      </c>
      <c r="V88" s="162">
        <f>(V87*35.195)</f>
        <v>39.594374999999999</v>
      </c>
      <c r="W88" s="162">
        <f>(W87*5.25)</f>
        <v>0</v>
      </c>
      <c r="X88" s="275"/>
      <c r="Y88" s="177">
        <f>(Y87*2.2)</f>
        <v>10.450000000000001</v>
      </c>
      <c r="Z88" s="177">
        <f>(Z87*2.2)</f>
        <v>0</v>
      </c>
      <c r="AA88" s="275"/>
      <c r="AB88" s="177">
        <f>(AB87*0.25)</f>
        <v>1.15625</v>
      </c>
      <c r="AC88" s="385"/>
      <c r="AD88" s="385"/>
      <c r="AE88" s="278"/>
      <c r="AF88" s="11"/>
      <c r="AG88" s="17" t="s">
        <v>23</v>
      </c>
      <c r="AH88" s="5">
        <v>20.5</v>
      </c>
      <c r="AI88" s="5">
        <v>20.9</v>
      </c>
    </row>
    <row r="89" spans="1:35" ht="16.5" thickBot="1" x14ac:dyDescent="0.3">
      <c r="A89" s="265"/>
      <c r="B89" s="284"/>
      <c r="C89" s="268"/>
      <c r="D89" s="268"/>
      <c r="E89" s="268"/>
      <c r="F89" s="268"/>
      <c r="G89" s="268"/>
      <c r="H89" s="268"/>
      <c r="I89" s="268"/>
      <c r="J89" s="286"/>
      <c r="K89" s="286"/>
      <c r="L89" s="286"/>
      <c r="M89" s="286"/>
      <c r="N89" s="286"/>
      <c r="O89" s="286"/>
      <c r="P89" s="286"/>
      <c r="Q89" s="286"/>
      <c r="R89" s="271"/>
      <c r="S89" s="271"/>
      <c r="T89" s="39"/>
      <c r="U89" s="150" t="s">
        <v>15</v>
      </c>
      <c r="V89" s="163">
        <f>IF(V88=0,0,(V88)/((C88/1000000)*8.34))</f>
        <v>2.7730072009680011</v>
      </c>
      <c r="W89" s="163">
        <f>IF(W88=0,0,(W88)/((D88/1000000)*8.34))</f>
        <v>0</v>
      </c>
      <c r="X89" s="276"/>
      <c r="Y89" s="178">
        <f>IF(Y88=0,0,(Y88)/((C88/1000000)*8.34))</f>
        <v>0.73186974791534443</v>
      </c>
      <c r="Z89" s="178">
        <f>IF(Z88=0,0,(Z88)/((D88/1000000)*8.34))</f>
        <v>0</v>
      </c>
      <c r="AA89" s="276"/>
      <c r="AB89" s="178">
        <f>IF(AB88=0,0,(AB88)/(((C88+D88)/1000000)*8.34))</f>
        <v>8.0978411103073383E-2</v>
      </c>
      <c r="AC89" s="178">
        <f>IF(AC87=0,0,(AC87)/((C88/1000000)*8.34))</f>
        <v>1.6108137992395137</v>
      </c>
      <c r="AD89" s="178">
        <f>IF(AD87=0,0,(AD87)/((D88/1000000)*8.34))</f>
        <v>0</v>
      </c>
      <c r="AE89" s="279"/>
      <c r="AF89" s="11"/>
      <c r="AG89" s="18" t="s">
        <v>22</v>
      </c>
      <c r="AH89" s="6">
        <v>7.67</v>
      </c>
      <c r="AI89" s="6">
        <v>7.9</v>
      </c>
    </row>
    <row r="90" spans="1:35" ht="15.75" x14ac:dyDescent="0.25">
      <c r="A90" s="288">
        <v>30</v>
      </c>
      <c r="B90" s="38" t="s">
        <v>7</v>
      </c>
      <c r="C90" s="134">
        <v>1805870</v>
      </c>
      <c r="D90" s="2">
        <v>445961</v>
      </c>
      <c r="E90" s="287">
        <f t="shared" ref="E90" si="57">(C91+D91)</f>
        <v>1805870</v>
      </c>
      <c r="F90" s="2">
        <v>103998</v>
      </c>
      <c r="G90" s="2">
        <v>125280</v>
      </c>
      <c r="H90" s="287">
        <f>F91+G91</f>
        <v>103998</v>
      </c>
      <c r="I90" s="2">
        <v>759700200</v>
      </c>
      <c r="J90" s="3">
        <v>6325.3</v>
      </c>
      <c r="K90" s="3">
        <v>43193.3</v>
      </c>
      <c r="L90" s="3">
        <v>37905.800000000003</v>
      </c>
      <c r="M90" s="3">
        <v>407.6</v>
      </c>
      <c r="N90" s="4">
        <v>944.2</v>
      </c>
      <c r="O90" s="4">
        <v>339</v>
      </c>
      <c r="P90" s="4">
        <v>700.3</v>
      </c>
      <c r="Q90" s="3">
        <v>232.4</v>
      </c>
      <c r="R90" s="270">
        <v>1</v>
      </c>
      <c r="S90" s="270">
        <v>0</v>
      </c>
      <c r="T90" s="39"/>
      <c r="U90" s="40" t="s">
        <v>14</v>
      </c>
      <c r="V90" s="164">
        <v>7.625</v>
      </c>
      <c r="W90" s="164">
        <v>0</v>
      </c>
      <c r="X90" s="282">
        <f>(V91+W91)</f>
        <v>81.892499999999998</v>
      </c>
      <c r="Y90" s="179">
        <v>4.25</v>
      </c>
      <c r="Z90" s="179">
        <v>0</v>
      </c>
      <c r="AA90" s="282">
        <f>(Y91+Z91)</f>
        <v>9.3500000000000014</v>
      </c>
      <c r="AB90" s="179">
        <v>5.125</v>
      </c>
      <c r="AC90" s="386">
        <v>29</v>
      </c>
      <c r="AD90" s="386">
        <v>0</v>
      </c>
      <c r="AE90" s="278">
        <f>AC90+AD90</f>
        <v>29</v>
      </c>
      <c r="AF90" s="11"/>
      <c r="AG90" s="19" t="s">
        <v>21</v>
      </c>
      <c r="AH90" s="7">
        <v>1.39</v>
      </c>
      <c r="AI90" s="8">
        <v>5.2999999999999999E-2</v>
      </c>
    </row>
    <row r="91" spans="1:35" ht="15.75" x14ac:dyDescent="0.25">
      <c r="A91" s="264"/>
      <c r="B91" s="283" t="s">
        <v>9</v>
      </c>
      <c r="C91" s="266">
        <f>C90</f>
        <v>1805870</v>
      </c>
      <c r="D91" s="266"/>
      <c r="E91" s="267"/>
      <c r="F91" s="266">
        <f>F90</f>
        <v>103998</v>
      </c>
      <c r="G91" s="266"/>
      <c r="H91" s="267"/>
      <c r="I91" s="266">
        <f t="shared" ref="I91:Q91" si="58">(I90-I87)</f>
        <v>1857600</v>
      </c>
      <c r="J91" s="285">
        <f t="shared" si="58"/>
        <v>14.400000000000546</v>
      </c>
      <c r="K91" s="285">
        <f t="shared" si="58"/>
        <v>0</v>
      </c>
      <c r="L91" s="285">
        <f t="shared" si="58"/>
        <v>0</v>
      </c>
      <c r="M91" s="285">
        <f t="shared" si="58"/>
        <v>0.10000000000002274</v>
      </c>
      <c r="N91" s="285">
        <f t="shared" si="58"/>
        <v>0</v>
      </c>
      <c r="O91" s="285">
        <f t="shared" si="58"/>
        <v>0</v>
      </c>
      <c r="P91" s="285">
        <f t="shared" si="58"/>
        <v>0</v>
      </c>
      <c r="Q91" s="285">
        <f t="shared" si="58"/>
        <v>9.9999999999994316E-2</v>
      </c>
      <c r="R91" s="270"/>
      <c r="S91" s="270"/>
      <c r="T91" s="39"/>
      <c r="U91" s="149" t="s">
        <v>16</v>
      </c>
      <c r="V91" s="162">
        <f>(V90*10.74)</f>
        <v>81.892499999999998</v>
      </c>
      <c r="W91" s="162">
        <f>(W90*5.25)</f>
        <v>0</v>
      </c>
      <c r="X91" s="275"/>
      <c r="Y91" s="177">
        <f>(Y90*2.2)</f>
        <v>9.3500000000000014</v>
      </c>
      <c r="Z91" s="177">
        <f>(Z90*2.2)</f>
        <v>0</v>
      </c>
      <c r="AA91" s="275"/>
      <c r="AB91" s="177">
        <f>(AB90*0.25)</f>
        <v>1.28125</v>
      </c>
      <c r="AC91" s="385"/>
      <c r="AD91" s="385"/>
      <c r="AE91" s="278"/>
      <c r="AF91" s="11"/>
      <c r="AG91" s="17" t="s">
        <v>23</v>
      </c>
      <c r="AH91" s="5">
        <v>20</v>
      </c>
      <c r="AI91" s="5">
        <v>21.2</v>
      </c>
    </row>
    <row r="92" spans="1:35" ht="16.5" thickBot="1" x14ac:dyDescent="0.3">
      <c r="A92" s="265"/>
      <c r="B92" s="284"/>
      <c r="C92" s="268"/>
      <c r="D92" s="268"/>
      <c r="E92" s="268"/>
      <c r="F92" s="268"/>
      <c r="G92" s="268"/>
      <c r="H92" s="268"/>
      <c r="I92" s="268"/>
      <c r="J92" s="286"/>
      <c r="K92" s="286"/>
      <c r="L92" s="286"/>
      <c r="M92" s="286"/>
      <c r="N92" s="286"/>
      <c r="O92" s="286"/>
      <c r="P92" s="286"/>
      <c r="Q92" s="286"/>
      <c r="R92" s="271"/>
      <c r="S92" s="271"/>
      <c r="T92" s="39"/>
      <c r="U92" s="150" t="s">
        <v>15</v>
      </c>
      <c r="V92" s="163">
        <f>IF(V91=0,0,(V91)/((C91/1000000)*8.34))</f>
        <v>5.4374039129707823</v>
      </c>
      <c r="W92" s="163">
        <f>IF(W91=0,0,(W91)/((D91/1000000)*8.34))</f>
        <v>0</v>
      </c>
      <c r="X92" s="276"/>
      <c r="Y92" s="178">
        <f>IF(Y91=0,0,(Y91)/((C91/1000000)*8.34))</f>
        <v>0.62081053315354673</v>
      </c>
      <c r="Z92" s="178">
        <f>IF(Z91=0,0,(Z91)/((D91/1000000)*8.34))</f>
        <v>0</v>
      </c>
      <c r="AA92" s="276"/>
      <c r="AB92" s="178">
        <f>IF(AB91=0,0,(AB91)/(((C91+D91)/1000000)*8.34))</f>
        <v>8.5070962096575567E-2</v>
      </c>
      <c r="AC92" s="178">
        <f>IF(AC90=0,0,(AC90)/((C91/1000000)*8.34))</f>
        <v>1.9255086055029786</v>
      </c>
      <c r="AD92" s="178">
        <f>IF(AD90=0,0,(AD90)/((D91/1000000)*8.34))</f>
        <v>0</v>
      </c>
      <c r="AE92" s="279"/>
      <c r="AF92" s="11"/>
      <c r="AG92" s="18" t="s">
        <v>22</v>
      </c>
      <c r="AH92" s="6">
        <v>7.4</v>
      </c>
      <c r="AI92" s="6">
        <v>7.76</v>
      </c>
    </row>
    <row r="93" spans="1:35" ht="15.75" x14ac:dyDescent="0.25">
      <c r="A93" s="288">
        <v>31</v>
      </c>
      <c r="B93" s="38" t="s">
        <v>7</v>
      </c>
      <c r="C93" s="134">
        <v>1659567</v>
      </c>
      <c r="D93" s="2">
        <v>445961</v>
      </c>
      <c r="E93" s="287">
        <f t="shared" ref="E93" si="59">(C94+D94)</f>
        <v>1659567</v>
      </c>
      <c r="F93" s="2">
        <v>44913</v>
      </c>
      <c r="G93" s="2">
        <v>125280</v>
      </c>
      <c r="H93" s="287">
        <f>F94+G94</f>
        <v>44913</v>
      </c>
      <c r="I93" s="2">
        <v>761538700</v>
      </c>
      <c r="J93" s="3">
        <v>6338.8</v>
      </c>
      <c r="K93" s="3">
        <v>43193.3</v>
      </c>
      <c r="L93" s="3">
        <v>37905.800000000003</v>
      </c>
      <c r="M93" s="3">
        <v>408.1</v>
      </c>
      <c r="N93" s="4">
        <v>944.2</v>
      </c>
      <c r="O93" s="4">
        <v>339.1</v>
      </c>
      <c r="P93" s="4">
        <v>700.3</v>
      </c>
      <c r="Q93" s="3">
        <v>232.8</v>
      </c>
      <c r="R93" s="270">
        <v>1.07</v>
      </c>
      <c r="S93" s="270">
        <v>0</v>
      </c>
      <c r="T93" s="39"/>
      <c r="U93" s="40" t="s">
        <v>14</v>
      </c>
      <c r="V93" s="164">
        <v>8.5</v>
      </c>
      <c r="W93" s="164">
        <v>0</v>
      </c>
      <c r="X93" s="282">
        <f>(V94+W94)</f>
        <v>91.29</v>
      </c>
      <c r="Y93" s="179">
        <v>4.25</v>
      </c>
      <c r="Z93" s="179">
        <v>0</v>
      </c>
      <c r="AA93" s="282">
        <f>(Y94+Z94)</f>
        <v>9.3500000000000014</v>
      </c>
      <c r="AB93" s="179">
        <v>4.875</v>
      </c>
      <c r="AC93" s="386">
        <v>28</v>
      </c>
      <c r="AD93" s="386">
        <v>0</v>
      </c>
      <c r="AE93" s="278">
        <f>AC93+AD93</f>
        <v>28</v>
      </c>
      <c r="AF93" s="11"/>
      <c r="AG93" s="19" t="s">
        <v>21</v>
      </c>
      <c r="AH93" s="7">
        <v>1.39</v>
      </c>
      <c r="AI93" s="8">
        <v>3.3000000000000002E-2</v>
      </c>
    </row>
    <row r="94" spans="1:35" ht="15.75" x14ac:dyDescent="0.25">
      <c r="A94" s="264"/>
      <c r="B94" s="283" t="s">
        <v>9</v>
      </c>
      <c r="C94" s="266">
        <f>C93</f>
        <v>1659567</v>
      </c>
      <c r="D94" s="266"/>
      <c r="E94" s="267"/>
      <c r="F94" s="266">
        <f>F93</f>
        <v>44913</v>
      </c>
      <c r="G94" s="266"/>
      <c r="H94" s="267"/>
      <c r="I94" s="266">
        <f t="shared" ref="I94:Q94" si="60">(I93-I90)</f>
        <v>1838500</v>
      </c>
      <c r="J94" s="285">
        <f t="shared" si="60"/>
        <v>13.5</v>
      </c>
      <c r="K94" s="285">
        <f t="shared" si="60"/>
        <v>0</v>
      </c>
      <c r="L94" s="285">
        <f t="shared" si="60"/>
        <v>0</v>
      </c>
      <c r="M94" s="285">
        <f t="shared" si="60"/>
        <v>0.5</v>
      </c>
      <c r="N94" s="285">
        <f t="shared" si="60"/>
        <v>0</v>
      </c>
      <c r="O94" s="285">
        <f t="shared" si="60"/>
        <v>0.10000000000002274</v>
      </c>
      <c r="P94" s="285">
        <f t="shared" si="60"/>
        <v>0</v>
      </c>
      <c r="Q94" s="285">
        <f t="shared" si="60"/>
        <v>0.40000000000000568</v>
      </c>
      <c r="R94" s="270"/>
      <c r="S94" s="270"/>
      <c r="T94" s="39"/>
      <c r="U94" s="149" t="s">
        <v>16</v>
      </c>
      <c r="V94" s="162">
        <f>(V93*10.74)</f>
        <v>91.29</v>
      </c>
      <c r="W94" s="162">
        <f>(W93*5.25)</f>
        <v>0</v>
      </c>
      <c r="X94" s="275"/>
      <c r="Y94" s="177">
        <f>(Y93*2.2)</f>
        <v>9.3500000000000014</v>
      </c>
      <c r="Z94" s="177">
        <f>(Z93*2.2)</f>
        <v>0</v>
      </c>
      <c r="AA94" s="275"/>
      <c r="AB94" s="177">
        <f>(AB93*0.25)</f>
        <v>1.21875</v>
      </c>
      <c r="AC94" s="385"/>
      <c r="AD94" s="385"/>
      <c r="AE94" s="278"/>
      <c r="AF94" s="11"/>
      <c r="AG94" s="17" t="s">
        <v>23</v>
      </c>
      <c r="AH94" s="5">
        <v>20.100000000000001</v>
      </c>
      <c r="AI94" s="5">
        <v>21.5</v>
      </c>
    </row>
    <row r="95" spans="1:35" ht="16.5" thickBot="1" x14ac:dyDescent="0.3">
      <c r="A95" s="265"/>
      <c r="B95" s="284"/>
      <c r="C95" s="268"/>
      <c r="D95" s="268"/>
      <c r="E95" s="268"/>
      <c r="F95" s="268"/>
      <c r="G95" s="268"/>
      <c r="H95" s="268"/>
      <c r="I95" s="268"/>
      <c r="J95" s="286"/>
      <c r="K95" s="286"/>
      <c r="L95" s="286"/>
      <c r="M95" s="286"/>
      <c r="N95" s="286"/>
      <c r="O95" s="286"/>
      <c r="P95" s="286"/>
      <c r="Q95" s="286"/>
      <c r="R95" s="271"/>
      <c r="S95" s="271"/>
      <c r="T95" s="39"/>
      <c r="U95" s="150" t="s">
        <v>15</v>
      </c>
      <c r="V95" s="163">
        <f>IF(V94=0,0,(V94)/((C94/1000000)*8.34))</f>
        <v>6.5957223573785368</v>
      </c>
      <c r="W95" s="163">
        <f>IF(W94=0,0,(W94)/((D94/1000000)*8.34))</f>
        <v>0</v>
      </c>
      <c r="X95" s="276"/>
      <c r="Y95" s="178">
        <f>IF(Y94=0,0,(Y94)/((C94/1000000)*8.34))</f>
        <v>0.67553953380971987</v>
      </c>
      <c r="Z95" s="178">
        <f>IF(Z94=0,0,(Z94)/((D94/1000000)*8.34))</f>
        <v>0</v>
      </c>
      <c r="AA95" s="276"/>
      <c r="AB95" s="178">
        <f>IF(AB94=0,0,(AB94)/(((C94+D94)/1000000)*8.34))</f>
        <v>8.805495260220278E-2</v>
      </c>
      <c r="AC95" s="178">
        <f>IF(AC93=0,0,(AC93)/((C94/1000000)*8.34))</f>
        <v>2.0230060905531713</v>
      </c>
      <c r="AD95" s="178">
        <f>IF(AD93=0,0,(AD93)/((D94/1000000)*8.34))</f>
        <v>0</v>
      </c>
      <c r="AE95" s="279"/>
      <c r="AF95" s="11"/>
      <c r="AG95" s="18" t="s">
        <v>22</v>
      </c>
      <c r="AH95" s="6">
        <v>7.43</v>
      </c>
      <c r="AI95" s="6">
        <v>7.95</v>
      </c>
    </row>
    <row r="96" spans="1:35" ht="15.75" x14ac:dyDescent="0.25">
      <c r="A96" s="93"/>
      <c r="B96" s="43"/>
      <c r="C96" s="44"/>
      <c r="D96" s="44"/>
      <c r="E96" s="44"/>
      <c r="F96" s="45"/>
      <c r="G96" s="45"/>
      <c r="H96" s="45"/>
      <c r="I96" s="45"/>
      <c r="J96" s="46"/>
      <c r="K96" s="46"/>
      <c r="L96" s="46"/>
      <c r="M96" s="46"/>
      <c r="N96" s="46"/>
      <c r="O96" s="46"/>
      <c r="P96" s="46"/>
      <c r="Q96" s="47"/>
      <c r="R96" s="47"/>
      <c r="S96" s="48"/>
      <c r="T96" s="49"/>
      <c r="U96" s="50"/>
      <c r="V96" s="165"/>
      <c r="W96" s="165"/>
      <c r="X96" s="123"/>
      <c r="Y96" s="165"/>
      <c r="Z96" s="165"/>
      <c r="AA96" s="123"/>
      <c r="AB96" s="165"/>
      <c r="AC96" s="183"/>
      <c r="AD96" s="183"/>
      <c r="AE96" s="51"/>
      <c r="AF96" s="76"/>
      <c r="AG96" s="77"/>
      <c r="AH96" s="78"/>
      <c r="AI96" s="79"/>
    </row>
    <row r="97" spans="1:35" ht="15.75" x14ac:dyDescent="0.25">
      <c r="A97" s="93"/>
      <c r="B97" s="41" t="s">
        <v>9</v>
      </c>
      <c r="C97" s="52">
        <f>SUM(C94,C91,C88,C85,C82,C79,C76,C73,C70,C67,C64,C61,C58,C55,C52,C49,C46,C43,C40,C37,C34,C31,C28,C25,C22,C19,C16,C13,C10,C7,C5)</f>
        <v>29904487</v>
      </c>
      <c r="D97" s="52">
        <f>SUM(D94,D91,D88,D85,D82,D79,D76,D73,D70,D67,D64,D61,D58,D55,D52,D49,D46,D43,D40,D37,D34,D31,D28,D25,D22,D19,D16,D13,D10,D7,D5)</f>
        <v>18067028</v>
      </c>
      <c r="E97" s="52">
        <f>(E93+E90+E87+E84+E81+E78+E75+E72+E69+E66+E63+E60+E57+E54+E51+E48+E45+E42+E39+E36+E33+E30+E27+E24+E21+E18+E15+E12+E9+E6+E3)</f>
        <v>47971515</v>
      </c>
      <c r="F97" s="52">
        <f>SUM(F94,F91,F88,F85,F82,F79,F76,F73,F70,F67,F64,F61,F58,F55,F52,F49,F46,F43,F40,F37,F34,F31,F28,F25,F22,F19,F16,F13,F10,F7,F5)</f>
        <v>1051888</v>
      </c>
      <c r="G97" s="52">
        <f>SUM(G94,G91,G88,G85,G82,G79,G76,G73,G70,G67,G64,G61,G58,G55,G52,G49,G46,G43,G40,G37,G34,G31,G28,G25,G22,G19,G16,G13,G10,G7,G5)</f>
        <v>423516</v>
      </c>
      <c r="H97" s="52">
        <f>(H93+H90+H87+H84+H81+H78+H75+H72+H69+H66+H63+H60+H57+H54+H51+H48+H45+H42+H39+H36+H33+H30+H27+H24+H21+H18+H15+H12+H9+H6+H3)</f>
        <v>1475404</v>
      </c>
      <c r="I97" s="52">
        <f t="shared" ref="I97:Q97" si="61">SUM(I94,I91,I88,I85,I82,I79,I76,I73,I70,I67,I64,I61,I58,I55,I52,I49,I46,I43,I40,I37,I34,I31,I28,I25,I22,I19,I16,I13,I10,I7,I5)</f>
        <v>49024500</v>
      </c>
      <c r="J97" s="53">
        <f t="shared" si="61"/>
        <v>335.60000000000036</v>
      </c>
      <c r="K97" s="53">
        <f t="shared" si="61"/>
        <v>211.80000000000291</v>
      </c>
      <c r="L97" s="53">
        <f t="shared" si="61"/>
        <v>211.80000000000291</v>
      </c>
      <c r="M97" s="53">
        <f t="shared" si="61"/>
        <v>5</v>
      </c>
      <c r="N97" s="53">
        <f t="shared" si="61"/>
        <v>3.1000000000000227</v>
      </c>
      <c r="O97" s="53">
        <f t="shared" si="61"/>
        <v>1.4000000000000341</v>
      </c>
      <c r="P97" s="53">
        <f t="shared" si="61"/>
        <v>2.1999999999999318</v>
      </c>
      <c r="Q97" s="53">
        <f t="shared" si="61"/>
        <v>1.4000000000000057</v>
      </c>
      <c r="R97" s="54" t="s">
        <v>31</v>
      </c>
      <c r="S97" s="54">
        <f>SUM(S3:S95)</f>
        <v>0.03</v>
      </c>
      <c r="T97" s="55"/>
      <c r="U97" s="41" t="s">
        <v>18</v>
      </c>
      <c r="V97" s="168">
        <f>(V94+V91+V88+V85+V82+V79+V76+V73+V70+V67+V64+V61+V58+V55+V52+V49+V46+V43+V40+V37+V34+V31+V28+V25+V22+V19+V16+V13+V10+V7+V4)</f>
        <v>747.01937750000002</v>
      </c>
      <c r="W97" s="168">
        <f>(W94+W91+W88+W85+W82+W79+W76+W73+W70+W67+W64+W61+W58+W55+W52+W49+W46+W43+W40+W37+W34+W31+W28+W25+W22+W19+W16+W13+W10+W7+W4)</f>
        <v>313.46875</v>
      </c>
      <c r="X97" s="124">
        <f>(X93+X90+X87+X84+X81+X78+X75+X72+X69+X66+X63+X60+X57+X54+X51+X48+X45+X42+X39+X36+X33+X30+X27+X24+X21+X18+X15+X12+X9+X6+X3)</f>
        <v>1060.4881275</v>
      </c>
      <c r="Y97" s="168">
        <f>(Y94+Y91+Y88+Y85+Y82+Y79+Y76+Y73+Y70+Y67+Y64+Y61+Y58+Y55+Y52+Y49+Y46+Y43+Y40+Y37+Y34+Y31+Y28+Y25+Y22+Y19+Y16+Y13+Y10+Y7+Y4)</f>
        <v>542.43750000000011</v>
      </c>
      <c r="Z97" s="168">
        <f>(Z94+Z91+Z88+Z85+Z82+Z79+Z76+Z73+Z70+Z67+Z64+Z61+Z58+Z55+Z52+Z49+Z46+Z43+Z40+Z37+Z34+Z31+Z28+Z25+Z22+Z19+Z16+Z13+Z10+Z7+Z4)</f>
        <v>138.54499999999999</v>
      </c>
      <c r="AA97" s="125">
        <f>(AA93+AA90+AA87+AA84+AA81+AA78+AA75+AA72+AA69+AA66+AA63+AA60+AA57+AA54+AA51+AA48+AA45+AA42+AA39+AA36+AA33+AA30+AA27+AA24+AA21+AA18+AA15+AA12+AA9+AA6+AA3)</f>
        <v>680.98249999999996</v>
      </c>
      <c r="AB97" s="168">
        <f>(AB94+AB91+AB88+AB85+AB82+AB79+AB76+AB73+AB70+AB67+AB64+AB61+AB58+AB55+AB52+AB49+AB46+AB43+AB40+AB37+AB34+AB31+AB28+AB25+AB22+AB19+AB16+AB13+AB10+AB7+AB4)</f>
        <v>26.109375</v>
      </c>
      <c r="AC97" s="168">
        <f>(AC93+AC90+AC87+AC84+AC81+AC78+AC75+AC72+AC69+AC66+AC63+AC60+AC57+AC54+AC51+AC48+AC45+AC42+AC39+AC36+AC33+AC30+AC27+AC24+AC21+AC18+AC15+AC12+AC9+AC6+AC3)</f>
        <v>400</v>
      </c>
      <c r="AD97" s="168">
        <f>(AD93+AD90+AD87+AD84+AD81+AD78+AD75+AD72+AD69+AD66+AD63+AD60+AD57+AD54+AD51+AD48+AD45+AD42+AD39+AD36+AD33+AD30+AD27+AD24+AD21+AD18+AD15+AD12+AD9+AD6+AD3)</f>
        <v>241</v>
      </c>
      <c r="AE97" s="56">
        <f>SUM(AE93,AE90,AE87,AE84,AE81,AE78,AE75,AE72,AE69,AE66,AE63,AE60,AE57,AE54,AE51,AE48,AE45,AE42,AE39,AE36,AE33,AE30,AE27,AE24,AE21,AE18,AE15,AE12,AE9,AE6,AE3)</f>
        <v>641</v>
      </c>
      <c r="AF97" s="76"/>
      <c r="AG97" s="41" t="s">
        <v>26</v>
      </c>
      <c r="AH97" s="80">
        <f t="shared" ref="AH97:AI99" si="62">(AH93+AH87+AH84+AH81+AH78+AH75+AH72+AH69+AH66+AH63+AH60+AH57+AH54+AH51+AH48+AH45+AH42+AH39+AH36+AH33+AH30+AH27+AH24+AH21+AH18+AH15+AH12+AH9+AH6+AH3)/31</f>
        <v>1.122903225806452</v>
      </c>
      <c r="AI97" s="81">
        <f t="shared" si="62"/>
        <v>4.309677419354839E-2</v>
      </c>
    </row>
    <row r="98" spans="1:35" ht="15.75" x14ac:dyDescent="0.25">
      <c r="A98" s="93"/>
      <c r="B98" s="57" t="s">
        <v>10</v>
      </c>
      <c r="C98" s="58">
        <f t="shared" ref="C98:Q98" si="63">(C97/31)</f>
        <v>964660.87096774194</v>
      </c>
      <c r="D98" s="59">
        <f t="shared" si="63"/>
        <v>582807.3548387097</v>
      </c>
      <c r="E98" s="59">
        <f t="shared" si="63"/>
        <v>1547468.2258064516</v>
      </c>
      <c r="F98" s="60">
        <f t="shared" si="63"/>
        <v>33931.870967741932</v>
      </c>
      <c r="G98" s="60">
        <f t="shared" si="63"/>
        <v>13661.806451612903</v>
      </c>
      <c r="H98" s="60">
        <f t="shared" si="63"/>
        <v>47593.677419354841</v>
      </c>
      <c r="I98" s="59">
        <f t="shared" si="63"/>
        <v>1581435.4838709678</v>
      </c>
      <c r="J98" s="61">
        <f t="shared" si="63"/>
        <v>10.825806451612914</v>
      </c>
      <c r="K98" s="61">
        <f t="shared" si="63"/>
        <v>6.832258064516223</v>
      </c>
      <c r="L98" s="61">
        <f t="shared" si="63"/>
        <v>6.832258064516223</v>
      </c>
      <c r="M98" s="61">
        <f t="shared" si="63"/>
        <v>0.16129032258064516</v>
      </c>
      <c r="N98" s="61">
        <f t="shared" si="63"/>
        <v>0.10000000000000073</v>
      </c>
      <c r="O98" s="61">
        <f t="shared" si="63"/>
        <v>4.5161290322581746E-2</v>
      </c>
      <c r="P98" s="61">
        <f t="shared" si="63"/>
        <v>7.0967741935481665E-2</v>
      </c>
      <c r="Q98" s="61">
        <f t="shared" si="63"/>
        <v>4.516129032258083E-2</v>
      </c>
      <c r="R98" s="62">
        <f>SUM(R3:R95)/31</f>
        <v>1.0512903225806449</v>
      </c>
      <c r="S98" s="62">
        <f>(S97/31)</f>
        <v>9.6774193548387097E-4</v>
      </c>
      <c r="T98" s="55"/>
      <c r="U98" s="57" t="s">
        <v>19</v>
      </c>
      <c r="V98" s="180">
        <f t="shared" ref="V98:AD98" si="64">(V97/31)</f>
        <v>24.097399274193549</v>
      </c>
      <c r="W98" s="180">
        <f t="shared" si="64"/>
        <v>10.111895161290322</v>
      </c>
      <c r="X98" s="126">
        <f t="shared" si="64"/>
        <v>34.209294435483869</v>
      </c>
      <c r="Y98" s="180">
        <f t="shared" si="64"/>
        <v>17.497983870967747</v>
      </c>
      <c r="Z98" s="180">
        <f t="shared" si="64"/>
        <v>4.4691935483870964</v>
      </c>
      <c r="AA98" s="127">
        <f t="shared" si="64"/>
        <v>21.967177419354837</v>
      </c>
      <c r="AB98" s="180">
        <f t="shared" si="64"/>
        <v>0.84223790322580649</v>
      </c>
      <c r="AC98" s="180">
        <f t="shared" si="64"/>
        <v>12.903225806451612</v>
      </c>
      <c r="AD98" s="168">
        <f t="shared" si="64"/>
        <v>7.774193548387097</v>
      </c>
      <c r="AE98" s="56">
        <f>AVERAGE(AE93,AE90,AE87,AE84,AE81,AE78,AE75,AE72,AE69,AE66,AE63,AE60,AE57,AE54,AE51,AE48,AE45,AE42,AE39,AE36,AE33,AE30,AE27,AE24,AE21,AE18,AE15,AE12,AE9,AE6,AE3)</f>
        <v>20.677419354838708</v>
      </c>
      <c r="AF98" s="76"/>
      <c r="AG98" s="41" t="s">
        <v>27</v>
      </c>
      <c r="AH98" s="82">
        <f t="shared" si="62"/>
        <v>17.277419354838706</v>
      </c>
      <c r="AI98" s="82">
        <f t="shared" si="62"/>
        <v>17.848387096774196</v>
      </c>
    </row>
    <row r="99" spans="1:35" s="12" customFormat="1" ht="15.75" x14ac:dyDescent="0.25">
      <c r="A99" s="67"/>
      <c r="B99" s="41" t="s">
        <v>49</v>
      </c>
      <c r="C99" s="63">
        <f>MAX(C94,C91,C88,C85,C82,C79,C76,C73,C70,C67,C64,C61,C58,C55,C52,C49,C46,C43,C40,C37,C34,C31,C28,C25,C22,C19,C16,C13,C10,C7,C5)</f>
        <v>2099000</v>
      </c>
      <c r="D99" s="63">
        <f>MAX(D94,D91,D88,D85,D82,D79,D76,D73,D70,D67,D64,D61,D58,D55,D52,D49,D46,D43,D40,D37,D34,D31,D28,D25,D22,D19,D16,D13,D10,D7,D5)</f>
        <v>1831000</v>
      </c>
      <c r="E99" s="63">
        <f>MAX(E93,E90+E87,E84,E81,E78,E75,E72,E69,E66,E63,E60,E57,E54,E51,E48,E45,E42,E39,E36,E33,E30,E27,E24,E21,E18,E15,E12,E9,E6,E3)</f>
        <v>3517920</v>
      </c>
      <c r="F99" s="63">
        <f>MAX(F94,F91,F88,F85,F82,F79,F76,F73,F70,F67,F64,F61,F58,F55,F52,F49,F46,F43,F40,F37,F34,F31,F28,F25,F22,F19,F16,F13,F10,F7,F5)</f>
        <v>180000</v>
      </c>
      <c r="G99" s="63">
        <f>MAX(G94,G91,G88,G85,G82,G79,G76,G73,G70,G67,G64,G61,G58,G55,G52,G49,G46,G43,G40,G37,G34,G31,G28,G25,G22,G19,G16,G13,G10,G7,G5)</f>
        <v>53000</v>
      </c>
      <c r="H99" s="63">
        <f>MAX(H93,H90+H87,H84,H81,H78,H75,H72,H69,H66,H63,H60,H57,H54,H51,H48,H45,H42,H39,H36,H33,H30,H27,H24,H21,H18,H15,H12,H9,H6,H3)</f>
        <v>216000</v>
      </c>
      <c r="I99" s="63">
        <f t="shared" ref="I99:Q99" si="65">MAX(I94,I91,I88,I85,I82,I79,I76,I73,I70,I67,I64,I61,I58,I55,I52,I49,I46,I43,I40,I37,I34,I31,I28,I25,I22,I19,I16,I13,I10,I7,I5)</f>
        <v>1883400</v>
      </c>
      <c r="J99" s="63">
        <f t="shared" si="65"/>
        <v>24.5</v>
      </c>
      <c r="K99" s="63">
        <f t="shared" si="65"/>
        <v>21.700000000004366</v>
      </c>
      <c r="L99" s="63">
        <f t="shared" si="65"/>
        <v>21.700000000004366</v>
      </c>
      <c r="M99" s="63">
        <f t="shared" si="65"/>
        <v>1</v>
      </c>
      <c r="N99" s="63">
        <f t="shared" si="65"/>
        <v>0.40000000000009095</v>
      </c>
      <c r="O99" s="63">
        <f t="shared" si="65"/>
        <v>0.19999999999998863</v>
      </c>
      <c r="P99" s="63">
        <f t="shared" si="65"/>
        <v>0.39999999999997726</v>
      </c>
      <c r="Q99" s="63">
        <f t="shared" si="65"/>
        <v>0.40000000000000568</v>
      </c>
      <c r="R99" s="65">
        <f>MAX(R3:R95)</f>
        <v>1.1499999999999999</v>
      </c>
      <c r="S99" s="65">
        <f>MAX(S3:S95)</f>
        <v>0.03</v>
      </c>
      <c r="T99" s="39"/>
      <c r="U99" s="42" t="s">
        <v>35</v>
      </c>
      <c r="V99" s="168">
        <f>MAX(V94,V91,V88,V85,V82,V79,V76,V73,V70,V67,V64,V61,V58,V55,V52,V49,V46,V43,V40,V37,V34,V31,V28,V25,V22,V19,V16,V13,V10,V7,V4)</f>
        <v>91.29</v>
      </c>
      <c r="W99" s="168">
        <f>MAX(W94,W91,W88,W85,W82,W79,W76,W73,W70,W67,W64,W61,W58,W55,W52,W49,W46,W43,W40,W37,W34,W31,W28,W25,W22,W19,W16,W13,W10,W7,W4)</f>
        <v>37.40625</v>
      </c>
      <c r="X99" s="125">
        <f>MAX(X93,X90,X87,X84,X81,X78,X75,X72,X69,X66,X63,X60,X57,X54,X51,X48,X45,X42,X39,X36,X33,X30,X27,X24,X21,X18,X15,X12,X9,X6,X3)</f>
        <v>91.29</v>
      </c>
      <c r="Y99" s="168">
        <f>MAX(Y94,Y91,Y88,Y85,Y82,Y79,Y76,Y73,Y70,Y67,Y64,Y61,Y58,Y55,Y52,Y49,Y46,Y43,Y40,Y37,Y34,Y31,Y28,Y25,Y22,Y19,Y16,Y13,Y10,Y7,Y4)</f>
        <v>66</v>
      </c>
      <c r="Z99" s="168">
        <f>MAX(Z94,Z91,Z88,Z85,Z82,Z79,Z76,Z73,Z70,Z67,Z64,Z61,Z58,Z55,Z52,Z49,Z46,Z43,Z40,Z37,Z34,Z31,Z28,Z25,Z22,Z19,Z16,Z13,Z10,Z7,Z4)</f>
        <v>18.150000000000002</v>
      </c>
      <c r="AA99" s="125">
        <f>MAX(AA93,AB90,AA87,AA84,AA81,AA78,AA75,AA72,AA69,AA66,AA63,AA60,AA57,AA54,AA51,AA48,AA45,AA42,AA39,AA36,AA33,AA30,AA27,AA24,AA21,AA18,AA15,AA12,AA9,AA6,AA3)</f>
        <v>66</v>
      </c>
      <c r="AB99" s="168">
        <f>MAX(AB94,AB91,AB88,AB85,AB82,AB79,AB76,AB73,AB70,AB67,AB64,AB61,AB58,AB55,AB52,AB49,AB46,AB43,AB40,AB37,AB34,AB31,AB28,AB25,AB22,AB19,AB16,AB13,AB10,AB7,AB4)</f>
        <v>2.0625</v>
      </c>
      <c r="AC99" s="168">
        <f>MAX(AC93,AC90,AC87,AC84,AC81,AC78,AC75,AC72,AC69,AC66,AC63,AC60,AC57,AC54,AC51,AC48,AC45,AC42,AC39,AC36,AC33,AC30,AC27,AC24,AC21,AC18,AC15,AC12,AC9,AC6,AC3)</f>
        <v>29</v>
      </c>
      <c r="AD99" s="168">
        <f>MAX(AD93,AD90,AD87,AD84,AD81,AD78,AD75,AD72,AD69,AD66,AD63,AD60,AD57,AD54,AD51,AD48,AD45,AD42,AD39,AD36,AD33,AD30,AD27,AD24,AD21,AD18,AD15,AD12,AD9,AD6,AD3)</f>
        <v>27</v>
      </c>
      <c r="AE99" s="56">
        <f>MAX(AE93,AE90,AE87,AE84,AE81,AE78,AE75,AE72,AE69,AE66,AE63,AE60,AE57,AE54,AE51,AE48,AE45,AE42,AE39,AE36,AE33,AE30,AE27,AE24,AE21,AE18,AE15,AE12,AE9,AE6,AE3)</f>
        <v>29</v>
      </c>
      <c r="AF99" s="11"/>
      <c r="AG99" s="41" t="s">
        <v>28</v>
      </c>
      <c r="AH99" s="80">
        <f t="shared" si="62"/>
        <v>7.3435483870967753</v>
      </c>
      <c r="AI99" s="80">
        <f t="shared" si="62"/>
        <v>7.5774193548387085</v>
      </c>
    </row>
    <row r="100" spans="1:35" s="12" customFormat="1" ht="15.75" x14ac:dyDescent="0.25">
      <c r="A100" s="67"/>
      <c r="B100" s="41" t="s">
        <v>50</v>
      </c>
      <c r="C100" s="63">
        <f>MIN(C94,C91,C88,C85,C82,C79,C76,C73,C70,C67,C64,C61,C58,C55,C52,C49,C46,C43,C40,C37,C34,C31,C28,C25,C22,C19,C16,C13,C10,C7,C5)</f>
        <v>0</v>
      </c>
      <c r="D100" s="63">
        <f>MIN(D94,D91,D88,D85,D82,D79,D76,D73,D70,D67,D64,D61,D58,D55,D52,D49,D46,D43,D40,D37,D34,D31,D28,D25,D22,D19,D16,D13,D10,D7,D5)</f>
        <v>0</v>
      </c>
      <c r="E100" s="63">
        <f>MIN(E93,E90,E87,E84,E81,E78,E75,E72,E69,E66,E63,E60,E57,E54,E51,E48,E45,E42,E39,E36,E33,E30,E27,E24,E21,E18,E15,E12,E9,E6,E3)</f>
        <v>935000</v>
      </c>
      <c r="F100" s="63">
        <f>MIN(F94,F91,F88,F85,F82,F79,F76,F73,F70,F67,F64,F61,F58,F55,F52,F49,F46,F43,F40,F37,F34,F31,F28,F25,F22,F19,F16,F13,F10,F7,F5)</f>
        <v>0</v>
      </c>
      <c r="G100" s="63">
        <f>MIN(G94,G91,G88,G85,G82,G79,G76,G73,G70,G67,G64,G61,G58,G55,G52,G49,G46,G43,G40,G37,G34,G31,G28,G25,G22,G19,G16,G13,G10,G7,G5)</f>
        <v>0</v>
      </c>
      <c r="H100" s="63">
        <f>MIN(H93,H90,H87,H84,H81,H78,H75,H72,H69,H66,H63,H60,H57,H54,H51,H48,H45,H42,H39,H36,H33,H30,H27,H24,H21,H18,H15,H12,H9,H6,H3)</f>
        <v>0</v>
      </c>
      <c r="I100" s="63">
        <f t="shared" ref="I100:Q100" si="66">MIN(I94,I91,I88,I85,I82,I79,I76,I73,I70,I67,I64,I61,I58,I55,I52,I49,I46,I43,I40,I37,I34,I31,I28,I25,I22,I19,I16,I13,I10,I7,I5)</f>
        <v>1098100</v>
      </c>
      <c r="J100" s="63">
        <f t="shared" si="66"/>
        <v>0</v>
      </c>
      <c r="K100" s="63">
        <f t="shared" si="66"/>
        <v>0</v>
      </c>
      <c r="L100" s="63">
        <f t="shared" si="66"/>
        <v>0</v>
      </c>
      <c r="M100" s="63">
        <f t="shared" si="66"/>
        <v>0</v>
      </c>
      <c r="N100" s="63">
        <f t="shared" si="66"/>
        <v>0</v>
      </c>
      <c r="O100" s="63">
        <f t="shared" si="66"/>
        <v>0</v>
      </c>
      <c r="P100" s="63">
        <f t="shared" si="66"/>
        <v>0</v>
      </c>
      <c r="Q100" s="63">
        <f t="shared" si="66"/>
        <v>0</v>
      </c>
      <c r="R100" s="65">
        <f>MIN(R3:R95)</f>
        <v>0.95</v>
      </c>
      <c r="S100" s="66">
        <f>MIN(S3:S95)</f>
        <v>0</v>
      </c>
      <c r="T100" s="67"/>
      <c r="U100" s="41" t="s">
        <v>36</v>
      </c>
      <c r="V100" s="181">
        <f>MIN(V94,V91,V88,V85,V82,V79,V76,V73,V70,V67,V64,V61,V58,V55,V52,V49,V46,V43,V40,V37,V34,V31,V28,V25,V22,V19,V16,V13,V10,V7,V4)</f>
        <v>0</v>
      </c>
      <c r="W100" s="181">
        <f>MIN(W94,W91,W88,W85,W82,W79,W76,W73,W70,W67,W64,W61,W58,W55,W52,W49,W46,W43,W40,W37,W34,W31,W28,W25,W22,W19,W16,W13,W10,W7,W4)</f>
        <v>0</v>
      </c>
      <c r="X100" s="125">
        <f>MIN(X93,X90,X87,X84,X81,X78,X75,X72,X69,X66,X63,X60,X57,X54,X51,X48,X45,X42,X39,X36,X33,X30,X27,X24,X21,X18,X15,X12,X9,X6,X3)</f>
        <v>17.5975</v>
      </c>
      <c r="Y100" s="181">
        <f>MIN(Y94,Y91,Y88,Y85,Y82,Y79,Y76,Y73,Y70,Y67,Y64,Y61,Y58,Y55,Y52,Y49,Y46,Y43,Y40,Y37,Y34,Y31,Y28,Y25,Y22,Y19,Y16,Y13,Y10,Y7,Y4)</f>
        <v>0</v>
      </c>
      <c r="Z100" s="181">
        <f>MIN(Z94,Z91,Z88,Z85,Z82,Z79,Z76,Z73,Z70,Z67,Z64,Z61,Z58,Z55,Z52,Z49,Z46,Z43,Z40,Z37,Z34,Z31,Z28,Z25,Z22,Z19,Z16,Z13,Z10,Z7,Z4)</f>
        <v>0</v>
      </c>
      <c r="AA100" s="125">
        <f>MIN(AA93,AA90,AA87,AA84,AA81,AA78,AA75,AA72,AA69,AA66,AA63,AA60,AA57,AA54,AA51,AA48,AA45,AA42,AA39,AA36,AA33,AA30,AA27,AA24,AA21,AA18,AA15,AA12,AA9,AA6,AA3)</f>
        <v>5.7750000000000004</v>
      </c>
      <c r="AB100" s="181">
        <f>MIN(AB94,AB91,AB88,AB85,AB82,AB79,AB76,AB73,AB70,AB67,AB64,AB61,AB58,AB55,AB52,AB49,AB46,AB43,AB40,AB37,AB34,AB31,AB28,AB25,AB22,AB19,AB16,AB13,AB10,AB7,AB4)</f>
        <v>0.34375</v>
      </c>
      <c r="AC100" s="184">
        <f>MIN(AC93,AC90,AC87,AC84,AC81,AC78,AC75,AC72,AC69,AC66,AC63,AC60,AC57,AC54,AC51,AC48,AC45,AC42,AC39,AC36,AC33,AC30,AC27,AC24,AC21,AC18,AC15,AC12,AC9,AC6,AC3)</f>
        <v>0</v>
      </c>
      <c r="AD100" s="184">
        <f>MIN(AD93,AD90,AD87,AD84,AD81,AD78,AD75,AD72,AD69,AD66,AD63,AD60,AD57,AD54,AD51,AD48,AD45,AD42,AD39,AD36,AD33,AD30,AD27,AD24,AD21,AD18,AD15,AD12,AD9,AD6,AD3)</f>
        <v>0</v>
      </c>
      <c r="AE100" s="68">
        <f>MIN(AE93,AE90,AE87,AE84,AE81,AE78,AE75,AE72,AE69,AE66,AE63,AE60,AE57,AE54,AE51,AE48,AE45,AE42,AE39,AE36,AE33,AE30,AE27,AE24,AE21,AE18,AE15,AE12,AE9,AE6,AE3)</f>
        <v>11</v>
      </c>
      <c r="AF100" s="67"/>
      <c r="AG100" s="67"/>
      <c r="AH100" s="67"/>
      <c r="AI100" s="67"/>
    </row>
    <row r="101" spans="1:35" s="12" customFormat="1" ht="15.75" x14ac:dyDescent="0.25">
      <c r="A101" s="67"/>
      <c r="B101" s="193"/>
      <c r="C101" s="69"/>
      <c r="D101" s="69"/>
      <c r="E101" s="69"/>
      <c r="F101" s="69"/>
      <c r="G101" s="69"/>
      <c r="H101" s="69"/>
      <c r="I101" s="69"/>
      <c r="J101" s="70"/>
      <c r="K101" s="70"/>
      <c r="L101" s="70"/>
      <c r="M101" s="70"/>
      <c r="N101" s="70"/>
      <c r="O101" s="71"/>
      <c r="P101" s="71"/>
      <c r="Q101" s="70"/>
      <c r="R101" s="72"/>
      <c r="S101" s="72"/>
      <c r="T101" s="39"/>
      <c r="U101" s="42" t="s">
        <v>17</v>
      </c>
      <c r="V101" s="168">
        <f>AVERAGE(V95,V92,V89,V86,V83,V80,V77,V74,V71,V68,V65,V62,V59,V56,V53,V50,V47,V44,V41,V38,V35,V32,V29,V26,V23,V20,V17,V14,V11,V8,V5)</f>
        <v>2.0107025659887352</v>
      </c>
      <c r="W101" s="168">
        <f>AVERAGE(W95,W92,W89,W86,W83,W80,W77,W74,W71,W68,W65,W62,W59,W56,W53,W50,W47,W44,W41,W38,W35,W32,W29,W26,W23,W20,W17,W14,W11,W8,W5)</f>
        <v>1.0058033952989032</v>
      </c>
      <c r="X101" s="128"/>
      <c r="Y101" s="168">
        <f>AVERAGE(Y95,Y92,Y89,Y86,Y83,Y80,Y77,Y74,Y71,Y68,Y65,Y62,Y59,Y56,Y53,Y50,Y47,Y44,Y41,Y38,Y35,Y32,Y29,Y26,Y23,Y20,Y17,Y14,Y11,Y8,Y5)</f>
        <v>1.5110564527704367</v>
      </c>
      <c r="Z101" s="168">
        <f>AVERAGE(Z95,Z92,Z89,Z86,Z83,Z80,Z77,Z74,Z71,Z68,Z65,Z62,Z59,Z56,Z53,Z50,Z47,Z44,Z41,Z38,Z35,Z32,Z29,Z26,Z23,Z20,Z17,Z14,Z11,Z8,Z5)</f>
        <v>0.46626661274474013</v>
      </c>
      <c r="AA101" s="128"/>
      <c r="AB101" s="168">
        <f>AVERAGE(AB95,AB92,AB89,AB86,AB83,AB80,AB77,AB74,AB71,AB68,AB65,AB62,AB59,AB56,AB53,AB50,AB47,AB44,AB41,AB38,AB35,AB32,AB29,AB26,AB23,AB20,AB17,AB14,AB11,AB8,AB5)</f>
        <v>6.6723466945741161E-2</v>
      </c>
      <c r="AC101" s="166">
        <f>AVERAGE(AC95,AC92,AC89,AC86,AC83,AC80,AC77,AC74,AC71,AC68,AC65,AC62,AC59,AC56,AC53,AC50,AC47,AC44,AC41,AC38,AC35,AC32,AC29,AC26,AC23,AC20,AC17,AC14,AC11,AC8,AC5)</f>
        <v>1.0936966854787307</v>
      </c>
      <c r="AD101" s="168">
        <f>AVERAGE(AD95,AD92,AD89,AD86,AD83,AD80,AD77,AD74,AD71,AD68,AD65,AD62,AD59,AD56,AD53,AD50,AD47,AD44,AD41,AD38,AD35,AD32,AD29,AD26,AD23,AD20,AD17,AD14,AD11,AD8,AD5)</f>
        <v>0.73615329648216976</v>
      </c>
      <c r="AE101" s="11"/>
      <c r="AF101" s="11"/>
      <c r="AG101" s="41" t="s">
        <v>32</v>
      </c>
      <c r="AH101" s="80">
        <f t="shared" ref="AH101:AI103" si="67">MAX(AH93,AH90,AH87,AH84,AH81,AH78,AH75,AH72,AH69,AH66,AH63,AH60,AH57,AH54,AH51,AH48,AH45,AH42,AH39,AH36,AH33,AH30,AH27,AH24,AH21,AH18,AH15,AH12,AH9,AH6,AH3)</f>
        <v>1.47</v>
      </c>
      <c r="AI101" s="81">
        <f t="shared" si="67"/>
        <v>7.4999999999999997E-2</v>
      </c>
    </row>
    <row r="102" spans="1:35" s="12" customFormat="1" ht="15.75" x14ac:dyDescent="0.25">
      <c r="A102" s="67"/>
      <c r="B102" s="297"/>
      <c r="C102" s="297"/>
      <c r="D102" s="297"/>
      <c r="E102" s="297"/>
      <c r="F102" s="69"/>
      <c r="G102" s="69"/>
      <c r="H102" s="69"/>
      <c r="I102" s="69"/>
      <c r="J102" s="70"/>
      <c r="K102" s="70"/>
      <c r="L102" s="70"/>
      <c r="M102" s="70"/>
      <c r="N102" s="70"/>
      <c r="O102" s="70"/>
      <c r="P102" s="70"/>
      <c r="Q102" s="70"/>
      <c r="R102" s="72"/>
      <c r="S102" s="73"/>
      <c r="T102" s="39"/>
      <c r="U102" s="42" t="s">
        <v>37</v>
      </c>
      <c r="V102" s="182">
        <f>MAX(V95,V92,V89,V86,V83,V80,V77,V74,V71,V68,V65,V62,V59,V56,V53,V50,V47,V44,V41,V38,V35,V32,V29,V26,V23,V20,V17,V14,V11,V8,V5)</f>
        <v>6.5957223573785368</v>
      </c>
      <c r="W102" s="182">
        <f>MAX(W95,W92,W89,W86,W83,W80,W77,W74,W71,W68,W65,W62,W59,W56,W53,W50,W47,W44,W41,W38,W35,W32,W29,W26,W23,W20,W17,W14,W11,W8,W5)</f>
        <v>2.7133465641280079</v>
      </c>
      <c r="X102" s="128"/>
      <c r="Y102" s="182">
        <f>MAX(Y95,Y92,Y89,Y86,Y83,Y80,Y77,Y74,Y71,Y68,Y65,Y62,Y59,Y56,Y53,Y50,Y47,Y44,Y41,Y38,Y35,Y32,Y29,Y26,Y23,Y20,Y17,Y14,Y11,Y8,Y5)</f>
        <v>6.2105655281599965</v>
      </c>
      <c r="Z102" s="182">
        <f>MAX(Z95,Z92,Z89,Z86,Z83,Z80,Z77,Z74,Z71,Z68,Z65,Z62,Z59,Z56,Z53,Z50,Z47,Z44,Z41,Z38,Z35,Z32,Z29,Z26,Z23,Z20,Z17,Z14,Z11,Z8,Z5)</f>
        <v>1.4988009592326141</v>
      </c>
      <c r="AA102" s="128"/>
      <c r="AB102" s="182">
        <f>MAX(AB95,AB92,AB89,AB86,AB83,AB80,AB77,AB74,AB71,AB68,AB65,AB62,AB59,AB56,AB53,AB50,AB47,AB44,AB41,AB38,AB35,AB32,AB29,AB26,AB23,AB20,AB17,AB14,AB11,AB8,AB5)</f>
        <v>0.1374124314144391</v>
      </c>
      <c r="AC102" s="168">
        <f>MAX(AC95,AC92,AC89,AC86,AC83,AC80,AC77,AC74,AC71,AC68,AC65,AC62,AC59,AC56,AC53,AC50,AC47,AC44,AC41,AC38,AC35,AC32,AC29,AC26,AC23,AC20,AC17,AC14,AC11,AC8,AC5)</f>
        <v>2.9102931247235224</v>
      </c>
      <c r="AD102" s="168">
        <f>MAX(AD95,AD92,AD89,AD86,AD83,AD80,AD77,AD74,AD71,AD68,AD65,AD62,AD59,AD56,AD53,AD50,AD47,AD44,AD41,AD38,AD35,AD32,AD29,AD26,AD23,AD20,AD17,AD14,AD11,AD8,AD5)</f>
        <v>2.0673116679070533</v>
      </c>
      <c r="AE102" s="11"/>
      <c r="AF102" s="11"/>
      <c r="AG102" s="41" t="s">
        <v>33</v>
      </c>
      <c r="AH102" s="82">
        <f t="shared" si="67"/>
        <v>23.8</v>
      </c>
      <c r="AI102" s="82">
        <f t="shared" si="67"/>
        <v>21.8</v>
      </c>
    </row>
    <row r="103" spans="1:35" s="12" customFormat="1" ht="15.75" x14ac:dyDescent="0.25">
      <c r="A103" s="67"/>
      <c r="B103" s="297"/>
      <c r="C103" s="297"/>
      <c r="D103" s="297"/>
      <c r="E103" s="297"/>
      <c r="F103" s="297"/>
      <c r="G103" s="193"/>
      <c r="H103" s="193"/>
      <c r="I103" s="69"/>
      <c r="J103" s="69"/>
      <c r="K103" s="70"/>
      <c r="L103" s="70"/>
      <c r="M103" s="70"/>
      <c r="N103" s="70"/>
      <c r="O103" s="70"/>
      <c r="P103" s="70"/>
      <c r="Q103" s="70"/>
      <c r="R103" s="74"/>
      <c r="S103" s="73"/>
      <c r="T103" s="39"/>
      <c r="U103" s="42" t="s">
        <v>38</v>
      </c>
      <c r="V103" s="168">
        <f>MIN(V95,V92,V89,V86,V83,V80,V77,V74,V71,V68,V65,V62,V59,V56,V53,V50,V47,V44,V41,V38,V35,V32,V29,V26,V23,V20,V17,V14,V11,V8,V5)</f>
        <v>0</v>
      </c>
      <c r="W103" s="168">
        <f>MIN(W95,W92,W89,W86,W83,W80,W77,W74,W71,W68,W65,W62,W59,W56,W53,W50,W47,W44,W41,W38,W35,W32,W29,W26,W23,W20,W17,W14,W11,W8,W5)</f>
        <v>0</v>
      </c>
      <c r="X103" s="128"/>
      <c r="Y103" s="168">
        <f>MIN(Y95,Y92,Y89,Y86,Y83,Y80,Y77,Y74,Y71,Y68,Y65,Y62,Y59,Y56,Y53,Y50,Y47,Y44,Y41,Y38,Y35,Y32,Y29,Y26,Y23,Y20,Y17,Y14,Y11,Y8,Y5)</f>
        <v>0</v>
      </c>
      <c r="Z103" s="168">
        <f>MIN(Z95,Z92,Z89,Z86,Z83,Z80,Z77,Z74,Z71,Z68,Z65,Z62,Z59,Z56,Z53,Z50,Z47,Z44,Z41,Z38,Z35,Z32,Z29,Z26,Z23,Z20,Z17,Z14,Z11,Z8,Z5)</f>
        <v>0</v>
      </c>
      <c r="AA103" s="128"/>
      <c r="AB103" s="168">
        <f>MIN(AB95,AB92,AB89,AB86,AB83,AB80,AB77,AB74,AB71,AB68,AB65,AB62,AB59,AB56,AB53,AB50,AB47,AB44,AB41,AB38,AB35,AB32,AB29,AB26,AB23,AB20,AB17,AB14,AB11,AB8,AB5)</f>
        <v>2.5841395848838173E-2</v>
      </c>
      <c r="AC103" s="168">
        <f>MIN(AC95,AC92,AC89,AC86,AC83,AC80,AC77,AC74,AC71,AC68,AC65,AC62,AC59,AC56,AC53,AC50,AC47,AC44,AC41,AC38,AC35,AC32,AC29,AC26,AC23,AC20,AC17,AC14,AC11,AC8,AC5)</f>
        <v>0</v>
      </c>
      <c r="AD103" s="168">
        <f>MIN(AD95,AD92,AD89,AD86,AD83,AD80,AD77,AD74,AD71,AD68,AD65,AD62,AD59,AD56,AD53,AD50,AD47,AD44,AD41,AD38,AD35,AD32,AD29,AD26,AD23,AD20,AD17,AD14,AD11,AD8,AD5)</f>
        <v>0</v>
      </c>
      <c r="AE103" s="11"/>
      <c r="AF103" s="11"/>
      <c r="AG103" s="41" t="s">
        <v>34</v>
      </c>
      <c r="AH103" s="80">
        <f t="shared" si="67"/>
        <v>7.78</v>
      </c>
      <c r="AI103" s="80">
        <f t="shared" si="67"/>
        <v>8.0500000000000007</v>
      </c>
    </row>
    <row r="104" spans="1:35" s="12" customFormat="1" ht="15.75" x14ac:dyDescent="0.25">
      <c r="A104" s="94"/>
      <c r="B104" s="299"/>
      <c r="C104" s="299"/>
      <c r="D104" s="75"/>
      <c r="E104" s="75"/>
      <c r="F104" s="75"/>
      <c r="G104" s="75"/>
      <c r="H104" s="75"/>
      <c r="I104" s="75"/>
      <c r="J104" s="75"/>
      <c r="K104" s="70"/>
      <c r="L104" s="70"/>
      <c r="M104" s="70"/>
      <c r="N104" s="70"/>
      <c r="O104" s="70"/>
      <c r="P104" s="70"/>
      <c r="Q104" s="70"/>
      <c r="R104" s="74"/>
      <c r="S104" s="73"/>
      <c r="T104" s="39"/>
      <c r="U104" s="291" t="s">
        <v>72</v>
      </c>
      <c r="V104" s="291"/>
      <c r="W104" s="291"/>
      <c r="X104" s="291"/>
      <c r="Y104" s="291"/>
      <c r="Z104" s="291"/>
      <c r="AA104" s="291"/>
      <c r="AB104" s="171"/>
      <c r="AC104" s="171"/>
      <c r="AD104" s="171"/>
      <c r="AE104" s="11"/>
      <c r="AF104" s="11"/>
      <c r="AG104" s="83"/>
      <c r="AH104" s="78"/>
      <c r="AI104" s="84"/>
    </row>
    <row r="105" spans="1:35" s="12" customFormat="1" ht="15.75" x14ac:dyDescent="0.25">
      <c r="A105" s="94"/>
      <c r="B105" s="292"/>
      <c r="C105" s="292"/>
      <c r="D105" s="75"/>
      <c r="E105" s="75"/>
      <c r="F105" s="75"/>
      <c r="G105" s="75"/>
      <c r="H105" s="75"/>
      <c r="I105" s="75"/>
      <c r="J105" s="75"/>
      <c r="K105" s="70"/>
      <c r="L105" s="70"/>
      <c r="M105" s="70"/>
      <c r="N105" s="70"/>
      <c r="O105" s="70"/>
      <c r="P105" s="70"/>
      <c r="Q105" s="70"/>
      <c r="R105" s="70"/>
      <c r="S105" s="73"/>
      <c r="T105" s="39"/>
      <c r="U105" s="70"/>
      <c r="V105" s="171"/>
      <c r="W105" s="171"/>
      <c r="X105" s="128"/>
      <c r="Y105" s="171"/>
      <c r="Z105" s="171"/>
      <c r="AA105" s="128"/>
      <c r="AB105" s="171"/>
      <c r="AC105" s="171"/>
      <c r="AD105" s="171"/>
      <c r="AE105" s="11"/>
      <c r="AF105" s="11"/>
      <c r="AG105" s="41" t="s">
        <v>39</v>
      </c>
      <c r="AH105" s="80">
        <f t="shared" ref="AH105:AI107" si="68">MIN(AH93,AH90,AH87,AH84,AH81,AH78,AH75,AH72,AH69,AH66,AH63,AH60,AH57,AH54,AH51,AH48,AH45,AH42,AH39,AH36,AH33,AH30,AH27,AH24,AH21,AH18,AH15,AH12,AH9,AH6,AH3)</f>
        <v>0.94</v>
      </c>
      <c r="AI105" s="81">
        <f t="shared" si="68"/>
        <v>2.5999999999999999E-2</v>
      </c>
    </row>
    <row r="106" spans="1:35" s="12" customFormat="1" ht="15.75" x14ac:dyDescent="0.25">
      <c r="A106" s="67"/>
      <c r="B106" s="293"/>
      <c r="C106" s="293"/>
      <c r="D106" s="142"/>
      <c r="E106" s="142"/>
      <c r="F106" s="75"/>
      <c r="G106" s="75"/>
      <c r="H106" s="75"/>
      <c r="I106" s="142"/>
      <c r="J106" s="142"/>
      <c r="K106" s="70"/>
      <c r="L106" s="70"/>
      <c r="M106" s="70"/>
      <c r="N106" s="70"/>
      <c r="O106" s="70"/>
      <c r="P106" s="70"/>
      <c r="Q106" s="70"/>
      <c r="R106" s="70"/>
      <c r="S106" s="73"/>
      <c r="T106" s="39"/>
      <c r="U106" s="95"/>
      <c r="V106" s="172"/>
      <c r="W106" s="172"/>
      <c r="X106" s="129"/>
      <c r="Y106" s="172"/>
      <c r="Z106" s="172"/>
      <c r="AA106" s="129"/>
      <c r="AB106" s="172"/>
      <c r="AC106" s="172"/>
      <c r="AD106" s="172"/>
      <c r="AE106" s="85"/>
      <c r="AF106" s="11"/>
      <c r="AG106" s="41" t="s">
        <v>40</v>
      </c>
      <c r="AH106" s="82">
        <f t="shared" si="68"/>
        <v>15</v>
      </c>
      <c r="AI106" s="82">
        <f t="shared" si="68"/>
        <v>15.7</v>
      </c>
    </row>
    <row r="107" spans="1:35" s="12" customFormat="1" ht="15.75" x14ac:dyDescent="0.25">
      <c r="A107" s="67"/>
      <c r="B107" s="294"/>
      <c r="C107" s="294"/>
      <c r="D107" s="294"/>
      <c r="E107" s="194"/>
      <c r="F107" s="96"/>
      <c r="G107" s="96"/>
      <c r="H107" s="96"/>
      <c r="I107" s="97"/>
      <c r="J107" s="97"/>
      <c r="K107" s="98"/>
      <c r="L107" s="98"/>
      <c r="M107" s="99"/>
      <c r="N107" s="99"/>
      <c r="O107" s="99"/>
      <c r="P107" s="99"/>
      <c r="Q107" s="100"/>
      <c r="R107" s="101"/>
      <c r="S107" s="102"/>
      <c r="T107" s="39"/>
      <c r="U107" s="95"/>
      <c r="V107" s="172"/>
      <c r="W107" s="172"/>
      <c r="X107" s="129"/>
      <c r="Y107" s="172"/>
      <c r="Z107" s="172"/>
      <c r="AA107" s="129"/>
      <c r="AB107" s="172"/>
      <c r="AC107" s="172"/>
      <c r="AD107" s="172"/>
      <c r="AE107" s="85"/>
      <c r="AF107" s="11"/>
      <c r="AG107" s="41" t="s">
        <v>41</v>
      </c>
      <c r="AH107" s="80">
        <f t="shared" si="68"/>
        <v>7.4</v>
      </c>
      <c r="AI107" s="80">
        <f t="shared" si="68"/>
        <v>7.5</v>
      </c>
    </row>
    <row r="108" spans="1:35" s="12" customFormat="1" ht="15.75" x14ac:dyDescent="0.25">
      <c r="B108" s="295"/>
      <c r="C108" s="295"/>
      <c r="D108" s="295"/>
      <c r="E108" s="295"/>
      <c r="F108" s="295"/>
      <c r="G108" s="295"/>
      <c r="H108" s="195"/>
      <c r="I108" s="296"/>
      <c r="J108" s="296"/>
      <c r="K108" s="16"/>
      <c r="L108" s="16"/>
      <c r="M108" s="14"/>
      <c r="N108" s="14"/>
      <c r="O108" s="14"/>
      <c r="P108" s="14"/>
      <c r="S108" s="13"/>
      <c r="V108" s="173"/>
      <c r="W108" s="173"/>
      <c r="X108" s="118"/>
      <c r="Y108" s="173"/>
      <c r="Z108" s="173"/>
      <c r="AA108" s="118"/>
      <c r="AB108" s="173"/>
      <c r="AC108" s="173"/>
      <c r="AD108" s="173"/>
      <c r="AE108" s="31"/>
    </row>
    <row r="109" spans="1:35" s="12" customFormat="1" ht="15.75" x14ac:dyDescent="0.25">
      <c r="B109" s="15"/>
      <c r="C109" s="298"/>
      <c r="D109" s="298"/>
      <c r="E109" s="298"/>
      <c r="F109" s="298"/>
      <c r="G109" s="298"/>
      <c r="H109" s="298"/>
      <c r="I109" s="298"/>
      <c r="J109" s="298"/>
      <c r="K109" s="298"/>
      <c r="L109" s="298"/>
      <c r="M109" s="14"/>
      <c r="N109" s="14"/>
      <c r="O109" s="14"/>
      <c r="P109" s="14"/>
      <c r="S109" s="13"/>
      <c r="V109" s="173"/>
      <c r="W109" s="173"/>
      <c r="X109" s="118"/>
      <c r="Y109" s="173"/>
      <c r="Z109" s="173"/>
      <c r="AA109" s="118"/>
      <c r="AB109" s="173"/>
      <c r="AC109" s="173"/>
      <c r="AD109" s="173"/>
      <c r="AE109" s="31"/>
    </row>
    <row r="110" spans="1:35" s="12" customFormat="1" ht="15.75" x14ac:dyDescent="0.25">
      <c r="S110" s="13"/>
      <c r="V110" s="173"/>
      <c r="W110" s="173"/>
      <c r="X110" s="118"/>
      <c r="Y110" s="173"/>
      <c r="Z110" s="173"/>
      <c r="AA110" s="118"/>
      <c r="AB110" s="173"/>
      <c r="AC110" s="173"/>
      <c r="AD110" s="173"/>
      <c r="AE110" s="31"/>
    </row>
    <row r="111" spans="1:35" s="12" customFormat="1" ht="15.75" x14ac:dyDescent="0.25">
      <c r="S111" s="13"/>
      <c r="V111" s="173"/>
      <c r="W111" s="173"/>
      <c r="X111" s="118"/>
      <c r="Y111" s="173"/>
      <c r="Z111" s="173"/>
      <c r="AA111" s="118"/>
      <c r="AB111" s="173"/>
      <c r="AC111" s="173"/>
      <c r="AD111" s="173"/>
      <c r="AE111" s="31"/>
    </row>
    <row r="112" spans="1:35" s="12" customFormat="1" ht="15.75" x14ac:dyDescent="0.25">
      <c r="S112" s="13"/>
      <c r="V112" s="173"/>
      <c r="W112" s="173"/>
      <c r="X112" s="118"/>
      <c r="Y112" s="173"/>
      <c r="Z112" s="173"/>
      <c r="AA112" s="118"/>
      <c r="AB112" s="173"/>
      <c r="AC112" s="173"/>
      <c r="AD112" s="173"/>
      <c r="AE112" s="31"/>
    </row>
    <row r="113" spans="19:31" s="12" customFormat="1" ht="15.75" x14ac:dyDescent="0.25">
      <c r="S113" s="13"/>
      <c r="V113" s="173"/>
      <c r="W113" s="173"/>
      <c r="X113" s="118"/>
      <c r="Y113" s="173"/>
      <c r="Z113" s="173"/>
      <c r="AA113" s="118"/>
      <c r="AB113" s="173"/>
      <c r="AC113" s="173"/>
      <c r="AD113" s="173"/>
      <c r="AE113" s="31"/>
    </row>
    <row r="114" spans="19:31" s="12" customFormat="1" ht="15.75" x14ac:dyDescent="0.25">
      <c r="S114" s="13"/>
      <c r="V114" s="173"/>
      <c r="W114" s="173"/>
      <c r="X114" s="118"/>
      <c r="Y114" s="173"/>
      <c r="Z114" s="173"/>
      <c r="AA114" s="118"/>
      <c r="AB114" s="173"/>
      <c r="AC114" s="173"/>
      <c r="AD114" s="173"/>
      <c r="AE114" s="31"/>
    </row>
    <row r="115" spans="19:31" s="12" customFormat="1" ht="15.75" x14ac:dyDescent="0.25">
      <c r="S115" s="13"/>
      <c r="V115" s="173"/>
      <c r="W115" s="173"/>
      <c r="X115" s="118"/>
      <c r="Y115" s="173"/>
      <c r="Z115" s="173"/>
      <c r="AA115" s="118"/>
      <c r="AB115" s="173"/>
      <c r="AC115" s="173"/>
      <c r="AD115" s="173"/>
      <c r="AE115" s="31"/>
    </row>
    <row r="116" spans="19:31" s="12" customFormat="1" ht="15.75" x14ac:dyDescent="0.25">
      <c r="S116" s="13"/>
      <c r="V116" s="173"/>
      <c r="W116" s="173"/>
      <c r="X116" s="118"/>
      <c r="Y116" s="173"/>
      <c r="Z116" s="173"/>
      <c r="AA116" s="118"/>
      <c r="AB116" s="173"/>
      <c r="AC116" s="173"/>
      <c r="AD116" s="173"/>
      <c r="AE116" s="31"/>
    </row>
    <row r="117" spans="19:31" s="12" customFormat="1" ht="15.75" x14ac:dyDescent="0.25">
      <c r="S117" s="13"/>
      <c r="V117" s="173"/>
      <c r="W117" s="173"/>
      <c r="X117" s="118"/>
      <c r="Y117" s="173"/>
      <c r="Z117" s="173"/>
      <c r="AA117" s="118"/>
      <c r="AB117" s="173"/>
      <c r="AC117" s="173"/>
      <c r="AD117" s="173"/>
      <c r="AE117" s="31"/>
    </row>
    <row r="118" spans="19:31" s="12" customFormat="1" ht="15.75" x14ac:dyDescent="0.25">
      <c r="S118" s="13"/>
      <c r="V118" s="173"/>
      <c r="W118" s="173"/>
      <c r="X118" s="118"/>
      <c r="Y118" s="173"/>
      <c r="Z118" s="173"/>
      <c r="AA118" s="118"/>
      <c r="AB118" s="173"/>
      <c r="AC118" s="173"/>
      <c r="AD118" s="173"/>
      <c r="AE118" s="31"/>
    </row>
    <row r="119" spans="19:31" s="12" customFormat="1" ht="15.75" x14ac:dyDescent="0.25">
      <c r="S119" s="13"/>
      <c r="V119" s="173"/>
      <c r="W119" s="173"/>
      <c r="X119" s="118"/>
      <c r="Y119" s="173"/>
      <c r="Z119" s="173"/>
      <c r="AA119" s="118"/>
      <c r="AB119" s="173"/>
      <c r="AC119" s="173"/>
      <c r="AD119" s="173"/>
      <c r="AE119" s="31"/>
    </row>
    <row r="120" spans="19:31" s="12" customFormat="1" ht="15.75" x14ac:dyDescent="0.25">
      <c r="S120" s="13"/>
      <c r="V120" s="173"/>
      <c r="W120" s="173"/>
      <c r="X120" s="118"/>
      <c r="Y120" s="173"/>
      <c r="Z120" s="173"/>
      <c r="AA120" s="118"/>
      <c r="AB120" s="173"/>
      <c r="AC120" s="173"/>
      <c r="AD120" s="173"/>
      <c r="AE120" s="31"/>
    </row>
    <row r="121" spans="19:31" s="12" customFormat="1" ht="15.75" x14ac:dyDescent="0.25">
      <c r="S121" s="13"/>
      <c r="V121" s="173"/>
      <c r="W121" s="173"/>
      <c r="X121" s="118"/>
      <c r="Y121" s="173"/>
      <c r="Z121" s="173"/>
      <c r="AA121" s="118"/>
      <c r="AB121" s="173"/>
      <c r="AC121" s="173"/>
      <c r="AD121" s="173"/>
      <c r="AE121" s="31"/>
    </row>
    <row r="122" spans="19:31" s="12" customFormat="1" ht="15.75" x14ac:dyDescent="0.25">
      <c r="S122" s="13"/>
      <c r="V122" s="173"/>
      <c r="W122" s="173"/>
      <c r="X122" s="118"/>
      <c r="Y122" s="173"/>
      <c r="Z122" s="173"/>
      <c r="AA122" s="118"/>
      <c r="AB122" s="173"/>
      <c r="AC122" s="173"/>
      <c r="AD122" s="173"/>
      <c r="AE122" s="31"/>
    </row>
    <row r="123" spans="19:31" s="12" customFormat="1" ht="15.75" x14ac:dyDescent="0.25">
      <c r="S123" s="13"/>
      <c r="V123" s="173"/>
      <c r="W123" s="173"/>
      <c r="X123" s="118"/>
      <c r="Y123" s="173"/>
      <c r="Z123" s="173"/>
      <c r="AA123" s="118"/>
      <c r="AB123" s="173"/>
      <c r="AC123" s="173"/>
      <c r="AD123" s="173"/>
      <c r="AE123" s="31"/>
    </row>
  </sheetData>
  <sheetProtection algorithmName="SHA-512" hashValue="PG8uAXkg+lScdJYJFMjBbTZFateV+oTquQvQ+PrimrdqnpHmXL16vG8a0VzBMEREAzfe57a/q5POyxHq/H7UnQ==" saltValue="W3xOi7T27urOeAnmukzVYg==" spinCount="100000" sheet="1" selectLockedCells="1" selectUnlockedCells="1"/>
  <mergeCells count="741">
    <mergeCell ref="B107:D107"/>
    <mergeCell ref="B108:G108"/>
    <mergeCell ref="I108:J108"/>
    <mergeCell ref="C109:L109"/>
    <mergeCell ref="B102:E102"/>
    <mergeCell ref="B103:F103"/>
    <mergeCell ref="B104:C104"/>
    <mergeCell ref="U104:AA104"/>
    <mergeCell ref="B105:C105"/>
    <mergeCell ref="B106:C106"/>
    <mergeCell ref="AE93:AE95"/>
    <mergeCell ref="B94:B95"/>
    <mergeCell ref="C94:C95"/>
    <mergeCell ref="D94:D95"/>
    <mergeCell ref="F94:F95"/>
    <mergeCell ref="G94:G95"/>
    <mergeCell ref="N91:N92"/>
    <mergeCell ref="O91:O92"/>
    <mergeCell ref="P91:P92"/>
    <mergeCell ref="Q91:Q92"/>
    <mergeCell ref="AE90:AE92"/>
    <mergeCell ref="L94:L95"/>
    <mergeCell ref="M94:M95"/>
    <mergeCell ref="N94:N95"/>
    <mergeCell ref="O94:O95"/>
    <mergeCell ref="P94:P95"/>
    <mergeCell ref="Q94:Q95"/>
    <mergeCell ref="R93:R95"/>
    <mergeCell ref="S93:S95"/>
    <mergeCell ref="X93:X95"/>
    <mergeCell ref="AD93:AD94"/>
    <mergeCell ref="AD90:AD91"/>
    <mergeCell ref="AC93:AC94"/>
    <mergeCell ref="AC90:AC91"/>
    <mergeCell ref="A93:A95"/>
    <mergeCell ref="E93:E95"/>
    <mergeCell ref="H93:H95"/>
    <mergeCell ref="I94:I95"/>
    <mergeCell ref="J94:J95"/>
    <mergeCell ref="K94:K95"/>
    <mergeCell ref="S90:S92"/>
    <mergeCell ref="X90:X92"/>
    <mergeCell ref="AA90:AA92"/>
    <mergeCell ref="B91:B92"/>
    <mergeCell ref="C91:C92"/>
    <mergeCell ref="D91:D92"/>
    <mergeCell ref="F91:F92"/>
    <mergeCell ref="G91:G92"/>
    <mergeCell ref="I91:I92"/>
    <mergeCell ref="AA93:AA95"/>
    <mergeCell ref="A90:A92"/>
    <mergeCell ref="E90:E92"/>
    <mergeCell ref="H90:H92"/>
    <mergeCell ref="R90:R92"/>
    <mergeCell ref="J91:J92"/>
    <mergeCell ref="K91:K92"/>
    <mergeCell ref="L91:L92"/>
    <mergeCell ref="M91:M92"/>
    <mergeCell ref="A87:A89"/>
    <mergeCell ref="AA87:AA89"/>
    <mergeCell ref="AE87:AE89"/>
    <mergeCell ref="B88:B89"/>
    <mergeCell ref="C88:C89"/>
    <mergeCell ref="D88:D89"/>
    <mergeCell ref="F88:F89"/>
    <mergeCell ref="G88:G89"/>
    <mergeCell ref="I88:I89"/>
    <mergeCell ref="J88:J89"/>
    <mergeCell ref="K88:K89"/>
    <mergeCell ref="E87:E89"/>
    <mergeCell ref="H87:H89"/>
    <mergeCell ref="R87:R89"/>
    <mergeCell ref="S87:S89"/>
    <mergeCell ref="X87:X89"/>
    <mergeCell ref="L88:L89"/>
    <mergeCell ref="M88:M89"/>
    <mergeCell ref="N88:N89"/>
    <mergeCell ref="O88:O89"/>
    <mergeCell ref="P88:P89"/>
    <mergeCell ref="Q88:Q89"/>
    <mergeCell ref="AD87:AD88"/>
    <mergeCell ref="AC87:AC88"/>
    <mergeCell ref="AE84:AE86"/>
    <mergeCell ref="B85:B86"/>
    <mergeCell ref="C85:C86"/>
    <mergeCell ref="D85:D86"/>
    <mergeCell ref="F85:F86"/>
    <mergeCell ref="G85:G86"/>
    <mergeCell ref="N82:N83"/>
    <mergeCell ref="O82:O83"/>
    <mergeCell ref="P82:P83"/>
    <mergeCell ref="Q82:Q83"/>
    <mergeCell ref="AE81:AE83"/>
    <mergeCell ref="L85:L86"/>
    <mergeCell ref="M85:M86"/>
    <mergeCell ref="N85:N86"/>
    <mergeCell ref="O85:O86"/>
    <mergeCell ref="P85:P86"/>
    <mergeCell ref="Q85:Q86"/>
    <mergeCell ref="R84:R86"/>
    <mergeCell ref="S84:S86"/>
    <mergeCell ref="X84:X86"/>
    <mergeCell ref="AD84:AD85"/>
    <mergeCell ref="AC84:AC85"/>
    <mergeCell ref="AC81:AC82"/>
    <mergeCell ref="AD81:AD82"/>
    <mergeCell ref="A84:A86"/>
    <mergeCell ref="E84:E86"/>
    <mergeCell ref="H84:H86"/>
    <mergeCell ref="I85:I86"/>
    <mergeCell ref="J85:J86"/>
    <mergeCell ref="K85:K86"/>
    <mergeCell ref="S81:S83"/>
    <mergeCell ref="X81:X83"/>
    <mergeCell ref="AA81:AA83"/>
    <mergeCell ref="B82:B83"/>
    <mergeCell ref="C82:C83"/>
    <mergeCell ref="D82:D83"/>
    <mergeCell ref="F82:F83"/>
    <mergeCell ref="G82:G83"/>
    <mergeCell ref="I82:I83"/>
    <mergeCell ref="AA84:AA86"/>
    <mergeCell ref="A81:A83"/>
    <mergeCell ref="E81:E83"/>
    <mergeCell ref="H81:H83"/>
    <mergeCell ref="R81:R83"/>
    <mergeCell ref="J82:J83"/>
    <mergeCell ref="K82:K83"/>
    <mergeCell ref="L82:L83"/>
    <mergeCell ref="M82:M83"/>
    <mergeCell ref="A78:A80"/>
    <mergeCell ref="AA78:AA80"/>
    <mergeCell ref="AE78:AE80"/>
    <mergeCell ref="B79:B80"/>
    <mergeCell ref="C79:C80"/>
    <mergeCell ref="D79:D80"/>
    <mergeCell ref="F79:F80"/>
    <mergeCell ref="G79:G80"/>
    <mergeCell ref="I79:I80"/>
    <mergeCell ref="J79:J80"/>
    <mergeCell ref="K79:K80"/>
    <mergeCell ref="E78:E80"/>
    <mergeCell ref="H78:H80"/>
    <mergeCell ref="R78:R80"/>
    <mergeCell ref="S78:S80"/>
    <mergeCell ref="X78:X80"/>
    <mergeCell ref="L79:L80"/>
    <mergeCell ref="M79:M80"/>
    <mergeCell ref="N79:N80"/>
    <mergeCell ref="O79:O80"/>
    <mergeCell ref="P79:P80"/>
    <mergeCell ref="Q79:Q80"/>
    <mergeCell ref="AD78:AD79"/>
    <mergeCell ref="AC78:AC79"/>
    <mergeCell ref="AE75:AE77"/>
    <mergeCell ref="B76:B77"/>
    <mergeCell ref="C76:C77"/>
    <mergeCell ref="D76:D77"/>
    <mergeCell ref="F76:F77"/>
    <mergeCell ref="G76:G77"/>
    <mergeCell ref="N73:N74"/>
    <mergeCell ref="O73:O74"/>
    <mergeCell ref="P73:P74"/>
    <mergeCell ref="Q73:Q74"/>
    <mergeCell ref="AE72:AE74"/>
    <mergeCell ref="L76:L77"/>
    <mergeCell ref="M76:M77"/>
    <mergeCell ref="N76:N77"/>
    <mergeCell ref="O76:O77"/>
    <mergeCell ref="P76:P77"/>
    <mergeCell ref="Q76:Q77"/>
    <mergeCell ref="R75:R77"/>
    <mergeCell ref="S75:S77"/>
    <mergeCell ref="X75:X77"/>
    <mergeCell ref="AD75:AD76"/>
    <mergeCell ref="AC75:AC76"/>
    <mergeCell ref="AD72:AD73"/>
    <mergeCell ref="AC72:AC73"/>
    <mergeCell ref="A75:A77"/>
    <mergeCell ref="E75:E77"/>
    <mergeCell ref="H75:H77"/>
    <mergeCell ref="I76:I77"/>
    <mergeCell ref="J76:J77"/>
    <mergeCell ref="K76:K77"/>
    <mergeCell ref="S72:S74"/>
    <mergeCell ref="X72:X74"/>
    <mergeCell ref="AA72:AA74"/>
    <mergeCell ref="B73:B74"/>
    <mergeCell ref="C73:C74"/>
    <mergeCell ref="D73:D74"/>
    <mergeCell ref="F73:F74"/>
    <mergeCell ref="G73:G74"/>
    <mergeCell ref="I73:I74"/>
    <mergeCell ref="AA75:AA77"/>
    <mergeCell ref="A72:A74"/>
    <mergeCell ref="E72:E74"/>
    <mergeCell ref="H72:H74"/>
    <mergeCell ref="R72:R74"/>
    <mergeCell ref="J73:J74"/>
    <mergeCell ref="K73:K74"/>
    <mergeCell ref="L73:L74"/>
    <mergeCell ref="M73:M74"/>
    <mergeCell ref="A69:A71"/>
    <mergeCell ref="AA69:AA71"/>
    <mergeCell ref="AE69:AE71"/>
    <mergeCell ref="B70:B71"/>
    <mergeCell ref="C70:C71"/>
    <mergeCell ref="D70:D71"/>
    <mergeCell ref="F70:F71"/>
    <mergeCell ref="G70:G71"/>
    <mergeCell ref="I70:I71"/>
    <mergeCell ref="J70:J71"/>
    <mergeCell ref="K70:K71"/>
    <mergeCell ref="E69:E71"/>
    <mergeCell ref="H69:H71"/>
    <mergeCell ref="R69:R71"/>
    <mergeCell ref="S69:S71"/>
    <mergeCell ref="X69:X71"/>
    <mergeCell ref="L70:L71"/>
    <mergeCell ref="M70:M71"/>
    <mergeCell ref="N70:N71"/>
    <mergeCell ref="O70:O71"/>
    <mergeCell ref="P70:P71"/>
    <mergeCell ref="Q70:Q71"/>
    <mergeCell ref="AD69:AD70"/>
    <mergeCell ref="AC69:AC70"/>
    <mergeCell ref="AE66:AE68"/>
    <mergeCell ref="B67:B68"/>
    <mergeCell ref="C67:C68"/>
    <mergeCell ref="D67:D68"/>
    <mergeCell ref="F67:F68"/>
    <mergeCell ref="G67:G68"/>
    <mergeCell ref="N64:N65"/>
    <mergeCell ref="O64:O65"/>
    <mergeCell ref="P64:P65"/>
    <mergeCell ref="Q64:Q65"/>
    <mergeCell ref="AE63:AE65"/>
    <mergeCell ref="L67:L68"/>
    <mergeCell ref="M67:M68"/>
    <mergeCell ref="N67:N68"/>
    <mergeCell ref="O67:O68"/>
    <mergeCell ref="P67:P68"/>
    <mergeCell ref="Q67:Q68"/>
    <mergeCell ref="R66:R68"/>
    <mergeCell ref="S66:S68"/>
    <mergeCell ref="X66:X68"/>
    <mergeCell ref="AD66:AD67"/>
    <mergeCell ref="AC66:AC67"/>
    <mergeCell ref="AD63:AD64"/>
    <mergeCell ref="AC63:AC64"/>
    <mergeCell ref="A66:A68"/>
    <mergeCell ref="E66:E68"/>
    <mergeCell ref="H66:H68"/>
    <mergeCell ref="I67:I68"/>
    <mergeCell ref="J67:J68"/>
    <mergeCell ref="K67:K68"/>
    <mergeCell ref="S63:S65"/>
    <mergeCell ref="X63:X65"/>
    <mergeCell ref="AA63:AA65"/>
    <mergeCell ref="B64:B65"/>
    <mergeCell ref="C64:C65"/>
    <mergeCell ref="D64:D65"/>
    <mergeCell ref="F64:F65"/>
    <mergeCell ref="G64:G65"/>
    <mergeCell ref="I64:I65"/>
    <mergeCell ref="AA66:AA68"/>
    <mergeCell ref="A63:A65"/>
    <mergeCell ref="E63:E65"/>
    <mergeCell ref="H63:H65"/>
    <mergeCell ref="R63:R65"/>
    <mergeCell ref="J64:J65"/>
    <mergeCell ref="K64:K65"/>
    <mergeCell ref="L64:L65"/>
    <mergeCell ref="M64:M65"/>
    <mergeCell ref="A60:A62"/>
    <mergeCell ref="AA60:AA62"/>
    <mergeCell ref="AE60:AE62"/>
    <mergeCell ref="B61:B62"/>
    <mergeCell ref="C61:C62"/>
    <mergeCell ref="D61:D62"/>
    <mergeCell ref="F61:F62"/>
    <mergeCell ref="G61:G62"/>
    <mergeCell ref="I61:I62"/>
    <mergeCell ref="J61:J62"/>
    <mergeCell ref="K61:K62"/>
    <mergeCell ref="E60:E62"/>
    <mergeCell ref="H60:H62"/>
    <mergeCell ref="R60:R62"/>
    <mergeCell ref="S60:S62"/>
    <mergeCell ref="X60:X62"/>
    <mergeCell ref="L61:L62"/>
    <mergeCell ref="M61:M62"/>
    <mergeCell ref="N61:N62"/>
    <mergeCell ref="O61:O62"/>
    <mergeCell ref="P61:P62"/>
    <mergeCell ref="Q61:Q62"/>
    <mergeCell ref="AC60:AC61"/>
    <mergeCell ref="AD60:AD61"/>
    <mergeCell ref="AE57:AE59"/>
    <mergeCell ref="B58:B59"/>
    <mergeCell ref="C58:C59"/>
    <mergeCell ref="D58:D59"/>
    <mergeCell ref="F58:F59"/>
    <mergeCell ref="G58:G59"/>
    <mergeCell ref="N55:N56"/>
    <mergeCell ref="O55:O56"/>
    <mergeCell ref="P55:P56"/>
    <mergeCell ref="Q55:Q56"/>
    <mergeCell ref="AE54:AE56"/>
    <mergeCell ref="L58:L59"/>
    <mergeCell ref="M58:M59"/>
    <mergeCell ref="N58:N59"/>
    <mergeCell ref="O58:O59"/>
    <mergeCell ref="P58:P59"/>
    <mergeCell ref="Q58:Q59"/>
    <mergeCell ref="R57:R59"/>
    <mergeCell ref="S57:S59"/>
    <mergeCell ref="X57:X59"/>
    <mergeCell ref="AC54:AC55"/>
    <mergeCell ref="AC57:AC58"/>
    <mergeCell ref="AD57:AD58"/>
    <mergeCell ref="AD54:AD55"/>
    <mergeCell ref="A57:A59"/>
    <mergeCell ref="E57:E59"/>
    <mergeCell ref="H57:H59"/>
    <mergeCell ref="I58:I59"/>
    <mergeCell ref="J58:J59"/>
    <mergeCell ref="K58:K59"/>
    <mergeCell ref="S54:S56"/>
    <mergeCell ref="X54:X56"/>
    <mergeCell ref="AA54:AA56"/>
    <mergeCell ref="B55:B56"/>
    <mergeCell ref="C55:C56"/>
    <mergeCell ref="D55:D56"/>
    <mergeCell ref="F55:F56"/>
    <mergeCell ref="G55:G56"/>
    <mergeCell ref="I55:I56"/>
    <mergeCell ref="AA57:AA59"/>
    <mergeCell ref="A54:A56"/>
    <mergeCell ref="E54:E56"/>
    <mergeCell ref="H54:H56"/>
    <mergeCell ref="R54:R56"/>
    <mergeCell ref="J55:J56"/>
    <mergeCell ref="K55:K56"/>
    <mergeCell ref="L55:L56"/>
    <mergeCell ref="M55:M56"/>
    <mergeCell ref="A51:A53"/>
    <mergeCell ref="AA51:AA53"/>
    <mergeCell ref="AE51:AE53"/>
    <mergeCell ref="B52:B53"/>
    <mergeCell ref="C52:C53"/>
    <mergeCell ref="D52:D53"/>
    <mergeCell ref="F52:F53"/>
    <mergeCell ref="G52:G53"/>
    <mergeCell ref="I52:I53"/>
    <mergeCell ref="J52:J53"/>
    <mergeCell ref="K52:K53"/>
    <mergeCell ref="E51:E53"/>
    <mergeCell ref="H51:H53"/>
    <mergeCell ref="R51:R53"/>
    <mergeCell ref="S51:S53"/>
    <mergeCell ref="X51:X53"/>
    <mergeCell ref="L52:L53"/>
    <mergeCell ref="M52:M53"/>
    <mergeCell ref="N52:N53"/>
    <mergeCell ref="O52:O53"/>
    <mergeCell ref="P52:P53"/>
    <mergeCell ref="Q52:Q53"/>
    <mergeCell ref="AC51:AC52"/>
    <mergeCell ref="AD51:AD52"/>
    <mergeCell ref="AE48:AE50"/>
    <mergeCell ref="B49:B50"/>
    <mergeCell ref="C49:C50"/>
    <mergeCell ref="D49:D50"/>
    <mergeCell ref="F49:F50"/>
    <mergeCell ref="G49:G50"/>
    <mergeCell ref="N46:N47"/>
    <mergeCell ref="O46:O47"/>
    <mergeCell ref="P46:P47"/>
    <mergeCell ref="Q46:Q47"/>
    <mergeCell ref="AE45:AE47"/>
    <mergeCell ref="L49:L50"/>
    <mergeCell ref="M49:M50"/>
    <mergeCell ref="N49:N50"/>
    <mergeCell ref="O49:O50"/>
    <mergeCell ref="P49:P50"/>
    <mergeCell ref="Q49:Q50"/>
    <mergeCell ref="R48:R50"/>
    <mergeCell ref="S48:S50"/>
    <mergeCell ref="X48:X50"/>
    <mergeCell ref="AC48:AC49"/>
    <mergeCell ref="AC45:AC46"/>
    <mergeCell ref="AD48:AD49"/>
    <mergeCell ref="AD45:AD46"/>
    <mergeCell ref="A48:A50"/>
    <mergeCell ref="E48:E50"/>
    <mergeCell ref="H48:H50"/>
    <mergeCell ref="I49:I50"/>
    <mergeCell ref="J49:J50"/>
    <mergeCell ref="K49:K50"/>
    <mergeCell ref="S45:S47"/>
    <mergeCell ref="X45:X47"/>
    <mergeCell ref="AA45:AA47"/>
    <mergeCell ref="B46:B47"/>
    <mergeCell ref="C46:C47"/>
    <mergeCell ref="D46:D47"/>
    <mergeCell ref="F46:F47"/>
    <mergeCell ref="G46:G47"/>
    <mergeCell ref="I46:I47"/>
    <mergeCell ref="AA48:AA50"/>
    <mergeCell ref="A45:A47"/>
    <mergeCell ref="E45:E47"/>
    <mergeCell ref="H45:H47"/>
    <mergeCell ref="R45:R47"/>
    <mergeCell ref="J46:J47"/>
    <mergeCell ref="K46:K47"/>
    <mergeCell ref="L46:L47"/>
    <mergeCell ref="M46:M47"/>
    <mergeCell ref="A42:A44"/>
    <mergeCell ref="AA42:AA44"/>
    <mergeCell ref="AE42:AE44"/>
    <mergeCell ref="B43:B44"/>
    <mergeCell ref="C43:C44"/>
    <mergeCell ref="D43:D44"/>
    <mergeCell ref="F43:F44"/>
    <mergeCell ref="G43:G44"/>
    <mergeCell ref="I43:I44"/>
    <mergeCell ref="J43:J44"/>
    <mergeCell ref="K43:K44"/>
    <mergeCell ref="E42:E44"/>
    <mergeCell ref="H42:H44"/>
    <mergeCell ref="R42:R44"/>
    <mergeCell ref="S42:S44"/>
    <mergeCell ref="X42:X44"/>
    <mergeCell ref="L43:L44"/>
    <mergeCell ref="M43:M44"/>
    <mergeCell ref="N43:N44"/>
    <mergeCell ref="O43:O44"/>
    <mergeCell ref="P43:P44"/>
    <mergeCell ref="Q43:Q44"/>
    <mergeCell ref="AC42:AC43"/>
    <mergeCell ref="AD42:AD43"/>
    <mergeCell ref="AE39:AE41"/>
    <mergeCell ref="B40:B41"/>
    <mergeCell ref="C40:C41"/>
    <mergeCell ref="D40:D41"/>
    <mergeCell ref="F40:F41"/>
    <mergeCell ref="G40:G41"/>
    <mergeCell ref="N37:N38"/>
    <mergeCell ref="O37:O38"/>
    <mergeCell ref="P37:P38"/>
    <mergeCell ref="Q37:Q38"/>
    <mergeCell ref="AE36:AE38"/>
    <mergeCell ref="L40:L41"/>
    <mergeCell ref="M40:M41"/>
    <mergeCell ref="N40:N41"/>
    <mergeCell ref="O40:O41"/>
    <mergeCell ref="P40:P41"/>
    <mergeCell ref="Q40:Q41"/>
    <mergeCell ref="R39:R41"/>
    <mergeCell ref="S39:S41"/>
    <mergeCell ref="X39:X41"/>
    <mergeCell ref="AC39:AC40"/>
    <mergeCell ref="AD39:AD40"/>
    <mergeCell ref="AD36:AD37"/>
    <mergeCell ref="AC36:AC37"/>
    <mergeCell ref="A39:A41"/>
    <mergeCell ref="E39:E41"/>
    <mergeCell ref="H39:H41"/>
    <mergeCell ref="I40:I41"/>
    <mergeCell ref="J40:J41"/>
    <mergeCell ref="K40:K41"/>
    <mergeCell ref="S36:S38"/>
    <mergeCell ref="X36:X38"/>
    <mergeCell ref="AA36:AA38"/>
    <mergeCell ref="B37:B38"/>
    <mergeCell ref="C37:C38"/>
    <mergeCell ref="D37:D38"/>
    <mergeCell ref="F37:F38"/>
    <mergeCell ref="G37:G38"/>
    <mergeCell ref="I37:I38"/>
    <mergeCell ref="AA39:AA41"/>
    <mergeCell ref="A36:A38"/>
    <mergeCell ref="E36:E38"/>
    <mergeCell ref="H36:H38"/>
    <mergeCell ref="R36:R38"/>
    <mergeCell ref="J37:J38"/>
    <mergeCell ref="K37:K38"/>
    <mergeCell ref="L37:L38"/>
    <mergeCell ref="M37:M38"/>
    <mergeCell ref="A33:A35"/>
    <mergeCell ref="AA33:AA35"/>
    <mergeCell ref="AE33:AE35"/>
    <mergeCell ref="B34:B35"/>
    <mergeCell ref="C34:C35"/>
    <mergeCell ref="D34:D35"/>
    <mergeCell ref="F34:F35"/>
    <mergeCell ref="G34:G35"/>
    <mergeCell ref="I34:I35"/>
    <mergeCell ref="J34:J35"/>
    <mergeCell ref="K34:K35"/>
    <mergeCell ref="E33:E35"/>
    <mergeCell ref="H33:H35"/>
    <mergeCell ref="R33:R35"/>
    <mergeCell ref="S33:S35"/>
    <mergeCell ref="X33:X35"/>
    <mergeCell ref="L34:L35"/>
    <mergeCell ref="M34:M35"/>
    <mergeCell ref="N34:N35"/>
    <mergeCell ref="O34:O35"/>
    <mergeCell ref="P34:P35"/>
    <mergeCell ref="Q34:Q35"/>
    <mergeCell ref="AD33:AD34"/>
    <mergeCell ref="AC33:AC34"/>
    <mergeCell ref="AE30:AE32"/>
    <mergeCell ref="B31:B32"/>
    <mergeCell ref="C31:C32"/>
    <mergeCell ref="D31:D32"/>
    <mergeCell ref="F31:F32"/>
    <mergeCell ref="G31:G32"/>
    <mergeCell ref="N28:N29"/>
    <mergeCell ref="O28:O29"/>
    <mergeCell ref="P28:P29"/>
    <mergeCell ref="Q28:Q29"/>
    <mergeCell ref="AE27:AE29"/>
    <mergeCell ref="L31:L32"/>
    <mergeCell ref="M31:M32"/>
    <mergeCell ref="N31:N32"/>
    <mergeCell ref="O31:O32"/>
    <mergeCell ref="P31:P32"/>
    <mergeCell ref="Q31:Q32"/>
    <mergeCell ref="R30:R32"/>
    <mergeCell ref="S30:S32"/>
    <mergeCell ref="X30:X32"/>
    <mergeCell ref="AD27:AD28"/>
    <mergeCell ref="AD30:AD31"/>
    <mergeCell ref="AC30:AC31"/>
    <mergeCell ref="AC27:AC28"/>
    <mergeCell ref="A30:A32"/>
    <mergeCell ref="E30:E32"/>
    <mergeCell ref="H30:H32"/>
    <mergeCell ref="I31:I32"/>
    <mergeCell ref="J31:J32"/>
    <mergeCell ref="K31:K32"/>
    <mergeCell ref="S27:S29"/>
    <mergeCell ref="X27:X29"/>
    <mergeCell ref="AA27:AA29"/>
    <mergeCell ref="B28:B29"/>
    <mergeCell ref="C28:C29"/>
    <mergeCell ref="D28:D29"/>
    <mergeCell ref="F28:F29"/>
    <mergeCell ref="G28:G29"/>
    <mergeCell ref="I28:I29"/>
    <mergeCell ref="AA30:AA32"/>
    <mergeCell ref="A27:A29"/>
    <mergeCell ref="E27:E29"/>
    <mergeCell ref="H27:H29"/>
    <mergeCell ref="R27:R29"/>
    <mergeCell ref="J28:J29"/>
    <mergeCell ref="K28:K29"/>
    <mergeCell ref="L28:L29"/>
    <mergeCell ref="M28:M29"/>
    <mergeCell ref="A24:A26"/>
    <mergeCell ref="AA24:AA26"/>
    <mergeCell ref="AE24:AE26"/>
    <mergeCell ref="B25:B26"/>
    <mergeCell ref="C25:C26"/>
    <mergeCell ref="D25:D26"/>
    <mergeCell ref="F25:F26"/>
    <mergeCell ref="G25:G26"/>
    <mergeCell ref="I25:I26"/>
    <mergeCell ref="J25:J26"/>
    <mergeCell ref="K25:K26"/>
    <mergeCell ref="E24:E26"/>
    <mergeCell ref="H24:H26"/>
    <mergeCell ref="R24:R26"/>
    <mergeCell ref="S24:S26"/>
    <mergeCell ref="X24:X26"/>
    <mergeCell ref="L25:L26"/>
    <mergeCell ref="M25:M26"/>
    <mergeCell ref="N25:N26"/>
    <mergeCell ref="O25:O26"/>
    <mergeCell ref="P25:P26"/>
    <mergeCell ref="Q25:Q26"/>
    <mergeCell ref="AD24:AD25"/>
    <mergeCell ref="AC24:AC25"/>
    <mergeCell ref="AE21:AE23"/>
    <mergeCell ref="B22:B23"/>
    <mergeCell ref="C22:C23"/>
    <mergeCell ref="D22:D23"/>
    <mergeCell ref="F22:F23"/>
    <mergeCell ref="G22:G23"/>
    <mergeCell ref="N19:N20"/>
    <mergeCell ref="O19:O20"/>
    <mergeCell ref="P19:P20"/>
    <mergeCell ref="Q19:Q20"/>
    <mergeCell ref="AE18:AE20"/>
    <mergeCell ref="L22:L23"/>
    <mergeCell ref="M22:M23"/>
    <mergeCell ref="N22:N23"/>
    <mergeCell ref="O22:O23"/>
    <mergeCell ref="P22:P23"/>
    <mergeCell ref="Q22:Q23"/>
    <mergeCell ref="R21:R23"/>
    <mergeCell ref="S21:S23"/>
    <mergeCell ref="X21:X23"/>
    <mergeCell ref="AD21:AD22"/>
    <mergeCell ref="AD18:AD19"/>
    <mergeCell ref="AC21:AC22"/>
    <mergeCell ref="AC18:AC19"/>
    <mergeCell ref="A21:A23"/>
    <mergeCell ref="E21:E23"/>
    <mergeCell ref="H21:H23"/>
    <mergeCell ref="I22:I23"/>
    <mergeCell ref="J22:J23"/>
    <mergeCell ref="K22:K23"/>
    <mergeCell ref="S18:S20"/>
    <mergeCell ref="X18:X20"/>
    <mergeCell ref="AA18:AA20"/>
    <mergeCell ref="B19:B20"/>
    <mergeCell ref="C19:C20"/>
    <mergeCell ref="D19:D20"/>
    <mergeCell ref="F19:F20"/>
    <mergeCell ref="G19:G20"/>
    <mergeCell ref="I19:I20"/>
    <mergeCell ref="AA21:AA23"/>
    <mergeCell ref="A18:A20"/>
    <mergeCell ref="E18:E20"/>
    <mergeCell ref="H18:H20"/>
    <mergeCell ref="R18:R20"/>
    <mergeCell ref="J19:J20"/>
    <mergeCell ref="K19:K20"/>
    <mergeCell ref="L19:L20"/>
    <mergeCell ref="M19:M20"/>
    <mergeCell ref="A15:A17"/>
    <mergeCell ref="AA15:AA17"/>
    <mergeCell ref="AE15:AE17"/>
    <mergeCell ref="B16:B17"/>
    <mergeCell ref="C16:C17"/>
    <mergeCell ref="D16:D17"/>
    <mergeCell ref="F16:F17"/>
    <mergeCell ref="G16:G17"/>
    <mergeCell ref="I16:I17"/>
    <mergeCell ref="J16:J17"/>
    <mergeCell ref="K16:K17"/>
    <mergeCell ref="E15:E17"/>
    <mergeCell ref="H15:H17"/>
    <mergeCell ref="R15:R17"/>
    <mergeCell ref="S15:S17"/>
    <mergeCell ref="X15:X17"/>
    <mergeCell ref="L16:L17"/>
    <mergeCell ref="M16:M17"/>
    <mergeCell ref="N16:N17"/>
    <mergeCell ref="O16:O17"/>
    <mergeCell ref="P16:P17"/>
    <mergeCell ref="Q16:Q17"/>
    <mergeCell ref="AD15:AD16"/>
    <mergeCell ref="AC15:AC16"/>
    <mergeCell ref="AE12:AE14"/>
    <mergeCell ref="B13:B14"/>
    <mergeCell ref="C13:C14"/>
    <mergeCell ref="D13:D14"/>
    <mergeCell ref="F13:F14"/>
    <mergeCell ref="G13:G14"/>
    <mergeCell ref="N10:N11"/>
    <mergeCell ref="O10:O11"/>
    <mergeCell ref="P10:P11"/>
    <mergeCell ref="Q10:Q11"/>
    <mergeCell ref="AE9:AE11"/>
    <mergeCell ref="L13:L14"/>
    <mergeCell ref="M13:M14"/>
    <mergeCell ref="N13:N14"/>
    <mergeCell ref="O13:O14"/>
    <mergeCell ref="P13:P14"/>
    <mergeCell ref="Q13:Q14"/>
    <mergeCell ref="R12:R14"/>
    <mergeCell ref="S12:S14"/>
    <mergeCell ref="X12:X14"/>
    <mergeCell ref="AD12:AD13"/>
    <mergeCell ref="AC12:AC13"/>
    <mergeCell ref="AD9:AD10"/>
    <mergeCell ref="AC9:AC10"/>
    <mergeCell ref="A12:A14"/>
    <mergeCell ref="E12:E14"/>
    <mergeCell ref="H12:H14"/>
    <mergeCell ref="I13:I14"/>
    <mergeCell ref="J13:J14"/>
    <mergeCell ref="K13:K14"/>
    <mergeCell ref="S9:S11"/>
    <mergeCell ref="X9:X11"/>
    <mergeCell ref="AA9:AA11"/>
    <mergeCell ref="B10:B11"/>
    <mergeCell ref="C10:C11"/>
    <mergeCell ref="D10:D11"/>
    <mergeCell ref="F10:F11"/>
    <mergeCell ref="G10:G11"/>
    <mergeCell ref="I10:I11"/>
    <mergeCell ref="AA12:AA14"/>
    <mergeCell ref="A9:A11"/>
    <mergeCell ref="E9:E11"/>
    <mergeCell ref="H9:H11"/>
    <mergeCell ref="R9:R11"/>
    <mergeCell ref="J10:J11"/>
    <mergeCell ref="K10:K11"/>
    <mergeCell ref="L10:L11"/>
    <mergeCell ref="M10:M11"/>
    <mergeCell ref="A6:A8"/>
    <mergeCell ref="AA6:AA8"/>
    <mergeCell ref="AE6:AE8"/>
    <mergeCell ref="B7:B8"/>
    <mergeCell ref="C7:C8"/>
    <mergeCell ref="D7:D8"/>
    <mergeCell ref="F7:F8"/>
    <mergeCell ref="G7:G8"/>
    <mergeCell ref="I7:I8"/>
    <mergeCell ref="J7:J8"/>
    <mergeCell ref="K7:K8"/>
    <mergeCell ref="E6:E8"/>
    <mergeCell ref="H6:H8"/>
    <mergeCell ref="R6:R8"/>
    <mergeCell ref="S6:S8"/>
    <mergeCell ref="X6:X8"/>
    <mergeCell ref="L7:L8"/>
    <mergeCell ref="M7:M8"/>
    <mergeCell ref="N7:N8"/>
    <mergeCell ref="O7:O8"/>
    <mergeCell ref="P7:P8"/>
    <mergeCell ref="Q7:Q8"/>
    <mergeCell ref="AC6:AC7"/>
    <mergeCell ref="AD6:AD7"/>
    <mergeCell ref="A1:AI1"/>
    <mergeCell ref="A3:A5"/>
    <mergeCell ref="E3:E5"/>
    <mergeCell ref="H3:H5"/>
    <mergeCell ref="R3:R5"/>
    <mergeCell ref="S3:S5"/>
    <mergeCell ref="X3:X5"/>
    <mergeCell ref="AA3:AA5"/>
    <mergeCell ref="AE3:AE5"/>
    <mergeCell ref="AD3:AD4"/>
    <mergeCell ref="AC3:AC4"/>
  </mergeCells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CC701"/>
  <sheetViews>
    <sheetView zoomScaleNormal="100" workbookViewId="0">
      <pane ySplit="4" topLeftCell="A5" activePane="bottomLeft" state="frozen"/>
      <selection pane="bottomLeft" sqref="A1:P1"/>
    </sheetView>
  </sheetViews>
  <sheetFormatPr defaultRowHeight="15" x14ac:dyDescent="0.25"/>
  <cols>
    <col min="1" max="1" width="4.5703125" style="21" bestFit="1" customWidth="1"/>
    <col min="2" max="2" width="13.28515625" style="30" bestFit="1" customWidth="1"/>
    <col min="3" max="4" width="12.7109375" style="30" customWidth="1"/>
    <col min="5" max="5" width="13.28515625" style="30" bestFit="1" customWidth="1"/>
    <col min="6" max="6" width="9.140625" style="27" customWidth="1"/>
    <col min="7" max="7" width="9.140625" style="10"/>
    <col min="8" max="8" width="9.140625" style="21"/>
    <col min="9" max="9" width="9.7109375" style="23" bestFit="1" customWidth="1"/>
    <col min="10" max="12" width="9.140625" style="23"/>
    <col min="13" max="13" width="9.140625" style="25"/>
    <col min="14" max="14" width="9.140625" style="23"/>
    <col min="15" max="15" width="9.7109375" style="21" bestFit="1" customWidth="1"/>
  </cols>
  <sheetData>
    <row r="1" spans="1:81" ht="26.25" x14ac:dyDescent="0.25">
      <c r="A1" s="300" t="s">
        <v>101</v>
      </c>
      <c r="B1" s="300"/>
      <c r="C1" s="300"/>
      <c r="D1" s="300"/>
      <c r="E1" s="300"/>
      <c r="F1" s="300"/>
      <c r="G1" s="300"/>
      <c r="H1" s="300"/>
      <c r="I1" s="300"/>
      <c r="J1" s="300"/>
      <c r="K1" s="300"/>
      <c r="L1" s="300"/>
      <c r="M1" s="300"/>
      <c r="N1" s="300"/>
      <c r="O1" s="300"/>
      <c r="P1" s="300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2"/>
      <c r="BB1" s="12"/>
      <c r="BC1" s="12"/>
      <c r="BD1" s="12"/>
      <c r="BE1" s="12"/>
      <c r="BF1" s="12"/>
      <c r="BG1" s="12"/>
      <c r="BH1" s="12"/>
      <c r="BI1" s="12"/>
      <c r="BJ1" s="12"/>
      <c r="BK1" s="12"/>
      <c r="BL1" s="12"/>
      <c r="BM1" s="12"/>
      <c r="BN1" s="12"/>
      <c r="BO1" s="12"/>
      <c r="BP1" s="12"/>
      <c r="BQ1" s="12"/>
      <c r="BR1" s="12"/>
      <c r="BS1" s="12"/>
      <c r="BT1" s="12"/>
      <c r="BU1" s="12"/>
      <c r="BV1" s="12"/>
      <c r="BW1" s="12"/>
      <c r="BX1" s="12"/>
      <c r="BY1" s="12"/>
      <c r="BZ1" s="12"/>
      <c r="CA1" s="12"/>
      <c r="CB1" s="12"/>
      <c r="CC1" s="12"/>
    </row>
    <row r="2" spans="1:81" ht="18.75" x14ac:dyDescent="0.3">
      <c r="A2" s="301" t="s">
        <v>57</v>
      </c>
      <c r="B2" s="301"/>
      <c r="C2" s="301"/>
      <c r="D2" s="301"/>
      <c r="E2" s="301"/>
      <c r="F2" s="301"/>
      <c r="G2" s="301"/>
      <c r="H2" s="301"/>
      <c r="I2" s="301"/>
      <c r="J2" s="301"/>
      <c r="K2" s="301"/>
      <c r="L2" s="301"/>
      <c r="M2" s="301"/>
      <c r="N2" s="301"/>
      <c r="O2" s="301"/>
      <c r="P2" s="30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2"/>
      <c r="AN2" s="12"/>
      <c r="AO2" s="12"/>
      <c r="AP2" s="12"/>
      <c r="AQ2" s="12"/>
      <c r="AR2" s="12"/>
      <c r="AS2" s="12"/>
      <c r="AT2" s="12"/>
      <c r="AU2" s="12"/>
      <c r="AV2" s="12"/>
      <c r="AW2" s="12"/>
      <c r="AX2" s="12"/>
      <c r="AY2" s="12"/>
      <c r="AZ2" s="12"/>
      <c r="BA2" s="12"/>
      <c r="BB2" s="12"/>
      <c r="BC2" s="12"/>
      <c r="BD2" s="12"/>
      <c r="BE2" s="12"/>
      <c r="BF2" s="12"/>
      <c r="BG2" s="12"/>
      <c r="BH2" s="12"/>
      <c r="BI2" s="12"/>
      <c r="BJ2" s="12"/>
      <c r="BK2" s="12"/>
      <c r="BL2" s="12"/>
      <c r="BM2" s="12"/>
      <c r="BN2" s="12"/>
      <c r="BO2" s="12"/>
      <c r="BP2" s="12"/>
      <c r="BQ2" s="12"/>
      <c r="BR2" s="12"/>
      <c r="BS2" s="12"/>
      <c r="BT2" s="12"/>
      <c r="BU2" s="12"/>
      <c r="BV2" s="12"/>
      <c r="BW2" s="12"/>
      <c r="BX2" s="12"/>
      <c r="BY2" s="12"/>
      <c r="BZ2" s="12"/>
      <c r="CA2" s="12"/>
      <c r="CB2" s="12"/>
      <c r="CC2" s="12"/>
    </row>
    <row r="3" spans="1:81" ht="15.75" customHeight="1" x14ac:dyDescent="0.25">
      <c r="A3" s="303" t="s">
        <v>0</v>
      </c>
      <c r="B3" s="305" t="s">
        <v>58</v>
      </c>
      <c r="C3" s="305"/>
      <c r="D3" s="305"/>
      <c r="E3" s="305"/>
      <c r="F3" s="306" t="s">
        <v>59</v>
      </c>
      <c r="G3" s="308" t="s">
        <v>61</v>
      </c>
      <c r="H3" s="310" t="s">
        <v>62</v>
      </c>
      <c r="I3" s="310"/>
      <c r="J3" s="310"/>
      <c r="K3" s="310"/>
      <c r="L3" s="310"/>
      <c r="M3" s="310" t="s">
        <v>70</v>
      </c>
      <c r="N3" s="310"/>
      <c r="O3" s="310"/>
      <c r="P3" s="311" t="s">
        <v>60</v>
      </c>
      <c r="Q3" s="12"/>
      <c r="R3" s="12"/>
      <c r="S3" s="12"/>
      <c r="T3" s="12"/>
      <c r="U3" s="12"/>
      <c r="V3" s="12"/>
      <c r="W3" s="12"/>
      <c r="X3" s="12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  <c r="BB3" s="12"/>
      <c r="BC3" s="12"/>
      <c r="BD3" s="12"/>
      <c r="BE3" s="12"/>
      <c r="BF3" s="12"/>
      <c r="BG3" s="12"/>
      <c r="BH3" s="12"/>
      <c r="BI3" s="12"/>
      <c r="BJ3" s="12"/>
      <c r="BK3" s="12"/>
      <c r="BL3" s="12"/>
      <c r="BM3" s="12"/>
      <c r="BN3" s="12"/>
      <c r="BO3" s="12"/>
      <c r="BP3" s="12"/>
      <c r="BQ3" s="12"/>
      <c r="BR3" s="12"/>
      <c r="BS3" s="12"/>
      <c r="BT3" s="12"/>
      <c r="BU3" s="12"/>
      <c r="BV3" s="12"/>
      <c r="BW3" s="12"/>
      <c r="BX3" s="12"/>
      <c r="BY3" s="12"/>
      <c r="BZ3" s="12"/>
      <c r="CA3" s="12"/>
      <c r="CB3" s="12"/>
      <c r="CC3" s="12"/>
    </row>
    <row r="4" spans="1:81" ht="15.75" x14ac:dyDescent="0.25">
      <c r="A4" s="304"/>
      <c r="B4" s="28" t="s">
        <v>1</v>
      </c>
      <c r="C4" s="28" t="s">
        <v>2</v>
      </c>
      <c r="D4" s="28" t="s">
        <v>68</v>
      </c>
      <c r="E4" s="28" t="s">
        <v>3</v>
      </c>
      <c r="F4" s="307"/>
      <c r="G4" s="309"/>
      <c r="H4" s="198" t="s">
        <v>20</v>
      </c>
      <c r="I4" s="144" t="s">
        <v>11</v>
      </c>
      <c r="J4" s="144" t="s">
        <v>63</v>
      </c>
      <c r="K4" s="144" t="s">
        <v>12</v>
      </c>
      <c r="L4" s="144" t="s">
        <v>64</v>
      </c>
      <c r="M4" s="143" t="s">
        <v>21</v>
      </c>
      <c r="N4" s="144" t="s">
        <v>22</v>
      </c>
      <c r="O4" s="198" t="s">
        <v>65</v>
      </c>
      <c r="P4" s="311"/>
      <c r="Q4" s="12"/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2"/>
      <c r="AH4" s="12"/>
      <c r="AI4" s="12"/>
      <c r="AJ4" s="12"/>
      <c r="AK4" s="12"/>
      <c r="AL4" s="12"/>
      <c r="AM4" s="12"/>
      <c r="AN4" s="12"/>
      <c r="AO4" s="12"/>
      <c r="AP4" s="12"/>
      <c r="AQ4" s="12"/>
      <c r="AR4" s="12"/>
      <c r="AS4" s="12"/>
      <c r="AT4" s="12"/>
      <c r="AU4" s="12"/>
      <c r="AV4" s="12"/>
      <c r="AW4" s="12"/>
      <c r="AX4" s="12"/>
      <c r="AY4" s="12"/>
      <c r="AZ4" s="12"/>
      <c r="BA4" s="12"/>
      <c r="BB4" s="12"/>
      <c r="BC4" s="12"/>
      <c r="BD4" s="12"/>
      <c r="BE4" s="12"/>
      <c r="BF4" s="12"/>
      <c r="BG4" s="12"/>
      <c r="BH4" s="12"/>
      <c r="BI4" s="12"/>
      <c r="BJ4" s="12"/>
      <c r="BK4" s="12"/>
      <c r="BL4" s="12"/>
      <c r="BM4" s="12"/>
      <c r="BN4" s="12"/>
      <c r="BO4" s="12"/>
      <c r="BP4" s="12"/>
      <c r="BQ4" s="12"/>
      <c r="BR4" s="12"/>
      <c r="BS4" s="12"/>
      <c r="BT4" s="12"/>
      <c r="BU4" s="12"/>
      <c r="BV4" s="12"/>
      <c r="BW4" s="12"/>
      <c r="BX4" s="12"/>
      <c r="BY4" s="12"/>
      <c r="BZ4" s="12"/>
      <c r="CA4" s="12"/>
      <c r="CB4" s="12"/>
      <c r="CC4" s="12"/>
    </row>
    <row r="5" spans="1:81" ht="15.75" x14ac:dyDescent="0.25">
      <c r="A5" s="304">
        <v>1</v>
      </c>
      <c r="B5" s="312">
        <f>Jul!E3</f>
        <v>1310000</v>
      </c>
      <c r="C5" s="312">
        <f>Jul!H3</f>
        <v>63000</v>
      </c>
      <c r="D5" s="314">
        <f>Jul!Q5*10*15000</f>
        <v>0</v>
      </c>
      <c r="E5" s="312">
        <f>Jul!I5</f>
        <v>1255600</v>
      </c>
      <c r="F5" s="316">
        <f>Jul!J5+Jul!K5</f>
        <v>16.100000000000364</v>
      </c>
      <c r="G5" s="318">
        <f>Jul!S3</f>
        <v>0</v>
      </c>
      <c r="H5" s="198" t="s">
        <v>16</v>
      </c>
      <c r="I5" s="197">
        <f>Jul!X3</f>
        <v>30.795625000000001</v>
      </c>
      <c r="J5" s="197">
        <f>Jul!AA3</f>
        <v>21.725000000000001</v>
      </c>
      <c r="K5" s="197">
        <f>Jul!AB4</f>
        <v>0.75</v>
      </c>
      <c r="L5" s="197">
        <f>Jul!AE3</f>
        <v>15</v>
      </c>
      <c r="M5" s="320">
        <f>Jul!AI3</f>
        <v>2.7E-2</v>
      </c>
      <c r="N5" s="318">
        <f>Jul!AI5</f>
        <v>7.77</v>
      </c>
      <c r="O5" s="316">
        <f>Jul!AI4</f>
        <v>16.3</v>
      </c>
      <c r="P5" s="322">
        <f>Jul!R3</f>
        <v>1.02</v>
      </c>
      <c r="Q5" s="12"/>
      <c r="R5" s="12"/>
      <c r="S5" s="12"/>
      <c r="T5" s="12"/>
      <c r="U5" s="12"/>
      <c r="V5" s="12"/>
      <c r="W5" s="12"/>
      <c r="X5" s="12"/>
      <c r="Y5" s="12"/>
      <c r="Z5" s="12"/>
      <c r="AA5" s="12"/>
      <c r="AB5" s="12"/>
      <c r="AC5" s="12"/>
      <c r="AD5" s="12"/>
      <c r="AE5" s="12"/>
      <c r="AF5" s="12"/>
      <c r="AG5" s="12"/>
      <c r="AH5" s="12"/>
      <c r="AI5" s="12"/>
      <c r="AJ5" s="12"/>
      <c r="AK5" s="12"/>
      <c r="AL5" s="12"/>
      <c r="AM5" s="12"/>
      <c r="AN5" s="12"/>
      <c r="AO5" s="12"/>
      <c r="AP5" s="12"/>
      <c r="AQ5" s="12"/>
      <c r="AR5" s="12"/>
      <c r="AS5" s="12"/>
      <c r="AT5" s="12"/>
      <c r="AU5" s="12"/>
      <c r="AV5" s="12"/>
      <c r="AW5" s="12"/>
      <c r="AX5" s="12"/>
      <c r="AY5" s="12"/>
      <c r="AZ5" s="12"/>
      <c r="BA5" s="12"/>
      <c r="BB5" s="12"/>
      <c r="BC5" s="12"/>
      <c r="BD5" s="12"/>
      <c r="BE5" s="12"/>
      <c r="BF5" s="12"/>
      <c r="BG5" s="12"/>
      <c r="BH5" s="12"/>
      <c r="BI5" s="12"/>
      <c r="BJ5" s="12"/>
      <c r="BK5" s="12"/>
      <c r="BL5" s="12"/>
      <c r="BM5" s="12"/>
      <c r="BN5" s="12"/>
      <c r="BO5" s="12"/>
      <c r="BP5" s="12"/>
      <c r="BQ5" s="12"/>
      <c r="BR5" s="12"/>
      <c r="BS5" s="12"/>
      <c r="BT5" s="12"/>
      <c r="BU5" s="12"/>
      <c r="BV5" s="12"/>
      <c r="BW5" s="12"/>
      <c r="BX5" s="12"/>
      <c r="BY5" s="12"/>
      <c r="BZ5" s="12"/>
      <c r="CA5" s="12"/>
      <c r="CB5" s="12"/>
      <c r="CC5" s="12"/>
    </row>
    <row r="6" spans="1:81" ht="15.75" x14ac:dyDescent="0.25">
      <c r="A6" s="304"/>
      <c r="B6" s="313"/>
      <c r="C6" s="313"/>
      <c r="D6" s="315"/>
      <c r="E6" s="313"/>
      <c r="F6" s="317"/>
      <c r="G6" s="319"/>
      <c r="H6" s="198" t="s">
        <v>15</v>
      </c>
      <c r="I6" s="197">
        <f>IF(Jul!W5=0,Jul!V5,AVERAGE(Jul!V5,Jul!W5))</f>
        <v>2.818718307796511</v>
      </c>
      <c r="J6" s="197">
        <f>IF(Jul!Z5=0,Jul!Y5,AVERAGE(Jul!Z5,Jul!Y5))</f>
        <v>1.9884855474399108</v>
      </c>
      <c r="K6" s="197">
        <f>Jul!AB5</f>
        <v>6.8647372178593E-2</v>
      </c>
      <c r="L6" s="197">
        <f>IF(Jul!AD5=0,Jul!AC5,AVERAGE(Jul!AC5,Jul!AD5))</f>
        <v>1.37294744357186</v>
      </c>
      <c r="M6" s="321"/>
      <c r="N6" s="319"/>
      <c r="O6" s="317"/>
      <c r="P6" s="322"/>
      <c r="Q6" s="12"/>
      <c r="R6" s="12"/>
      <c r="S6" s="12"/>
      <c r="T6" s="12"/>
      <c r="U6" s="12"/>
      <c r="V6" s="12"/>
      <c r="W6" s="12"/>
      <c r="X6" s="12"/>
      <c r="Y6" s="12"/>
      <c r="Z6" s="12"/>
      <c r="AA6" s="12"/>
      <c r="AB6" s="12"/>
      <c r="AC6" s="12"/>
      <c r="AD6" s="12"/>
      <c r="AE6" s="12"/>
      <c r="AF6" s="12"/>
      <c r="AG6" s="12"/>
      <c r="AH6" s="12"/>
      <c r="AI6" s="12"/>
      <c r="AJ6" s="12"/>
      <c r="AK6" s="12"/>
      <c r="AL6" s="12"/>
      <c r="AM6" s="12"/>
      <c r="AN6" s="12"/>
      <c r="AO6" s="12"/>
      <c r="AP6" s="12"/>
      <c r="AQ6" s="12"/>
      <c r="AR6" s="12"/>
      <c r="AS6" s="12"/>
      <c r="AT6" s="12"/>
      <c r="AU6" s="12"/>
      <c r="AV6" s="12"/>
      <c r="AW6" s="12"/>
      <c r="AX6" s="12"/>
      <c r="AY6" s="12"/>
      <c r="AZ6" s="12"/>
      <c r="BA6" s="12"/>
      <c r="BB6" s="12"/>
      <c r="BC6" s="12"/>
      <c r="BD6" s="12"/>
      <c r="BE6" s="12"/>
      <c r="BF6" s="12"/>
      <c r="BG6" s="12"/>
      <c r="BH6" s="12"/>
      <c r="BI6" s="12"/>
      <c r="BJ6" s="12"/>
      <c r="BK6" s="12"/>
      <c r="BL6" s="12"/>
      <c r="BM6" s="12"/>
      <c r="BN6" s="12"/>
      <c r="BO6" s="12"/>
      <c r="BP6" s="12"/>
      <c r="BQ6" s="12"/>
      <c r="BR6" s="12"/>
      <c r="BS6" s="12"/>
      <c r="BT6" s="12"/>
      <c r="BU6" s="12"/>
      <c r="BV6" s="12"/>
      <c r="BW6" s="12"/>
      <c r="BX6" s="12"/>
      <c r="BY6" s="12"/>
      <c r="BZ6" s="12"/>
      <c r="CA6" s="12"/>
      <c r="CB6" s="12"/>
      <c r="CC6" s="12"/>
    </row>
    <row r="7" spans="1:81" ht="15.75" x14ac:dyDescent="0.25">
      <c r="A7" s="304">
        <v>2</v>
      </c>
      <c r="B7" s="312">
        <f>Jul!E6</f>
        <v>1428000</v>
      </c>
      <c r="C7" s="314">
        <v>0</v>
      </c>
      <c r="D7" s="312">
        <f>Jul!Q7*10*15000</f>
        <v>29999.999999998294</v>
      </c>
      <c r="E7" s="312">
        <f>Jul!I7</f>
        <v>1328000</v>
      </c>
      <c r="F7" s="316">
        <f>Jul!J7+Jul!K7</f>
        <v>17.199999999999818</v>
      </c>
      <c r="G7" s="318">
        <f>Jul!S6</f>
        <v>0</v>
      </c>
      <c r="H7" s="198" t="s">
        <v>16</v>
      </c>
      <c r="I7" s="197">
        <f>Jul!X6</f>
        <v>26.396250000000002</v>
      </c>
      <c r="J7" s="197">
        <f>Jul!AA6</f>
        <v>23.650000000000002</v>
      </c>
      <c r="K7" s="197">
        <f>Jul!AB7</f>
        <v>0.75</v>
      </c>
      <c r="L7" s="197">
        <f>Jul!AE6</f>
        <v>16</v>
      </c>
      <c r="M7" s="320">
        <f>Jul!AI6</f>
        <v>3.7999999999999999E-2</v>
      </c>
      <c r="N7" s="318">
        <f>Jul!AI8</f>
        <v>7.81</v>
      </c>
      <c r="O7" s="316">
        <f>Jul!AI7</f>
        <v>15.7</v>
      </c>
      <c r="P7" s="322">
        <f>Jul!R6</f>
        <v>1</v>
      </c>
      <c r="Q7" s="12"/>
      <c r="R7" s="12"/>
      <c r="S7" s="12"/>
      <c r="T7" s="12"/>
      <c r="U7" s="12"/>
      <c r="V7" s="12"/>
      <c r="W7" s="12"/>
      <c r="X7" s="12"/>
      <c r="Y7" s="12"/>
      <c r="Z7" s="12"/>
      <c r="AA7" s="12"/>
      <c r="AB7" s="12"/>
      <c r="AC7" s="12"/>
      <c r="AD7" s="12"/>
      <c r="AE7" s="12"/>
      <c r="AF7" s="12"/>
      <c r="AG7" s="12"/>
      <c r="AH7" s="12"/>
      <c r="AI7" s="12"/>
      <c r="AJ7" s="12"/>
      <c r="AK7" s="12"/>
      <c r="AL7" s="12"/>
      <c r="AM7" s="12"/>
      <c r="AN7" s="12"/>
      <c r="AO7" s="12"/>
      <c r="AP7" s="12"/>
      <c r="AQ7" s="12"/>
      <c r="AR7" s="12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/>
      <c r="BM7" s="12"/>
      <c r="BN7" s="12"/>
      <c r="BO7" s="12"/>
      <c r="BP7" s="12"/>
      <c r="BQ7" s="12"/>
      <c r="BR7" s="12"/>
      <c r="BS7" s="12"/>
      <c r="BT7" s="12"/>
      <c r="BU7" s="12"/>
      <c r="BV7" s="12"/>
      <c r="BW7" s="12"/>
      <c r="BX7" s="12"/>
      <c r="BY7" s="12"/>
      <c r="BZ7" s="12"/>
      <c r="CA7" s="12"/>
      <c r="CB7" s="12"/>
      <c r="CC7" s="12"/>
    </row>
    <row r="8" spans="1:81" ht="15.75" x14ac:dyDescent="0.25">
      <c r="A8" s="304"/>
      <c r="B8" s="313"/>
      <c r="C8" s="315"/>
      <c r="D8" s="313"/>
      <c r="E8" s="313"/>
      <c r="F8" s="317"/>
      <c r="G8" s="319"/>
      <c r="H8" s="198" t="s">
        <v>15</v>
      </c>
      <c r="I8" s="197">
        <f>IF(Jul!W8=0,Jul!V8,AVERAGE(Jul!V8,Jul!W8))</f>
        <v>2.2163991495878932</v>
      </c>
      <c r="J8" s="197">
        <f>IF(Jul!Z8=0,Jul!Y8,AVERAGE(Jul!Z8,Jul!Y8))</f>
        <v>1.9858063129328474</v>
      </c>
      <c r="K8" s="197">
        <f>Jul!AB8</f>
        <v>6.2974830219857739E-2</v>
      </c>
      <c r="L8" s="197">
        <f>IF(Jul!AD8=0,Jul!AC8,AVERAGE(Jul!AC8,Jul!AD8))</f>
        <v>1.3434630446902984</v>
      </c>
      <c r="M8" s="321"/>
      <c r="N8" s="319"/>
      <c r="O8" s="317"/>
      <c r="P8" s="322"/>
      <c r="Q8" s="12"/>
      <c r="R8" s="12"/>
      <c r="S8" s="12"/>
      <c r="T8" s="12"/>
      <c r="U8" s="12"/>
      <c r="V8" s="12"/>
      <c r="W8" s="12"/>
      <c r="X8" s="12"/>
      <c r="Y8" s="12"/>
      <c r="Z8" s="12"/>
      <c r="AA8" s="12"/>
      <c r="AB8" s="12"/>
      <c r="AC8" s="12"/>
      <c r="AD8" s="12"/>
      <c r="AE8" s="12"/>
      <c r="AF8" s="12"/>
      <c r="AG8" s="12"/>
      <c r="AH8" s="12"/>
      <c r="AI8" s="12"/>
      <c r="AJ8" s="12"/>
      <c r="AK8" s="12"/>
      <c r="AL8" s="12"/>
      <c r="AM8" s="12"/>
      <c r="AN8" s="12"/>
      <c r="AO8" s="12"/>
      <c r="AP8" s="12"/>
      <c r="AQ8" s="12"/>
      <c r="AR8" s="12"/>
      <c r="AS8" s="12"/>
      <c r="AT8" s="12"/>
      <c r="AU8" s="12"/>
      <c r="AV8" s="12"/>
      <c r="AW8" s="12"/>
      <c r="AX8" s="12"/>
      <c r="AY8" s="12"/>
      <c r="AZ8" s="12"/>
      <c r="BA8" s="12"/>
      <c r="BB8" s="12"/>
      <c r="BC8" s="12"/>
      <c r="BD8" s="12"/>
      <c r="BE8" s="12"/>
      <c r="BF8" s="12"/>
      <c r="BG8" s="12"/>
      <c r="BH8" s="12"/>
      <c r="BI8" s="12"/>
      <c r="BJ8" s="12"/>
      <c r="BK8" s="12"/>
      <c r="BL8" s="12"/>
      <c r="BM8" s="12"/>
      <c r="BN8" s="12"/>
      <c r="BO8" s="12"/>
      <c r="BP8" s="12"/>
      <c r="BQ8" s="12"/>
      <c r="BR8" s="12"/>
      <c r="BS8" s="12"/>
      <c r="BT8" s="12"/>
      <c r="BU8" s="12"/>
      <c r="BV8" s="12"/>
      <c r="BW8" s="12"/>
      <c r="BX8" s="12"/>
      <c r="BY8" s="12"/>
      <c r="BZ8" s="12"/>
      <c r="CA8" s="12"/>
      <c r="CB8" s="12"/>
      <c r="CC8" s="12"/>
    </row>
    <row r="9" spans="1:81" ht="15.75" x14ac:dyDescent="0.25">
      <c r="A9" s="304">
        <v>3</v>
      </c>
      <c r="B9" s="312">
        <f>Jul!E9</f>
        <v>1319000</v>
      </c>
      <c r="C9" s="312">
        <f>Jul!H9</f>
        <v>35000</v>
      </c>
      <c r="D9" s="314">
        <f>Jul!Q10*10*15000</f>
        <v>0</v>
      </c>
      <c r="E9" s="312">
        <f>Jul!I10</f>
        <v>1454700</v>
      </c>
      <c r="F9" s="316">
        <f>Jul!J10+Jul!K10</f>
        <v>15.699999999999818</v>
      </c>
      <c r="G9" s="318">
        <f>Jul!S9</f>
        <v>0</v>
      </c>
      <c r="H9" s="198" t="s">
        <v>16</v>
      </c>
      <c r="I9" s="197">
        <f>Jul!X9</f>
        <v>26.396250000000002</v>
      </c>
      <c r="J9" s="197">
        <f>Jul!AA9</f>
        <v>20.900000000000002</v>
      </c>
      <c r="K9" s="197">
        <f>Jul!AB10</f>
        <v>0.71875</v>
      </c>
      <c r="L9" s="197">
        <f>Jul!AE9</f>
        <v>16</v>
      </c>
      <c r="M9" s="320">
        <f>Jul!AI9</f>
        <v>3.9E-2</v>
      </c>
      <c r="N9" s="318">
        <f>Jul!AI11</f>
        <v>7.88</v>
      </c>
      <c r="O9" s="316">
        <f>Jul!AI10</f>
        <v>16.3</v>
      </c>
      <c r="P9" s="322">
        <f>Jul!R9</f>
        <v>1</v>
      </c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</row>
    <row r="10" spans="1:81" ht="15.75" x14ac:dyDescent="0.25">
      <c r="A10" s="304"/>
      <c r="B10" s="313"/>
      <c r="C10" s="313"/>
      <c r="D10" s="315"/>
      <c r="E10" s="313"/>
      <c r="F10" s="317"/>
      <c r="G10" s="319"/>
      <c r="H10" s="198" t="s">
        <v>15</v>
      </c>
      <c r="I10" s="197">
        <f>IF(Jul!W11=0,Jul!V11,AVERAGE(Jul!V11,Jul!W11))</f>
        <v>2.3995587457251792</v>
      </c>
      <c r="J10" s="197">
        <f>IF(Jul!Z11=0,Jul!Y11,AVERAGE(Jul!Z11,Jul!Y11))</f>
        <v>1.8999205487770516</v>
      </c>
      <c r="K10" s="197">
        <f>Jul!AB11</f>
        <v>6.533817676715338E-2</v>
      </c>
      <c r="L10" s="197">
        <f>IF(Jul!AD11=0,Jul!AC11,AVERAGE(Jul!AC11,Jul!AD11))</f>
        <v>1.4544846306427188</v>
      </c>
      <c r="M10" s="321"/>
      <c r="N10" s="319"/>
      <c r="O10" s="317"/>
      <c r="P10" s="322"/>
      <c r="Q10" s="12"/>
      <c r="R10" s="12"/>
      <c r="S10" s="12"/>
      <c r="T10" s="12"/>
      <c r="U10" s="12"/>
      <c r="V10" s="12"/>
      <c r="W10" s="12"/>
      <c r="X10" s="12"/>
      <c r="Y10" s="12"/>
      <c r="Z10" s="12"/>
      <c r="AA10" s="12"/>
      <c r="AB10" s="12"/>
      <c r="AC10" s="12"/>
      <c r="AD10" s="12"/>
      <c r="AE10" s="12"/>
      <c r="AF10" s="12"/>
      <c r="AG10" s="12"/>
      <c r="AH10" s="12"/>
      <c r="AI10" s="12"/>
      <c r="AJ10" s="12"/>
      <c r="AK10" s="12"/>
      <c r="AL10" s="12"/>
      <c r="AM10" s="12"/>
      <c r="AN10" s="12"/>
      <c r="AO10" s="12"/>
      <c r="AP10" s="12"/>
      <c r="AQ10" s="12"/>
      <c r="AR10" s="12"/>
      <c r="AS10" s="12"/>
      <c r="AT10" s="12"/>
      <c r="AU10" s="12"/>
      <c r="AV10" s="12"/>
      <c r="AW10" s="12"/>
      <c r="AX10" s="12"/>
      <c r="AY10" s="12"/>
      <c r="AZ10" s="12"/>
      <c r="BA10" s="12"/>
      <c r="BB10" s="12"/>
      <c r="BC10" s="12"/>
      <c r="BD10" s="12"/>
      <c r="BE10" s="12"/>
      <c r="BF10" s="12"/>
      <c r="BG10" s="12"/>
      <c r="BH10" s="12"/>
      <c r="BI10" s="12"/>
      <c r="BJ10" s="12"/>
      <c r="BK10" s="12"/>
      <c r="BL10" s="12"/>
      <c r="BM10" s="12"/>
      <c r="BN10" s="12"/>
      <c r="BO10" s="12"/>
      <c r="BP10" s="12"/>
      <c r="BQ10" s="12"/>
      <c r="BR10" s="12"/>
      <c r="BS10" s="12"/>
      <c r="BT10" s="12"/>
      <c r="BU10" s="12"/>
      <c r="BV10" s="12"/>
      <c r="BW10" s="12"/>
      <c r="BX10" s="12"/>
      <c r="BY10" s="12"/>
      <c r="BZ10" s="12"/>
      <c r="CA10" s="12"/>
      <c r="CB10" s="12"/>
      <c r="CC10" s="12"/>
    </row>
    <row r="11" spans="1:81" ht="15.75" x14ac:dyDescent="0.25">
      <c r="A11" s="304">
        <v>4</v>
      </c>
      <c r="B11" s="312">
        <f>Jul!E12</f>
        <v>1420000</v>
      </c>
      <c r="C11" s="312">
        <f>Jul!H12</f>
        <v>36000</v>
      </c>
      <c r="D11" s="314">
        <f>Jul!Q13*10*15000</f>
        <v>0</v>
      </c>
      <c r="E11" s="312">
        <f>Jul!I13</f>
        <v>1319900</v>
      </c>
      <c r="F11" s="316">
        <f>Jul!J13+Jul!K13</f>
        <v>16.900000000000546</v>
      </c>
      <c r="G11" s="318">
        <f>Jul!S12</f>
        <v>0</v>
      </c>
      <c r="H11" s="198" t="s">
        <v>16</v>
      </c>
      <c r="I11" s="197">
        <f>Jul!X12</f>
        <v>26.396250000000002</v>
      </c>
      <c r="J11" s="197">
        <f>Jul!AA12</f>
        <v>23.1</v>
      </c>
      <c r="K11" s="197">
        <f>Jul!AB13</f>
        <v>0.78125</v>
      </c>
      <c r="L11" s="197">
        <f>Jul!AE12</f>
        <v>17</v>
      </c>
      <c r="M11" s="320">
        <f>Jul!AI12</f>
        <v>5.6000000000000001E-2</v>
      </c>
      <c r="N11" s="318">
        <f>Jul!AI14</f>
        <v>7.89</v>
      </c>
      <c r="O11" s="316">
        <f>Jul!AI13</f>
        <v>16.5</v>
      </c>
      <c r="P11" s="322">
        <f>Jul!R12</f>
        <v>0.97</v>
      </c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2"/>
      <c r="BP11" s="12"/>
      <c r="BQ11" s="12"/>
      <c r="BR11" s="12"/>
      <c r="BS11" s="12"/>
      <c r="BT11" s="12"/>
      <c r="BU11" s="12"/>
      <c r="BV11" s="12"/>
      <c r="BW11" s="12"/>
      <c r="BX11" s="12"/>
      <c r="BY11" s="12"/>
      <c r="BZ11" s="12"/>
      <c r="CA11" s="12"/>
      <c r="CB11" s="12"/>
      <c r="CC11" s="12"/>
    </row>
    <row r="12" spans="1:81" ht="15.75" x14ac:dyDescent="0.25">
      <c r="A12" s="304"/>
      <c r="B12" s="313"/>
      <c r="C12" s="313"/>
      <c r="D12" s="315"/>
      <c r="E12" s="313"/>
      <c r="F12" s="317"/>
      <c r="G12" s="319"/>
      <c r="H12" s="198" t="s">
        <v>15</v>
      </c>
      <c r="I12" s="197">
        <f>IF(Jul!W14=0,Jul!V14,AVERAGE(Jul!V14,Jul!W14))</f>
        <v>2.2288859053602192</v>
      </c>
      <c r="J12" s="197">
        <f>IF(Jul!Z14=0,Jul!Y14,AVERAGE(Jul!Z14,Jul!Y14))</f>
        <v>1.9505522342689232</v>
      </c>
      <c r="K12" s="197">
        <f>Jul!AB14</f>
        <v>6.5968352078900269E-2</v>
      </c>
      <c r="L12" s="197">
        <f>IF(Jul!AD14=0,Jul!AC14,AVERAGE(Jul!AC14,Jul!AD14))</f>
        <v>1.4354713412368698</v>
      </c>
      <c r="M12" s="321"/>
      <c r="N12" s="319"/>
      <c r="O12" s="317"/>
      <c r="P12" s="322"/>
      <c r="Q12" s="12"/>
      <c r="R12" s="12"/>
      <c r="S12" s="12"/>
      <c r="T12" s="12"/>
      <c r="U12" s="12"/>
      <c r="V12" s="12"/>
      <c r="W12" s="12"/>
      <c r="X12" s="12"/>
      <c r="Y12" s="12"/>
      <c r="Z12" s="12"/>
      <c r="AA12" s="12"/>
      <c r="AB12" s="12"/>
      <c r="AC12" s="12"/>
      <c r="AD12" s="12"/>
      <c r="AE12" s="12"/>
      <c r="AF12" s="12"/>
      <c r="AG12" s="12"/>
      <c r="AH12" s="12"/>
      <c r="AI12" s="12"/>
      <c r="AJ12" s="12"/>
      <c r="AK12" s="12"/>
      <c r="AL12" s="12"/>
      <c r="AM12" s="12"/>
      <c r="AN12" s="12"/>
      <c r="AO12" s="12"/>
      <c r="AP12" s="12"/>
      <c r="AQ12" s="12"/>
      <c r="AR12" s="12"/>
      <c r="AS12" s="12"/>
      <c r="AT12" s="12"/>
      <c r="AU12" s="12"/>
      <c r="AV12" s="12"/>
      <c r="AW12" s="12"/>
      <c r="AX12" s="12"/>
      <c r="AY12" s="12"/>
      <c r="AZ12" s="12"/>
      <c r="BA12" s="12"/>
      <c r="BB12" s="12"/>
      <c r="BC12" s="12"/>
      <c r="BD12" s="12"/>
      <c r="BE12" s="12"/>
      <c r="BF12" s="12"/>
      <c r="BG12" s="12"/>
      <c r="BH12" s="12"/>
      <c r="BI12" s="12"/>
      <c r="BJ12" s="12"/>
      <c r="BK12" s="12"/>
      <c r="BL12" s="12"/>
      <c r="BM12" s="12"/>
      <c r="BN12" s="12"/>
      <c r="BO12" s="12"/>
      <c r="BP12" s="12"/>
      <c r="BQ12" s="12"/>
      <c r="BR12" s="12"/>
      <c r="BS12" s="12"/>
      <c r="BT12" s="12"/>
      <c r="BU12" s="12"/>
      <c r="BV12" s="12"/>
      <c r="BW12" s="12"/>
      <c r="BX12" s="12"/>
      <c r="BY12" s="12"/>
      <c r="BZ12" s="12"/>
      <c r="CA12" s="12"/>
      <c r="CB12" s="12"/>
      <c r="CC12" s="12"/>
    </row>
    <row r="13" spans="1:81" ht="15.75" x14ac:dyDescent="0.25">
      <c r="A13" s="304">
        <v>5</v>
      </c>
      <c r="B13" s="312">
        <f>Jul!E15</f>
        <v>1090000</v>
      </c>
      <c r="C13" s="314">
        <f>Jul!H15</f>
        <v>0</v>
      </c>
      <c r="D13" s="312">
        <f>Jul!Q16*10*15000</f>
        <v>14999.999999999147</v>
      </c>
      <c r="E13" s="312">
        <f>Jul!I16</f>
        <v>1238300</v>
      </c>
      <c r="F13" s="316">
        <f>Jul!J16+Jul!K16</f>
        <v>13.199999999999818</v>
      </c>
      <c r="G13" s="318">
        <f>Jul!S15</f>
        <v>0</v>
      </c>
      <c r="H13" s="198" t="s">
        <v>16</v>
      </c>
      <c r="I13" s="197">
        <f>Jul!X15</f>
        <v>21.996874999999999</v>
      </c>
      <c r="J13" s="197">
        <f>Jul!AA15</f>
        <v>18.425000000000001</v>
      </c>
      <c r="K13" s="197">
        <f>Jul!AB16</f>
        <v>0.625</v>
      </c>
      <c r="L13" s="197">
        <f>Jul!AE15</f>
        <v>14</v>
      </c>
      <c r="M13" s="320">
        <f>Jul!AI15</f>
        <v>0.05</v>
      </c>
      <c r="N13" s="318">
        <f>Jul!AI17</f>
        <v>7.91</v>
      </c>
      <c r="O13" s="316">
        <f>Jul!AI16</f>
        <v>16.899999999999999</v>
      </c>
      <c r="P13" s="322">
        <f>Jul!R15</f>
        <v>1.05</v>
      </c>
      <c r="Q13" s="12"/>
      <c r="R13" s="12"/>
      <c r="S13" s="12"/>
      <c r="T13" s="12"/>
      <c r="U13" s="12"/>
      <c r="V13" s="12"/>
      <c r="W13" s="12"/>
      <c r="X13" s="12"/>
      <c r="Y13" s="12"/>
      <c r="Z13" s="12"/>
      <c r="AA13" s="12"/>
      <c r="AB13" s="12"/>
      <c r="AC13" s="12"/>
      <c r="AD13" s="12"/>
      <c r="AE13" s="12"/>
      <c r="AF13" s="12"/>
      <c r="AG13" s="12"/>
      <c r="AH13" s="12"/>
      <c r="AI13" s="12"/>
      <c r="AJ13" s="12"/>
      <c r="AK13" s="12"/>
      <c r="AL13" s="12"/>
      <c r="AM13" s="12"/>
      <c r="AN13" s="12"/>
      <c r="AO13" s="12"/>
      <c r="AP13" s="12"/>
      <c r="AQ13" s="12"/>
      <c r="AR13" s="12"/>
      <c r="AS13" s="12"/>
      <c r="AT13" s="12"/>
      <c r="AU13" s="12"/>
      <c r="AV13" s="12"/>
      <c r="AW13" s="12"/>
      <c r="AX13" s="12"/>
      <c r="AY13" s="12"/>
      <c r="AZ13" s="12"/>
      <c r="BA13" s="12"/>
      <c r="BB13" s="12"/>
      <c r="BC13" s="12"/>
      <c r="BD13" s="12"/>
      <c r="BE13" s="12"/>
      <c r="BF13" s="12"/>
      <c r="BG13" s="12"/>
      <c r="BH13" s="12"/>
      <c r="BI13" s="12"/>
      <c r="BJ13" s="12"/>
      <c r="BK13" s="12"/>
      <c r="BL13" s="12"/>
      <c r="BM13" s="12"/>
      <c r="BN13" s="12"/>
      <c r="BO13" s="12"/>
      <c r="BP13" s="12"/>
      <c r="BQ13" s="12"/>
      <c r="BR13" s="12"/>
      <c r="BS13" s="12"/>
      <c r="BT13" s="12"/>
      <c r="BU13" s="12"/>
      <c r="BV13" s="12"/>
      <c r="BW13" s="12"/>
      <c r="BX13" s="12"/>
      <c r="BY13" s="12"/>
      <c r="BZ13" s="12"/>
      <c r="CA13" s="12"/>
      <c r="CB13" s="12"/>
      <c r="CC13" s="12"/>
    </row>
    <row r="14" spans="1:81" ht="15.75" x14ac:dyDescent="0.25">
      <c r="A14" s="304"/>
      <c r="B14" s="313"/>
      <c r="C14" s="315"/>
      <c r="D14" s="313"/>
      <c r="E14" s="313"/>
      <c r="F14" s="317"/>
      <c r="G14" s="319"/>
      <c r="H14" s="198" t="s">
        <v>15</v>
      </c>
      <c r="I14" s="197">
        <f>IF(Jul!W17=0,Jul!V17,AVERAGE(Jul!V17,Jul!W17))</f>
        <v>2.4197385211097178</v>
      </c>
      <c r="J14" s="197">
        <f>IF(Jul!Z17=0,Jul!Y17,AVERAGE(Jul!Z17,Jul!Y17))</f>
        <v>2.0268189118430029</v>
      </c>
      <c r="K14" s="197">
        <f>Jul!AB17</f>
        <v>6.8752337579477699E-2</v>
      </c>
      <c r="L14" s="197">
        <f>IF(Jul!AD17=0,Jul!AC17,AVERAGE(Jul!AC17,Jul!AD17))</f>
        <v>1.5400523617803006</v>
      </c>
      <c r="M14" s="321"/>
      <c r="N14" s="319"/>
      <c r="O14" s="317"/>
      <c r="P14" s="322"/>
      <c r="Q14" s="12"/>
      <c r="R14" s="12"/>
      <c r="S14" s="12"/>
      <c r="T14" s="12"/>
      <c r="U14" s="12"/>
      <c r="V14" s="12"/>
      <c r="W14" s="12"/>
      <c r="X14" s="12"/>
      <c r="Y14" s="12"/>
      <c r="Z14" s="12"/>
      <c r="AA14" s="12"/>
      <c r="AB14" s="12"/>
      <c r="AC14" s="12"/>
      <c r="AD14" s="12"/>
      <c r="AE14" s="12"/>
      <c r="AF14" s="12"/>
      <c r="AG14" s="12"/>
      <c r="AH14" s="12"/>
      <c r="AI14" s="12"/>
      <c r="AJ14" s="12"/>
      <c r="AK14" s="12"/>
      <c r="AL14" s="12"/>
      <c r="AM14" s="12"/>
      <c r="AN14" s="12"/>
      <c r="AO14" s="12"/>
      <c r="AP14" s="12"/>
      <c r="AQ14" s="12"/>
      <c r="AR14" s="12"/>
      <c r="AS14" s="12"/>
      <c r="AT14" s="12"/>
      <c r="AU14" s="12"/>
      <c r="AV14" s="12"/>
      <c r="AW14" s="12"/>
      <c r="AX14" s="12"/>
      <c r="AY14" s="12"/>
      <c r="AZ14" s="12"/>
      <c r="BA14" s="12"/>
      <c r="BB14" s="12"/>
      <c r="BC14" s="12"/>
      <c r="BD14" s="12"/>
      <c r="BE14" s="12"/>
      <c r="BF14" s="12"/>
      <c r="BG14" s="12"/>
      <c r="BH14" s="12"/>
      <c r="BI14" s="12"/>
      <c r="BJ14" s="12"/>
      <c r="BK14" s="12"/>
      <c r="BL14" s="12"/>
      <c r="BM14" s="12"/>
      <c r="BN14" s="12"/>
      <c r="BO14" s="12"/>
      <c r="BP14" s="12"/>
      <c r="BQ14" s="12"/>
      <c r="BR14" s="12"/>
      <c r="BS14" s="12"/>
      <c r="BT14" s="12"/>
      <c r="BU14" s="12"/>
      <c r="BV14" s="12"/>
      <c r="BW14" s="12"/>
      <c r="BX14" s="12"/>
      <c r="BY14" s="12"/>
      <c r="BZ14" s="12"/>
      <c r="CA14" s="12"/>
      <c r="CB14" s="12"/>
      <c r="CC14" s="12"/>
    </row>
    <row r="15" spans="1:81" ht="15.75" x14ac:dyDescent="0.25">
      <c r="A15" s="304">
        <v>6</v>
      </c>
      <c r="B15" s="312">
        <f>Jul!E18</f>
        <v>1504000</v>
      </c>
      <c r="C15" s="312">
        <f>Jul!H18</f>
        <v>72000</v>
      </c>
      <c r="D15" s="314">
        <f>Jul!Q19*10*15000</f>
        <v>0</v>
      </c>
      <c r="E15" s="312">
        <f>Jul!I19</f>
        <v>1294800</v>
      </c>
      <c r="F15" s="316">
        <f>Jul!J19+Jul!K19</f>
        <v>20.099999999998545</v>
      </c>
      <c r="G15" s="318">
        <f>Jul!S18</f>
        <v>0</v>
      </c>
      <c r="H15" s="198" t="s">
        <v>16</v>
      </c>
      <c r="I15" s="197">
        <f>Jul!X18</f>
        <v>25.0471875</v>
      </c>
      <c r="J15" s="197">
        <f>Jul!AA18</f>
        <v>22.550000000000004</v>
      </c>
      <c r="K15" s="197">
        <f>Jul!AB19</f>
        <v>0.75</v>
      </c>
      <c r="L15" s="197">
        <f>Jul!AE18</f>
        <v>18</v>
      </c>
      <c r="M15" s="320">
        <f>Jul!AI18</f>
        <v>4.7E-2</v>
      </c>
      <c r="N15" s="318">
        <f>Jul!AI20</f>
        <v>7.93</v>
      </c>
      <c r="O15" s="316">
        <f>Jul!AI19</f>
        <v>16.100000000000001</v>
      </c>
      <c r="P15" s="322">
        <f>Jul!R18</f>
        <v>1.03</v>
      </c>
      <c r="Q15" s="12"/>
      <c r="R15" s="12"/>
      <c r="S15" s="12"/>
      <c r="T15" s="12"/>
      <c r="U15" s="12"/>
      <c r="V15" s="12"/>
      <c r="W15" s="12"/>
      <c r="X15" s="12"/>
      <c r="Y15" s="12"/>
      <c r="Z15" s="12"/>
      <c r="AA15" s="12"/>
      <c r="AB15" s="12"/>
      <c r="AC15" s="12"/>
      <c r="AD15" s="12"/>
      <c r="AE15" s="12"/>
      <c r="AF15" s="12"/>
      <c r="AG15" s="12"/>
      <c r="AH15" s="12"/>
      <c r="AI15" s="12"/>
      <c r="AJ15" s="12"/>
      <c r="AK15" s="12"/>
      <c r="AL15" s="12"/>
      <c r="AM15" s="12"/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2"/>
      <c r="AY15" s="12"/>
      <c r="AZ15" s="12"/>
      <c r="BA15" s="12"/>
      <c r="BB15" s="12"/>
      <c r="BC15" s="12"/>
      <c r="BD15" s="12"/>
      <c r="BE15" s="12"/>
      <c r="BF15" s="12"/>
      <c r="BG15" s="12"/>
      <c r="BH15" s="12"/>
      <c r="BI15" s="12"/>
      <c r="BJ15" s="12"/>
      <c r="BK15" s="12"/>
      <c r="BL15" s="12"/>
      <c r="BM15" s="12"/>
      <c r="BN15" s="12"/>
      <c r="BO15" s="12"/>
      <c r="BP15" s="12"/>
      <c r="BQ15" s="12"/>
      <c r="BR15" s="12"/>
      <c r="BS15" s="12"/>
      <c r="BT15" s="12"/>
      <c r="BU15" s="12"/>
      <c r="BV15" s="12"/>
      <c r="BW15" s="12"/>
      <c r="BX15" s="12"/>
      <c r="BY15" s="12"/>
      <c r="BZ15" s="12"/>
      <c r="CA15" s="12"/>
      <c r="CB15" s="12"/>
      <c r="CC15" s="12"/>
    </row>
    <row r="16" spans="1:81" ht="15.75" x14ac:dyDescent="0.25">
      <c r="A16" s="304"/>
      <c r="B16" s="313"/>
      <c r="C16" s="313"/>
      <c r="D16" s="315"/>
      <c r="E16" s="313"/>
      <c r="F16" s="317"/>
      <c r="G16" s="319"/>
      <c r="H16" s="198" t="s">
        <v>15</v>
      </c>
      <c r="I16" s="197">
        <f>IF(Jul!W20=0,Jul!V20,AVERAGE(Jul!V20,Jul!W20))</f>
        <v>1.9905176792416968</v>
      </c>
      <c r="J16" s="197">
        <f>IF(Jul!Z20=0,Jul!Y20,AVERAGE(Jul!Z20,Jul!Y20))</f>
        <v>1.4813946672691438</v>
      </c>
      <c r="K16" s="197">
        <f>Jul!AB20</f>
        <v>7.5824669101144049E-2</v>
      </c>
      <c r="L16" s="197">
        <f>IF(Jul!AD20=0,Jul!AC20,AVERAGE(Jul!AC20,Jul!AD20))</f>
        <v>1.3238319586463891</v>
      </c>
      <c r="M16" s="321"/>
      <c r="N16" s="319"/>
      <c r="O16" s="317"/>
      <c r="P16" s="322"/>
      <c r="Q16" s="12"/>
      <c r="R16" s="12"/>
      <c r="S16" s="12"/>
      <c r="T16" s="12"/>
      <c r="U16" s="12"/>
      <c r="V16" s="12"/>
      <c r="W16" s="12"/>
      <c r="X16" s="12"/>
      <c r="Y16" s="12"/>
      <c r="Z16" s="12"/>
      <c r="AA16" s="12"/>
      <c r="AB16" s="12"/>
      <c r="AC16" s="12"/>
      <c r="AD16" s="12"/>
      <c r="AE16" s="12"/>
      <c r="AF16" s="12"/>
      <c r="AG16" s="12"/>
      <c r="AH16" s="12"/>
      <c r="AI16" s="12"/>
      <c r="AJ16" s="12"/>
      <c r="AK16" s="12"/>
      <c r="AL16" s="12"/>
      <c r="AM16" s="12"/>
      <c r="AN16" s="12"/>
      <c r="AO16" s="12"/>
      <c r="AP16" s="12"/>
      <c r="AQ16" s="12"/>
      <c r="AR16" s="12"/>
      <c r="AS16" s="12"/>
      <c r="AT16" s="12"/>
      <c r="AU16" s="12"/>
      <c r="AV16" s="12"/>
      <c r="AW16" s="12"/>
      <c r="AX16" s="12"/>
      <c r="AY16" s="12"/>
      <c r="AZ16" s="12"/>
      <c r="BA16" s="12"/>
      <c r="BB16" s="12"/>
      <c r="BC16" s="12"/>
      <c r="BD16" s="12"/>
      <c r="BE16" s="12"/>
      <c r="BF16" s="12"/>
      <c r="BG16" s="12"/>
      <c r="BH16" s="12"/>
      <c r="BI16" s="12"/>
      <c r="BJ16" s="12"/>
      <c r="BK16" s="12"/>
      <c r="BL16" s="12"/>
      <c r="BM16" s="12"/>
      <c r="BN16" s="12"/>
      <c r="BO16" s="12"/>
      <c r="BP16" s="12"/>
      <c r="BQ16" s="12"/>
      <c r="BR16" s="12"/>
      <c r="BS16" s="12"/>
      <c r="BT16" s="12"/>
      <c r="BU16" s="12"/>
      <c r="BV16" s="12"/>
      <c r="BW16" s="12"/>
      <c r="BX16" s="12"/>
      <c r="BY16" s="12"/>
      <c r="BZ16" s="12"/>
      <c r="CA16" s="12"/>
      <c r="CB16" s="12"/>
      <c r="CC16" s="12"/>
    </row>
    <row r="17" spans="1:81" ht="15.75" x14ac:dyDescent="0.25">
      <c r="A17" s="304">
        <v>7</v>
      </c>
      <c r="B17" s="312">
        <f>Jul!E21</f>
        <v>1654000</v>
      </c>
      <c r="C17" s="312">
        <f>Jul!H21</f>
        <v>93000</v>
      </c>
      <c r="D17" s="314">
        <f>Jul!Q22*10*15000</f>
        <v>0</v>
      </c>
      <c r="E17" s="312">
        <f>Jul!I22</f>
        <v>1600000</v>
      </c>
      <c r="F17" s="316">
        <f>Jul!J22+Jul!K22</f>
        <v>19.599999999999454</v>
      </c>
      <c r="G17" s="318">
        <f>Jul!S21</f>
        <v>0.03</v>
      </c>
      <c r="H17" s="198" t="s">
        <v>16</v>
      </c>
      <c r="I17" s="197">
        <f>Jul!X21</f>
        <v>35.195</v>
      </c>
      <c r="J17" s="197">
        <f>Jul!AA21</f>
        <v>27.225000000000001</v>
      </c>
      <c r="K17" s="197">
        <f>Jul!AB22</f>
        <v>0.90625</v>
      </c>
      <c r="L17" s="197">
        <f>Jul!AE21</f>
        <v>21</v>
      </c>
      <c r="M17" s="320">
        <f>Jul!AI21</f>
        <v>4.2999999999999997E-2</v>
      </c>
      <c r="N17" s="318">
        <f>Jul!AI23</f>
        <v>7.87</v>
      </c>
      <c r="O17" s="316">
        <f>Jul!AI22</f>
        <v>15.7</v>
      </c>
      <c r="P17" s="322">
        <f>Jul!R21</f>
        <v>1.0900000000000001</v>
      </c>
      <c r="Q17" s="12"/>
      <c r="R17" s="12"/>
      <c r="S17" s="12"/>
      <c r="T17" s="12"/>
      <c r="U17" s="12"/>
      <c r="V17" s="12"/>
      <c r="W17" s="12"/>
      <c r="X17" s="12"/>
      <c r="Y17" s="12"/>
      <c r="Z17" s="12"/>
      <c r="AA17" s="12"/>
      <c r="AB17" s="12"/>
      <c r="AC17" s="12"/>
      <c r="AD17" s="12"/>
      <c r="AE17" s="12"/>
      <c r="AF17" s="12"/>
      <c r="AG17" s="12"/>
      <c r="AH17" s="12"/>
      <c r="AI17" s="12"/>
      <c r="AJ17" s="12"/>
      <c r="AK17" s="12"/>
      <c r="AL17" s="12"/>
      <c r="AM17" s="12"/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2"/>
      <c r="AY17" s="12"/>
      <c r="AZ17" s="12"/>
      <c r="BA17" s="12"/>
      <c r="BB17" s="12"/>
      <c r="BC17" s="12"/>
      <c r="BD17" s="12"/>
      <c r="BE17" s="12"/>
      <c r="BF17" s="12"/>
      <c r="BG17" s="12"/>
      <c r="BH17" s="12"/>
      <c r="BI17" s="12"/>
      <c r="BJ17" s="12"/>
      <c r="BK17" s="12"/>
      <c r="BL17" s="12"/>
      <c r="BM17" s="12"/>
      <c r="BN17" s="12"/>
      <c r="BO17" s="12"/>
      <c r="BP17" s="12"/>
      <c r="BQ17" s="12"/>
      <c r="BR17" s="12"/>
      <c r="BS17" s="12"/>
      <c r="BT17" s="12"/>
      <c r="BU17" s="12"/>
      <c r="BV17" s="12"/>
      <c r="BW17" s="12"/>
      <c r="BX17" s="12"/>
      <c r="BY17" s="12"/>
      <c r="BZ17" s="12"/>
      <c r="CA17" s="12"/>
      <c r="CB17" s="12"/>
      <c r="CC17" s="12"/>
    </row>
    <row r="18" spans="1:81" ht="15.75" x14ac:dyDescent="0.25">
      <c r="A18" s="304"/>
      <c r="B18" s="313"/>
      <c r="C18" s="313"/>
      <c r="D18" s="315"/>
      <c r="E18" s="313"/>
      <c r="F18" s="317"/>
      <c r="G18" s="319"/>
      <c r="H18" s="198" t="s">
        <v>15</v>
      </c>
      <c r="I18" s="197">
        <f>IF(Jul!W23=0,Jul!V23,AVERAGE(Jul!V23,Jul!W23))</f>
        <v>2.5514050669983965</v>
      </c>
      <c r="J18" s="197">
        <f>IF(Jul!Z23=0,Jul!Y23,AVERAGE(Jul!Z23,Jul!Y23))</f>
        <v>1.9736327020608424</v>
      </c>
      <c r="K18" s="197">
        <f>Jul!AB23</f>
        <v>6.5697139990546868E-2</v>
      </c>
      <c r="L18" s="197">
        <f>IF(Jul!AD23=0,Jul!AC23,AVERAGE(Jul!AC23,Jul!AD23))</f>
        <v>1.5223613128843962</v>
      </c>
      <c r="M18" s="321"/>
      <c r="N18" s="319"/>
      <c r="O18" s="317"/>
      <c r="P18" s="322"/>
      <c r="Q18" s="12"/>
      <c r="R18" s="12"/>
      <c r="S18" s="12"/>
      <c r="T18" s="12"/>
      <c r="U18" s="12"/>
      <c r="V18" s="12"/>
      <c r="W18" s="12"/>
      <c r="X18" s="12"/>
      <c r="Y18" s="12"/>
      <c r="Z18" s="12"/>
      <c r="AA18" s="12"/>
      <c r="AB18" s="12"/>
      <c r="AC18" s="12"/>
      <c r="AD18" s="12"/>
      <c r="AE18" s="12"/>
      <c r="AF18" s="12"/>
      <c r="AG18" s="12"/>
      <c r="AH18" s="12"/>
      <c r="AI18" s="12"/>
      <c r="AJ18" s="12"/>
      <c r="AK18" s="12"/>
      <c r="AL18" s="12"/>
      <c r="AM18" s="12"/>
      <c r="AN18" s="12"/>
      <c r="AO18" s="12"/>
      <c r="AP18" s="12"/>
      <c r="AQ18" s="12"/>
      <c r="AR18" s="12"/>
      <c r="AS18" s="12"/>
      <c r="AT18" s="12"/>
      <c r="AU18" s="12"/>
      <c r="AV18" s="12"/>
      <c r="AW18" s="12"/>
      <c r="AX18" s="12"/>
      <c r="AY18" s="12"/>
      <c r="AZ18" s="12"/>
      <c r="BA18" s="12"/>
      <c r="BB18" s="12"/>
      <c r="BC18" s="12"/>
      <c r="BD18" s="12"/>
      <c r="BE18" s="12"/>
      <c r="BF18" s="12"/>
      <c r="BG18" s="12"/>
      <c r="BH18" s="12"/>
      <c r="BI18" s="12"/>
      <c r="BJ18" s="12"/>
      <c r="BK18" s="12"/>
      <c r="BL18" s="12"/>
      <c r="BM18" s="12"/>
      <c r="BN18" s="12"/>
      <c r="BO18" s="12"/>
      <c r="BP18" s="12"/>
      <c r="BQ18" s="12"/>
      <c r="BR18" s="12"/>
      <c r="BS18" s="12"/>
      <c r="BT18" s="12"/>
      <c r="BU18" s="12"/>
      <c r="BV18" s="12"/>
      <c r="BW18" s="12"/>
      <c r="BX18" s="12"/>
      <c r="BY18" s="12"/>
      <c r="BZ18" s="12"/>
      <c r="CA18" s="12"/>
      <c r="CB18" s="12"/>
      <c r="CC18" s="12"/>
    </row>
    <row r="19" spans="1:81" ht="15.75" x14ac:dyDescent="0.25">
      <c r="A19" s="304">
        <v>8</v>
      </c>
      <c r="B19" s="312">
        <f>Jul!E24</f>
        <v>935000</v>
      </c>
      <c r="C19" s="312">
        <f>Jul!H24</f>
        <v>36000</v>
      </c>
      <c r="D19" s="314">
        <f>Jul!Q25*10*15000</f>
        <v>0</v>
      </c>
      <c r="E19" s="312">
        <f>Jul!I25</f>
        <v>1098100</v>
      </c>
      <c r="F19" s="316">
        <f>Jul!J25+Jul!K25</f>
        <v>11.100000000000364</v>
      </c>
      <c r="G19" s="318">
        <f>Jul!S24</f>
        <v>0</v>
      </c>
      <c r="H19" s="198" t="s">
        <v>16</v>
      </c>
      <c r="I19" s="197">
        <f>Jul!X24</f>
        <v>17.5975</v>
      </c>
      <c r="J19" s="197">
        <f>Jul!AA24</f>
        <v>16.225000000000001</v>
      </c>
      <c r="K19" s="197">
        <f>Jul!AB25</f>
        <v>0.515625</v>
      </c>
      <c r="L19" s="197">
        <f>Jul!AE24</f>
        <v>12</v>
      </c>
      <c r="M19" s="320">
        <f>Jul!AI24</f>
        <v>2.7E-2</v>
      </c>
      <c r="N19" s="318">
        <f>Jul!AI26</f>
        <v>7.95</v>
      </c>
      <c r="O19" s="316">
        <f>Jul!AI25</f>
        <v>17</v>
      </c>
      <c r="P19" s="322">
        <f>Jul!R24</f>
        <v>1.08</v>
      </c>
      <c r="Q19" s="12"/>
      <c r="R19" s="12"/>
      <c r="S19" s="12"/>
      <c r="T19" s="12"/>
      <c r="U19" s="12"/>
      <c r="V19" s="12"/>
      <c r="W19" s="12"/>
      <c r="X19" s="12"/>
      <c r="Y19" s="12"/>
      <c r="Z19" s="12"/>
      <c r="AA19" s="12"/>
      <c r="AB19" s="12"/>
      <c r="AC19" s="12"/>
      <c r="AD19" s="12"/>
      <c r="AE19" s="12"/>
      <c r="AF19" s="12"/>
      <c r="AG19" s="12"/>
      <c r="AH19" s="12"/>
      <c r="AI19" s="12"/>
      <c r="AJ19" s="12"/>
      <c r="AK19" s="12"/>
      <c r="AL19" s="12"/>
      <c r="AM19" s="12"/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2"/>
      <c r="AY19" s="12"/>
      <c r="AZ19" s="12"/>
      <c r="BA19" s="12"/>
      <c r="BB19" s="12"/>
      <c r="BC19" s="12"/>
      <c r="BD19" s="12"/>
      <c r="BE19" s="12"/>
      <c r="BF19" s="12"/>
      <c r="BG19" s="12"/>
      <c r="BH19" s="12"/>
      <c r="BI19" s="12"/>
      <c r="BJ19" s="12"/>
      <c r="BK19" s="12"/>
      <c r="BL19" s="12"/>
      <c r="BM19" s="12"/>
      <c r="BN19" s="12"/>
      <c r="BO19" s="12"/>
      <c r="BP19" s="12"/>
      <c r="BQ19" s="12"/>
      <c r="BR19" s="12"/>
      <c r="BS19" s="12"/>
      <c r="BT19" s="12"/>
      <c r="BU19" s="12"/>
      <c r="BV19" s="12"/>
      <c r="BW19" s="12"/>
      <c r="BX19" s="12"/>
      <c r="BY19" s="12"/>
      <c r="BZ19" s="12"/>
      <c r="CA19" s="12"/>
      <c r="CB19" s="12"/>
      <c r="CC19" s="12"/>
    </row>
    <row r="20" spans="1:81" ht="15.75" x14ac:dyDescent="0.25">
      <c r="A20" s="304"/>
      <c r="B20" s="313"/>
      <c r="C20" s="313"/>
      <c r="D20" s="315"/>
      <c r="E20" s="313"/>
      <c r="F20" s="317"/>
      <c r="G20" s="319"/>
      <c r="H20" s="198" t="s">
        <v>15</v>
      </c>
      <c r="I20" s="197">
        <f>IF(Jul!W26=0,Jul!V26,AVERAGE(Jul!V26,Jul!W26))</f>
        <v>2.2566973159440362</v>
      </c>
      <c r="J20" s="197">
        <f>IF(Jul!Z26=0,Jul!Y26,AVERAGE(Jul!Z26,Jul!Y26))</f>
        <v>2.0806883904640996</v>
      </c>
      <c r="K20" s="197">
        <f>Jul!AB26</f>
        <v>6.6123571730850608E-2</v>
      </c>
      <c r="L20" s="197">
        <f>IF(Jul!AD26=0,Jul!AC26,AVERAGE(Jul!AC26,Jul!AD26))</f>
        <v>1.5388758511907052</v>
      </c>
      <c r="M20" s="321"/>
      <c r="N20" s="319"/>
      <c r="O20" s="317"/>
      <c r="P20" s="322"/>
      <c r="Q20" s="12"/>
      <c r="R20" s="12"/>
      <c r="S20" s="12"/>
      <c r="T20" s="12"/>
      <c r="U20" s="12"/>
      <c r="V20" s="12"/>
      <c r="W20" s="12"/>
      <c r="X20" s="12"/>
      <c r="Y20" s="12"/>
      <c r="Z20" s="12"/>
      <c r="AA20" s="12"/>
      <c r="AB20" s="12"/>
      <c r="AC20" s="12"/>
      <c r="AD20" s="12"/>
      <c r="AE20" s="12"/>
      <c r="AF20" s="12"/>
      <c r="AG20" s="12"/>
      <c r="AH20" s="12"/>
      <c r="AI20" s="12"/>
      <c r="AJ20" s="12"/>
      <c r="AK20" s="12"/>
      <c r="AL20" s="12"/>
      <c r="AM20" s="12"/>
      <c r="AN20" s="12"/>
      <c r="AO20" s="12"/>
      <c r="AP20" s="12"/>
      <c r="AQ20" s="12"/>
      <c r="AR20" s="12"/>
      <c r="AS20" s="12"/>
      <c r="AT20" s="12"/>
      <c r="AU20" s="12"/>
      <c r="AV20" s="12"/>
      <c r="AW20" s="12"/>
      <c r="AX20" s="12"/>
      <c r="AY20" s="12"/>
      <c r="AZ20" s="12"/>
      <c r="BA20" s="12"/>
      <c r="BB20" s="12"/>
      <c r="BC20" s="12"/>
      <c r="BD20" s="12"/>
      <c r="BE20" s="12"/>
      <c r="BF20" s="12"/>
      <c r="BG20" s="12"/>
      <c r="BH20" s="12"/>
      <c r="BI20" s="12"/>
      <c r="BJ20" s="12"/>
      <c r="BK20" s="12"/>
      <c r="BL20" s="12"/>
      <c r="BM20" s="12"/>
      <c r="BN20" s="12"/>
      <c r="BO20" s="12"/>
      <c r="BP20" s="12"/>
      <c r="BQ20" s="12"/>
      <c r="BR20" s="12"/>
      <c r="BS20" s="12"/>
      <c r="BT20" s="12"/>
      <c r="BU20" s="12"/>
      <c r="BV20" s="12"/>
      <c r="BW20" s="12"/>
      <c r="BX20" s="12"/>
      <c r="BY20" s="12"/>
      <c r="BZ20" s="12"/>
      <c r="CA20" s="12"/>
      <c r="CB20" s="12"/>
      <c r="CC20" s="12"/>
    </row>
    <row r="21" spans="1:81" ht="15.75" x14ac:dyDescent="0.25">
      <c r="A21" s="323">
        <v>9</v>
      </c>
      <c r="B21" s="312">
        <f>Jul!E27</f>
        <v>1442000</v>
      </c>
      <c r="C21" s="314">
        <f>Jul!H27</f>
        <v>0</v>
      </c>
      <c r="D21" s="312">
        <f>Jul!Q28*10*15000</f>
        <v>15000.000000003411</v>
      </c>
      <c r="E21" s="312">
        <f>Jul!I28</f>
        <v>1412800</v>
      </c>
      <c r="F21" s="316">
        <f>Jul!J28+Jul!K28</f>
        <v>17.199999999999818</v>
      </c>
      <c r="G21" s="318">
        <f>Jul!S27</f>
        <v>0</v>
      </c>
      <c r="H21" s="198" t="s">
        <v>16</v>
      </c>
      <c r="I21" s="197">
        <f>Jul!X27</f>
        <v>26.396250000000002</v>
      </c>
      <c r="J21" s="197">
        <f>Jul!AA27</f>
        <v>24.062500000000004</v>
      </c>
      <c r="K21" s="197">
        <f>Jul!AB28</f>
        <v>0.8125</v>
      </c>
      <c r="L21" s="197">
        <f>Jul!AE27</f>
        <v>18</v>
      </c>
      <c r="M21" s="320">
        <f>Jul!AI27</f>
        <v>4.2000000000000003E-2</v>
      </c>
      <c r="N21" s="318">
        <f>Jul!AI29</f>
        <v>8.01</v>
      </c>
      <c r="O21" s="316">
        <f>Jul!AI28</f>
        <v>16.399999999999999</v>
      </c>
      <c r="P21" s="322">
        <f>Jul!R27</f>
        <v>1.03</v>
      </c>
      <c r="Q21" s="12"/>
      <c r="R21" s="12"/>
      <c r="S21" s="12"/>
      <c r="T21" s="12"/>
      <c r="U21" s="12"/>
      <c r="V21" s="12"/>
      <c r="W21" s="12"/>
      <c r="X21" s="12"/>
      <c r="Y21" s="12"/>
      <c r="Z21" s="12"/>
      <c r="AA21" s="12"/>
      <c r="AB21" s="12"/>
      <c r="AC21" s="12"/>
      <c r="AD21" s="12"/>
      <c r="AE21" s="12"/>
      <c r="AF21" s="12"/>
      <c r="AG21" s="12"/>
      <c r="AH21" s="12"/>
      <c r="AI21" s="12"/>
      <c r="AJ21" s="12"/>
      <c r="AK21" s="12"/>
      <c r="AL21" s="12"/>
      <c r="AM21" s="12"/>
      <c r="AN21" s="12"/>
      <c r="AO21" s="12"/>
      <c r="AP21" s="12"/>
      <c r="AQ21" s="12"/>
      <c r="AR21" s="12"/>
      <c r="AS21" s="12"/>
      <c r="AT21" s="12"/>
      <c r="AU21" s="12"/>
      <c r="AV21" s="12"/>
      <c r="AW21" s="12"/>
      <c r="AX21" s="12"/>
      <c r="AY21" s="12"/>
      <c r="AZ21" s="12"/>
      <c r="BA21" s="12"/>
      <c r="BB21" s="12"/>
      <c r="BC21" s="12"/>
      <c r="BD21" s="12"/>
      <c r="BE21" s="12"/>
      <c r="BF21" s="12"/>
      <c r="BG21" s="12"/>
      <c r="BH21" s="12"/>
      <c r="BI21" s="12"/>
      <c r="BJ21" s="12"/>
      <c r="BK21" s="12"/>
      <c r="BL21" s="12"/>
      <c r="BM21" s="12"/>
      <c r="BN21" s="12"/>
      <c r="BO21" s="12"/>
      <c r="BP21" s="12"/>
      <c r="BQ21" s="12"/>
      <c r="BR21" s="12"/>
      <c r="BS21" s="12"/>
      <c r="BT21" s="12"/>
      <c r="BU21" s="12"/>
      <c r="BV21" s="12"/>
      <c r="BW21" s="12"/>
      <c r="BX21" s="12"/>
      <c r="BY21" s="12"/>
      <c r="BZ21" s="12"/>
      <c r="CA21" s="12"/>
      <c r="CB21" s="12"/>
      <c r="CC21" s="12"/>
    </row>
    <row r="22" spans="1:81" ht="15.75" x14ac:dyDescent="0.25">
      <c r="A22" s="303"/>
      <c r="B22" s="313"/>
      <c r="C22" s="315"/>
      <c r="D22" s="313"/>
      <c r="E22" s="313"/>
      <c r="F22" s="317"/>
      <c r="G22" s="319"/>
      <c r="H22" s="198" t="s">
        <v>15</v>
      </c>
      <c r="I22" s="197">
        <f>IF(Jul!W29=0,Jul!V29,AVERAGE(Jul!V29,Jul!W29))</f>
        <v>2.1948807112423796</v>
      </c>
      <c r="J22" s="197">
        <f>IF(Jul!Z29=0,Jul!Y29,AVERAGE(Jul!Z29,Jul!Y29))</f>
        <v>2.0008265232474218</v>
      </c>
      <c r="K22" s="197">
        <f>Jul!AB29</f>
        <v>6.7560376109653195E-2</v>
      </c>
      <c r="L22" s="197">
        <f>IF(Jul!AD29=0,Jul!AC29,AVERAGE(Jul!AC29,Jul!AD29))</f>
        <v>1.4967221784292399</v>
      </c>
      <c r="M22" s="321"/>
      <c r="N22" s="319"/>
      <c r="O22" s="317"/>
      <c r="P22" s="322"/>
      <c r="Q22" s="12"/>
      <c r="R22" s="12"/>
      <c r="S22" s="12"/>
      <c r="T22" s="12"/>
      <c r="U22" s="12"/>
      <c r="V22" s="12"/>
      <c r="W22" s="12"/>
      <c r="X22" s="12"/>
      <c r="Y22" s="12"/>
      <c r="Z22" s="12"/>
      <c r="AA22" s="12"/>
      <c r="AB22" s="12"/>
      <c r="AC22" s="12"/>
      <c r="AD22" s="12"/>
      <c r="AE22" s="12"/>
      <c r="AF22" s="12"/>
      <c r="AG22" s="12"/>
      <c r="AH22" s="12"/>
      <c r="AI22" s="12"/>
      <c r="AJ22" s="12"/>
      <c r="AK22" s="12"/>
      <c r="AL22" s="12"/>
      <c r="AM22" s="12"/>
      <c r="AN22" s="12"/>
      <c r="AO22" s="12"/>
      <c r="AP22" s="12"/>
      <c r="AQ22" s="12"/>
      <c r="AR22" s="12"/>
      <c r="AS22" s="12"/>
      <c r="AT22" s="12"/>
      <c r="AU22" s="12"/>
      <c r="AV22" s="12"/>
      <c r="AW22" s="12"/>
      <c r="AX22" s="12"/>
      <c r="AY22" s="12"/>
      <c r="AZ22" s="12"/>
      <c r="BA22" s="12"/>
      <c r="BB22" s="12"/>
      <c r="BC22" s="12"/>
      <c r="BD22" s="12"/>
      <c r="BE22" s="12"/>
      <c r="BF22" s="12"/>
      <c r="BG22" s="12"/>
      <c r="BH22" s="12"/>
      <c r="BI22" s="12"/>
      <c r="BJ22" s="12"/>
      <c r="BK22" s="12"/>
      <c r="BL22" s="12"/>
      <c r="BM22" s="12"/>
      <c r="BN22" s="12"/>
      <c r="BO22" s="12"/>
      <c r="BP22" s="12"/>
      <c r="BQ22" s="12"/>
      <c r="BR22" s="12"/>
      <c r="BS22" s="12"/>
      <c r="BT22" s="12"/>
      <c r="BU22" s="12"/>
      <c r="BV22" s="12"/>
      <c r="BW22" s="12"/>
      <c r="BX22" s="12"/>
      <c r="BY22" s="12"/>
      <c r="BZ22" s="12"/>
      <c r="CA22" s="12"/>
      <c r="CB22" s="12"/>
      <c r="CC22" s="12"/>
    </row>
    <row r="23" spans="1:81" ht="15.75" x14ac:dyDescent="0.25">
      <c r="A23" s="323">
        <v>10</v>
      </c>
      <c r="B23" s="312">
        <f>Jul!E30</f>
        <v>1484000</v>
      </c>
      <c r="C23" s="312">
        <f>Jul!H30</f>
        <v>35000</v>
      </c>
      <c r="D23" s="312">
        <f>Jul!Q31*10*15000</f>
        <v>14999.999999999147</v>
      </c>
      <c r="E23" s="312">
        <f>Jul!I31</f>
        <v>1488100</v>
      </c>
      <c r="F23" s="316">
        <f>Jul!J31+Jul!K31</f>
        <v>17.600000000000364</v>
      </c>
      <c r="G23" s="318">
        <f>Jul!S30</f>
        <v>0</v>
      </c>
      <c r="H23" s="198" t="s">
        <v>16</v>
      </c>
      <c r="I23" s="197">
        <f>Jul!X30</f>
        <v>30.795625000000001</v>
      </c>
      <c r="J23" s="197">
        <f>Jul!AA30</f>
        <v>24.475000000000001</v>
      </c>
      <c r="K23" s="197">
        <f>Jul!AB31</f>
        <v>0.8125</v>
      </c>
      <c r="L23" s="197">
        <f>Jul!AE30</f>
        <v>19</v>
      </c>
      <c r="M23" s="320">
        <f>Jul!AI30</f>
        <v>2.5999999999999999E-2</v>
      </c>
      <c r="N23" s="318">
        <f>Jul!AI32</f>
        <v>7.94</v>
      </c>
      <c r="O23" s="316">
        <f>Jul!AI31</f>
        <v>17.100000000000001</v>
      </c>
      <c r="P23" s="322">
        <f>Jul!R30</f>
        <v>1.02</v>
      </c>
      <c r="Q23" s="12"/>
      <c r="R23" s="12"/>
      <c r="S23" s="12"/>
      <c r="T23" s="12"/>
      <c r="U23" s="12"/>
      <c r="V23" s="12"/>
      <c r="W23" s="12"/>
      <c r="X23" s="12"/>
      <c r="Y23" s="12"/>
      <c r="Z23" s="12"/>
      <c r="AA23" s="12"/>
      <c r="AB23" s="12"/>
      <c r="AC23" s="12"/>
      <c r="AD23" s="12"/>
      <c r="AE23" s="12"/>
      <c r="AF23" s="12"/>
      <c r="AG23" s="12"/>
      <c r="AH23" s="12"/>
      <c r="AI23" s="12"/>
      <c r="AJ23" s="12"/>
      <c r="AK23" s="12"/>
      <c r="AL23" s="12"/>
      <c r="AM23" s="12"/>
      <c r="AN23" s="12"/>
      <c r="AO23" s="12"/>
      <c r="AP23" s="12"/>
      <c r="AQ23" s="12"/>
      <c r="AR23" s="12"/>
      <c r="AS23" s="12"/>
      <c r="AT23" s="12"/>
      <c r="AU23" s="12"/>
      <c r="AV23" s="12"/>
      <c r="AW23" s="12"/>
      <c r="AX23" s="12"/>
      <c r="AY23" s="12"/>
      <c r="AZ23" s="12"/>
      <c r="BA23" s="12"/>
      <c r="BB23" s="12"/>
      <c r="BC23" s="12"/>
      <c r="BD23" s="12"/>
      <c r="BE23" s="12"/>
      <c r="BF23" s="12"/>
      <c r="BG23" s="12"/>
      <c r="BH23" s="12"/>
      <c r="BI23" s="12"/>
      <c r="BJ23" s="12"/>
      <c r="BK23" s="12"/>
      <c r="BL23" s="12"/>
      <c r="BM23" s="12"/>
      <c r="BN23" s="12"/>
      <c r="BO23" s="12"/>
      <c r="BP23" s="12"/>
      <c r="BQ23" s="12"/>
      <c r="BR23" s="12"/>
      <c r="BS23" s="12"/>
      <c r="BT23" s="12"/>
      <c r="BU23" s="12"/>
      <c r="BV23" s="12"/>
      <c r="BW23" s="12"/>
      <c r="BX23" s="12"/>
      <c r="BY23" s="12"/>
      <c r="BZ23" s="12"/>
      <c r="CA23" s="12"/>
      <c r="CB23" s="12"/>
      <c r="CC23" s="12"/>
    </row>
    <row r="24" spans="1:81" ht="15.75" x14ac:dyDescent="0.25">
      <c r="A24" s="303"/>
      <c r="B24" s="313"/>
      <c r="C24" s="313"/>
      <c r="D24" s="313"/>
      <c r="E24" s="313"/>
      <c r="F24" s="317"/>
      <c r="G24" s="319"/>
      <c r="H24" s="198" t="s">
        <v>15</v>
      </c>
      <c r="I24" s="197">
        <f>IF(Jul!W32=0,Jul!V32,AVERAGE(Jul!V32,Jul!W32))</f>
        <v>2.4882216868015026</v>
      </c>
      <c r="J24" s="197">
        <f>IF(Jul!Z32=0,Jul!Y32,AVERAGE(Jul!Z32,Jul!Y32))</f>
        <v>1.9775284893379099</v>
      </c>
      <c r="K24" s="197">
        <f>Jul!AB32</f>
        <v>6.5648289993342254E-2</v>
      </c>
      <c r="L24" s="197">
        <f>IF(Jul!AD32=0,Jul!AC32,AVERAGE(Jul!AC32,Jul!AD32))</f>
        <v>1.5351600121520035</v>
      </c>
      <c r="M24" s="321"/>
      <c r="N24" s="319"/>
      <c r="O24" s="317"/>
      <c r="P24" s="322"/>
      <c r="Q24" s="12"/>
      <c r="R24" s="12"/>
      <c r="S24" s="12"/>
      <c r="T24" s="12"/>
      <c r="U24" s="12"/>
      <c r="V24" s="12"/>
      <c r="W24" s="12"/>
      <c r="X24" s="12"/>
      <c r="Y24" s="12"/>
      <c r="Z24" s="12"/>
      <c r="AA24" s="12"/>
      <c r="AB24" s="12"/>
      <c r="AC24" s="12"/>
      <c r="AD24" s="12"/>
      <c r="AE24" s="12"/>
      <c r="AF24" s="12"/>
      <c r="AG24" s="12"/>
      <c r="AH24" s="12"/>
      <c r="AI24" s="12"/>
      <c r="AJ24" s="12"/>
      <c r="AK24" s="12"/>
      <c r="AL24" s="12"/>
      <c r="AM24" s="12"/>
      <c r="AN24" s="12"/>
      <c r="AO24" s="12"/>
      <c r="AP24" s="12"/>
      <c r="AQ24" s="12"/>
      <c r="AR24" s="12"/>
      <c r="AS24" s="12"/>
      <c r="AT24" s="12"/>
      <c r="AU24" s="12"/>
      <c r="AV24" s="12"/>
      <c r="AW24" s="12"/>
      <c r="AX24" s="12"/>
      <c r="AY24" s="12"/>
      <c r="AZ24" s="12"/>
      <c r="BA24" s="12"/>
      <c r="BB24" s="12"/>
      <c r="BC24" s="12"/>
      <c r="BD24" s="12"/>
      <c r="BE24" s="12"/>
      <c r="BF24" s="12"/>
      <c r="BG24" s="12"/>
      <c r="BH24" s="12"/>
      <c r="BI24" s="12"/>
      <c r="BJ24" s="12"/>
      <c r="BK24" s="12"/>
      <c r="BL24" s="12"/>
      <c r="BM24" s="12"/>
      <c r="BN24" s="12"/>
      <c r="BO24" s="12"/>
      <c r="BP24" s="12"/>
      <c r="BQ24" s="12"/>
      <c r="BR24" s="12"/>
      <c r="BS24" s="12"/>
      <c r="BT24" s="12"/>
      <c r="BU24" s="12"/>
      <c r="BV24" s="12"/>
      <c r="BW24" s="12"/>
      <c r="BX24" s="12"/>
      <c r="BY24" s="12"/>
      <c r="BZ24" s="12"/>
      <c r="CA24" s="12"/>
      <c r="CB24" s="12"/>
      <c r="CC24" s="12"/>
    </row>
    <row r="25" spans="1:81" ht="15.75" x14ac:dyDescent="0.25">
      <c r="A25" s="323">
        <v>11</v>
      </c>
      <c r="B25" s="312">
        <f>Jul!E33</f>
        <v>1656000</v>
      </c>
      <c r="C25" s="312">
        <f>Jul!H33</f>
        <v>36000</v>
      </c>
      <c r="D25" s="312">
        <f>Jul!Q34*10*15000</f>
        <v>14999.999999999147</v>
      </c>
      <c r="E25" s="312">
        <f>Jul!I34</f>
        <v>1533500</v>
      </c>
      <c r="F25" s="316">
        <f>Jul!J34+Jul!K34</f>
        <v>19.699999999999818</v>
      </c>
      <c r="G25" s="318">
        <f>Jul!S33</f>
        <v>0</v>
      </c>
      <c r="H25" s="198" t="s">
        <v>16</v>
      </c>
      <c r="I25" s="197">
        <f>Jul!X33</f>
        <v>35.195</v>
      </c>
      <c r="J25" s="197">
        <f>Jul!AA33</f>
        <v>26.675000000000001</v>
      </c>
      <c r="K25" s="197">
        <f>Jul!AB34</f>
        <v>0.84375</v>
      </c>
      <c r="L25" s="197">
        <f>Jul!AE33</f>
        <v>23</v>
      </c>
      <c r="M25" s="320">
        <f>Jul!AI33</f>
        <v>0.03</v>
      </c>
      <c r="N25" s="318">
        <f>Jul!AI35</f>
        <v>7.88</v>
      </c>
      <c r="O25" s="316">
        <f>Jul!AI34</f>
        <v>18.899999999999999</v>
      </c>
      <c r="P25" s="322">
        <f>Jul!R33</f>
        <v>0.99</v>
      </c>
      <c r="Q25" s="12"/>
      <c r="R25" s="12"/>
      <c r="S25" s="12"/>
      <c r="T25" s="12"/>
      <c r="U25" s="12"/>
      <c r="V25" s="12"/>
      <c r="W25" s="12"/>
      <c r="X25" s="12"/>
      <c r="Y25" s="12"/>
      <c r="Z25" s="12"/>
      <c r="AA25" s="12"/>
      <c r="AB25" s="12"/>
      <c r="AC25" s="12"/>
      <c r="AD25" s="12"/>
      <c r="AE25" s="12"/>
      <c r="AF25" s="12"/>
      <c r="AG25" s="12"/>
      <c r="AH25" s="12"/>
      <c r="AI25" s="12"/>
      <c r="AJ25" s="12"/>
      <c r="AK25" s="12"/>
      <c r="AL25" s="12"/>
      <c r="AM25" s="12"/>
      <c r="AN25" s="12"/>
      <c r="AO25" s="12"/>
      <c r="AP25" s="12"/>
      <c r="AQ25" s="12"/>
      <c r="AR25" s="12"/>
      <c r="AS25" s="12"/>
      <c r="AT25" s="12"/>
      <c r="AU25" s="12"/>
      <c r="AV25" s="12"/>
      <c r="AW25" s="12"/>
      <c r="AX25" s="12"/>
      <c r="AY25" s="12"/>
      <c r="AZ25" s="12"/>
      <c r="BA25" s="12"/>
      <c r="BB25" s="12"/>
      <c r="BC25" s="12"/>
      <c r="BD25" s="12"/>
      <c r="BE25" s="12"/>
      <c r="BF25" s="12"/>
      <c r="BG25" s="12"/>
      <c r="BH25" s="12"/>
      <c r="BI25" s="12"/>
      <c r="BJ25" s="12"/>
      <c r="BK25" s="12"/>
      <c r="BL25" s="12"/>
      <c r="BM25" s="12"/>
      <c r="BN25" s="12"/>
      <c r="BO25" s="12"/>
      <c r="BP25" s="12"/>
      <c r="BQ25" s="12"/>
      <c r="BR25" s="12"/>
      <c r="BS25" s="12"/>
      <c r="BT25" s="12"/>
      <c r="BU25" s="12"/>
      <c r="BV25" s="12"/>
      <c r="BW25" s="12"/>
      <c r="BX25" s="12"/>
      <c r="BY25" s="12"/>
      <c r="BZ25" s="12"/>
      <c r="CA25" s="12"/>
      <c r="CB25" s="12"/>
      <c r="CC25" s="12"/>
    </row>
    <row r="26" spans="1:81" ht="15.75" x14ac:dyDescent="0.25">
      <c r="A26" s="303"/>
      <c r="B26" s="313"/>
      <c r="C26" s="313"/>
      <c r="D26" s="313"/>
      <c r="E26" s="313"/>
      <c r="F26" s="317"/>
      <c r="G26" s="319"/>
      <c r="H26" s="198" t="s">
        <v>15</v>
      </c>
      <c r="I26" s="197">
        <f>IF(Jul!W35=0,Jul!V35,AVERAGE(Jul!V35,Jul!W35))</f>
        <v>2.5483236599126498</v>
      </c>
      <c r="J26" s="197">
        <f>IF(Jul!Z35=0,Jul!Y35,AVERAGE(Jul!Z35,Jul!Y35))</f>
        <v>1.9314258737937189</v>
      </c>
      <c r="K26" s="197">
        <f>Jul!AB35</f>
        <v>6.1092430403503289E-2</v>
      </c>
      <c r="L26" s="197">
        <f>IF(Jul!AD35=0,Jul!AC35,AVERAGE(Jul!AC35,Jul!AD35))</f>
        <v>1.665334399147349</v>
      </c>
      <c r="M26" s="321"/>
      <c r="N26" s="319"/>
      <c r="O26" s="317"/>
      <c r="P26" s="322"/>
      <c r="Q26" s="12"/>
      <c r="R26" s="12"/>
      <c r="S26" s="12"/>
      <c r="T26" s="12"/>
      <c r="U26" s="12"/>
      <c r="V26" s="12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2"/>
      <c r="AV26" s="12"/>
      <c r="AW26" s="12"/>
      <c r="AX26" s="12"/>
      <c r="AY26" s="12"/>
      <c r="AZ26" s="12"/>
      <c r="BA26" s="12"/>
      <c r="BB26" s="12"/>
      <c r="BC26" s="12"/>
      <c r="BD26" s="12"/>
      <c r="BE26" s="12"/>
      <c r="BF26" s="12"/>
      <c r="BG26" s="12"/>
      <c r="BH26" s="12"/>
      <c r="BI26" s="12"/>
      <c r="BJ26" s="12"/>
      <c r="BK26" s="12"/>
      <c r="BL26" s="12"/>
      <c r="BM26" s="12"/>
      <c r="BN26" s="12"/>
      <c r="BO26" s="12"/>
      <c r="BP26" s="12"/>
      <c r="BQ26" s="12"/>
      <c r="BR26" s="12"/>
      <c r="BS26" s="12"/>
      <c r="BT26" s="12"/>
      <c r="BU26" s="12"/>
      <c r="BV26" s="12"/>
      <c r="BW26" s="12"/>
      <c r="BX26" s="12"/>
      <c r="BY26" s="12"/>
      <c r="BZ26" s="12"/>
      <c r="CA26" s="12"/>
      <c r="CB26" s="12"/>
      <c r="CC26" s="12"/>
    </row>
    <row r="27" spans="1:81" ht="15.75" x14ac:dyDescent="0.25">
      <c r="A27" s="323">
        <v>12</v>
      </c>
      <c r="B27" s="312">
        <f>Jul!E36</f>
        <v>1296000</v>
      </c>
      <c r="C27" s="312">
        <f>Jul!H36</f>
        <v>35000</v>
      </c>
      <c r="D27" s="314">
        <f>Jul!Q37*10*15000</f>
        <v>0</v>
      </c>
      <c r="E27" s="312">
        <f>Jul!I37</f>
        <v>1419300</v>
      </c>
      <c r="F27" s="316">
        <f>Jul!J37+Jul!K37</f>
        <v>15.699999999999818</v>
      </c>
      <c r="G27" s="318">
        <f>Jul!S36</f>
        <v>0</v>
      </c>
      <c r="H27" s="198" t="s">
        <v>16</v>
      </c>
      <c r="I27" s="197">
        <f>Jul!X36</f>
        <v>30.795625000000001</v>
      </c>
      <c r="J27" s="197">
        <f>Jul!AA36</f>
        <v>21.450000000000003</v>
      </c>
      <c r="K27" s="197">
        <f>Jul!AB37</f>
        <v>0.75</v>
      </c>
      <c r="L27" s="197">
        <f>Jul!AE36</f>
        <v>17</v>
      </c>
      <c r="M27" s="320">
        <f>Jul!AI36</f>
        <v>3.1E-2</v>
      </c>
      <c r="N27" s="318">
        <f>Jul!AI38</f>
        <v>7.91</v>
      </c>
      <c r="O27" s="316">
        <f>Jul!AI37</f>
        <v>19.100000000000001</v>
      </c>
      <c r="P27" s="322">
        <f>Jul!R36</f>
        <v>1.08</v>
      </c>
      <c r="Q27" s="12"/>
      <c r="R27" s="12"/>
      <c r="S27" s="12"/>
      <c r="T27" s="12"/>
      <c r="U27" s="12"/>
      <c r="V27" s="12"/>
      <c r="W27" s="12"/>
      <c r="X27" s="12"/>
      <c r="Y27" s="12"/>
      <c r="Z27" s="12"/>
      <c r="AA27" s="12"/>
      <c r="AB27" s="12"/>
      <c r="AC27" s="12"/>
      <c r="AD27" s="12"/>
      <c r="AE27" s="12"/>
      <c r="AF27" s="12"/>
      <c r="AG27" s="12"/>
      <c r="AH27" s="12"/>
      <c r="AI27" s="12"/>
      <c r="AJ27" s="12"/>
      <c r="AK27" s="12"/>
      <c r="AL27" s="12"/>
      <c r="AM27" s="12"/>
      <c r="AN27" s="12"/>
      <c r="AO27" s="12"/>
      <c r="AP27" s="12"/>
      <c r="AQ27" s="12"/>
      <c r="AR27" s="12"/>
      <c r="AS27" s="12"/>
      <c r="AT27" s="12"/>
      <c r="AU27" s="12"/>
      <c r="AV27" s="12"/>
      <c r="AW27" s="12"/>
      <c r="AX27" s="12"/>
      <c r="AY27" s="12"/>
      <c r="AZ27" s="12"/>
      <c r="BA27" s="12"/>
      <c r="BB27" s="12"/>
      <c r="BC27" s="12"/>
      <c r="BD27" s="12"/>
      <c r="BE27" s="12"/>
      <c r="BF27" s="12"/>
      <c r="BG27" s="12"/>
      <c r="BH27" s="12"/>
      <c r="BI27" s="12"/>
      <c r="BJ27" s="12"/>
      <c r="BK27" s="12"/>
      <c r="BL27" s="12"/>
      <c r="BM27" s="12"/>
      <c r="BN27" s="12"/>
      <c r="BO27" s="12"/>
      <c r="BP27" s="12"/>
      <c r="BQ27" s="12"/>
      <c r="BR27" s="12"/>
      <c r="BS27" s="12"/>
      <c r="BT27" s="12"/>
      <c r="BU27" s="12"/>
      <c r="BV27" s="12"/>
      <c r="BW27" s="12"/>
      <c r="BX27" s="12"/>
      <c r="BY27" s="12"/>
      <c r="BZ27" s="12"/>
      <c r="CA27" s="12"/>
      <c r="CB27" s="12"/>
      <c r="CC27" s="12"/>
    </row>
    <row r="28" spans="1:81" ht="15.75" x14ac:dyDescent="0.25">
      <c r="A28" s="303"/>
      <c r="B28" s="313"/>
      <c r="C28" s="313"/>
      <c r="D28" s="315"/>
      <c r="E28" s="313"/>
      <c r="F28" s="317"/>
      <c r="G28" s="319"/>
      <c r="H28" s="198" t="s">
        <v>15</v>
      </c>
      <c r="I28" s="197">
        <f>IF(Jul!W38=0,Jul!V38,AVERAGE(Jul!V38,Jul!W38))</f>
        <v>2.849167425319004</v>
      </c>
      <c r="J28" s="197">
        <f>IF(Jul!Z38=0,Jul!Y38,AVERAGE(Jul!Z38,Jul!Y38))</f>
        <v>1.9845234923172574</v>
      </c>
      <c r="K28" s="197">
        <f>Jul!AB38</f>
        <v>6.9388933297806196E-2</v>
      </c>
      <c r="L28" s="197">
        <f>IF(Jul!AD38=0,Jul!AC38,AVERAGE(Jul!AC38,Jul!AD38))</f>
        <v>1.5728158214169405</v>
      </c>
      <c r="M28" s="321"/>
      <c r="N28" s="319"/>
      <c r="O28" s="317"/>
      <c r="P28" s="322"/>
      <c r="Q28" s="12"/>
      <c r="R28" s="12"/>
      <c r="S28" s="12"/>
      <c r="T28" s="12"/>
      <c r="U28" s="12"/>
      <c r="V28" s="12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2"/>
      <c r="AV28" s="12"/>
      <c r="AW28" s="12"/>
      <c r="AX28" s="12"/>
      <c r="AY28" s="12"/>
      <c r="AZ28" s="12"/>
      <c r="BA28" s="12"/>
      <c r="BB28" s="12"/>
      <c r="BC28" s="12"/>
      <c r="BD28" s="12"/>
      <c r="BE28" s="12"/>
      <c r="BF28" s="12"/>
      <c r="BG28" s="12"/>
      <c r="BH28" s="12"/>
      <c r="BI28" s="12"/>
      <c r="BJ28" s="12"/>
      <c r="BK28" s="12"/>
      <c r="BL28" s="12"/>
      <c r="BM28" s="12"/>
      <c r="BN28" s="12"/>
      <c r="BO28" s="12"/>
      <c r="BP28" s="12"/>
      <c r="BQ28" s="12"/>
      <c r="BR28" s="12"/>
      <c r="BS28" s="12"/>
      <c r="BT28" s="12"/>
      <c r="BU28" s="12"/>
      <c r="BV28" s="12"/>
      <c r="BW28" s="12"/>
      <c r="BX28" s="12"/>
      <c r="BY28" s="12"/>
      <c r="BZ28" s="12"/>
      <c r="CA28" s="12"/>
      <c r="CB28" s="12"/>
      <c r="CC28" s="12"/>
    </row>
    <row r="29" spans="1:81" ht="15.75" x14ac:dyDescent="0.25">
      <c r="A29" s="323">
        <v>13</v>
      </c>
      <c r="B29" s="312">
        <f>Jul!E39</f>
        <v>1870000</v>
      </c>
      <c r="C29" s="312">
        <f>Jul!H39</f>
        <v>36000</v>
      </c>
      <c r="D29" s="312">
        <f>Jul!Q40*10*15000</f>
        <v>14999.999999999147</v>
      </c>
      <c r="E29" s="312">
        <f>Jul!I40</f>
        <v>1560600</v>
      </c>
      <c r="F29" s="316">
        <f>Jul!J40+Jul!K40</f>
        <v>22.5</v>
      </c>
      <c r="G29" s="318">
        <f>Jul!S39</f>
        <v>0</v>
      </c>
      <c r="H29" s="198" t="s">
        <v>16</v>
      </c>
      <c r="I29" s="197">
        <f>Jul!X39</f>
        <v>39.983125000000001</v>
      </c>
      <c r="J29" s="197">
        <f>Jul!AA39</f>
        <v>28.325000000000003</v>
      </c>
      <c r="K29" s="197">
        <f>Jul!AB40</f>
        <v>0.96875</v>
      </c>
      <c r="L29" s="197">
        <f>Jul!AE39</f>
        <v>24</v>
      </c>
      <c r="M29" s="320">
        <f>Jul!AI39</f>
        <v>5.7000000000000002E-2</v>
      </c>
      <c r="N29" s="318">
        <f>Jul!AI41</f>
        <v>7.89</v>
      </c>
      <c r="O29" s="316">
        <f>Jul!AI40</f>
        <v>17.600000000000001</v>
      </c>
      <c r="P29" s="322">
        <f>Jul!R39</f>
        <v>1.08</v>
      </c>
      <c r="Q29" s="12"/>
      <c r="R29" s="12"/>
      <c r="S29" s="12"/>
      <c r="T29" s="12"/>
      <c r="U29" s="12"/>
      <c r="V29" s="12"/>
      <c r="W29" s="12"/>
      <c r="X29" s="12"/>
      <c r="Y29" s="12"/>
      <c r="Z29" s="12"/>
      <c r="AA29" s="12"/>
      <c r="AB29" s="12"/>
      <c r="AC29" s="12"/>
      <c r="AD29" s="12"/>
      <c r="AE29" s="12"/>
      <c r="AF29" s="12"/>
      <c r="AG29" s="12"/>
      <c r="AH29" s="12"/>
      <c r="AI29" s="12"/>
      <c r="AJ29" s="12"/>
      <c r="AK29" s="12"/>
      <c r="AL29" s="12"/>
      <c r="AM29" s="12"/>
      <c r="AN29" s="12"/>
      <c r="AO29" s="12"/>
      <c r="AP29" s="12"/>
      <c r="AQ29" s="12"/>
      <c r="AR29" s="12"/>
      <c r="AS29" s="12"/>
      <c r="AT29" s="12"/>
      <c r="AU29" s="12"/>
      <c r="AV29" s="12"/>
      <c r="AW29" s="12"/>
      <c r="AX29" s="12"/>
      <c r="AY29" s="12"/>
      <c r="AZ29" s="12"/>
      <c r="BA29" s="12"/>
      <c r="BB29" s="12"/>
      <c r="BC29" s="12"/>
      <c r="BD29" s="12"/>
      <c r="BE29" s="12"/>
      <c r="BF29" s="12"/>
      <c r="BG29" s="12"/>
      <c r="BH29" s="12"/>
      <c r="BI29" s="12"/>
      <c r="BJ29" s="12"/>
      <c r="BK29" s="12"/>
      <c r="BL29" s="12"/>
      <c r="BM29" s="12"/>
      <c r="BN29" s="12"/>
      <c r="BO29" s="12"/>
      <c r="BP29" s="12"/>
      <c r="BQ29" s="12"/>
      <c r="BR29" s="12"/>
      <c r="BS29" s="12"/>
      <c r="BT29" s="12"/>
      <c r="BU29" s="12"/>
      <c r="BV29" s="12"/>
      <c r="BW29" s="12"/>
      <c r="BX29" s="12"/>
      <c r="BY29" s="12"/>
      <c r="BZ29" s="12"/>
      <c r="CA29" s="12"/>
      <c r="CB29" s="12"/>
      <c r="CC29" s="12"/>
    </row>
    <row r="30" spans="1:81" ht="15.75" x14ac:dyDescent="0.25">
      <c r="A30" s="303"/>
      <c r="B30" s="313"/>
      <c r="C30" s="313"/>
      <c r="D30" s="313"/>
      <c r="E30" s="313"/>
      <c r="F30" s="317"/>
      <c r="G30" s="319"/>
      <c r="H30" s="198" t="s">
        <v>15</v>
      </c>
      <c r="I30" s="197">
        <f>IF(Jul!W41=0,Jul!V41,AVERAGE(Jul!V41,Jul!W41))</f>
        <v>2.5260153545676958</v>
      </c>
      <c r="J30" s="197">
        <f>IF(Jul!Z41=0,Jul!Y41,AVERAGE(Jul!Z41,Jul!Y41))</f>
        <v>1.5717831406090701</v>
      </c>
      <c r="K30" s="197">
        <f>Jul!AB41</f>
        <v>8.1743190950406455E-2</v>
      </c>
      <c r="L30" s="197">
        <f>IF(Jul!AD41=0,Jul!AC41,AVERAGE(Jul!AC41,Jul!AD41))</f>
        <v>1.4692280005179168</v>
      </c>
      <c r="M30" s="321"/>
      <c r="N30" s="319"/>
      <c r="O30" s="317"/>
      <c r="P30" s="322"/>
      <c r="Q30" s="12"/>
      <c r="R30" s="12"/>
      <c r="S30" s="12"/>
      <c r="T30" s="12"/>
      <c r="U30" s="12"/>
      <c r="V30" s="12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2"/>
      <c r="AV30" s="12"/>
      <c r="AW30" s="12"/>
      <c r="AX30" s="12"/>
      <c r="AY30" s="12"/>
      <c r="AZ30" s="12"/>
      <c r="BA30" s="12"/>
      <c r="BB30" s="12"/>
      <c r="BC30" s="12"/>
      <c r="BD30" s="12"/>
      <c r="BE30" s="12"/>
      <c r="BF30" s="12"/>
      <c r="BG30" s="12"/>
      <c r="BH30" s="12"/>
      <c r="BI30" s="12"/>
      <c r="BJ30" s="12"/>
      <c r="BK30" s="12"/>
      <c r="BL30" s="12"/>
      <c r="BM30" s="12"/>
      <c r="BN30" s="12"/>
      <c r="BO30" s="12"/>
      <c r="BP30" s="12"/>
      <c r="BQ30" s="12"/>
      <c r="BR30" s="12"/>
      <c r="BS30" s="12"/>
      <c r="BT30" s="12"/>
      <c r="BU30" s="12"/>
      <c r="BV30" s="12"/>
      <c r="BW30" s="12"/>
      <c r="BX30" s="12"/>
      <c r="BY30" s="12"/>
      <c r="BZ30" s="12"/>
      <c r="CA30" s="12"/>
      <c r="CB30" s="12"/>
      <c r="CC30" s="12"/>
    </row>
    <row r="31" spans="1:81" ht="15.75" x14ac:dyDescent="0.25">
      <c r="A31" s="323">
        <v>14</v>
      </c>
      <c r="B31" s="312">
        <f>Jul!E42</f>
        <v>1544000</v>
      </c>
      <c r="C31" s="312">
        <f>Jul!H42</f>
        <v>53000</v>
      </c>
      <c r="D31" s="314">
        <f>Jul!Q43*10*15000</f>
        <v>0</v>
      </c>
      <c r="E31" s="312">
        <f>Jul!I43</f>
        <v>1640400</v>
      </c>
      <c r="F31" s="316">
        <f>Jul!J43+Jul!K43</f>
        <v>20</v>
      </c>
      <c r="G31" s="318">
        <f>Jul!S42</f>
        <v>0</v>
      </c>
      <c r="H31" s="198" t="s">
        <v>16</v>
      </c>
      <c r="I31" s="197">
        <f>Jul!X42</f>
        <v>31.5</v>
      </c>
      <c r="J31" s="197">
        <f>Jul!AA42</f>
        <v>11</v>
      </c>
      <c r="K31" s="197">
        <f>Jul!AB43</f>
        <v>0.4375</v>
      </c>
      <c r="L31" s="197">
        <f>Jul!AE42</f>
        <v>19</v>
      </c>
      <c r="M31" s="320">
        <f>Jul!AI42</f>
        <v>6.8000000000000005E-2</v>
      </c>
      <c r="N31" s="318">
        <f>Jul!AI44</f>
        <v>7.67</v>
      </c>
      <c r="O31" s="316">
        <f>Jul!AI43</f>
        <v>17.5</v>
      </c>
      <c r="P31" s="322">
        <f>Jul!R42</f>
        <v>1.08</v>
      </c>
      <c r="Q31" s="12"/>
      <c r="R31" s="12"/>
      <c r="S31" s="12"/>
      <c r="T31" s="12"/>
      <c r="U31" s="12"/>
      <c r="V31" s="12"/>
      <c r="W31" s="12"/>
      <c r="X31" s="12"/>
      <c r="Y31" s="12"/>
      <c r="Z31" s="12"/>
      <c r="AA31" s="12"/>
      <c r="AB31" s="12"/>
      <c r="AC31" s="12"/>
      <c r="AD31" s="12"/>
      <c r="AE31" s="12"/>
      <c r="AF31" s="12"/>
      <c r="AG31" s="12"/>
      <c r="AH31" s="12"/>
      <c r="AI31" s="12"/>
      <c r="AJ31" s="12"/>
      <c r="AK31" s="12"/>
      <c r="AL31" s="12"/>
      <c r="AM31" s="12"/>
      <c r="AN31" s="12"/>
      <c r="AO31" s="12"/>
      <c r="AP31" s="12"/>
      <c r="AQ31" s="12"/>
      <c r="AR31" s="12"/>
      <c r="AS31" s="12"/>
      <c r="AT31" s="12"/>
      <c r="AU31" s="12"/>
      <c r="AV31" s="12"/>
      <c r="AW31" s="12"/>
      <c r="AX31" s="12"/>
      <c r="AY31" s="12"/>
      <c r="AZ31" s="12"/>
      <c r="BA31" s="12"/>
      <c r="BB31" s="12"/>
      <c r="BC31" s="12"/>
      <c r="BD31" s="12"/>
      <c r="BE31" s="12"/>
      <c r="BF31" s="12"/>
      <c r="BG31" s="12"/>
      <c r="BH31" s="12"/>
      <c r="BI31" s="12"/>
      <c r="BJ31" s="12"/>
      <c r="BK31" s="12"/>
      <c r="BL31" s="12"/>
      <c r="BM31" s="12"/>
      <c r="BN31" s="12"/>
      <c r="BO31" s="12"/>
      <c r="BP31" s="12"/>
      <c r="BQ31" s="12"/>
      <c r="BR31" s="12"/>
      <c r="BS31" s="12"/>
      <c r="BT31" s="12"/>
      <c r="BU31" s="12"/>
      <c r="BV31" s="12"/>
      <c r="BW31" s="12"/>
      <c r="BX31" s="12"/>
      <c r="BY31" s="12"/>
      <c r="BZ31" s="12"/>
      <c r="CA31" s="12"/>
      <c r="CB31" s="12"/>
      <c r="CC31" s="12"/>
    </row>
    <row r="32" spans="1:81" ht="15.75" x14ac:dyDescent="0.25">
      <c r="A32" s="303"/>
      <c r="B32" s="313"/>
      <c r="C32" s="313"/>
      <c r="D32" s="315"/>
      <c r="E32" s="313"/>
      <c r="F32" s="317"/>
      <c r="G32" s="319"/>
      <c r="H32" s="198" t="s">
        <v>15</v>
      </c>
      <c r="I32" s="197">
        <f>IF(Jul!W44=0,Jul!V44,AVERAGE(Jul!V44, Jul!W44))</f>
        <v>1.2231147724307601</v>
      </c>
      <c r="J32" s="197">
        <f>IF(Jul!Z44=0,Jul!Y44,AVERAGE(Jul!Z44,Jul!Y44))</f>
        <v>0.42711944434090032</v>
      </c>
      <c r="K32" s="197">
        <f>Jul!AB44</f>
        <v>3.3975410345298891E-2</v>
      </c>
      <c r="L32" s="197">
        <f>IF(Jul!AD44=0,Jul!AC44,AVERAGE(Jul!AC44,Jul!AD44))</f>
        <v>0.73775176749791871</v>
      </c>
      <c r="M32" s="321"/>
      <c r="N32" s="319"/>
      <c r="O32" s="317"/>
      <c r="P32" s="322"/>
      <c r="Q32" s="12"/>
      <c r="R32" s="12"/>
      <c r="S32" s="12"/>
      <c r="T32" s="12"/>
      <c r="U32" s="12"/>
      <c r="V32" s="12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2"/>
      <c r="AV32" s="12"/>
      <c r="AW32" s="12"/>
      <c r="AX32" s="12"/>
      <c r="AY32" s="12"/>
      <c r="AZ32" s="12"/>
      <c r="BA32" s="12"/>
      <c r="BB32" s="12"/>
      <c r="BC32" s="12"/>
      <c r="BD32" s="12"/>
      <c r="BE32" s="12"/>
      <c r="BF32" s="12"/>
      <c r="BG32" s="12"/>
      <c r="BH32" s="12"/>
      <c r="BI32" s="12"/>
      <c r="BJ32" s="12"/>
      <c r="BK32" s="12"/>
      <c r="BL32" s="12"/>
      <c r="BM32" s="12"/>
      <c r="BN32" s="12"/>
      <c r="BO32" s="12"/>
      <c r="BP32" s="12"/>
      <c r="BQ32" s="12"/>
      <c r="BR32" s="12"/>
      <c r="BS32" s="12"/>
      <c r="BT32" s="12"/>
      <c r="BU32" s="12"/>
      <c r="BV32" s="12"/>
      <c r="BW32" s="12"/>
      <c r="BX32" s="12"/>
      <c r="BY32" s="12"/>
      <c r="BZ32" s="12"/>
      <c r="CA32" s="12"/>
      <c r="CB32" s="12"/>
      <c r="CC32" s="12"/>
    </row>
    <row r="33" spans="1:81" ht="15.75" x14ac:dyDescent="0.25">
      <c r="A33" s="323">
        <v>15</v>
      </c>
      <c r="B33" s="312">
        <f>Jul!E45</f>
        <v>1693000</v>
      </c>
      <c r="C33" s="312">
        <f>Jul!H45</f>
        <v>53000</v>
      </c>
      <c r="D33" s="314">
        <f>Jul!Q46*10*15000</f>
        <v>0</v>
      </c>
      <c r="E33" s="312">
        <f>Jul!I46</f>
        <v>1759200</v>
      </c>
      <c r="F33" s="316">
        <f>Jul!J46+Jul!K46</f>
        <v>19.80000000000291</v>
      </c>
      <c r="G33" s="318">
        <f>Jul!S45</f>
        <v>0</v>
      </c>
      <c r="H33" s="198" t="s">
        <v>16</v>
      </c>
      <c r="I33" s="197">
        <f>Jul!X45</f>
        <v>28.875</v>
      </c>
      <c r="J33" s="197">
        <f>Jul!AA45</f>
        <v>5.7750000000000004</v>
      </c>
      <c r="K33" s="197">
        <f>Jul!AB46</f>
        <v>0.375</v>
      </c>
      <c r="L33" s="197">
        <f>Jul!AE45</f>
        <v>23</v>
      </c>
      <c r="M33" s="320">
        <f>Jul!AI45</f>
        <v>4.4999999999999998E-2</v>
      </c>
      <c r="N33" s="318">
        <f>Jul!AI47</f>
        <v>7.62</v>
      </c>
      <c r="O33" s="316">
        <f>Jul!AI46</f>
        <v>18</v>
      </c>
      <c r="P33" s="322">
        <f>Jul!R45</f>
        <v>1.06</v>
      </c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</row>
    <row r="34" spans="1:81" ht="15.75" x14ac:dyDescent="0.25">
      <c r="A34" s="303"/>
      <c r="B34" s="313"/>
      <c r="C34" s="313"/>
      <c r="D34" s="315"/>
      <c r="E34" s="313"/>
      <c r="F34" s="317"/>
      <c r="G34" s="319"/>
      <c r="H34" s="198" t="s">
        <v>15</v>
      </c>
      <c r="I34" s="197">
        <f>IF(Jul!W47=0,Jul!V47,AVERAGE(Jul!V47,Jul!W47))</f>
        <v>1.0225133537588122</v>
      </c>
      <c r="J34" s="197">
        <f>IF(Jul!Z47=0,Jul!Y47,AVERAGE(Jul!Z47,Jul!Y47))</f>
        <v>0.20450267075176246</v>
      </c>
      <c r="K34" s="197">
        <f>Jul!AB47</f>
        <v>2.65587884093198E-2</v>
      </c>
      <c r="L34" s="197">
        <f>IF(Jul!AD47=0,Jul!AC47,AVERAGE(Jul!AC47,Jul!AD47))</f>
        <v>0.81446951121914046</v>
      </c>
      <c r="M34" s="321"/>
      <c r="N34" s="319"/>
      <c r="O34" s="317"/>
      <c r="P34" s="322"/>
      <c r="Q34" s="12"/>
      <c r="R34" s="12"/>
      <c r="S34" s="12"/>
      <c r="T34" s="12"/>
      <c r="U34" s="12"/>
      <c r="V34" s="12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2"/>
      <c r="AV34" s="12"/>
      <c r="AW34" s="12"/>
      <c r="AX34" s="12"/>
      <c r="AY34" s="12"/>
      <c r="AZ34" s="12"/>
      <c r="BA34" s="12"/>
      <c r="BB34" s="12"/>
      <c r="BC34" s="12"/>
      <c r="BD34" s="12"/>
      <c r="BE34" s="12"/>
      <c r="BF34" s="12"/>
      <c r="BG34" s="12"/>
      <c r="BH34" s="12"/>
      <c r="BI34" s="12"/>
      <c r="BJ34" s="12"/>
      <c r="BK34" s="12"/>
      <c r="BL34" s="12"/>
      <c r="BM34" s="12"/>
      <c r="BN34" s="12"/>
      <c r="BO34" s="12"/>
      <c r="BP34" s="12"/>
      <c r="BQ34" s="12"/>
      <c r="BR34" s="12"/>
      <c r="BS34" s="12"/>
      <c r="BT34" s="12"/>
      <c r="BU34" s="12"/>
      <c r="BV34" s="12"/>
      <c r="BW34" s="12"/>
      <c r="BX34" s="12"/>
      <c r="BY34" s="12"/>
      <c r="BZ34" s="12"/>
      <c r="CA34" s="12"/>
      <c r="CB34" s="12"/>
      <c r="CC34" s="12"/>
    </row>
    <row r="35" spans="1:81" ht="15.75" x14ac:dyDescent="0.25">
      <c r="A35" s="323">
        <v>16</v>
      </c>
      <c r="B35" s="312">
        <f>Jul!E48</f>
        <v>1478000</v>
      </c>
      <c r="C35" s="314">
        <f>Jul!H48</f>
        <v>0</v>
      </c>
      <c r="D35" s="314">
        <f>Jul!Q49*10*15000</f>
        <v>0</v>
      </c>
      <c r="E35" s="312">
        <f>Jul!I49</f>
        <v>1647200</v>
      </c>
      <c r="F35" s="316">
        <f>Jul!J49+Jul!K49</f>
        <v>19.799999999995634</v>
      </c>
      <c r="G35" s="318">
        <f>Jul!S48</f>
        <v>0</v>
      </c>
      <c r="H35" s="198" t="s">
        <v>16</v>
      </c>
      <c r="I35" s="197">
        <f>Jul!X48</f>
        <v>23.625</v>
      </c>
      <c r="J35" s="197">
        <f>Jul!AA48</f>
        <v>10.725000000000001</v>
      </c>
      <c r="K35" s="197">
        <f>Jul!AB49</f>
        <v>0.375</v>
      </c>
      <c r="L35" s="197">
        <f>Jul!AE48</f>
        <v>21</v>
      </c>
      <c r="M35" s="320">
        <f>Jul!AI48</f>
        <v>7.4999999999999997E-2</v>
      </c>
      <c r="N35" s="318">
        <f>Jul!AI50</f>
        <v>7.5</v>
      </c>
      <c r="O35" s="316">
        <f>Jul!AI49</f>
        <v>18.8</v>
      </c>
      <c r="P35" s="322">
        <f>Jul!R48</f>
        <v>1.04</v>
      </c>
      <c r="Q35" s="12"/>
      <c r="R35" s="12"/>
      <c r="S35" s="12"/>
      <c r="T35" s="12"/>
      <c r="U35" s="12"/>
      <c r="V35" s="12"/>
      <c r="W35" s="12"/>
      <c r="X35" s="12"/>
      <c r="Y35" s="12"/>
      <c r="Z35" s="12"/>
      <c r="AA35" s="12"/>
      <c r="AB35" s="12"/>
      <c r="AC35" s="12"/>
      <c r="AD35" s="12"/>
      <c r="AE35" s="12"/>
      <c r="AF35" s="12"/>
      <c r="AG35" s="12"/>
      <c r="AH35" s="12"/>
      <c r="AI35" s="12"/>
      <c r="AJ35" s="12"/>
      <c r="AK35" s="12"/>
      <c r="AL35" s="12"/>
      <c r="AM35" s="12"/>
      <c r="AN35" s="12"/>
      <c r="AO35" s="12"/>
      <c r="AP35" s="12"/>
      <c r="AQ35" s="12"/>
      <c r="AR35" s="12"/>
      <c r="AS35" s="12"/>
      <c r="AT35" s="12"/>
      <c r="AU35" s="12"/>
      <c r="AV35" s="12"/>
      <c r="AW35" s="12"/>
      <c r="AX35" s="12"/>
      <c r="AY35" s="12"/>
      <c r="AZ35" s="12"/>
      <c r="BA35" s="12"/>
      <c r="BB35" s="12"/>
      <c r="BC35" s="12"/>
      <c r="BD35" s="12"/>
      <c r="BE35" s="12"/>
      <c r="BF35" s="12"/>
      <c r="BG35" s="12"/>
      <c r="BH35" s="12"/>
      <c r="BI35" s="12"/>
      <c r="BJ35" s="12"/>
      <c r="BK35" s="12"/>
      <c r="BL35" s="12"/>
      <c r="BM35" s="12"/>
      <c r="BN35" s="12"/>
      <c r="BO35" s="12"/>
      <c r="BP35" s="12"/>
      <c r="BQ35" s="12"/>
      <c r="BR35" s="12"/>
      <c r="BS35" s="12"/>
      <c r="BT35" s="12"/>
      <c r="BU35" s="12"/>
      <c r="BV35" s="12"/>
      <c r="BW35" s="12"/>
      <c r="BX35" s="12"/>
      <c r="BY35" s="12"/>
      <c r="BZ35" s="12"/>
      <c r="CA35" s="12"/>
      <c r="CB35" s="12"/>
      <c r="CC35" s="12"/>
    </row>
    <row r="36" spans="1:81" ht="15.75" x14ac:dyDescent="0.25">
      <c r="A36" s="303"/>
      <c r="B36" s="313"/>
      <c r="C36" s="315"/>
      <c r="D36" s="315"/>
      <c r="E36" s="313"/>
      <c r="F36" s="317"/>
      <c r="G36" s="319"/>
      <c r="H36" s="198" t="s">
        <v>15</v>
      </c>
      <c r="I36" s="197">
        <f>IF(Jul!W50=0,Jul!V50,AVERAGE(Jul!V50,Jul!W50))</f>
        <v>0.95829966608580519</v>
      </c>
      <c r="J36" s="197">
        <f>IF(Jul!Z50=0,Jul!Y50,AVERAGE(Jul!Z50,Jul!Y50))</f>
        <v>0.43503762619133385</v>
      </c>
      <c r="K36" s="197">
        <f>Jul!AB50</f>
        <v>3.0422211621771594E-2</v>
      </c>
      <c r="L36" s="197">
        <f>IF(Jul!AD50=0,Jul!AC50,AVERAGE(Jul!AC50,Jul!AD50))</f>
        <v>0.85182192540960466</v>
      </c>
      <c r="M36" s="321"/>
      <c r="N36" s="319"/>
      <c r="O36" s="317"/>
      <c r="P36" s="322"/>
      <c r="Q36" s="12"/>
      <c r="R36" s="12"/>
      <c r="S36" s="12"/>
      <c r="T36" s="12"/>
      <c r="U36" s="12"/>
      <c r="V36" s="12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2"/>
      <c r="AV36" s="12"/>
      <c r="AW36" s="12"/>
      <c r="AX36" s="12"/>
      <c r="AY36" s="12"/>
      <c r="AZ36" s="12"/>
      <c r="BA36" s="12"/>
      <c r="BB36" s="12"/>
      <c r="BC36" s="12"/>
      <c r="BD36" s="12"/>
      <c r="BE36" s="12"/>
      <c r="BF36" s="12"/>
      <c r="BG36" s="12"/>
      <c r="BH36" s="12"/>
      <c r="BI36" s="12"/>
      <c r="BJ36" s="12"/>
      <c r="BK36" s="12"/>
      <c r="BL36" s="12"/>
      <c r="BM36" s="12"/>
      <c r="BN36" s="12"/>
      <c r="BO36" s="12"/>
      <c r="BP36" s="12"/>
      <c r="BQ36" s="12"/>
      <c r="BR36" s="12"/>
      <c r="BS36" s="12"/>
      <c r="BT36" s="12"/>
      <c r="BU36" s="12"/>
      <c r="BV36" s="12"/>
      <c r="BW36" s="12"/>
      <c r="BX36" s="12"/>
      <c r="BY36" s="12"/>
      <c r="BZ36" s="12"/>
      <c r="CA36" s="12"/>
      <c r="CB36" s="12"/>
      <c r="CC36" s="12"/>
    </row>
    <row r="37" spans="1:81" ht="15.75" x14ac:dyDescent="0.25">
      <c r="A37" s="323">
        <v>17</v>
      </c>
      <c r="B37" s="312">
        <f>Jul!E51</f>
        <v>1831000</v>
      </c>
      <c r="C37" s="312">
        <f>Jul!H51</f>
        <v>36000</v>
      </c>
      <c r="D37" s="314">
        <f>Jul!Q52*10*15000</f>
        <v>0</v>
      </c>
      <c r="E37" s="312">
        <f>Jul!I52</f>
        <v>1773100</v>
      </c>
      <c r="F37" s="316">
        <f>Jul!J52+Jul!K52</f>
        <v>21.700000000004366</v>
      </c>
      <c r="G37" s="318">
        <f>Jul!S51</f>
        <v>0</v>
      </c>
      <c r="H37" s="198" t="s">
        <v>16</v>
      </c>
      <c r="I37" s="197">
        <f>Jul!X51</f>
        <v>37.40625</v>
      </c>
      <c r="J37" s="197">
        <f>Jul!AA51</f>
        <v>13.475000000000001</v>
      </c>
      <c r="K37" s="197">
        <f>Jul!AB52</f>
        <v>0.5625</v>
      </c>
      <c r="L37" s="197">
        <f>Jul!AE51</f>
        <v>26</v>
      </c>
      <c r="M37" s="320">
        <f>Jul!AI51</f>
        <v>5.2999999999999999E-2</v>
      </c>
      <c r="N37" s="318">
        <f>Jul!AI53</f>
        <v>7.78</v>
      </c>
      <c r="O37" s="316">
        <f>Jul!AI52</f>
        <v>19.3</v>
      </c>
      <c r="P37" s="322">
        <f>Jul!R51</f>
        <v>1.06</v>
      </c>
      <c r="Q37" s="12"/>
      <c r="R37" s="12"/>
      <c r="S37" s="12"/>
      <c r="T37" s="12"/>
      <c r="U37" s="12"/>
      <c r="V37" s="12"/>
      <c r="W37" s="12"/>
      <c r="X37" s="12"/>
      <c r="Y37" s="12"/>
      <c r="Z37" s="12"/>
      <c r="AA37" s="12"/>
      <c r="AB37" s="12"/>
      <c r="AC37" s="12"/>
      <c r="AD37" s="12"/>
      <c r="AE37" s="12"/>
      <c r="AF37" s="12"/>
      <c r="AG37" s="12"/>
      <c r="AH37" s="12"/>
      <c r="AI37" s="12"/>
      <c r="AJ37" s="12"/>
      <c r="AK37" s="12"/>
      <c r="AL37" s="12"/>
      <c r="AM37" s="12"/>
      <c r="AN37" s="12"/>
      <c r="AO37" s="12"/>
      <c r="AP37" s="12"/>
      <c r="AQ37" s="12"/>
      <c r="AR37" s="12"/>
      <c r="AS37" s="12"/>
      <c r="AT37" s="12"/>
      <c r="AU37" s="12"/>
      <c r="AV37" s="12"/>
      <c r="AW37" s="12"/>
      <c r="AX37" s="12"/>
      <c r="AY37" s="12"/>
      <c r="AZ37" s="12"/>
      <c r="BA37" s="12"/>
      <c r="BB37" s="12"/>
      <c r="BC37" s="12"/>
      <c r="BD37" s="12"/>
      <c r="BE37" s="12"/>
      <c r="BF37" s="12"/>
      <c r="BG37" s="12"/>
      <c r="BH37" s="12"/>
      <c r="BI37" s="12"/>
      <c r="BJ37" s="12"/>
      <c r="BK37" s="12"/>
      <c r="BL37" s="12"/>
      <c r="BM37" s="12"/>
      <c r="BN37" s="12"/>
      <c r="BO37" s="12"/>
      <c r="BP37" s="12"/>
      <c r="BQ37" s="12"/>
      <c r="BR37" s="12"/>
      <c r="BS37" s="12"/>
      <c r="BT37" s="12"/>
      <c r="BU37" s="12"/>
      <c r="BV37" s="12"/>
      <c r="BW37" s="12"/>
      <c r="BX37" s="12"/>
      <c r="BY37" s="12"/>
      <c r="BZ37" s="12"/>
      <c r="CA37" s="12"/>
      <c r="CB37" s="12"/>
      <c r="CC37" s="12"/>
    </row>
    <row r="38" spans="1:81" ht="15.75" x14ac:dyDescent="0.25">
      <c r="A38" s="303"/>
      <c r="B38" s="313"/>
      <c r="C38" s="313"/>
      <c r="D38" s="315"/>
      <c r="E38" s="313"/>
      <c r="F38" s="317"/>
      <c r="G38" s="319"/>
      <c r="H38" s="198" t="s">
        <v>15</v>
      </c>
      <c r="I38" s="197">
        <f>IF(Jul!W53=0,Jul!V53,AVERAGE(Jul!V53,Jul!W53))</f>
        <v>1.2247847816776618</v>
      </c>
      <c r="J38" s="197">
        <f>IF(Jul!Z53=0,Jul!Y53,AVERAGE(Jul!Z53,Jul!Y53))</f>
        <v>0.44120902076809343</v>
      </c>
      <c r="K38" s="197">
        <f>Jul!AB53</f>
        <v>3.6835632531659002E-2</v>
      </c>
      <c r="L38" s="197">
        <f>IF(Jul!AD53=0,Jul!AC53,AVERAGE(Jul!AC53,Jul!AD53))</f>
        <v>0.85131239628723021</v>
      </c>
      <c r="M38" s="321"/>
      <c r="N38" s="319"/>
      <c r="O38" s="317"/>
      <c r="P38" s="322"/>
      <c r="Q38" s="12"/>
      <c r="R38" s="12"/>
      <c r="S38" s="12"/>
      <c r="T38" s="12"/>
      <c r="U38" s="12"/>
      <c r="V38" s="12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2"/>
      <c r="AV38" s="12"/>
      <c r="AW38" s="12"/>
      <c r="AX38" s="12"/>
      <c r="AY38" s="12"/>
      <c r="AZ38" s="12"/>
      <c r="BA38" s="12"/>
      <c r="BB38" s="12"/>
      <c r="BC38" s="12"/>
      <c r="BD38" s="12"/>
      <c r="BE38" s="12"/>
      <c r="BF38" s="12"/>
      <c r="BG38" s="12"/>
      <c r="BH38" s="12"/>
      <c r="BI38" s="12"/>
      <c r="BJ38" s="12"/>
      <c r="BK38" s="12"/>
      <c r="BL38" s="12"/>
      <c r="BM38" s="12"/>
      <c r="BN38" s="12"/>
      <c r="BO38" s="12"/>
      <c r="BP38" s="12"/>
      <c r="BQ38" s="12"/>
      <c r="BR38" s="12"/>
      <c r="BS38" s="12"/>
      <c r="BT38" s="12"/>
      <c r="BU38" s="12"/>
      <c r="BV38" s="12"/>
      <c r="BW38" s="12"/>
      <c r="BX38" s="12"/>
      <c r="BY38" s="12"/>
      <c r="BZ38" s="12"/>
      <c r="CA38" s="12"/>
      <c r="CB38" s="12"/>
      <c r="CC38" s="12"/>
    </row>
    <row r="39" spans="1:81" ht="15.75" x14ac:dyDescent="0.25">
      <c r="A39" s="323">
        <v>18</v>
      </c>
      <c r="B39" s="312">
        <f>Jul!E54</f>
        <v>1595000</v>
      </c>
      <c r="C39" s="312">
        <f>Jul!H54</f>
        <v>35000</v>
      </c>
      <c r="D39" s="314">
        <f>Jul!Q55*10*15000</f>
        <v>0</v>
      </c>
      <c r="E39" s="312">
        <f>Jul!I55</f>
        <v>1583900</v>
      </c>
      <c r="F39" s="316">
        <f>Jul!J55+Jul!K55</f>
        <v>18.099999999998545</v>
      </c>
      <c r="G39" s="318">
        <f>Jul!S54</f>
        <v>0</v>
      </c>
      <c r="H39" s="198" t="s">
        <v>16</v>
      </c>
      <c r="I39" s="197">
        <f>Jul!X54</f>
        <v>26.25</v>
      </c>
      <c r="J39" s="197">
        <f>Jul!AA54</f>
        <v>12.100000000000001</v>
      </c>
      <c r="K39" s="197">
        <f>Jul!AB55</f>
        <v>0.34375</v>
      </c>
      <c r="L39" s="197">
        <f>Jul!AE54</f>
        <v>21</v>
      </c>
      <c r="M39" s="320">
        <f>Jul!AI54</f>
        <v>3.9E-2</v>
      </c>
      <c r="N39" s="318">
        <f>Jul!AI56</f>
        <v>7.78</v>
      </c>
      <c r="O39" s="316">
        <f>Jul!AI55</f>
        <v>18.399999999999999</v>
      </c>
      <c r="P39" s="322">
        <f>Jul!R54</f>
        <v>1.1100000000000001</v>
      </c>
      <c r="Q39" s="12"/>
      <c r="R39" s="12"/>
      <c r="S39" s="12"/>
      <c r="T39" s="12"/>
      <c r="U39" s="12"/>
      <c r="V39" s="12"/>
      <c r="W39" s="12"/>
      <c r="X39" s="12"/>
      <c r="Y39" s="12"/>
      <c r="Z39" s="12"/>
      <c r="AA39" s="12"/>
      <c r="AB39" s="12"/>
      <c r="AC39" s="12"/>
      <c r="AD39" s="12"/>
      <c r="AE39" s="12"/>
      <c r="AF39" s="12"/>
      <c r="AG39" s="12"/>
      <c r="AH39" s="12"/>
      <c r="AI39" s="12"/>
      <c r="AJ39" s="12"/>
      <c r="AK39" s="12"/>
      <c r="AL39" s="12"/>
      <c r="AM39" s="12"/>
      <c r="AN39" s="12"/>
      <c r="AO39" s="12"/>
      <c r="AP39" s="12"/>
      <c r="AQ39" s="12"/>
      <c r="AR39" s="12"/>
      <c r="AS39" s="12"/>
      <c r="AT39" s="12"/>
      <c r="AU39" s="12"/>
      <c r="AV39" s="12"/>
      <c r="AW39" s="12"/>
      <c r="AX39" s="12"/>
      <c r="AY39" s="12"/>
      <c r="AZ39" s="12"/>
      <c r="BA39" s="12"/>
      <c r="BB39" s="12"/>
      <c r="BC39" s="12"/>
      <c r="BD39" s="12"/>
      <c r="BE39" s="12"/>
      <c r="BF39" s="12"/>
      <c r="BG39" s="12"/>
      <c r="BH39" s="12"/>
      <c r="BI39" s="12"/>
      <c r="BJ39" s="12"/>
      <c r="BK39" s="12"/>
      <c r="BL39" s="12"/>
      <c r="BM39" s="12"/>
      <c r="BN39" s="12"/>
      <c r="BO39" s="12"/>
      <c r="BP39" s="12"/>
      <c r="BQ39" s="12"/>
      <c r="BR39" s="12"/>
      <c r="BS39" s="12"/>
      <c r="BT39" s="12"/>
      <c r="BU39" s="12"/>
      <c r="BV39" s="12"/>
      <c r="BW39" s="12"/>
      <c r="BX39" s="12"/>
      <c r="BY39" s="12"/>
      <c r="BZ39" s="12"/>
      <c r="CA39" s="12"/>
      <c r="CB39" s="12"/>
      <c r="CC39" s="12"/>
    </row>
    <row r="40" spans="1:81" ht="15.75" x14ac:dyDescent="0.25">
      <c r="A40" s="303"/>
      <c r="B40" s="313"/>
      <c r="C40" s="313"/>
      <c r="D40" s="315"/>
      <c r="E40" s="313"/>
      <c r="F40" s="317"/>
      <c r="G40" s="319"/>
      <c r="H40" s="198" t="s">
        <v>15</v>
      </c>
      <c r="I40" s="197">
        <f>IF(Jul!W56=0,Jul!V56,AVERAGE(Jul!V56,Jul!W56))</f>
        <v>0.9866714778647302</v>
      </c>
      <c r="J40" s="197">
        <f>IF(Jul!Z56=0,Jul!Y56,AVERAGE(Jul!Z56,Jul!Y56))</f>
        <v>0.45480856693955191</v>
      </c>
      <c r="K40" s="197">
        <f>Jul!AB56</f>
        <v>2.5841395848838173E-2</v>
      </c>
      <c r="L40" s="197">
        <f>IF(Jul!AD56=0,Jul!AC56,AVERAGE(Jul!AC56,Jul!AD56))</f>
        <v>0.78933718229178418</v>
      </c>
      <c r="M40" s="321"/>
      <c r="N40" s="319"/>
      <c r="O40" s="317"/>
      <c r="P40" s="322"/>
      <c r="Q40" s="12"/>
      <c r="R40" s="12"/>
      <c r="S40" s="12"/>
      <c r="T40" s="12"/>
      <c r="U40" s="12"/>
      <c r="V40" s="12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2"/>
      <c r="AV40" s="12"/>
      <c r="AW40" s="12"/>
      <c r="AX40" s="12"/>
      <c r="AY40" s="12"/>
      <c r="AZ40" s="12"/>
      <c r="BA40" s="12"/>
      <c r="BB40" s="12"/>
      <c r="BC40" s="12"/>
      <c r="BD40" s="12"/>
      <c r="BE40" s="12"/>
      <c r="BF40" s="12"/>
      <c r="BG40" s="12"/>
      <c r="BH40" s="12"/>
      <c r="BI40" s="12"/>
      <c r="BJ40" s="12"/>
      <c r="BK40" s="12"/>
      <c r="BL40" s="12"/>
      <c r="BM40" s="12"/>
      <c r="BN40" s="12"/>
      <c r="BO40" s="12"/>
      <c r="BP40" s="12"/>
      <c r="BQ40" s="12"/>
      <c r="BR40" s="12"/>
      <c r="BS40" s="12"/>
      <c r="BT40" s="12"/>
      <c r="BU40" s="12"/>
      <c r="BV40" s="12"/>
      <c r="BW40" s="12"/>
      <c r="BX40" s="12"/>
      <c r="BY40" s="12"/>
      <c r="BZ40" s="12"/>
      <c r="CA40" s="12"/>
      <c r="CB40" s="12"/>
      <c r="CC40" s="12"/>
    </row>
    <row r="41" spans="1:81" ht="15.75" x14ac:dyDescent="0.25">
      <c r="A41" s="323">
        <v>19</v>
      </c>
      <c r="B41" s="312">
        <f>Jul!E57</f>
        <v>1498000</v>
      </c>
      <c r="C41" s="312">
        <f>Jul!H57</f>
        <v>36000</v>
      </c>
      <c r="D41" s="314">
        <f>Jul!Q58*10*15000</f>
        <v>0</v>
      </c>
      <c r="E41" s="312">
        <f>Jul!I58</f>
        <v>1561200</v>
      </c>
      <c r="F41" s="316">
        <f>Jul!J58+Jul!K58</f>
        <v>17.69999999999709</v>
      </c>
      <c r="G41" s="318">
        <f>Jul!S57</f>
        <v>0</v>
      </c>
      <c r="H41" s="198" t="s">
        <v>16</v>
      </c>
      <c r="I41" s="197">
        <f>Jul!X57</f>
        <v>23.625</v>
      </c>
      <c r="J41" s="197">
        <f>Jul!AA57</f>
        <v>13.200000000000001</v>
      </c>
      <c r="K41" s="197">
        <f>Jul!AB58</f>
        <v>0.375</v>
      </c>
      <c r="L41" s="197">
        <f>Jul!AE57</f>
        <v>20</v>
      </c>
      <c r="M41" s="320">
        <f>Jul!AI57</f>
        <v>3.9E-2</v>
      </c>
      <c r="N41" s="318">
        <f>Jul!AI59</f>
        <v>7.79</v>
      </c>
      <c r="O41" s="316">
        <f>Jul!AI58</f>
        <v>18.899999999999999</v>
      </c>
      <c r="P41" s="322">
        <f>Jul!R57</f>
        <v>1.06</v>
      </c>
      <c r="Q41" s="12"/>
      <c r="R41" s="12"/>
      <c r="S41" s="12"/>
      <c r="T41" s="12"/>
      <c r="U41" s="12"/>
      <c r="V41" s="12"/>
      <c r="W41" s="12"/>
      <c r="X41" s="12"/>
      <c r="Y41" s="12"/>
      <c r="Z41" s="12"/>
      <c r="AA41" s="12"/>
      <c r="AB41" s="12"/>
      <c r="AC41" s="12"/>
      <c r="AD41" s="12"/>
      <c r="AE41" s="12"/>
      <c r="AF41" s="12"/>
      <c r="AG41" s="12"/>
      <c r="AH41" s="12"/>
      <c r="AI41" s="12"/>
      <c r="AJ41" s="12"/>
      <c r="AK41" s="12"/>
      <c r="AL41" s="12"/>
      <c r="AM41" s="12"/>
      <c r="AN41" s="12"/>
      <c r="AO41" s="12"/>
      <c r="AP41" s="12"/>
      <c r="AQ41" s="12"/>
      <c r="AR41" s="12"/>
      <c r="AS41" s="12"/>
      <c r="AT41" s="12"/>
      <c r="AU41" s="12"/>
      <c r="AV41" s="12"/>
      <c r="AW41" s="12"/>
      <c r="AX41" s="12"/>
      <c r="AY41" s="12"/>
      <c r="AZ41" s="12"/>
      <c r="BA41" s="12"/>
      <c r="BB41" s="12"/>
      <c r="BC41" s="12"/>
      <c r="BD41" s="12"/>
      <c r="BE41" s="12"/>
      <c r="BF41" s="12"/>
      <c r="BG41" s="12"/>
      <c r="BH41" s="12"/>
      <c r="BI41" s="12"/>
      <c r="BJ41" s="12"/>
      <c r="BK41" s="12"/>
      <c r="BL41" s="12"/>
      <c r="BM41" s="12"/>
      <c r="BN41" s="12"/>
      <c r="BO41" s="12"/>
      <c r="BP41" s="12"/>
      <c r="BQ41" s="12"/>
      <c r="BR41" s="12"/>
      <c r="BS41" s="12"/>
      <c r="BT41" s="12"/>
      <c r="BU41" s="12"/>
      <c r="BV41" s="12"/>
      <c r="BW41" s="12"/>
      <c r="BX41" s="12"/>
      <c r="BY41" s="12"/>
      <c r="BZ41" s="12"/>
      <c r="CA41" s="12"/>
      <c r="CB41" s="12"/>
      <c r="CC41" s="12"/>
    </row>
    <row r="42" spans="1:81" ht="15.75" x14ac:dyDescent="0.25">
      <c r="A42" s="303"/>
      <c r="B42" s="313"/>
      <c r="C42" s="313"/>
      <c r="D42" s="315"/>
      <c r="E42" s="313"/>
      <c r="F42" s="317"/>
      <c r="G42" s="319"/>
      <c r="H42" s="198" t="s">
        <v>15</v>
      </c>
      <c r="I42" s="197">
        <f>IF(Jul!W59=0,Jul!V59,AVERAGE(Jul!V59,Jul!W59))</f>
        <v>0.94550527802057416</v>
      </c>
      <c r="J42" s="197">
        <f>IF(Jul!Z59=0,Jul!Y59,AVERAGE(Jul!Z59,Jul!Y59))</f>
        <v>0.52828231406863835</v>
      </c>
      <c r="K42" s="197">
        <f>Jul!AB59</f>
        <v>3.001604057208172E-2</v>
      </c>
      <c r="L42" s="197">
        <f>IF(Jul!AD59=0,Jul!AC59,AVERAGE(Jul!AC59,Jul!AD59))</f>
        <v>0.8004277485888458</v>
      </c>
      <c r="M42" s="321"/>
      <c r="N42" s="319"/>
      <c r="O42" s="317"/>
      <c r="P42" s="322"/>
      <c r="Q42" s="12"/>
      <c r="R42" s="12"/>
      <c r="S42" s="12"/>
      <c r="T42" s="12"/>
      <c r="U42" s="12"/>
      <c r="V42" s="12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2"/>
      <c r="AV42" s="12"/>
      <c r="AW42" s="12"/>
      <c r="AX42" s="12"/>
      <c r="AY42" s="12"/>
      <c r="AZ42" s="12"/>
      <c r="BA42" s="12"/>
      <c r="BB42" s="12"/>
      <c r="BC42" s="12"/>
      <c r="BD42" s="12"/>
      <c r="BE42" s="12"/>
      <c r="BF42" s="12"/>
      <c r="BG42" s="12"/>
      <c r="BH42" s="12"/>
      <c r="BI42" s="12"/>
      <c r="BJ42" s="12"/>
      <c r="BK42" s="12"/>
      <c r="BL42" s="12"/>
      <c r="BM42" s="12"/>
      <c r="BN42" s="12"/>
      <c r="BO42" s="12"/>
      <c r="BP42" s="12"/>
      <c r="BQ42" s="12"/>
      <c r="BR42" s="12"/>
      <c r="BS42" s="12"/>
      <c r="BT42" s="12"/>
      <c r="BU42" s="12"/>
      <c r="BV42" s="12"/>
      <c r="BW42" s="12"/>
      <c r="BX42" s="12"/>
      <c r="BY42" s="12"/>
      <c r="BZ42" s="12"/>
      <c r="CA42" s="12"/>
      <c r="CB42" s="12"/>
      <c r="CC42" s="12"/>
    </row>
    <row r="43" spans="1:81" ht="15.75" x14ac:dyDescent="0.25">
      <c r="A43" s="323">
        <v>20</v>
      </c>
      <c r="B43" s="312">
        <f>Jul!E60</f>
        <v>1656000</v>
      </c>
      <c r="C43" s="312">
        <f>Jul!H60</f>
        <v>35000</v>
      </c>
      <c r="D43" s="314">
        <f>Jul!Q61*10*15000</f>
        <v>0</v>
      </c>
      <c r="E43" s="312">
        <f>Jul!I61</f>
        <v>1620000</v>
      </c>
      <c r="F43" s="316">
        <f>Jul!J61+Jul!K61</f>
        <v>20.80000000000291</v>
      </c>
      <c r="G43" s="318">
        <f>Jul!S60</f>
        <v>0</v>
      </c>
      <c r="H43" s="198" t="s">
        <v>16</v>
      </c>
      <c r="I43" s="197">
        <f>Jul!X60</f>
        <v>26.25</v>
      </c>
      <c r="J43" s="197">
        <f>Jul!AA60</f>
        <v>14.3</v>
      </c>
      <c r="K43" s="197">
        <f>Jul!AB61</f>
        <v>0.625</v>
      </c>
      <c r="L43" s="197">
        <f>Jul!AE60</f>
        <v>24</v>
      </c>
      <c r="M43" s="320">
        <f>Jul!AI60</f>
        <v>4.2000000000000003E-2</v>
      </c>
      <c r="N43" s="318">
        <f>Jul!AI62</f>
        <v>7.73</v>
      </c>
      <c r="O43" s="316">
        <f>Jul!AI61</f>
        <v>19.3</v>
      </c>
      <c r="P43" s="322">
        <f>Jul!R60</f>
        <v>1.02</v>
      </c>
      <c r="Q43" s="12"/>
      <c r="R43" s="12"/>
      <c r="S43" s="12"/>
      <c r="T43" s="12"/>
      <c r="U43" s="12"/>
      <c r="V43" s="12"/>
      <c r="W43" s="12"/>
      <c r="X43" s="12"/>
      <c r="Y43" s="12"/>
      <c r="Z43" s="12"/>
      <c r="AA43" s="12"/>
      <c r="AB43" s="12"/>
      <c r="AC43" s="12"/>
      <c r="AD43" s="12"/>
      <c r="AE43" s="12"/>
      <c r="AF43" s="12"/>
      <c r="AG43" s="12"/>
      <c r="AH43" s="12"/>
      <c r="AI43" s="12"/>
      <c r="AJ43" s="12"/>
      <c r="AK43" s="12"/>
      <c r="AL43" s="12"/>
      <c r="AM43" s="12"/>
      <c r="AN43" s="12"/>
      <c r="AO43" s="12"/>
      <c r="AP43" s="12"/>
      <c r="AQ43" s="12"/>
      <c r="AR43" s="12"/>
      <c r="AS43" s="12"/>
      <c r="AT43" s="12"/>
      <c r="AU43" s="12"/>
      <c r="AV43" s="12"/>
      <c r="AW43" s="12"/>
      <c r="AX43" s="12"/>
      <c r="AY43" s="12"/>
      <c r="AZ43" s="12"/>
      <c r="BA43" s="12"/>
      <c r="BB43" s="12"/>
      <c r="BC43" s="12"/>
      <c r="BD43" s="12"/>
      <c r="BE43" s="12"/>
      <c r="BF43" s="12"/>
      <c r="BG43" s="12"/>
      <c r="BH43" s="12"/>
      <c r="BI43" s="12"/>
      <c r="BJ43" s="12"/>
      <c r="BK43" s="12"/>
      <c r="BL43" s="12"/>
      <c r="BM43" s="12"/>
      <c r="BN43" s="12"/>
      <c r="BO43" s="12"/>
      <c r="BP43" s="12"/>
      <c r="BQ43" s="12"/>
      <c r="BR43" s="12"/>
      <c r="BS43" s="12"/>
      <c r="BT43" s="12"/>
      <c r="BU43" s="12"/>
      <c r="BV43" s="12"/>
      <c r="BW43" s="12"/>
      <c r="BX43" s="12"/>
      <c r="BY43" s="12"/>
      <c r="BZ43" s="12"/>
      <c r="CA43" s="12"/>
      <c r="CB43" s="12"/>
      <c r="CC43" s="12"/>
    </row>
    <row r="44" spans="1:81" ht="15.75" x14ac:dyDescent="0.25">
      <c r="A44" s="303"/>
      <c r="B44" s="313"/>
      <c r="C44" s="313"/>
      <c r="D44" s="315"/>
      <c r="E44" s="313"/>
      <c r="F44" s="317"/>
      <c r="G44" s="319"/>
      <c r="H44" s="198" t="s">
        <v>15</v>
      </c>
      <c r="I44" s="197">
        <f>IF(Jul!W62=0,Jul!V62,AVERAGE(Jul!V62,Jul!W62))</f>
        <v>0.95032669516560675</v>
      </c>
      <c r="J44" s="197">
        <f>IF(Jul!Z62=0,Jul!Y62,AVERAGE(Jul!Z62,Jul!Y62))</f>
        <v>0.517701780604502</v>
      </c>
      <c r="K44" s="197">
        <f>Jul!AB62</f>
        <v>4.525365215074318E-2</v>
      </c>
      <c r="L44" s="197">
        <f>IF(Jul!AD62=0,Jul!AC62,AVERAGE(Jul!AC62,Jul!AD62))</f>
        <v>0.86887012129426899</v>
      </c>
      <c r="M44" s="321"/>
      <c r="N44" s="319"/>
      <c r="O44" s="317"/>
      <c r="P44" s="322"/>
      <c r="Q44" s="12"/>
      <c r="R44" s="12"/>
      <c r="S44" s="12"/>
      <c r="T44" s="12"/>
      <c r="U44" s="12"/>
      <c r="V44" s="12"/>
      <c r="W44" s="12"/>
      <c r="X44" s="12"/>
      <c r="Y44" s="12"/>
      <c r="Z44" s="12"/>
      <c r="AA44" s="12"/>
      <c r="AB44" s="12"/>
      <c r="AC44" s="12"/>
      <c r="AD44" s="12"/>
      <c r="AE44" s="12"/>
      <c r="AF44" s="12"/>
      <c r="AG44" s="12"/>
      <c r="AH44" s="12"/>
      <c r="AI44" s="12"/>
      <c r="AJ44" s="12"/>
      <c r="AK44" s="12"/>
      <c r="AL44" s="12"/>
      <c r="AM44" s="12"/>
      <c r="AN44" s="12"/>
      <c r="AO44" s="12"/>
      <c r="AP44" s="12"/>
      <c r="AQ44" s="12"/>
      <c r="AR44" s="12"/>
      <c r="AS44" s="12"/>
      <c r="AT44" s="12"/>
      <c r="AU44" s="12"/>
      <c r="AV44" s="12"/>
      <c r="AW44" s="12"/>
      <c r="AX44" s="12"/>
      <c r="AY44" s="12"/>
      <c r="AZ44" s="12"/>
      <c r="BA44" s="12"/>
      <c r="BB44" s="12"/>
      <c r="BC44" s="12"/>
      <c r="BD44" s="12"/>
      <c r="BE44" s="12"/>
      <c r="BF44" s="12"/>
      <c r="BG44" s="12"/>
      <c r="BH44" s="12"/>
      <c r="BI44" s="12"/>
      <c r="BJ44" s="12"/>
      <c r="BK44" s="12"/>
      <c r="BL44" s="12"/>
      <c r="BM44" s="12"/>
      <c r="BN44" s="12"/>
      <c r="BO44" s="12"/>
      <c r="BP44" s="12"/>
      <c r="BQ44" s="12"/>
      <c r="BR44" s="12"/>
      <c r="BS44" s="12"/>
      <c r="BT44" s="12"/>
      <c r="BU44" s="12"/>
      <c r="BV44" s="12"/>
      <c r="BW44" s="12"/>
      <c r="BX44" s="12"/>
      <c r="BY44" s="12"/>
      <c r="BZ44" s="12"/>
      <c r="CA44" s="12"/>
      <c r="CB44" s="12"/>
      <c r="CC44" s="12"/>
    </row>
    <row r="45" spans="1:81" ht="15.75" x14ac:dyDescent="0.25">
      <c r="A45" s="323">
        <v>21</v>
      </c>
      <c r="B45" s="312">
        <f>Jul!E63</f>
        <v>1661000</v>
      </c>
      <c r="C45" s="312">
        <f>Jul!H63</f>
        <v>36000</v>
      </c>
      <c r="D45" s="314">
        <f>Jul!Q64*10*15000</f>
        <v>0</v>
      </c>
      <c r="E45" s="312">
        <f>Jul!I64</f>
        <v>1883400</v>
      </c>
      <c r="F45" s="316">
        <f>Jul!J64+Jul!K64</f>
        <v>20.099999999998545</v>
      </c>
      <c r="G45" s="318">
        <f>Jul!S63</f>
        <v>0</v>
      </c>
      <c r="H45" s="198" t="s">
        <v>16</v>
      </c>
      <c r="I45" s="197">
        <f>Jul!X63</f>
        <v>31.5</v>
      </c>
      <c r="J45" s="197">
        <f>Jul!AA63</f>
        <v>15.400000000000002</v>
      </c>
      <c r="K45" s="197">
        <f>Jul!AB64</f>
        <v>0.75</v>
      </c>
      <c r="L45" s="197">
        <f>Jul!AE63</f>
        <v>25</v>
      </c>
      <c r="M45" s="320">
        <f>Jul!AI63</f>
        <v>4.1000000000000002E-2</v>
      </c>
      <c r="N45" s="318">
        <f>Jul!AI65</f>
        <v>7.81</v>
      </c>
      <c r="O45" s="316">
        <f>Jul!AI64</f>
        <v>21.8</v>
      </c>
      <c r="P45" s="322">
        <f>Jul!R63</f>
        <v>0.95</v>
      </c>
      <c r="Q45" s="12"/>
      <c r="R45" s="12"/>
      <c r="S45" s="12"/>
      <c r="T45" s="12"/>
      <c r="U45" s="12"/>
      <c r="V45" s="12"/>
      <c r="W45" s="12"/>
      <c r="X45" s="12"/>
      <c r="Y45" s="12"/>
      <c r="Z45" s="12"/>
      <c r="AA45" s="12"/>
      <c r="AB45" s="12"/>
      <c r="AC45" s="12"/>
      <c r="AD45" s="12"/>
      <c r="AE45" s="12"/>
      <c r="AF45" s="12"/>
      <c r="AG45" s="12"/>
      <c r="AH45" s="12"/>
      <c r="AI45" s="12"/>
      <c r="AJ45" s="12"/>
      <c r="AK45" s="12"/>
      <c r="AL45" s="12"/>
      <c r="AM45" s="12"/>
      <c r="AN45" s="12"/>
      <c r="AO45" s="12"/>
      <c r="AP45" s="12"/>
      <c r="AQ45" s="12"/>
      <c r="AR45" s="12"/>
      <c r="AS45" s="12"/>
      <c r="AT45" s="12"/>
      <c r="AU45" s="12"/>
      <c r="AV45" s="12"/>
      <c r="AW45" s="12"/>
      <c r="AX45" s="12"/>
      <c r="AY45" s="12"/>
      <c r="AZ45" s="12"/>
      <c r="BA45" s="12"/>
      <c r="BB45" s="12"/>
      <c r="BC45" s="12"/>
      <c r="BD45" s="12"/>
      <c r="BE45" s="12"/>
      <c r="BF45" s="12"/>
      <c r="BG45" s="12"/>
      <c r="BH45" s="12"/>
      <c r="BI45" s="12"/>
      <c r="BJ45" s="12"/>
      <c r="BK45" s="12"/>
      <c r="BL45" s="12"/>
      <c r="BM45" s="12"/>
      <c r="BN45" s="12"/>
      <c r="BO45" s="12"/>
      <c r="BP45" s="12"/>
      <c r="BQ45" s="12"/>
      <c r="BR45" s="12"/>
      <c r="BS45" s="12"/>
      <c r="BT45" s="12"/>
      <c r="BU45" s="12"/>
      <c r="BV45" s="12"/>
      <c r="BW45" s="12"/>
      <c r="BX45" s="12"/>
      <c r="BY45" s="12"/>
      <c r="BZ45" s="12"/>
      <c r="CA45" s="12"/>
      <c r="CB45" s="12"/>
      <c r="CC45" s="12"/>
    </row>
    <row r="46" spans="1:81" ht="15.75" x14ac:dyDescent="0.25">
      <c r="A46" s="303"/>
      <c r="B46" s="313"/>
      <c r="C46" s="313"/>
      <c r="D46" s="315"/>
      <c r="E46" s="313"/>
      <c r="F46" s="317"/>
      <c r="G46" s="319"/>
      <c r="H46" s="198" t="s">
        <v>15</v>
      </c>
      <c r="I46" s="197">
        <f>IF(Jul!W65=0,Jul!V65,AVERAGE(Jul!V65,Jul!W65))</f>
        <v>1.1369591864136626</v>
      </c>
      <c r="J46" s="197">
        <f>IF(Jul!Z65=0,Jul!Y65,AVERAGE(Jul!Z65,Jul!Y65))</f>
        <v>0.55584671335779068</v>
      </c>
      <c r="K46" s="197">
        <f>Jul!AB65</f>
        <v>5.4140913638745833E-2</v>
      </c>
      <c r="L46" s="197">
        <f>IF(Jul!AD65=0,Jul!AC65,AVERAGE(Jul!AC65,Jul!AD65))</f>
        <v>0.90234856064576385</v>
      </c>
      <c r="M46" s="321"/>
      <c r="N46" s="319"/>
      <c r="O46" s="317"/>
      <c r="P46" s="32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12"/>
      <c r="AE46" s="12"/>
      <c r="AF46" s="12"/>
      <c r="AG46" s="12"/>
      <c r="AH46" s="12"/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12"/>
      <c r="AT46" s="12"/>
      <c r="AU46" s="12"/>
      <c r="AV46" s="12"/>
      <c r="AW46" s="12"/>
      <c r="AX46" s="12"/>
      <c r="AY46" s="12"/>
      <c r="AZ46" s="12"/>
      <c r="BA46" s="12"/>
      <c r="BB46" s="12"/>
      <c r="BC46" s="12"/>
      <c r="BD46" s="12"/>
      <c r="BE46" s="12"/>
      <c r="BF46" s="12"/>
      <c r="BG46" s="12"/>
      <c r="BH46" s="12"/>
      <c r="BI46" s="12"/>
      <c r="BJ46" s="12"/>
      <c r="BK46" s="12"/>
      <c r="BL46" s="12"/>
      <c r="BM46" s="12"/>
      <c r="BN46" s="12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</row>
    <row r="47" spans="1:81" ht="15.75" x14ac:dyDescent="0.25">
      <c r="A47" s="323">
        <v>22</v>
      </c>
      <c r="B47" s="312">
        <f>Jul!E66</f>
        <v>1614000</v>
      </c>
      <c r="C47" s="312">
        <f>Jul!H66</f>
        <v>35000</v>
      </c>
      <c r="D47" s="314">
        <f>Jul!Q67*10*15000</f>
        <v>0</v>
      </c>
      <c r="E47" s="312">
        <f>Jul!I67</f>
        <v>1632300</v>
      </c>
      <c r="F47" s="316">
        <f>Jul!J67+Jul!K67</f>
        <v>19.30000000000291</v>
      </c>
      <c r="G47" s="318">
        <f>Jul!S66</f>
        <v>0</v>
      </c>
      <c r="H47" s="198" t="s">
        <v>16</v>
      </c>
      <c r="I47" s="197">
        <f>Jul!X66</f>
        <v>31.5</v>
      </c>
      <c r="J47" s="197">
        <f>Jul!AA66</f>
        <v>15.400000000000002</v>
      </c>
      <c r="K47" s="197">
        <f>Jul!AB67</f>
        <v>0.4375</v>
      </c>
      <c r="L47" s="197">
        <f>Jul!AE66</f>
        <v>24</v>
      </c>
      <c r="M47" s="320">
        <f>Jul!AI66</f>
        <v>5.8999999999999997E-2</v>
      </c>
      <c r="N47" s="318">
        <f>Jul!AI68</f>
        <v>7.54</v>
      </c>
      <c r="O47" s="316">
        <f>Jul!AI67</f>
        <v>20.9</v>
      </c>
      <c r="P47" s="322">
        <f>Jul!R66</f>
        <v>0.99</v>
      </c>
      <c r="Q47" s="12"/>
      <c r="R47" s="12"/>
      <c r="S47" s="12"/>
      <c r="T47" s="12"/>
      <c r="U47" s="12"/>
      <c r="V47" s="12"/>
      <c r="W47" s="12"/>
      <c r="X47" s="12"/>
      <c r="Y47" s="12"/>
      <c r="Z47" s="12"/>
      <c r="AA47" s="12"/>
      <c r="AB47" s="12"/>
      <c r="AC47" s="12"/>
      <c r="AD47" s="12"/>
      <c r="AE47" s="12"/>
      <c r="AF47" s="12"/>
      <c r="AG47" s="12"/>
      <c r="AH47" s="12"/>
      <c r="AI47" s="12"/>
      <c r="AJ47" s="12"/>
      <c r="AK47" s="12"/>
      <c r="AL47" s="12"/>
      <c r="AM47" s="12"/>
      <c r="AN47" s="12"/>
      <c r="AO47" s="12"/>
      <c r="AP47" s="12"/>
      <c r="AQ47" s="12"/>
      <c r="AR47" s="12"/>
      <c r="AS47" s="12"/>
      <c r="AT47" s="12"/>
      <c r="AU47" s="12"/>
      <c r="AV47" s="12"/>
      <c r="AW47" s="12"/>
      <c r="AX47" s="12"/>
      <c r="AY47" s="12"/>
      <c r="AZ47" s="12"/>
      <c r="BA47" s="12"/>
      <c r="BB47" s="12"/>
      <c r="BC47" s="12"/>
      <c r="BD47" s="12"/>
      <c r="BE47" s="12"/>
      <c r="BF47" s="12"/>
      <c r="BG47" s="12"/>
      <c r="BH47" s="12"/>
      <c r="BI47" s="12"/>
      <c r="BJ47" s="12"/>
      <c r="BK47" s="12"/>
      <c r="BL47" s="12"/>
      <c r="BM47" s="12"/>
      <c r="BN47" s="12"/>
      <c r="BO47" s="12"/>
      <c r="BP47" s="12"/>
      <c r="BQ47" s="12"/>
      <c r="BR47" s="12"/>
      <c r="BS47" s="12"/>
      <c r="BT47" s="12"/>
      <c r="BU47" s="12"/>
      <c r="BV47" s="12"/>
      <c r="BW47" s="12"/>
      <c r="BX47" s="12"/>
      <c r="BY47" s="12"/>
      <c r="BZ47" s="12"/>
      <c r="CA47" s="12"/>
      <c r="CB47" s="12"/>
      <c r="CC47" s="12"/>
    </row>
    <row r="48" spans="1:81" ht="15.75" x14ac:dyDescent="0.25">
      <c r="A48" s="303"/>
      <c r="B48" s="313"/>
      <c r="C48" s="313"/>
      <c r="D48" s="315"/>
      <c r="E48" s="313"/>
      <c r="F48" s="317"/>
      <c r="G48" s="319"/>
      <c r="H48" s="198" t="s">
        <v>15</v>
      </c>
      <c r="I48" s="197">
        <f>IF(Jul!W68=0,Jul!V68,AVERAGE(Jul!V68,Jul!W68))</f>
        <v>1.1700676633414457</v>
      </c>
      <c r="J48" s="197">
        <f>IF(Jul!Z68=0,Jul!Y68,AVERAGE(Jul!Z68,Jul!Y68))</f>
        <v>0.57203307985581797</v>
      </c>
      <c r="K48" s="197">
        <f>Jul!AB68</f>
        <v>3.2501879537262385E-2</v>
      </c>
      <c r="L48" s="197">
        <f>IF(Jul!AD68=0,Jul!AC68,AVERAGE(Jul!AC68,Jul!AD68))</f>
        <v>0.8914801244506253</v>
      </c>
      <c r="M48" s="321"/>
      <c r="N48" s="319"/>
      <c r="O48" s="317"/>
      <c r="P48" s="322"/>
      <c r="Q48" s="12"/>
      <c r="R48" s="12"/>
      <c r="S48" s="12"/>
      <c r="T48" s="12"/>
      <c r="U48" s="12"/>
      <c r="V48" s="12"/>
      <c r="W48" s="12"/>
      <c r="X48" s="12"/>
      <c r="Y48" s="12"/>
      <c r="Z48" s="12"/>
      <c r="AA48" s="12"/>
      <c r="AB48" s="12"/>
      <c r="AC48" s="12"/>
      <c r="AD48" s="12"/>
      <c r="AE48" s="12"/>
      <c r="AF48" s="12"/>
      <c r="AG48" s="12"/>
      <c r="AH48" s="12"/>
      <c r="AI48" s="12"/>
      <c r="AJ48" s="12"/>
      <c r="AK48" s="12"/>
      <c r="AL48" s="12"/>
      <c r="AM48" s="12"/>
      <c r="AN48" s="12"/>
      <c r="AO48" s="12"/>
      <c r="AP48" s="12"/>
      <c r="AQ48" s="12"/>
      <c r="AR48" s="12"/>
      <c r="AS48" s="12"/>
      <c r="AT48" s="12"/>
      <c r="AU48" s="12"/>
      <c r="AV48" s="12"/>
      <c r="AW48" s="12"/>
      <c r="AX48" s="12"/>
      <c r="AY48" s="12"/>
      <c r="AZ48" s="12"/>
      <c r="BA48" s="12"/>
      <c r="BB48" s="12"/>
      <c r="BC48" s="12"/>
      <c r="BD48" s="12"/>
      <c r="BE48" s="12"/>
      <c r="BF48" s="12"/>
      <c r="BG48" s="12"/>
      <c r="BH48" s="12"/>
      <c r="BI48" s="12"/>
      <c r="BJ48" s="12"/>
      <c r="BK48" s="12"/>
      <c r="BL48" s="12"/>
      <c r="BM48" s="12"/>
      <c r="BN48" s="12"/>
      <c r="BO48" s="12"/>
      <c r="BP48" s="12"/>
      <c r="BQ48" s="12"/>
      <c r="BR48" s="12"/>
      <c r="BS48" s="12"/>
      <c r="BT48" s="12"/>
      <c r="BU48" s="12"/>
      <c r="BV48" s="12"/>
      <c r="BW48" s="12"/>
      <c r="BX48" s="12"/>
      <c r="BY48" s="12"/>
      <c r="BZ48" s="12"/>
      <c r="CA48" s="12"/>
      <c r="CB48" s="12"/>
      <c r="CC48" s="12"/>
    </row>
    <row r="49" spans="1:81" ht="15.75" x14ac:dyDescent="0.25">
      <c r="A49" s="323">
        <v>23</v>
      </c>
      <c r="B49" s="312">
        <f>Jul!E69</f>
        <v>1696000</v>
      </c>
      <c r="C49" s="314">
        <f>Jul!H69</f>
        <v>0</v>
      </c>
      <c r="D49" s="314">
        <f>Jul!Q70*10*15000</f>
        <v>0</v>
      </c>
      <c r="E49" s="312">
        <f>Jul!I70</f>
        <v>1618200</v>
      </c>
      <c r="F49" s="316">
        <f>Jul!J70+Jul!K70</f>
        <v>20.69999999999709</v>
      </c>
      <c r="G49" s="318">
        <f>Jul!S69</f>
        <v>0</v>
      </c>
      <c r="H49" s="198" t="s">
        <v>16</v>
      </c>
      <c r="I49" s="197">
        <f>Jul!X69</f>
        <v>34.125</v>
      </c>
      <c r="J49" s="197">
        <f>Jul!AA69</f>
        <v>18.150000000000002</v>
      </c>
      <c r="K49" s="197">
        <f>Jul!AB70</f>
        <v>0.65625</v>
      </c>
      <c r="L49" s="197">
        <f>Jul!AE69</f>
        <v>27</v>
      </c>
      <c r="M49" s="320">
        <f>Jul!AI69</f>
        <v>5.8000000000000003E-2</v>
      </c>
      <c r="N49" s="318">
        <f>Jul!AI71</f>
        <v>7.59</v>
      </c>
      <c r="O49" s="316">
        <f>Jul!AI70</f>
        <v>20.5</v>
      </c>
      <c r="P49" s="322">
        <f>Jul!R69</f>
        <v>1.02</v>
      </c>
      <c r="Q49" s="12"/>
      <c r="R49" s="12"/>
      <c r="S49" s="12"/>
      <c r="T49" s="12"/>
      <c r="U49" s="12"/>
      <c r="V49" s="12"/>
      <c r="W49" s="12"/>
      <c r="X49" s="12"/>
      <c r="Y49" s="12"/>
      <c r="Z49" s="12"/>
      <c r="AA49" s="12"/>
      <c r="AB49" s="12"/>
      <c r="AC49" s="12"/>
      <c r="AD49" s="12"/>
      <c r="AE49" s="12"/>
      <c r="AF49" s="12"/>
      <c r="AG49" s="12"/>
      <c r="AH49" s="12"/>
      <c r="AI49" s="12"/>
      <c r="AJ49" s="12"/>
      <c r="AK49" s="12"/>
      <c r="AL49" s="12"/>
      <c r="AM49" s="12"/>
      <c r="AN49" s="12"/>
      <c r="AO49" s="12"/>
      <c r="AP49" s="12"/>
      <c r="AQ49" s="12"/>
      <c r="AR49" s="12"/>
      <c r="AS49" s="12"/>
      <c r="AT49" s="12"/>
      <c r="AU49" s="12"/>
      <c r="AV49" s="12"/>
      <c r="AW49" s="12"/>
      <c r="AX49" s="12"/>
      <c r="AY49" s="12"/>
      <c r="AZ49" s="12"/>
      <c r="BA49" s="12"/>
      <c r="BB49" s="12"/>
      <c r="BC49" s="12"/>
      <c r="BD49" s="12"/>
      <c r="BE49" s="12"/>
      <c r="BF49" s="12"/>
      <c r="BG49" s="12"/>
      <c r="BH49" s="12"/>
      <c r="BI49" s="12"/>
      <c r="BJ49" s="12"/>
      <c r="BK49" s="12"/>
      <c r="BL49" s="12"/>
      <c r="BM49" s="12"/>
      <c r="BN49" s="12"/>
      <c r="BO49" s="12"/>
      <c r="BP49" s="12"/>
      <c r="BQ49" s="12"/>
      <c r="BR49" s="12"/>
      <c r="BS49" s="12"/>
      <c r="BT49" s="12"/>
      <c r="BU49" s="12"/>
      <c r="BV49" s="12"/>
      <c r="BW49" s="12"/>
      <c r="BX49" s="12"/>
      <c r="BY49" s="12"/>
      <c r="BZ49" s="12"/>
      <c r="CA49" s="12"/>
      <c r="CB49" s="12"/>
      <c r="CC49" s="12"/>
    </row>
    <row r="50" spans="1:81" ht="15.75" x14ac:dyDescent="0.25">
      <c r="A50" s="303"/>
      <c r="B50" s="313"/>
      <c r="C50" s="315"/>
      <c r="D50" s="315"/>
      <c r="E50" s="313"/>
      <c r="F50" s="317"/>
      <c r="G50" s="319"/>
      <c r="H50" s="198" t="s">
        <v>15</v>
      </c>
      <c r="I50" s="197">
        <f>IF(Jul!W71=0,Jul!V71,AVERAGE(Jul!V71,Jul!W71))</f>
        <v>1.2062873286276641</v>
      </c>
      <c r="J50" s="197">
        <f>IF(Jul!Z71=0,Jul!Y71,AVERAGE(Jul!Z71,Jul!Y71))</f>
        <v>0.64158578797339494</v>
      </c>
      <c r="K50" s="197">
        <f>Jul!AB71</f>
        <v>4.6395666485679388E-2</v>
      </c>
      <c r="L50" s="197">
        <f>IF(Jul!AD71=0,Jul!AC71,AVERAGE(Jul!AC71,Jul!AD71))</f>
        <v>0.95442513913397586</v>
      </c>
      <c r="M50" s="321"/>
      <c r="N50" s="319"/>
      <c r="O50" s="317"/>
      <c r="P50" s="322"/>
      <c r="Q50" s="12"/>
      <c r="R50" s="12"/>
      <c r="S50" s="12"/>
      <c r="T50" s="12"/>
      <c r="U50" s="12"/>
      <c r="V50" s="12"/>
      <c r="W50" s="12"/>
      <c r="X50" s="12"/>
      <c r="Y50" s="12"/>
      <c r="Z50" s="12"/>
      <c r="AA50" s="12"/>
      <c r="AB50" s="12"/>
      <c r="AC50" s="12"/>
      <c r="AD50" s="12"/>
      <c r="AE50" s="12"/>
      <c r="AF50" s="12"/>
      <c r="AG50" s="12"/>
      <c r="AH50" s="12"/>
      <c r="AI50" s="12"/>
      <c r="AJ50" s="12"/>
      <c r="AK50" s="12"/>
      <c r="AL50" s="12"/>
      <c r="AM50" s="12"/>
      <c r="AN50" s="12"/>
      <c r="AO50" s="12"/>
      <c r="AP50" s="12"/>
      <c r="AQ50" s="12"/>
      <c r="AR50" s="12"/>
      <c r="AS50" s="12"/>
      <c r="AT50" s="12"/>
      <c r="AU50" s="12"/>
      <c r="AV50" s="12"/>
      <c r="AW50" s="12"/>
      <c r="AX50" s="12"/>
      <c r="AY50" s="12"/>
      <c r="AZ50" s="12"/>
      <c r="BA50" s="12"/>
      <c r="BB50" s="12"/>
      <c r="BC50" s="12"/>
      <c r="BD50" s="12"/>
      <c r="BE50" s="12"/>
      <c r="BF50" s="12"/>
      <c r="BG50" s="12"/>
      <c r="BH50" s="12"/>
      <c r="BI50" s="12"/>
      <c r="BJ50" s="12"/>
      <c r="BK50" s="12"/>
      <c r="BL50" s="12"/>
      <c r="BM50" s="12"/>
      <c r="BN50" s="12"/>
      <c r="BO50" s="12"/>
      <c r="BP50" s="12"/>
      <c r="BQ50" s="12"/>
      <c r="BR50" s="12"/>
      <c r="BS50" s="12"/>
      <c r="BT50" s="12"/>
      <c r="BU50" s="12"/>
      <c r="BV50" s="12"/>
      <c r="BW50" s="12"/>
      <c r="BX50" s="12"/>
      <c r="BY50" s="12"/>
      <c r="BZ50" s="12"/>
      <c r="CA50" s="12"/>
      <c r="CB50" s="12"/>
      <c r="CC50" s="12"/>
    </row>
    <row r="51" spans="1:81" ht="15.75" x14ac:dyDescent="0.25">
      <c r="A51" s="323">
        <v>24</v>
      </c>
      <c r="B51" s="312">
        <f>Jul!E72</f>
        <v>1808000</v>
      </c>
      <c r="C51" s="312">
        <f>Jul!H72</f>
        <v>216000</v>
      </c>
      <c r="D51" s="314">
        <f>Jul!Q73*10*15000</f>
        <v>0</v>
      </c>
      <c r="E51" s="312">
        <f>Jul!I73</f>
        <v>1586600</v>
      </c>
      <c r="F51" s="316">
        <f>Jul!J73+Jul!K73</f>
        <v>18.800000000004729</v>
      </c>
      <c r="G51" s="318">
        <f>Jul!S72</f>
        <v>0</v>
      </c>
      <c r="H51" s="198" t="s">
        <v>16</v>
      </c>
      <c r="I51" s="197">
        <f>Jul!X72</f>
        <v>51.018124999999998</v>
      </c>
      <c r="J51" s="197">
        <f>Jul!AA72</f>
        <v>47.52</v>
      </c>
      <c r="K51" s="197">
        <f>Jul!AB73</f>
        <v>1.6875</v>
      </c>
      <c r="L51" s="197">
        <f>Jul!AE72</f>
        <v>27</v>
      </c>
      <c r="M51" s="320">
        <f>Jul!AI72</f>
        <v>4.9000000000000002E-2</v>
      </c>
      <c r="N51" s="318">
        <f>Jul!AI74</f>
        <v>7.8</v>
      </c>
      <c r="O51" s="316">
        <f>Jul!AI73</f>
        <v>19.7</v>
      </c>
      <c r="P51" s="322">
        <f>Jul!R72</f>
        <v>1.1200000000000001</v>
      </c>
      <c r="Q51" s="12"/>
      <c r="R51" s="12"/>
      <c r="S51" s="12"/>
      <c r="T51" s="12"/>
      <c r="U51" s="12"/>
      <c r="V51" s="12"/>
      <c r="W51" s="12"/>
      <c r="X51" s="12"/>
      <c r="Y51" s="12"/>
      <c r="Z51" s="12"/>
      <c r="AA51" s="12"/>
      <c r="AB51" s="12"/>
      <c r="AC51" s="12"/>
      <c r="AD51" s="12"/>
      <c r="AE51" s="12"/>
      <c r="AF51" s="12"/>
      <c r="AG51" s="12"/>
      <c r="AH51" s="12"/>
      <c r="AI51" s="12"/>
      <c r="AJ51" s="12"/>
      <c r="AK51" s="12"/>
      <c r="AL51" s="12"/>
      <c r="AM51" s="12"/>
      <c r="AN51" s="12"/>
      <c r="AO51" s="12"/>
      <c r="AP51" s="12"/>
      <c r="AQ51" s="12"/>
      <c r="AR51" s="12"/>
      <c r="AS51" s="12"/>
      <c r="AT51" s="12"/>
      <c r="AU51" s="12"/>
      <c r="AV51" s="12"/>
      <c r="AW51" s="12"/>
      <c r="AX51" s="12"/>
      <c r="AY51" s="12"/>
      <c r="AZ51" s="12"/>
      <c r="BA51" s="12"/>
      <c r="BB51" s="12"/>
      <c r="BC51" s="12"/>
      <c r="BD51" s="12"/>
      <c r="BE51" s="12"/>
      <c r="BF51" s="12"/>
      <c r="BG51" s="12"/>
      <c r="BH51" s="12"/>
      <c r="BI51" s="12"/>
      <c r="BJ51" s="12"/>
      <c r="BK51" s="12"/>
      <c r="BL51" s="12"/>
      <c r="BM51" s="12"/>
      <c r="BN51" s="12"/>
      <c r="BO51" s="12"/>
      <c r="BP51" s="12"/>
      <c r="BQ51" s="12"/>
      <c r="BR51" s="12"/>
      <c r="BS51" s="12"/>
      <c r="BT51" s="12"/>
      <c r="BU51" s="12"/>
      <c r="BV51" s="12"/>
      <c r="BW51" s="12"/>
      <c r="BX51" s="12"/>
      <c r="BY51" s="12"/>
      <c r="BZ51" s="12"/>
      <c r="CA51" s="12"/>
      <c r="CB51" s="12"/>
      <c r="CC51" s="12"/>
    </row>
    <row r="52" spans="1:81" ht="15.75" x14ac:dyDescent="0.25">
      <c r="A52" s="303"/>
      <c r="B52" s="313"/>
      <c r="C52" s="313"/>
      <c r="D52" s="315"/>
      <c r="E52" s="313"/>
      <c r="F52" s="317"/>
      <c r="G52" s="319"/>
      <c r="H52" s="198" t="s">
        <v>15</v>
      </c>
      <c r="I52" s="197">
        <f>IF(Jul!W74=0,Jul!V74,AVERAGE(Jul!V74,Jul!W74))</f>
        <v>3.0713697872711858</v>
      </c>
      <c r="J52" s="197">
        <f>IF(Jul!Z74=0,Jul!Y74,AVERAGE(Jul!Z74,Jul!Y74))</f>
        <v>2.3192011321243813</v>
      </c>
      <c r="K52" s="197">
        <f>Jul!AB74</f>
        <v>0.11191268224358566</v>
      </c>
      <c r="L52" s="197">
        <f>IF(Jul!AD74=0,Jul!AC74,AVERAGE(Jul!AC74,Jul!AD74))</f>
        <v>1.9194720037127548</v>
      </c>
      <c r="M52" s="321"/>
      <c r="N52" s="319"/>
      <c r="O52" s="317"/>
      <c r="P52" s="322"/>
      <c r="Q52" s="12"/>
      <c r="R52" s="12"/>
      <c r="S52" s="12"/>
      <c r="T52" s="12"/>
      <c r="U52" s="12"/>
      <c r="V52" s="12"/>
      <c r="W52" s="12"/>
      <c r="X52" s="12"/>
      <c r="Y52" s="12"/>
      <c r="Z52" s="12"/>
      <c r="AA52" s="12"/>
      <c r="AB52" s="12"/>
      <c r="AC52" s="12"/>
      <c r="AD52" s="12"/>
      <c r="AE52" s="12"/>
      <c r="AF52" s="12"/>
      <c r="AG52" s="12"/>
      <c r="AH52" s="12"/>
      <c r="AI52" s="12"/>
      <c r="AJ52" s="12"/>
      <c r="AK52" s="12"/>
      <c r="AL52" s="12"/>
      <c r="AM52" s="12"/>
      <c r="AN52" s="12"/>
      <c r="AO52" s="12"/>
      <c r="AP52" s="12"/>
      <c r="AQ52" s="12"/>
      <c r="AR52" s="12"/>
      <c r="AS52" s="12"/>
      <c r="AT52" s="12"/>
      <c r="AU52" s="12"/>
      <c r="AV52" s="12"/>
      <c r="AW52" s="12"/>
      <c r="AX52" s="12"/>
      <c r="AY52" s="12"/>
      <c r="AZ52" s="12"/>
      <c r="BA52" s="12"/>
      <c r="BB52" s="12"/>
      <c r="BC52" s="12"/>
      <c r="BD52" s="12"/>
      <c r="BE52" s="12"/>
      <c r="BF52" s="12"/>
      <c r="BG52" s="12"/>
      <c r="BH52" s="12"/>
      <c r="BI52" s="12"/>
      <c r="BJ52" s="12"/>
      <c r="BK52" s="12"/>
      <c r="BL52" s="12"/>
      <c r="BM52" s="12"/>
      <c r="BN52" s="12"/>
      <c r="BO52" s="12"/>
      <c r="BP52" s="12"/>
      <c r="BQ52" s="12"/>
      <c r="BR52" s="12"/>
      <c r="BS52" s="12"/>
      <c r="BT52" s="12"/>
      <c r="BU52" s="12"/>
      <c r="BV52" s="12"/>
      <c r="BW52" s="12"/>
      <c r="BX52" s="12"/>
      <c r="BY52" s="12"/>
      <c r="BZ52" s="12"/>
      <c r="CA52" s="12"/>
      <c r="CB52" s="12"/>
      <c r="CC52" s="12"/>
    </row>
    <row r="53" spans="1:81" ht="15.75" x14ac:dyDescent="0.25">
      <c r="A53" s="323">
        <v>25</v>
      </c>
      <c r="B53" s="312">
        <f>Jul!E75</f>
        <v>2099000</v>
      </c>
      <c r="C53" s="312">
        <f>Jul!H75</f>
        <v>39000</v>
      </c>
      <c r="D53" s="314">
        <f>Jul!Q76*10*15000</f>
        <v>0</v>
      </c>
      <c r="E53" s="312">
        <f>Jul!I76</f>
        <v>1852000</v>
      </c>
      <c r="F53" s="316">
        <f>Jul!J76+Jul!K76</f>
        <v>24.5</v>
      </c>
      <c r="G53" s="318">
        <f>Jul!S75</f>
        <v>0</v>
      </c>
      <c r="H53" s="198" t="s">
        <v>16</v>
      </c>
      <c r="I53" s="197">
        <f>Jul!X75</f>
        <v>35.195</v>
      </c>
      <c r="J53" s="197">
        <f>Jul!AA75</f>
        <v>66</v>
      </c>
      <c r="K53" s="197">
        <f>Jul!AB76</f>
        <v>2.0625</v>
      </c>
      <c r="L53" s="197">
        <f>Jul!AE75</f>
        <v>23</v>
      </c>
      <c r="M53" s="320">
        <f>Jul!AI75</f>
        <v>3.5000000000000003E-2</v>
      </c>
      <c r="N53" s="318">
        <f>Jul!AI77</f>
        <v>7.99</v>
      </c>
      <c r="O53" s="316">
        <f>Jul!AI76</f>
        <v>19.2</v>
      </c>
      <c r="P53" s="322">
        <f>Jul!R75</f>
        <v>1.1499999999999999</v>
      </c>
      <c r="Q53" s="12"/>
      <c r="R53" s="12"/>
      <c r="S53" s="12"/>
      <c r="T53" s="12"/>
      <c r="U53" s="12"/>
      <c r="V53" s="12"/>
      <c r="W53" s="12"/>
      <c r="X53" s="12"/>
      <c r="Y53" s="12"/>
      <c r="Z53" s="12"/>
      <c r="AA53" s="12"/>
      <c r="AB53" s="12"/>
      <c r="AC53" s="12"/>
      <c r="AD53" s="12"/>
      <c r="AE53" s="12"/>
      <c r="AF53" s="12"/>
      <c r="AG53" s="12"/>
      <c r="AH53" s="12"/>
      <c r="AI53" s="12"/>
      <c r="AJ53" s="12"/>
      <c r="AK53" s="12"/>
      <c r="AL53" s="12"/>
      <c r="AM53" s="12"/>
      <c r="AN53" s="12"/>
      <c r="AO53" s="12"/>
      <c r="AP53" s="12"/>
      <c r="AQ53" s="12"/>
      <c r="AR53" s="12"/>
      <c r="AS53" s="12"/>
      <c r="AT53" s="12"/>
      <c r="AU53" s="12"/>
      <c r="AV53" s="12"/>
      <c r="AW53" s="12"/>
      <c r="AX53" s="12"/>
      <c r="AY53" s="12"/>
      <c r="AZ53" s="12"/>
      <c r="BA53" s="12"/>
      <c r="BB53" s="12"/>
      <c r="BC53" s="12"/>
      <c r="BD53" s="12"/>
      <c r="BE53" s="12"/>
      <c r="BF53" s="12"/>
      <c r="BG53" s="12"/>
      <c r="BH53" s="12"/>
      <c r="BI53" s="12"/>
      <c r="BJ53" s="12"/>
      <c r="BK53" s="12"/>
      <c r="BL53" s="12"/>
      <c r="BM53" s="12"/>
      <c r="BN53" s="12"/>
      <c r="BO53" s="12"/>
      <c r="BP53" s="12"/>
      <c r="BQ53" s="12"/>
      <c r="BR53" s="12"/>
      <c r="BS53" s="12"/>
      <c r="BT53" s="12"/>
      <c r="BU53" s="12"/>
      <c r="BV53" s="12"/>
      <c r="BW53" s="12"/>
      <c r="BX53" s="12"/>
      <c r="BY53" s="12"/>
      <c r="BZ53" s="12"/>
      <c r="CA53" s="12"/>
      <c r="CB53" s="12"/>
      <c r="CC53" s="12"/>
    </row>
    <row r="54" spans="1:81" ht="15.75" x14ac:dyDescent="0.25">
      <c r="A54" s="303"/>
      <c r="B54" s="313"/>
      <c r="C54" s="313"/>
      <c r="D54" s="315"/>
      <c r="E54" s="313"/>
      <c r="F54" s="317"/>
      <c r="G54" s="319"/>
      <c r="H54" s="198" t="s">
        <v>15</v>
      </c>
      <c r="I54" s="197">
        <f>IF(Jul!W77=0,Jul!V77,AVERAGE(Jul!V77,Jul!W77))</f>
        <v>2.010492606391304</v>
      </c>
      <c r="J54" s="197">
        <f>IF(Jul!Z77=0,Jul!Y77,AVERAGE(Jul!Z77,Jul!Y77))</f>
        <v>3.7702091780601239</v>
      </c>
      <c r="K54" s="197">
        <f>Jul!AB77</f>
        <v>0.11781903681437887</v>
      </c>
      <c r="L54" s="197">
        <f>IF(Jul!AD77=0,Jul!AC77,AVERAGE(Jul!AC77,Jul!AD77))</f>
        <v>1.3138607741724675</v>
      </c>
      <c r="M54" s="321"/>
      <c r="N54" s="319"/>
      <c r="O54" s="317"/>
      <c r="P54" s="322"/>
      <c r="Q54" s="12"/>
      <c r="R54" s="12"/>
      <c r="S54" s="12"/>
      <c r="T54" s="12"/>
      <c r="U54" s="12"/>
      <c r="V54" s="12"/>
      <c r="W54" s="12"/>
      <c r="X54" s="12"/>
      <c r="Y54" s="12"/>
      <c r="Z54" s="12"/>
      <c r="AA54" s="12"/>
      <c r="AB54" s="12"/>
      <c r="AC54" s="12"/>
      <c r="AD54" s="12"/>
      <c r="AE54" s="12"/>
      <c r="AF54" s="12"/>
      <c r="AG54" s="12"/>
      <c r="AH54" s="12"/>
      <c r="AI54" s="12"/>
      <c r="AJ54" s="12"/>
      <c r="AK54" s="12"/>
      <c r="AL54" s="12"/>
      <c r="AM54" s="12"/>
      <c r="AN54" s="12"/>
      <c r="AO54" s="12"/>
      <c r="AP54" s="12"/>
      <c r="AQ54" s="12"/>
      <c r="AR54" s="12"/>
      <c r="AS54" s="12"/>
      <c r="AT54" s="12"/>
      <c r="AU54" s="12"/>
      <c r="AV54" s="12"/>
      <c r="AW54" s="12"/>
      <c r="AX54" s="12"/>
      <c r="AY54" s="12"/>
      <c r="AZ54" s="12"/>
      <c r="BA54" s="12"/>
      <c r="BB54" s="12"/>
      <c r="BC54" s="12"/>
      <c r="BD54" s="12"/>
      <c r="BE54" s="12"/>
      <c r="BF54" s="12"/>
      <c r="BG54" s="12"/>
      <c r="BH54" s="12"/>
      <c r="BI54" s="12"/>
      <c r="BJ54" s="12"/>
      <c r="BK54" s="12"/>
      <c r="BL54" s="12"/>
      <c r="BM54" s="12"/>
      <c r="BN54" s="12"/>
      <c r="BO54" s="12"/>
      <c r="BP54" s="12"/>
      <c r="BQ54" s="12"/>
      <c r="BR54" s="12"/>
      <c r="BS54" s="12"/>
      <c r="BT54" s="12"/>
      <c r="BU54" s="12"/>
      <c r="BV54" s="12"/>
      <c r="BW54" s="12"/>
      <c r="BX54" s="12"/>
      <c r="BY54" s="12"/>
      <c r="BZ54" s="12"/>
      <c r="CA54" s="12"/>
      <c r="CB54" s="12"/>
      <c r="CC54" s="12"/>
    </row>
    <row r="55" spans="1:81" ht="15.75" x14ac:dyDescent="0.25">
      <c r="A55" s="323">
        <v>26</v>
      </c>
      <c r="B55" s="312">
        <f>Jul!E78</f>
        <v>1298000</v>
      </c>
      <c r="C55" s="312">
        <f>Jul!H78</f>
        <v>39000</v>
      </c>
      <c r="D55" s="314">
        <f>Jul!Q79*10*15000</f>
        <v>0</v>
      </c>
      <c r="E55" s="312">
        <f>Jul!I79</f>
        <v>1677000</v>
      </c>
      <c r="F55" s="316">
        <f>Jul!J79+Jul!K79</f>
        <v>14.899999999999636</v>
      </c>
      <c r="G55" s="318">
        <f>Jul!S79</f>
        <v>0</v>
      </c>
      <c r="H55" s="198" t="s">
        <v>16</v>
      </c>
      <c r="I55" s="197">
        <f>Jul!X78</f>
        <v>21.996874999999999</v>
      </c>
      <c r="J55" s="197">
        <f>Jul!AA78</f>
        <v>37.950000000000003</v>
      </c>
      <c r="K55" s="197">
        <f>Jul!AB79</f>
        <v>1.3125</v>
      </c>
      <c r="L55" s="197">
        <f>Jul!AE78</f>
        <v>11</v>
      </c>
      <c r="M55" s="320">
        <f>Jul!AI78</f>
        <v>4.1000000000000002E-2</v>
      </c>
      <c r="N55" s="318">
        <f>Jul!AI80</f>
        <v>8.0500000000000007</v>
      </c>
      <c r="O55" s="316">
        <f>Jul!AI79</f>
        <v>18.600000000000001</v>
      </c>
      <c r="P55" s="322">
        <f>Jul!R78</f>
        <v>1.1000000000000001</v>
      </c>
      <c r="Q55" s="12"/>
      <c r="R55" s="12"/>
      <c r="S55" s="12"/>
      <c r="T55" s="12"/>
      <c r="U55" s="12"/>
      <c r="V55" s="12"/>
      <c r="W55" s="12"/>
      <c r="X55" s="12"/>
      <c r="Y55" s="12"/>
      <c r="Z55" s="12"/>
      <c r="AA55" s="12"/>
      <c r="AB55" s="12"/>
      <c r="AC55" s="12"/>
      <c r="AD55" s="12"/>
      <c r="AE55" s="12"/>
      <c r="AF55" s="12"/>
      <c r="AG55" s="12"/>
      <c r="AH55" s="12"/>
      <c r="AI55" s="12"/>
      <c r="AJ55" s="12"/>
      <c r="AK55" s="12"/>
      <c r="AL55" s="12"/>
      <c r="AM55" s="12"/>
      <c r="AN55" s="12"/>
      <c r="AO55" s="12"/>
      <c r="AP55" s="12"/>
      <c r="AQ55" s="12"/>
      <c r="AR55" s="12"/>
      <c r="AS55" s="12"/>
      <c r="AT55" s="12"/>
      <c r="AU55" s="12"/>
      <c r="AV55" s="12"/>
      <c r="AW55" s="12"/>
      <c r="AX55" s="12"/>
      <c r="AY55" s="12"/>
      <c r="AZ55" s="12"/>
      <c r="BA55" s="12"/>
      <c r="BB55" s="12"/>
      <c r="BC55" s="12"/>
      <c r="BD55" s="12"/>
      <c r="BE55" s="12"/>
      <c r="BF55" s="12"/>
      <c r="BG55" s="12"/>
      <c r="BH55" s="12"/>
      <c r="BI55" s="12"/>
      <c r="BJ55" s="12"/>
      <c r="BK55" s="12"/>
      <c r="BL55" s="12"/>
      <c r="BM55" s="12"/>
      <c r="BN55" s="12"/>
      <c r="BO55" s="12"/>
      <c r="BP55" s="12"/>
      <c r="BQ55" s="12"/>
      <c r="BR55" s="12"/>
      <c r="BS55" s="12"/>
      <c r="BT55" s="12"/>
      <c r="BU55" s="12"/>
      <c r="BV55" s="12"/>
      <c r="BW55" s="12"/>
      <c r="BX55" s="12"/>
      <c r="BY55" s="12"/>
      <c r="BZ55" s="12"/>
      <c r="CA55" s="12"/>
      <c r="CB55" s="12"/>
      <c r="CC55" s="12"/>
    </row>
    <row r="56" spans="1:81" ht="15.75" x14ac:dyDescent="0.25">
      <c r="A56" s="303"/>
      <c r="B56" s="313"/>
      <c r="C56" s="313"/>
      <c r="D56" s="315"/>
      <c r="E56" s="313"/>
      <c r="F56" s="317"/>
      <c r="G56" s="319"/>
      <c r="H56" s="198" t="s">
        <v>15</v>
      </c>
      <c r="I56" s="197">
        <f>IF(Jul!W80=0,Jul!V80,AVERAGE(Jul!V80,Jul!W80))</f>
        <v>2.0319838120258802</v>
      </c>
      <c r="J56" s="197">
        <f>IF(Jul!Z80=0,Jul!Y80,AVERAGE(Jul!Z80,Jul!Y80))</f>
        <v>3.5056700402389955</v>
      </c>
      <c r="K56" s="197">
        <f>Jul!AB80</f>
        <v>0.12124352905964905</v>
      </c>
      <c r="L56" s="197">
        <f>IF(Jul!AD80=0,Jul!AC80,AVERAGE(Jul!AC80,Jul!AD80))</f>
        <v>1.016136243547535</v>
      </c>
      <c r="M56" s="321"/>
      <c r="N56" s="319"/>
      <c r="O56" s="317"/>
      <c r="P56" s="322"/>
      <c r="Q56" s="12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G56" s="12"/>
      <c r="AH56" s="12"/>
      <c r="AI56" s="12"/>
      <c r="AJ56" s="12"/>
      <c r="AK56" s="12"/>
      <c r="AL56" s="12"/>
      <c r="AM56" s="12"/>
      <c r="AN56" s="12"/>
      <c r="AO56" s="12"/>
      <c r="AP56" s="12"/>
      <c r="AQ56" s="12"/>
      <c r="AR56" s="12"/>
      <c r="AS56" s="12"/>
      <c r="AT56" s="12"/>
      <c r="AU56" s="12"/>
      <c r="AV56" s="12"/>
      <c r="AW56" s="12"/>
      <c r="AX56" s="12"/>
      <c r="AY56" s="12"/>
      <c r="AZ56" s="12"/>
      <c r="BA56" s="12"/>
      <c r="BB56" s="12"/>
      <c r="BC56" s="12"/>
      <c r="BD56" s="12"/>
      <c r="BE56" s="12"/>
      <c r="BF56" s="12"/>
      <c r="BG56" s="12"/>
      <c r="BH56" s="12"/>
      <c r="BI56" s="12"/>
      <c r="BJ56" s="12"/>
      <c r="BK56" s="12"/>
      <c r="BL56" s="12"/>
      <c r="BM56" s="12"/>
      <c r="BN56" s="12"/>
      <c r="BO56" s="12"/>
      <c r="BP56" s="12"/>
      <c r="BQ56" s="12"/>
      <c r="BR56" s="12"/>
      <c r="BS56" s="12"/>
      <c r="BT56" s="12"/>
      <c r="BU56" s="12"/>
      <c r="BV56" s="12"/>
      <c r="BW56" s="12"/>
      <c r="BX56" s="12"/>
      <c r="BY56" s="12"/>
      <c r="BZ56" s="12"/>
      <c r="CA56" s="12"/>
      <c r="CB56" s="12"/>
      <c r="CC56" s="12"/>
    </row>
    <row r="57" spans="1:81" ht="15.75" x14ac:dyDescent="0.25">
      <c r="A57" s="323">
        <v>27</v>
      </c>
      <c r="B57" s="312">
        <f>Jul!E81</f>
        <v>1118000</v>
      </c>
      <c r="C57" s="312">
        <f>Jul!H81</f>
        <v>75000</v>
      </c>
      <c r="D57" s="312">
        <f>Jul!Q82*10*15000</f>
        <v>14999.999999999147</v>
      </c>
      <c r="E57" s="312">
        <f>Jul!I82</f>
        <v>1847400</v>
      </c>
      <c r="F57" s="316">
        <f>Jul!J82+Jul!K82</f>
        <v>14.800000000000182</v>
      </c>
      <c r="G57" s="318">
        <f>Jul!S81</f>
        <v>0</v>
      </c>
      <c r="H57" s="198" t="s">
        <v>16</v>
      </c>
      <c r="I57" s="197">
        <f>Jul!X81</f>
        <v>29.62444</v>
      </c>
      <c r="J57" s="197">
        <f>Jul!AA81</f>
        <v>54.45</v>
      </c>
      <c r="K57" s="197">
        <f>Jul!AB82</f>
        <v>1.28125</v>
      </c>
      <c r="L57" s="197">
        <f>Jul!AE81</f>
        <v>26</v>
      </c>
      <c r="M57" s="320">
        <f>Jul!AI81</f>
        <v>6.7000000000000004E-2</v>
      </c>
      <c r="N57" s="318">
        <f>Jul!AI83</f>
        <v>7.95</v>
      </c>
      <c r="O57" s="316">
        <f>Jul!AI82</f>
        <v>20</v>
      </c>
      <c r="P57" s="322">
        <f>Jul!R81</f>
        <v>1.1499999999999999</v>
      </c>
      <c r="Q57" s="12"/>
      <c r="R57" s="12"/>
      <c r="S57" s="12"/>
      <c r="T57" s="12"/>
      <c r="U57" s="12"/>
      <c r="V57" s="12"/>
      <c r="W57" s="12"/>
      <c r="X57" s="12"/>
      <c r="Y57" s="12"/>
      <c r="Z57" s="12"/>
      <c r="AA57" s="12"/>
      <c r="AB57" s="12"/>
      <c r="AC57" s="12"/>
      <c r="AD57" s="12"/>
      <c r="AE57" s="12"/>
      <c r="AF57" s="12"/>
      <c r="AG57" s="12"/>
      <c r="AH57" s="12"/>
      <c r="AI57" s="12"/>
      <c r="AJ57" s="12"/>
      <c r="AK57" s="12"/>
      <c r="AL57" s="12"/>
      <c r="AM57" s="12"/>
      <c r="AN57" s="12"/>
      <c r="AO57" s="12"/>
      <c r="AP57" s="12"/>
      <c r="AQ57" s="12"/>
      <c r="AR57" s="12"/>
      <c r="AS57" s="12"/>
      <c r="AT57" s="12"/>
      <c r="AU57" s="12"/>
      <c r="AV57" s="12"/>
      <c r="AW57" s="12"/>
      <c r="AX57" s="12"/>
      <c r="AY57" s="12"/>
      <c r="AZ57" s="12"/>
      <c r="BA57" s="12"/>
      <c r="BB57" s="12"/>
      <c r="BC57" s="12"/>
      <c r="BD57" s="12"/>
      <c r="BE57" s="12"/>
      <c r="BF57" s="12"/>
      <c r="BG57" s="12"/>
      <c r="BH57" s="12"/>
      <c r="BI57" s="12"/>
      <c r="BJ57" s="12"/>
      <c r="BK57" s="12"/>
      <c r="BL57" s="12"/>
      <c r="BM57" s="12"/>
      <c r="BN57" s="12"/>
      <c r="BO57" s="12"/>
      <c r="BP57" s="12"/>
      <c r="BQ57" s="12"/>
      <c r="BR57" s="12"/>
      <c r="BS57" s="12"/>
      <c r="BT57" s="12"/>
      <c r="BU57" s="12"/>
      <c r="BV57" s="12"/>
      <c r="BW57" s="12"/>
      <c r="BX57" s="12"/>
      <c r="BY57" s="12"/>
      <c r="BZ57" s="12"/>
      <c r="CA57" s="12"/>
      <c r="CB57" s="12"/>
      <c r="CC57" s="12"/>
    </row>
    <row r="58" spans="1:81" ht="15.75" x14ac:dyDescent="0.25">
      <c r="A58" s="303"/>
      <c r="B58" s="313"/>
      <c r="C58" s="313"/>
      <c r="D58" s="313"/>
      <c r="E58" s="313"/>
      <c r="F58" s="317"/>
      <c r="G58" s="319"/>
      <c r="H58" s="198" t="s">
        <v>15</v>
      </c>
      <c r="I58" s="197">
        <f>IF(Jul!W83=0,Jul!V83,AVERAGE(Jul!V83,Jul!W83))</f>
        <v>2.8146838575035824</v>
      </c>
      <c r="J58" s="197">
        <f>IF(Jul!Z83=0,Jul!Y83,AVERAGE(Jul!Z83,Jul!Y83))</f>
        <v>3.8546832436963054</v>
      </c>
      <c r="K58" s="197">
        <f>Jul!AB83</f>
        <v>0.1374124314144391</v>
      </c>
      <c r="L58" s="197">
        <f>IF(Jul!AD83=0,Jul!AC83,AVERAGE(Jul!AC83,Jul!AD83))</f>
        <v>2.1364197256493132</v>
      </c>
      <c r="M58" s="321"/>
      <c r="N58" s="319"/>
      <c r="O58" s="317"/>
      <c r="P58" s="322"/>
      <c r="Q58" s="12"/>
      <c r="R58" s="12"/>
      <c r="S58" s="12"/>
      <c r="T58" s="12"/>
      <c r="U58" s="12"/>
      <c r="V58" s="12"/>
      <c r="W58" s="12"/>
      <c r="X58" s="12"/>
      <c r="Y58" s="12"/>
      <c r="Z58" s="12"/>
      <c r="AA58" s="12"/>
      <c r="AB58" s="12"/>
      <c r="AC58" s="12"/>
      <c r="AD58" s="12"/>
      <c r="AE58" s="12"/>
      <c r="AF58" s="12"/>
      <c r="AG58" s="12"/>
      <c r="AH58" s="12"/>
      <c r="AI58" s="12"/>
      <c r="AJ58" s="12"/>
      <c r="AK58" s="12"/>
      <c r="AL58" s="12"/>
      <c r="AM58" s="12"/>
      <c r="AN58" s="12"/>
      <c r="AO58" s="12"/>
      <c r="AP58" s="12"/>
      <c r="AQ58" s="12"/>
      <c r="AR58" s="12"/>
      <c r="AS58" s="12"/>
      <c r="AT58" s="12"/>
      <c r="AU58" s="12"/>
      <c r="AV58" s="12"/>
      <c r="AW58" s="12"/>
      <c r="AX58" s="12"/>
      <c r="AY58" s="12"/>
      <c r="AZ58" s="12"/>
      <c r="BA58" s="12"/>
      <c r="BB58" s="12"/>
      <c r="BC58" s="12"/>
      <c r="BD58" s="12"/>
      <c r="BE58" s="12"/>
      <c r="BF58" s="12"/>
      <c r="BG58" s="12"/>
      <c r="BH58" s="12"/>
      <c r="BI58" s="12"/>
      <c r="BJ58" s="12"/>
      <c r="BK58" s="12"/>
      <c r="BL58" s="12"/>
      <c r="BM58" s="12"/>
      <c r="BN58" s="12"/>
      <c r="BO58" s="12"/>
      <c r="BP58" s="12"/>
      <c r="BQ58" s="12"/>
      <c r="BR58" s="12"/>
      <c r="BS58" s="12"/>
      <c r="BT58" s="12"/>
      <c r="BU58" s="12"/>
      <c r="BV58" s="12"/>
      <c r="BW58" s="12"/>
      <c r="BX58" s="12"/>
      <c r="BY58" s="12"/>
      <c r="BZ58" s="12"/>
      <c r="CA58" s="12"/>
      <c r="CB58" s="12"/>
      <c r="CC58" s="12"/>
    </row>
    <row r="59" spans="1:81" ht="15.75" x14ac:dyDescent="0.25">
      <c r="A59" s="304">
        <v>28</v>
      </c>
      <c r="B59" s="312">
        <f>Jul!E84</f>
        <v>1797028</v>
      </c>
      <c r="C59" s="312">
        <f>Jul!H84</f>
        <v>69516</v>
      </c>
      <c r="D59" s="314">
        <f>Jul!Q85*10*15000</f>
        <v>0</v>
      </c>
      <c r="E59" s="312">
        <f>Jul!I85</f>
        <v>1867200</v>
      </c>
      <c r="F59" s="316">
        <f>Jul!J85+Jul!K85</f>
        <v>13.199999999999818</v>
      </c>
      <c r="G59" s="318">
        <f>Jul!S84</f>
        <v>0</v>
      </c>
      <c r="H59" s="198" t="s">
        <v>16</v>
      </c>
      <c r="I59" s="197">
        <f>Jul!X84</f>
        <v>42.234000000000002</v>
      </c>
      <c r="J59" s="197">
        <f>Jul!AA84</f>
        <v>17.600000000000001</v>
      </c>
      <c r="K59" s="197">
        <f>Jul!AB85</f>
        <v>1.1875</v>
      </c>
      <c r="L59" s="197">
        <f>Jul!AE84</f>
        <v>14</v>
      </c>
      <c r="M59" s="320">
        <f>Jul!AI84</f>
        <v>3.4000000000000002E-2</v>
      </c>
      <c r="N59" s="318">
        <f>Jul!AI86</f>
        <v>7.81</v>
      </c>
      <c r="O59" s="316">
        <f>Jul!AI85</f>
        <v>20.399999999999999</v>
      </c>
      <c r="P59" s="318">
        <f>Jul!R84</f>
        <v>1.1499999999999999</v>
      </c>
      <c r="Q59" s="12"/>
      <c r="R59" s="12"/>
      <c r="S59" s="12"/>
      <c r="T59" s="12"/>
      <c r="U59" s="12"/>
      <c r="V59" s="12"/>
      <c r="W59" s="12"/>
      <c r="X59" s="12"/>
      <c r="Y59" s="12"/>
      <c r="Z59" s="12"/>
      <c r="AA59" s="12"/>
      <c r="AB59" s="12"/>
      <c r="AC59" s="12"/>
      <c r="AD59" s="12"/>
      <c r="AE59" s="12"/>
      <c r="AF59" s="12"/>
      <c r="AG59" s="12"/>
      <c r="AH59" s="12"/>
      <c r="AI59" s="12"/>
      <c r="AJ59" s="12"/>
      <c r="AK59" s="12"/>
      <c r="AL59" s="12"/>
      <c r="AM59" s="12"/>
      <c r="AN59" s="12"/>
      <c r="AO59" s="12"/>
      <c r="AP59" s="12"/>
      <c r="AQ59" s="12"/>
      <c r="AR59" s="12"/>
      <c r="AS59" s="12"/>
      <c r="AT59" s="12"/>
      <c r="AU59" s="12"/>
      <c r="AV59" s="12"/>
      <c r="AW59" s="12"/>
      <c r="AX59" s="12"/>
      <c r="AY59" s="12"/>
      <c r="AZ59" s="12"/>
      <c r="BA59" s="12"/>
      <c r="BB59" s="12"/>
      <c r="BC59" s="12"/>
      <c r="BD59" s="12"/>
      <c r="BE59" s="12"/>
      <c r="BF59" s="12"/>
      <c r="BG59" s="12"/>
      <c r="BH59" s="12"/>
      <c r="BI59" s="12"/>
      <c r="BJ59" s="12"/>
      <c r="BK59" s="12"/>
      <c r="BL59" s="12"/>
      <c r="BM59" s="12"/>
      <c r="BN59" s="12"/>
      <c r="BO59" s="12"/>
      <c r="BP59" s="12"/>
      <c r="BQ59" s="12"/>
      <c r="BR59" s="12"/>
      <c r="BS59" s="12"/>
      <c r="BT59" s="12"/>
      <c r="BU59" s="12"/>
      <c r="BV59" s="12"/>
      <c r="BW59" s="12"/>
      <c r="BX59" s="12"/>
      <c r="BY59" s="12"/>
      <c r="BZ59" s="12"/>
      <c r="CA59" s="12"/>
      <c r="CB59" s="12"/>
      <c r="CC59" s="12"/>
    </row>
    <row r="60" spans="1:81" ht="15.75" x14ac:dyDescent="0.25">
      <c r="A60" s="304"/>
      <c r="B60" s="313"/>
      <c r="C60" s="313"/>
      <c r="D60" s="315"/>
      <c r="E60" s="313"/>
      <c r="F60" s="317"/>
      <c r="G60" s="319"/>
      <c r="H60" s="198" t="s">
        <v>15</v>
      </c>
      <c r="I60" s="197">
        <f>IF(Jul!W86=0,Jul!V86,AVERAGE(Jul!V86,Jul!W86))</f>
        <v>5.2368446504430386</v>
      </c>
      <c r="J60" s="197">
        <f>IF(Jul!Z86=0,Jul!Y86,AVERAGE(Jul!Z86,Jul!Y86))</f>
        <v>2.1823285942083981</v>
      </c>
      <c r="K60" s="197">
        <f>Jul!AB86</f>
        <v>7.9234208441436818E-2</v>
      </c>
      <c r="L60" s="197">
        <f>IF(Jul!AD86=0,Jul!AC86,AVERAGE(Jul!AC86,Jul!AD86))</f>
        <v>1.7359431999384982</v>
      </c>
      <c r="M60" s="321"/>
      <c r="N60" s="319"/>
      <c r="O60" s="317"/>
      <c r="P60" s="319"/>
      <c r="Q60" s="12"/>
      <c r="R60" s="12"/>
      <c r="S60" s="12"/>
      <c r="T60" s="12"/>
      <c r="U60" s="12"/>
      <c r="V60" s="12"/>
      <c r="W60" s="12"/>
      <c r="X60" s="12"/>
      <c r="Y60" s="12"/>
      <c r="Z60" s="12"/>
      <c r="AA60" s="12"/>
      <c r="AB60" s="12"/>
      <c r="AC60" s="12"/>
      <c r="AD60" s="12"/>
      <c r="AE60" s="12"/>
      <c r="AF60" s="12"/>
      <c r="AG60" s="12"/>
      <c r="AH60" s="12"/>
      <c r="AI60" s="12"/>
      <c r="AJ60" s="12"/>
      <c r="AK60" s="12"/>
      <c r="AL60" s="12"/>
      <c r="AM60" s="12"/>
      <c r="AN60" s="12"/>
      <c r="AO60" s="12"/>
      <c r="AP60" s="12"/>
      <c r="AQ60" s="12"/>
      <c r="AR60" s="12"/>
      <c r="AS60" s="12"/>
      <c r="AT60" s="12"/>
      <c r="AU60" s="12"/>
      <c r="AV60" s="12"/>
      <c r="AW60" s="12"/>
      <c r="AX60" s="12"/>
      <c r="AY60" s="12"/>
      <c r="AZ60" s="12"/>
      <c r="BA60" s="12"/>
      <c r="BB60" s="12"/>
      <c r="BC60" s="12"/>
      <c r="BD60" s="12"/>
      <c r="BE60" s="12"/>
      <c r="BF60" s="12"/>
      <c r="BG60" s="12"/>
      <c r="BH60" s="12"/>
      <c r="BI60" s="12"/>
      <c r="BJ60" s="12"/>
      <c r="BK60" s="12"/>
      <c r="BL60" s="12"/>
      <c r="BM60" s="12"/>
      <c r="BN60" s="12"/>
      <c r="BO60" s="12"/>
      <c r="BP60" s="12"/>
      <c r="BQ60" s="12"/>
      <c r="BR60" s="12"/>
      <c r="BS60" s="12"/>
      <c r="BT60" s="12"/>
      <c r="BU60" s="12"/>
      <c r="BV60" s="12"/>
      <c r="BW60" s="12"/>
      <c r="BX60" s="12"/>
      <c r="BY60" s="12"/>
      <c r="BZ60" s="12"/>
      <c r="CA60" s="12"/>
      <c r="CB60" s="12"/>
      <c r="CC60" s="12"/>
    </row>
    <row r="61" spans="1:81" ht="15.75" x14ac:dyDescent="0.25">
      <c r="A61" s="304">
        <v>29</v>
      </c>
      <c r="B61" s="312">
        <f>Jul!E87</f>
        <v>1712050</v>
      </c>
      <c r="C61" s="312">
        <f>Jul!H87</f>
        <v>91977</v>
      </c>
      <c r="D61" s="312">
        <f>Jul!Q88*10*15000</f>
        <v>15000.000000003411</v>
      </c>
      <c r="E61" s="312">
        <f>Jul!I88</f>
        <v>1775600</v>
      </c>
      <c r="F61" s="316">
        <f>Jul!J88+Jul!K88</f>
        <v>12.699999999999818</v>
      </c>
      <c r="G61" s="318">
        <f>Jul!S87</f>
        <v>0</v>
      </c>
      <c r="H61" s="198" t="s">
        <v>16</v>
      </c>
      <c r="I61" s="197">
        <f>Jul!X87</f>
        <v>39.594374999999999</v>
      </c>
      <c r="J61" s="197">
        <f>Jul!AA87</f>
        <v>10.450000000000001</v>
      </c>
      <c r="K61" s="197">
        <f>Jul!AB88</f>
        <v>1.15625</v>
      </c>
      <c r="L61" s="197">
        <f>Jul!AE87</f>
        <v>23</v>
      </c>
      <c r="M61" s="320">
        <f>Jul!AI87</f>
        <v>4.4999999999999998E-2</v>
      </c>
      <c r="N61" s="318">
        <f>Jul!AI89</f>
        <v>7.9</v>
      </c>
      <c r="O61" s="316">
        <f>Jul!AI88</f>
        <v>20.9</v>
      </c>
      <c r="P61" s="318">
        <f>Jul!R87</f>
        <v>1.02</v>
      </c>
      <c r="Q61" s="12"/>
      <c r="R61" s="12"/>
      <c r="S61" s="12"/>
      <c r="T61" s="12"/>
      <c r="U61" s="12"/>
      <c r="V61" s="12"/>
      <c r="W61" s="12"/>
      <c r="X61" s="12"/>
      <c r="Y61" s="12"/>
      <c r="Z61" s="12"/>
      <c r="AA61" s="12"/>
      <c r="AB61" s="12"/>
      <c r="AC61" s="12"/>
      <c r="AD61" s="12"/>
      <c r="AE61" s="12"/>
      <c r="AF61" s="12"/>
      <c r="AG61" s="12"/>
      <c r="AH61" s="12"/>
      <c r="AI61" s="12"/>
      <c r="AJ61" s="12"/>
      <c r="AK61" s="12"/>
      <c r="AL61" s="12"/>
      <c r="AM61" s="12"/>
      <c r="AN61" s="12"/>
      <c r="AO61" s="12"/>
      <c r="AP61" s="12"/>
      <c r="AQ61" s="12"/>
      <c r="AR61" s="12"/>
      <c r="AS61" s="12"/>
      <c r="AT61" s="12"/>
      <c r="AU61" s="12"/>
      <c r="AV61" s="12"/>
      <c r="AW61" s="12"/>
      <c r="AX61" s="12"/>
      <c r="AY61" s="12"/>
      <c r="AZ61" s="12"/>
      <c r="BA61" s="12"/>
      <c r="BB61" s="12"/>
      <c r="BC61" s="12"/>
      <c r="BD61" s="12"/>
      <c r="BE61" s="12"/>
      <c r="BF61" s="12"/>
      <c r="BG61" s="12"/>
      <c r="BH61" s="12"/>
      <c r="BI61" s="12"/>
      <c r="BJ61" s="12"/>
      <c r="BK61" s="12"/>
      <c r="BL61" s="12"/>
      <c r="BM61" s="12"/>
      <c r="BN61" s="12"/>
      <c r="BO61" s="12"/>
      <c r="BP61" s="12"/>
      <c r="BQ61" s="12"/>
      <c r="BR61" s="12"/>
      <c r="BS61" s="12"/>
      <c r="BT61" s="12"/>
      <c r="BU61" s="12"/>
      <c r="BV61" s="12"/>
      <c r="BW61" s="12"/>
      <c r="BX61" s="12"/>
      <c r="BY61" s="12"/>
      <c r="BZ61" s="12"/>
      <c r="CA61" s="12"/>
      <c r="CB61" s="12"/>
      <c r="CC61" s="12"/>
    </row>
    <row r="62" spans="1:81" ht="15.75" x14ac:dyDescent="0.25">
      <c r="A62" s="304"/>
      <c r="B62" s="313"/>
      <c r="C62" s="313"/>
      <c r="D62" s="313"/>
      <c r="E62" s="313"/>
      <c r="F62" s="317"/>
      <c r="G62" s="319"/>
      <c r="H62" s="198" t="s">
        <v>15</v>
      </c>
      <c r="I62" s="197">
        <f>IF(Jul!W89=0,Jul!V89,AVERAGE(Jul!V89,Jul!W89))</f>
        <v>2.7730072009680011</v>
      </c>
      <c r="J62" s="197">
        <f>IF(Jul!Z89=0,Jul!Y89,AVERAGE(Jul!Z89,Jul!Y89))</f>
        <v>0.73186974791534443</v>
      </c>
      <c r="K62" s="197">
        <f>Jul!AB89</f>
        <v>8.0978411103073383E-2</v>
      </c>
      <c r="L62" s="197">
        <f>IF(Jul!AD89=0,Jul!AC89,AVERAGE(Jul!AC89,Jul!AD89))</f>
        <v>1.6108137992395137</v>
      </c>
      <c r="M62" s="321"/>
      <c r="N62" s="319"/>
      <c r="O62" s="317"/>
      <c r="P62" s="319"/>
      <c r="Q62" s="12"/>
      <c r="R62" s="12"/>
      <c r="S62" s="12"/>
      <c r="T62" s="12"/>
      <c r="U62" s="12"/>
      <c r="V62" s="12"/>
      <c r="W62" s="12"/>
      <c r="X62" s="12"/>
      <c r="Y62" s="12"/>
      <c r="Z62" s="12"/>
      <c r="AA62" s="12"/>
      <c r="AB62" s="12"/>
      <c r="AC62" s="12"/>
      <c r="AD62" s="12"/>
      <c r="AE62" s="12"/>
      <c r="AF62" s="12"/>
      <c r="AG62" s="12"/>
      <c r="AH62" s="12"/>
      <c r="AI62" s="12"/>
      <c r="AJ62" s="12"/>
      <c r="AK62" s="12"/>
      <c r="AL62" s="12"/>
      <c r="AM62" s="12"/>
      <c r="AN62" s="12"/>
      <c r="AO62" s="12"/>
      <c r="AP62" s="12"/>
      <c r="AQ62" s="12"/>
      <c r="AR62" s="12"/>
      <c r="AS62" s="12"/>
      <c r="AT62" s="12"/>
      <c r="AU62" s="12"/>
      <c r="AV62" s="12"/>
      <c r="AW62" s="12"/>
      <c r="AX62" s="12"/>
      <c r="AY62" s="12"/>
      <c r="AZ62" s="12"/>
      <c r="BA62" s="12"/>
      <c r="BB62" s="12"/>
      <c r="BC62" s="12"/>
      <c r="BD62" s="12"/>
      <c r="BE62" s="12"/>
      <c r="BF62" s="12"/>
      <c r="BG62" s="12"/>
      <c r="BH62" s="12"/>
      <c r="BI62" s="12"/>
      <c r="BJ62" s="12"/>
      <c r="BK62" s="12"/>
      <c r="BL62" s="12"/>
      <c r="BM62" s="12"/>
      <c r="BN62" s="12"/>
      <c r="BO62" s="12"/>
      <c r="BP62" s="12"/>
      <c r="BQ62" s="12"/>
      <c r="BR62" s="12"/>
      <c r="BS62" s="12"/>
      <c r="BT62" s="12"/>
      <c r="BU62" s="12"/>
      <c r="BV62" s="12"/>
      <c r="BW62" s="12"/>
      <c r="BX62" s="12"/>
      <c r="BY62" s="12"/>
      <c r="BZ62" s="12"/>
      <c r="CA62" s="12"/>
      <c r="CB62" s="12"/>
      <c r="CC62" s="12"/>
    </row>
    <row r="63" spans="1:81" ht="15.75" x14ac:dyDescent="0.25">
      <c r="A63" s="323">
        <v>30</v>
      </c>
      <c r="B63" s="312">
        <f>Jul!E90</f>
        <v>1805870</v>
      </c>
      <c r="C63" s="312">
        <f>Jul!H90</f>
        <v>103998</v>
      </c>
      <c r="D63" s="312">
        <f>Jul!Q91*10*15000</f>
        <v>14999.999999999147</v>
      </c>
      <c r="E63" s="312">
        <f>Jul!I91</f>
        <v>1857600</v>
      </c>
      <c r="F63" s="316">
        <f>Jul!J91+Jul!K91</f>
        <v>14.400000000000546</v>
      </c>
      <c r="G63" s="318">
        <f>Jul!S90</f>
        <v>0</v>
      </c>
      <c r="H63" s="198" t="s">
        <v>16</v>
      </c>
      <c r="I63" s="197">
        <f>Jul!X90</f>
        <v>81.892499999999998</v>
      </c>
      <c r="J63" s="197">
        <f>Jul!AA90</f>
        <v>9.3500000000000014</v>
      </c>
      <c r="K63" s="197">
        <f>Jul!AB91</f>
        <v>1.28125</v>
      </c>
      <c r="L63" s="197">
        <f>Jul!AE90</f>
        <v>29</v>
      </c>
      <c r="M63" s="320">
        <f>Jul!AI90</f>
        <v>5.2999999999999999E-2</v>
      </c>
      <c r="N63" s="318">
        <f>Jul!AI92</f>
        <v>7.76</v>
      </c>
      <c r="O63" s="316">
        <f>Jul!AI91</f>
        <v>21.2</v>
      </c>
      <c r="P63" s="322">
        <f>Jul!R90</f>
        <v>1</v>
      </c>
      <c r="Q63" s="12"/>
      <c r="R63" s="12"/>
      <c r="S63" s="12"/>
      <c r="T63" s="12"/>
      <c r="U63" s="12"/>
      <c r="V63" s="12"/>
      <c r="W63" s="12"/>
      <c r="X63" s="12"/>
      <c r="Y63" s="12"/>
      <c r="Z63" s="12"/>
      <c r="AA63" s="12"/>
      <c r="AB63" s="12"/>
      <c r="AC63" s="12"/>
      <c r="AD63" s="12"/>
      <c r="AE63" s="12"/>
      <c r="AF63" s="12"/>
      <c r="AG63" s="12"/>
      <c r="AH63" s="12"/>
      <c r="AI63" s="12"/>
      <c r="AJ63" s="12"/>
      <c r="AK63" s="12"/>
      <c r="AL63" s="12"/>
      <c r="AM63" s="12"/>
      <c r="AN63" s="12"/>
      <c r="AO63" s="12"/>
      <c r="AP63" s="12"/>
      <c r="AQ63" s="12"/>
      <c r="AR63" s="12"/>
      <c r="AS63" s="12"/>
      <c r="AT63" s="12"/>
      <c r="AU63" s="12"/>
      <c r="AV63" s="12"/>
      <c r="AW63" s="12"/>
      <c r="AX63" s="12"/>
      <c r="AY63" s="12"/>
      <c r="AZ63" s="12"/>
      <c r="BA63" s="12"/>
      <c r="BB63" s="12"/>
      <c r="BC63" s="12"/>
      <c r="BD63" s="12"/>
      <c r="BE63" s="12"/>
      <c r="BF63" s="12"/>
      <c r="BG63" s="12"/>
      <c r="BH63" s="12"/>
      <c r="BI63" s="12"/>
      <c r="BJ63" s="12"/>
      <c r="BK63" s="12"/>
      <c r="BL63" s="12"/>
      <c r="BM63" s="12"/>
      <c r="BN63" s="12"/>
      <c r="BO63" s="12"/>
      <c r="BP63" s="12"/>
      <c r="BQ63" s="12"/>
      <c r="BR63" s="12"/>
      <c r="BS63" s="12"/>
      <c r="BT63" s="12"/>
      <c r="BU63" s="12"/>
      <c r="BV63" s="12"/>
      <c r="BW63" s="12"/>
      <c r="BX63" s="12"/>
      <c r="BY63" s="12"/>
      <c r="BZ63" s="12"/>
      <c r="CA63" s="12"/>
      <c r="CB63" s="12"/>
      <c r="CC63" s="12"/>
    </row>
    <row r="64" spans="1:81" ht="15.75" x14ac:dyDescent="0.25">
      <c r="A64" s="303"/>
      <c r="B64" s="324"/>
      <c r="C64" s="313"/>
      <c r="D64" s="324"/>
      <c r="E64" s="324"/>
      <c r="F64" s="328"/>
      <c r="G64" s="319"/>
      <c r="H64" s="201" t="s">
        <v>15</v>
      </c>
      <c r="I64" s="200">
        <f>IF(Jul!W92=0,Jul!V92,AVERAGE(Jul!V92,Jul!W92))</f>
        <v>5.4374039129707823</v>
      </c>
      <c r="J64" s="200">
        <f>IF(Jul!Z92=0,Jul!Y92,AVERAGE(Jul!Z92,Jul!Y92))</f>
        <v>0.62081053315354673</v>
      </c>
      <c r="K64" s="200">
        <f>Jul!AB92</f>
        <v>8.5070962096575567E-2</v>
      </c>
      <c r="L64" s="200">
        <f>IF(Jul!AD92=0,Jul!AC92,AVERAGE(Jul!AC92,Jul!AD92))</f>
        <v>1.9255086055029786</v>
      </c>
      <c r="M64" s="330"/>
      <c r="N64" s="329"/>
      <c r="O64" s="328"/>
      <c r="P64" s="322"/>
      <c r="Q64" s="12"/>
      <c r="R64" s="12"/>
      <c r="S64" s="12"/>
      <c r="T64" s="12"/>
      <c r="U64" s="12"/>
      <c r="V64" s="12"/>
      <c r="W64" s="12"/>
      <c r="X64" s="12"/>
      <c r="Y64" s="12"/>
      <c r="Z64" s="12"/>
      <c r="AA64" s="12"/>
      <c r="AB64" s="12"/>
      <c r="AC64" s="12"/>
      <c r="AD64" s="12"/>
      <c r="AE64" s="12"/>
      <c r="AF64" s="12"/>
      <c r="AG64" s="12"/>
      <c r="AH64" s="12"/>
      <c r="AI64" s="12"/>
      <c r="AJ64" s="12"/>
      <c r="AK64" s="12"/>
      <c r="AL64" s="12"/>
      <c r="AM64" s="12"/>
      <c r="AN64" s="12"/>
      <c r="AO64" s="12"/>
      <c r="AP64" s="12"/>
      <c r="AQ64" s="12"/>
      <c r="AR64" s="12"/>
      <c r="AS64" s="12"/>
      <c r="AT64" s="12"/>
      <c r="AU64" s="12"/>
      <c r="AV64" s="12"/>
      <c r="AW64" s="12"/>
      <c r="AX64" s="12"/>
      <c r="AY64" s="12"/>
      <c r="AZ64" s="12"/>
      <c r="BA64" s="12"/>
      <c r="BB64" s="12"/>
      <c r="BC64" s="12"/>
      <c r="BD64" s="12"/>
      <c r="BE64" s="12"/>
      <c r="BF64" s="12"/>
      <c r="BG64" s="12"/>
      <c r="BH64" s="12"/>
      <c r="BI64" s="12"/>
      <c r="BJ64" s="12"/>
      <c r="BK64" s="12"/>
      <c r="BL64" s="12"/>
      <c r="BM64" s="12"/>
      <c r="BN64" s="12"/>
      <c r="BO64" s="12"/>
      <c r="BP64" s="12"/>
      <c r="BQ64" s="12"/>
      <c r="BR64" s="12"/>
      <c r="BS64" s="12"/>
      <c r="BT64" s="12"/>
      <c r="BU64" s="12"/>
      <c r="BV64" s="12"/>
      <c r="BW64" s="12"/>
      <c r="BX64" s="12"/>
      <c r="BY64" s="12"/>
      <c r="BZ64" s="12"/>
      <c r="CA64" s="12"/>
      <c r="CB64" s="12"/>
      <c r="CC64" s="12"/>
    </row>
    <row r="65" spans="1:81" ht="15.75" x14ac:dyDescent="0.25">
      <c r="A65" s="323">
        <v>31</v>
      </c>
      <c r="B65" s="312">
        <f>Jul!E93</f>
        <v>1659567</v>
      </c>
      <c r="C65" s="312">
        <f>Jul!H93</f>
        <v>44913</v>
      </c>
      <c r="D65" s="312">
        <f>Jul!Q94*10*15000</f>
        <v>60000.000000000851</v>
      </c>
      <c r="E65" s="312">
        <f>Jul!I94</f>
        <v>1838500</v>
      </c>
      <c r="F65" s="316">
        <f>Jul!J94+Jul!K94</f>
        <v>13.5</v>
      </c>
      <c r="G65" s="318">
        <f>Jul!S93</f>
        <v>0</v>
      </c>
      <c r="H65" s="198" t="s">
        <v>16</v>
      </c>
      <c r="I65" s="197">
        <f>Jul!X93</f>
        <v>91.29</v>
      </c>
      <c r="J65" s="197">
        <f>Jul!AA93</f>
        <v>9.3500000000000014</v>
      </c>
      <c r="K65" s="197">
        <f>Jul!AB94</f>
        <v>1.21875</v>
      </c>
      <c r="L65" s="197">
        <f>Jul!AE93</f>
        <v>28</v>
      </c>
      <c r="M65" s="320">
        <f>Jul!AI93</f>
        <v>3.3000000000000002E-2</v>
      </c>
      <c r="N65" s="318">
        <f>Jul!AI95</f>
        <v>7.95</v>
      </c>
      <c r="O65" s="316">
        <f>Jul!AI94</f>
        <v>21.5</v>
      </c>
      <c r="P65" s="322">
        <f>Jul!R93</f>
        <v>1.07</v>
      </c>
      <c r="Q65" s="12"/>
      <c r="R65" s="12"/>
      <c r="S65" s="12"/>
      <c r="T65" s="12"/>
      <c r="U65" s="12"/>
      <c r="V65" s="12"/>
      <c r="W65" s="12"/>
      <c r="X65" s="12"/>
      <c r="Y65" s="12"/>
      <c r="Z65" s="12"/>
      <c r="AA65" s="12"/>
      <c r="AB65" s="12"/>
      <c r="AC65" s="12"/>
      <c r="AD65" s="12"/>
      <c r="AE65" s="12"/>
      <c r="AF65" s="12"/>
      <c r="AG65" s="12"/>
      <c r="AH65" s="12"/>
      <c r="AI65" s="12"/>
      <c r="AJ65" s="12"/>
      <c r="AK65" s="12"/>
      <c r="AL65" s="12"/>
      <c r="AM65" s="12"/>
      <c r="AN65" s="12"/>
      <c r="AO65" s="12"/>
      <c r="AP65" s="12"/>
      <c r="AQ65" s="12"/>
      <c r="AR65" s="12"/>
      <c r="AS65" s="12"/>
      <c r="AT65" s="12"/>
      <c r="AU65" s="12"/>
      <c r="AV65" s="12"/>
      <c r="AW65" s="12"/>
      <c r="AX65" s="12"/>
      <c r="AY65" s="12"/>
      <c r="AZ65" s="12"/>
      <c r="BA65" s="12"/>
      <c r="BB65" s="12"/>
      <c r="BC65" s="12"/>
      <c r="BD65" s="12"/>
      <c r="BE65" s="12"/>
      <c r="BF65" s="12"/>
      <c r="BG65" s="12"/>
      <c r="BH65" s="12"/>
      <c r="BI65" s="12"/>
      <c r="BJ65" s="12"/>
      <c r="BK65" s="12"/>
      <c r="BL65" s="12"/>
      <c r="BM65" s="12"/>
      <c r="BN65" s="12"/>
      <c r="BO65" s="12"/>
      <c r="BP65" s="12"/>
      <c r="BQ65" s="12"/>
      <c r="BR65" s="12"/>
      <c r="BS65" s="12"/>
      <c r="BT65" s="12"/>
      <c r="BU65" s="12"/>
      <c r="BV65" s="12"/>
      <c r="BW65" s="12"/>
      <c r="BX65" s="12"/>
      <c r="BY65" s="12"/>
      <c r="BZ65" s="12"/>
      <c r="CA65" s="12"/>
      <c r="CB65" s="12"/>
      <c r="CC65" s="12"/>
    </row>
    <row r="66" spans="1:81" ht="15.75" x14ac:dyDescent="0.25">
      <c r="A66" s="303"/>
      <c r="B66" s="324"/>
      <c r="C66" s="313"/>
      <c r="D66" s="324"/>
      <c r="E66" s="324"/>
      <c r="F66" s="328"/>
      <c r="G66" s="319"/>
      <c r="H66" s="201" t="s">
        <v>15</v>
      </c>
      <c r="I66" s="200">
        <f>IF(Jul!W95=0,Jul!V95,AVERAGE(Jul!V95,Jul!W95))</f>
        <v>6.5957223573785368</v>
      </c>
      <c r="J66" s="200">
        <f>IF(Jul!Z9=0,Jul!Y95,AVERAGE(Jul!Z95,Jul!Y95))</f>
        <v>0.67553953380971987</v>
      </c>
      <c r="K66" s="200">
        <f>Jul!AB95</f>
        <v>8.805495260220278E-2</v>
      </c>
      <c r="L66" s="200">
        <f>IF(Jul!AD95=0,Jul!AC95,AVERAGE(Jul!AC95,Jul!AD95))</f>
        <v>2.0230060905531713</v>
      </c>
      <c r="M66" s="330"/>
      <c r="N66" s="329"/>
      <c r="O66" s="328"/>
      <c r="P66" s="322"/>
      <c r="Q66" s="12"/>
      <c r="R66" s="12"/>
      <c r="S66" s="12"/>
      <c r="T66" s="12"/>
      <c r="U66" s="12"/>
      <c r="V66" s="12"/>
      <c r="W66" s="12"/>
      <c r="X66" s="12"/>
      <c r="Y66" s="12"/>
      <c r="Z66" s="12"/>
      <c r="AA66" s="12"/>
      <c r="AB66" s="12"/>
      <c r="AC66" s="12"/>
      <c r="AD66" s="12"/>
      <c r="AE66" s="12"/>
      <c r="AF66" s="12"/>
      <c r="AG66" s="12"/>
      <c r="AH66" s="12"/>
      <c r="AI66" s="12"/>
      <c r="AJ66" s="12"/>
      <c r="AK66" s="12"/>
      <c r="AL66" s="12"/>
      <c r="AM66" s="12"/>
      <c r="AN66" s="12"/>
      <c r="AO66" s="12"/>
      <c r="AP66" s="12"/>
      <c r="AQ66" s="12"/>
      <c r="AR66" s="12"/>
      <c r="AS66" s="12"/>
      <c r="AT66" s="12"/>
      <c r="AU66" s="12"/>
      <c r="AV66" s="12"/>
      <c r="AW66" s="12"/>
      <c r="AX66" s="12"/>
      <c r="AY66" s="12"/>
      <c r="AZ66" s="12"/>
      <c r="BA66" s="12"/>
      <c r="BB66" s="12"/>
      <c r="BC66" s="12"/>
      <c r="BD66" s="12"/>
      <c r="BE66" s="12"/>
      <c r="BF66" s="12"/>
      <c r="BG66" s="12"/>
      <c r="BH66" s="12"/>
      <c r="BI66" s="12"/>
      <c r="BJ66" s="12"/>
      <c r="BK66" s="12"/>
      <c r="BL66" s="12"/>
      <c r="BM66" s="12"/>
      <c r="BN66" s="12"/>
      <c r="BO66" s="12"/>
      <c r="BP66" s="12"/>
      <c r="BQ66" s="12"/>
      <c r="BR66" s="12"/>
      <c r="BS66" s="12"/>
      <c r="BT66" s="12"/>
      <c r="BU66" s="12"/>
      <c r="BV66" s="12"/>
      <c r="BW66" s="12"/>
      <c r="BX66" s="12"/>
      <c r="BY66" s="12"/>
      <c r="BZ66" s="12"/>
      <c r="CA66" s="12"/>
      <c r="CB66" s="12"/>
      <c r="CC66" s="12"/>
    </row>
    <row r="67" spans="1:81" ht="18.75" x14ac:dyDescent="0.3">
      <c r="A67" s="20"/>
      <c r="B67" s="301" t="s">
        <v>66</v>
      </c>
      <c r="C67" s="301"/>
      <c r="D67" s="301"/>
      <c r="E67" s="301"/>
      <c r="F67" s="301"/>
      <c r="G67" s="301"/>
      <c r="H67" s="301"/>
      <c r="I67" s="301"/>
      <c r="J67" s="301"/>
      <c r="K67" s="301"/>
      <c r="L67" s="301"/>
      <c r="M67" s="301"/>
      <c r="N67" s="301"/>
      <c r="O67" s="301"/>
      <c r="P67" s="301"/>
      <c r="Q67" s="12"/>
      <c r="R67" s="12"/>
      <c r="S67" s="12"/>
      <c r="T67" s="12"/>
      <c r="U67" s="12"/>
      <c r="V67" s="12"/>
      <c r="W67" s="12"/>
      <c r="X67" s="12"/>
      <c r="Y67" s="12"/>
      <c r="Z67" s="12"/>
      <c r="AA67" s="12"/>
      <c r="AB67" s="12"/>
      <c r="AC67" s="12"/>
      <c r="AD67" s="12"/>
      <c r="AE67" s="12"/>
      <c r="AF67" s="12"/>
      <c r="AG67" s="12"/>
      <c r="AH67" s="12"/>
      <c r="AI67" s="12"/>
      <c r="AJ67" s="12"/>
      <c r="AK67" s="12"/>
      <c r="AL67" s="12"/>
      <c r="AM67" s="12"/>
      <c r="AN67" s="12"/>
      <c r="AO67" s="12"/>
      <c r="AP67" s="12"/>
      <c r="AQ67" s="12"/>
      <c r="AR67" s="12"/>
      <c r="AS67" s="12"/>
      <c r="AT67" s="12"/>
      <c r="AU67" s="12"/>
      <c r="AV67" s="12"/>
      <c r="AW67" s="12"/>
      <c r="AX67" s="12"/>
      <c r="AY67" s="12"/>
      <c r="AZ67" s="12"/>
      <c r="BA67" s="12"/>
      <c r="BB67" s="12"/>
      <c r="BC67" s="12"/>
      <c r="BD67" s="12"/>
      <c r="BE67" s="12"/>
      <c r="BF67" s="12"/>
      <c r="BG67" s="12"/>
      <c r="BH67" s="12"/>
      <c r="BI67" s="12"/>
      <c r="BJ67" s="12"/>
      <c r="BK67" s="12"/>
      <c r="BL67" s="12"/>
      <c r="BM67" s="12"/>
      <c r="BN67" s="12"/>
      <c r="BO67" s="12"/>
      <c r="BP67" s="12"/>
      <c r="BQ67" s="12"/>
      <c r="BR67" s="12"/>
      <c r="BS67" s="12"/>
      <c r="BT67" s="12"/>
      <c r="BU67" s="12"/>
      <c r="BV67" s="12"/>
      <c r="BW67" s="12"/>
      <c r="BX67" s="12"/>
      <c r="BY67" s="12"/>
      <c r="BZ67" s="12"/>
      <c r="CA67" s="12"/>
      <c r="CB67" s="12"/>
      <c r="CC67" s="12"/>
    </row>
    <row r="68" spans="1:81" ht="15.75" x14ac:dyDescent="0.25">
      <c r="A68" s="20"/>
      <c r="B68" s="324">
        <f>SUM(B5:B66)</f>
        <v>47971515</v>
      </c>
      <c r="C68" s="324">
        <f t="shared" ref="C68:G68" si="0">SUM(C5:C66)</f>
        <v>1475404</v>
      </c>
      <c r="D68" s="324">
        <f t="shared" si="0"/>
        <v>210000.00000000084</v>
      </c>
      <c r="E68" s="324">
        <f t="shared" si="0"/>
        <v>49024500</v>
      </c>
      <c r="F68" s="328">
        <f t="shared" si="0"/>
        <v>547.40000000000327</v>
      </c>
      <c r="G68" s="329">
        <f t="shared" si="0"/>
        <v>0.03</v>
      </c>
      <c r="H68" s="202" t="s">
        <v>16</v>
      </c>
      <c r="I68" s="199">
        <f>I5+I7+I9+I11+I13+I15+I17+I19+I21+I23+I25+I27+I29+I31+I63+I33+I35+I37+I39+I41+I43+I45+I47+I49+I51+I53+I55+I57+I65+I61+I59</f>
        <v>1060.4881275</v>
      </c>
      <c r="J68" s="199">
        <f>J5+J7+J9+J11+J13+J15+J17+J19+J21+J23+J25+J27+J29+J31++J61+J63+J59+J33+J35+J37+J39+J41+J43+J45+J47+J49+J51+J53+J55+J57+J65</f>
        <v>680.98250000000007</v>
      </c>
      <c r="K68" s="199">
        <f>K5+K7+K9+K11+K13+K15+K17+K19+K21+K23+K25+K27+K29++K59+K61+K63+K31+K33+K35+K37+K39+K41+K43+K45+K47+K49+K51+K53+K55+K57+K65</f>
        <v>26.109375</v>
      </c>
      <c r="L68" s="199">
        <f>L5+L7+L9+L11+L13+L15+L17+L19+L21+L23+L25+L27+L29+L63+L31+L33++L59+L61+L35+L37+L39+L41+L43+L45+L47+L49+L51+L53+L55+L57+L65</f>
        <v>641</v>
      </c>
      <c r="M68" s="334" t="s">
        <v>31</v>
      </c>
      <c r="N68" s="335" t="s">
        <v>31</v>
      </c>
      <c r="O68" s="336" t="s">
        <v>31</v>
      </c>
      <c r="P68" s="304" t="s">
        <v>31</v>
      </c>
      <c r="Q68" s="12"/>
      <c r="R68" s="12"/>
      <c r="S68" s="12"/>
      <c r="T68" s="12"/>
      <c r="U68" s="12"/>
      <c r="V68" s="12"/>
      <c r="W68" s="12"/>
      <c r="X68" s="12"/>
      <c r="Y68" s="12"/>
      <c r="Z68" s="12"/>
      <c r="AA68" s="12"/>
      <c r="AB68" s="12"/>
      <c r="AC68" s="12"/>
      <c r="AD68" s="12"/>
      <c r="AE68" s="12"/>
      <c r="AF68" s="12"/>
      <c r="AG68" s="12"/>
      <c r="AH68" s="12"/>
      <c r="AI68" s="12"/>
      <c r="AJ68" s="12"/>
      <c r="AK68" s="12"/>
      <c r="AL68" s="12"/>
      <c r="AM68" s="12"/>
      <c r="AN68" s="12"/>
      <c r="AO68" s="12"/>
      <c r="AP68" s="12"/>
      <c r="AQ68" s="12"/>
      <c r="AR68" s="12"/>
      <c r="AS68" s="12"/>
      <c r="AT68" s="12"/>
      <c r="AU68" s="12"/>
      <c r="AV68" s="12"/>
      <c r="AW68" s="12"/>
      <c r="AX68" s="12"/>
      <c r="AY68" s="12"/>
      <c r="AZ68" s="12"/>
      <c r="BA68" s="12"/>
      <c r="BB68" s="12"/>
      <c r="BC68" s="12"/>
      <c r="BD68" s="12"/>
      <c r="BE68" s="12"/>
      <c r="BF68" s="12"/>
      <c r="BG68" s="12"/>
      <c r="BH68" s="12"/>
      <c r="BI68" s="12"/>
      <c r="BJ68" s="12"/>
      <c r="BK68" s="12"/>
      <c r="BL68" s="12"/>
      <c r="BM68" s="12"/>
      <c r="BN68" s="12"/>
      <c r="BO68" s="12"/>
      <c r="BP68" s="12"/>
      <c r="BQ68" s="12"/>
      <c r="BR68" s="12"/>
      <c r="BS68" s="12"/>
      <c r="BT68" s="12"/>
      <c r="BU68" s="12"/>
      <c r="BV68" s="12"/>
      <c r="BW68" s="12"/>
      <c r="BX68" s="12"/>
      <c r="BY68" s="12"/>
      <c r="BZ68" s="12"/>
      <c r="CA68" s="12"/>
      <c r="CB68" s="12"/>
      <c r="CC68" s="12"/>
    </row>
    <row r="69" spans="1:81" ht="15.75" x14ac:dyDescent="0.25">
      <c r="A69" s="20"/>
      <c r="B69" s="324"/>
      <c r="C69" s="324"/>
      <c r="D69" s="324"/>
      <c r="E69" s="324"/>
      <c r="F69" s="328"/>
      <c r="G69" s="329"/>
      <c r="H69" s="201" t="s">
        <v>15</v>
      </c>
      <c r="I69" s="159" t="s">
        <v>31</v>
      </c>
      <c r="J69" s="159" t="s">
        <v>31</v>
      </c>
      <c r="K69" s="159" t="s">
        <v>31</v>
      </c>
      <c r="L69" s="159" t="s">
        <v>31</v>
      </c>
      <c r="M69" s="334"/>
      <c r="N69" s="335"/>
      <c r="O69" s="336"/>
      <c r="P69" s="304"/>
      <c r="Q69" s="12"/>
      <c r="R69" s="12"/>
      <c r="S69" s="12"/>
      <c r="T69" s="12"/>
      <c r="U69" s="12"/>
      <c r="V69" s="12"/>
      <c r="W69" s="12"/>
      <c r="X69" s="12"/>
      <c r="Y69" s="12"/>
      <c r="Z69" s="12"/>
      <c r="AA69" s="12"/>
      <c r="AB69" s="12"/>
      <c r="AC69" s="12"/>
      <c r="AD69" s="12"/>
      <c r="AE69" s="12"/>
      <c r="AF69" s="12"/>
      <c r="AG69" s="12"/>
      <c r="AH69" s="12"/>
      <c r="AI69" s="12"/>
      <c r="AJ69" s="12"/>
      <c r="AK69" s="12"/>
      <c r="AL69" s="12"/>
      <c r="AM69" s="12"/>
      <c r="AN69" s="12"/>
      <c r="AO69" s="12"/>
      <c r="AP69" s="12"/>
      <c r="AQ69" s="12"/>
      <c r="AR69" s="12"/>
      <c r="AS69" s="12"/>
      <c r="AT69" s="12"/>
      <c r="AU69" s="12"/>
      <c r="AV69" s="12"/>
      <c r="AW69" s="12"/>
      <c r="AX69" s="12"/>
      <c r="AY69" s="12"/>
      <c r="AZ69" s="12"/>
      <c r="BA69" s="12"/>
      <c r="BB69" s="12"/>
      <c r="BC69" s="12"/>
      <c r="BD69" s="12"/>
      <c r="BE69" s="12"/>
      <c r="BF69" s="12"/>
      <c r="BG69" s="12"/>
      <c r="BH69" s="12"/>
      <c r="BI69" s="12"/>
      <c r="BJ69" s="12"/>
      <c r="BK69" s="12"/>
      <c r="BL69" s="12"/>
      <c r="BM69" s="12"/>
      <c r="BN69" s="12"/>
      <c r="BO69" s="12"/>
      <c r="BP69" s="12"/>
      <c r="BQ69" s="12"/>
      <c r="BR69" s="12"/>
      <c r="BS69" s="12"/>
      <c r="BT69" s="12"/>
      <c r="BU69" s="12"/>
      <c r="BV69" s="12"/>
      <c r="BW69" s="12"/>
      <c r="BX69" s="12"/>
      <c r="BY69" s="12"/>
      <c r="BZ69" s="12"/>
      <c r="CA69" s="12"/>
      <c r="CB69" s="12"/>
      <c r="CC69" s="12"/>
    </row>
    <row r="70" spans="1:81" ht="18.75" x14ac:dyDescent="0.3">
      <c r="A70" s="20"/>
      <c r="B70" s="301" t="s">
        <v>67</v>
      </c>
      <c r="C70" s="301"/>
      <c r="D70" s="301"/>
      <c r="E70" s="301"/>
      <c r="F70" s="301"/>
      <c r="G70" s="301"/>
      <c r="H70" s="301"/>
      <c r="I70" s="301"/>
      <c r="J70" s="301"/>
      <c r="K70" s="301"/>
      <c r="L70" s="301"/>
      <c r="M70" s="301"/>
      <c r="N70" s="301"/>
      <c r="O70" s="301"/>
      <c r="P70" s="331"/>
      <c r="Q70" s="12"/>
      <c r="R70" s="12"/>
      <c r="S70" s="12"/>
      <c r="T70" s="12"/>
      <c r="U70" s="12"/>
      <c r="V70" s="12"/>
      <c r="W70" s="12"/>
      <c r="X70" s="12"/>
      <c r="Y70" s="12"/>
      <c r="Z70" s="12"/>
      <c r="AA70" s="12"/>
      <c r="AB70" s="12"/>
      <c r="AC70" s="12"/>
      <c r="AD70" s="12"/>
      <c r="AE70" s="12"/>
      <c r="AF70" s="12"/>
      <c r="AG70" s="12"/>
      <c r="AH70" s="12"/>
      <c r="AI70" s="12"/>
      <c r="AJ70" s="12"/>
      <c r="AK70" s="12"/>
      <c r="AL70" s="12"/>
      <c r="AM70" s="12"/>
      <c r="AN70" s="12"/>
      <c r="AO70" s="12"/>
      <c r="AP70" s="12"/>
      <c r="AQ70" s="12"/>
      <c r="AR70" s="12"/>
      <c r="AS70" s="12"/>
      <c r="AT70" s="12"/>
      <c r="AU70" s="12"/>
      <c r="AV70" s="12"/>
      <c r="AW70" s="12"/>
      <c r="AX70" s="12"/>
      <c r="AY70" s="12"/>
      <c r="AZ70" s="12"/>
      <c r="BA70" s="12"/>
      <c r="BB70" s="12"/>
      <c r="BC70" s="12"/>
      <c r="BD70" s="12"/>
      <c r="BE70" s="12"/>
      <c r="BF70" s="12"/>
      <c r="BG70" s="12"/>
      <c r="BH70" s="12"/>
      <c r="BI70" s="12"/>
      <c r="BJ70" s="12"/>
      <c r="BK70" s="12"/>
      <c r="BL70" s="12"/>
      <c r="BM70" s="12"/>
      <c r="BN70" s="12"/>
      <c r="BO70" s="12"/>
      <c r="BP70" s="12"/>
      <c r="BQ70" s="12"/>
      <c r="BR70" s="12"/>
      <c r="BS70" s="12"/>
      <c r="BT70" s="12"/>
      <c r="BU70" s="12"/>
      <c r="BV70" s="12"/>
      <c r="BW70" s="12"/>
      <c r="BX70" s="12"/>
      <c r="BY70" s="12"/>
      <c r="BZ70" s="12"/>
      <c r="CA70" s="12"/>
      <c r="CB70" s="12"/>
      <c r="CC70" s="12"/>
    </row>
    <row r="71" spans="1:81" ht="15.75" x14ac:dyDescent="0.25">
      <c r="A71" s="20"/>
      <c r="B71" s="324">
        <f>AVERAGE(B5:B66)</f>
        <v>1547468.2258064516</v>
      </c>
      <c r="C71" s="324">
        <f t="shared" ref="C71:G71" si="1">AVERAGE(C5:C66)</f>
        <v>47593.677419354841</v>
      </c>
      <c r="D71" s="324">
        <f t="shared" si="1"/>
        <v>6774.1935483871239</v>
      </c>
      <c r="E71" s="324">
        <f t="shared" si="1"/>
        <v>1581435.4838709678</v>
      </c>
      <c r="F71" s="332">
        <f t="shared" si="1"/>
        <v>17.658064516129137</v>
      </c>
      <c r="G71" s="333">
        <f t="shared" si="1"/>
        <v>9.6774193548387097E-4</v>
      </c>
      <c r="H71" s="202" t="s">
        <v>16</v>
      </c>
      <c r="I71" s="199">
        <f>I68/31</f>
        <v>34.209294435483869</v>
      </c>
      <c r="J71" s="199">
        <f t="shared" ref="J71:L71" si="2">J68/31</f>
        <v>21.96717741935484</v>
      </c>
      <c r="K71" s="199">
        <f t="shared" si="2"/>
        <v>0.84223790322580649</v>
      </c>
      <c r="L71" s="199">
        <f t="shared" si="2"/>
        <v>20.677419354838708</v>
      </c>
      <c r="M71" s="330">
        <f t="shared" ref="M71:O71" si="3">AVERAGE(M5:M66)</f>
        <v>4.4806451612903225E-2</v>
      </c>
      <c r="N71" s="329">
        <f t="shared" si="3"/>
        <v>7.8277419354838695</v>
      </c>
      <c r="O71" s="328">
        <f t="shared" si="3"/>
        <v>18.532258064516128</v>
      </c>
      <c r="P71" s="322">
        <f>AVERAGE(P5:P66)</f>
        <v>1.0512903225806449</v>
      </c>
      <c r="Q71" s="12"/>
      <c r="R71" s="12"/>
      <c r="S71" s="12"/>
      <c r="T71" s="12"/>
      <c r="U71" s="12"/>
      <c r="V71" s="12"/>
      <c r="W71" s="12"/>
      <c r="X71" s="12"/>
      <c r="Y71" s="12"/>
      <c r="Z71" s="12"/>
      <c r="AA71" s="12"/>
      <c r="AB71" s="12"/>
      <c r="AC71" s="12"/>
      <c r="AD71" s="12"/>
      <c r="AE71" s="12"/>
      <c r="AF71" s="12"/>
      <c r="AG71" s="12"/>
      <c r="AH71" s="12"/>
      <c r="AI71" s="12"/>
      <c r="AJ71" s="12"/>
      <c r="AK71" s="12"/>
      <c r="AL71" s="12"/>
      <c r="AM71" s="12"/>
      <c r="AN71" s="12"/>
      <c r="AO71" s="12"/>
      <c r="AP71" s="12"/>
      <c r="AQ71" s="12"/>
      <c r="AR71" s="12"/>
      <c r="AS71" s="12"/>
      <c r="AT71" s="12"/>
      <c r="AU71" s="12"/>
      <c r="AV71" s="12"/>
      <c r="AW71" s="12"/>
      <c r="AX71" s="12"/>
      <c r="AY71" s="12"/>
      <c r="AZ71" s="12"/>
      <c r="BA71" s="12"/>
      <c r="BB71" s="12"/>
      <c r="BC71" s="12"/>
      <c r="BD71" s="12"/>
      <c r="BE71" s="12"/>
      <c r="BF71" s="12"/>
      <c r="BG71" s="12"/>
      <c r="BH71" s="12"/>
      <c r="BI71" s="12"/>
      <c r="BJ71" s="12"/>
      <c r="BK71" s="12"/>
      <c r="BL71" s="12"/>
      <c r="BM71" s="12"/>
      <c r="BN71" s="12"/>
      <c r="BO71" s="12"/>
      <c r="BP71" s="12"/>
      <c r="BQ71" s="12"/>
      <c r="BR71" s="12"/>
      <c r="BS71" s="12"/>
      <c r="BT71" s="12"/>
      <c r="BU71" s="12"/>
      <c r="BV71" s="12"/>
      <c r="BW71" s="12"/>
      <c r="BX71" s="12"/>
      <c r="BY71" s="12"/>
      <c r="BZ71" s="12"/>
      <c r="CA71" s="12"/>
      <c r="CB71" s="12"/>
      <c r="CC71" s="12"/>
    </row>
    <row r="72" spans="1:81" ht="15.75" x14ac:dyDescent="0.25">
      <c r="A72" s="20"/>
      <c r="B72" s="324"/>
      <c r="C72" s="324"/>
      <c r="D72" s="324"/>
      <c r="E72" s="324"/>
      <c r="F72" s="332"/>
      <c r="G72" s="333"/>
      <c r="H72" s="201" t="s">
        <v>15</v>
      </c>
      <c r="I72" s="200">
        <f>(I66+I58+I56+I54+I52+I50+I48+I46+I44+I42+I40+I38+I36+I34+I32+I30+I62+I60+I28+I26+I24+I22+I20+I18+I16+I14+I64+I12+I10+I8+I6)/31</f>
        <v>2.3317602554176093</v>
      </c>
      <c r="J72" s="200">
        <f>(J66+J58+J56+J54+J52+J50+J48+J46+J44+J42+J40+J38+J36+J34+J32+J30+J62+J60+J28+J26+J24+J22+J20+J18+J16+J14+J64+J12+J10+J8+J6)/31</f>
        <v>1.5255427691103158</v>
      </c>
      <c r="K72" s="200">
        <f>(K66+K58+K56+K54+K52+K50+K48+K46+K44+K42+K40+K38+K36+K34+K32+K30+K62+K60+K28+K26+K24+K22+K20+K18+K16+K14+K64+K12+K10+K8+K6)/31</f>
        <v>6.6723466945741175E-2</v>
      </c>
      <c r="L72" s="200">
        <f>(L66+L58+L56+L54+L52+L50+L48+L46+L44+L42+L40+L38+L36+L34+L32+L30+L62+L60+L28+L26+L24+L22+L20+L18+L16+L14+L64+L12+L10+L8+L6)/31</f>
        <v>1.3359404282400764</v>
      </c>
      <c r="M72" s="330"/>
      <c r="N72" s="329"/>
      <c r="O72" s="328"/>
      <c r="P72" s="322"/>
      <c r="Q72" s="12"/>
      <c r="R72" s="12"/>
      <c r="S72" s="12"/>
      <c r="T72" s="12"/>
      <c r="U72" s="12"/>
      <c r="V72" s="12"/>
      <c r="W72" s="12"/>
      <c r="X72" s="12"/>
      <c r="Y72" s="12"/>
      <c r="Z72" s="12"/>
      <c r="AA72" s="12"/>
      <c r="AB72" s="12"/>
      <c r="AC72" s="12"/>
      <c r="AD72" s="12"/>
      <c r="AE72" s="12"/>
      <c r="AF72" s="12"/>
      <c r="AG72" s="12"/>
      <c r="AH72" s="12"/>
      <c r="AI72" s="12"/>
      <c r="AJ72" s="12"/>
      <c r="AK72" s="12"/>
      <c r="AL72" s="12"/>
      <c r="AM72" s="12"/>
      <c r="AN72" s="12"/>
      <c r="AO72" s="12"/>
      <c r="AP72" s="12"/>
      <c r="AQ72" s="12"/>
      <c r="AR72" s="12"/>
      <c r="AS72" s="12"/>
      <c r="AT72" s="12"/>
      <c r="AU72" s="12"/>
      <c r="AV72" s="12"/>
      <c r="AW72" s="12"/>
      <c r="AX72" s="12"/>
      <c r="AY72" s="12"/>
      <c r="AZ72" s="12"/>
      <c r="BA72" s="12"/>
      <c r="BB72" s="12"/>
      <c r="BC72" s="12"/>
      <c r="BD72" s="12"/>
      <c r="BE72" s="12"/>
      <c r="BF72" s="12"/>
      <c r="BG72" s="12"/>
      <c r="BH72" s="12"/>
      <c r="BI72" s="12"/>
      <c r="BJ72" s="12"/>
      <c r="BK72" s="12"/>
      <c r="BL72" s="12"/>
      <c r="BM72" s="12"/>
      <c r="BN72" s="12"/>
      <c r="BO72" s="12"/>
      <c r="BP72" s="12"/>
      <c r="BQ72" s="12"/>
      <c r="BR72" s="12"/>
      <c r="BS72" s="12"/>
      <c r="BT72" s="12"/>
      <c r="BU72" s="12"/>
      <c r="BV72" s="12"/>
      <c r="BW72" s="12"/>
      <c r="BX72" s="12"/>
      <c r="BY72" s="12"/>
      <c r="BZ72" s="12"/>
      <c r="CA72" s="12"/>
      <c r="CB72" s="12"/>
      <c r="CC72" s="12"/>
    </row>
    <row r="73" spans="1:81" ht="18.75" x14ac:dyDescent="0.25">
      <c r="A73" s="20"/>
      <c r="B73" s="326" t="s">
        <v>69</v>
      </c>
      <c r="C73" s="326"/>
      <c r="D73" s="326"/>
      <c r="E73" s="326"/>
      <c r="F73" s="326"/>
      <c r="G73" s="326"/>
      <c r="H73" s="326"/>
      <c r="I73" s="326"/>
      <c r="J73" s="326"/>
      <c r="K73" s="326"/>
      <c r="L73" s="326"/>
      <c r="M73" s="326"/>
      <c r="N73" s="326"/>
      <c r="O73" s="326"/>
      <c r="P73" s="327"/>
      <c r="Q73" s="12"/>
      <c r="R73" s="12"/>
      <c r="S73" s="12"/>
      <c r="T73" s="12"/>
      <c r="U73" s="12"/>
      <c r="V73" s="12"/>
      <c r="W73" s="12"/>
      <c r="X73" s="12"/>
      <c r="Y73" s="12"/>
      <c r="Z73" s="12"/>
      <c r="AA73" s="12"/>
      <c r="AB73" s="12"/>
      <c r="AC73" s="12"/>
      <c r="AD73" s="12"/>
      <c r="AE73" s="12"/>
      <c r="AF73" s="12"/>
      <c r="AG73" s="12"/>
      <c r="AH73" s="12"/>
      <c r="AI73" s="12"/>
      <c r="AJ73" s="12"/>
      <c r="AK73" s="12"/>
      <c r="AL73" s="12"/>
      <c r="AM73" s="12"/>
      <c r="AN73" s="12"/>
      <c r="AO73" s="12"/>
      <c r="AP73" s="12"/>
      <c r="AQ73" s="12"/>
      <c r="AR73" s="12"/>
      <c r="AS73" s="12"/>
      <c r="AT73" s="12"/>
      <c r="AU73" s="12"/>
      <c r="AV73" s="12"/>
      <c r="AW73" s="12"/>
      <c r="AX73" s="12"/>
      <c r="AY73" s="12"/>
      <c r="AZ73" s="12"/>
      <c r="BA73" s="12"/>
      <c r="BB73" s="12"/>
      <c r="BC73" s="12"/>
      <c r="BD73" s="12"/>
      <c r="BE73" s="12"/>
      <c r="BF73" s="12"/>
      <c r="BG73" s="12"/>
      <c r="BH73" s="12"/>
      <c r="BI73" s="12"/>
      <c r="BJ73" s="12"/>
      <c r="BK73" s="12"/>
      <c r="BL73" s="12"/>
      <c r="BM73" s="12"/>
      <c r="BN73" s="12"/>
      <c r="BO73" s="12"/>
      <c r="BP73" s="12"/>
      <c r="BQ73" s="12"/>
      <c r="BR73" s="12"/>
      <c r="BS73" s="12"/>
      <c r="BT73" s="12"/>
      <c r="BU73" s="12"/>
      <c r="BV73" s="12"/>
      <c r="BW73" s="12"/>
      <c r="BX73" s="12"/>
      <c r="BY73" s="12"/>
      <c r="BZ73" s="12"/>
      <c r="CA73" s="12"/>
      <c r="CB73" s="12"/>
      <c r="CC73" s="12"/>
    </row>
    <row r="74" spans="1:81" ht="15.75" x14ac:dyDescent="0.25">
      <c r="A74" s="20"/>
      <c r="B74" s="313">
        <f t="shared" ref="B74:F74" si="4">MAX(B5:B66)</f>
        <v>2099000</v>
      </c>
      <c r="C74" s="324">
        <f t="shared" si="4"/>
        <v>216000</v>
      </c>
      <c r="D74" s="324">
        <f t="shared" si="4"/>
        <v>60000.000000000851</v>
      </c>
      <c r="E74" s="324">
        <f t="shared" si="4"/>
        <v>1883400</v>
      </c>
      <c r="F74" s="328">
        <f t="shared" si="4"/>
        <v>24.5</v>
      </c>
      <c r="G74" s="329">
        <f>MAX(G5:G66)</f>
        <v>0.03</v>
      </c>
      <c r="H74" s="202" t="s">
        <v>16</v>
      </c>
      <c r="I74" s="199">
        <f>MAX(I5,I7,I9,I11,I13,I15,I17,I19,I21,I23,I25,I27,I61,I59,I29,I63,I31,I33,I35,I37,I39,I41,I43,I45,I47,I49,I51,I53,I55,I57,I65)</f>
        <v>91.29</v>
      </c>
      <c r="J74" s="199">
        <f t="shared" ref="J74:L74" si="5">MAX(J5,J7,J9,J11,J13,J15,J17,J19,J21,J23,J25,J27,J61,J59,J29,J63,J31,J33,J35,J37,J39,J41,J43,J45,J47,J49,J51,J53,J55,J57,J65)</f>
        <v>66</v>
      </c>
      <c r="K74" s="199">
        <f t="shared" si="5"/>
        <v>2.0625</v>
      </c>
      <c r="L74" s="199">
        <f t="shared" si="5"/>
        <v>29</v>
      </c>
      <c r="M74" s="330">
        <f>MAX(M5:M66)</f>
        <v>7.4999999999999997E-2</v>
      </c>
      <c r="N74" s="329">
        <f t="shared" ref="N74:O74" si="6">MAX(N5:N66)</f>
        <v>8.0500000000000007</v>
      </c>
      <c r="O74" s="337">
        <f t="shared" si="6"/>
        <v>21.8</v>
      </c>
      <c r="P74" s="340">
        <f>MAX(P5:P66)</f>
        <v>1.1499999999999999</v>
      </c>
      <c r="Q74" s="12"/>
      <c r="R74" s="12"/>
      <c r="S74" s="12"/>
      <c r="T74" s="12"/>
      <c r="U74" s="12"/>
      <c r="V74" s="12"/>
      <c r="W74" s="12"/>
      <c r="X74" s="12"/>
      <c r="Y74" s="12"/>
      <c r="Z74" s="12"/>
      <c r="AA74" s="12"/>
      <c r="AB74" s="12"/>
      <c r="AC74" s="12"/>
      <c r="AD74" s="12"/>
      <c r="AE74" s="12"/>
      <c r="AF74" s="12"/>
      <c r="AG74" s="12"/>
      <c r="AH74" s="12"/>
      <c r="AI74" s="12"/>
      <c r="AJ74" s="12"/>
      <c r="AK74" s="12"/>
      <c r="AL74" s="12"/>
      <c r="AM74" s="12"/>
      <c r="AN74" s="12"/>
      <c r="AO74" s="12"/>
      <c r="AP74" s="12"/>
      <c r="AQ74" s="12"/>
      <c r="AR74" s="12"/>
      <c r="AS74" s="12"/>
      <c r="AT74" s="12"/>
      <c r="AU74" s="12"/>
      <c r="AV74" s="12"/>
      <c r="AW74" s="12"/>
      <c r="AX74" s="12"/>
      <c r="AY74" s="12"/>
      <c r="AZ74" s="12"/>
      <c r="BA74" s="12"/>
      <c r="BB74" s="12"/>
      <c r="BC74" s="12"/>
      <c r="BD74" s="12"/>
      <c r="BE74" s="12"/>
      <c r="BF74" s="12"/>
      <c r="BG74" s="12"/>
      <c r="BH74" s="12"/>
      <c r="BI74" s="12"/>
      <c r="BJ74" s="12"/>
      <c r="BK74" s="12"/>
      <c r="BL74" s="12"/>
      <c r="BM74" s="12"/>
      <c r="BN74" s="12"/>
      <c r="BO74" s="12"/>
      <c r="BP74" s="12"/>
      <c r="BQ74" s="12"/>
      <c r="BR74" s="12"/>
      <c r="BS74" s="12"/>
      <c r="BT74" s="12"/>
      <c r="BU74" s="12"/>
      <c r="BV74" s="12"/>
      <c r="BW74" s="12"/>
      <c r="BX74" s="12"/>
      <c r="BY74" s="12"/>
      <c r="BZ74" s="12"/>
      <c r="CA74" s="12"/>
      <c r="CB74" s="12"/>
      <c r="CC74" s="12"/>
    </row>
    <row r="75" spans="1:81" ht="15.75" x14ac:dyDescent="0.25">
      <c r="A75" s="20"/>
      <c r="B75" s="312"/>
      <c r="C75" s="324"/>
      <c r="D75" s="324"/>
      <c r="E75" s="324"/>
      <c r="F75" s="328"/>
      <c r="G75" s="329"/>
      <c r="H75" s="201" t="s">
        <v>15</v>
      </c>
      <c r="I75" s="200">
        <f>MAX(I6,I8,I10,I12,I14,I16,I18,I20,I22,I64,I24,I26,I62,I60,I28,I30,I32,I34,I36,I38,I40,I42,I44,I46,I48,I50,I52,I54,I56,I58,I66)</f>
        <v>6.5957223573785368</v>
      </c>
      <c r="J75" s="200">
        <f t="shared" ref="J75:L75" si="7">MAX(J6,J8,J10,J12,J14,J16,J18,J20,J22,J64,J24,J26,J62,J60,J28,J30,J32,J34,J36,J38,J40,J42,J44,J46,J48,J50,J52,J54,J56,J58,J66)</f>
        <v>3.8546832436963054</v>
      </c>
      <c r="K75" s="200">
        <f t="shared" si="7"/>
        <v>0.1374124314144391</v>
      </c>
      <c r="L75" s="200">
        <f t="shared" si="7"/>
        <v>2.1364197256493132</v>
      </c>
      <c r="M75" s="330"/>
      <c r="N75" s="329"/>
      <c r="O75" s="337"/>
      <c r="P75" s="340"/>
      <c r="Q75" s="12"/>
      <c r="R75" s="12"/>
      <c r="S75" s="12"/>
      <c r="T75" s="12"/>
      <c r="U75" s="12"/>
      <c r="V75" s="12"/>
      <c r="W75" s="12"/>
      <c r="X75" s="12"/>
      <c r="Y75" s="12"/>
      <c r="Z75" s="12"/>
      <c r="AA75" s="12"/>
      <c r="AB75" s="12"/>
      <c r="AC75" s="12"/>
      <c r="AD75" s="12"/>
      <c r="AE75" s="12"/>
      <c r="AF75" s="12"/>
      <c r="AG75" s="12"/>
      <c r="AH75" s="12"/>
      <c r="AI75" s="12"/>
      <c r="AJ75" s="12"/>
      <c r="AK75" s="12"/>
      <c r="AL75" s="12"/>
      <c r="AM75" s="12"/>
      <c r="AN75" s="12"/>
      <c r="AO75" s="12"/>
      <c r="AP75" s="12"/>
      <c r="AQ75" s="12"/>
      <c r="AR75" s="12"/>
      <c r="AS75" s="12"/>
      <c r="AT75" s="12"/>
      <c r="AU75" s="12"/>
      <c r="AV75" s="12"/>
      <c r="AW75" s="12"/>
      <c r="AX75" s="12"/>
      <c r="AY75" s="12"/>
      <c r="AZ75" s="12"/>
      <c r="BA75" s="12"/>
      <c r="BB75" s="12"/>
      <c r="BC75" s="12"/>
      <c r="BD75" s="12"/>
      <c r="BE75" s="12"/>
      <c r="BF75" s="12"/>
      <c r="BG75" s="12"/>
      <c r="BH75" s="12"/>
      <c r="BI75" s="12"/>
      <c r="BJ75" s="12"/>
      <c r="BK75" s="12"/>
      <c r="BL75" s="12"/>
      <c r="BM75" s="12"/>
      <c r="BN75" s="12"/>
      <c r="BO75" s="12"/>
      <c r="BP75" s="12"/>
      <c r="BQ75" s="12"/>
      <c r="BR75" s="12"/>
      <c r="BS75" s="12"/>
      <c r="BT75" s="12"/>
      <c r="BU75" s="12"/>
      <c r="BV75" s="12"/>
      <c r="BW75" s="12"/>
      <c r="BX75" s="12"/>
      <c r="BY75" s="12"/>
      <c r="BZ75" s="12"/>
      <c r="CA75" s="12"/>
      <c r="CB75" s="12"/>
      <c r="CC75" s="12"/>
    </row>
    <row r="76" spans="1:81" ht="18.75" x14ac:dyDescent="0.25">
      <c r="A76" s="20"/>
      <c r="B76" s="341" t="s">
        <v>71</v>
      </c>
      <c r="C76" s="341"/>
      <c r="D76" s="341"/>
      <c r="E76" s="341"/>
      <c r="F76" s="341"/>
      <c r="G76" s="341"/>
      <c r="H76" s="341"/>
      <c r="I76" s="341"/>
      <c r="J76" s="341"/>
      <c r="K76" s="341"/>
      <c r="L76" s="341"/>
      <c r="M76" s="341"/>
      <c r="N76" s="341"/>
      <c r="O76" s="341"/>
      <c r="P76" s="342"/>
      <c r="Q76" s="12"/>
      <c r="R76" s="12"/>
      <c r="S76" s="12"/>
      <c r="T76" s="12"/>
      <c r="U76" s="12"/>
      <c r="V76" s="12"/>
      <c r="W76" s="12"/>
      <c r="X76" s="12"/>
      <c r="Y76" s="12"/>
      <c r="Z76" s="12"/>
      <c r="AA76" s="12"/>
      <c r="AB76" s="12"/>
      <c r="AC76" s="12"/>
      <c r="AD76" s="12"/>
      <c r="AE76" s="12"/>
      <c r="AF76" s="12"/>
      <c r="AG76" s="12"/>
      <c r="AH76" s="12"/>
      <c r="AI76" s="12"/>
      <c r="AJ76" s="12"/>
      <c r="AK76" s="12"/>
      <c r="AL76" s="12"/>
      <c r="AM76" s="12"/>
      <c r="AN76" s="12"/>
      <c r="AO76" s="12"/>
      <c r="AP76" s="12"/>
      <c r="AQ76" s="12"/>
      <c r="AR76" s="12"/>
      <c r="AS76" s="12"/>
      <c r="AT76" s="12"/>
      <c r="AU76" s="12"/>
      <c r="AV76" s="12"/>
      <c r="AW76" s="12"/>
      <c r="AX76" s="12"/>
      <c r="AY76" s="12"/>
      <c r="AZ76" s="12"/>
      <c r="BA76" s="12"/>
      <c r="BB76" s="12"/>
      <c r="BC76" s="12"/>
      <c r="BD76" s="12"/>
      <c r="BE76" s="12"/>
      <c r="BF76" s="12"/>
      <c r="BG76" s="12"/>
      <c r="BH76" s="12"/>
      <c r="BI76" s="12"/>
      <c r="BJ76" s="12"/>
      <c r="BK76" s="12"/>
      <c r="BL76" s="12"/>
      <c r="BM76" s="12"/>
      <c r="BN76" s="12"/>
      <c r="BO76" s="12"/>
      <c r="BP76" s="12"/>
      <c r="BQ76" s="12"/>
      <c r="BR76" s="12"/>
      <c r="BS76" s="12"/>
      <c r="BT76" s="12"/>
      <c r="BU76" s="12"/>
      <c r="BV76" s="12"/>
      <c r="BW76" s="12"/>
      <c r="BX76" s="12"/>
      <c r="BY76" s="12"/>
      <c r="BZ76" s="12"/>
      <c r="CA76" s="12"/>
      <c r="CB76" s="12"/>
      <c r="CC76" s="12"/>
    </row>
    <row r="77" spans="1:81" ht="15.75" x14ac:dyDescent="0.25">
      <c r="A77" s="20"/>
      <c r="B77" s="313">
        <f t="shared" ref="B77:D77" si="8">MIN(B5:B66)</f>
        <v>935000</v>
      </c>
      <c r="C77" s="315">
        <f t="shared" si="8"/>
        <v>0</v>
      </c>
      <c r="D77" s="315">
        <f t="shared" si="8"/>
        <v>0</v>
      </c>
      <c r="E77" s="313">
        <f>MIN(E5:E66)</f>
        <v>1098100</v>
      </c>
      <c r="F77" s="345">
        <f>MIN(F5:F66)</f>
        <v>11.100000000000364</v>
      </c>
      <c r="G77" s="347">
        <f>MIN(G5:G66)</f>
        <v>0</v>
      </c>
      <c r="H77" s="185" t="s">
        <v>16</v>
      </c>
      <c r="I77" s="199">
        <f>MIN(I65,I57,I55,I53,I51,I49,I47,I45,I43,I41,I39,I37,I63,I35,I61,I59,I33,I31,I29,I27,I25,I23,I21,I19,I17,I15,I13,I11,I9,I7,I5)</f>
        <v>17.5975</v>
      </c>
      <c r="J77" s="199">
        <f t="shared" ref="J77:L77" si="9">MIN(J65,J57,J55,J53,J51,J49,J47,J45,J43,J41,J39,J37,J63,J35,J61,J59,J33,J31,J29,J27,J25,J23,J21,J19,J17,J15,J13,J11,J9,J7,J5)</f>
        <v>5.7750000000000004</v>
      </c>
      <c r="K77" s="199">
        <f t="shared" si="9"/>
        <v>0.34375</v>
      </c>
      <c r="L77" s="186">
        <f t="shared" si="9"/>
        <v>11</v>
      </c>
      <c r="M77" s="321">
        <f t="shared" ref="M77:O77" si="10">MIN(M5:M66)</f>
        <v>2.5999999999999999E-2</v>
      </c>
      <c r="N77" s="319">
        <f t="shared" si="10"/>
        <v>7.5</v>
      </c>
      <c r="O77" s="339">
        <f t="shared" si="10"/>
        <v>15.7</v>
      </c>
      <c r="P77" s="340">
        <f>MIN(P5:P66)</f>
        <v>0.95</v>
      </c>
      <c r="Q77" s="12"/>
      <c r="R77" s="12"/>
      <c r="S77" s="12"/>
      <c r="T77" s="12"/>
      <c r="U77" s="12"/>
      <c r="V77" s="12"/>
      <c r="W77" s="12"/>
      <c r="X77" s="12"/>
      <c r="Y77" s="12"/>
      <c r="Z77" s="12"/>
      <c r="AA77" s="12"/>
      <c r="AB77" s="12"/>
      <c r="AC77" s="12"/>
      <c r="AD77" s="12"/>
      <c r="AE77" s="12"/>
      <c r="AF77" s="12"/>
      <c r="AG77" s="12"/>
      <c r="AH77" s="12"/>
      <c r="AI77" s="12"/>
      <c r="AJ77" s="12"/>
      <c r="AK77" s="12"/>
      <c r="AL77" s="12"/>
      <c r="AM77" s="12"/>
      <c r="AN77" s="12"/>
      <c r="AO77" s="12"/>
      <c r="AP77" s="12"/>
      <c r="AQ77" s="12"/>
      <c r="AR77" s="12"/>
      <c r="AS77" s="12"/>
      <c r="AT77" s="12"/>
      <c r="AU77" s="12"/>
      <c r="AV77" s="12"/>
      <c r="AW77" s="12"/>
      <c r="AX77" s="12"/>
      <c r="AY77" s="12"/>
      <c r="AZ77" s="12"/>
      <c r="BA77" s="12"/>
      <c r="BB77" s="12"/>
      <c r="BC77" s="12"/>
      <c r="BD77" s="12"/>
      <c r="BE77" s="12"/>
      <c r="BF77" s="12"/>
      <c r="BG77" s="12"/>
      <c r="BH77" s="12"/>
      <c r="BI77" s="12"/>
      <c r="BJ77" s="12"/>
      <c r="BK77" s="12"/>
      <c r="BL77" s="12"/>
      <c r="BM77" s="12"/>
      <c r="BN77" s="12"/>
      <c r="BO77" s="12"/>
      <c r="BP77" s="12"/>
      <c r="BQ77" s="12"/>
      <c r="BR77" s="12"/>
      <c r="BS77" s="12"/>
      <c r="BT77" s="12"/>
      <c r="BU77" s="12"/>
      <c r="BV77" s="12"/>
      <c r="BW77" s="12"/>
      <c r="BX77" s="12"/>
      <c r="BY77" s="12"/>
      <c r="BZ77" s="12"/>
      <c r="CA77" s="12"/>
      <c r="CB77" s="12"/>
      <c r="CC77" s="12"/>
    </row>
    <row r="78" spans="1:81" ht="15.75" x14ac:dyDescent="0.25">
      <c r="A78" s="20"/>
      <c r="B78" s="343"/>
      <c r="C78" s="344"/>
      <c r="D78" s="344"/>
      <c r="E78" s="343"/>
      <c r="F78" s="346"/>
      <c r="G78" s="348"/>
      <c r="H78" s="33" t="s">
        <v>15</v>
      </c>
      <c r="I78" s="197">
        <f>MIN(I66,I58,I56,I54,I52,I50,I48,I46,I44,I42,I40,I38,I36,I34,I64,I62,I60,I32,I30,I28,I26,I24,I22,I20,I18,I16,I14,I12,I10,I8,I6)</f>
        <v>0.94550527802057416</v>
      </c>
      <c r="J78" s="197">
        <f t="shared" ref="J78:L78" si="11">MIN(J66,J58,J56,J54,J52,J50,J48,J46,J44,J42,J40,J38,J36,J34,J64,J62,J60,J32,J30,J28,J26,J24,J22,J20,J18,J16,J14,J12,J10,J8,J6)</f>
        <v>0.20450267075176246</v>
      </c>
      <c r="K78" s="197">
        <f t="shared" si="11"/>
        <v>2.5841395848838173E-2</v>
      </c>
      <c r="L78" s="32">
        <f t="shared" si="11"/>
        <v>0.73775176749791871</v>
      </c>
      <c r="M78" s="338"/>
      <c r="N78" s="322"/>
      <c r="O78" s="340"/>
      <c r="P78" s="340"/>
      <c r="Q78" s="12"/>
      <c r="R78" s="12"/>
      <c r="S78" s="12"/>
      <c r="T78" s="12"/>
      <c r="U78" s="12"/>
      <c r="V78" s="12"/>
      <c r="W78" s="12"/>
      <c r="X78" s="12"/>
      <c r="Y78" s="12"/>
      <c r="Z78" s="12"/>
      <c r="AA78" s="12"/>
      <c r="AB78" s="12"/>
      <c r="AC78" s="12"/>
      <c r="AD78" s="12"/>
      <c r="AE78" s="12"/>
      <c r="AF78" s="12"/>
      <c r="AG78" s="12"/>
      <c r="AH78" s="12"/>
      <c r="AI78" s="12"/>
      <c r="AJ78" s="12"/>
      <c r="AK78" s="12"/>
      <c r="AL78" s="12"/>
      <c r="AM78" s="12"/>
      <c r="AN78" s="12"/>
      <c r="AO78" s="12"/>
      <c r="AP78" s="12"/>
      <c r="AQ78" s="12"/>
      <c r="AR78" s="12"/>
      <c r="AS78" s="12"/>
      <c r="AT78" s="12"/>
      <c r="AU78" s="12"/>
      <c r="AV78" s="12"/>
      <c r="AW78" s="12"/>
      <c r="AX78" s="12"/>
      <c r="AY78" s="12"/>
      <c r="AZ78" s="12"/>
      <c r="BA78" s="12"/>
      <c r="BB78" s="12"/>
      <c r="BC78" s="12"/>
      <c r="BD78" s="12"/>
      <c r="BE78" s="12"/>
      <c r="BF78" s="12"/>
      <c r="BG78" s="12"/>
      <c r="BH78" s="12"/>
      <c r="BI78" s="12"/>
      <c r="BJ78" s="12"/>
      <c r="BK78" s="12"/>
      <c r="BL78" s="12"/>
      <c r="BM78" s="12"/>
      <c r="BN78" s="12"/>
      <c r="BO78" s="12"/>
      <c r="BP78" s="12"/>
      <c r="BQ78" s="12"/>
      <c r="BR78" s="12"/>
      <c r="BS78" s="12"/>
      <c r="BT78" s="12"/>
      <c r="BU78" s="12"/>
      <c r="BV78" s="12"/>
      <c r="BW78" s="12"/>
      <c r="BX78" s="12"/>
      <c r="BY78" s="12"/>
      <c r="BZ78" s="12"/>
      <c r="CA78" s="12"/>
      <c r="CB78" s="12"/>
      <c r="CC78" s="12"/>
    </row>
    <row r="79" spans="1:81" ht="15.75" x14ac:dyDescent="0.25">
      <c r="A79" s="20"/>
      <c r="B79" s="29"/>
      <c r="C79" s="29"/>
      <c r="D79" s="29"/>
      <c r="E79" s="29"/>
      <c r="F79" s="26"/>
      <c r="G79" s="13"/>
      <c r="H79" s="20"/>
      <c r="I79" s="22"/>
      <c r="J79" s="22"/>
      <c r="K79" s="22"/>
      <c r="L79" s="22"/>
      <c r="M79" s="24"/>
      <c r="N79" s="22"/>
      <c r="O79" s="20"/>
      <c r="P79" s="12"/>
      <c r="Q79" s="12"/>
      <c r="R79" s="12"/>
      <c r="S79" s="12"/>
      <c r="T79" s="12"/>
      <c r="U79" s="12"/>
      <c r="V79" s="12"/>
      <c r="W79" s="12"/>
      <c r="X79" s="12"/>
      <c r="Y79" s="12"/>
      <c r="Z79" s="12"/>
      <c r="AA79" s="12"/>
      <c r="AB79" s="12"/>
      <c r="AC79" s="12"/>
      <c r="AD79" s="12"/>
      <c r="AE79" s="12"/>
      <c r="AF79" s="12"/>
      <c r="AG79" s="12"/>
      <c r="AH79" s="12"/>
      <c r="AI79" s="12"/>
      <c r="AJ79" s="12"/>
      <c r="AK79" s="12"/>
      <c r="AL79" s="12"/>
      <c r="AM79" s="12"/>
      <c r="AN79" s="12"/>
      <c r="AO79" s="12"/>
      <c r="AP79" s="12"/>
      <c r="AQ79" s="12"/>
      <c r="AR79" s="12"/>
      <c r="AS79" s="12"/>
      <c r="AT79" s="12"/>
      <c r="AU79" s="12"/>
      <c r="AV79" s="12"/>
      <c r="AW79" s="12"/>
      <c r="AX79" s="12"/>
      <c r="AY79" s="12"/>
      <c r="AZ79" s="12"/>
      <c r="BA79" s="12"/>
      <c r="BB79" s="12"/>
      <c r="BC79" s="12"/>
      <c r="BD79" s="12"/>
      <c r="BE79" s="12"/>
      <c r="BF79" s="12"/>
      <c r="BG79" s="12"/>
      <c r="BH79" s="12"/>
      <c r="BI79" s="12"/>
      <c r="BJ79" s="12"/>
      <c r="BK79" s="12"/>
      <c r="BL79" s="12"/>
      <c r="BM79" s="12"/>
      <c r="BN79" s="12"/>
      <c r="BO79" s="12"/>
      <c r="BP79" s="12"/>
      <c r="BQ79" s="12"/>
      <c r="BR79" s="12"/>
      <c r="BS79" s="12"/>
      <c r="BT79" s="12"/>
      <c r="BU79" s="12"/>
      <c r="BV79" s="12"/>
      <c r="BW79" s="12"/>
      <c r="BX79" s="12"/>
      <c r="BY79" s="12"/>
      <c r="BZ79" s="12"/>
      <c r="CA79" s="12"/>
      <c r="CB79" s="12"/>
      <c r="CC79" s="12"/>
    </row>
    <row r="80" spans="1:81" ht="15.75" x14ac:dyDescent="0.25">
      <c r="A80" s="20"/>
      <c r="B80" s="29"/>
      <c r="C80" s="29"/>
      <c r="D80" s="29"/>
      <c r="E80" s="29"/>
      <c r="F80" s="26"/>
      <c r="G80" s="13"/>
      <c r="H80" s="20"/>
      <c r="I80" s="22"/>
      <c r="J80" s="22"/>
      <c r="K80" s="22"/>
      <c r="L80" s="22"/>
      <c r="M80" s="24"/>
      <c r="N80" s="22"/>
      <c r="O80" s="20"/>
      <c r="P80" s="12"/>
      <c r="Q80" s="12"/>
      <c r="R80" s="12"/>
      <c r="S80" s="12"/>
      <c r="T80" s="12"/>
      <c r="U80" s="12"/>
      <c r="V80" s="12"/>
      <c r="W80" s="12"/>
      <c r="X80" s="12"/>
      <c r="Y80" s="12"/>
      <c r="Z80" s="12"/>
      <c r="AA80" s="12"/>
      <c r="AB80" s="12"/>
      <c r="AC80" s="12"/>
      <c r="AD80" s="12"/>
      <c r="AE80" s="12"/>
      <c r="AF80" s="12"/>
      <c r="AG80" s="12"/>
      <c r="AH80" s="12"/>
      <c r="AI80" s="12"/>
      <c r="AJ80" s="12"/>
      <c r="AK80" s="12"/>
      <c r="AL80" s="12"/>
      <c r="AM80" s="12"/>
      <c r="AN80" s="12"/>
      <c r="AO80" s="12"/>
      <c r="AP80" s="12"/>
      <c r="AQ80" s="12"/>
      <c r="AR80" s="12"/>
      <c r="AS80" s="12"/>
      <c r="AT80" s="12"/>
      <c r="AU80" s="12"/>
      <c r="AV80" s="12"/>
      <c r="AW80" s="12"/>
      <c r="AX80" s="12"/>
      <c r="AY80" s="12"/>
      <c r="AZ80" s="12"/>
      <c r="BA80" s="12"/>
      <c r="BB80" s="12"/>
      <c r="BC80" s="12"/>
      <c r="BD80" s="12"/>
      <c r="BE80" s="12"/>
      <c r="BF80" s="12"/>
      <c r="BG80" s="12"/>
      <c r="BH80" s="12"/>
      <c r="BI80" s="12"/>
      <c r="BJ80" s="12"/>
      <c r="BK80" s="12"/>
      <c r="BL80" s="12"/>
      <c r="BM80" s="12"/>
      <c r="BN80" s="12"/>
      <c r="BO80" s="12"/>
      <c r="BP80" s="12"/>
      <c r="BQ80" s="12"/>
      <c r="BR80" s="12"/>
      <c r="BS80" s="12"/>
      <c r="BT80" s="12"/>
      <c r="BU80" s="12"/>
      <c r="BV80" s="12"/>
      <c r="BW80" s="12"/>
      <c r="BX80" s="12"/>
      <c r="BY80" s="12"/>
      <c r="BZ80" s="12"/>
      <c r="CA80" s="12"/>
      <c r="CB80" s="12"/>
      <c r="CC80" s="12"/>
    </row>
    <row r="81" spans="1:81" ht="15.75" x14ac:dyDescent="0.25">
      <c r="A81" s="20"/>
      <c r="B81" s="29"/>
      <c r="C81" s="29"/>
      <c r="D81" s="29"/>
      <c r="E81" s="29"/>
      <c r="F81" s="26"/>
      <c r="G81" s="13"/>
      <c r="H81" s="20"/>
      <c r="I81" s="22"/>
      <c r="J81" s="22"/>
      <c r="K81" s="22"/>
      <c r="L81" s="22"/>
      <c r="M81" s="24"/>
      <c r="N81" s="22"/>
      <c r="O81" s="20"/>
      <c r="P81" s="12"/>
      <c r="Q81" s="12"/>
      <c r="R81" s="12"/>
      <c r="S81" s="12"/>
      <c r="T81" s="12"/>
      <c r="U81" s="12"/>
      <c r="V81" s="12"/>
      <c r="W81" s="12"/>
      <c r="X81" s="12"/>
      <c r="Y81" s="12"/>
      <c r="Z81" s="12"/>
      <c r="AA81" s="12"/>
      <c r="AB81" s="12"/>
      <c r="AC81" s="12"/>
      <c r="AD81" s="12"/>
      <c r="AE81" s="12"/>
      <c r="AF81" s="12"/>
      <c r="AG81" s="12"/>
      <c r="AH81" s="12"/>
      <c r="AI81" s="12"/>
      <c r="AJ81" s="12"/>
      <c r="AK81" s="12"/>
      <c r="AL81" s="12"/>
      <c r="AM81" s="12"/>
      <c r="AN81" s="12"/>
      <c r="AO81" s="12"/>
      <c r="AP81" s="12"/>
      <c r="AQ81" s="12"/>
      <c r="AR81" s="12"/>
      <c r="AS81" s="12"/>
      <c r="AT81" s="12"/>
      <c r="AU81" s="12"/>
      <c r="AV81" s="12"/>
      <c r="AW81" s="12"/>
      <c r="AX81" s="12"/>
      <c r="AY81" s="12"/>
      <c r="AZ81" s="12"/>
      <c r="BA81" s="12"/>
      <c r="BB81" s="12"/>
      <c r="BC81" s="12"/>
      <c r="BD81" s="12"/>
      <c r="BE81" s="12"/>
      <c r="BF81" s="12"/>
      <c r="BG81" s="12"/>
      <c r="BH81" s="12"/>
      <c r="BI81" s="12"/>
      <c r="BJ81" s="12"/>
      <c r="BK81" s="12"/>
      <c r="BL81" s="12"/>
      <c r="BM81" s="12"/>
      <c r="BN81" s="12"/>
      <c r="BO81" s="12"/>
      <c r="BP81" s="12"/>
      <c r="BQ81" s="12"/>
      <c r="BR81" s="12"/>
      <c r="BS81" s="12"/>
      <c r="BT81" s="12"/>
      <c r="BU81" s="12"/>
      <c r="BV81" s="12"/>
      <c r="BW81" s="12"/>
      <c r="BX81" s="12"/>
      <c r="BY81" s="12"/>
      <c r="BZ81" s="12"/>
      <c r="CA81" s="12"/>
      <c r="CB81" s="12"/>
      <c r="CC81" s="12"/>
    </row>
    <row r="82" spans="1:81" ht="15.75" x14ac:dyDescent="0.25">
      <c r="A82" s="20"/>
      <c r="B82" s="29"/>
      <c r="C82" s="29"/>
      <c r="D82" s="29"/>
      <c r="E82" s="29"/>
      <c r="F82" s="26"/>
      <c r="G82" s="13"/>
      <c r="H82" s="20"/>
      <c r="I82" s="22"/>
      <c r="J82" s="22"/>
      <c r="K82" s="22"/>
      <c r="L82" s="22"/>
      <c r="M82" s="24"/>
      <c r="N82" s="22"/>
      <c r="O82" s="20"/>
      <c r="P82" s="12"/>
      <c r="Q82" s="12"/>
      <c r="R82" s="12"/>
      <c r="S82" s="12"/>
      <c r="T82" s="12"/>
      <c r="U82" s="12"/>
      <c r="V82" s="12"/>
      <c r="W82" s="12"/>
      <c r="X82" s="12"/>
      <c r="Y82" s="12"/>
      <c r="Z82" s="12"/>
      <c r="AA82" s="12"/>
      <c r="AB82" s="12"/>
      <c r="AC82" s="12"/>
      <c r="AD82" s="12"/>
      <c r="AE82" s="12"/>
      <c r="AF82" s="12"/>
      <c r="AG82" s="12"/>
      <c r="AH82" s="12"/>
      <c r="AI82" s="12"/>
      <c r="AJ82" s="12"/>
      <c r="AK82" s="12"/>
      <c r="AL82" s="12"/>
      <c r="AM82" s="12"/>
      <c r="AN82" s="12"/>
      <c r="AO82" s="12"/>
      <c r="AP82" s="12"/>
      <c r="AQ82" s="12"/>
      <c r="AR82" s="12"/>
      <c r="AS82" s="12"/>
      <c r="AT82" s="12"/>
      <c r="AU82" s="12"/>
      <c r="AV82" s="12"/>
      <c r="AW82" s="12"/>
      <c r="AX82" s="12"/>
      <c r="AY82" s="12"/>
      <c r="AZ82" s="12"/>
      <c r="BA82" s="12"/>
      <c r="BB82" s="12"/>
      <c r="BC82" s="12"/>
      <c r="BD82" s="12"/>
      <c r="BE82" s="12"/>
      <c r="BF82" s="12"/>
      <c r="BG82" s="12"/>
      <c r="BH82" s="12"/>
      <c r="BI82" s="12"/>
      <c r="BJ82" s="12"/>
      <c r="BK82" s="12"/>
      <c r="BL82" s="12"/>
      <c r="BM82" s="12"/>
      <c r="BN82" s="12"/>
      <c r="BO82" s="12"/>
      <c r="BP82" s="12"/>
      <c r="BQ82" s="12"/>
      <c r="BR82" s="12"/>
      <c r="BS82" s="12"/>
      <c r="BT82" s="12"/>
      <c r="BU82" s="12"/>
      <c r="BV82" s="12"/>
      <c r="BW82" s="12"/>
      <c r="BX82" s="12"/>
      <c r="BY82" s="12"/>
      <c r="BZ82" s="12"/>
      <c r="CA82" s="12"/>
      <c r="CB82" s="12"/>
      <c r="CC82" s="12"/>
    </row>
    <row r="83" spans="1:81" ht="15.75" x14ac:dyDescent="0.25">
      <c r="A83" s="20"/>
      <c r="B83" s="29"/>
      <c r="C83" s="29"/>
      <c r="D83" s="29"/>
      <c r="E83" s="29"/>
      <c r="F83" s="26"/>
      <c r="G83" s="13"/>
      <c r="H83" s="20"/>
      <c r="I83" s="22"/>
      <c r="J83" s="22"/>
      <c r="K83" s="22"/>
      <c r="L83" s="22"/>
      <c r="M83" s="24"/>
      <c r="N83" s="22"/>
      <c r="O83" s="20"/>
      <c r="P83" s="12"/>
      <c r="Q83" s="12"/>
      <c r="R83" s="12"/>
      <c r="S83" s="12"/>
      <c r="T83" s="12"/>
      <c r="U83" s="12"/>
      <c r="V83" s="12"/>
      <c r="W83" s="12"/>
      <c r="X83" s="12"/>
      <c r="Y83" s="12"/>
      <c r="Z83" s="12"/>
      <c r="AA83" s="12"/>
      <c r="AB83" s="12"/>
      <c r="AC83" s="12"/>
      <c r="AD83" s="12"/>
      <c r="AE83" s="12"/>
      <c r="AF83" s="12"/>
      <c r="AG83" s="12"/>
      <c r="AH83" s="12"/>
      <c r="AI83" s="12"/>
      <c r="AJ83" s="12"/>
      <c r="AK83" s="12"/>
      <c r="AL83" s="12"/>
      <c r="AM83" s="12"/>
      <c r="AN83" s="12"/>
      <c r="AO83" s="12"/>
      <c r="AP83" s="12"/>
      <c r="AQ83" s="12"/>
      <c r="AR83" s="12"/>
      <c r="AS83" s="12"/>
      <c r="AT83" s="12"/>
      <c r="AU83" s="12"/>
      <c r="AV83" s="12"/>
      <c r="AW83" s="12"/>
      <c r="AX83" s="12"/>
      <c r="AY83" s="12"/>
      <c r="AZ83" s="12"/>
      <c r="BA83" s="12"/>
      <c r="BB83" s="12"/>
      <c r="BC83" s="12"/>
      <c r="BD83" s="12"/>
      <c r="BE83" s="12"/>
      <c r="BF83" s="12"/>
      <c r="BG83" s="12"/>
      <c r="BH83" s="12"/>
      <c r="BI83" s="12"/>
      <c r="BJ83" s="12"/>
      <c r="BK83" s="12"/>
      <c r="BL83" s="12"/>
      <c r="BM83" s="12"/>
      <c r="BN83" s="12"/>
      <c r="BO83" s="12"/>
      <c r="BP83" s="12"/>
      <c r="BQ83" s="12"/>
      <c r="BR83" s="12"/>
      <c r="BS83" s="12"/>
      <c r="BT83" s="12"/>
      <c r="BU83" s="12"/>
      <c r="BV83" s="12"/>
      <c r="BW83" s="12"/>
      <c r="BX83" s="12"/>
      <c r="BY83" s="12"/>
      <c r="BZ83" s="12"/>
      <c r="CA83" s="12"/>
      <c r="CB83" s="12"/>
      <c r="CC83" s="12"/>
    </row>
    <row r="84" spans="1:81" ht="15.75" x14ac:dyDescent="0.25">
      <c r="A84" s="20"/>
      <c r="B84" s="29"/>
      <c r="C84" s="29"/>
      <c r="D84" s="29"/>
      <c r="E84" s="29"/>
      <c r="F84" s="26"/>
      <c r="G84" s="13"/>
      <c r="H84" s="20"/>
      <c r="I84" s="22"/>
      <c r="J84" s="22"/>
      <c r="K84" s="22"/>
      <c r="L84" s="22"/>
      <c r="M84" s="24"/>
      <c r="N84" s="22"/>
      <c r="O84" s="20"/>
      <c r="P84" s="12"/>
      <c r="Q84" s="12"/>
      <c r="R84" s="12"/>
      <c r="S84" s="12"/>
      <c r="T84" s="12"/>
      <c r="U84" s="12"/>
      <c r="V84" s="12"/>
      <c r="W84" s="12"/>
      <c r="X84" s="12"/>
      <c r="Y84" s="12"/>
      <c r="Z84" s="12"/>
      <c r="AA84" s="12"/>
      <c r="AB84" s="12"/>
      <c r="AC84" s="12"/>
      <c r="AD84" s="12"/>
      <c r="AE84" s="12"/>
      <c r="AF84" s="12"/>
      <c r="AG84" s="12"/>
      <c r="AH84" s="12"/>
      <c r="AI84" s="12"/>
      <c r="AJ84" s="12"/>
      <c r="AK84" s="12"/>
      <c r="AL84" s="12"/>
      <c r="AM84" s="12"/>
      <c r="AN84" s="12"/>
      <c r="AO84" s="12"/>
      <c r="AP84" s="12"/>
      <c r="AQ84" s="12"/>
      <c r="AR84" s="12"/>
      <c r="AS84" s="12"/>
      <c r="AT84" s="12"/>
      <c r="AU84" s="12"/>
      <c r="AV84" s="12"/>
      <c r="AW84" s="12"/>
      <c r="AX84" s="12"/>
      <c r="AY84" s="12"/>
      <c r="AZ84" s="12"/>
      <c r="BA84" s="12"/>
      <c r="BB84" s="12"/>
      <c r="BC84" s="12"/>
      <c r="BD84" s="12"/>
      <c r="BE84" s="12"/>
      <c r="BF84" s="12"/>
      <c r="BG84" s="12"/>
      <c r="BH84" s="12"/>
      <c r="BI84" s="12"/>
      <c r="BJ84" s="12"/>
      <c r="BK84" s="12"/>
      <c r="BL84" s="12"/>
      <c r="BM84" s="12"/>
      <c r="BN84" s="12"/>
      <c r="BO84" s="12"/>
      <c r="BP84" s="12"/>
      <c r="BQ84" s="12"/>
      <c r="BR84" s="12"/>
      <c r="BS84" s="12"/>
      <c r="BT84" s="12"/>
      <c r="BU84" s="12"/>
      <c r="BV84" s="12"/>
      <c r="BW84" s="12"/>
      <c r="BX84" s="12"/>
      <c r="BY84" s="12"/>
      <c r="BZ84" s="12"/>
      <c r="CA84" s="12"/>
      <c r="CB84" s="12"/>
      <c r="CC84" s="12"/>
    </row>
    <row r="85" spans="1:81" ht="15.75" x14ac:dyDescent="0.25">
      <c r="A85" s="20"/>
      <c r="B85" s="29"/>
      <c r="C85" s="29"/>
      <c r="D85" s="29"/>
      <c r="E85" s="29"/>
      <c r="F85" s="26"/>
      <c r="G85" s="13"/>
      <c r="H85" s="20"/>
      <c r="I85" s="22"/>
      <c r="J85" s="22"/>
      <c r="K85" s="22"/>
      <c r="L85" s="22"/>
      <c r="M85" s="24"/>
      <c r="N85" s="22"/>
      <c r="O85" s="20"/>
      <c r="P85" s="12"/>
      <c r="Q85" s="12"/>
      <c r="R85" s="12"/>
      <c r="S85" s="12"/>
      <c r="T85" s="12"/>
      <c r="U85" s="12"/>
      <c r="V85" s="12"/>
      <c r="W85" s="12"/>
      <c r="X85" s="12"/>
      <c r="Y85" s="12"/>
      <c r="Z85" s="12"/>
      <c r="AA85" s="12"/>
      <c r="AB85" s="12"/>
      <c r="AC85" s="12"/>
      <c r="AD85" s="12"/>
      <c r="AE85" s="12"/>
      <c r="AF85" s="12"/>
      <c r="AG85" s="12"/>
      <c r="AH85" s="12"/>
      <c r="AI85" s="12"/>
      <c r="AJ85" s="12"/>
      <c r="AK85" s="12"/>
      <c r="AL85" s="12"/>
      <c r="AM85" s="12"/>
      <c r="AN85" s="12"/>
      <c r="AO85" s="12"/>
      <c r="AP85" s="12"/>
      <c r="AQ85" s="12"/>
      <c r="AR85" s="12"/>
      <c r="AS85" s="12"/>
      <c r="AT85" s="12"/>
      <c r="AU85" s="12"/>
      <c r="AV85" s="12"/>
      <c r="AW85" s="12"/>
      <c r="AX85" s="12"/>
      <c r="AY85" s="12"/>
      <c r="AZ85" s="12"/>
      <c r="BA85" s="12"/>
      <c r="BB85" s="12"/>
      <c r="BC85" s="12"/>
      <c r="BD85" s="12"/>
      <c r="BE85" s="12"/>
      <c r="BF85" s="12"/>
      <c r="BG85" s="12"/>
      <c r="BH85" s="12"/>
      <c r="BI85" s="12"/>
      <c r="BJ85" s="12"/>
      <c r="BK85" s="12"/>
      <c r="BL85" s="12"/>
      <c r="BM85" s="12"/>
      <c r="BN85" s="12"/>
      <c r="BO85" s="12"/>
      <c r="BP85" s="12"/>
      <c r="BQ85" s="12"/>
      <c r="BR85" s="12"/>
      <c r="BS85" s="12"/>
      <c r="BT85" s="12"/>
      <c r="BU85" s="12"/>
      <c r="BV85" s="12"/>
      <c r="BW85" s="12"/>
      <c r="BX85" s="12"/>
      <c r="BY85" s="12"/>
      <c r="BZ85" s="12"/>
      <c r="CA85" s="12"/>
      <c r="CB85" s="12"/>
      <c r="CC85" s="12"/>
    </row>
    <row r="86" spans="1:81" ht="15.75" x14ac:dyDescent="0.25">
      <c r="A86" s="20"/>
      <c r="B86" s="29"/>
      <c r="C86" s="29"/>
      <c r="D86" s="29"/>
      <c r="E86" s="29"/>
      <c r="F86" s="26"/>
      <c r="G86" s="13"/>
      <c r="H86" s="20"/>
      <c r="I86" s="22"/>
      <c r="J86" s="22"/>
      <c r="K86" s="22"/>
      <c r="L86" s="22"/>
      <c r="M86" s="24"/>
      <c r="N86" s="22"/>
      <c r="O86" s="20"/>
      <c r="P86" s="12"/>
      <c r="Q86" s="12"/>
      <c r="R86" s="12"/>
      <c r="S86" s="12"/>
      <c r="T86" s="12"/>
      <c r="U86" s="12"/>
      <c r="V86" s="12"/>
      <c r="W86" s="12"/>
      <c r="X86" s="12"/>
      <c r="Y86" s="12"/>
      <c r="Z86" s="12"/>
      <c r="AA86" s="12"/>
      <c r="AB86" s="12"/>
      <c r="AC86" s="12"/>
      <c r="AD86" s="12"/>
      <c r="AE86" s="12"/>
      <c r="AF86" s="12"/>
      <c r="AG86" s="12"/>
      <c r="AH86" s="12"/>
      <c r="AI86" s="12"/>
      <c r="AJ86" s="12"/>
      <c r="AK86" s="12"/>
      <c r="AL86" s="12"/>
      <c r="AM86" s="12"/>
      <c r="AN86" s="12"/>
      <c r="AO86" s="12"/>
      <c r="AP86" s="12"/>
      <c r="AQ86" s="12"/>
      <c r="AR86" s="12"/>
      <c r="AS86" s="12"/>
      <c r="AT86" s="12"/>
      <c r="AU86" s="12"/>
      <c r="AV86" s="12"/>
      <c r="AW86" s="12"/>
      <c r="AX86" s="12"/>
      <c r="AY86" s="12"/>
      <c r="AZ86" s="12"/>
      <c r="BA86" s="12"/>
      <c r="BB86" s="12"/>
      <c r="BC86" s="12"/>
      <c r="BD86" s="12"/>
      <c r="BE86" s="12"/>
      <c r="BF86" s="12"/>
      <c r="BG86" s="12"/>
      <c r="BH86" s="12"/>
      <c r="BI86" s="12"/>
      <c r="BJ86" s="12"/>
      <c r="BK86" s="12"/>
      <c r="BL86" s="12"/>
      <c r="BM86" s="12"/>
      <c r="BN86" s="12"/>
      <c r="BO86" s="12"/>
      <c r="BP86" s="12"/>
      <c r="BQ86" s="12"/>
      <c r="BR86" s="12"/>
      <c r="BS86" s="12"/>
      <c r="BT86" s="12"/>
      <c r="BU86" s="12"/>
      <c r="BV86" s="12"/>
      <c r="BW86" s="12"/>
      <c r="BX86" s="12"/>
      <c r="BY86" s="12"/>
      <c r="BZ86" s="12"/>
      <c r="CA86" s="12"/>
      <c r="CB86" s="12"/>
      <c r="CC86" s="12"/>
    </row>
    <row r="87" spans="1:81" ht="15.75" x14ac:dyDescent="0.25">
      <c r="A87" s="20"/>
      <c r="B87" s="29"/>
      <c r="C87" s="29"/>
      <c r="D87" s="29"/>
      <c r="E87" s="29"/>
      <c r="F87" s="26"/>
      <c r="G87" s="13"/>
      <c r="H87" s="20"/>
      <c r="I87" s="22"/>
      <c r="J87" s="22"/>
      <c r="K87" s="22"/>
      <c r="L87" s="22"/>
      <c r="M87" s="24"/>
      <c r="N87" s="22"/>
      <c r="O87" s="20"/>
      <c r="P87" s="12"/>
      <c r="Q87" s="12"/>
      <c r="R87" s="12"/>
      <c r="S87" s="12"/>
      <c r="T87" s="12"/>
      <c r="U87" s="12"/>
      <c r="V87" s="12"/>
      <c r="W87" s="12"/>
      <c r="X87" s="12"/>
      <c r="Y87" s="12"/>
      <c r="Z87" s="12"/>
      <c r="AA87" s="12"/>
      <c r="AB87" s="12"/>
      <c r="AC87" s="12"/>
      <c r="AD87" s="12"/>
      <c r="AE87" s="12"/>
      <c r="AF87" s="12"/>
      <c r="AG87" s="12"/>
      <c r="AH87" s="12"/>
      <c r="AI87" s="12"/>
      <c r="AJ87" s="12"/>
      <c r="AK87" s="12"/>
      <c r="AL87" s="12"/>
      <c r="AM87" s="12"/>
      <c r="AN87" s="12"/>
      <c r="AO87" s="12"/>
      <c r="AP87" s="12"/>
      <c r="AQ87" s="12"/>
      <c r="AR87" s="12"/>
      <c r="AS87" s="12"/>
      <c r="AT87" s="12"/>
      <c r="AU87" s="12"/>
      <c r="AV87" s="12"/>
      <c r="AW87" s="12"/>
      <c r="AX87" s="12"/>
      <c r="AY87" s="12"/>
      <c r="AZ87" s="12"/>
      <c r="BA87" s="12"/>
      <c r="BB87" s="12"/>
      <c r="BC87" s="12"/>
      <c r="BD87" s="12"/>
      <c r="BE87" s="12"/>
      <c r="BF87" s="12"/>
      <c r="BG87" s="12"/>
      <c r="BH87" s="12"/>
      <c r="BI87" s="12"/>
      <c r="BJ87" s="12"/>
      <c r="BK87" s="12"/>
      <c r="BL87" s="12"/>
      <c r="BM87" s="12"/>
      <c r="BN87" s="12"/>
      <c r="BO87" s="12"/>
      <c r="BP87" s="12"/>
      <c r="BQ87" s="12"/>
      <c r="BR87" s="12"/>
      <c r="BS87" s="12"/>
      <c r="BT87" s="12"/>
      <c r="BU87" s="12"/>
      <c r="BV87" s="12"/>
      <c r="BW87" s="12"/>
      <c r="BX87" s="12"/>
      <c r="BY87" s="12"/>
      <c r="BZ87" s="12"/>
      <c r="CA87" s="12"/>
      <c r="CB87" s="12"/>
      <c r="CC87" s="12"/>
    </row>
    <row r="88" spans="1:81" ht="15.75" x14ac:dyDescent="0.25">
      <c r="A88" s="20"/>
      <c r="B88" s="29"/>
      <c r="C88" s="29"/>
      <c r="D88" s="29"/>
      <c r="E88" s="29"/>
      <c r="F88" s="26"/>
      <c r="G88" s="13"/>
      <c r="H88" s="20"/>
      <c r="I88" s="22"/>
      <c r="J88" s="22"/>
      <c r="K88" s="22"/>
      <c r="L88" s="22"/>
      <c r="M88" s="24"/>
      <c r="N88" s="22"/>
      <c r="O88" s="20"/>
      <c r="P88" s="12"/>
      <c r="Q88" s="12"/>
      <c r="R88" s="12"/>
      <c r="S88" s="12"/>
      <c r="T88" s="12"/>
      <c r="U88" s="12"/>
      <c r="V88" s="12"/>
      <c r="W88" s="12"/>
      <c r="X88" s="12"/>
      <c r="Y88" s="12"/>
      <c r="Z88" s="12"/>
      <c r="AA88" s="12"/>
      <c r="AB88" s="12"/>
      <c r="AC88" s="12"/>
      <c r="AD88" s="12"/>
      <c r="AE88" s="12"/>
      <c r="AF88" s="12"/>
      <c r="AG88" s="12"/>
      <c r="AH88" s="12"/>
      <c r="AI88" s="12"/>
      <c r="AJ88" s="12"/>
      <c r="AK88" s="12"/>
      <c r="AL88" s="12"/>
      <c r="AM88" s="12"/>
      <c r="AN88" s="12"/>
      <c r="AO88" s="12"/>
      <c r="AP88" s="12"/>
      <c r="AQ88" s="12"/>
      <c r="AR88" s="12"/>
      <c r="AS88" s="12"/>
      <c r="AT88" s="12"/>
      <c r="AU88" s="12"/>
      <c r="AV88" s="12"/>
      <c r="AW88" s="12"/>
      <c r="AX88" s="12"/>
      <c r="AY88" s="12"/>
      <c r="AZ88" s="12"/>
      <c r="BA88" s="12"/>
      <c r="BB88" s="12"/>
      <c r="BC88" s="12"/>
      <c r="BD88" s="12"/>
      <c r="BE88" s="12"/>
      <c r="BF88" s="12"/>
      <c r="BG88" s="12"/>
      <c r="BH88" s="12"/>
      <c r="BI88" s="12"/>
      <c r="BJ88" s="12"/>
      <c r="BK88" s="12"/>
      <c r="BL88" s="12"/>
      <c r="BM88" s="12"/>
      <c r="BN88" s="12"/>
      <c r="BO88" s="12"/>
      <c r="BP88" s="12"/>
      <c r="BQ88" s="12"/>
      <c r="BR88" s="12"/>
      <c r="BS88" s="12"/>
      <c r="BT88" s="12"/>
      <c r="BU88" s="12"/>
      <c r="BV88" s="12"/>
      <c r="BW88" s="12"/>
      <c r="BX88" s="12"/>
      <c r="BY88" s="12"/>
      <c r="BZ88" s="12"/>
      <c r="CA88" s="12"/>
      <c r="CB88" s="12"/>
      <c r="CC88" s="12"/>
    </row>
    <row r="89" spans="1:81" ht="15.75" x14ac:dyDescent="0.25">
      <c r="A89" s="20"/>
      <c r="B89" s="29"/>
      <c r="C89" s="29"/>
      <c r="D89" s="29"/>
      <c r="E89" s="29"/>
      <c r="F89" s="26"/>
      <c r="G89" s="13"/>
      <c r="H89" s="20"/>
      <c r="I89" s="22"/>
      <c r="J89" s="22"/>
      <c r="K89" s="22"/>
      <c r="L89" s="22"/>
      <c r="M89" s="24"/>
      <c r="N89" s="22"/>
      <c r="O89" s="20"/>
      <c r="P89" s="12"/>
      <c r="Q89" s="12"/>
      <c r="R89" s="12"/>
      <c r="S89" s="12"/>
      <c r="T89" s="12"/>
      <c r="U89" s="12"/>
      <c r="V89" s="12"/>
      <c r="W89" s="12"/>
      <c r="X89" s="12"/>
      <c r="Y89" s="12"/>
      <c r="Z89" s="12"/>
      <c r="AA89" s="12"/>
      <c r="AB89" s="12"/>
      <c r="AC89" s="12"/>
      <c r="AD89" s="12"/>
      <c r="AE89" s="12"/>
      <c r="AF89" s="12"/>
      <c r="AG89" s="12"/>
      <c r="AH89" s="12"/>
      <c r="AI89" s="12"/>
      <c r="AJ89" s="12"/>
      <c r="AK89" s="12"/>
      <c r="AL89" s="12"/>
      <c r="AM89" s="12"/>
      <c r="AN89" s="12"/>
      <c r="AO89" s="12"/>
      <c r="AP89" s="12"/>
      <c r="AQ89" s="12"/>
      <c r="AR89" s="12"/>
      <c r="AS89" s="12"/>
      <c r="AT89" s="12"/>
      <c r="AU89" s="12"/>
      <c r="AV89" s="12"/>
      <c r="AW89" s="12"/>
      <c r="AX89" s="12"/>
      <c r="AY89" s="12"/>
      <c r="AZ89" s="12"/>
      <c r="BA89" s="12"/>
      <c r="BB89" s="12"/>
      <c r="BC89" s="12"/>
      <c r="BD89" s="12"/>
      <c r="BE89" s="12"/>
      <c r="BF89" s="12"/>
      <c r="BG89" s="12"/>
      <c r="BH89" s="12"/>
      <c r="BI89" s="12"/>
      <c r="BJ89" s="12"/>
      <c r="BK89" s="12"/>
      <c r="BL89" s="12"/>
      <c r="BM89" s="12"/>
      <c r="BN89" s="12"/>
      <c r="BO89" s="12"/>
      <c r="BP89" s="12"/>
      <c r="BQ89" s="12"/>
      <c r="BR89" s="12"/>
      <c r="BS89" s="12"/>
      <c r="BT89" s="12"/>
      <c r="BU89" s="12"/>
      <c r="BV89" s="12"/>
      <c r="BW89" s="12"/>
      <c r="BX89" s="12"/>
      <c r="BY89" s="12"/>
      <c r="BZ89" s="12"/>
      <c r="CA89" s="12"/>
      <c r="CB89" s="12"/>
      <c r="CC89" s="12"/>
    </row>
    <row r="90" spans="1:81" ht="15.75" x14ac:dyDescent="0.25">
      <c r="A90" s="20"/>
      <c r="B90" s="29"/>
      <c r="C90" s="29"/>
      <c r="D90" s="29"/>
      <c r="E90" s="29"/>
      <c r="F90" s="26"/>
      <c r="G90" s="13"/>
      <c r="H90" s="20"/>
      <c r="I90" s="22"/>
      <c r="J90" s="22"/>
      <c r="K90" s="22"/>
      <c r="L90" s="22"/>
      <c r="M90" s="24"/>
      <c r="N90" s="22"/>
      <c r="O90" s="20"/>
      <c r="P90" s="12"/>
      <c r="Q90" s="12"/>
      <c r="R90" s="12"/>
      <c r="S90" s="12"/>
      <c r="T90" s="12"/>
      <c r="U90" s="12"/>
      <c r="V90" s="12"/>
      <c r="W90" s="12"/>
      <c r="X90" s="12"/>
      <c r="Y90" s="12"/>
      <c r="Z90" s="12"/>
      <c r="AA90" s="12"/>
      <c r="AB90" s="12"/>
      <c r="AC90" s="12"/>
      <c r="AD90" s="12"/>
      <c r="AE90" s="12"/>
      <c r="AF90" s="12"/>
      <c r="AG90" s="12"/>
      <c r="AH90" s="12"/>
      <c r="AI90" s="12"/>
      <c r="AJ90" s="12"/>
      <c r="AK90" s="12"/>
      <c r="AL90" s="12"/>
      <c r="AM90" s="12"/>
      <c r="AN90" s="12"/>
      <c r="AO90" s="12"/>
      <c r="AP90" s="12"/>
      <c r="AQ90" s="12"/>
      <c r="AR90" s="12"/>
      <c r="AS90" s="12"/>
      <c r="AT90" s="12"/>
      <c r="AU90" s="12"/>
      <c r="AV90" s="12"/>
      <c r="AW90" s="12"/>
      <c r="AX90" s="12"/>
      <c r="AY90" s="12"/>
      <c r="AZ90" s="12"/>
      <c r="BA90" s="12"/>
      <c r="BB90" s="12"/>
      <c r="BC90" s="12"/>
      <c r="BD90" s="12"/>
      <c r="BE90" s="12"/>
      <c r="BF90" s="12"/>
      <c r="BG90" s="12"/>
      <c r="BH90" s="12"/>
      <c r="BI90" s="12"/>
      <c r="BJ90" s="12"/>
      <c r="BK90" s="12"/>
      <c r="BL90" s="12"/>
      <c r="BM90" s="12"/>
      <c r="BN90" s="12"/>
      <c r="BO90" s="12"/>
      <c r="BP90" s="12"/>
      <c r="BQ90" s="12"/>
      <c r="BR90" s="12"/>
      <c r="BS90" s="12"/>
      <c r="BT90" s="12"/>
      <c r="BU90" s="12"/>
      <c r="BV90" s="12"/>
      <c r="BW90" s="12"/>
      <c r="BX90" s="12"/>
      <c r="BY90" s="12"/>
      <c r="BZ90" s="12"/>
      <c r="CA90" s="12"/>
      <c r="CB90" s="12"/>
      <c r="CC90" s="12"/>
    </row>
    <row r="91" spans="1:81" ht="15.75" x14ac:dyDescent="0.25">
      <c r="A91" s="20"/>
      <c r="B91" s="29"/>
      <c r="C91" s="29"/>
      <c r="D91" s="29"/>
      <c r="E91" s="29"/>
      <c r="F91" s="26"/>
      <c r="G91" s="13"/>
      <c r="H91" s="20"/>
      <c r="I91" s="22"/>
      <c r="J91" s="22"/>
      <c r="K91" s="22"/>
      <c r="L91" s="22"/>
      <c r="M91" s="24"/>
      <c r="N91" s="22"/>
      <c r="O91" s="20"/>
      <c r="P91" s="12"/>
      <c r="Q91" s="12"/>
      <c r="R91" s="12"/>
      <c r="S91" s="12"/>
      <c r="T91" s="12"/>
      <c r="U91" s="12"/>
      <c r="V91" s="12"/>
      <c r="W91" s="12"/>
      <c r="X91" s="12"/>
      <c r="Y91" s="12"/>
      <c r="Z91" s="12"/>
      <c r="AA91" s="12"/>
      <c r="AB91" s="12"/>
      <c r="AC91" s="12"/>
      <c r="AD91" s="12"/>
      <c r="AE91" s="12"/>
      <c r="AF91" s="12"/>
      <c r="AG91" s="12"/>
      <c r="AH91" s="12"/>
      <c r="AI91" s="12"/>
      <c r="AJ91" s="12"/>
      <c r="AK91" s="12"/>
      <c r="AL91" s="12"/>
      <c r="AM91" s="12"/>
      <c r="AN91" s="12"/>
      <c r="AO91" s="12"/>
      <c r="AP91" s="12"/>
      <c r="AQ91" s="12"/>
      <c r="AR91" s="12"/>
      <c r="AS91" s="12"/>
      <c r="AT91" s="12"/>
      <c r="AU91" s="12"/>
      <c r="AV91" s="12"/>
      <c r="AW91" s="12"/>
      <c r="AX91" s="12"/>
      <c r="AY91" s="12"/>
      <c r="AZ91" s="12"/>
      <c r="BA91" s="12"/>
      <c r="BB91" s="12"/>
      <c r="BC91" s="12"/>
      <c r="BD91" s="12"/>
      <c r="BE91" s="12"/>
      <c r="BF91" s="12"/>
      <c r="BG91" s="12"/>
      <c r="BH91" s="12"/>
      <c r="BI91" s="12"/>
      <c r="BJ91" s="12"/>
      <c r="BK91" s="12"/>
      <c r="BL91" s="12"/>
      <c r="BM91" s="12"/>
      <c r="BN91" s="12"/>
      <c r="BO91" s="12"/>
      <c r="BP91" s="12"/>
      <c r="BQ91" s="12"/>
      <c r="BR91" s="12"/>
      <c r="BS91" s="12"/>
      <c r="BT91" s="12"/>
      <c r="BU91" s="12"/>
      <c r="BV91" s="12"/>
      <c r="BW91" s="12"/>
      <c r="BX91" s="12"/>
      <c r="BY91" s="12"/>
      <c r="BZ91" s="12"/>
      <c r="CA91" s="12"/>
      <c r="CB91" s="12"/>
      <c r="CC91" s="12"/>
    </row>
    <row r="92" spans="1:81" ht="15.75" x14ac:dyDescent="0.25">
      <c r="A92" s="20"/>
      <c r="B92" s="29"/>
      <c r="C92" s="29"/>
      <c r="D92" s="29"/>
      <c r="E92" s="29"/>
      <c r="F92" s="26"/>
      <c r="G92" s="13"/>
      <c r="H92" s="20"/>
      <c r="I92" s="22"/>
      <c r="J92" s="22"/>
      <c r="K92" s="22"/>
      <c r="L92" s="22"/>
      <c r="M92" s="24"/>
      <c r="N92" s="22"/>
      <c r="O92" s="20"/>
      <c r="P92" s="12"/>
      <c r="Q92" s="12"/>
      <c r="R92" s="12"/>
      <c r="S92" s="12"/>
      <c r="T92" s="12"/>
      <c r="U92" s="12"/>
      <c r="V92" s="12"/>
      <c r="W92" s="12"/>
      <c r="X92" s="12"/>
      <c r="Y92" s="12"/>
      <c r="Z92" s="12"/>
      <c r="AA92" s="12"/>
      <c r="AB92" s="12"/>
      <c r="AC92" s="12"/>
      <c r="AD92" s="12"/>
      <c r="AE92" s="12"/>
      <c r="AF92" s="12"/>
      <c r="AG92" s="12"/>
      <c r="AH92" s="12"/>
      <c r="AI92" s="12"/>
      <c r="AJ92" s="12"/>
      <c r="AK92" s="12"/>
      <c r="AL92" s="12"/>
      <c r="AM92" s="12"/>
      <c r="AN92" s="12"/>
      <c r="AO92" s="12"/>
      <c r="AP92" s="12"/>
      <c r="AQ92" s="12"/>
      <c r="AR92" s="12"/>
      <c r="AS92" s="12"/>
      <c r="AT92" s="12"/>
      <c r="AU92" s="12"/>
      <c r="AV92" s="12"/>
      <c r="AW92" s="12"/>
      <c r="AX92" s="12"/>
      <c r="AY92" s="12"/>
      <c r="AZ92" s="12"/>
      <c r="BA92" s="12"/>
      <c r="BB92" s="12"/>
      <c r="BC92" s="12"/>
      <c r="BD92" s="12"/>
      <c r="BE92" s="12"/>
      <c r="BF92" s="12"/>
      <c r="BG92" s="12"/>
      <c r="BH92" s="12"/>
      <c r="BI92" s="12"/>
      <c r="BJ92" s="12"/>
      <c r="BK92" s="12"/>
      <c r="BL92" s="12"/>
      <c r="BM92" s="12"/>
      <c r="BN92" s="12"/>
      <c r="BO92" s="12"/>
      <c r="BP92" s="12"/>
      <c r="BQ92" s="12"/>
      <c r="BR92" s="12"/>
      <c r="BS92" s="12"/>
      <c r="BT92" s="12"/>
      <c r="BU92" s="12"/>
      <c r="BV92" s="12"/>
      <c r="BW92" s="12"/>
      <c r="BX92" s="12"/>
      <c r="BY92" s="12"/>
      <c r="BZ92" s="12"/>
      <c r="CA92" s="12"/>
      <c r="CB92" s="12"/>
      <c r="CC92" s="12"/>
    </row>
    <row r="93" spans="1:81" ht="15.75" x14ac:dyDescent="0.25">
      <c r="A93" s="20"/>
      <c r="B93" s="29"/>
      <c r="C93" s="29"/>
      <c r="D93" s="29"/>
      <c r="E93" s="29"/>
      <c r="F93" s="26"/>
      <c r="G93" s="13"/>
      <c r="H93" s="20"/>
      <c r="I93" s="22"/>
      <c r="J93" s="22"/>
      <c r="K93" s="22"/>
      <c r="L93" s="22"/>
      <c r="M93" s="24"/>
      <c r="N93" s="22"/>
      <c r="O93" s="20"/>
      <c r="P93" s="12"/>
      <c r="Q93" s="12"/>
      <c r="R93" s="12"/>
      <c r="S93" s="12"/>
      <c r="T93" s="12"/>
      <c r="U93" s="12"/>
      <c r="V93" s="12"/>
      <c r="W93" s="12"/>
      <c r="X93" s="12"/>
      <c r="Y93" s="12"/>
      <c r="Z93" s="12"/>
      <c r="AA93" s="12"/>
      <c r="AB93" s="12"/>
      <c r="AC93" s="12"/>
      <c r="AD93" s="12"/>
      <c r="AE93" s="12"/>
      <c r="AF93" s="12"/>
      <c r="AG93" s="12"/>
      <c r="AH93" s="12"/>
      <c r="AI93" s="12"/>
      <c r="AJ93" s="12"/>
      <c r="AK93" s="12"/>
      <c r="AL93" s="12"/>
      <c r="AM93" s="12"/>
      <c r="AN93" s="12"/>
      <c r="AO93" s="12"/>
      <c r="AP93" s="12"/>
      <c r="AQ93" s="12"/>
      <c r="AR93" s="12"/>
      <c r="AS93" s="12"/>
      <c r="AT93" s="12"/>
      <c r="AU93" s="12"/>
      <c r="AV93" s="12"/>
      <c r="AW93" s="12"/>
      <c r="AX93" s="12"/>
      <c r="AY93" s="12"/>
      <c r="AZ93" s="12"/>
      <c r="BA93" s="12"/>
      <c r="BB93" s="12"/>
      <c r="BC93" s="12"/>
      <c r="BD93" s="12"/>
      <c r="BE93" s="12"/>
      <c r="BF93" s="12"/>
      <c r="BG93" s="12"/>
      <c r="BH93" s="12"/>
      <c r="BI93" s="12"/>
      <c r="BJ93" s="12"/>
      <c r="BK93" s="12"/>
      <c r="BL93" s="12"/>
      <c r="BM93" s="12"/>
      <c r="BN93" s="12"/>
      <c r="BO93" s="12"/>
      <c r="BP93" s="12"/>
      <c r="BQ93" s="12"/>
      <c r="BR93" s="12"/>
      <c r="BS93" s="12"/>
      <c r="BT93" s="12"/>
      <c r="BU93" s="12"/>
      <c r="BV93" s="12"/>
      <c r="BW93" s="12"/>
      <c r="BX93" s="12"/>
      <c r="BY93" s="12"/>
      <c r="BZ93" s="12"/>
      <c r="CA93" s="12"/>
      <c r="CB93" s="12"/>
      <c r="CC93" s="12"/>
    </row>
    <row r="94" spans="1:81" ht="15.75" x14ac:dyDescent="0.25">
      <c r="A94" s="20"/>
      <c r="B94" s="29"/>
      <c r="C94" s="29"/>
      <c r="D94" s="29"/>
      <c r="E94" s="29"/>
      <c r="F94" s="26"/>
      <c r="G94" s="13"/>
      <c r="H94" s="20"/>
      <c r="I94" s="22"/>
      <c r="J94" s="22"/>
      <c r="K94" s="22"/>
      <c r="L94" s="22"/>
      <c r="M94" s="24"/>
      <c r="N94" s="22"/>
      <c r="O94" s="20"/>
      <c r="P94" s="12"/>
      <c r="Q94" s="12"/>
      <c r="R94" s="12"/>
      <c r="S94" s="12"/>
      <c r="T94" s="12"/>
      <c r="U94" s="12"/>
      <c r="V94" s="12"/>
      <c r="W94" s="12"/>
      <c r="X94" s="12"/>
      <c r="Y94" s="12"/>
      <c r="Z94" s="12"/>
      <c r="AA94" s="12"/>
      <c r="AB94" s="12"/>
      <c r="AC94" s="12"/>
      <c r="AD94" s="12"/>
      <c r="AE94" s="12"/>
      <c r="AF94" s="12"/>
      <c r="AG94" s="12"/>
      <c r="AH94" s="12"/>
      <c r="AI94" s="12"/>
      <c r="AJ94" s="12"/>
      <c r="AK94" s="12"/>
      <c r="AL94" s="12"/>
      <c r="AM94" s="12"/>
      <c r="AN94" s="12"/>
      <c r="AO94" s="12"/>
      <c r="AP94" s="12"/>
      <c r="AQ94" s="12"/>
      <c r="AR94" s="12"/>
      <c r="AS94" s="12"/>
      <c r="AT94" s="12"/>
      <c r="AU94" s="12"/>
      <c r="AV94" s="12"/>
      <c r="AW94" s="12"/>
      <c r="AX94" s="12"/>
      <c r="AY94" s="12"/>
      <c r="AZ94" s="12"/>
      <c r="BA94" s="12"/>
      <c r="BB94" s="12"/>
      <c r="BC94" s="12"/>
      <c r="BD94" s="12"/>
      <c r="BE94" s="12"/>
      <c r="BF94" s="12"/>
      <c r="BG94" s="12"/>
      <c r="BH94" s="12"/>
      <c r="BI94" s="12"/>
      <c r="BJ94" s="12"/>
      <c r="BK94" s="12"/>
      <c r="BL94" s="12"/>
      <c r="BM94" s="12"/>
      <c r="BN94" s="12"/>
      <c r="BO94" s="12"/>
      <c r="BP94" s="12"/>
      <c r="BQ94" s="12"/>
      <c r="BR94" s="12"/>
      <c r="BS94" s="12"/>
      <c r="BT94" s="12"/>
      <c r="BU94" s="12"/>
      <c r="BV94" s="12"/>
      <c r="BW94" s="12"/>
      <c r="BX94" s="12"/>
      <c r="BY94" s="12"/>
      <c r="BZ94" s="12"/>
      <c r="CA94" s="12"/>
      <c r="CB94" s="12"/>
      <c r="CC94" s="12"/>
    </row>
    <row r="95" spans="1:81" ht="15.75" x14ac:dyDescent="0.25">
      <c r="A95" s="20"/>
      <c r="B95" s="29"/>
      <c r="C95" s="29"/>
      <c r="D95" s="29"/>
      <c r="E95" s="29"/>
      <c r="F95" s="26"/>
      <c r="G95" s="13"/>
      <c r="H95" s="20"/>
      <c r="I95" s="22"/>
      <c r="J95" s="22"/>
      <c r="K95" s="22"/>
      <c r="L95" s="22"/>
      <c r="M95" s="24"/>
      <c r="N95" s="22"/>
      <c r="O95" s="20"/>
      <c r="P95" s="12"/>
      <c r="Q95" s="12"/>
      <c r="R95" s="12"/>
      <c r="S95" s="12"/>
      <c r="T95" s="12"/>
      <c r="U95" s="12"/>
      <c r="V95" s="12"/>
      <c r="W95" s="12"/>
      <c r="X95" s="12"/>
      <c r="Y95" s="12"/>
      <c r="Z95" s="12"/>
      <c r="AA95" s="12"/>
      <c r="AB95" s="12"/>
      <c r="AC95" s="12"/>
      <c r="AD95" s="12"/>
      <c r="AE95" s="12"/>
      <c r="AF95" s="12"/>
      <c r="AG95" s="12"/>
      <c r="AH95" s="12"/>
      <c r="AI95" s="12"/>
      <c r="AJ95" s="12"/>
      <c r="AK95" s="12"/>
      <c r="AL95" s="12"/>
      <c r="AM95" s="12"/>
      <c r="AN95" s="12"/>
      <c r="AO95" s="12"/>
      <c r="AP95" s="12"/>
      <c r="AQ95" s="12"/>
      <c r="AR95" s="12"/>
      <c r="AS95" s="12"/>
      <c r="AT95" s="12"/>
      <c r="AU95" s="12"/>
      <c r="AV95" s="12"/>
      <c r="AW95" s="12"/>
      <c r="AX95" s="12"/>
      <c r="AY95" s="12"/>
      <c r="AZ95" s="12"/>
      <c r="BA95" s="12"/>
      <c r="BB95" s="12"/>
      <c r="BC95" s="12"/>
      <c r="BD95" s="12"/>
      <c r="BE95" s="12"/>
      <c r="BF95" s="12"/>
      <c r="BG95" s="12"/>
      <c r="BH95" s="12"/>
      <c r="BI95" s="12"/>
      <c r="BJ95" s="12"/>
      <c r="BK95" s="12"/>
      <c r="BL95" s="12"/>
      <c r="BM95" s="12"/>
      <c r="BN95" s="12"/>
      <c r="BO95" s="12"/>
      <c r="BP95" s="12"/>
      <c r="BQ95" s="12"/>
      <c r="BR95" s="12"/>
      <c r="BS95" s="12"/>
      <c r="BT95" s="12"/>
      <c r="BU95" s="12"/>
      <c r="BV95" s="12"/>
      <c r="BW95" s="12"/>
      <c r="BX95" s="12"/>
      <c r="BY95" s="12"/>
      <c r="BZ95" s="12"/>
      <c r="CA95" s="12"/>
      <c r="CB95" s="12"/>
      <c r="CC95" s="12"/>
    </row>
    <row r="96" spans="1:81" ht="15.75" x14ac:dyDescent="0.25">
      <c r="A96" s="20"/>
      <c r="B96" s="29"/>
      <c r="C96" s="29"/>
      <c r="D96" s="29"/>
      <c r="E96" s="29"/>
      <c r="F96" s="26"/>
      <c r="G96" s="13"/>
      <c r="H96" s="20"/>
      <c r="I96" s="22"/>
      <c r="J96" s="22"/>
      <c r="K96" s="22"/>
      <c r="L96" s="22"/>
      <c r="M96" s="24"/>
      <c r="N96" s="22"/>
      <c r="O96" s="20"/>
      <c r="P96" s="12"/>
      <c r="Q96" s="12"/>
      <c r="R96" s="12"/>
      <c r="S96" s="12"/>
      <c r="T96" s="12"/>
      <c r="U96" s="12"/>
      <c r="V96" s="12"/>
      <c r="W96" s="12"/>
      <c r="X96" s="12"/>
      <c r="Y96" s="12"/>
      <c r="Z96" s="12"/>
      <c r="AA96" s="12"/>
      <c r="AB96" s="12"/>
      <c r="AC96" s="12"/>
      <c r="AD96" s="12"/>
      <c r="AE96" s="12"/>
      <c r="AF96" s="12"/>
      <c r="AG96" s="12"/>
      <c r="AH96" s="12"/>
      <c r="AI96" s="12"/>
      <c r="AJ96" s="12"/>
      <c r="AK96" s="12"/>
      <c r="AL96" s="12"/>
      <c r="AM96" s="12"/>
      <c r="AN96" s="12"/>
      <c r="AO96" s="12"/>
      <c r="AP96" s="12"/>
      <c r="AQ96" s="12"/>
      <c r="AR96" s="12"/>
      <c r="AS96" s="12"/>
      <c r="AT96" s="12"/>
      <c r="AU96" s="12"/>
      <c r="AV96" s="12"/>
      <c r="AW96" s="12"/>
      <c r="AX96" s="12"/>
      <c r="AY96" s="12"/>
      <c r="AZ96" s="12"/>
      <c r="BA96" s="12"/>
      <c r="BB96" s="12"/>
      <c r="BC96" s="12"/>
      <c r="BD96" s="12"/>
      <c r="BE96" s="12"/>
      <c r="BF96" s="12"/>
      <c r="BG96" s="12"/>
      <c r="BH96" s="12"/>
      <c r="BI96" s="12"/>
      <c r="BJ96" s="12"/>
      <c r="BK96" s="12"/>
      <c r="BL96" s="12"/>
      <c r="BM96" s="12"/>
      <c r="BN96" s="12"/>
      <c r="BO96" s="12"/>
      <c r="BP96" s="12"/>
      <c r="BQ96" s="12"/>
      <c r="BR96" s="12"/>
      <c r="BS96" s="12"/>
      <c r="BT96" s="12"/>
      <c r="BU96" s="12"/>
      <c r="BV96" s="12"/>
      <c r="BW96" s="12"/>
      <c r="BX96" s="12"/>
      <c r="BY96" s="12"/>
      <c r="BZ96" s="12"/>
      <c r="CA96" s="12"/>
      <c r="CB96" s="12"/>
      <c r="CC96" s="12"/>
    </row>
    <row r="97" spans="1:81" ht="15.75" x14ac:dyDescent="0.25">
      <c r="A97" s="20"/>
      <c r="B97" s="29"/>
      <c r="C97" s="29"/>
      <c r="D97" s="29"/>
      <c r="E97" s="29"/>
      <c r="F97" s="26"/>
      <c r="G97" s="13"/>
      <c r="H97" s="20"/>
      <c r="I97" s="22"/>
      <c r="J97" s="22"/>
      <c r="K97" s="22"/>
      <c r="L97" s="22"/>
      <c r="M97" s="24"/>
      <c r="N97" s="22"/>
      <c r="O97" s="20"/>
      <c r="P97" s="12"/>
      <c r="Q97" s="12"/>
      <c r="R97" s="12"/>
      <c r="S97" s="12"/>
      <c r="T97" s="12"/>
      <c r="U97" s="12"/>
      <c r="V97" s="12"/>
      <c r="W97" s="12"/>
      <c r="X97" s="12"/>
      <c r="Y97" s="12"/>
      <c r="Z97" s="12"/>
      <c r="AA97" s="12"/>
      <c r="AB97" s="12"/>
      <c r="AC97" s="12"/>
      <c r="AD97" s="12"/>
      <c r="AE97" s="12"/>
      <c r="AF97" s="12"/>
      <c r="AG97" s="12"/>
      <c r="AH97" s="12"/>
      <c r="AI97" s="12"/>
      <c r="AJ97" s="12"/>
      <c r="AK97" s="12"/>
      <c r="AL97" s="12"/>
      <c r="AM97" s="12"/>
      <c r="AN97" s="12"/>
      <c r="AO97" s="12"/>
      <c r="AP97" s="12"/>
      <c r="AQ97" s="12"/>
      <c r="AR97" s="12"/>
      <c r="AS97" s="12"/>
      <c r="AT97" s="12"/>
      <c r="AU97" s="12"/>
      <c r="AV97" s="12"/>
      <c r="AW97" s="12"/>
      <c r="AX97" s="12"/>
      <c r="AY97" s="12"/>
      <c r="AZ97" s="12"/>
      <c r="BA97" s="12"/>
      <c r="BB97" s="12"/>
      <c r="BC97" s="12"/>
      <c r="BD97" s="12"/>
      <c r="BE97" s="12"/>
      <c r="BF97" s="12"/>
      <c r="BG97" s="12"/>
      <c r="BH97" s="12"/>
      <c r="BI97" s="12"/>
      <c r="BJ97" s="12"/>
      <c r="BK97" s="12"/>
      <c r="BL97" s="12"/>
      <c r="BM97" s="12"/>
      <c r="BN97" s="12"/>
      <c r="BO97" s="12"/>
      <c r="BP97" s="12"/>
      <c r="BQ97" s="12"/>
      <c r="BR97" s="12"/>
      <c r="BS97" s="12"/>
      <c r="BT97" s="12"/>
      <c r="BU97" s="12"/>
      <c r="BV97" s="12"/>
      <c r="BW97" s="12"/>
      <c r="BX97" s="12"/>
      <c r="BY97" s="12"/>
      <c r="BZ97" s="12"/>
      <c r="CA97" s="12"/>
      <c r="CB97" s="12"/>
      <c r="CC97" s="12"/>
    </row>
    <row r="98" spans="1:81" ht="15.75" x14ac:dyDescent="0.25">
      <c r="A98" s="20"/>
      <c r="B98" s="29"/>
      <c r="C98" s="29"/>
      <c r="D98" s="29"/>
      <c r="E98" s="29"/>
      <c r="F98" s="26"/>
      <c r="G98" s="13"/>
      <c r="H98" s="20"/>
      <c r="I98" s="22"/>
      <c r="J98" s="22"/>
      <c r="K98" s="22"/>
      <c r="L98" s="22"/>
      <c r="M98" s="24"/>
      <c r="N98" s="22"/>
      <c r="O98" s="20"/>
      <c r="P98" s="12"/>
      <c r="Q98" s="12"/>
      <c r="R98" s="12"/>
      <c r="S98" s="12"/>
      <c r="T98" s="12"/>
      <c r="U98" s="12"/>
      <c r="V98" s="12"/>
      <c r="W98" s="12"/>
      <c r="X98" s="12"/>
      <c r="Y98" s="12"/>
      <c r="Z98" s="12"/>
      <c r="AA98" s="12"/>
      <c r="AB98" s="12"/>
      <c r="AC98" s="12"/>
      <c r="AD98" s="12"/>
      <c r="AE98" s="12"/>
      <c r="AF98" s="12"/>
      <c r="AG98" s="12"/>
      <c r="AH98" s="12"/>
      <c r="AI98" s="12"/>
      <c r="AJ98" s="12"/>
      <c r="AK98" s="12"/>
      <c r="AL98" s="12"/>
      <c r="AM98" s="12"/>
      <c r="AN98" s="12"/>
      <c r="AO98" s="12"/>
      <c r="AP98" s="12"/>
      <c r="AQ98" s="12"/>
      <c r="AR98" s="12"/>
      <c r="AS98" s="12"/>
      <c r="AT98" s="12"/>
      <c r="AU98" s="12"/>
      <c r="AV98" s="12"/>
      <c r="AW98" s="12"/>
      <c r="AX98" s="12"/>
      <c r="AY98" s="12"/>
      <c r="AZ98" s="12"/>
      <c r="BA98" s="12"/>
      <c r="BB98" s="12"/>
      <c r="BC98" s="12"/>
      <c r="BD98" s="12"/>
      <c r="BE98" s="12"/>
      <c r="BF98" s="12"/>
      <c r="BG98" s="12"/>
      <c r="BH98" s="12"/>
      <c r="BI98" s="12"/>
      <c r="BJ98" s="12"/>
      <c r="BK98" s="12"/>
      <c r="BL98" s="12"/>
      <c r="BM98" s="12"/>
      <c r="BN98" s="12"/>
      <c r="BO98" s="12"/>
      <c r="BP98" s="12"/>
      <c r="BQ98" s="12"/>
      <c r="BR98" s="12"/>
      <c r="BS98" s="12"/>
      <c r="BT98" s="12"/>
      <c r="BU98" s="12"/>
      <c r="BV98" s="12"/>
      <c r="BW98" s="12"/>
      <c r="BX98" s="12"/>
      <c r="BY98" s="12"/>
      <c r="BZ98" s="12"/>
      <c r="CA98" s="12"/>
      <c r="CB98" s="12"/>
      <c r="CC98" s="12"/>
    </row>
    <row r="99" spans="1:81" ht="15.75" x14ac:dyDescent="0.25">
      <c r="A99" s="20"/>
      <c r="B99" s="29"/>
      <c r="C99" s="29"/>
      <c r="D99" s="29"/>
      <c r="E99" s="29"/>
      <c r="F99" s="26"/>
      <c r="G99" s="13"/>
      <c r="H99" s="20"/>
      <c r="I99" s="22"/>
      <c r="J99" s="22"/>
      <c r="K99" s="22"/>
      <c r="L99" s="22"/>
      <c r="M99" s="24"/>
      <c r="N99" s="22"/>
      <c r="O99" s="20"/>
      <c r="P99" s="12"/>
      <c r="Q99" s="12"/>
      <c r="R99" s="12"/>
      <c r="S99" s="12"/>
      <c r="T99" s="12"/>
      <c r="U99" s="12"/>
      <c r="V99" s="12"/>
      <c r="W99" s="12"/>
      <c r="X99" s="12"/>
      <c r="Y99" s="12"/>
      <c r="Z99" s="12"/>
      <c r="AA99" s="12"/>
      <c r="AB99" s="12"/>
      <c r="AC99" s="12"/>
      <c r="AD99" s="12"/>
      <c r="AE99" s="12"/>
      <c r="AF99" s="12"/>
      <c r="AG99" s="12"/>
      <c r="AH99" s="12"/>
      <c r="AI99" s="12"/>
      <c r="AJ99" s="12"/>
      <c r="AK99" s="12"/>
      <c r="AL99" s="12"/>
      <c r="AM99" s="12"/>
      <c r="AN99" s="12"/>
      <c r="AO99" s="12"/>
      <c r="AP99" s="12"/>
      <c r="AQ99" s="12"/>
      <c r="AR99" s="12"/>
      <c r="AS99" s="12"/>
      <c r="AT99" s="12"/>
      <c r="AU99" s="12"/>
      <c r="AV99" s="12"/>
      <c r="AW99" s="12"/>
      <c r="AX99" s="12"/>
      <c r="AY99" s="12"/>
      <c r="AZ99" s="12"/>
      <c r="BA99" s="12"/>
      <c r="BB99" s="12"/>
      <c r="BC99" s="12"/>
      <c r="BD99" s="12"/>
      <c r="BE99" s="12"/>
      <c r="BF99" s="12"/>
      <c r="BG99" s="12"/>
      <c r="BH99" s="12"/>
      <c r="BI99" s="12"/>
      <c r="BJ99" s="12"/>
      <c r="BK99" s="12"/>
      <c r="BL99" s="12"/>
      <c r="BM99" s="12"/>
      <c r="BN99" s="12"/>
      <c r="BO99" s="12"/>
      <c r="BP99" s="12"/>
      <c r="BQ99" s="12"/>
      <c r="BR99" s="12"/>
      <c r="BS99" s="12"/>
      <c r="BT99" s="12"/>
      <c r="BU99" s="12"/>
      <c r="BV99" s="12"/>
      <c r="BW99" s="12"/>
      <c r="BX99" s="12"/>
      <c r="BY99" s="12"/>
      <c r="BZ99" s="12"/>
      <c r="CA99" s="12"/>
      <c r="CB99" s="12"/>
      <c r="CC99" s="12"/>
    </row>
    <row r="100" spans="1:81" ht="15.75" x14ac:dyDescent="0.25">
      <c r="A100" s="20"/>
      <c r="B100" s="29"/>
      <c r="C100" s="29"/>
      <c r="D100" s="29"/>
      <c r="E100" s="29"/>
      <c r="F100" s="26"/>
      <c r="G100" s="13"/>
      <c r="H100" s="20"/>
      <c r="I100" s="22"/>
      <c r="J100" s="22"/>
      <c r="K100" s="22"/>
      <c r="L100" s="22"/>
      <c r="M100" s="24"/>
      <c r="N100" s="22"/>
      <c r="O100" s="20"/>
      <c r="P100" s="12"/>
      <c r="Q100" s="12"/>
      <c r="R100" s="12"/>
      <c r="S100" s="12"/>
      <c r="T100" s="12"/>
      <c r="U100" s="12"/>
      <c r="V100" s="12"/>
      <c r="W100" s="12"/>
      <c r="X100" s="12"/>
      <c r="Y100" s="12"/>
      <c r="Z100" s="12"/>
      <c r="AA100" s="12"/>
      <c r="AB100" s="12"/>
      <c r="AC100" s="12"/>
      <c r="AD100" s="12"/>
      <c r="AE100" s="12"/>
      <c r="AF100" s="12"/>
      <c r="AG100" s="12"/>
      <c r="AH100" s="12"/>
      <c r="AI100" s="12"/>
      <c r="AJ100" s="12"/>
      <c r="AK100" s="12"/>
      <c r="AL100" s="12"/>
      <c r="AM100" s="12"/>
      <c r="AN100" s="12"/>
      <c r="AO100" s="12"/>
      <c r="AP100" s="12"/>
      <c r="AQ100" s="12"/>
      <c r="AR100" s="12"/>
      <c r="AS100" s="12"/>
      <c r="AT100" s="12"/>
      <c r="AU100" s="12"/>
      <c r="AV100" s="12"/>
      <c r="AW100" s="12"/>
      <c r="AX100" s="12"/>
      <c r="AY100" s="12"/>
      <c r="AZ100" s="12"/>
      <c r="BA100" s="12"/>
      <c r="BB100" s="12"/>
      <c r="BC100" s="12"/>
      <c r="BD100" s="12"/>
      <c r="BE100" s="12"/>
      <c r="BF100" s="12"/>
      <c r="BG100" s="12"/>
      <c r="BH100" s="12"/>
      <c r="BI100" s="12"/>
      <c r="BJ100" s="12"/>
      <c r="BK100" s="12"/>
      <c r="BL100" s="12"/>
      <c r="BM100" s="12"/>
      <c r="BN100" s="12"/>
      <c r="BO100" s="12"/>
      <c r="BP100" s="12"/>
      <c r="BQ100" s="12"/>
      <c r="BR100" s="12"/>
      <c r="BS100" s="12"/>
      <c r="BT100" s="12"/>
      <c r="BU100" s="12"/>
      <c r="BV100" s="12"/>
      <c r="BW100" s="12"/>
      <c r="BX100" s="12"/>
      <c r="BY100" s="12"/>
      <c r="BZ100" s="12"/>
      <c r="CA100" s="12"/>
      <c r="CB100" s="12"/>
      <c r="CC100" s="12"/>
    </row>
    <row r="101" spans="1:81" ht="15.75" x14ac:dyDescent="0.25">
      <c r="A101" s="20"/>
      <c r="B101" s="29"/>
      <c r="C101" s="29"/>
      <c r="D101" s="29"/>
      <c r="E101" s="29"/>
      <c r="F101" s="26"/>
      <c r="G101" s="13"/>
      <c r="H101" s="20"/>
      <c r="I101" s="22"/>
      <c r="J101" s="22"/>
      <c r="K101" s="22"/>
      <c r="L101" s="22"/>
      <c r="M101" s="24"/>
      <c r="N101" s="22"/>
      <c r="O101" s="20"/>
      <c r="P101" s="12"/>
      <c r="Q101" s="12"/>
      <c r="R101" s="12"/>
      <c r="S101" s="12"/>
      <c r="T101" s="12"/>
      <c r="U101" s="12"/>
      <c r="V101" s="12"/>
      <c r="W101" s="12"/>
      <c r="X101" s="12"/>
      <c r="Y101" s="12"/>
      <c r="Z101" s="12"/>
      <c r="AA101" s="12"/>
      <c r="AB101" s="12"/>
      <c r="AC101" s="12"/>
      <c r="AD101" s="12"/>
      <c r="AE101" s="12"/>
      <c r="AF101" s="12"/>
      <c r="AG101" s="12"/>
      <c r="AH101" s="12"/>
      <c r="AI101" s="12"/>
      <c r="AJ101" s="12"/>
      <c r="AK101" s="12"/>
      <c r="AL101" s="12"/>
      <c r="AM101" s="12"/>
      <c r="AN101" s="12"/>
      <c r="AO101" s="12"/>
      <c r="AP101" s="12"/>
      <c r="AQ101" s="12"/>
      <c r="AR101" s="12"/>
      <c r="AS101" s="12"/>
      <c r="AT101" s="12"/>
      <c r="AU101" s="12"/>
      <c r="AV101" s="12"/>
      <c r="AW101" s="12"/>
      <c r="AX101" s="12"/>
      <c r="AY101" s="12"/>
      <c r="AZ101" s="12"/>
      <c r="BA101" s="12"/>
      <c r="BB101" s="12"/>
      <c r="BC101" s="12"/>
      <c r="BD101" s="12"/>
      <c r="BE101" s="12"/>
      <c r="BF101" s="12"/>
      <c r="BG101" s="12"/>
      <c r="BH101" s="12"/>
      <c r="BI101" s="12"/>
      <c r="BJ101" s="12"/>
      <c r="BK101" s="12"/>
      <c r="BL101" s="12"/>
      <c r="BM101" s="12"/>
      <c r="BN101" s="12"/>
      <c r="BO101" s="12"/>
      <c r="BP101" s="12"/>
      <c r="BQ101" s="12"/>
      <c r="BR101" s="12"/>
      <c r="BS101" s="12"/>
      <c r="BT101" s="12"/>
      <c r="BU101" s="12"/>
      <c r="BV101" s="12"/>
      <c r="BW101" s="12"/>
      <c r="BX101" s="12"/>
      <c r="BY101" s="12"/>
      <c r="BZ101" s="12"/>
      <c r="CA101" s="12"/>
      <c r="CB101" s="12"/>
      <c r="CC101" s="12"/>
    </row>
    <row r="102" spans="1:81" ht="15.75" x14ac:dyDescent="0.25">
      <c r="A102" s="20"/>
      <c r="B102" s="29"/>
      <c r="C102" s="29"/>
      <c r="D102" s="29"/>
      <c r="E102" s="29"/>
      <c r="F102" s="26"/>
      <c r="G102" s="13"/>
      <c r="H102" s="20"/>
      <c r="I102" s="22"/>
      <c r="J102" s="22"/>
      <c r="K102" s="22"/>
      <c r="L102" s="22"/>
      <c r="M102" s="24"/>
      <c r="N102" s="22"/>
      <c r="O102" s="20"/>
      <c r="P102" s="12"/>
      <c r="Q102" s="12"/>
      <c r="R102" s="12"/>
      <c r="S102" s="12"/>
      <c r="T102" s="12"/>
      <c r="U102" s="12"/>
      <c r="V102" s="12"/>
      <c r="W102" s="12"/>
      <c r="X102" s="12"/>
      <c r="Y102" s="12"/>
      <c r="Z102" s="12"/>
      <c r="AA102" s="12"/>
      <c r="AB102" s="12"/>
      <c r="AC102" s="12"/>
      <c r="AD102" s="12"/>
      <c r="AE102" s="12"/>
      <c r="AF102" s="12"/>
      <c r="AG102" s="12"/>
      <c r="AH102" s="12"/>
      <c r="AI102" s="12"/>
      <c r="AJ102" s="12"/>
      <c r="AK102" s="12"/>
      <c r="AL102" s="12"/>
      <c r="AM102" s="12"/>
      <c r="AN102" s="12"/>
      <c r="AO102" s="12"/>
      <c r="AP102" s="12"/>
      <c r="AQ102" s="12"/>
      <c r="AR102" s="12"/>
      <c r="AS102" s="12"/>
      <c r="AT102" s="12"/>
      <c r="AU102" s="12"/>
      <c r="AV102" s="12"/>
      <c r="AW102" s="12"/>
      <c r="AX102" s="12"/>
      <c r="AY102" s="12"/>
      <c r="AZ102" s="12"/>
      <c r="BA102" s="12"/>
      <c r="BB102" s="12"/>
      <c r="BC102" s="12"/>
      <c r="BD102" s="12"/>
      <c r="BE102" s="12"/>
      <c r="BF102" s="12"/>
      <c r="BG102" s="12"/>
      <c r="BH102" s="12"/>
      <c r="BI102" s="12"/>
      <c r="BJ102" s="12"/>
      <c r="BK102" s="12"/>
      <c r="BL102" s="12"/>
      <c r="BM102" s="12"/>
      <c r="BN102" s="12"/>
      <c r="BO102" s="12"/>
      <c r="BP102" s="12"/>
      <c r="BQ102" s="12"/>
      <c r="BR102" s="12"/>
      <c r="BS102" s="12"/>
      <c r="BT102" s="12"/>
      <c r="BU102" s="12"/>
      <c r="BV102" s="12"/>
      <c r="BW102" s="12"/>
      <c r="BX102" s="12"/>
      <c r="BY102" s="12"/>
      <c r="BZ102" s="12"/>
      <c r="CA102" s="12"/>
      <c r="CB102" s="12"/>
      <c r="CC102" s="12"/>
    </row>
    <row r="103" spans="1:81" ht="15.75" x14ac:dyDescent="0.25">
      <c r="A103" s="20"/>
      <c r="B103" s="29"/>
      <c r="C103" s="29"/>
      <c r="D103" s="29"/>
      <c r="E103" s="29"/>
      <c r="F103" s="26"/>
      <c r="G103" s="13"/>
      <c r="H103" s="20"/>
      <c r="I103" s="22"/>
      <c r="J103" s="22"/>
      <c r="K103" s="22"/>
      <c r="L103" s="22"/>
      <c r="M103" s="24"/>
      <c r="N103" s="22"/>
      <c r="O103" s="20"/>
      <c r="P103" s="12"/>
      <c r="Q103" s="12"/>
      <c r="R103" s="12"/>
      <c r="S103" s="12"/>
      <c r="T103" s="12"/>
      <c r="U103" s="12"/>
      <c r="V103" s="12"/>
      <c r="W103" s="12"/>
      <c r="X103" s="12"/>
      <c r="Y103" s="12"/>
      <c r="Z103" s="12"/>
      <c r="AA103" s="12"/>
      <c r="AB103" s="12"/>
      <c r="AC103" s="12"/>
      <c r="AD103" s="12"/>
      <c r="AE103" s="12"/>
      <c r="AF103" s="12"/>
      <c r="AG103" s="12"/>
      <c r="AH103" s="12"/>
      <c r="AI103" s="12"/>
      <c r="AJ103" s="12"/>
      <c r="AK103" s="12"/>
      <c r="AL103" s="12"/>
      <c r="AM103" s="12"/>
      <c r="AN103" s="12"/>
      <c r="AO103" s="12"/>
      <c r="AP103" s="12"/>
      <c r="AQ103" s="12"/>
      <c r="AR103" s="12"/>
      <c r="AS103" s="12"/>
      <c r="AT103" s="12"/>
      <c r="AU103" s="12"/>
      <c r="AV103" s="12"/>
      <c r="AW103" s="12"/>
      <c r="AX103" s="12"/>
      <c r="AY103" s="12"/>
      <c r="AZ103" s="12"/>
      <c r="BA103" s="12"/>
      <c r="BB103" s="12"/>
      <c r="BC103" s="12"/>
      <c r="BD103" s="12"/>
      <c r="BE103" s="12"/>
      <c r="BF103" s="12"/>
      <c r="BG103" s="12"/>
      <c r="BH103" s="12"/>
      <c r="BI103" s="12"/>
      <c r="BJ103" s="12"/>
      <c r="BK103" s="12"/>
      <c r="BL103" s="12"/>
      <c r="BM103" s="12"/>
      <c r="BN103" s="12"/>
      <c r="BO103" s="12"/>
      <c r="BP103" s="12"/>
      <c r="BQ103" s="12"/>
      <c r="BR103" s="12"/>
      <c r="BS103" s="12"/>
      <c r="BT103" s="12"/>
      <c r="BU103" s="12"/>
      <c r="BV103" s="12"/>
      <c r="BW103" s="12"/>
      <c r="BX103" s="12"/>
      <c r="BY103" s="12"/>
      <c r="BZ103" s="12"/>
      <c r="CA103" s="12"/>
      <c r="CB103" s="12"/>
      <c r="CC103" s="12"/>
    </row>
    <row r="104" spans="1:81" ht="15.75" x14ac:dyDescent="0.25">
      <c r="A104" s="20"/>
      <c r="B104" s="29"/>
      <c r="C104" s="29"/>
      <c r="D104" s="29"/>
      <c r="E104" s="29"/>
      <c r="F104" s="26"/>
      <c r="G104" s="13"/>
      <c r="H104" s="20"/>
      <c r="I104" s="22"/>
      <c r="J104" s="22"/>
      <c r="K104" s="22"/>
      <c r="L104" s="22"/>
      <c r="M104" s="24"/>
      <c r="N104" s="22"/>
      <c r="O104" s="20"/>
      <c r="P104" s="12"/>
      <c r="Q104" s="12"/>
      <c r="R104" s="12"/>
      <c r="S104" s="12"/>
      <c r="T104" s="12"/>
      <c r="U104" s="12"/>
      <c r="V104" s="12"/>
      <c r="W104" s="12"/>
      <c r="X104" s="12"/>
      <c r="Y104" s="12"/>
      <c r="Z104" s="12"/>
      <c r="AA104" s="12"/>
      <c r="AB104" s="12"/>
      <c r="AC104" s="12"/>
      <c r="AD104" s="12"/>
      <c r="AE104" s="12"/>
      <c r="AF104" s="12"/>
      <c r="AG104" s="12"/>
      <c r="AH104" s="12"/>
      <c r="AI104" s="12"/>
      <c r="AJ104" s="12"/>
      <c r="AK104" s="12"/>
      <c r="AL104" s="12"/>
      <c r="AM104" s="12"/>
      <c r="AN104" s="12"/>
      <c r="AO104" s="12"/>
      <c r="AP104" s="12"/>
      <c r="AQ104" s="12"/>
      <c r="AR104" s="12"/>
      <c r="AS104" s="12"/>
      <c r="AT104" s="12"/>
      <c r="AU104" s="12"/>
      <c r="AV104" s="12"/>
      <c r="AW104" s="12"/>
      <c r="AX104" s="12"/>
      <c r="AY104" s="12"/>
      <c r="AZ104" s="12"/>
      <c r="BA104" s="12"/>
      <c r="BB104" s="12"/>
      <c r="BC104" s="12"/>
      <c r="BD104" s="12"/>
      <c r="BE104" s="12"/>
      <c r="BF104" s="12"/>
      <c r="BG104" s="12"/>
      <c r="BH104" s="12"/>
      <c r="BI104" s="12"/>
      <c r="BJ104" s="12"/>
      <c r="BK104" s="12"/>
      <c r="BL104" s="12"/>
      <c r="BM104" s="12"/>
      <c r="BN104" s="12"/>
      <c r="BO104" s="12"/>
      <c r="BP104" s="12"/>
      <c r="BQ104" s="12"/>
      <c r="BR104" s="12"/>
      <c r="BS104" s="12"/>
      <c r="BT104" s="12"/>
      <c r="BU104" s="12"/>
      <c r="BV104" s="12"/>
      <c r="BW104" s="12"/>
      <c r="BX104" s="12"/>
      <c r="BY104" s="12"/>
      <c r="BZ104" s="12"/>
      <c r="CA104" s="12"/>
      <c r="CB104" s="12"/>
      <c r="CC104" s="12"/>
    </row>
    <row r="105" spans="1:81" ht="15.75" x14ac:dyDescent="0.25">
      <c r="A105" s="20"/>
      <c r="B105" s="29"/>
      <c r="C105" s="29"/>
      <c r="D105" s="29"/>
      <c r="E105" s="29"/>
      <c r="F105" s="26"/>
      <c r="G105" s="13"/>
      <c r="H105" s="20"/>
      <c r="I105" s="22"/>
      <c r="J105" s="22"/>
      <c r="K105" s="22"/>
      <c r="L105" s="22"/>
      <c r="M105" s="24"/>
      <c r="N105" s="22"/>
      <c r="O105" s="20"/>
      <c r="P105" s="12"/>
      <c r="Q105" s="12"/>
      <c r="R105" s="12"/>
      <c r="S105" s="12"/>
      <c r="T105" s="12"/>
      <c r="U105" s="12"/>
      <c r="V105" s="12"/>
      <c r="W105" s="12"/>
      <c r="X105" s="12"/>
      <c r="Y105" s="12"/>
      <c r="Z105" s="12"/>
      <c r="AA105" s="12"/>
      <c r="AB105" s="12"/>
      <c r="AC105" s="12"/>
      <c r="AD105" s="12"/>
      <c r="AE105" s="12"/>
      <c r="AF105" s="12"/>
      <c r="AG105" s="12"/>
      <c r="AH105" s="12"/>
      <c r="AI105" s="12"/>
      <c r="AJ105" s="12"/>
      <c r="AK105" s="12"/>
      <c r="AL105" s="12"/>
      <c r="AM105" s="12"/>
      <c r="AN105" s="12"/>
      <c r="AO105" s="12"/>
      <c r="AP105" s="12"/>
      <c r="AQ105" s="12"/>
      <c r="AR105" s="12"/>
      <c r="AS105" s="12"/>
      <c r="AT105" s="12"/>
      <c r="AU105" s="12"/>
      <c r="AV105" s="12"/>
      <c r="AW105" s="12"/>
      <c r="AX105" s="12"/>
      <c r="AY105" s="12"/>
      <c r="AZ105" s="12"/>
      <c r="BA105" s="12"/>
      <c r="BB105" s="12"/>
      <c r="BC105" s="12"/>
      <c r="BD105" s="12"/>
      <c r="BE105" s="12"/>
      <c r="BF105" s="12"/>
      <c r="BG105" s="12"/>
      <c r="BH105" s="12"/>
      <c r="BI105" s="12"/>
      <c r="BJ105" s="12"/>
      <c r="BK105" s="12"/>
      <c r="BL105" s="12"/>
      <c r="BM105" s="12"/>
      <c r="BN105" s="12"/>
      <c r="BO105" s="12"/>
      <c r="BP105" s="12"/>
      <c r="BQ105" s="12"/>
      <c r="BR105" s="12"/>
      <c r="BS105" s="12"/>
      <c r="BT105" s="12"/>
      <c r="BU105" s="12"/>
      <c r="BV105" s="12"/>
      <c r="BW105" s="12"/>
      <c r="BX105" s="12"/>
      <c r="BY105" s="12"/>
      <c r="BZ105" s="12"/>
      <c r="CA105" s="12"/>
      <c r="CB105" s="12"/>
      <c r="CC105" s="12"/>
    </row>
    <row r="106" spans="1:81" ht="15.75" x14ac:dyDescent="0.25">
      <c r="A106" s="20"/>
      <c r="B106" s="29"/>
      <c r="C106" s="29"/>
      <c r="D106" s="29"/>
      <c r="E106" s="29"/>
      <c r="F106" s="26"/>
      <c r="G106" s="13"/>
      <c r="H106" s="20"/>
      <c r="I106" s="22"/>
      <c r="J106" s="22"/>
      <c r="K106" s="22"/>
      <c r="L106" s="22"/>
      <c r="M106" s="24"/>
      <c r="N106" s="22"/>
      <c r="O106" s="20"/>
      <c r="P106" s="12"/>
      <c r="Q106" s="12"/>
      <c r="R106" s="12"/>
      <c r="S106" s="12"/>
      <c r="T106" s="12"/>
      <c r="U106" s="12"/>
      <c r="V106" s="12"/>
      <c r="W106" s="12"/>
      <c r="X106" s="12"/>
      <c r="Y106" s="12"/>
      <c r="Z106" s="12"/>
      <c r="AA106" s="12"/>
      <c r="AB106" s="12"/>
      <c r="AC106" s="12"/>
      <c r="AD106" s="12"/>
      <c r="AE106" s="12"/>
      <c r="AF106" s="12"/>
      <c r="AG106" s="12"/>
      <c r="AH106" s="12"/>
      <c r="AI106" s="12"/>
      <c r="AJ106" s="12"/>
      <c r="AK106" s="12"/>
      <c r="AL106" s="12"/>
      <c r="AM106" s="12"/>
      <c r="AN106" s="12"/>
      <c r="AO106" s="12"/>
      <c r="AP106" s="12"/>
      <c r="AQ106" s="12"/>
      <c r="AR106" s="12"/>
      <c r="AS106" s="12"/>
      <c r="AT106" s="12"/>
      <c r="AU106" s="12"/>
      <c r="AV106" s="12"/>
      <c r="AW106" s="12"/>
      <c r="AX106" s="12"/>
      <c r="AY106" s="12"/>
      <c r="AZ106" s="12"/>
      <c r="BA106" s="12"/>
      <c r="BB106" s="12"/>
      <c r="BC106" s="12"/>
      <c r="BD106" s="12"/>
      <c r="BE106" s="12"/>
      <c r="BF106" s="12"/>
      <c r="BG106" s="12"/>
      <c r="BH106" s="12"/>
      <c r="BI106" s="12"/>
      <c r="BJ106" s="12"/>
      <c r="BK106" s="12"/>
      <c r="BL106" s="12"/>
      <c r="BM106" s="12"/>
      <c r="BN106" s="12"/>
      <c r="BO106" s="12"/>
      <c r="BP106" s="12"/>
      <c r="BQ106" s="12"/>
      <c r="BR106" s="12"/>
      <c r="BS106" s="12"/>
      <c r="BT106" s="12"/>
      <c r="BU106" s="12"/>
      <c r="BV106" s="12"/>
      <c r="BW106" s="12"/>
      <c r="BX106" s="12"/>
      <c r="BY106" s="12"/>
      <c r="BZ106" s="12"/>
      <c r="CA106" s="12"/>
      <c r="CB106" s="12"/>
      <c r="CC106" s="12"/>
    </row>
    <row r="107" spans="1:81" ht="15.75" x14ac:dyDescent="0.25">
      <c r="A107" s="20"/>
      <c r="B107" s="29"/>
      <c r="C107" s="29"/>
      <c r="D107" s="29"/>
      <c r="E107" s="29"/>
      <c r="F107" s="26"/>
      <c r="G107" s="13"/>
      <c r="H107" s="20"/>
      <c r="I107" s="22"/>
      <c r="J107" s="22"/>
      <c r="K107" s="22"/>
      <c r="L107" s="22"/>
      <c r="M107" s="24"/>
      <c r="N107" s="22"/>
      <c r="O107" s="20"/>
      <c r="P107" s="12"/>
      <c r="Q107" s="12"/>
      <c r="R107" s="12"/>
      <c r="S107" s="12"/>
      <c r="T107" s="12"/>
      <c r="U107" s="12"/>
      <c r="V107" s="12"/>
      <c r="W107" s="12"/>
      <c r="X107" s="12"/>
      <c r="Y107" s="12"/>
      <c r="Z107" s="12"/>
      <c r="AA107" s="12"/>
      <c r="AB107" s="12"/>
      <c r="AC107" s="12"/>
      <c r="AD107" s="12"/>
      <c r="AE107" s="12"/>
      <c r="AF107" s="12"/>
      <c r="AG107" s="12"/>
      <c r="AH107" s="12"/>
      <c r="AI107" s="12"/>
      <c r="AJ107" s="12"/>
      <c r="AK107" s="12"/>
      <c r="AL107" s="12"/>
      <c r="AM107" s="12"/>
      <c r="AN107" s="12"/>
      <c r="AO107" s="12"/>
      <c r="AP107" s="12"/>
      <c r="AQ107" s="12"/>
      <c r="AR107" s="12"/>
      <c r="AS107" s="12"/>
      <c r="AT107" s="12"/>
      <c r="AU107" s="12"/>
      <c r="AV107" s="12"/>
      <c r="AW107" s="12"/>
      <c r="AX107" s="12"/>
      <c r="AY107" s="12"/>
      <c r="AZ107" s="12"/>
      <c r="BA107" s="12"/>
      <c r="BB107" s="12"/>
      <c r="BC107" s="12"/>
      <c r="BD107" s="12"/>
      <c r="BE107" s="12"/>
      <c r="BF107" s="12"/>
      <c r="BG107" s="12"/>
      <c r="BH107" s="12"/>
      <c r="BI107" s="12"/>
      <c r="BJ107" s="12"/>
      <c r="BK107" s="12"/>
      <c r="BL107" s="12"/>
      <c r="BM107" s="12"/>
      <c r="BN107" s="12"/>
      <c r="BO107" s="12"/>
      <c r="BP107" s="12"/>
      <c r="BQ107" s="12"/>
      <c r="BR107" s="12"/>
      <c r="BS107" s="12"/>
      <c r="BT107" s="12"/>
      <c r="BU107" s="12"/>
      <c r="BV107" s="12"/>
      <c r="BW107" s="12"/>
      <c r="BX107" s="12"/>
      <c r="BY107" s="12"/>
      <c r="BZ107" s="12"/>
      <c r="CA107" s="12"/>
      <c r="CB107" s="12"/>
      <c r="CC107" s="12"/>
    </row>
    <row r="108" spans="1:81" ht="15.75" x14ac:dyDescent="0.25">
      <c r="A108" s="20"/>
      <c r="B108" s="29"/>
      <c r="C108" s="29"/>
      <c r="D108" s="29"/>
      <c r="E108" s="29"/>
      <c r="F108" s="26"/>
      <c r="G108" s="13"/>
      <c r="H108" s="20"/>
      <c r="I108" s="22"/>
      <c r="J108" s="22"/>
      <c r="K108" s="22"/>
      <c r="L108" s="22"/>
      <c r="M108" s="24"/>
      <c r="N108" s="22"/>
      <c r="O108" s="20"/>
      <c r="P108" s="12"/>
      <c r="Q108" s="12"/>
      <c r="R108" s="12"/>
      <c r="S108" s="12"/>
      <c r="T108" s="12"/>
      <c r="U108" s="12"/>
      <c r="V108" s="12"/>
      <c r="W108" s="12"/>
      <c r="X108" s="12"/>
      <c r="Y108" s="12"/>
      <c r="Z108" s="12"/>
      <c r="AA108" s="12"/>
      <c r="AB108" s="12"/>
      <c r="AC108" s="12"/>
      <c r="AD108" s="12"/>
      <c r="AE108" s="12"/>
      <c r="AF108" s="12"/>
      <c r="AG108" s="12"/>
      <c r="AH108" s="12"/>
      <c r="AI108" s="12"/>
      <c r="AJ108" s="12"/>
      <c r="AK108" s="12"/>
      <c r="AL108" s="12"/>
      <c r="AM108" s="12"/>
      <c r="AN108" s="12"/>
      <c r="AO108" s="12"/>
      <c r="AP108" s="12"/>
      <c r="AQ108" s="12"/>
      <c r="AR108" s="12"/>
      <c r="AS108" s="12"/>
      <c r="AT108" s="12"/>
      <c r="AU108" s="12"/>
      <c r="AV108" s="12"/>
      <c r="AW108" s="12"/>
      <c r="AX108" s="12"/>
      <c r="AY108" s="12"/>
      <c r="AZ108" s="12"/>
      <c r="BA108" s="12"/>
      <c r="BB108" s="12"/>
      <c r="BC108" s="12"/>
      <c r="BD108" s="12"/>
      <c r="BE108" s="12"/>
      <c r="BF108" s="12"/>
      <c r="BG108" s="12"/>
      <c r="BH108" s="12"/>
      <c r="BI108" s="12"/>
      <c r="BJ108" s="12"/>
      <c r="BK108" s="12"/>
      <c r="BL108" s="12"/>
      <c r="BM108" s="12"/>
      <c r="BN108" s="12"/>
      <c r="BO108" s="12"/>
      <c r="BP108" s="12"/>
      <c r="BQ108" s="12"/>
      <c r="BR108" s="12"/>
      <c r="BS108" s="12"/>
      <c r="BT108" s="12"/>
      <c r="BU108" s="12"/>
      <c r="BV108" s="12"/>
      <c r="BW108" s="12"/>
      <c r="BX108" s="12"/>
      <c r="BY108" s="12"/>
      <c r="BZ108" s="12"/>
      <c r="CA108" s="12"/>
      <c r="CB108" s="12"/>
      <c r="CC108" s="12"/>
    </row>
    <row r="109" spans="1:81" ht="15.75" x14ac:dyDescent="0.25">
      <c r="A109" s="20"/>
      <c r="B109" s="29"/>
      <c r="C109" s="29"/>
      <c r="D109" s="29"/>
      <c r="E109" s="29"/>
      <c r="F109" s="26"/>
      <c r="G109" s="13"/>
      <c r="H109" s="20"/>
      <c r="I109" s="22"/>
      <c r="J109" s="22"/>
      <c r="K109" s="22"/>
      <c r="L109" s="22"/>
      <c r="M109" s="24"/>
      <c r="N109" s="22"/>
      <c r="O109" s="20"/>
      <c r="P109" s="12"/>
      <c r="Q109" s="12"/>
      <c r="R109" s="12"/>
      <c r="S109" s="12"/>
      <c r="T109" s="12"/>
      <c r="U109" s="12"/>
      <c r="V109" s="12"/>
      <c r="W109" s="12"/>
      <c r="X109" s="12"/>
      <c r="Y109" s="12"/>
      <c r="Z109" s="12"/>
      <c r="AA109" s="12"/>
      <c r="AB109" s="12"/>
      <c r="AC109" s="12"/>
      <c r="AD109" s="12"/>
      <c r="AE109" s="12"/>
      <c r="AF109" s="12"/>
      <c r="AG109" s="12"/>
      <c r="AH109" s="12"/>
      <c r="AI109" s="12"/>
      <c r="AJ109" s="12"/>
      <c r="AK109" s="12"/>
      <c r="AL109" s="12"/>
      <c r="AM109" s="12"/>
      <c r="AN109" s="12"/>
      <c r="AO109" s="12"/>
      <c r="AP109" s="12"/>
      <c r="AQ109" s="12"/>
      <c r="AR109" s="12"/>
      <c r="AS109" s="12"/>
      <c r="AT109" s="12"/>
      <c r="AU109" s="12"/>
      <c r="AV109" s="12"/>
      <c r="AW109" s="12"/>
      <c r="AX109" s="12"/>
      <c r="AY109" s="12"/>
      <c r="AZ109" s="12"/>
      <c r="BA109" s="12"/>
      <c r="BB109" s="12"/>
      <c r="BC109" s="12"/>
      <c r="BD109" s="12"/>
      <c r="BE109" s="12"/>
      <c r="BF109" s="12"/>
      <c r="BG109" s="12"/>
      <c r="BH109" s="12"/>
      <c r="BI109" s="12"/>
      <c r="BJ109" s="12"/>
      <c r="BK109" s="12"/>
      <c r="BL109" s="12"/>
      <c r="BM109" s="12"/>
      <c r="BN109" s="12"/>
      <c r="BO109" s="12"/>
      <c r="BP109" s="12"/>
      <c r="BQ109" s="12"/>
      <c r="BR109" s="12"/>
      <c r="BS109" s="12"/>
      <c r="BT109" s="12"/>
      <c r="BU109" s="12"/>
      <c r="BV109" s="12"/>
      <c r="BW109" s="12"/>
      <c r="BX109" s="12"/>
      <c r="BY109" s="12"/>
      <c r="BZ109" s="12"/>
      <c r="CA109" s="12"/>
      <c r="CB109" s="12"/>
      <c r="CC109" s="12"/>
    </row>
    <row r="110" spans="1:81" ht="15.75" x14ac:dyDescent="0.25">
      <c r="A110" s="20"/>
      <c r="B110" s="29"/>
      <c r="C110" s="29"/>
      <c r="D110" s="29"/>
      <c r="E110" s="29"/>
      <c r="F110" s="26"/>
      <c r="G110" s="13"/>
      <c r="H110" s="20"/>
      <c r="I110" s="22"/>
      <c r="J110" s="22"/>
      <c r="K110" s="22"/>
      <c r="L110" s="22"/>
      <c r="M110" s="24"/>
      <c r="N110" s="22"/>
      <c r="O110" s="20"/>
      <c r="P110" s="12"/>
      <c r="Q110" s="12"/>
      <c r="R110" s="12"/>
      <c r="S110" s="12"/>
      <c r="T110" s="12"/>
      <c r="U110" s="12"/>
      <c r="V110" s="12"/>
      <c r="W110" s="12"/>
      <c r="X110" s="12"/>
      <c r="Y110" s="12"/>
      <c r="Z110" s="12"/>
      <c r="AA110" s="12"/>
      <c r="AB110" s="12"/>
      <c r="AC110" s="12"/>
      <c r="AD110" s="12"/>
      <c r="AE110" s="12"/>
      <c r="AF110" s="12"/>
      <c r="AG110" s="12"/>
      <c r="AH110" s="12"/>
      <c r="AI110" s="12"/>
      <c r="AJ110" s="12"/>
      <c r="AK110" s="12"/>
      <c r="AL110" s="12"/>
      <c r="AM110" s="12"/>
      <c r="AN110" s="12"/>
      <c r="AO110" s="12"/>
      <c r="AP110" s="12"/>
      <c r="AQ110" s="12"/>
      <c r="AR110" s="12"/>
      <c r="AS110" s="12"/>
      <c r="AT110" s="12"/>
      <c r="AU110" s="12"/>
      <c r="AV110" s="12"/>
      <c r="AW110" s="12"/>
      <c r="AX110" s="12"/>
      <c r="AY110" s="12"/>
      <c r="AZ110" s="12"/>
      <c r="BA110" s="12"/>
      <c r="BB110" s="12"/>
      <c r="BC110" s="12"/>
      <c r="BD110" s="12"/>
      <c r="BE110" s="12"/>
      <c r="BF110" s="12"/>
      <c r="BG110" s="12"/>
      <c r="BH110" s="12"/>
      <c r="BI110" s="12"/>
      <c r="BJ110" s="12"/>
      <c r="BK110" s="12"/>
      <c r="BL110" s="12"/>
      <c r="BM110" s="12"/>
      <c r="BN110" s="12"/>
      <c r="BO110" s="12"/>
      <c r="BP110" s="12"/>
      <c r="BQ110" s="12"/>
      <c r="BR110" s="12"/>
      <c r="BS110" s="12"/>
      <c r="BT110" s="12"/>
      <c r="BU110" s="12"/>
      <c r="BV110" s="12"/>
      <c r="BW110" s="12"/>
      <c r="BX110" s="12"/>
      <c r="BY110" s="12"/>
      <c r="BZ110" s="12"/>
      <c r="CA110" s="12"/>
      <c r="CB110" s="12"/>
      <c r="CC110" s="12"/>
    </row>
    <row r="111" spans="1:81" ht="15.75" x14ac:dyDescent="0.25">
      <c r="A111" s="20"/>
      <c r="B111" s="29"/>
      <c r="C111" s="29"/>
      <c r="D111" s="29"/>
      <c r="E111" s="29"/>
      <c r="F111" s="26"/>
      <c r="G111" s="13"/>
      <c r="H111" s="20"/>
      <c r="I111" s="22"/>
      <c r="J111" s="22"/>
      <c r="K111" s="22"/>
      <c r="L111" s="22"/>
      <c r="M111" s="24"/>
      <c r="N111" s="22"/>
      <c r="O111" s="20"/>
      <c r="P111" s="12"/>
      <c r="Q111" s="12"/>
      <c r="R111" s="12"/>
      <c r="S111" s="12"/>
      <c r="T111" s="12"/>
      <c r="U111" s="12"/>
      <c r="V111" s="12"/>
      <c r="W111" s="12"/>
      <c r="X111" s="12"/>
      <c r="Y111" s="12"/>
      <c r="Z111" s="12"/>
      <c r="AA111" s="12"/>
      <c r="AB111" s="12"/>
      <c r="AC111" s="12"/>
      <c r="AD111" s="12"/>
      <c r="AE111" s="12"/>
      <c r="AF111" s="12"/>
      <c r="AG111" s="12"/>
      <c r="AH111" s="12"/>
      <c r="AI111" s="12"/>
      <c r="AJ111" s="12"/>
      <c r="AK111" s="12"/>
      <c r="AL111" s="12"/>
      <c r="AM111" s="12"/>
      <c r="AN111" s="12"/>
      <c r="AO111" s="12"/>
      <c r="AP111" s="12"/>
      <c r="AQ111" s="12"/>
      <c r="AR111" s="12"/>
      <c r="AS111" s="12"/>
      <c r="AT111" s="12"/>
      <c r="AU111" s="12"/>
      <c r="AV111" s="12"/>
      <c r="AW111" s="12"/>
      <c r="AX111" s="12"/>
      <c r="AY111" s="12"/>
      <c r="AZ111" s="12"/>
      <c r="BA111" s="12"/>
      <c r="BB111" s="12"/>
      <c r="BC111" s="12"/>
      <c r="BD111" s="12"/>
      <c r="BE111" s="12"/>
      <c r="BF111" s="12"/>
      <c r="BG111" s="12"/>
      <c r="BH111" s="12"/>
      <c r="BI111" s="12"/>
      <c r="BJ111" s="12"/>
      <c r="BK111" s="12"/>
      <c r="BL111" s="12"/>
      <c r="BM111" s="12"/>
      <c r="BN111" s="12"/>
      <c r="BO111" s="12"/>
      <c r="BP111" s="12"/>
      <c r="BQ111" s="12"/>
      <c r="BR111" s="12"/>
      <c r="BS111" s="12"/>
      <c r="BT111" s="12"/>
      <c r="BU111" s="12"/>
      <c r="BV111" s="12"/>
      <c r="BW111" s="12"/>
      <c r="BX111" s="12"/>
      <c r="BY111" s="12"/>
      <c r="BZ111" s="12"/>
      <c r="CA111" s="12"/>
      <c r="CB111" s="12"/>
      <c r="CC111" s="12"/>
    </row>
    <row r="112" spans="1:81" ht="15.75" x14ac:dyDescent="0.25">
      <c r="A112" s="20"/>
      <c r="B112" s="29"/>
      <c r="C112" s="29"/>
      <c r="D112" s="29"/>
      <c r="E112" s="29"/>
      <c r="F112" s="26"/>
      <c r="G112" s="13"/>
      <c r="H112" s="20"/>
      <c r="I112" s="22"/>
      <c r="J112" s="22"/>
      <c r="K112" s="22"/>
      <c r="L112" s="22"/>
      <c r="M112" s="24"/>
      <c r="N112" s="22"/>
      <c r="O112" s="20"/>
      <c r="P112" s="12"/>
      <c r="Q112" s="12"/>
      <c r="R112" s="12"/>
      <c r="S112" s="12"/>
      <c r="T112" s="12"/>
      <c r="U112" s="12"/>
      <c r="V112" s="12"/>
      <c r="W112" s="12"/>
      <c r="X112" s="12"/>
      <c r="Y112" s="12"/>
      <c r="Z112" s="12"/>
      <c r="AA112" s="12"/>
      <c r="AB112" s="12"/>
      <c r="AC112" s="12"/>
      <c r="AD112" s="12"/>
      <c r="AE112" s="12"/>
      <c r="AF112" s="12"/>
      <c r="AG112" s="12"/>
      <c r="AH112" s="12"/>
      <c r="AI112" s="12"/>
      <c r="AJ112" s="12"/>
      <c r="AK112" s="12"/>
      <c r="AL112" s="12"/>
      <c r="AM112" s="12"/>
      <c r="AN112" s="12"/>
      <c r="AO112" s="12"/>
      <c r="AP112" s="12"/>
      <c r="AQ112" s="12"/>
      <c r="AR112" s="12"/>
      <c r="AS112" s="12"/>
      <c r="AT112" s="12"/>
      <c r="AU112" s="12"/>
      <c r="AV112" s="12"/>
      <c r="AW112" s="12"/>
      <c r="AX112" s="12"/>
      <c r="AY112" s="12"/>
      <c r="AZ112" s="12"/>
      <c r="BA112" s="12"/>
      <c r="BB112" s="12"/>
      <c r="BC112" s="12"/>
      <c r="BD112" s="12"/>
      <c r="BE112" s="12"/>
      <c r="BF112" s="12"/>
      <c r="BG112" s="12"/>
      <c r="BH112" s="12"/>
      <c r="BI112" s="12"/>
      <c r="BJ112" s="12"/>
      <c r="BK112" s="12"/>
      <c r="BL112" s="12"/>
      <c r="BM112" s="12"/>
      <c r="BN112" s="12"/>
      <c r="BO112" s="12"/>
      <c r="BP112" s="12"/>
      <c r="BQ112" s="12"/>
      <c r="BR112" s="12"/>
      <c r="BS112" s="12"/>
      <c r="BT112" s="12"/>
      <c r="BU112" s="12"/>
      <c r="BV112" s="12"/>
      <c r="BW112" s="12"/>
      <c r="BX112" s="12"/>
      <c r="BY112" s="12"/>
      <c r="BZ112" s="12"/>
      <c r="CA112" s="12"/>
      <c r="CB112" s="12"/>
      <c r="CC112" s="12"/>
    </row>
    <row r="113" spans="1:81" ht="15.75" x14ac:dyDescent="0.25">
      <c r="A113" s="20"/>
      <c r="B113" s="29"/>
      <c r="C113" s="29"/>
      <c r="D113" s="29"/>
      <c r="E113" s="29"/>
      <c r="F113" s="26"/>
      <c r="G113" s="13"/>
      <c r="H113" s="20"/>
      <c r="I113" s="22"/>
      <c r="J113" s="22"/>
      <c r="K113" s="22"/>
      <c r="L113" s="22"/>
      <c r="M113" s="24"/>
      <c r="N113" s="22"/>
      <c r="O113" s="20"/>
      <c r="P113" s="12"/>
      <c r="Q113" s="12"/>
      <c r="R113" s="12"/>
      <c r="S113" s="12"/>
      <c r="T113" s="12"/>
      <c r="U113" s="12"/>
      <c r="V113" s="12"/>
      <c r="W113" s="12"/>
      <c r="X113" s="12"/>
      <c r="Y113" s="12"/>
      <c r="Z113" s="12"/>
      <c r="AA113" s="12"/>
      <c r="AB113" s="12"/>
      <c r="AC113" s="12"/>
      <c r="AD113" s="12"/>
      <c r="AE113" s="12"/>
      <c r="AF113" s="12"/>
      <c r="AG113" s="12"/>
      <c r="AH113" s="12"/>
      <c r="AI113" s="12"/>
      <c r="AJ113" s="12"/>
      <c r="AK113" s="12"/>
      <c r="AL113" s="12"/>
      <c r="AM113" s="12"/>
      <c r="AN113" s="12"/>
      <c r="AO113" s="12"/>
      <c r="AP113" s="12"/>
      <c r="AQ113" s="12"/>
      <c r="AR113" s="12"/>
      <c r="AS113" s="12"/>
      <c r="AT113" s="12"/>
      <c r="AU113" s="12"/>
      <c r="AV113" s="12"/>
      <c r="AW113" s="12"/>
      <c r="AX113" s="12"/>
      <c r="AY113" s="12"/>
      <c r="AZ113" s="12"/>
      <c r="BA113" s="12"/>
      <c r="BB113" s="12"/>
      <c r="BC113" s="12"/>
      <c r="BD113" s="12"/>
      <c r="BE113" s="12"/>
      <c r="BF113" s="12"/>
      <c r="BG113" s="12"/>
      <c r="BH113" s="12"/>
      <c r="BI113" s="12"/>
      <c r="BJ113" s="12"/>
      <c r="BK113" s="12"/>
      <c r="BL113" s="12"/>
      <c r="BM113" s="12"/>
      <c r="BN113" s="12"/>
      <c r="BO113" s="12"/>
      <c r="BP113" s="12"/>
      <c r="BQ113" s="12"/>
      <c r="BR113" s="12"/>
      <c r="BS113" s="12"/>
      <c r="BT113" s="12"/>
      <c r="BU113" s="12"/>
      <c r="BV113" s="12"/>
      <c r="BW113" s="12"/>
      <c r="BX113" s="12"/>
      <c r="BY113" s="12"/>
      <c r="BZ113" s="12"/>
      <c r="CA113" s="12"/>
      <c r="CB113" s="12"/>
      <c r="CC113" s="12"/>
    </row>
    <row r="114" spans="1:81" ht="15.75" x14ac:dyDescent="0.25">
      <c r="A114" s="20"/>
      <c r="B114" s="29"/>
      <c r="C114" s="29"/>
      <c r="D114" s="29"/>
      <c r="E114" s="29"/>
      <c r="F114" s="26"/>
      <c r="G114" s="13"/>
      <c r="H114" s="20"/>
      <c r="I114" s="22"/>
      <c r="J114" s="22"/>
      <c r="K114" s="22"/>
      <c r="L114" s="22"/>
      <c r="M114" s="24"/>
      <c r="N114" s="22"/>
      <c r="O114" s="20"/>
      <c r="P114" s="12"/>
      <c r="Q114" s="12"/>
      <c r="R114" s="12"/>
      <c r="S114" s="12"/>
      <c r="T114" s="12"/>
      <c r="U114" s="12"/>
      <c r="V114" s="12"/>
      <c r="W114" s="12"/>
      <c r="X114" s="12"/>
      <c r="Y114" s="12"/>
      <c r="Z114" s="12"/>
      <c r="AA114" s="12"/>
      <c r="AB114" s="12"/>
      <c r="AC114" s="12"/>
      <c r="AD114" s="12"/>
      <c r="AE114" s="12"/>
      <c r="AF114" s="12"/>
      <c r="AG114" s="12"/>
      <c r="AH114" s="12"/>
      <c r="AI114" s="12"/>
      <c r="AJ114" s="12"/>
      <c r="AK114" s="12"/>
      <c r="AL114" s="12"/>
      <c r="AM114" s="12"/>
      <c r="AN114" s="12"/>
      <c r="AO114" s="12"/>
      <c r="AP114" s="12"/>
      <c r="AQ114" s="12"/>
      <c r="AR114" s="12"/>
      <c r="AS114" s="12"/>
      <c r="AT114" s="12"/>
      <c r="AU114" s="12"/>
      <c r="AV114" s="12"/>
      <c r="AW114" s="12"/>
      <c r="AX114" s="12"/>
      <c r="AY114" s="12"/>
      <c r="AZ114" s="12"/>
      <c r="BA114" s="12"/>
      <c r="BB114" s="12"/>
      <c r="BC114" s="12"/>
      <c r="BD114" s="12"/>
      <c r="BE114" s="12"/>
      <c r="BF114" s="12"/>
      <c r="BG114" s="12"/>
      <c r="BH114" s="12"/>
      <c r="BI114" s="12"/>
      <c r="BJ114" s="12"/>
      <c r="BK114" s="12"/>
      <c r="BL114" s="12"/>
      <c r="BM114" s="12"/>
      <c r="BN114" s="12"/>
      <c r="BO114" s="12"/>
      <c r="BP114" s="12"/>
      <c r="BQ114" s="12"/>
      <c r="BR114" s="12"/>
      <c r="BS114" s="12"/>
      <c r="BT114" s="12"/>
      <c r="BU114" s="12"/>
      <c r="BV114" s="12"/>
      <c r="BW114" s="12"/>
      <c r="BX114" s="12"/>
      <c r="BY114" s="12"/>
      <c r="BZ114" s="12"/>
      <c r="CA114" s="12"/>
      <c r="CB114" s="12"/>
      <c r="CC114" s="12"/>
    </row>
    <row r="115" spans="1:81" ht="15.75" x14ac:dyDescent="0.25">
      <c r="A115" s="20"/>
      <c r="B115" s="29"/>
      <c r="C115" s="29"/>
      <c r="D115" s="29"/>
      <c r="E115" s="29"/>
      <c r="F115" s="26"/>
      <c r="G115" s="13"/>
      <c r="H115" s="20"/>
      <c r="I115" s="22"/>
      <c r="J115" s="22"/>
      <c r="K115" s="22"/>
      <c r="L115" s="22"/>
      <c r="M115" s="24"/>
      <c r="N115" s="22"/>
      <c r="O115" s="20"/>
      <c r="P115" s="12"/>
      <c r="Q115" s="12"/>
      <c r="R115" s="12"/>
      <c r="S115" s="12"/>
      <c r="T115" s="12"/>
      <c r="U115" s="12"/>
      <c r="V115" s="12"/>
      <c r="W115" s="12"/>
      <c r="X115" s="12"/>
      <c r="Y115" s="12"/>
      <c r="Z115" s="12"/>
      <c r="AA115" s="12"/>
      <c r="AB115" s="12"/>
      <c r="AC115" s="12"/>
      <c r="AD115" s="12"/>
      <c r="AE115" s="12"/>
      <c r="AF115" s="12"/>
      <c r="AG115" s="12"/>
      <c r="AH115" s="12"/>
      <c r="AI115" s="12"/>
      <c r="AJ115" s="12"/>
      <c r="AK115" s="12"/>
      <c r="AL115" s="12"/>
      <c r="AM115" s="12"/>
      <c r="AN115" s="12"/>
      <c r="AO115" s="12"/>
      <c r="AP115" s="12"/>
      <c r="AQ115" s="12"/>
      <c r="AR115" s="12"/>
      <c r="AS115" s="12"/>
      <c r="AT115" s="12"/>
      <c r="AU115" s="12"/>
      <c r="AV115" s="12"/>
      <c r="AW115" s="12"/>
      <c r="AX115" s="12"/>
      <c r="AY115" s="12"/>
      <c r="AZ115" s="12"/>
      <c r="BA115" s="12"/>
      <c r="BB115" s="12"/>
      <c r="BC115" s="12"/>
      <c r="BD115" s="12"/>
      <c r="BE115" s="12"/>
      <c r="BF115" s="12"/>
      <c r="BG115" s="12"/>
      <c r="BH115" s="12"/>
      <c r="BI115" s="12"/>
      <c r="BJ115" s="12"/>
      <c r="BK115" s="12"/>
      <c r="BL115" s="12"/>
      <c r="BM115" s="12"/>
      <c r="BN115" s="12"/>
      <c r="BO115" s="12"/>
      <c r="BP115" s="12"/>
      <c r="BQ115" s="12"/>
      <c r="BR115" s="12"/>
      <c r="BS115" s="12"/>
      <c r="BT115" s="12"/>
      <c r="BU115" s="12"/>
      <c r="BV115" s="12"/>
      <c r="BW115" s="12"/>
      <c r="BX115" s="12"/>
      <c r="BY115" s="12"/>
      <c r="BZ115" s="12"/>
      <c r="CA115" s="12"/>
      <c r="CB115" s="12"/>
      <c r="CC115" s="12"/>
    </row>
    <row r="116" spans="1:81" ht="15.75" x14ac:dyDescent="0.25">
      <c r="A116" s="20"/>
      <c r="B116" s="29"/>
      <c r="C116" s="29"/>
      <c r="D116" s="29"/>
      <c r="E116" s="29"/>
      <c r="F116" s="26"/>
      <c r="G116" s="13"/>
      <c r="H116" s="20"/>
      <c r="I116" s="22"/>
      <c r="J116" s="22"/>
      <c r="K116" s="22"/>
      <c r="L116" s="22"/>
      <c r="M116" s="24"/>
      <c r="N116" s="22"/>
      <c r="O116" s="20"/>
      <c r="P116" s="12"/>
      <c r="Q116" s="12"/>
      <c r="R116" s="12"/>
      <c r="S116" s="12"/>
      <c r="T116" s="12"/>
      <c r="U116" s="12"/>
      <c r="V116" s="12"/>
      <c r="W116" s="12"/>
      <c r="X116" s="12"/>
      <c r="Y116" s="12"/>
      <c r="Z116" s="12"/>
      <c r="AA116" s="12"/>
      <c r="AB116" s="12"/>
      <c r="AC116" s="12"/>
      <c r="AD116" s="12"/>
      <c r="AE116" s="12"/>
      <c r="AF116" s="12"/>
      <c r="AG116" s="12"/>
      <c r="AH116" s="12"/>
      <c r="AI116" s="12"/>
      <c r="AJ116" s="12"/>
      <c r="AK116" s="12"/>
      <c r="AL116" s="12"/>
      <c r="AM116" s="12"/>
      <c r="AN116" s="12"/>
      <c r="AO116" s="12"/>
      <c r="AP116" s="12"/>
      <c r="AQ116" s="12"/>
      <c r="AR116" s="12"/>
      <c r="AS116" s="12"/>
      <c r="AT116" s="12"/>
      <c r="AU116" s="12"/>
      <c r="AV116" s="12"/>
      <c r="AW116" s="12"/>
      <c r="AX116" s="12"/>
      <c r="AY116" s="12"/>
      <c r="AZ116" s="12"/>
      <c r="BA116" s="12"/>
      <c r="BB116" s="12"/>
      <c r="BC116" s="12"/>
      <c r="BD116" s="12"/>
      <c r="BE116" s="12"/>
      <c r="BF116" s="12"/>
      <c r="BG116" s="12"/>
      <c r="BH116" s="12"/>
      <c r="BI116" s="12"/>
      <c r="BJ116" s="12"/>
      <c r="BK116" s="12"/>
      <c r="BL116" s="12"/>
      <c r="BM116" s="12"/>
      <c r="BN116" s="12"/>
      <c r="BO116" s="12"/>
      <c r="BP116" s="12"/>
      <c r="BQ116" s="12"/>
      <c r="BR116" s="12"/>
      <c r="BS116" s="12"/>
      <c r="BT116" s="12"/>
      <c r="BU116" s="12"/>
      <c r="BV116" s="12"/>
      <c r="BW116" s="12"/>
      <c r="BX116" s="12"/>
      <c r="BY116" s="12"/>
      <c r="BZ116" s="12"/>
      <c r="CA116" s="12"/>
      <c r="CB116" s="12"/>
      <c r="CC116" s="12"/>
    </row>
    <row r="117" spans="1:81" ht="15.75" x14ac:dyDescent="0.25">
      <c r="A117" s="20"/>
      <c r="B117" s="29"/>
      <c r="C117" s="29"/>
      <c r="D117" s="29"/>
      <c r="E117" s="29"/>
      <c r="F117" s="26"/>
      <c r="G117" s="13"/>
      <c r="H117" s="20"/>
      <c r="I117" s="22"/>
      <c r="J117" s="22"/>
      <c r="K117" s="22"/>
      <c r="L117" s="22"/>
      <c r="M117" s="24"/>
      <c r="N117" s="22"/>
      <c r="O117" s="20"/>
      <c r="P117" s="12"/>
      <c r="Q117" s="12"/>
      <c r="R117" s="12"/>
      <c r="S117" s="12"/>
      <c r="T117" s="12"/>
      <c r="U117" s="12"/>
      <c r="V117" s="12"/>
      <c r="W117" s="12"/>
      <c r="X117" s="12"/>
      <c r="Y117" s="12"/>
      <c r="Z117" s="12"/>
      <c r="AA117" s="12"/>
      <c r="AB117" s="12"/>
      <c r="AC117" s="12"/>
      <c r="AD117" s="12"/>
      <c r="AE117" s="12"/>
      <c r="AF117" s="12"/>
      <c r="AG117" s="12"/>
      <c r="AH117" s="12"/>
      <c r="AI117" s="12"/>
      <c r="AJ117" s="12"/>
      <c r="AK117" s="12"/>
      <c r="AL117" s="12"/>
      <c r="AM117" s="12"/>
      <c r="AN117" s="12"/>
      <c r="AO117" s="12"/>
      <c r="AP117" s="12"/>
      <c r="AQ117" s="12"/>
      <c r="AR117" s="12"/>
      <c r="AS117" s="12"/>
      <c r="AT117" s="12"/>
      <c r="AU117" s="12"/>
      <c r="AV117" s="12"/>
      <c r="AW117" s="12"/>
      <c r="AX117" s="12"/>
      <c r="AY117" s="12"/>
      <c r="AZ117" s="12"/>
      <c r="BA117" s="12"/>
      <c r="BB117" s="12"/>
      <c r="BC117" s="12"/>
      <c r="BD117" s="12"/>
      <c r="BE117" s="12"/>
      <c r="BF117" s="12"/>
      <c r="BG117" s="12"/>
      <c r="BH117" s="12"/>
      <c r="BI117" s="12"/>
      <c r="BJ117" s="12"/>
      <c r="BK117" s="12"/>
      <c r="BL117" s="12"/>
      <c r="BM117" s="12"/>
      <c r="BN117" s="12"/>
      <c r="BO117" s="12"/>
      <c r="BP117" s="12"/>
      <c r="BQ117" s="12"/>
      <c r="BR117" s="12"/>
      <c r="BS117" s="12"/>
      <c r="BT117" s="12"/>
      <c r="BU117" s="12"/>
      <c r="BV117" s="12"/>
      <c r="BW117" s="12"/>
      <c r="BX117" s="12"/>
      <c r="BY117" s="12"/>
      <c r="BZ117" s="12"/>
      <c r="CA117" s="12"/>
      <c r="CB117" s="12"/>
      <c r="CC117" s="12"/>
    </row>
    <row r="118" spans="1:81" ht="15.75" x14ac:dyDescent="0.25">
      <c r="A118" s="20"/>
      <c r="B118" s="29"/>
      <c r="C118" s="29"/>
      <c r="D118" s="29"/>
      <c r="E118" s="29"/>
      <c r="F118" s="26"/>
      <c r="G118" s="13"/>
      <c r="H118" s="20"/>
      <c r="I118" s="22"/>
      <c r="J118" s="22"/>
      <c r="K118" s="22"/>
      <c r="L118" s="22"/>
      <c r="M118" s="24"/>
      <c r="N118" s="22"/>
      <c r="O118" s="20"/>
      <c r="P118" s="12"/>
      <c r="Q118" s="12"/>
      <c r="R118" s="12"/>
      <c r="S118" s="12"/>
      <c r="T118" s="12"/>
      <c r="U118" s="12"/>
      <c r="V118" s="12"/>
      <c r="W118" s="12"/>
      <c r="X118" s="12"/>
      <c r="Y118" s="12"/>
      <c r="Z118" s="12"/>
      <c r="AA118" s="12"/>
      <c r="AB118" s="12"/>
      <c r="AC118" s="12"/>
      <c r="AD118" s="12"/>
      <c r="AE118" s="12"/>
      <c r="AF118" s="12"/>
      <c r="AG118" s="12"/>
      <c r="AH118" s="12"/>
      <c r="AI118" s="12"/>
      <c r="AJ118" s="12"/>
      <c r="AK118" s="12"/>
      <c r="AL118" s="12"/>
      <c r="AM118" s="12"/>
      <c r="AN118" s="12"/>
      <c r="AO118" s="12"/>
      <c r="AP118" s="12"/>
      <c r="AQ118" s="12"/>
      <c r="AR118" s="12"/>
      <c r="AS118" s="12"/>
      <c r="AT118" s="12"/>
      <c r="AU118" s="12"/>
      <c r="AV118" s="12"/>
      <c r="AW118" s="12"/>
      <c r="AX118" s="12"/>
      <c r="AY118" s="12"/>
      <c r="AZ118" s="12"/>
      <c r="BA118" s="12"/>
      <c r="BB118" s="12"/>
      <c r="BC118" s="12"/>
      <c r="BD118" s="12"/>
      <c r="BE118" s="12"/>
      <c r="BF118" s="12"/>
      <c r="BG118" s="12"/>
      <c r="BH118" s="12"/>
      <c r="BI118" s="12"/>
      <c r="BJ118" s="12"/>
      <c r="BK118" s="12"/>
      <c r="BL118" s="12"/>
      <c r="BM118" s="12"/>
      <c r="BN118" s="12"/>
      <c r="BO118" s="12"/>
      <c r="BP118" s="12"/>
      <c r="BQ118" s="12"/>
      <c r="BR118" s="12"/>
      <c r="BS118" s="12"/>
      <c r="BT118" s="12"/>
      <c r="BU118" s="12"/>
      <c r="BV118" s="12"/>
      <c r="BW118" s="12"/>
      <c r="BX118" s="12"/>
      <c r="BY118" s="12"/>
      <c r="BZ118" s="12"/>
      <c r="CA118" s="12"/>
      <c r="CB118" s="12"/>
      <c r="CC118" s="12"/>
    </row>
    <row r="119" spans="1:81" ht="15.75" x14ac:dyDescent="0.25">
      <c r="A119" s="20"/>
      <c r="B119" s="29"/>
      <c r="C119" s="29"/>
      <c r="D119" s="29"/>
      <c r="E119" s="29"/>
      <c r="F119" s="26"/>
      <c r="G119" s="13"/>
      <c r="H119" s="20"/>
      <c r="I119" s="22"/>
      <c r="J119" s="22"/>
      <c r="K119" s="22"/>
      <c r="L119" s="22"/>
      <c r="M119" s="24"/>
      <c r="N119" s="22"/>
      <c r="O119" s="20"/>
      <c r="P119" s="12"/>
      <c r="Q119" s="12"/>
      <c r="R119" s="12"/>
      <c r="S119" s="12"/>
      <c r="T119" s="12"/>
      <c r="U119" s="12"/>
      <c r="V119" s="12"/>
      <c r="W119" s="12"/>
      <c r="X119" s="12"/>
      <c r="Y119" s="12"/>
      <c r="Z119" s="12"/>
      <c r="AA119" s="12"/>
      <c r="AB119" s="12"/>
      <c r="AC119" s="12"/>
      <c r="AD119" s="12"/>
      <c r="AE119" s="12"/>
      <c r="AF119" s="12"/>
      <c r="AG119" s="12"/>
      <c r="AH119" s="12"/>
      <c r="AI119" s="12"/>
      <c r="AJ119" s="12"/>
      <c r="AK119" s="12"/>
      <c r="AL119" s="12"/>
      <c r="AM119" s="12"/>
      <c r="AN119" s="12"/>
      <c r="AO119" s="12"/>
      <c r="AP119" s="12"/>
      <c r="AQ119" s="12"/>
      <c r="AR119" s="12"/>
      <c r="AS119" s="12"/>
      <c r="AT119" s="12"/>
      <c r="AU119" s="12"/>
      <c r="AV119" s="12"/>
      <c r="AW119" s="12"/>
      <c r="AX119" s="12"/>
      <c r="AY119" s="12"/>
      <c r="AZ119" s="12"/>
      <c r="BA119" s="12"/>
      <c r="BB119" s="12"/>
      <c r="BC119" s="12"/>
      <c r="BD119" s="12"/>
      <c r="BE119" s="12"/>
      <c r="BF119" s="12"/>
      <c r="BG119" s="12"/>
      <c r="BH119" s="12"/>
      <c r="BI119" s="12"/>
      <c r="BJ119" s="12"/>
      <c r="BK119" s="12"/>
      <c r="BL119" s="12"/>
      <c r="BM119" s="12"/>
      <c r="BN119" s="12"/>
      <c r="BO119" s="12"/>
      <c r="BP119" s="12"/>
      <c r="BQ119" s="12"/>
      <c r="BR119" s="12"/>
      <c r="BS119" s="12"/>
      <c r="BT119" s="12"/>
      <c r="BU119" s="12"/>
      <c r="BV119" s="12"/>
      <c r="BW119" s="12"/>
      <c r="BX119" s="12"/>
      <c r="BY119" s="12"/>
      <c r="BZ119" s="12"/>
      <c r="CA119" s="12"/>
      <c r="CB119" s="12"/>
      <c r="CC119" s="12"/>
    </row>
    <row r="120" spans="1:81" ht="15.75" x14ac:dyDescent="0.25">
      <c r="A120" s="20"/>
      <c r="B120" s="29"/>
      <c r="C120" s="29"/>
      <c r="D120" s="29"/>
      <c r="E120" s="29"/>
      <c r="F120" s="26"/>
      <c r="G120" s="13"/>
      <c r="H120" s="20"/>
      <c r="I120" s="22"/>
      <c r="J120" s="22"/>
      <c r="K120" s="22"/>
      <c r="L120" s="22"/>
      <c r="M120" s="24"/>
      <c r="N120" s="22"/>
      <c r="O120" s="20"/>
      <c r="P120" s="12"/>
      <c r="Q120" s="12"/>
      <c r="R120" s="12"/>
      <c r="S120" s="12"/>
      <c r="T120" s="12"/>
      <c r="U120" s="12"/>
      <c r="V120" s="12"/>
      <c r="W120" s="12"/>
      <c r="X120" s="12"/>
      <c r="Y120" s="12"/>
      <c r="Z120" s="12"/>
      <c r="AA120" s="12"/>
      <c r="AB120" s="12"/>
      <c r="AC120" s="12"/>
      <c r="AD120" s="12"/>
      <c r="AE120" s="12"/>
      <c r="AF120" s="12"/>
      <c r="AG120" s="12"/>
      <c r="AH120" s="12"/>
      <c r="AI120" s="12"/>
      <c r="AJ120" s="12"/>
      <c r="AK120" s="12"/>
      <c r="AL120" s="12"/>
      <c r="AM120" s="12"/>
      <c r="AN120" s="12"/>
      <c r="AO120" s="12"/>
      <c r="AP120" s="12"/>
      <c r="AQ120" s="12"/>
      <c r="AR120" s="12"/>
      <c r="AS120" s="12"/>
      <c r="AT120" s="12"/>
      <c r="AU120" s="12"/>
      <c r="AV120" s="12"/>
      <c r="AW120" s="12"/>
      <c r="AX120" s="12"/>
      <c r="AY120" s="12"/>
      <c r="AZ120" s="12"/>
      <c r="BA120" s="12"/>
      <c r="BB120" s="12"/>
      <c r="BC120" s="12"/>
      <c r="BD120" s="12"/>
      <c r="BE120" s="12"/>
      <c r="BF120" s="12"/>
      <c r="BG120" s="12"/>
      <c r="BH120" s="12"/>
      <c r="BI120" s="12"/>
      <c r="BJ120" s="12"/>
      <c r="BK120" s="12"/>
      <c r="BL120" s="12"/>
      <c r="BM120" s="12"/>
      <c r="BN120" s="12"/>
      <c r="BO120" s="12"/>
      <c r="BP120" s="12"/>
      <c r="BQ120" s="12"/>
      <c r="BR120" s="12"/>
      <c r="BS120" s="12"/>
      <c r="BT120" s="12"/>
      <c r="BU120" s="12"/>
      <c r="BV120" s="12"/>
      <c r="BW120" s="12"/>
      <c r="BX120" s="12"/>
      <c r="BY120" s="12"/>
      <c r="BZ120" s="12"/>
      <c r="CA120" s="12"/>
      <c r="CB120" s="12"/>
      <c r="CC120" s="12"/>
    </row>
    <row r="121" spans="1:81" ht="15.75" x14ac:dyDescent="0.25">
      <c r="A121" s="20"/>
      <c r="B121" s="29"/>
      <c r="C121" s="29"/>
      <c r="D121" s="29"/>
      <c r="E121" s="29"/>
      <c r="F121" s="26"/>
      <c r="G121" s="13"/>
      <c r="H121" s="20"/>
      <c r="I121" s="22"/>
      <c r="J121" s="22"/>
      <c r="K121" s="22"/>
      <c r="L121" s="22"/>
      <c r="M121" s="24"/>
      <c r="N121" s="22"/>
      <c r="O121" s="20"/>
      <c r="P121" s="12"/>
      <c r="Q121" s="12"/>
      <c r="R121" s="12"/>
      <c r="S121" s="12"/>
      <c r="T121" s="12"/>
      <c r="U121" s="12"/>
      <c r="V121" s="12"/>
      <c r="W121" s="12"/>
      <c r="X121" s="12"/>
      <c r="Y121" s="12"/>
      <c r="Z121" s="12"/>
      <c r="AA121" s="12"/>
      <c r="AB121" s="12"/>
      <c r="AC121" s="12"/>
      <c r="AD121" s="12"/>
      <c r="AE121" s="12"/>
      <c r="AF121" s="12"/>
      <c r="AG121" s="12"/>
      <c r="AH121" s="12"/>
      <c r="AI121" s="12"/>
      <c r="AJ121" s="12"/>
      <c r="AK121" s="12"/>
      <c r="AL121" s="12"/>
      <c r="AM121" s="12"/>
      <c r="AN121" s="12"/>
      <c r="AO121" s="12"/>
      <c r="AP121" s="12"/>
      <c r="AQ121" s="12"/>
      <c r="AR121" s="12"/>
      <c r="AS121" s="12"/>
      <c r="AT121" s="12"/>
      <c r="AU121" s="12"/>
      <c r="AV121" s="12"/>
      <c r="AW121" s="12"/>
      <c r="AX121" s="12"/>
      <c r="AY121" s="12"/>
      <c r="AZ121" s="12"/>
      <c r="BA121" s="12"/>
      <c r="BB121" s="12"/>
      <c r="BC121" s="12"/>
      <c r="BD121" s="12"/>
      <c r="BE121" s="12"/>
      <c r="BF121" s="12"/>
      <c r="BG121" s="12"/>
      <c r="BH121" s="12"/>
      <c r="BI121" s="12"/>
      <c r="BJ121" s="12"/>
      <c r="BK121" s="12"/>
      <c r="BL121" s="12"/>
      <c r="BM121" s="12"/>
      <c r="BN121" s="12"/>
      <c r="BO121" s="12"/>
      <c r="BP121" s="12"/>
      <c r="BQ121" s="12"/>
      <c r="BR121" s="12"/>
      <c r="BS121" s="12"/>
      <c r="BT121" s="12"/>
      <c r="BU121" s="12"/>
      <c r="BV121" s="12"/>
      <c r="BW121" s="12"/>
      <c r="BX121" s="12"/>
      <c r="BY121" s="12"/>
      <c r="BZ121" s="12"/>
      <c r="CA121" s="12"/>
      <c r="CB121" s="12"/>
      <c r="CC121" s="12"/>
    </row>
    <row r="122" spans="1:81" ht="15.75" x14ac:dyDescent="0.25">
      <c r="A122" s="20"/>
      <c r="B122" s="29"/>
      <c r="C122" s="29"/>
      <c r="D122" s="29"/>
      <c r="E122" s="29"/>
      <c r="F122" s="26"/>
      <c r="G122" s="13"/>
      <c r="H122" s="20"/>
      <c r="I122" s="22"/>
      <c r="J122" s="22"/>
      <c r="K122" s="22"/>
      <c r="L122" s="22"/>
      <c r="M122" s="24"/>
      <c r="N122" s="22"/>
      <c r="O122" s="20"/>
      <c r="P122" s="12"/>
      <c r="Q122" s="12"/>
      <c r="R122" s="12"/>
      <c r="S122" s="12"/>
      <c r="T122" s="12"/>
      <c r="U122" s="12"/>
      <c r="V122" s="12"/>
      <c r="W122" s="12"/>
      <c r="X122" s="12"/>
      <c r="Y122" s="12"/>
      <c r="Z122" s="12"/>
      <c r="AA122" s="12"/>
      <c r="AB122" s="12"/>
      <c r="AC122" s="12"/>
      <c r="AD122" s="12"/>
      <c r="AE122" s="12"/>
      <c r="AF122" s="12"/>
      <c r="AG122" s="12"/>
      <c r="AH122" s="12"/>
      <c r="AI122" s="12"/>
      <c r="AJ122" s="12"/>
      <c r="AK122" s="12"/>
      <c r="AL122" s="12"/>
      <c r="AM122" s="12"/>
      <c r="AN122" s="12"/>
      <c r="AO122" s="12"/>
      <c r="AP122" s="12"/>
      <c r="AQ122" s="12"/>
      <c r="AR122" s="12"/>
      <c r="AS122" s="12"/>
      <c r="AT122" s="12"/>
      <c r="AU122" s="12"/>
      <c r="AV122" s="12"/>
      <c r="AW122" s="12"/>
      <c r="AX122" s="12"/>
      <c r="AY122" s="12"/>
      <c r="AZ122" s="12"/>
      <c r="BA122" s="12"/>
      <c r="BB122" s="12"/>
      <c r="BC122" s="12"/>
      <c r="BD122" s="12"/>
      <c r="BE122" s="12"/>
      <c r="BF122" s="12"/>
      <c r="BG122" s="12"/>
      <c r="BH122" s="12"/>
      <c r="BI122" s="12"/>
      <c r="BJ122" s="12"/>
      <c r="BK122" s="12"/>
      <c r="BL122" s="12"/>
      <c r="BM122" s="12"/>
      <c r="BN122" s="12"/>
      <c r="BO122" s="12"/>
      <c r="BP122" s="12"/>
      <c r="BQ122" s="12"/>
      <c r="BR122" s="12"/>
      <c r="BS122" s="12"/>
      <c r="BT122" s="12"/>
      <c r="BU122" s="12"/>
      <c r="BV122" s="12"/>
      <c r="BW122" s="12"/>
      <c r="BX122" s="12"/>
      <c r="BY122" s="12"/>
      <c r="BZ122" s="12"/>
      <c r="CA122" s="12"/>
      <c r="CB122" s="12"/>
      <c r="CC122" s="12"/>
    </row>
    <row r="123" spans="1:81" ht="15.75" x14ac:dyDescent="0.25">
      <c r="A123" s="20"/>
      <c r="B123" s="29"/>
      <c r="C123" s="29"/>
      <c r="D123" s="29"/>
      <c r="E123" s="29"/>
      <c r="F123" s="26"/>
      <c r="G123" s="13"/>
      <c r="H123" s="20"/>
      <c r="I123" s="22"/>
      <c r="J123" s="22"/>
      <c r="K123" s="22"/>
      <c r="L123" s="22"/>
      <c r="M123" s="24"/>
      <c r="N123" s="22"/>
      <c r="O123" s="20"/>
      <c r="P123" s="12"/>
      <c r="Q123" s="12"/>
      <c r="R123" s="12"/>
      <c r="S123" s="12"/>
      <c r="T123" s="12"/>
      <c r="U123" s="12"/>
      <c r="V123" s="12"/>
      <c r="W123" s="12"/>
      <c r="X123" s="12"/>
      <c r="Y123" s="12"/>
      <c r="Z123" s="12"/>
      <c r="AA123" s="12"/>
      <c r="AB123" s="12"/>
      <c r="AC123" s="12"/>
      <c r="AD123" s="12"/>
      <c r="AE123" s="12"/>
      <c r="AF123" s="12"/>
      <c r="AG123" s="12"/>
      <c r="AH123" s="12"/>
      <c r="AI123" s="12"/>
      <c r="AJ123" s="12"/>
      <c r="AK123" s="12"/>
      <c r="AL123" s="12"/>
      <c r="AM123" s="12"/>
      <c r="AN123" s="12"/>
      <c r="AO123" s="12"/>
      <c r="AP123" s="12"/>
      <c r="AQ123" s="12"/>
      <c r="AR123" s="12"/>
      <c r="AS123" s="12"/>
      <c r="AT123" s="12"/>
      <c r="AU123" s="12"/>
      <c r="AV123" s="12"/>
      <c r="AW123" s="12"/>
      <c r="AX123" s="12"/>
      <c r="AY123" s="12"/>
      <c r="AZ123" s="12"/>
      <c r="BA123" s="12"/>
      <c r="BB123" s="12"/>
      <c r="BC123" s="12"/>
      <c r="BD123" s="12"/>
      <c r="BE123" s="12"/>
      <c r="BF123" s="12"/>
      <c r="BG123" s="12"/>
      <c r="BH123" s="12"/>
      <c r="BI123" s="12"/>
      <c r="BJ123" s="12"/>
      <c r="BK123" s="12"/>
      <c r="BL123" s="12"/>
      <c r="BM123" s="12"/>
      <c r="BN123" s="12"/>
      <c r="BO123" s="12"/>
      <c r="BP123" s="12"/>
      <c r="BQ123" s="12"/>
      <c r="BR123" s="12"/>
      <c r="BS123" s="12"/>
      <c r="BT123" s="12"/>
      <c r="BU123" s="12"/>
      <c r="BV123" s="12"/>
      <c r="BW123" s="12"/>
      <c r="BX123" s="12"/>
      <c r="BY123" s="12"/>
      <c r="BZ123" s="12"/>
      <c r="CA123" s="12"/>
      <c r="CB123" s="12"/>
      <c r="CC123" s="12"/>
    </row>
    <row r="124" spans="1:81" ht="15.75" x14ac:dyDescent="0.25">
      <c r="A124" s="20"/>
      <c r="B124" s="29"/>
      <c r="C124" s="29"/>
      <c r="D124" s="29"/>
      <c r="E124" s="29"/>
      <c r="F124" s="26"/>
      <c r="G124" s="13"/>
      <c r="H124" s="20"/>
      <c r="I124" s="22"/>
      <c r="J124" s="22"/>
      <c r="K124" s="22"/>
      <c r="L124" s="22"/>
      <c r="M124" s="24"/>
      <c r="N124" s="22"/>
      <c r="O124" s="20"/>
      <c r="P124" s="12"/>
      <c r="Q124" s="12"/>
      <c r="R124" s="12"/>
      <c r="S124" s="12"/>
      <c r="T124" s="12"/>
      <c r="U124" s="12"/>
      <c r="V124" s="12"/>
      <c r="W124" s="12"/>
      <c r="X124" s="12"/>
      <c r="Y124" s="12"/>
      <c r="Z124" s="12"/>
      <c r="AA124" s="12"/>
      <c r="AB124" s="12"/>
      <c r="AC124" s="12"/>
      <c r="AD124" s="12"/>
      <c r="AE124" s="12"/>
      <c r="AF124" s="12"/>
      <c r="AG124" s="12"/>
      <c r="AH124" s="12"/>
      <c r="AI124" s="12"/>
      <c r="AJ124" s="12"/>
      <c r="AK124" s="12"/>
      <c r="AL124" s="12"/>
      <c r="AM124" s="12"/>
      <c r="AN124" s="12"/>
      <c r="AO124" s="12"/>
      <c r="AP124" s="12"/>
      <c r="AQ124" s="12"/>
      <c r="AR124" s="12"/>
      <c r="AS124" s="12"/>
      <c r="AT124" s="12"/>
      <c r="AU124" s="12"/>
      <c r="AV124" s="12"/>
      <c r="AW124" s="12"/>
      <c r="AX124" s="12"/>
      <c r="AY124" s="12"/>
      <c r="AZ124" s="12"/>
      <c r="BA124" s="12"/>
      <c r="BB124" s="12"/>
      <c r="BC124" s="12"/>
      <c r="BD124" s="12"/>
      <c r="BE124" s="12"/>
      <c r="BF124" s="12"/>
      <c r="BG124" s="12"/>
      <c r="BH124" s="12"/>
      <c r="BI124" s="12"/>
      <c r="BJ124" s="12"/>
      <c r="BK124" s="12"/>
      <c r="BL124" s="12"/>
      <c r="BM124" s="12"/>
      <c r="BN124" s="12"/>
      <c r="BO124" s="12"/>
      <c r="BP124" s="12"/>
      <c r="BQ124" s="12"/>
      <c r="BR124" s="12"/>
      <c r="BS124" s="12"/>
      <c r="BT124" s="12"/>
      <c r="BU124" s="12"/>
      <c r="BV124" s="12"/>
      <c r="BW124" s="12"/>
      <c r="BX124" s="12"/>
      <c r="BY124" s="12"/>
      <c r="BZ124" s="12"/>
      <c r="CA124" s="12"/>
      <c r="CB124" s="12"/>
      <c r="CC124" s="12"/>
    </row>
    <row r="125" spans="1:81" ht="15.75" x14ac:dyDescent="0.25">
      <c r="A125" s="20"/>
      <c r="B125" s="29"/>
      <c r="C125" s="29"/>
      <c r="D125" s="29"/>
      <c r="E125" s="29"/>
      <c r="F125" s="26"/>
      <c r="G125" s="13"/>
      <c r="H125" s="20"/>
      <c r="I125" s="22"/>
      <c r="J125" s="22"/>
      <c r="K125" s="22"/>
      <c r="L125" s="22"/>
      <c r="M125" s="24"/>
      <c r="N125" s="22"/>
      <c r="O125" s="20"/>
      <c r="P125" s="12"/>
      <c r="Q125" s="12"/>
      <c r="R125" s="12"/>
      <c r="S125" s="12"/>
      <c r="T125" s="12"/>
      <c r="U125" s="12"/>
      <c r="V125" s="12"/>
      <c r="W125" s="12"/>
      <c r="X125" s="12"/>
      <c r="Y125" s="12"/>
      <c r="Z125" s="12"/>
      <c r="AA125" s="12"/>
      <c r="AB125" s="12"/>
      <c r="AC125" s="12"/>
      <c r="AD125" s="12"/>
      <c r="AE125" s="12"/>
      <c r="AF125" s="12"/>
      <c r="AG125" s="12"/>
      <c r="AH125" s="12"/>
      <c r="AI125" s="12"/>
      <c r="AJ125" s="12"/>
      <c r="AK125" s="12"/>
      <c r="AL125" s="12"/>
      <c r="AM125" s="12"/>
      <c r="AN125" s="12"/>
      <c r="AO125" s="12"/>
      <c r="AP125" s="12"/>
      <c r="AQ125" s="12"/>
      <c r="AR125" s="12"/>
      <c r="AS125" s="12"/>
      <c r="AT125" s="12"/>
      <c r="AU125" s="12"/>
      <c r="AV125" s="12"/>
      <c r="AW125" s="12"/>
      <c r="AX125" s="12"/>
      <c r="AY125" s="12"/>
      <c r="AZ125" s="12"/>
      <c r="BA125" s="12"/>
      <c r="BB125" s="12"/>
      <c r="BC125" s="12"/>
      <c r="BD125" s="12"/>
      <c r="BE125" s="12"/>
      <c r="BF125" s="12"/>
      <c r="BG125" s="12"/>
      <c r="BH125" s="12"/>
      <c r="BI125" s="12"/>
      <c r="BJ125" s="12"/>
      <c r="BK125" s="12"/>
      <c r="BL125" s="12"/>
      <c r="BM125" s="12"/>
      <c r="BN125" s="12"/>
      <c r="BO125" s="12"/>
      <c r="BP125" s="12"/>
      <c r="BQ125" s="12"/>
      <c r="BR125" s="12"/>
      <c r="BS125" s="12"/>
      <c r="BT125" s="12"/>
      <c r="BU125" s="12"/>
      <c r="BV125" s="12"/>
      <c r="BW125" s="12"/>
      <c r="BX125" s="12"/>
      <c r="BY125" s="12"/>
      <c r="BZ125" s="12"/>
      <c r="CA125" s="12"/>
      <c r="CB125" s="12"/>
      <c r="CC125" s="12"/>
    </row>
    <row r="126" spans="1:81" ht="15.75" x14ac:dyDescent="0.25">
      <c r="A126" s="20"/>
      <c r="B126" s="29"/>
      <c r="C126" s="29"/>
      <c r="D126" s="29"/>
      <c r="E126" s="29"/>
      <c r="F126" s="26"/>
      <c r="G126" s="13"/>
      <c r="H126" s="20"/>
      <c r="I126" s="22"/>
      <c r="J126" s="22"/>
      <c r="K126" s="22"/>
      <c r="L126" s="22"/>
      <c r="M126" s="24"/>
      <c r="N126" s="22"/>
      <c r="O126" s="20"/>
      <c r="P126" s="12"/>
      <c r="Q126" s="12"/>
      <c r="R126" s="12"/>
      <c r="S126" s="12"/>
      <c r="T126" s="12"/>
      <c r="U126" s="12"/>
      <c r="V126" s="12"/>
      <c r="W126" s="12"/>
      <c r="X126" s="12"/>
      <c r="Y126" s="12"/>
      <c r="Z126" s="12"/>
      <c r="AA126" s="12"/>
      <c r="AB126" s="12"/>
      <c r="AC126" s="12"/>
      <c r="AD126" s="12"/>
      <c r="AE126" s="12"/>
      <c r="AF126" s="12"/>
      <c r="AG126" s="12"/>
      <c r="AH126" s="12"/>
      <c r="AI126" s="12"/>
      <c r="AJ126" s="12"/>
      <c r="AK126" s="12"/>
      <c r="AL126" s="12"/>
      <c r="AM126" s="12"/>
      <c r="AN126" s="12"/>
      <c r="AO126" s="12"/>
      <c r="AP126" s="12"/>
      <c r="AQ126" s="12"/>
      <c r="AR126" s="12"/>
      <c r="AS126" s="12"/>
      <c r="AT126" s="12"/>
      <c r="AU126" s="12"/>
      <c r="AV126" s="12"/>
      <c r="AW126" s="12"/>
      <c r="AX126" s="12"/>
      <c r="AY126" s="12"/>
      <c r="AZ126" s="12"/>
      <c r="BA126" s="12"/>
      <c r="BB126" s="12"/>
      <c r="BC126" s="12"/>
      <c r="BD126" s="12"/>
      <c r="BE126" s="12"/>
      <c r="BF126" s="12"/>
      <c r="BG126" s="12"/>
      <c r="BH126" s="12"/>
      <c r="BI126" s="12"/>
      <c r="BJ126" s="12"/>
      <c r="BK126" s="12"/>
      <c r="BL126" s="12"/>
      <c r="BM126" s="12"/>
      <c r="BN126" s="12"/>
      <c r="BO126" s="12"/>
      <c r="BP126" s="12"/>
      <c r="BQ126" s="12"/>
      <c r="BR126" s="12"/>
      <c r="BS126" s="12"/>
      <c r="BT126" s="12"/>
      <c r="BU126" s="12"/>
      <c r="BV126" s="12"/>
      <c r="BW126" s="12"/>
      <c r="BX126" s="12"/>
      <c r="BY126" s="12"/>
      <c r="BZ126" s="12"/>
      <c r="CA126" s="12"/>
      <c r="CB126" s="12"/>
      <c r="CC126" s="12"/>
    </row>
    <row r="127" spans="1:81" ht="15.75" x14ac:dyDescent="0.25">
      <c r="A127" s="20"/>
      <c r="B127" s="29"/>
      <c r="C127" s="29"/>
      <c r="D127" s="29"/>
      <c r="E127" s="29"/>
      <c r="F127" s="26"/>
      <c r="G127" s="13"/>
      <c r="H127" s="20"/>
      <c r="I127" s="22"/>
      <c r="J127" s="22"/>
      <c r="K127" s="22"/>
      <c r="L127" s="22"/>
      <c r="M127" s="24"/>
      <c r="N127" s="22"/>
      <c r="O127" s="20"/>
      <c r="P127" s="12"/>
      <c r="Q127" s="12"/>
      <c r="R127" s="12"/>
      <c r="S127" s="12"/>
      <c r="T127" s="12"/>
      <c r="U127" s="12"/>
      <c r="V127" s="12"/>
      <c r="W127" s="12"/>
      <c r="X127" s="12"/>
      <c r="Y127" s="12"/>
      <c r="Z127" s="12"/>
      <c r="AA127" s="12"/>
      <c r="AB127" s="12"/>
      <c r="AC127" s="12"/>
      <c r="AD127" s="12"/>
      <c r="AE127" s="12"/>
      <c r="AF127" s="12"/>
      <c r="AG127" s="12"/>
      <c r="AH127" s="12"/>
      <c r="AI127" s="12"/>
      <c r="AJ127" s="12"/>
      <c r="AK127" s="12"/>
      <c r="AL127" s="12"/>
      <c r="AM127" s="12"/>
      <c r="AN127" s="12"/>
      <c r="AO127" s="12"/>
      <c r="AP127" s="12"/>
      <c r="AQ127" s="12"/>
      <c r="AR127" s="12"/>
      <c r="AS127" s="12"/>
      <c r="AT127" s="12"/>
      <c r="AU127" s="12"/>
      <c r="AV127" s="12"/>
      <c r="AW127" s="12"/>
      <c r="AX127" s="12"/>
      <c r="AY127" s="12"/>
      <c r="AZ127" s="12"/>
      <c r="BA127" s="12"/>
      <c r="BB127" s="12"/>
      <c r="BC127" s="12"/>
      <c r="BD127" s="12"/>
      <c r="BE127" s="12"/>
      <c r="BF127" s="12"/>
      <c r="BG127" s="12"/>
      <c r="BH127" s="12"/>
      <c r="BI127" s="12"/>
      <c r="BJ127" s="12"/>
      <c r="BK127" s="12"/>
      <c r="BL127" s="12"/>
      <c r="BM127" s="12"/>
      <c r="BN127" s="12"/>
      <c r="BO127" s="12"/>
      <c r="BP127" s="12"/>
      <c r="BQ127" s="12"/>
      <c r="BR127" s="12"/>
      <c r="BS127" s="12"/>
      <c r="BT127" s="12"/>
      <c r="BU127" s="12"/>
      <c r="BV127" s="12"/>
      <c r="BW127" s="12"/>
      <c r="BX127" s="12"/>
      <c r="BY127" s="12"/>
      <c r="BZ127" s="12"/>
      <c r="CA127" s="12"/>
      <c r="CB127" s="12"/>
      <c r="CC127" s="12"/>
    </row>
    <row r="128" spans="1:81" ht="15.75" x14ac:dyDescent="0.25">
      <c r="A128" s="20"/>
      <c r="B128" s="29"/>
      <c r="C128" s="29"/>
      <c r="D128" s="29"/>
      <c r="E128" s="29"/>
      <c r="F128" s="26"/>
      <c r="G128" s="13"/>
      <c r="H128" s="20"/>
      <c r="I128" s="22"/>
      <c r="J128" s="22"/>
      <c r="K128" s="22"/>
      <c r="L128" s="22"/>
      <c r="M128" s="24"/>
      <c r="N128" s="22"/>
      <c r="O128" s="20"/>
      <c r="P128" s="12"/>
      <c r="Q128" s="12"/>
      <c r="R128" s="12"/>
      <c r="S128" s="12"/>
      <c r="T128" s="12"/>
      <c r="U128" s="12"/>
      <c r="V128" s="12"/>
      <c r="W128" s="12"/>
      <c r="X128" s="12"/>
      <c r="Y128" s="12"/>
      <c r="Z128" s="12"/>
      <c r="AA128" s="12"/>
      <c r="AB128" s="12"/>
      <c r="AC128" s="12"/>
      <c r="AD128" s="12"/>
      <c r="AE128" s="12"/>
      <c r="AF128" s="12"/>
      <c r="AG128" s="12"/>
      <c r="AH128" s="12"/>
      <c r="AI128" s="12"/>
      <c r="AJ128" s="12"/>
      <c r="AK128" s="12"/>
      <c r="AL128" s="12"/>
      <c r="AM128" s="12"/>
      <c r="AN128" s="12"/>
      <c r="AO128" s="12"/>
      <c r="AP128" s="12"/>
      <c r="AQ128" s="12"/>
      <c r="AR128" s="12"/>
      <c r="AS128" s="12"/>
      <c r="AT128" s="12"/>
      <c r="AU128" s="12"/>
      <c r="AV128" s="12"/>
      <c r="AW128" s="12"/>
      <c r="AX128" s="12"/>
      <c r="AY128" s="12"/>
      <c r="AZ128" s="12"/>
      <c r="BA128" s="12"/>
      <c r="BB128" s="12"/>
      <c r="BC128" s="12"/>
      <c r="BD128" s="12"/>
      <c r="BE128" s="12"/>
      <c r="BF128" s="12"/>
      <c r="BG128" s="12"/>
      <c r="BH128" s="12"/>
      <c r="BI128" s="12"/>
      <c r="BJ128" s="12"/>
      <c r="BK128" s="12"/>
      <c r="BL128" s="12"/>
      <c r="BM128" s="12"/>
      <c r="BN128" s="12"/>
      <c r="BO128" s="12"/>
      <c r="BP128" s="12"/>
      <c r="BQ128" s="12"/>
      <c r="BR128" s="12"/>
      <c r="BS128" s="12"/>
      <c r="BT128" s="12"/>
      <c r="BU128" s="12"/>
      <c r="BV128" s="12"/>
      <c r="BW128" s="12"/>
      <c r="BX128" s="12"/>
      <c r="BY128" s="12"/>
      <c r="BZ128" s="12"/>
      <c r="CA128" s="12"/>
      <c r="CB128" s="12"/>
      <c r="CC128" s="12"/>
    </row>
    <row r="129" spans="1:81" ht="15.75" x14ac:dyDescent="0.25">
      <c r="A129" s="20"/>
      <c r="B129" s="29"/>
      <c r="C129" s="29"/>
      <c r="D129" s="29"/>
      <c r="E129" s="29"/>
      <c r="F129" s="26"/>
      <c r="G129" s="13"/>
      <c r="H129" s="20"/>
      <c r="I129" s="22"/>
      <c r="J129" s="22"/>
      <c r="K129" s="22"/>
      <c r="L129" s="22"/>
      <c r="M129" s="24"/>
      <c r="N129" s="22"/>
      <c r="O129" s="20"/>
      <c r="P129" s="12"/>
      <c r="Q129" s="12"/>
      <c r="R129" s="12"/>
      <c r="S129" s="12"/>
      <c r="T129" s="12"/>
      <c r="U129" s="12"/>
      <c r="V129" s="12"/>
      <c r="W129" s="12"/>
      <c r="X129" s="12"/>
      <c r="Y129" s="12"/>
      <c r="Z129" s="12"/>
      <c r="AA129" s="12"/>
      <c r="AB129" s="12"/>
      <c r="AC129" s="12"/>
      <c r="AD129" s="12"/>
      <c r="AE129" s="12"/>
      <c r="AF129" s="12"/>
      <c r="AG129" s="12"/>
      <c r="AH129" s="12"/>
      <c r="AI129" s="12"/>
      <c r="AJ129" s="12"/>
      <c r="AK129" s="12"/>
      <c r="AL129" s="12"/>
      <c r="AM129" s="12"/>
      <c r="AN129" s="12"/>
      <c r="AO129" s="12"/>
      <c r="AP129" s="12"/>
      <c r="AQ129" s="12"/>
      <c r="AR129" s="12"/>
      <c r="AS129" s="12"/>
      <c r="AT129" s="12"/>
      <c r="AU129" s="12"/>
      <c r="AV129" s="12"/>
      <c r="AW129" s="12"/>
      <c r="AX129" s="12"/>
      <c r="AY129" s="12"/>
      <c r="AZ129" s="12"/>
      <c r="BA129" s="12"/>
      <c r="BB129" s="12"/>
      <c r="BC129" s="12"/>
      <c r="BD129" s="12"/>
      <c r="BE129" s="12"/>
      <c r="BF129" s="12"/>
      <c r="BG129" s="12"/>
      <c r="BH129" s="12"/>
      <c r="BI129" s="12"/>
      <c r="BJ129" s="12"/>
      <c r="BK129" s="12"/>
      <c r="BL129" s="12"/>
      <c r="BM129" s="12"/>
      <c r="BN129" s="12"/>
      <c r="BO129" s="12"/>
      <c r="BP129" s="12"/>
      <c r="BQ129" s="12"/>
      <c r="BR129" s="12"/>
      <c r="BS129" s="12"/>
      <c r="BT129" s="12"/>
      <c r="BU129" s="12"/>
      <c r="BV129" s="12"/>
      <c r="BW129" s="12"/>
      <c r="BX129" s="12"/>
      <c r="BY129" s="12"/>
      <c r="BZ129" s="12"/>
      <c r="CA129" s="12"/>
      <c r="CB129" s="12"/>
      <c r="CC129" s="12"/>
    </row>
    <row r="130" spans="1:81" ht="15.75" x14ac:dyDescent="0.25">
      <c r="A130" s="20"/>
      <c r="B130" s="29"/>
      <c r="C130" s="29"/>
      <c r="D130" s="29"/>
      <c r="E130" s="29"/>
      <c r="F130" s="26"/>
      <c r="G130" s="13"/>
      <c r="H130" s="20"/>
      <c r="I130" s="22"/>
      <c r="J130" s="22"/>
      <c r="K130" s="22"/>
      <c r="L130" s="22"/>
      <c r="M130" s="24"/>
      <c r="N130" s="22"/>
      <c r="O130" s="20"/>
      <c r="P130" s="12"/>
      <c r="Q130" s="12"/>
      <c r="R130" s="12"/>
      <c r="S130" s="12"/>
      <c r="T130" s="12"/>
      <c r="U130" s="12"/>
      <c r="V130" s="12"/>
      <c r="W130" s="12"/>
      <c r="X130" s="12"/>
      <c r="Y130" s="12"/>
      <c r="Z130" s="12"/>
      <c r="AA130" s="12"/>
      <c r="AB130" s="12"/>
      <c r="AC130" s="12"/>
      <c r="AD130" s="12"/>
      <c r="AE130" s="12"/>
      <c r="AF130" s="12"/>
      <c r="AG130" s="12"/>
      <c r="AH130" s="12"/>
      <c r="AI130" s="12"/>
      <c r="AJ130" s="12"/>
      <c r="AK130" s="12"/>
      <c r="AL130" s="12"/>
      <c r="AM130" s="12"/>
      <c r="AN130" s="12"/>
      <c r="AO130" s="12"/>
      <c r="AP130" s="12"/>
      <c r="AQ130" s="12"/>
      <c r="AR130" s="12"/>
      <c r="AS130" s="12"/>
      <c r="AT130" s="12"/>
      <c r="AU130" s="12"/>
      <c r="AV130" s="12"/>
      <c r="AW130" s="12"/>
      <c r="AX130" s="12"/>
      <c r="AY130" s="12"/>
      <c r="AZ130" s="12"/>
      <c r="BA130" s="12"/>
      <c r="BB130" s="12"/>
      <c r="BC130" s="12"/>
      <c r="BD130" s="12"/>
      <c r="BE130" s="12"/>
      <c r="BF130" s="12"/>
      <c r="BG130" s="12"/>
      <c r="BH130" s="12"/>
      <c r="BI130" s="12"/>
      <c r="BJ130" s="12"/>
      <c r="BK130" s="12"/>
      <c r="BL130" s="12"/>
      <c r="BM130" s="12"/>
      <c r="BN130" s="12"/>
      <c r="BO130" s="12"/>
      <c r="BP130" s="12"/>
      <c r="BQ130" s="12"/>
      <c r="BR130" s="12"/>
      <c r="BS130" s="12"/>
      <c r="BT130" s="12"/>
      <c r="BU130" s="12"/>
      <c r="BV130" s="12"/>
      <c r="BW130" s="12"/>
      <c r="BX130" s="12"/>
      <c r="BY130" s="12"/>
      <c r="BZ130" s="12"/>
      <c r="CA130" s="12"/>
      <c r="CB130" s="12"/>
      <c r="CC130" s="12"/>
    </row>
    <row r="131" spans="1:81" ht="15.75" x14ac:dyDescent="0.25">
      <c r="A131" s="20"/>
      <c r="B131" s="29"/>
      <c r="C131" s="29"/>
      <c r="D131" s="29"/>
      <c r="E131" s="29"/>
      <c r="F131" s="26"/>
      <c r="G131" s="13"/>
      <c r="H131" s="20"/>
      <c r="I131" s="22"/>
      <c r="J131" s="22"/>
      <c r="K131" s="22"/>
      <c r="L131" s="22"/>
      <c r="M131" s="24"/>
      <c r="N131" s="22"/>
      <c r="O131" s="20"/>
      <c r="P131" s="12"/>
      <c r="Q131" s="12"/>
      <c r="R131" s="12"/>
      <c r="S131" s="12"/>
      <c r="T131" s="12"/>
      <c r="U131" s="12"/>
      <c r="V131" s="12"/>
      <c r="W131" s="12"/>
      <c r="X131" s="12"/>
      <c r="Y131" s="12"/>
      <c r="Z131" s="12"/>
      <c r="AA131" s="12"/>
      <c r="AB131" s="12"/>
      <c r="AC131" s="12"/>
      <c r="AD131" s="12"/>
      <c r="AE131" s="12"/>
      <c r="AF131" s="12"/>
      <c r="AG131" s="12"/>
      <c r="AH131" s="12"/>
      <c r="AI131" s="12"/>
      <c r="AJ131" s="12"/>
      <c r="AK131" s="12"/>
      <c r="AL131" s="12"/>
      <c r="AM131" s="12"/>
      <c r="AN131" s="12"/>
      <c r="AO131" s="12"/>
      <c r="AP131" s="12"/>
      <c r="AQ131" s="12"/>
      <c r="AR131" s="12"/>
      <c r="AS131" s="12"/>
      <c r="AT131" s="12"/>
      <c r="AU131" s="12"/>
      <c r="AV131" s="12"/>
      <c r="AW131" s="12"/>
      <c r="AX131" s="12"/>
      <c r="AY131" s="12"/>
      <c r="AZ131" s="12"/>
      <c r="BA131" s="12"/>
      <c r="BB131" s="12"/>
      <c r="BC131" s="12"/>
      <c r="BD131" s="12"/>
      <c r="BE131" s="12"/>
      <c r="BF131" s="12"/>
      <c r="BG131" s="12"/>
      <c r="BH131" s="12"/>
      <c r="BI131" s="12"/>
      <c r="BJ131" s="12"/>
      <c r="BK131" s="12"/>
      <c r="BL131" s="12"/>
      <c r="BM131" s="12"/>
      <c r="BN131" s="12"/>
      <c r="BO131" s="12"/>
      <c r="BP131" s="12"/>
      <c r="BQ131" s="12"/>
      <c r="BR131" s="12"/>
      <c r="BS131" s="12"/>
      <c r="BT131" s="12"/>
      <c r="BU131" s="12"/>
      <c r="BV131" s="12"/>
      <c r="BW131" s="12"/>
      <c r="BX131" s="12"/>
      <c r="BY131" s="12"/>
      <c r="BZ131" s="12"/>
      <c r="CA131" s="12"/>
      <c r="CB131" s="12"/>
      <c r="CC131" s="12"/>
    </row>
    <row r="132" spans="1:81" ht="15.75" x14ac:dyDescent="0.25">
      <c r="A132" s="20"/>
      <c r="B132" s="29"/>
      <c r="C132" s="29"/>
      <c r="D132" s="29"/>
      <c r="E132" s="29"/>
      <c r="F132" s="26"/>
      <c r="G132" s="13"/>
      <c r="H132" s="20"/>
      <c r="I132" s="22"/>
      <c r="J132" s="22"/>
      <c r="K132" s="22"/>
      <c r="L132" s="22"/>
      <c r="M132" s="24"/>
      <c r="N132" s="22"/>
      <c r="O132" s="20"/>
      <c r="P132" s="12"/>
      <c r="Q132" s="12"/>
      <c r="R132" s="12"/>
      <c r="S132" s="12"/>
      <c r="T132" s="12"/>
      <c r="U132" s="12"/>
      <c r="V132" s="12"/>
      <c r="W132" s="12"/>
      <c r="X132" s="12"/>
      <c r="Y132" s="12"/>
      <c r="Z132" s="12"/>
      <c r="AA132" s="12"/>
      <c r="AB132" s="12"/>
      <c r="AC132" s="12"/>
      <c r="AD132" s="12"/>
      <c r="AE132" s="12"/>
      <c r="AF132" s="12"/>
      <c r="AG132" s="12"/>
      <c r="AH132" s="12"/>
      <c r="AI132" s="12"/>
      <c r="AJ132" s="12"/>
      <c r="AK132" s="12"/>
      <c r="AL132" s="12"/>
      <c r="AM132" s="12"/>
      <c r="AN132" s="12"/>
      <c r="AO132" s="12"/>
      <c r="AP132" s="12"/>
      <c r="AQ132" s="12"/>
      <c r="AR132" s="12"/>
      <c r="AS132" s="12"/>
      <c r="AT132" s="12"/>
      <c r="AU132" s="12"/>
      <c r="AV132" s="12"/>
      <c r="AW132" s="12"/>
      <c r="AX132" s="12"/>
      <c r="AY132" s="12"/>
      <c r="AZ132" s="12"/>
      <c r="BA132" s="12"/>
      <c r="BB132" s="12"/>
      <c r="BC132" s="12"/>
      <c r="BD132" s="12"/>
      <c r="BE132" s="12"/>
      <c r="BF132" s="12"/>
      <c r="BG132" s="12"/>
      <c r="BH132" s="12"/>
      <c r="BI132" s="12"/>
      <c r="BJ132" s="12"/>
      <c r="BK132" s="12"/>
      <c r="BL132" s="12"/>
      <c r="BM132" s="12"/>
      <c r="BN132" s="12"/>
      <c r="BO132" s="12"/>
      <c r="BP132" s="12"/>
      <c r="BQ132" s="12"/>
      <c r="BR132" s="12"/>
      <c r="BS132" s="12"/>
      <c r="BT132" s="12"/>
      <c r="BU132" s="12"/>
      <c r="BV132" s="12"/>
      <c r="BW132" s="12"/>
      <c r="BX132" s="12"/>
      <c r="BY132" s="12"/>
      <c r="BZ132" s="12"/>
      <c r="CA132" s="12"/>
      <c r="CB132" s="12"/>
      <c r="CC132" s="12"/>
    </row>
    <row r="133" spans="1:81" ht="15.75" x14ac:dyDescent="0.25">
      <c r="A133" s="20"/>
      <c r="B133" s="29"/>
      <c r="C133" s="29"/>
      <c r="D133" s="29"/>
      <c r="E133" s="29"/>
      <c r="F133" s="26"/>
      <c r="G133" s="13"/>
      <c r="H133" s="20"/>
      <c r="I133" s="22"/>
      <c r="J133" s="22"/>
      <c r="K133" s="22"/>
      <c r="L133" s="22"/>
      <c r="M133" s="24"/>
      <c r="N133" s="22"/>
      <c r="O133" s="20"/>
      <c r="P133" s="12"/>
      <c r="Q133" s="12"/>
      <c r="R133" s="12"/>
      <c r="S133" s="12"/>
      <c r="T133" s="12"/>
      <c r="U133" s="12"/>
      <c r="V133" s="12"/>
      <c r="W133" s="12"/>
      <c r="X133" s="12"/>
      <c r="Y133" s="12"/>
      <c r="Z133" s="12"/>
      <c r="AA133" s="12"/>
      <c r="AB133" s="12"/>
      <c r="AC133" s="12"/>
      <c r="AD133" s="12"/>
      <c r="AE133" s="12"/>
      <c r="AF133" s="12"/>
      <c r="AG133" s="12"/>
      <c r="AH133" s="12"/>
      <c r="AI133" s="12"/>
      <c r="AJ133" s="12"/>
      <c r="AK133" s="12"/>
      <c r="AL133" s="12"/>
      <c r="AM133" s="12"/>
      <c r="AN133" s="12"/>
      <c r="AO133" s="12"/>
      <c r="AP133" s="12"/>
      <c r="AQ133" s="12"/>
      <c r="AR133" s="12"/>
      <c r="AS133" s="12"/>
      <c r="AT133" s="12"/>
      <c r="AU133" s="12"/>
      <c r="AV133" s="12"/>
      <c r="AW133" s="12"/>
      <c r="AX133" s="12"/>
      <c r="AY133" s="12"/>
      <c r="AZ133" s="12"/>
      <c r="BA133" s="12"/>
      <c r="BB133" s="12"/>
      <c r="BC133" s="12"/>
      <c r="BD133" s="12"/>
      <c r="BE133" s="12"/>
      <c r="BF133" s="12"/>
      <c r="BG133" s="12"/>
      <c r="BH133" s="12"/>
      <c r="BI133" s="12"/>
      <c r="BJ133" s="12"/>
      <c r="BK133" s="12"/>
      <c r="BL133" s="12"/>
      <c r="BM133" s="12"/>
      <c r="BN133" s="12"/>
      <c r="BO133" s="12"/>
      <c r="BP133" s="12"/>
      <c r="BQ133" s="12"/>
      <c r="BR133" s="12"/>
      <c r="BS133" s="12"/>
      <c r="BT133" s="12"/>
      <c r="BU133" s="12"/>
      <c r="BV133" s="12"/>
      <c r="BW133" s="12"/>
      <c r="BX133" s="12"/>
      <c r="BY133" s="12"/>
      <c r="BZ133" s="12"/>
      <c r="CA133" s="12"/>
      <c r="CB133" s="12"/>
      <c r="CC133" s="12"/>
    </row>
    <row r="134" spans="1:81" ht="15.75" x14ac:dyDescent="0.25">
      <c r="A134" s="20"/>
      <c r="B134" s="29"/>
      <c r="C134" s="29"/>
      <c r="D134" s="29"/>
      <c r="E134" s="29"/>
      <c r="F134" s="26"/>
      <c r="G134" s="13"/>
      <c r="H134" s="20"/>
      <c r="I134" s="22"/>
      <c r="J134" s="22"/>
      <c r="K134" s="22"/>
      <c r="L134" s="22"/>
      <c r="M134" s="24"/>
      <c r="N134" s="22"/>
      <c r="O134" s="20"/>
      <c r="P134" s="12"/>
      <c r="Q134" s="12"/>
      <c r="R134" s="12"/>
      <c r="S134" s="12"/>
      <c r="T134" s="12"/>
      <c r="U134" s="12"/>
      <c r="V134" s="12"/>
      <c r="W134" s="12"/>
      <c r="X134" s="12"/>
      <c r="Y134" s="12"/>
      <c r="Z134" s="12"/>
      <c r="AA134" s="12"/>
      <c r="AB134" s="12"/>
      <c r="AC134" s="12"/>
      <c r="AD134" s="12"/>
      <c r="AE134" s="12"/>
      <c r="AF134" s="12"/>
      <c r="AG134" s="12"/>
      <c r="AH134" s="12"/>
      <c r="AI134" s="12"/>
      <c r="AJ134" s="12"/>
      <c r="AK134" s="12"/>
      <c r="AL134" s="12"/>
      <c r="AM134" s="12"/>
      <c r="AN134" s="12"/>
      <c r="AO134" s="12"/>
      <c r="AP134" s="12"/>
      <c r="AQ134" s="12"/>
      <c r="AR134" s="12"/>
      <c r="AS134" s="12"/>
      <c r="AT134" s="12"/>
      <c r="AU134" s="12"/>
      <c r="AV134" s="12"/>
      <c r="AW134" s="12"/>
      <c r="AX134" s="12"/>
      <c r="AY134" s="12"/>
      <c r="AZ134" s="12"/>
      <c r="BA134" s="12"/>
      <c r="BB134" s="12"/>
      <c r="BC134" s="12"/>
      <c r="BD134" s="12"/>
      <c r="BE134" s="12"/>
      <c r="BF134" s="12"/>
      <c r="BG134" s="12"/>
      <c r="BH134" s="12"/>
      <c r="BI134" s="12"/>
      <c r="BJ134" s="12"/>
      <c r="BK134" s="12"/>
      <c r="BL134" s="12"/>
      <c r="BM134" s="12"/>
      <c r="BN134" s="12"/>
      <c r="BO134" s="12"/>
      <c r="BP134" s="12"/>
      <c r="BQ134" s="12"/>
      <c r="BR134" s="12"/>
      <c r="BS134" s="12"/>
      <c r="BT134" s="12"/>
      <c r="BU134" s="12"/>
      <c r="BV134" s="12"/>
      <c r="BW134" s="12"/>
      <c r="BX134" s="12"/>
      <c r="BY134" s="12"/>
      <c r="BZ134" s="12"/>
      <c r="CA134" s="12"/>
      <c r="CB134" s="12"/>
      <c r="CC134" s="12"/>
    </row>
    <row r="135" spans="1:81" ht="15.75" x14ac:dyDescent="0.25">
      <c r="A135" s="20"/>
      <c r="B135" s="29"/>
      <c r="C135" s="29"/>
      <c r="D135" s="29"/>
      <c r="E135" s="29"/>
      <c r="F135" s="26"/>
      <c r="G135" s="13"/>
      <c r="H135" s="20"/>
      <c r="I135" s="22"/>
      <c r="J135" s="22"/>
      <c r="K135" s="22"/>
      <c r="L135" s="22"/>
      <c r="M135" s="24"/>
      <c r="N135" s="22"/>
      <c r="O135" s="20"/>
      <c r="P135" s="12"/>
      <c r="Q135" s="12"/>
      <c r="R135" s="12"/>
      <c r="S135" s="12"/>
      <c r="T135" s="12"/>
      <c r="U135" s="12"/>
      <c r="V135" s="12"/>
      <c r="W135" s="12"/>
      <c r="X135" s="12"/>
      <c r="Y135" s="12"/>
      <c r="Z135" s="12"/>
      <c r="AA135" s="12"/>
      <c r="AB135" s="12"/>
      <c r="AC135" s="12"/>
      <c r="AD135" s="12"/>
      <c r="AE135" s="12"/>
      <c r="AF135" s="12"/>
      <c r="AG135" s="12"/>
      <c r="AH135" s="12"/>
      <c r="AI135" s="12"/>
      <c r="AJ135" s="12"/>
      <c r="AK135" s="12"/>
      <c r="AL135" s="12"/>
      <c r="AM135" s="12"/>
      <c r="AN135" s="12"/>
      <c r="AO135" s="12"/>
      <c r="AP135" s="12"/>
      <c r="AQ135" s="12"/>
      <c r="AR135" s="12"/>
      <c r="AS135" s="12"/>
      <c r="AT135" s="12"/>
      <c r="AU135" s="12"/>
      <c r="AV135" s="12"/>
      <c r="AW135" s="12"/>
      <c r="AX135" s="12"/>
      <c r="AY135" s="12"/>
      <c r="AZ135" s="12"/>
      <c r="BA135" s="12"/>
      <c r="BB135" s="12"/>
      <c r="BC135" s="12"/>
      <c r="BD135" s="12"/>
      <c r="BE135" s="12"/>
      <c r="BF135" s="12"/>
      <c r="BG135" s="12"/>
      <c r="BH135" s="12"/>
      <c r="BI135" s="12"/>
      <c r="BJ135" s="12"/>
      <c r="BK135" s="12"/>
      <c r="BL135" s="12"/>
      <c r="BM135" s="12"/>
      <c r="BN135" s="12"/>
      <c r="BO135" s="12"/>
      <c r="BP135" s="12"/>
      <c r="BQ135" s="12"/>
      <c r="BR135" s="12"/>
      <c r="BS135" s="12"/>
      <c r="BT135" s="12"/>
      <c r="BU135" s="12"/>
      <c r="BV135" s="12"/>
      <c r="BW135" s="12"/>
      <c r="BX135" s="12"/>
      <c r="BY135" s="12"/>
      <c r="BZ135" s="12"/>
      <c r="CA135" s="12"/>
      <c r="CB135" s="12"/>
      <c r="CC135" s="12"/>
    </row>
    <row r="136" spans="1:81" ht="15.75" x14ac:dyDescent="0.25">
      <c r="A136" s="20"/>
      <c r="B136" s="29"/>
      <c r="C136" s="29"/>
      <c r="D136" s="29"/>
      <c r="E136" s="29"/>
      <c r="F136" s="26"/>
      <c r="G136" s="13"/>
      <c r="H136" s="20"/>
      <c r="I136" s="22"/>
      <c r="J136" s="22"/>
      <c r="K136" s="22"/>
      <c r="L136" s="22"/>
      <c r="M136" s="24"/>
      <c r="N136" s="22"/>
      <c r="O136" s="20"/>
      <c r="P136" s="12"/>
      <c r="Q136" s="12"/>
      <c r="R136" s="12"/>
      <c r="S136" s="12"/>
      <c r="T136" s="12"/>
      <c r="U136" s="12"/>
      <c r="V136" s="12"/>
      <c r="W136" s="12"/>
      <c r="X136" s="12"/>
      <c r="Y136" s="12"/>
      <c r="Z136" s="12"/>
      <c r="AA136" s="12"/>
      <c r="AB136" s="12"/>
      <c r="AC136" s="12"/>
      <c r="AD136" s="12"/>
      <c r="AE136" s="12"/>
      <c r="AF136" s="12"/>
      <c r="AG136" s="12"/>
      <c r="AH136" s="12"/>
      <c r="AI136" s="12"/>
      <c r="AJ136" s="12"/>
      <c r="AK136" s="12"/>
      <c r="AL136" s="12"/>
      <c r="AM136" s="12"/>
      <c r="AN136" s="12"/>
      <c r="AO136" s="12"/>
      <c r="AP136" s="12"/>
      <c r="AQ136" s="12"/>
      <c r="AR136" s="12"/>
      <c r="AS136" s="12"/>
      <c r="AT136" s="12"/>
      <c r="AU136" s="12"/>
      <c r="AV136" s="12"/>
      <c r="AW136" s="12"/>
      <c r="AX136" s="12"/>
      <c r="AY136" s="12"/>
      <c r="AZ136" s="12"/>
      <c r="BA136" s="12"/>
      <c r="BB136" s="12"/>
      <c r="BC136" s="12"/>
      <c r="BD136" s="12"/>
      <c r="BE136" s="12"/>
      <c r="BF136" s="12"/>
      <c r="BG136" s="12"/>
      <c r="BH136" s="12"/>
      <c r="BI136" s="12"/>
      <c r="BJ136" s="12"/>
      <c r="BK136" s="12"/>
      <c r="BL136" s="12"/>
      <c r="BM136" s="12"/>
      <c r="BN136" s="12"/>
      <c r="BO136" s="12"/>
      <c r="BP136" s="12"/>
      <c r="BQ136" s="12"/>
      <c r="BR136" s="12"/>
      <c r="BS136" s="12"/>
      <c r="BT136" s="12"/>
      <c r="BU136" s="12"/>
      <c r="BV136" s="12"/>
      <c r="BW136" s="12"/>
      <c r="BX136" s="12"/>
      <c r="BY136" s="12"/>
      <c r="BZ136" s="12"/>
      <c r="CA136" s="12"/>
      <c r="CB136" s="12"/>
      <c r="CC136" s="12"/>
    </row>
    <row r="137" spans="1:81" ht="15.75" x14ac:dyDescent="0.25">
      <c r="A137" s="20"/>
      <c r="B137" s="29"/>
      <c r="C137" s="29"/>
      <c r="D137" s="29"/>
      <c r="E137" s="29"/>
      <c r="F137" s="26"/>
      <c r="G137" s="13"/>
      <c r="H137" s="20"/>
      <c r="I137" s="22"/>
      <c r="J137" s="22"/>
      <c r="K137" s="22"/>
      <c r="L137" s="22"/>
      <c r="M137" s="24"/>
      <c r="N137" s="22"/>
      <c r="O137" s="20"/>
      <c r="P137" s="12"/>
      <c r="Q137" s="12"/>
      <c r="R137" s="12"/>
      <c r="S137" s="12"/>
      <c r="T137" s="12"/>
      <c r="U137" s="12"/>
      <c r="V137" s="12"/>
      <c r="W137" s="12"/>
      <c r="X137" s="12"/>
      <c r="Y137" s="12"/>
      <c r="Z137" s="12"/>
      <c r="AA137" s="12"/>
      <c r="AB137" s="12"/>
      <c r="AC137" s="12"/>
      <c r="AD137" s="12"/>
      <c r="AE137" s="12"/>
      <c r="AF137" s="12"/>
      <c r="AG137" s="12"/>
      <c r="AH137" s="12"/>
      <c r="AI137" s="12"/>
      <c r="AJ137" s="12"/>
      <c r="AK137" s="12"/>
      <c r="AL137" s="12"/>
      <c r="AM137" s="12"/>
      <c r="AN137" s="12"/>
      <c r="AO137" s="12"/>
      <c r="AP137" s="12"/>
      <c r="AQ137" s="12"/>
      <c r="AR137" s="12"/>
      <c r="AS137" s="12"/>
      <c r="AT137" s="12"/>
      <c r="AU137" s="12"/>
      <c r="AV137" s="12"/>
      <c r="AW137" s="12"/>
      <c r="AX137" s="12"/>
      <c r="AY137" s="12"/>
      <c r="AZ137" s="12"/>
      <c r="BA137" s="12"/>
      <c r="BB137" s="12"/>
      <c r="BC137" s="12"/>
      <c r="BD137" s="12"/>
      <c r="BE137" s="12"/>
      <c r="BF137" s="12"/>
      <c r="BG137" s="12"/>
      <c r="BH137" s="12"/>
      <c r="BI137" s="12"/>
      <c r="BJ137" s="12"/>
      <c r="BK137" s="12"/>
      <c r="BL137" s="12"/>
      <c r="BM137" s="12"/>
      <c r="BN137" s="12"/>
      <c r="BO137" s="12"/>
      <c r="BP137" s="12"/>
      <c r="BQ137" s="12"/>
      <c r="BR137" s="12"/>
      <c r="BS137" s="12"/>
      <c r="BT137" s="12"/>
      <c r="BU137" s="12"/>
      <c r="BV137" s="12"/>
      <c r="BW137" s="12"/>
      <c r="BX137" s="12"/>
      <c r="BY137" s="12"/>
      <c r="BZ137" s="12"/>
      <c r="CA137" s="12"/>
      <c r="CB137" s="12"/>
      <c r="CC137" s="12"/>
    </row>
    <row r="138" spans="1:81" ht="15.75" x14ac:dyDescent="0.25">
      <c r="A138" s="20"/>
      <c r="B138" s="29"/>
      <c r="C138" s="29"/>
      <c r="D138" s="29"/>
      <c r="E138" s="29"/>
      <c r="F138" s="26"/>
      <c r="G138" s="13"/>
      <c r="H138" s="20"/>
      <c r="I138" s="22"/>
      <c r="J138" s="22"/>
      <c r="K138" s="22"/>
      <c r="L138" s="22"/>
      <c r="M138" s="24"/>
      <c r="N138" s="22"/>
      <c r="O138" s="20"/>
      <c r="P138" s="12"/>
      <c r="Q138" s="12"/>
      <c r="R138" s="12"/>
      <c r="S138" s="12"/>
      <c r="T138" s="12"/>
      <c r="U138" s="12"/>
      <c r="V138" s="12"/>
      <c r="W138" s="12"/>
      <c r="X138" s="12"/>
      <c r="Y138" s="12"/>
      <c r="Z138" s="12"/>
      <c r="AA138" s="12"/>
      <c r="AB138" s="12"/>
      <c r="AC138" s="12"/>
      <c r="AD138" s="12"/>
      <c r="AE138" s="12"/>
      <c r="AF138" s="12"/>
      <c r="AG138" s="12"/>
      <c r="AH138" s="12"/>
      <c r="AI138" s="12"/>
      <c r="AJ138" s="12"/>
      <c r="AK138" s="12"/>
      <c r="AL138" s="12"/>
      <c r="AM138" s="12"/>
      <c r="AN138" s="12"/>
      <c r="AO138" s="12"/>
      <c r="AP138" s="12"/>
      <c r="AQ138" s="12"/>
      <c r="AR138" s="12"/>
      <c r="AS138" s="12"/>
      <c r="AT138" s="12"/>
      <c r="AU138" s="12"/>
      <c r="AV138" s="12"/>
      <c r="AW138" s="12"/>
      <c r="AX138" s="12"/>
      <c r="AY138" s="12"/>
      <c r="AZ138" s="12"/>
      <c r="BA138" s="12"/>
      <c r="BB138" s="12"/>
      <c r="BC138" s="12"/>
      <c r="BD138" s="12"/>
      <c r="BE138" s="12"/>
      <c r="BF138" s="12"/>
      <c r="BG138" s="12"/>
      <c r="BH138" s="12"/>
      <c r="BI138" s="12"/>
      <c r="BJ138" s="12"/>
      <c r="BK138" s="12"/>
      <c r="BL138" s="12"/>
      <c r="BM138" s="12"/>
      <c r="BN138" s="12"/>
      <c r="BO138" s="12"/>
      <c r="BP138" s="12"/>
      <c r="BQ138" s="12"/>
      <c r="BR138" s="12"/>
      <c r="BS138" s="12"/>
      <c r="BT138" s="12"/>
      <c r="BU138" s="12"/>
      <c r="BV138" s="12"/>
      <c r="BW138" s="12"/>
      <c r="BX138" s="12"/>
      <c r="BY138" s="12"/>
      <c r="BZ138" s="12"/>
      <c r="CA138" s="12"/>
      <c r="CB138" s="12"/>
      <c r="CC138" s="12"/>
    </row>
    <row r="139" spans="1:81" ht="15.75" x14ac:dyDescent="0.25">
      <c r="A139" s="20"/>
      <c r="B139" s="29"/>
      <c r="C139" s="29"/>
      <c r="D139" s="29"/>
      <c r="E139" s="29"/>
      <c r="F139" s="26"/>
      <c r="G139" s="13"/>
      <c r="H139" s="20"/>
      <c r="I139" s="22"/>
      <c r="J139" s="22"/>
      <c r="K139" s="22"/>
      <c r="L139" s="22"/>
      <c r="M139" s="24"/>
      <c r="N139" s="22"/>
      <c r="O139" s="20"/>
      <c r="P139" s="12"/>
      <c r="Q139" s="12"/>
      <c r="R139" s="12"/>
      <c r="S139" s="12"/>
      <c r="T139" s="12"/>
      <c r="U139" s="12"/>
      <c r="V139" s="12"/>
      <c r="W139" s="12"/>
      <c r="X139" s="12"/>
      <c r="Y139" s="12"/>
      <c r="Z139" s="12"/>
      <c r="AA139" s="12"/>
      <c r="AB139" s="12"/>
      <c r="AC139" s="12"/>
      <c r="AD139" s="12"/>
      <c r="AE139" s="12"/>
      <c r="AF139" s="12"/>
      <c r="AG139" s="12"/>
      <c r="AH139" s="12"/>
      <c r="AI139" s="12"/>
      <c r="AJ139" s="12"/>
      <c r="AK139" s="12"/>
      <c r="AL139" s="12"/>
      <c r="AM139" s="12"/>
      <c r="AN139" s="12"/>
      <c r="AO139" s="12"/>
      <c r="AP139" s="12"/>
      <c r="AQ139" s="12"/>
      <c r="AR139" s="12"/>
      <c r="AS139" s="12"/>
      <c r="AT139" s="12"/>
      <c r="AU139" s="12"/>
      <c r="AV139" s="12"/>
      <c r="AW139" s="12"/>
      <c r="AX139" s="12"/>
      <c r="AY139" s="12"/>
      <c r="AZ139" s="12"/>
      <c r="BA139" s="12"/>
      <c r="BB139" s="12"/>
      <c r="BC139" s="12"/>
      <c r="BD139" s="12"/>
      <c r="BE139" s="12"/>
      <c r="BF139" s="12"/>
      <c r="BG139" s="12"/>
      <c r="BH139" s="12"/>
      <c r="BI139" s="12"/>
      <c r="BJ139" s="12"/>
      <c r="BK139" s="12"/>
      <c r="BL139" s="12"/>
      <c r="BM139" s="12"/>
      <c r="BN139" s="12"/>
      <c r="BO139" s="12"/>
      <c r="BP139" s="12"/>
      <c r="BQ139" s="12"/>
      <c r="BR139" s="12"/>
      <c r="BS139" s="12"/>
      <c r="BT139" s="12"/>
      <c r="BU139" s="12"/>
      <c r="BV139" s="12"/>
      <c r="BW139" s="12"/>
      <c r="BX139" s="12"/>
      <c r="BY139" s="12"/>
      <c r="BZ139" s="12"/>
      <c r="CA139" s="12"/>
      <c r="CB139" s="12"/>
      <c r="CC139" s="12"/>
    </row>
    <row r="140" spans="1:81" ht="15.75" x14ac:dyDescent="0.25">
      <c r="A140" s="20"/>
      <c r="B140" s="29"/>
      <c r="C140" s="29"/>
      <c r="D140" s="29"/>
      <c r="E140" s="29"/>
      <c r="F140" s="26"/>
      <c r="G140" s="13"/>
      <c r="H140" s="20"/>
      <c r="I140" s="22"/>
      <c r="J140" s="22"/>
      <c r="K140" s="22"/>
      <c r="L140" s="22"/>
      <c r="M140" s="24"/>
      <c r="N140" s="22"/>
      <c r="O140" s="20"/>
      <c r="P140" s="12"/>
      <c r="Q140" s="12"/>
      <c r="R140" s="12"/>
      <c r="S140" s="12"/>
      <c r="T140" s="12"/>
      <c r="U140" s="12"/>
      <c r="V140" s="12"/>
      <c r="W140" s="12"/>
      <c r="X140" s="12"/>
      <c r="Y140" s="12"/>
      <c r="Z140" s="12"/>
      <c r="AA140" s="12"/>
      <c r="AB140" s="12"/>
      <c r="AC140" s="12"/>
      <c r="AD140" s="12"/>
      <c r="AE140" s="12"/>
      <c r="AF140" s="12"/>
      <c r="AG140" s="12"/>
      <c r="AH140" s="12"/>
      <c r="AI140" s="12"/>
      <c r="AJ140" s="12"/>
      <c r="AK140" s="12"/>
      <c r="AL140" s="12"/>
      <c r="AM140" s="12"/>
      <c r="AN140" s="12"/>
      <c r="AO140" s="12"/>
      <c r="AP140" s="12"/>
      <c r="AQ140" s="12"/>
      <c r="AR140" s="12"/>
      <c r="AS140" s="12"/>
      <c r="AT140" s="12"/>
      <c r="AU140" s="12"/>
      <c r="AV140" s="12"/>
      <c r="AW140" s="12"/>
      <c r="AX140" s="12"/>
      <c r="AY140" s="12"/>
      <c r="AZ140" s="12"/>
      <c r="BA140" s="12"/>
      <c r="BB140" s="12"/>
      <c r="BC140" s="12"/>
      <c r="BD140" s="12"/>
      <c r="BE140" s="12"/>
      <c r="BF140" s="12"/>
      <c r="BG140" s="12"/>
      <c r="BH140" s="12"/>
      <c r="BI140" s="12"/>
      <c r="BJ140" s="12"/>
      <c r="BK140" s="12"/>
      <c r="BL140" s="12"/>
      <c r="BM140" s="12"/>
      <c r="BN140" s="12"/>
      <c r="BO140" s="12"/>
      <c r="BP140" s="12"/>
      <c r="BQ140" s="12"/>
      <c r="BR140" s="12"/>
      <c r="BS140" s="12"/>
      <c r="BT140" s="12"/>
      <c r="BU140" s="12"/>
      <c r="BV140" s="12"/>
      <c r="BW140" s="12"/>
      <c r="BX140" s="12"/>
      <c r="BY140" s="12"/>
      <c r="BZ140" s="12"/>
      <c r="CA140" s="12"/>
      <c r="CB140" s="12"/>
      <c r="CC140" s="12"/>
    </row>
    <row r="141" spans="1:81" ht="15.75" x14ac:dyDescent="0.25">
      <c r="A141" s="20"/>
      <c r="B141" s="29"/>
      <c r="C141" s="29"/>
      <c r="D141" s="29"/>
      <c r="E141" s="29"/>
      <c r="F141" s="26"/>
      <c r="G141" s="13"/>
      <c r="H141" s="20"/>
      <c r="I141" s="22"/>
      <c r="J141" s="22"/>
      <c r="K141" s="22"/>
      <c r="L141" s="22"/>
      <c r="M141" s="24"/>
      <c r="N141" s="22"/>
      <c r="O141" s="20"/>
      <c r="P141" s="12"/>
      <c r="Q141" s="12"/>
      <c r="R141" s="12"/>
      <c r="S141" s="12"/>
      <c r="T141" s="12"/>
      <c r="U141" s="12"/>
      <c r="V141" s="12"/>
      <c r="W141" s="12"/>
      <c r="X141" s="12"/>
      <c r="Y141" s="12"/>
      <c r="Z141" s="12"/>
      <c r="AA141" s="12"/>
      <c r="AB141" s="12"/>
      <c r="AC141" s="12"/>
      <c r="AD141" s="12"/>
      <c r="AE141" s="12"/>
      <c r="AF141" s="12"/>
      <c r="AG141" s="12"/>
      <c r="AH141" s="12"/>
      <c r="AI141" s="12"/>
      <c r="AJ141" s="12"/>
      <c r="AK141" s="12"/>
      <c r="AL141" s="12"/>
      <c r="AM141" s="12"/>
      <c r="AN141" s="12"/>
      <c r="AO141" s="12"/>
      <c r="AP141" s="12"/>
      <c r="AQ141" s="12"/>
      <c r="AR141" s="12"/>
      <c r="AS141" s="12"/>
      <c r="AT141" s="12"/>
      <c r="AU141" s="12"/>
      <c r="AV141" s="12"/>
      <c r="AW141" s="12"/>
      <c r="AX141" s="12"/>
      <c r="AY141" s="12"/>
      <c r="AZ141" s="12"/>
      <c r="BA141" s="12"/>
      <c r="BB141" s="12"/>
      <c r="BC141" s="12"/>
      <c r="BD141" s="12"/>
      <c r="BE141" s="12"/>
      <c r="BF141" s="12"/>
      <c r="BG141" s="12"/>
      <c r="BH141" s="12"/>
      <c r="BI141" s="12"/>
      <c r="BJ141" s="12"/>
      <c r="BK141" s="12"/>
      <c r="BL141" s="12"/>
      <c r="BM141" s="12"/>
      <c r="BN141" s="12"/>
      <c r="BO141" s="12"/>
      <c r="BP141" s="12"/>
      <c r="BQ141" s="12"/>
      <c r="BR141" s="12"/>
      <c r="BS141" s="12"/>
      <c r="BT141" s="12"/>
      <c r="BU141" s="12"/>
      <c r="BV141" s="12"/>
      <c r="BW141" s="12"/>
      <c r="BX141" s="12"/>
      <c r="BY141" s="12"/>
      <c r="BZ141" s="12"/>
      <c r="CA141" s="12"/>
      <c r="CB141" s="12"/>
      <c r="CC141" s="12"/>
    </row>
    <row r="142" spans="1:81" ht="15.75" x14ac:dyDescent="0.25">
      <c r="A142" s="20"/>
      <c r="B142" s="29"/>
      <c r="C142" s="29"/>
      <c r="D142" s="29"/>
      <c r="E142" s="29"/>
      <c r="F142" s="26"/>
      <c r="G142" s="13"/>
      <c r="H142" s="20"/>
      <c r="I142" s="22"/>
      <c r="J142" s="22"/>
      <c r="K142" s="22"/>
      <c r="L142" s="22"/>
      <c r="M142" s="24"/>
      <c r="N142" s="22"/>
      <c r="O142" s="20"/>
      <c r="P142" s="12"/>
      <c r="Q142" s="12"/>
      <c r="R142" s="12"/>
      <c r="S142" s="12"/>
      <c r="T142" s="12"/>
      <c r="U142" s="12"/>
      <c r="V142" s="12"/>
      <c r="W142" s="12"/>
      <c r="X142" s="12"/>
      <c r="Y142" s="12"/>
      <c r="Z142" s="12"/>
      <c r="AA142" s="12"/>
      <c r="AB142" s="12"/>
      <c r="AC142" s="12"/>
      <c r="AD142" s="12"/>
      <c r="AE142" s="12"/>
      <c r="AF142" s="12"/>
      <c r="AG142" s="12"/>
      <c r="AH142" s="12"/>
      <c r="AI142" s="12"/>
      <c r="AJ142" s="12"/>
      <c r="AK142" s="12"/>
      <c r="AL142" s="12"/>
      <c r="AM142" s="12"/>
      <c r="AN142" s="12"/>
      <c r="AO142" s="12"/>
      <c r="AP142" s="12"/>
      <c r="AQ142" s="12"/>
      <c r="AR142" s="12"/>
      <c r="AS142" s="12"/>
      <c r="AT142" s="12"/>
      <c r="AU142" s="12"/>
      <c r="AV142" s="12"/>
      <c r="AW142" s="12"/>
      <c r="AX142" s="12"/>
      <c r="AY142" s="12"/>
      <c r="AZ142" s="12"/>
      <c r="BA142" s="12"/>
      <c r="BB142" s="12"/>
      <c r="BC142" s="12"/>
      <c r="BD142" s="12"/>
      <c r="BE142" s="12"/>
      <c r="BF142" s="12"/>
      <c r="BG142" s="12"/>
      <c r="BH142" s="12"/>
      <c r="BI142" s="12"/>
      <c r="BJ142" s="12"/>
      <c r="BK142" s="12"/>
      <c r="BL142" s="12"/>
      <c r="BM142" s="12"/>
      <c r="BN142" s="12"/>
      <c r="BO142" s="12"/>
      <c r="BP142" s="12"/>
      <c r="BQ142" s="12"/>
      <c r="BR142" s="12"/>
      <c r="BS142" s="12"/>
      <c r="BT142" s="12"/>
      <c r="BU142" s="12"/>
      <c r="BV142" s="12"/>
      <c r="BW142" s="12"/>
      <c r="BX142" s="12"/>
      <c r="BY142" s="12"/>
      <c r="BZ142" s="12"/>
      <c r="CA142" s="12"/>
      <c r="CB142" s="12"/>
      <c r="CC142" s="12"/>
    </row>
    <row r="143" spans="1:81" ht="15.75" x14ac:dyDescent="0.25">
      <c r="A143" s="20"/>
      <c r="B143" s="29"/>
      <c r="C143" s="29"/>
      <c r="D143" s="29"/>
      <c r="E143" s="29"/>
      <c r="F143" s="26"/>
      <c r="G143" s="13"/>
      <c r="H143" s="20"/>
      <c r="I143" s="22"/>
      <c r="J143" s="22"/>
      <c r="K143" s="22"/>
      <c r="L143" s="22"/>
      <c r="M143" s="24"/>
      <c r="N143" s="22"/>
      <c r="O143" s="20"/>
      <c r="P143" s="12"/>
      <c r="Q143" s="12"/>
      <c r="R143" s="12"/>
      <c r="S143" s="12"/>
      <c r="T143" s="12"/>
      <c r="U143" s="12"/>
      <c r="V143" s="12"/>
      <c r="W143" s="12"/>
      <c r="X143" s="12"/>
      <c r="Y143" s="12"/>
      <c r="Z143" s="12"/>
      <c r="AA143" s="12"/>
      <c r="AB143" s="12"/>
      <c r="AC143" s="12"/>
      <c r="AD143" s="12"/>
      <c r="AE143" s="12"/>
      <c r="AF143" s="12"/>
      <c r="AG143" s="12"/>
      <c r="AH143" s="12"/>
      <c r="AI143" s="12"/>
      <c r="AJ143" s="12"/>
      <c r="AK143" s="12"/>
      <c r="AL143" s="12"/>
      <c r="AM143" s="12"/>
      <c r="AN143" s="12"/>
      <c r="AO143" s="12"/>
      <c r="AP143" s="12"/>
      <c r="AQ143" s="12"/>
      <c r="AR143" s="12"/>
      <c r="AS143" s="12"/>
      <c r="AT143" s="12"/>
      <c r="AU143" s="12"/>
      <c r="AV143" s="12"/>
      <c r="AW143" s="12"/>
      <c r="AX143" s="12"/>
      <c r="AY143" s="12"/>
      <c r="AZ143" s="12"/>
      <c r="BA143" s="12"/>
      <c r="BB143" s="12"/>
      <c r="BC143" s="12"/>
      <c r="BD143" s="12"/>
      <c r="BE143" s="12"/>
      <c r="BF143" s="12"/>
      <c r="BG143" s="12"/>
      <c r="BH143" s="12"/>
      <c r="BI143" s="12"/>
      <c r="BJ143" s="12"/>
      <c r="BK143" s="12"/>
      <c r="BL143" s="12"/>
      <c r="BM143" s="12"/>
      <c r="BN143" s="12"/>
      <c r="BO143" s="12"/>
      <c r="BP143" s="12"/>
      <c r="BQ143" s="12"/>
      <c r="BR143" s="12"/>
      <c r="BS143" s="12"/>
      <c r="BT143" s="12"/>
      <c r="BU143" s="12"/>
      <c r="BV143" s="12"/>
      <c r="BW143" s="12"/>
      <c r="BX143" s="12"/>
      <c r="BY143" s="12"/>
      <c r="BZ143" s="12"/>
      <c r="CA143" s="12"/>
      <c r="CB143" s="12"/>
      <c r="CC143" s="12"/>
    </row>
    <row r="144" spans="1:81" ht="15.75" x14ac:dyDescent="0.25">
      <c r="A144" s="20"/>
      <c r="B144" s="29"/>
      <c r="C144" s="29"/>
      <c r="D144" s="29"/>
      <c r="E144" s="29"/>
      <c r="F144" s="26"/>
      <c r="G144" s="13"/>
      <c r="H144" s="20"/>
      <c r="I144" s="22"/>
      <c r="J144" s="22"/>
      <c r="K144" s="22"/>
      <c r="L144" s="22"/>
      <c r="M144" s="24"/>
      <c r="N144" s="22"/>
      <c r="O144" s="20"/>
      <c r="P144" s="12"/>
      <c r="Q144" s="12"/>
      <c r="R144" s="12"/>
      <c r="S144" s="12"/>
      <c r="T144" s="12"/>
      <c r="U144" s="12"/>
      <c r="V144" s="12"/>
      <c r="W144" s="12"/>
      <c r="X144" s="12"/>
      <c r="Y144" s="12"/>
      <c r="Z144" s="12"/>
      <c r="AA144" s="12"/>
      <c r="AB144" s="12"/>
      <c r="AC144" s="12"/>
      <c r="AD144" s="12"/>
      <c r="AE144" s="12"/>
      <c r="AF144" s="12"/>
      <c r="AG144" s="12"/>
      <c r="AH144" s="12"/>
      <c r="AI144" s="12"/>
      <c r="AJ144" s="12"/>
      <c r="AK144" s="12"/>
      <c r="AL144" s="12"/>
      <c r="AM144" s="12"/>
      <c r="AN144" s="12"/>
      <c r="AO144" s="12"/>
      <c r="AP144" s="12"/>
      <c r="AQ144" s="12"/>
      <c r="AR144" s="12"/>
      <c r="AS144" s="12"/>
      <c r="AT144" s="12"/>
      <c r="AU144" s="12"/>
      <c r="AV144" s="12"/>
      <c r="AW144" s="12"/>
      <c r="AX144" s="12"/>
      <c r="AY144" s="12"/>
      <c r="AZ144" s="12"/>
      <c r="BA144" s="12"/>
      <c r="BB144" s="12"/>
      <c r="BC144" s="12"/>
      <c r="BD144" s="12"/>
      <c r="BE144" s="12"/>
      <c r="BF144" s="12"/>
      <c r="BG144" s="12"/>
      <c r="BH144" s="12"/>
      <c r="BI144" s="12"/>
      <c r="BJ144" s="12"/>
      <c r="BK144" s="12"/>
      <c r="BL144" s="12"/>
      <c r="BM144" s="12"/>
      <c r="BN144" s="12"/>
      <c r="BO144" s="12"/>
      <c r="BP144" s="12"/>
      <c r="BQ144" s="12"/>
      <c r="BR144" s="12"/>
      <c r="BS144" s="12"/>
      <c r="BT144" s="12"/>
      <c r="BU144" s="12"/>
      <c r="BV144" s="12"/>
      <c r="BW144" s="12"/>
      <c r="BX144" s="12"/>
      <c r="BY144" s="12"/>
      <c r="BZ144" s="12"/>
      <c r="CA144" s="12"/>
      <c r="CB144" s="12"/>
      <c r="CC144" s="12"/>
    </row>
    <row r="145" spans="1:81" ht="15.75" x14ac:dyDescent="0.25">
      <c r="A145" s="20"/>
      <c r="B145" s="29"/>
      <c r="C145" s="29"/>
      <c r="D145" s="29"/>
      <c r="E145" s="29"/>
      <c r="F145" s="26"/>
      <c r="G145" s="13"/>
      <c r="H145" s="20"/>
      <c r="I145" s="22"/>
      <c r="J145" s="22"/>
      <c r="K145" s="22"/>
      <c r="L145" s="22"/>
      <c r="M145" s="24"/>
      <c r="N145" s="22"/>
      <c r="O145" s="20"/>
      <c r="P145" s="12"/>
      <c r="Q145" s="12"/>
      <c r="R145" s="12"/>
      <c r="S145" s="12"/>
      <c r="T145" s="12"/>
      <c r="U145" s="12"/>
      <c r="V145" s="12"/>
      <c r="W145" s="12"/>
      <c r="X145" s="12"/>
      <c r="Y145" s="12"/>
      <c r="Z145" s="12"/>
      <c r="AA145" s="12"/>
      <c r="AB145" s="12"/>
      <c r="AC145" s="12"/>
      <c r="AD145" s="12"/>
      <c r="AE145" s="12"/>
      <c r="AF145" s="12"/>
      <c r="AG145" s="12"/>
      <c r="AH145" s="12"/>
      <c r="AI145" s="12"/>
      <c r="AJ145" s="12"/>
      <c r="AK145" s="12"/>
      <c r="AL145" s="12"/>
      <c r="AM145" s="12"/>
      <c r="AN145" s="12"/>
      <c r="AO145" s="12"/>
      <c r="AP145" s="12"/>
      <c r="AQ145" s="12"/>
      <c r="AR145" s="12"/>
      <c r="AS145" s="12"/>
      <c r="AT145" s="12"/>
      <c r="AU145" s="12"/>
      <c r="AV145" s="12"/>
      <c r="AW145" s="12"/>
      <c r="AX145" s="12"/>
      <c r="AY145" s="12"/>
      <c r="AZ145" s="12"/>
      <c r="BA145" s="12"/>
      <c r="BB145" s="12"/>
      <c r="BC145" s="12"/>
      <c r="BD145" s="12"/>
      <c r="BE145" s="12"/>
      <c r="BF145" s="12"/>
      <c r="BG145" s="12"/>
      <c r="BH145" s="12"/>
      <c r="BI145" s="12"/>
      <c r="BJ145" s="12"/>
      <c r="BK145" s="12"/>
      <c r="BL145" s="12"/>
      <c r="BM145" s="12"/>
      <c r="BN145" s="12"/>
      <c r="BO145" s="12"/>
      <c r="BP145" s="12"/>
      <c r="BQ145" s="12"/>
      <c r="BR145" s="12"/>
      <c r="BS145" s="12"/>
      <c r="BT145" s="12"/>
      <c r="BU145" s="12"/>
      <c r="BV145" s="12"/>
      <c r="BW145" s="12"/>
      <c r="BX145" s="12"/>
      <c r="BY145" s="12"/>
      <c r="BZ145" s="12"/>
      <c r="CA145" s="12"/>
      <c r="CB145" s="12"/>
      <c r="CC145" s="12"/>
    </row>
    <row r="146" spans="1:81" ht="15.75" x14ac:dyDescent="0.25">
      <c r="A146" s="20"/>
      <c r="B146" s="29"/>
      <c r="C146" s="29"/>
      <c r="D146" s="29"/>
      <c r="E146" s="29"/>
      <c r="F146" s="26"/>
      <c r="G146" s="13"/>
      <c r="H146" s="20"/>
      <c r="I146" s="22"/>
      <c r="J146" s="22"/>
      <c r="K146" s="22"/>
      <c r="L146" s="22"/>
      <c r="M146" s="24"/>
      <c r="N146" s="22"/>
      <c r="O146" s="20"/>
      <c r="P146" s="12"/>
      <c r="Q146" s="12"/>
      <c r="R146" s="12"/>
      <c r="S146" s="12"/>
      <c r="T146" s="12"/>
      <c r="U146" s="12"/>
      <c r="V146" s="12"/>
      <c r="W146" s="12"/>
      <c r="X146" s="12"/>
      <c r="Y146" s="12"/>
      <c r="Z146" s="12"/>
      <c r="AA146" s="12"/>
      <c r="AB146" s="12"/>
      <c r="AC146" s="12"/>
      <c r="AD146" s="12"/>
      <c r="AE146" s="12"/>
      <c r="AF146" s="12"/>
      <c r="AG146" s="12"/>
      <c r="AH146" s="12"/>
      <c r="AI146" s="12"/>
      <c r="AJ146" s="12"/>
      <c r="AK146" s="12"/>
      <c r="AL146" s="12"/>
      <c r="AM146" s="12"/>
      <c r="AN146" s="12"/>
      <c r="AO146" s="12"/>
      <c r="AP146" s="12"/>
      <c r="AQ146" s="12"/>
      <c r="AR146" s="12"/>
      <c r="AS146" s="12"/>
      <c r="AT146" s="12"/>
      <c r="AU146" s="12"/>
      <c r="AV146" s="12"/>
      <c r="AW146" s="12"/>
      <c r="AX146" s="12"/>
      <c r="AY146" s="12"/>
      <c r="AZ146" s="12"/>
      <c r="BA146" s="12"/>
      <c r="BB146" s="12"/>
      <c r="BC146" s="12"/>
      <c r="BD146" s="12"/>
      <c r="BE146" s="12"/>
      <c r="BF146" s="12"/>
      <c r="BG146" s="12"/>
      <c r="BH146" s="12"/>
      <c r="BI146" s="12"/>
      <c r="BJ146" s="12"/>
      <c r="BK146" s="12"/>
      <c r="BL146" s="12"/>
      <c r="BM146" s="12"/>
      <c r="BN146" s="12"/>
      <c r="BO146" s="12"/>
      <c r="BP146" s="12"/>
      <c r="BQ146" s="12"/>
      <c r="BR146" s="12"/>
      <c r="BS146" s="12"/>
      <c r="BT146" s="12"/>
      <c r="BU146" s="12"/>
      <c r="BV146" s="12"/>
      <c r="BW146" s="12"/>
      <c r="BX146" s="12"/>
      <c r="BY146" s="12"/>
      <c r="BZ146" s="12"/>
      <c r="CA146" s="12"/>
      <c r="CB146" s="12"/>
      <c r="CC146" s="12"/>
    </row>
    <row r="147" spans="1:81" ht="15.75" x14ac:dyDescent="0.25">
      <c r="A147" s="20"/>
      <c r="B147" s="29"/>
      <c r="C147" s="29"/>
      <c r="D147" s="29"/>
      <c r="E147" s="29"/>
      <c r="F147" s="26"/>
      <c r="G147" s="13"/>
      <c r="H147" s="20"/>
      <c r="I147" s="22"/>
      <c r="J147" s="22"/>
      <c r="K147" s="22"/>
      <c r="L147" s="22"/>
      <c r="M147" s="24"/>
      <c r="N147" s="22"/>
      <c r="O147" s="20"/>
      <c r="P147" s="12"/>
      <c r="Q147" s="12"/>
      <c r="R147" s="12"/>
      <c r="S147" s="12"/>
      <c r="T147" s="12"/>
      <c r="U147" s="12"/>
      <c r="V147" s="12"/>
      <c r="W147" s="12"/>
      <c r="X147" s="12"/>
      <c r="Y147" s="12"/>
      <c r="Z147" s="12"/>
      <c r="AA147" s="12"/>
      <c r="AB147" s="12"/>
      <c r="AC147" s="12"/>
      <c r="AD147" s="12"/>
      <c r="AE147" s="12"/>
      <c r="AF147" s="12"/>
      <c r="AG147" s="12"/>
      <c r="AH147" s="12"/>
      <c r="AI147" s="12"/>
      <c r="AJ147" s="12"/>
      <c r="AK147" s="12"/>
      <c r="AL147" s="12"/>
      <c r="AM147" s="12"/>
      <c r="AN147" s="12"/>
      <c r="AO147" s="12"/>
      <c r="AP147" s="12"/>
      <c r="AQ147" s="12"/>
      <c r="AR147" s="12"/>
      <c r="AS147" s="12"/>
      <c r="AT147" s="12"/>
      <c r="AU147" s="12"/>
      <c r="AV147" s="12"/>
      <c r="AW147" s="12"/>
      <c r="AX147" s="12"/>
      <c r="AY147" s="12"/>
      <c r="AZ147" s="12"/>
      <c r="BA147" s="12"/>
      <c r="BB147" s="12"/>
      <c r="BC147" s="12"/>
      <c r="BD147" s="12"/>
      <c r="BE147" s="12"/>
      <c r="BF147" s="12"/>
      <c r="BG147" s="12"/>
      <c r="BH147" s="12"/>
      <c r="BI147" s="12"/>
      <c r="BJ147" s="12"/>
      <c r="BK147" s="12"/>
      <c r="BL147" s="12"/>
      <c r="BM147" s="12"/>
      <c r="BN147" s="12"/>
      <c r="BO147" s="12"/>
      <c r="BP147" s="12"/>
      <c r="BQ147" s="12"/>
      <c r="BR147" s="12"/>
      <c r="BS147" s="12"/>
      <c r="BT147" s="12"/>
      <c r="BU147" s="12"/>
      <c r="BV147" s="12"/>
      <c r="BW147" s="12"/>
      <c r="BX147" s="12"/>
      <c r="BY147" s="12"/>
      <c r="BZ147" s="12"/>
      <c r="CA147" s="12"/>
      <c r="CB147" s="12"/>
      <c r="CC147" s="12"/>
    </row>
    <row r="148" spans="1:81" ht="15.75" x14ac:dyDescent="0.25">
      <c r="A148" s="20"/>
      <c r="B148" s="29"/>
      <c r="C148" s="29"/>
      <c r="D148" s="29"/>
      <c r="E148" s="29"/>
      <c r="F148" s="26"/>
      <c r="G148" s="13"/>
      <c r="H148" s="20"/>
      <c r="I148" s="22"/>
      <c r="J148" s="22"/>
      <c r="K148" s="22"/>
      <c r="L148" s="22"/>
      <c r="M148" s="24"/>
      <c r="N148" s="22"/>
      <c r="O148" s="20"/>
      <c r="P148" s="12"/>
      <c r="Q148" s="12"/>
      <c r="R148" s="12"/>
      <c r="S148" s="12"/>
      <c r="T148" s="12"/>
      <c r="U148" s="12"/>
      <c r="V148" s="12"/>
      <c r="W148" s="12"/>
      <c r="X148" s="12"/>
      <c r="Y148" s="12"/>
      <c r="Z148" s="12"/>
      <c r="AA148" s="12"/>
      <c r="AB148" s="12"/>
      <c r="AC148" s="12"/>
      <c r="AD148" s="12"/>
      <c r="AE148" s="12"/>
      <c r="AF148" s="12"/>
      <c r="AG148" s="12"/>
      <c r="AH148" s="12"/>
      <c r="AI148" s="12"/>
      <c r="AJ148" s="12"/>
      <c r="AK148" s="12"/>
      <c r="AL148" s="12"/>
      <c r="AM148" s="12"/>
      <c r="AN148" s="12"/>
      <c r="AO148" s="12"/>
      <c r="AP148" s="12"/>
      <c r="AQ148" s="12"/>
      <c r="AR148" s="12"/>
      <c r="AS148" s="12"/>
      <c r="AT148" s="12"/>
      <c r="AU148" s="12"/>
      <c r="AV148" s="12"/>
      <c r="AW148" s="12"/>
      <c r="AX148" s="12"/>
      <c r="AY148" s="12"/>
      <c r="AZ148" s="12"/>
      <c r="BA148" s="12"/>
      <c r="BB148" s="12"/>
      <c r="BC148" s="12"/>
      <c r="BD148" s="12"/>
      <c r="BE148" s="12"/>
      <c r="BF148" s="12"/>
      <c r="BG148" s="12"/>
      <c r="BH148" s="12"/>
      <c r="BI148" s="12"/>
      <c r="BJ148" s="12"/>
      <c r="BK148" s="12"/>
      <c r="BL148" s="12"/>
      <c r="BM148" s="12"/>
      <c r="BN148" s="12"/>
      <c r="BO148" s="12"/>
      <c r="BP148" s="12"/>
      <c r="BQ148" s="12"/>
      <c r="BR148" s="12"/>
      <c r="BS148" s="12"/>
      <c r="BT148" s="12"/>
      <c r="BU148" s="12"/>
      <c r="BV148" s="12"/>
      <c r="BW148" s="12"/>
      <c r="BX148" s="12"/>
      <c r="BY148" s="12"/>
      <c r="BZ148" s="12"/>
      <c r="CA148" s="12"/>
      <c r="CB148" s="12"/>
      <c r="CC148" s="12"/>
    </row>
    <row r="149" spans="1:81" ht="15.75" x14ac:dyDescent="0.25">
      <c r="A149" s="20"/>
      <c r="B149" s="29"/>
      <c r="C149" s="29"/>
      <c r="D149" s="29"/>
      <c r="E149" s="29"/>
      <c r="F149" s="26"/>
      <c r="G149" s="13"/>
      <c r="H149" s="20"/>
      <c r="I149" s="22"/>
      <c r="J149" s="22"/>
      <c r="K149" s="22"/>
      <c r="L149" s="22"/>
      <c r="M149" s="24"/>
      <c r="N149" s="22"/>
      <c r="O149" s="20"/>
      <c r="P149" s="12"/>
      <c r="Q149" s="12"/>
      <c r="R149" s="12"/>
      <c r="S149" s="12"/>
      <c r="T149" s="12"/>
      <c r="U149" s="12"/>
      <c r="V149" s="12"/>
      <c r="W149" s="12"/>
      <c r="X149" s="12"/>
      <c r="Y149" s="12"/>
      <c r="Z149" s="12"/>
      <c r="AA149" s="12"/>
      <c r="AB149" s="12"/>
      <c r="AC149" s="12"/>
      <c r="AD149" s="12"/>
      <c r="AE149" s="12"/>
      <c r="AF149" s="12"/>
      <c r="AG149" s="12"/>
      <c r="AH149" s="12"/>
      <c r="AI149" s="12"/>
      <c r="AJ149" s="12"/>
      <c r="AK149" s="12"/>
      <c r="AL149" s="12"/>
      <c r="AM149" s="12"/>
      <c r="AN149" s="12"/>
      <c r="AO149" s="12"/>
      <c r="AP149" s="12"/>
      <c r="AQ149" s="12"/>
      <c r="AR149" s="12"/>
      <c r="AS149" s="12"/>
      <c r="AT149" s="12"/>
      <c r="AU149" s="12"/>
      <c r="AV149" s="12"/>
      <c r="AW149" s="12"/>
      <c r="AX149" s="12"/>
      <c r="AY149" s="12"/>
      <c r="AZ149" s="12"/>
      <c r="BA149" s="12"/>
      <c r="BB149" s="12"/>
      <c r="BC149" s="12"/>
      <c r="BD149" s="12"/>
      <c r="BE149" s="12"/>
      <c r="BF149" s="12"/>
      <c r="BG149" s="12"/>
      <c r="BH149" s="12"/>
      <c r="BI149" s="12"/>
      <c r="BJ149" s="12"/>
      <c r="BK149" s="12"/>
      <c r="BL149" s="12"/>
      <c r="BM149" s="12"/>
      <c r="BN149" s="12"/>
      <c r="BO149" s="12"/>
      <c r="BP149" s="12"/>
      <c r="BQ149" s="12"/>
      <c r="BR149" s="12"/>
      <c r="BS149" s="12"/>
      <c r="BT149" s="12"/>
      <c r="BU149" s="12"/>
      <c r="BV149" s="12"/>
      <c r="BW149" s="12"/>
      <c r="BX149" s="12"/>
      <c r="BY149" s="12"/>
      <c r="BZ149" s="12"/>
      <c r="CA149" s="12"/>
      <c r="CB149" s="12"/>
      <c r="CC149" s="12"/>
    </row>
    <row r="150" spans="1:81" ht="15.75" x14ac:dyDescent="0.25">
      <c r="A150" s="20"/>
      <c r="B150" s="29"/>
      <c r="C150" s="29"/>
      <c r="D150" s="29"/>
      <c r="E150" s="29"/>
      <c r="F150" s="26"/>
      <c r="G150" s="13"/>
      <c r="H150" s="20"/>
      <c r="I150" s="22"/>
      <c r="J150" s="22"/>
      <c r="K150" s="22"/>
      <c r="L150" s="22"/>
      <c r="M150" s="24"/>
      <c r="N150" s="22"/>
      <c r="O150" s="20"/>
      <c r="P150" s="12"/>
      <c r="Q150" s="12"/>
      <c r="R150" s="12"/>
      <c r="S150" s="12"/>
      <c r="T150" s="12"/>
      <c r="U150" s="12"/>
      <c r="V150" s="12"/>
      <c r="W150" s="12"/>
      <c r="X150" s="12"/>
      <c r="Y150" s="12"/>
      <c r="Z150" s="12"/>
      <c r="AA150" s="12"/>
      <c r="AB150" s="12"/>
      <c r="AC150" s="12"/>
      <c r="AD150" s="12"/>
      <c r="AE150" s="12"/>
      <c r="AF150" s="12"/>
      <c r="AG150" s="12"/>
      <c r="AH150" s="12"/>
      <c r="AI150" s="12"/>
      <c r="AJ150" s="12"/>
      <c r="AK150" s="12"/>
      <c r="AL150" s="12"/>
      <c r="AM150" s="12"/>
      <c r="AN150" s="12"/>
      <c r="AO150" s="12"/>
      <c r="AP150" s="12"/>
      <c r="AQ150" s="12"/>
      <c r="AR150" s="12"/>
      <c r="AS150" s="12"/>
      <c r="AT150" s="12"/>
      <c r="AU150" s="12"/>
      <c r="AV150" s="12"/>
      <c r="AW150" s="12"/>
      <c r="AX150" s="12"/>
      <c r="AY150" s="12"/>
      <c r="AZ150" s="12"/>
      <c r="BA150" s="12"/>
      <c r="BB150" s="12"/>
      <c r="BC150" s="12"/>
      <c r="BD150" s="12"/>
      <c r="BE150" s="12"/>
      <c r="BF150" s="12"/>
      <c r="BG150" s="12"/>
      <c r="BH150" s="12"/>
      <c r="BI150" s="12"/>
      <c r="BJ150" s="12"/>
      <c r="BK150" s="12"/>
      <c r="BL150" s="12"/>
      <c r="BM150" s="12"/>
      <c r="BN150" s="12"/>
      <c r="BO150" s="12"/>
      <c r="BP150" s="12"/>
      <c r="BQ150" s="12"/>
      <c r="BR150" s="12"/>
      <c r="BS150" s="12"/>
      <c r="BT150" s="12"/>
      <c r="BU150" s="12"/>
      <c r="BV150" s="12"/>
      <c r="BW150" s="12"/>
      <c r="BX150" s="12"/>
      <c r="BY150" s="12"/>
      <c r="BZ150" s="12"/>
      <c r="CA150" s="12"/>
      <c r="CB150" s="12"/>
      <c r="CC150" s="12"/>
    </row>
    <row r="151" spans="1:81" ht="15.75" x14ac:dyDescent="0.25">
      <c r="A151" s="20"/>
      <c r="B151" s="29"/>
      <c r="C151" s="29"/>
      <c r="D151" s="29"/>
      <c r="E151" s="29"/>
      <c r="F151" s="26"/>
      <c r="G151" s="13"/>
      <c r="H151" s="20"/>
      <c r="I151" s="22"/>
      <c r="J151" s="22"/>
      <c r="K151" s="22"/>
      <c r="L151" s="22"/>
      <c r="M151" s="24"/>
      <c r="N151" s="22"/>
      <c r="O151" s="20"/>
      <c r="P151" s="12"/>
      <c r="Q151" s="12"/>
      <c r="R151" s="12"/>
      <c r="S151" s="12"/>
      <c r="T151" s="12"/>
      <c r="U151" s="12"/>
      <c r="V151" s="12"/>
      <c r="W151" s="12"/>
      <c r="X151" s="12"/>
      <c r="Y151" s="12"/>
      <c r="Z151" s="12"/>
      <c r="AA151" s="12"/>
      <c r="AB151" s="12"/>
      <c r="AC151" s="12"/>
      <c r="AD151" s="12"/>
      <c r="AE151" s="12"/>
      <c r="AF151" s="12"/>
      <c r="AG151" s="12"/>
      <c r="AH151" s="12"/>
      <c r="AI151" s="12"/>
      <c r="AJ151" s="12"/>
      <c r="AK151" s="12"/>
      <c r="AL151" s="12"/>
      <c r="AM151" s="12"/>
      <c r="AN151" s="12"/>
      <c r="AO151" s="12"/>
      <c r="AP151" s="12"/>
      <c r="AQ151" s="12"/>
      <c r="AR151" s="12"/>
      <c r="AS151" s="12"/>
      <c r="AT151" s="12"/>
      <c r="AU151" s="12"/>
      <c r="AV151" s="12"/>
      <c r="AW151" s="12"/>
      <c r="AX151" s="12"/>
      <c r="AY151" s="12"/>
      <c r="AZ151" s="12"/>
      <c r="BA151" s="12"/>
      <c r="BB151" s="12"/>
      <c r="BC151" s="12"/>
      <c r="BD151" s="12"/>
      <c r="BE151" s="12"/>
      <c r="BF151" s="12"/>
      <c r="BG151" s="12"/>
      <c r="BH151" s="12"/>
      <c r="BI151" s="12"/>
      <c r="BJ151" s="12"/>
      <c r="BK151" s="12"/>
      <c r="BL151" s="12"/>
      <c r="BM151" s="12"/>
      <c r="BN151" s="12"/>
      <c r="BO151" s="12"/>
      <c r="BP151" s="12"/>
      <c r="BQ151" s="12"/>
      <c r="BR151" s="12"/>
      <c r="BS151" s="12"/>
      <c r="BT151" s="12"/>
      <c r="BU151" s="12"/>
      <c r="BV151" s="12"/>
      <c r="BW151" s="12"/>
      <c r="BX151" s="12"/>
      <c r="BY151" s="12"/>
      <c r="BZ151" s="12"/>
      <c r="CA151" s="12"/>
      <c r="CB151" s="12"/>
      <c r="CC151" s="12"/>
    </row>
    <row r="152" spans="1:81" ht="15.75" x14ac:dyDescent="0.25">
      <c r="A152" s="20"/>
      <c r="B152" s="29"/>
      <c r="C152" s="29"/>
      <c r="D152" s="29"/>
      <c r="E152" s="29"/>
      <c r="F152" s="26"/>
      <c r="G152" s="13"/>
      <c r="H152" s="20"/>
      <c r="I152" s="22"/>
      <c r="J152" s="22"/>
      <c r="K152" s="22"/>
      <c r="L152" s="22"/>
      <c r="M152" s="24"/>
      <c r="N152" s="22"/>
      <c r="O152" s="20"/>
      <c r="P152" s="12"/>
      <c r="Q152" s="12"/>
      <c r="R152" s="12"/>
      <c r="S152" s="12"/>
      <c r="T152" s="12"/>
      <c r="U152" s="12"/>
      <c r="V152" s="12"/>
      <c r="W152" s="12"/>
      <c r="X152" s="12"/>
      <c r="Y152" s="12"/>
      <c r="Z152" s="12"/>
      <c r="AA152" s="12"/>
      <c r="AB152" s="12"/>
      <c r="AC152" s="12"/>
      <c r="AD152" s="12"/>
      <c r="AE152" s="12"/>
      <c r="AF152" s="12"/>
      <c r="AG152" s="12"/>
      <c r="AH152" s="12"/>
      <c r="AI152" s="12"/>
      <c r="AJ152" s="12"/>
      <c r="AK152" s="12"/>
      <c r="AL152" s="12"/>
      <c r="AM152" s="12"/>
      <c r="AN152" s="12"/>
      <c r="AO152" s="12"/>
      <c r="AP152" s="12"/>
      <c r="AQ152" s="12"/>
      <c r="AR152" s="12"/>
      <c r="AS152" s="12"/>
      <c r="AT152" s="12"/>
      <c r="AU152" s="12"/>
      <c r="AV152" s="12"/>
      <c r="AW152" s="12"/>
      <c r="AX152" s="12"/>
      <c r="AY152" s="12"/>
      <c r="AZ152" s="12"/>
      <c r="BA152" s="12"/>
      <c r="BB152" s="12"/>
      <c r="BC152" s="12"/>
      <c r="BD152" s="12"/>
      <c r="BE152" s="12"/>
      <c r="BF152" s="12"/>
      <c r="BG152" s="12"/>
      <c r="BH152" s="12"/>
      <c r="BI152" s="12"/>
      <c r="BJ152" s="12"/>
      <c r="BK152" s="12"/>
      <c r="BL152" s="12"/>
      <c r="BM152" s="12"/>
      <c r="BN152" s="12"/>
      <c r="BO152" s="12"/>
      <c r="BP152" s="12"/>
      <c r="BQ152" s="12"/>
      <c r="BR152" s="12"/>
      <c r="BS152" s="12"/>
      <c r="BT152" s="12"/>
      <c r="BU152" s="12"/>
      <c r="BV152" s="12"/>
      <c r="BW152" s="12"/>
      <c r="BX152" s="12"/>
      <c r="BY152" s="12"/>
      <c r="BZ152" s="12"/>
      <c r="CA152" s="12"/>
      <c r="CB152" s="12"/>
      <c r="CC152" s="12"/>
    </row>
    <row r="153" spans="1:81" ht="15.75" x14ac:dyDescent="0.25">
      <c r="A153" s="20"/>
      <c r="B153" s="29"/>
      <c r="C153" s="29"/>
      <c r="D153" s="29"/>
      <c r="E153" s="29"/>
      <c r="F153" s="26"/>
      <c r="G153" s="13"/>
      <c r="H153" s="20"/>
      <c r="I153" s="22"/>
      <c r="J153" s="22"/>
      <c r="K153" s="22"/>
      <c r="L153" s="22"/>
      <c r="M153" s="24"/>
      <c r="N153" s="22"/>
      <c r="O153" s="20"/>
      <c r="P153" s="12"/>
      <c r="Q153" s="12"/>
      <c r="R153" s="12"/>
      <c r="S153" s="12"/>
      <c r="T153" s="12"/>
      <c r="U153" s="12"/>
      <c r="V153" s="12"/>
      <c r="W153" s="12"/>
      <c r="X153" s="12"/>
      <c r="Y153" s="12"/>
      <c r="Z153" s="12"/>
      <c r="AA153" s="12"/>
      <c r="AB153" s="12"/>
      <c r="AC153" s="12"/>
      <c r="AD153" s="12"/>
      <c r="AE153" s="12"/>
      <c r="AF153" s="12"/>
      <c r="AG153" s="12"/>
      <c r="AH153" s="12"/>
      <c r="AI153" s="12"/>
      <c r="AJ153" s="12"/>
      <c r="AK153" s="12"/>
      <c r="AL153" s="12"/>
      <c r="AM153" s="12"/>
      <c r="AN153" s="12"/>
      <c r="AO153" s="12"/>
      <c r="AP153" s="12"/>
      <c r="AQ153" s="12"/>
      <c r="AR153" s="12"/>
      <c r="AS153" s="12"/>
      <c r="AT153" s="12"/>
      <c r="AU153" s="12"/>
      <c r="AV153" s="12"/>
      <c r="AW153" s="12"/>
      <c r="AX153" s="12"/>
      <c r="AY153" s="12"/>
      <c r="AZ153" s="12"/>
      <c r="BA153" s="12"/>
      <c r="BB153" s="12"/>
      <c r="BC153" s="12"/>
      <c r="BD153" s="12"/>
      <c r="BE153" s="12"/>
      <c r="BF153" s="12"/>
      <c r="BG153" s="12"/>
      <c r="BH153" s="12"/>
      <c r="BI153" s="12"/>
      <c r="BJ153" s="12"/>
      <c r="BK153" s="12"/>
      <c r="BL153" s="12"/>
      <c r="BM153" s="12"/>
      <c r="BN153" s="12"/>
      <c r="BO153" s="12"/>
      <c r="BP153" s="12"/>
      <c r="BQ153" s="12"/>
      <c r="BR153" s="12"/>
      <c r="BS153" s="12"/>
      <c r="BT153" s="12"/>
      <c r="BU153" s="12"/>
      <c r="BV153" s="12"/>
      <c r="BW153" s="12"/>
      <c r="BX153" s="12"/>
      <c r="BY153" s="12"/>
      <c r="BZ153" s="12"/>
      <c r="CA153" s="12"/>
      <c r="CB153" s="12"/>
      <c r="CC153" s="12"/>
    </row>
    <row r="154" spans="1:81" ht="15.75" x14ac:dyDescent="0.25">
      <c r="A154" s="20"/>
      <c r="B154" s="29"/>
      <c r="C154" s="29"/>
      <c r="D154" s="29"/>
      <c r="E154" s="29"/>
      <c r="F154" s="26"/>
      <c r="G154" s="13"/>
      <c r="H154" s="20"/>
      <c r="I154" s="22"/>
      <c r="J154" s="22"/>
      <c r="K154" s="22"/>
      <c r="L154" s="22"/>
      <c r="M154" s="24"/>
      <c r="N154" s="22"/>
      <c r="O154" s="20"/>
      <c r="P154" s="12"/>
      <c r="Q154" s="12"/>
      <c r="R154" s="12"/>
      <c r="S154" s="12"/>
      <c r="T154" s="12"/>
      <c r="U154" s="12"/>
      <c r="V154" s="12"/>
      <c r="W154" s="12"/>
      <c r="X154" s="12"/>
      <c r="Y154" s="12"/>
      <c r="Z154" s="12"/>
      <c r="AA154" s="12"/>
      <c r="AB154" s="12"/>
      <c r="AC154" s="12"/>
      <c r="AD154" s="12"/>
      <c r="AE154" s="12"/>
      <c r="AF154" s="12"/>
      <c r="AG154" s="12"/>
      <c r="AH154" s="12"/>
      <c r="AI154" s="12"/>
      <c r="AJ154" s="12"/>
      <c r="AK154" s="12"/>
      <c r="AL154" s="12"/>
      <c r="AM154" s="12"/>
      <c r="AN154" s="12"/>
      <c r="AO154" s="12"/>
      <c r="AP154" s="12"/>
      <c r="AQ154" s="12"/>
      <c r="AR154" s="12"/>
      <c r="AS154" s="12"/>
      <c r="AT154" s="12"/>
      <c r="AU154" s="12"/>
      <c r="AV154" s="12"/>
      <c r="AW154" s="12"/>
      <c r="AX154" s="12"/>
      <c r="AY154" s="12"/>
      <c r="AZ154" s="12"/>
      <c r="BA154" s="12"/>
      <c r="BB154" s="12"/>
      <c r="BC154" s="12"/>
      <c r="BD154" s="12"/>
      <c r="BE154" s="12"/>
      <c r="BF154" s="12"/>
      <c r="BG154" s="12"/>
      <c r="BH154" s="12"/>
      <c r="BI154" s="12"/>
      <c r="BJ154" s="12"/>
      <c r="BK154" s="12"/>
      <c r="BL154" s="12"/>
      <c r="BM154" s="12"/>
      <c r="BN154" s="12"/>
      <c r="BO154" s="12"/>
      <c r="BP154" s="12"/>
      <c r="BQ154" s="12"/>
      <c r="BR154" s="12"/>
      <c r="BS154" s="12"/>
      <c r="BT154" s="12"/>
      <c r="BU154" s="12"/>
      <c r="BV154" s="12"/>
      <c r="BW154" s="12"/>
      <c r="BX154" s="12"/>
      <c r="BY154" s="12"/>
      <c r="BZ154" s="12"/>
      <c r="CA154" s="12"/>
      <c r="CB154" s="12"/>
      <c r="CC154" s="12"/>
    </row>
    <row r="155" spans="1:81" ht="15.75" x14ac:dyDescent="0.25">
      <c r="A155" s="20"/>
      <c r="B155" s="29"/>
      <c r="C155" s="29"/>
      <c r="D155" s="29"/>
      <c r="E155" s="29"/>
      <c r="F155" s="26"/>
      <c r="G155" s="13"/>
      <c r="H155" s="20"/>
      <c r="I155" s="22"/>
      <c r="J155" s="22"/>
      <c r="K155" s="22"/>
      <c r="L155" s="22"/>
      <c r="M155" s="24"/>
      <c r="N155" s="22"/>
      <c r="O155" s="20"/>
      <c r="P155" s="12"/>
      <c r="Q155" s="12"/>
      <c r="R155" s="12"/>
      <c r="S155" s="12"/>
      <c r="T155" s="12"/>
      <c r="U155" s="12"/>
      <c r="V155" s="12"/>
      <c r="W155" s="12"/>
      <c r="X155" s="12"/>
      <c r="Y155" s="12"/>
      <c r="Z155" s="12"/>
      <c r="AA155" s="12"/>
      <c r="AB155" s="12"/>
      <c r="AC155" s="12"/>
      <c r="AD155" s="12"/>
      <c r="AE155" s="12"/>
      <c r="AF155" s="12"/>
      <c r="AG155" s="12"/>
      <c r="AH155" s="12"/>
      <c r="AI155" s="12"/>
      <c r="AJ155" s="12"/>
      <c r="AK155" s="12"/>
      <c r="AL155" s="12"/>
      <c r="AM155" s="12"/>
      <c r="AN155" s="12"/>
      <c r="AO155" s="12"/>
      <c r="AP155" s="12"/>
      <c r="AQ155" s="12"/>
      <c r="AR155" s="12"/>
      <c r="AS155" s="12"/>
      <c r="AT155" s="12"/>
      <c r="AU155" s="12"/>
      <c r="AV155" s="12"/>
      <c r="AW155" s="12"/>
      <c r="AX155" s="12"/>
      <c r="AY155" s="12"/>
      <c r="AZ155" s="12"/>
      <c r="BA155" s="12"/>
      <c r="BB155" s="12"/>
      <c r="BC155" s="12"/>
      <c r="BD155" s="12"/>
      <c r="BE155" s="12"/>
      <c r="BF155" s="12"/>
      <c r="BG155" s="12"/>
      <c r="BH155" s="12"/>
      <c r="BI155" s="12"/>
      <c r="BJ155" s="12"/>
      <c r="BK155" s="12"/>
      <c r="BL155" s="12"/>
      <c r="BM155" s="12"/>
      <c r="BN155" s="12"/>
      <c r="BO155" s="12"/>
      <c r="BP155" s="12"/>
      <c r="BQ155" s="12"/>
      <c r="BR155" s="12"/>
      <c r="BS155" s="12"/>
      <c r="BT155" s="12"/>
      <c r="BU155" s="12"/>
      <c r="BV155" s="12"/>
      <c r="BW155" s="12"/>
      <c r="BX155" s="12"/>
      <c r="BY155" s="12"/>
      <c r="BZ155" s="12"/>
      <c r="CA155" s="12"/>
      <c r="CB155" s="12"/>
      <c r="CC155" s="12"/>
    </row>
    <row r="156" spans="1:81" ht="15.75" x14ac:dyDescent="0.25">
      <c r="A156" s="20"/>
      <c r="B156" s="29"/>
      <c r="C156" s="29"/>
      <c r="D156" s="29"/>
      <c r="E156" s="29"/>
      <c r="F156" s="26"/>
      <c r="G156" s="13"/>
      <c r="H156" s="20"/>
      <c r="I156" s="22"/>
      <c r="J156" s="22"/>
      <c r="K156" s="22"/>
      <c r="L156" s="22"/>
      <c r="M156" s="24"/>
      <c r="N156" s="22"/>
      <c r="O156" s="20"/>
      <c r="P156" s="12"/>
      <c r="Q156" s="12"/>
      <c r="R156" s="12"/>
      <c r="S156" s="12"/>
      <c r="T156" s="12"/>
      <c r="U156" s="12"/>
      <c r="V156" s="12"/>
      <c r="W156" s="12"/>
      <c r="X156" s="12"/>
      <c r="Y156" s="12"/>
      <c r="Z156" s="12"/>
      <c r="AA156" s="12"/>
      <c r="AB156" s="12"/>
      <c r="AC156" s="12"/>
      <c r="AD156" s="12"/>
      <c r="AE156" s="12"/>
      <c r="AF156" s="12"/>
      <c r="AG156" s="12"/>
      <c r="AH156" s="12"/>
      <c r="AI156" s="12"/>
      <c r="AJ156" s="12"/>
      <c r="AK156" s="12"/>
      <c r="AL156" s="12"/>
      <c r="AM156" s="12"/>
      <c r="AN156" s="12"/>
      <c r="AO156" s="12"/>
      <c r="AP156" s="12"/>
      <c r="AQ156" s="12"/>
      <c r="AR156" s="12"/>
      <c r="AS156" s="12"/>
      <c r="AT156" s="12"/>
      <c r="AU156" s="12"/>
      <c r="AV156" s="12"/>
      <c r="AW156" s="12"/>
      <c r="AX156" s="12"/>
      <c r="AY156" s="12"/>
      <c r="AZ156" s="12"/>
      <c r="BA156" s="12"/>
      <c r="BB156" s="12"/>
      <c r="BC156" s="12"/>
      <c r="BD156" s="12"/>
      <c r="BE156" s="12"/>
      <c r="BF156" s="12"/>
      <c r="BG156" s="12"/>
      <c r="BH156" s="12"/>
      <c r="BI156" s="12"/>
      <c r="BJ156" s="12"/>
      <c r="BK156" s="12"/>
      <c r="BL156" s="12"/>
      <c r="BM156" s="12"/>
      <c r="BN156" s="12"/>
      <c r="BO156" s="12"/>
      <c r="BP156" s="12"/>
      <c r="BQ156" s="12"/>
      <c r="BR156" s="12"/>
      <c r="BS156" s="12"/>
      <c r="BT156" s="12"/>
      <c r="BU156" s="12"/>
      <c r="BV156" s="12"/>
      <c r="BW156" s="12"/>
      <c r="BX156" s="12"/>
      <c r="BY156" s="12"/>
      <c r="BZ156" s="12"/>
      <c r="CA156" s="12"/>
      <c r="CB156" s="12"/>
      <c r="CC156" s="12"/>
    </row>
    <row r="157" spans="1:81" ht="15.75" x14ac:dyDescent="0.25">
      <c r="A157" s="20"/>
      <c r="B157" s="29"/>
      <c r="C157" s="29"/>
      <c r="D157" s="29"/>
      <c r="E157" s="29"/>
      <c r="F157" s="26"/>
      <c r="G157" s="13"/>
      <c r="H157" s="20"/>
      <c r="I157" s="22"/>
      <c r="J157" s="22"/>
      <c r="K157" s="22"/>
      <c r="L157" s="22"/>
      <c r="M157" s="24"/>
      <c r="N157" s="22"/>
      <c r="O157" s="20"/>
      <c r="P157" s="12"/>
      <c r="Q157" s="12"/>
      <c r="R157" s="12"/>
      <c r="S157" s="12"/>
      <c r="T157" s="12"/>
      <c r="U157" s="12"/>
      <c r="V157" s="12"/>
      <c r="W157" s="12"/>
      <c r="X157" s="12"/>
      <c r="Y157" s="12"/>
      <c r="Z157" s="12"/>
      <c r="AA157" s="12"/>
      <c r="AB157" s="12"/>
      <c r="AC157" s="12"/>
      <c r="AD157" s="12"/>
      <c r="AE157" s="12"/>
      <c r="AF157" s="12"/>
      <c r="AG157" s="12"/>
      <c r="AH157" s="12"/>
      <c r="AI157" s="12"/>
      <c r="AJ157" s="12"/>
      <c r="AK157" s="12"/>
      <c r="AL157" s="12"/>
      <c r="AM157" s="12"/>
      <c r="AN157" s="12"/>
      <c r="AO157" s="12"/>
      <c r="AP157" s="12"/>
      <c r="AQ157" s="12"/>
      <c r="AR157" s="12"/>
      <c r="AS157" s="12"/>
      <c r="AT157" s="12"/>
      <c r="AU157" s="12"/>
      <c r="AV157" s="12"/>
      <c r="AW157" s="12"/>
      <c r="AX157" s="12"/>
      <c r="AY157" s="12"/>
      <c r="AZ157" s="12"/>
      <c r="BA157" s="12"/>
      <c r="BB157" s="12"/>
      <c r="BC157" s="12"/>
      <c r="BD157" s="12"/>
      <c r="BE157" s="12"/>
      <c r="BF157" s="12"/>
      <c r="BG157" s="12"/>
      <c r="BH157" s="12"/>
      <c r="BI157" s="12"/>
      <c r="BJ157" s="12"/>
      <c r="BK157" s="12"/>
      <c r="BL157" s="12"/>
      <c r="BM157" s="12"/>
      <c r="BN157" s="12"/>
      <c r="BO157" s="12"/>
      <c r="BP157" s="12"/>
      <c r="BQ157" s="12"/>
      <c r="BR157" s="12"/>
      <c r="BS157" s="12"/>
      <c r="BT157" s="12"/>
      <c r="BU157" s="12"/>
      <c r="BV157" s="12"/>
      <c r="BW157" s="12"/>
      <c r="BX157" s="12"/>
      <c r="BY157" s="12"/>
      <c r="BZ157" s="12"/>
      <c r="CA157" s="12"/>
      <c r="CB157" s="12"/>
      <c r="CC157" s="12"/>
    </row>
    <row r="158" spans="1:81" ht="15.75" x14ac:dyDescent="0.25">
      <c r="A158" s="20"/>
      <c r="B158" s="29"/>
      <c r="C158" s="29"/>
      <c r="D158" s="29"/>
      <c r="E158" s="29"/>
      <c r="F158" s="26"/>
      <c r="G158" s="13"/>
      <c r="H158" s="20"/>
      <c r="I158" s="22"/>
      <c r="J158" s="22"/>
      <c r="K158" s="22"/>
      <c r="L158" s="22"/>
      <c r="M158" s="24"/>
      <c r="N158" s="22"/>
      <c r="O158" s="20"/>
      <c r="P158" s="12"/>
      <c r="Q158" s="12"/>
      <c r="R158" s="12"/>
      <c r="S158" s="12"/>
      <c r="T158" s="12"/>
      <c r="U158" s="12"/>
      <c r="V158" s="12"/>
      <c r="W158" s="12"/>
      <c r="X158" s="12"/>
      <c r="Y158" s="12"/>
      <c r="Z158" s="12"/>
      <c r="AA158" s="12"/>
      <c r="AB158" s="12"/>
      <c r="AC158" s="12"/>
      <c r="AD158" s="12"/>
      <c r="AE158" s="12"/>
      <c r="AF158" s="12"/>
      <c r="AG158" s="12"/>
      <c r="AH158" s="12"/>
      <c r="AI158" s="12"/>
      <c r="AJ158" s="12"/>
      <c r="AK158" s="12"/>
      <c r="AL158" s="12"/>
      <c r="AM158" s="12"/>
      <c r="AN158" s="12"/>
      <c r="AO158" s="12"/>
      <c r="AP158" s="12"/>
      <c r="AQ158" s="12"/>
      <c r="AR158" s="12"/>
      <c r="AS158" s="12"/>
      <c r="AT158" s="12"/>
      <c r="AU158" s="12"/>
      <c r="AV158" s="12"/>
      <c r="AW158" s="12"/>
      <c r="AX158" s="12"/>
      <c r="AY158" s="12"/>
      <c r="AZ158" s="12"/>
      <c r="BA158" s="12"/>
      <c r="BB158" s="12"/>
      <c r="BC158" s="12"/>
      <c r="BD158" s="12"/>
      <c r="BE158" s="12"/>
      <c r="BF158" s="12"/>
      <c r="BG158" s="12"/>
      <c r="BH158" s="12"/>
      <c r="BI158" s="12"/>
      <c r="BJ158" s="12"/>
      <c r="BK158" s="12"/>
      <c r="BL158" s="12"/>
      <c r="BM158" s="12"/>
      <c r="BN158" s="12"/>
      <c r="BO158" s="12"/>
      <c r="BP158" s="12"/>
      <c r="BQ158" s="12"/>
      <c r="BR158" s="12"/>
      <c r="BS158" s="12"/>
      <c r="BT158" s="12"/>
      <c r="BU158" s="12"/>
      <c r="BV158" s="12"/>
      <c r="BW158" s="12"/>
      <c r="BX158" s="12"/>
      <c r="BY158" s="12"/>
      <c r="BZ158" s="12"/>
      <c r="CA158" s="12"/>
      <c r="CB158" s="12"/>
      <c r="CC158" s="12"/>
    </row>
    <row r="159" spans="1:81" ht="15.75" x14ac:dyDescent="0.25">
      <c r="A159" s="20"/>
      <c r="B159" s="29"/>
      <c r="C159" s="29"/>
      <c r="D159" s="29"/>
      <c r="E159" s="29"/>
      <c r="F159" s="26"/>
      <c r="G159" s="13"/>
      <c r="H159" s="20"/>
      <c r="I159" s="22"/>
      <c r="J159" s="22"/>
      <c r="K159" s="22"/>
      <c r="L159" s="22"/>
      <c r="M159" s="24"/>
      <c r="N159" s="22"/>
      <c r="O159" s="20"/>
      <c r="P159" s="12"/>
      <c r="Q159" s="12"/>
      <c r="R159" s="12"/>
      <c r="S159" s="12"/>
      <c r="T159" s="12"/>
      <c r="U159" s="12"/>
      <c r="V159" s="12"/>
      <c r="W159" s="12"/>
      <c r="X159" s="12"/>
      <c r="Y159" s="12"/>
      <c r="Z159" s="12"/>
      <c r="AA159" s="12"/>
      <c r="AB159" s="12"/>
      <c r="AC159" s="12"/>
      <c r="AD159" s="12"/>
      <c r="AE159" s="12"/>
      <c r="AF159" s="12"/>
      <c r="AG159" s="12"/>
      <c r="AH159" s="12"/>
      <c r="AI159" s="12"/>
      <c r="AJ159" s="12"/>
      <c r="AK159" s="12"/>
      <c r="AL159" s="12"/>
      <c r="AM159" s="12"/>
      <c r="AN159" s="12"/>
      <c r="AO159" s="12"/>
      <c r="AP159" s="12"/>
      <c r="AQ159" s="12"/>
      <c r="AR159" s="12"/>
      <c r="AS159" s="12"/>
      <c r="AT159" s="12"/>
      <c r="AU159" s="12"/>
      <c r="AV159" s="12"/>
      <c r="AW159" s="12"/>
      <c r="AX159" s="12"/>
      <c r="AY159" s="12"/>
      <c r="AZ159" s="12"/>
      <c r="BA159" s="12"/>
      <c r="BB159" s="12"/>
      <c r="BC159" s="12"/>
      <c r="BD159" s="12"/>
      <c r="BE159" s="12"/>
      <c r="BF159" s="12"/>
      <c r="BG159" s="12"/>
      <c r="BH159" s="12"/>
      <c r="BI159" s="12"/>
      <c r="BJ159" s="12"/>
      <c r="BK159" s="12"/>
      <c r="BL159" s="12"/>
      <c r="BM159" s="12"/>
      <c r="BN159" s="12"/>
      <c r="BO159" s="12"/>
      <c r="BP159" s="12"/>
      <c r="BQ159" s="12"/>
      <c r="BR159" s="12"/>
      <c r="BS159" s="12"/>
      <c r="BT159" s="12"/>
      <c r="BU159" s="12"/>
      <c r="BV159" s="12"/>
      <c r="BW159" s="12"/>
      <c r="BX159" s="12"/>
      <c r="BY159" s="12"/>
      <c r="BZ159" s="12"/>
      <c r="CA159" s="12"/>
      <c r="CB159" s="12"/>
      <c r="CC159" s="12"/>
    </row>
    <row r="160" spans="1:81" ht="15.75" x14ac:dyDescent="0.25">
      <c r="A160" s="20"/>
      <c r="B160" s="29"/>
      <c r="C160" s="29"/>
      <c r="D160" s="29"/>
      <c r="E160" s="29"/>
      <c r="F160" s="26"/>
      <c r="G160" s="13"/>
      <c r="H160" s="20"/>
      <c r="I160" s="22"/>
      <c r="J160" s="22"/>
      <c r="K160" s="22"/>
      <c r="L160" s="22"/>
      <c r="M160" s="24"/>
      <c r="N160" s="22"/>
      <c r="O160" s="20"/>
      <c r="P160" s="12"/>
      <c r="Q160" s="12"/>
      <c r="R160" s="12"/>
      <c r="S160" s="12"/>
      <c r="T160" s="12"/>
      <c r="U160" s="12"/>
      <c r="V160" s="12"/>
      <c r="W160" s="12"/>
      <c r="X160" s="12"/>
      <c r="Y160" s="12"/>
      <c r="Z160" s="12"/>
      <c r="AA160" s="12"/>
      <c r="AB160" s="12"/>
      <c r="AC160" s="12"/>
      <c r="AD160" s="12"/>
      <c r="AE160" s="12"/>
      <c r="AF160" s="12"/>
      <c r="AG160" s="12"/>
      <c r="AH160" s="12"/>
      <c r="AI160" s="12"/>
      <c r="AJ160" s="12"/>
      <c r="AK160" s="12"/>
      <c r="AL160" s="12"/>
      <c r="AM160" s="12"/>
      <c r="AN160" s="12"/>
      <c r="AO160" s="12"/>
      <c r="AP160" s="12"/>
      <c r="AQ160" s="12"/>
      <c r="AR160" s="12"/>
      <c r="AS160" s="12"/>
      <c r="AT160" s="12"/>
      <c r="AU160" s="12"/>
      <c r="AV160" s="12"/>
      <c r="AW160" s="12"/>
      <c r="AX160" s="12"/>
      <c r="AY160" s="12"/>
      <c r="AZ160" s="12"/>
      <c r="BA160" s="12"/>
      <c r="BB160" s="12"/>
      <c r="BC160" s="12"/>
      <c r="BD160" s="12"/>
      <c r="BE160" s="12"/>
      <c r="BF160" s="12"/>
      <c r="BG160" s="12"/>
      <c r="BH160" s="12"/>
      <c r="BI160" s="12"/>
      <c r="BJ160" s="12"/>
      <c r="BK160" s="12"/>
      <c r="BL160" s="12"/>
      <c r="BM160" s="12"/>
      <c r="BN160" s="12"/>
      <c r="BO160" s="12"/>
      <c r="BP160" s="12"/>
      <c r="BQ160" s="12"/>
      <c r="BR160" s="12"/>
      <c r="BS160" s="12"/>
      <c r="BT160" s="12"/>
      <c r="BU160" s="12"/>
      <c r="BV160" s="12"/>
      <c r="BW160" s="12"/>
      <c r="BX160" s="12"/>
      <c r="BY160" s="12"/>
      <c r="BZ160" s="12"/>
      <c r="CA160" s="12"/>
      <c r="CB160" s="12"/>
      <c r="CC160" s="12"/>
    </row>
    <row r="161" spans="1:81" ht="15.75" x14ac:dyDescent="0.25">
      <c r="A161" s="20"/>
      <c r="B161" s="29"/>
      <c r="C161" s="29"/>
      <c r="D161" s="29"/>
      <c r="E161" s="29"/>
      <c r="F161" s="26"/>
      <c r="G161" s="13"/>
      <c r="H161" s="20"/>
      <c r="I161" s="22"/>
      <c r="J161" s="22"/>
      <c r="K161" s="22"/>
      <c r="L161" s="22"/>
      <c r="M161" s="24"/>
      <c r="N161" s="22"/>
      <c r="O161" s="20"/>
      <c r="P161" s="12"/>
      <c r="Q161" s="12"/>
      <c r="R161" s="12"/>
      <c r="S161" s="12"/>
      <c r="T161" s="12"/>
      <c r="U161" s="12"/>
      <c r="V161" s="12"/>
      <c r="W161" s="12"/>
      <c r="X161" s="12"/>
      <c r="Y161" s="12"/>
      <c r="Z161" s="12"/>
      <c r="AA161" s="12"/>
      <c r="AB161" s="12"/>
      <c r="AC161" s="12"/>
      <c r="AD161" s="12"/>
      <c r="AE161" s="12"/>
      <c r="AF161" s="12"/>
      <c r="AG161" s="12"/>
      <c r="AH161" s="12"/>
      <c r="AI161" s="12"/>
      <c r="AJ161" s="12"/>
      <c r="AK161" s="12"/>
      <c r="AL161" s="12"/>
      <c r="AM161" s="12"/>
      <c r="AN161" s="12"/>
      <c r="AO161" s="12"/>
      <c r="AP161" s="12"/>
      <c r="AQ161" s="12"/>
      <c r="AR161" s="12"/>
      <c r="AS161" s="12"/>
      <c r="AT161" s="12"/>
      <c r="AU161" s="12"/>
      <c r="AV161" s="12"/>
      <c r="AW161" s="12"/>
      <c r="AX161" s="12"/>
      <c r="AY161" s="12"/>
      <c r="AZ161" s="12"/>
      <c r="BA161" s="12"/>
      <c r="BB161" s="12"/>
      <c r="BC161" s="12"/>
      <c r="BD161" s="12"/>
      <c r="BE161" s="12"/>
      <c r="BF161" s="12"/>
      <c r="BG161" s="12"/>
      <c r="BH161" s="12"/>
      <c r="BI161" s="12"/>
      <c r="BJ161" s="12"/>
      <c r="BK161" s="12"/>
      <c r="BL161" s="12"/>
      <c r="BM161" s="12"/>
      <c r="BN161" s="12"/>
      <c r="BO161" s="12"/>
      <c r="BP161" s="12"/>
      <c r="BQ161" s="12"/>
      <c r="BR161" s="12"/>
      <c r="BS161" s="12"/>
      <c r="BT161" s="12"/>
      <c r="BU161" s="12"/>
      <c r="BV161" s="12"/>
      <c r="BW161" s="12"/>
      <c r="BX161" s="12"/>
      <c r="BY161" s="12"/>
      <c r="BZ161" s="12"/>
      <c r="CA161" s="12"/>
      <c r="CB161" s="12"/>
      <c r="CC161" s="12"/>
    </row>
    <row r="162" spans="1:81" ht="15.75" x14ac:dyDescent="0.25">
      <c r="A162" s="20"/>
      <c r="B162" s="29"/>
      <c r="C162" s="29"/>
      <c r="D162" s="29"/>
      <c r="E162" s="29"/>
      <c r="F162" s="26"/>
      <c r="G162" s="13"/>
      <c r="H162" s="20"/>
      <c r="I162" s="22"/>
      <c r="J162" s="22"/>
      <c r="K162" s="22"/>
      <c r="L162" s="22"/>
      <c r="M162" s="24"/>
      <c r="N162" s="22"/>
      <c r="O162" s="20"/>
      <c r="P162" s="12"/>
      <c r="Q162" s="12"/>
      <c r="R162" s="12"/>
      <c r="S162" s="12"/>
      <c r="T162" s="12"/>
      <c r="U162" s="12"/>
      <c r="V162" s="12"/>
      <c r="W162" s="12"/>
      <c r="X162" s="12"/>
      <c r="Y162" s="12"/>
      <c r="Z162" s="12"/>
      <c r="AA162" s="12"/>
      <c r="AB162" s="12"/>
      <c r="AC162" s="12"/>
      <c r="AD162" s="12"/>
      <c r="AE162" s="12"/>
      <c r="AF162" s="12"/>
      <c r="AG162" s="12"/>
      <c r="AH162" s="12"/>
      <c r="AI162" s="12"/>
      <c r="AJ162" s="12"/>
      <c r="AK162" s="12"/>
      <c r="AL162" s="12"/>
      <c r="AM162" s="12"/>
      <c r="AN162" s="12"/>
      <c r="AO162" s="12"/>
      <c r="AP162" s="12"/>
      <c r="AQ162" s="12"/>
      <c r="AR162" s="12"/>
      <c r="AS162" s="12"/>
      <c r="AT162" s="12"/>
      <c r="AU162" s="12"/>
      <c r="AV162" s="12"/>
      <c r="AW162" s="12"/>
      <c r="AX162" s="12"/>
      <c r="AY162" s="12"/>
      <c r="AZ162" s="12"/>
      <c r="BA162" s="12"/>
      <c r="BB162" s="12"/>
      <c r="BC162" s="12"/>
      <c r="BD162" s="12"/>
      <c r="BE162" s="12"/>
      <c r="BF162" s="12"/>
      <c r="BG162" s="12"/>
      <c r="BH162" s="12"/>
      <c r="BI162" s="12"/>
      <c r="BJ162" s="12"/>
      <c r="BK162" s="12"/>
      <c r="BL162" s="12"/>
      <c r="BM162" s="12"/>
      <c r="BN162" s="12"/>
      <c r="BO162" s="12"/>
      <c r="BP162" s="12"/>
      <c r="BQ162" s="12"/>
      <c r="BR162" s="12"/>
      <c r="BS162" s="12"/>
      <c r="BT162" s="12"/>
      <c r="BU162" s="12"/>
      <c r="BV162" s="12"/>
      <c r="BW162" s="12"/>
      <c r="BX162" s="12"/>
      <c r="BY162" s="12"/>
      <c r="BZ162" s="12"/>
      <c r="CA162" s="12"/>
      <c r="CB162" s="12"/>
      <c r="CC162" s="12"/>
    </row>
    <row r="163" spans="1:81" ht="15.75" x14ac:dyDescent="0.25">
      <c r="A163" s="20"/>
      <c r="B163" s="29"/>
      <c r="C163" s="29"/>
      <c r="D163" s="29"/>
      <c r="E163" s="29"/>
      <c r="F163" s="26"/>
      <c r="G163" s="13"/>
      <c r="H163" s="20"/>
      <c r="I163" s="22"/>
      <c r="J163" s="22"/>
      <c r="K163" s="22"/>
      <c r="L163" s="22"/>
      <c r="M163" s="24"/>
      <c r="N163" s="22"/>
      <c r="O163" s="20"/>
      <c r="P163" s="12"/>
      <c r="Q163" s="12"/>
      <c r="R163" s="12"/>
      <c r="S163" s="12"/>
      <c r="T163" s="12"/>
      <c r="U163" s="12"/>
      <c r="V163" s="12"/>
      <c r="W163" s="12"/>
      <c r="X163" s="12"/>
      <c r="Y163" s="12"/>
      <c r="Z163" s="12"/>
      <c r="AA163" s="12"/>
      <c r="AB163" s="12"/>
      <c r="AC163" s="12"/>
      <c r="AD163" s="12"/>
      <c r="AE163" s="12"/>
      <c r="AF163" s="12"/>
      <c r="AG163" s="12"/>
      <c r="AH163" s="12"/>
      <c r="AI163" s="12"/>
      <c r="AJ163" s="12"/>
      <c r="AK163" s="12"/>
      <c r="AL163" s="12"/>
      <c r="AM163" s="12"/>
      <c r="AN163" s="12"/>
      <c r="AO163" s="12"/>
      <c r="AP163" s="12"/>
      <c r="AQ163" s="12"/>
      <c r="AR163" s="12"/>
      <c r="AS163" s="12"/>
      <c r="AT163" s="12"/>
      <c r="AU163" s="12"/>
      <c r="AV163" s="12"/>
      <c r="AW163" s="12"/>
      <c r="AX163" s="12"/>
      <c r="AY163" s="12"/>
      <c r="AZ163" s="12"/>
      <c r="BA163" s="12"/>
      <c r="BB163" s="12"/>
      <c r="BC163" s="12"/>
      <c r="BD163" s="12"/>
      <c r="BE163" s="12"/>
      <c r="BF163" s="12"/>
      <c r="BG163" s="12"/>
      <c r="BH163" s="12"/>
      <c r="BI163" s="12"/>
      <c r="BJ163" s="12"/>
      <c r="BK163" s="12"/>
      <c r="BL163" s="12"/>
      <c r="BM163" s="12"/>
      <c r="BN163" s="12"/>
      <c r="BO163" s="12"/>
      <c r="BP163" s="12"/>
      <c r="BQ163" s="12"/>
      <c r="BR163" s="12"/>
      <c r="BS163" s="12"/>
      <c r="BT163" s="12"/>
      <c r="BU163" s="12"/>
      <c r="BV163" s="12"/>
      <c r="BW163" s="12"/>
      <c r="BX163" s="12"/>
      <c r="BY163" s="12"/>
      <c r="BZ163" s="12"/>
      <c r="CA163" s="12"/>
      <c r="CB163" s="12"/>
      <c r="CC163" s="12"/>
    </row>
    <row r="164" spans="1:81" ht="15.75" x14ac:dyDescent="0.25">
      <c r="A164" s="20"/>
      <c r="B164" s="29"/>
      <c r="C164" s="29"/>
      <c r="D164" s="29"/>
      <c r="E164" s="29"/>
      <c r="F164" s="26"/>
      <c r="G164" s="13"/>
      <c r="H164" s="20"/>
      <c r="I164" s="22"/>
      <c r="J164" s="22"/>
      <c r="K164" s="22"/>
      <c r="L164" s="22"/>
      <c r="M164" s="24"/>
      <c r="N164" s="22"/>
      <c r="O164" s="20"/>
      <c r="P164" s="12"/>
      <c r="Q164" s="12"/>
      <c r="R164" s="12"/>
      <c r="S164" s="12"/>
      <c r="T164" s="12"/>
      <c r="U164" s="12"/>
      <c r="V164" s="12"/>
      <c r="W164" s="12"/>
      <c r="X164" s="12"/>
      <c r="Y164" s="12"/>
      <c r="Z164" s="12"/>
      <c r="AA164" s="12"/>
      <c r="AB164" s="12"/>
      <c r="AC164" s="12"/>
      <c r="AD164" s="12"/>
      <c r="AE164" s="12"/>
      <c r="AF164" s="12"/>
      <c r="AG164" s="12"/>
      <c r="AH164" s="12"/>
      <c r="AI164" s="12"/>
      <c r="AJ164" s="12"/>
      <c r="AK164" s="12"/>
      <c r="AL164" s="12"/>
      <c r="AM164" s="12"/>
      <c r="AN164" s="12"/>
      <c r="AO164" s="12"/>
      <c r="AP164" s="12"/>
      <c r="AQ164" s="12"/>
      <c r="AR164" s="12"/>
      <c r="AS164" s="12"/>
      <c r="AT164" s="12"/>
      <c r="AU164" s="12"/>
      <c r="AV164" s="12"/>
      <c r="AW164" s="12"/>
      <c r="AX164" s="12"/>
      <c r="AY164" s="12"/>
      <c r="AZ164" s="12"/>
      <c r="BA164" s="12"/>
      <c r="BB164" s="12"/>
      <c r="BC164" s="12"/>
      <c r="BD164" s="12"/>
      <c r="BE164" s="12"/>
      <c r="BF164" s="12"/>
      <c r="BG164" s="12"/>
      <c r="BH164" s="12"/>
      <c r="BI164" s="12"/>
      <c r="BJ164" s="12"/>
      <c r="BK164" s="12"/>
      <c r="BL164" s="12"/>
      <c r="BM164" s="12"/>
      <c r="BN164" s="12"/>
      <c r="BO164" s="12"/>
      <c r="BP164" s="12"/>
      <c r="BQ164" s="12"/>
      <c r="BR164" s="12"/>
      <c r="BS164" s="12"/>
      <c r="BT164" s="12"/>
      <c r="BU164" s="12"/>
      <c r="BV164" s="12"/>
      <c r="BW164" s="12"/>
      <c r="BX164" s="12"/>
      <c r="BY164" s="12"/>
      <c r="BZ164" s="12"/>
      <c r="CA164" s="12"/>
      <c r="CB164" s="12"/>
      <c r="CC164" s="12"/>
    </row>
    <row r="165" spans="1:81" ht="15.75" x14ac:dyDescent="0.25">
      <c r="A165" s="20"/>
      <c r="B165" s="29"/>
      <c r="C165" s="29"/>
      <c r="D165" s="29"/>
      <c r="E165" s="29"/>
      <c r="F165" s="26"/>
      <c r="G165" s="13"/>
      <c r="H165" s="20"/>
      <c r="I165" s="22"/>
      <c r="J165" s="22"/>
      <c r="K165" s="22"/>
      <c r="L165" s="22"/>
      <c r="M165" s="24"/>
      <c r="N165" s="22"/>
      <c r="O165" s="20"/>
      <c r="P165" s="12"/>
      <c r="Q165" s="12"/>
      <c r="R165" s="12"/>
      <c r="S165" s="12"/>
      <c r="T165" s="12"/>
      <c r="U165" s="12"/>
      <c r="V165" s="12"/>
      <c r="W165" s="12"/>
      <c r="X165" s="12"/>
      <c r="Y165" s="12"/>
      <c r="Z165" s="12"/>
      <c r="AA165" s="12"/>
      <c r="AB165" s="12"/>
      <c r="AC165" s="12"/>
      <c r="AD165" s="12"/>
      <c r="AE165" s="12"/>
      <c r="AF165" s="12"/>
      <c r="AG165" s="12"/>
      <c r="AH165" s="12"/>
      <c r="AI165" s="12"/>
      <c r="AJ165" s="12"/>
      <c r="AK165" s="12"/>
      <c r="AL165" s="12"/>
      <c r="AM165" s="12"/>
      <c r="AN165" s="12"/>
      <c r="AO165" s="12"/>
      <c r="AP165" s="12"/>
      <c r="AQ165" s="12"/>
      <c r="AR165" s="12"/>
      <c r="AS165" s="12"/>
      <c r="AT165" s="12"/>
      <c r="AU165" s="12"/>
      <c r="AV165" s="12"/>
      <c r="AW165" s="12"/>
      <c r="AX165" s="12"/>
      <c r="AY165" s="12"/>
      <c r="AZ165" s="12"/>
      <c r="BA165" s="12"/>
      <c r="BB165" s="12"/>
      <c r="BC165" s="12"/>
      <c r="BD165" s="12"/>
      <c r="BE165" s="12"/>
      <c r="BF165" s="12"/>
      <c r="BG165" s="12"/>
      <c r="BH165" s="12"/>
      <c r="BI165" s="12"/>
      <c r="BJ165" s="12"/>
      <c r="BK165" s="12"/>
      <c r="BL165" s="12"/>
      <c r="BM165" s="12"/>
      <c r="BN165" s="12"/>
      <c r="BO165" s="12"/>
      <c r="BP165" s="12"/>
      <c r="BQ165" s="12"/>
      <c r="BR165" s="12"/>
      <c r="BS165" s="12"/>
      <c r="BT165" s="12"/>
      <c r="BU165" s="12"/>
      <c r="BV165" s="12"/>
      <c r="BW165" s="12"/>
      <c r="BX165" s="12"/>
      <c r="BY165" s="12"/>
      <c r="BZ165" s="12"/>
      <c r="CA165" s="12"/>
      <c r="CB165" s="12"/>
      <c r="CC165" s="12"/>
    </row>
    <row r="166" spans="1:81" ht="15.75" x14ac:dyDescent="0.25">
      <c r="A166" s="20"/>
      <c r="B166" s="29"/>
      <c r="C166" s="29"/>
      <c r="D166" s="29"/>
      <c r="E166" s="29"/>
      <c r="F166" s="26"/>
      <c r="G166" s="13"/>
      <c r="H166" s="20"/>
      <c r="I166" s="22"/>
      <c r="J166" s="22"/>
      <c r="K166" s="22"/>
      <c r="L166" s="22"/>
      <c r="M166" s="24"/>
      <c r="N166" s="22"/>
      <c r="O166" s="20"/>
      <c r="P166" s="12"/>
      <c r="Q166" s="12"/>
      <c r="R166" s="12"/>
      <c r="S166" s="12"/>
      <c r="T166" s="12"/>
      <c r="U166" s="12"/>
      <c r="V166" s="12"/>
      <c r="W166" s="12"/>
      <c r="X166" s="12"/>
      <c r="Y166" s="12"/>
      <c r="Z166" s="12"/>
      <c r="AA166" s="12"/>
      <c r="AB166" s="12"/>
      <c r="AC166" s="12"/>
      <c r="AD166" s="12"/>
      <c r="AE166" s="12"/>
      <c r="AF166" s="12"/>
      <c r="AG166" s="12"/>
      <c r="AH166" s="12"/>
      <c r="AI166" s="12"/>
      <c r="AJ166" s="12"/>
      <c r="AK166" s="12"/>
      <c r="AL166" s="12"/>
      <c r="AM166" s="12"/>
      <c r="AN166" s="12"/>
      <c r="AO166" s="12"/>
      <c r="AP166" s="12"/>
      <c r="AQ166" s="12"/>
      <c r="AR166" s="12"/>
      <c r="AS166" s="12"/>
      <c r="AT166" s="12"/>
      <c r="AU166" s="12"/>
      <c r="AV166" s="12"/>
      <c r="AW166" s="12"/>
      <c r="AX166" s="12"/>
      <c r="AY166" s="12"/>
      <c r="AZ166" s="12"/>
      <c r="BA166" s="12"/>
      <c r="BB166" s="12"/>
      <c r="BC166" s="12"/>
      <c r="BD166" s="12"/>
      <c r="BE166" s="12"/>
      <c r="BF166" s="12"/>
      <c r="BG166" s="12"/>
      <c r="BH166" s="12"/>
      <c r="BI166" s="12"/>
      <c r="BJ166" s="12"/>
      <c r="BK166" s="12"/>
      <c r="BL166" s="12"/>
      <c r="BM166" s="12"/>
      <c r="BN166" s="12"/>
      <c r="BO166" s="12"/>
      <c r="BP166" s="12"/>
      <c r="BQ166" s="12"/>
      <c r="BR166" s="12"/>
      <c r="BS166" s="12"/>
      <c r="BT166" s="12"/>
      <c r="BU166" s="12"/>
      <c r="BV166" s="12"/>
      <c r="BW166" s="12"/>
      <c r="BX166" s="12"/>
      <c r="BY166" s="12"/>
      <c r="BZ166" s="12"/>
      <c r="CA166" s="12"/>
      <c r="CB166" s="12"/>
      <c r="CC166" s="12"/>
    </row>
    <row r="167" spans="1:81" ht="15.75" x14ac:dyDescent="0.25">
      <c r="A167" s="20"/>
      <c r="B167" s="29"/>
      <c r="C167" s="29"/>
      <c r="D167" s="29"/>
      <c r="E167" s="29"/>
      <c r="F167" s="26"/>
      <c r="G167" s="13"/>
      <c r="H167" s="20"/>
      <c r="I167" s="22"/>
      <c r="J167" s="22"/>
      <c r="K167" s="22"/>
      <c r="L167" s="22"/>
      <c r="M167" s="24"/>
      <c r="N167" s="22"/>
      <c r="O167" s="20"/>
      <c r="P167" s="12"/>
      <c r="Q167" s="12"/>
      <c r="R167" s="12"/>
      <c r="S167" s="12"/>
      <c r="T167" s="12"/>
      <c r="U167" s="12"/>
      <c r="V167" s="12"/>
      <c r="W167" s="12"/>
      <c r="X167" s="12"/>
      <c r="Y167" s="12"/>
      <c r="Z167" s="12"/>
      <c r="AA167" s="12"/>
      <c r="AB167" s="12"/>
      <c r="AC167" s="12"/>
      <c r="AD167" s="12"/>
      <c r="AE167" s="12"/>
      <c r="AF167" s="12"/>
      <c r="AG167" s="12"/>
      <c r="AH167" s="12"/>
      <c r="AI167" s="12"/>
      <c r="AJ167" s="12"/>
      <c r="AK167" s="12"/>
      <c r="AL167" s="12"/>
      <c r="AM167" s="12"/>
      <c r="AN167" s="12"/>
      <c r="AO167" s="12"/>
      <c r="AP167" s="12"/>
      <c r="AQ167" s="12"/>
      <c r="AR167" s="12"/>
      <c r="AS167" s="12"/>
      <c r="AT167" s="12"/>
      <c r="AU167" s="12"/>
      <c r="AV167" s="12"/>
      <c r="AW167" s="12"/>
      <c r="AX167" s="12"/>
      <c r="AY167" s="12"/>
      <c r="AZ167" s="12"/>
      <c r="BA167" s="12"/>
      <c r="BB167" s="12"/>
      <c r="BC167" s="12"/>
      <c r="BD167" s="12"/>
      <c r="BE167" s="12"/>
      <c r="BF167" s="12"/>
      <c r="BG167" s="12"/>
      <c r="BH167" s="12"/>
      <c r="BI167" s="12"/>
      <c r="BJ167" s="12"/>
      <c r="BK167" s="12"/>
      <c r="BL167" s="12"/>
      <c r="BM167" s="12"/>
      <c r="BN167" s="12"/>
      <c r="BO167" s="12"/>
      <c r="BP167" s="12"/>
      <c r="BQ167" s="12"/>
      <c r="BR167" s="12"/>
      <c r="BS167" s="12"/>
      <c r="BT167" s="12"/>
      <c r="BU167" s="12"/>
      <c r="BV167" s="12"/>
      <c r="BW167" s="12"/>
      <c r="BX167" s="12"/>
      <c r="BY167" s="12"/>
      <c r="BZ167" s="12"/>
      <c r="CA167" s="12"/>
      <c r="CB167" s="12"/>
      <c r="CC167" s="12"/>
    </row>
    <row r="168" spans="1:81" ht="15.75" x14ac:dyDescent="0.25">
      <c r="A168" s="20"/>
      <c r="B168" s="29"/>
      <c r="C168" s="29"/>
      <c r="D168" s="29"/>
      <c r="E168" s="29"/>
      <c r="F168" s="26"/>
      <c r="G168" s="13"/>
      <c r="H168" s="20"/>
      <c r="I168" s="22"/>
      <c r="J168" s="22"/>
      <c r="K168" s="22"/>
      <c r="L168" s="22"/>
      <c r="M168" s="24"/>
      <c r="N168" s="22"/>
      <c r="O168" s="20"/>
      <c r="P168" s="12"/>
      <c r="Q168" s="12"/>
      <c r="R168" s="12"/>
      <c r="S168" s="12"/>
      <c r="T168" s="12"/>
      <c r="U168" s="12"/>
      <c r="V168" s="12"/>
      <c r="W168" s="12"/>
      <c r="X168" s="12"/>
      <c r="Y168" s="12"/>
      <c r="Z168" s="12"/>
      <c r="AA168" s="12"/>
      <c r="AB168" s="12"/>
      <c r="AC168" s="12"/>
      <c r="AD168" s="12"/>
      <c r="AE168" s="12"/>
      <c r="AF168" s="12"/>
      <c r="AG168" s="12"/>
      <c r="AH168" s="12"/>
      <c r="AI168" s="12"/>
      <c r="AJ168" s="12"/>
      <c r="AK168" s="12"/>
      <c r="AL168" s="12"/>
      <c r="AM168" s="12"/>
      <c r="AN168" s="12"/>
      <c r="AO168" s="12"/>
      <c r="AP168" s="12"/>
      <c r="AQ168" s="12"/>
      <c r="AR168" s="12"/>
      <c r="AS168" s="12"/>
      <c r="AT168" s="12"/>
      <c r="AU168" s="12"/>
      <c r="AV168" s="12"/>
      <c r="AW168" s="12"/>
      <c r="AX168" s="12"/>
      <c r="AY168" s="12"/>
      <c r="AZ168" s="12"/>
      <c r="BA168" s="12"/>
      <c r="BB168" s="12"/>
      <c r="BC168" s="12"/>
      <c r="BD168" s="12"/>
      <c r="BE168" s="12"/>
      <c r="BF168" s="12"/>
      <c r="BG168" s="12"/>
      <c r="BH168" s="12"/>
      <c r="BI168" s="12"/>
      <c r="BJ168" s="12"/>
      <c r="BK168" s="12"/>
      <c r="BL168" s="12"/>
      <c r="BM168" s="12"/>
      <c r="BN168" s="12"/>
      <c r="BO168" s="12"/>
      <c r="BP168" s="12"/>
      <c r="BQ168" s="12"/>
      <c r="BR168" s="12"/>
      <c r="BS168" s="12"/>
      <c r="BT168" s="12"/>
      <c r="BU168" s="12"/>
      <c r="BV168" s="12"/>
      <c r="BW168" s="12"/>
      <c r="BX168" s="12"/>
      <c r="BY168" s="12"/>
      <c r="BZ168" s="12"/>
      <c r="CA168" s="12"/>
      <c r="CB168" s="12"/>
      <c r="CC168" s="12"/>
    </row>
    <row r="169" spans="1:81" ht="15.75" x14ac:dyDescent="0.25">
      <c r="A169" s="20"/>
      <c r="B169" s="29"/>
      <c r="C169" s="29"/>
      <c r="D169" s="29"/>
      <c r="E169" s="29"/>
      <c r="F169" s="26"/>
      <c r="G169" s="13"/>
      <c r="H169" s="20"/>
      <c r="I169" s="22"/>
      <c r="J169" s="22"/>
      <c r="K169" s="22"/>
      <c r="L169" s="22"/>
      <c r="M169" s="24"/>
      <c r="N169" s="22"/>
      <c r="O169" s="20"/>
      <c r="P169" s="12"/>
      <c r="Q169" s="12"/>
      <c r="R169" s="12"/>
      <c r="S169" s="12"/>
      <c r="T169" s="12"/>
      <c r="U169" s="12"/>
      <c r="V169" s="12"/>
      <c r="W169" s="12"/>
      <c r="X169" s="12"/>
      <c r="Y169" s="12"/>
      <c r="Z169" s="12"/>
      <c r="AA169" s="12"/>
      <c r="AB169" s="12"/>
      <c r="AC169" s="12"/>
      <c r="AD169" s="12"/>
      <c r="AE169" s="12"/>
      <c r="AF169" s="12"/>
      <c r="AG169" s="12"/>
      <c r="AH169" s="12"/>
      <c r="AI169" s="12"/>
      <c r="AJ169" s="12"/>
      <c r="AK169" s="12"/>
      <c r="AL169" s="12"/>
      <c r="AM169" s="12"/>
      <c r="AN169" s="12"/>
      <c r="AO169" s="12"/>
      <c r="AP169" s="12"/>
      <c r="AQ169" s="12"/>
      <c r="AR169" s="12"/>
      <c r="AS169" s="12"/>
      <c r="AT169" s="12"/>
      <c r="AU169" s="12"/>
      <c r="AV169" s="12"/>
      <c r="AW169" s="12"/>
      <c r="AX169" s="12"/>
      <c r="AY169" s="12"/>
      <c r="AZ169" s="12"/>
      <c r="BA169" s="12"/>
      <c r="BB169" s="12"/>
      <c r="BC169" s="12"/>
      <c r="BD169" s="12"/>
      <c r="BE169" s="12"/>
      <c r="BF169" s="12"/>
      <c r="BG169" s="12"/>
      <c r="BH169" s="12"/>
      <c r="BI169" s="12"/>
      <c r="BJ169" s="12"/>
      <c r="BK169" s="12"/>
      <c r="BL169" s="12"/>
      <c r="BM169" s="12"/>
      <c r="BN169" s="12"/>
      <c r="BO169" s="12"/>
      <c r="BP169" s="12"/>
      <c r="BQ169" s="12"/>
      <c r="BR169" s="12"/>
      <c r="BS169" s="12"/>
      <c r="BT169" s="12"/>
      <c r="BU169" s="12"/>
      <c r="BV169" s="12"/>
      <c r="BW169" s="12"/>
      <c r="BX169" s="12"/>
      <c r="BY169" s="12"/>
      <c r="BZ169" s="12"/>
      <c r="CA169" s="12"/>
      <c r="CB169" s="12"/>
      <c r="CC169" s="12"/>
    </row>
    <row r="170" spans="1:81" ht="15.75" x14ac:dyDescent="0.25">
      <c r="A170" s="20"/>
      <c r="B170" s="29"/>
      <c r="C170" s="29"/>
      <c r="D170" s="29"/>
      <c r="E170" s="29"/>
      <c r="F170" s="26"/>
      <c r="G170" s="13"/>
      <c r="H170" s="20"/>
      <c r="I170" s="22"/>
      <c r="J170" s="22"/>
      <c r="K170" s="22"/>
      <c r="L170" s="22"/>
      <c r="M170" s="24"/>
      <c r="N170" s="22"/>
      <c r="O170" s="20"/>
      <c r="P170" s="12"/>
      <c r="Q170" s="12"/>
      <c r="R170" s="12"/>
      <c r="S170" s="12"/>
      <c r="T170" s="12"/>
      <c r="U170" s="12"/>
      <c r="V170" s="12"/>
      <c r="W170" s="12"/>
      <c r="X170" s="12"/>
      <c r="Y170" s="12"/>
      <c r="Z170" s="12"/>
      <c r="AA170" s="12"/>
      <c r="AB170" s="12"/>
      <c r="AC170" s="12"/>
      <c r="AD170" s="12"/>
      <c r="AE170" s="12"/>
      <c r="AF170" s="12"/>
      <c r="AG170" s="12"/>
      <c r="AH170" s="12"/>
      <c r="AI170" s="12"/>
      <c r="AJ170" s="12"/>
      <c r="AK170" s="12"/>
      <c r="AL170" s="12"/>
      <c r="AM170" s="12"/>
      <c r="AN170" s="12"/>
      <c r="AO170" s="12"/>
      <c r="AP170" s="12"/>
      <c r="AQ170" s="12"/>
      <c r="AR170" s="12"/>
      <c r="AS170" s="12"/>
      <c r="AT170" s="12"/>
      <c r="AU170" s="12"/>
      <c r="AV170" s="12"/>
      <c r="AW170" s="12"/>
      <c r="AX170" s="12"/>
      <c r="AY170" s="12"/>
      <c r="AZ170" s="12"/>
      <c r="BA170" s="12"/>
      <c r="BB170" s="12"/>
      <c r="BC170" s="12"/>
      <c r="BD170" s="12"/>
      <c r="BE170" s="12"/>
      <c r="BF170" s="12"/>
      <c r="BG170" s="12"/>
      <c r="BH170" s="12"/>
      <c r="BI170" s="12"/>
      <c r="BJ170" s="12"/>
      <c r="BK170" s="12"/>
      <c r="BL170" s="12"/>
      <c r="BM170" s="12"/>
      <c r="BN170" s="12"/>
      <c r="BO170" s="12"/>
      <c r="BP170" s="12"/>
      <c r="BQ170" s="12"/>
      <c r="BR170" s="12"/>
      <c r="BS170" s="12"/>
      <c r="BT170" s="12"/>
      <c r="BU170" s="12"/>
      <c r="BV170" s="12"/>
      <c r="BW170" s="12"/>
      <c r="BX170" s="12"/>
      <c r="BY170" s="12"/>
      <c r="BZ170" s="12"/>
      <c r="CA170" s="12"/>
      <c r="CB170" s="12"/>
      <c r="CC170" s="12"/>
    </row>
    <row r="171" spans="1:81" ht="15.75" x14ac:dyDescent="0.25">
      <c r="A171" s="20"/>
      <c r="B171" s="29"/>
      <c r="C171" s="29"/>
      <c r="D171" s="29"/>
      <c r="E171" s="29"/>
      <c r="F171" s="26"/>
      <c r="G171" s="13"/>
      <c r="H171" s="20"/>
      <c r="I171" s="22"/>
      <c r="J171" s="22"/>
      <c r="K171" s="22"/>
      <c r="L171" s="22"/>
      <c r="M171" s="24"/>
      <c r="N171" s="22"/>
      <c r="O171" s="20"/>
      <c r="P171" s="12"/>
      <c r="Q171" s="12"/>
      <c r="R171" s="12"/>
      <c r="S171" s="12"/>
      <c r="T171" s="12"/>
      <c r="U171" s="12"/>
      <c r="V171" s="12"/>
      <c r="W171" s="12"/>
      <c r="X171" s="12"/>
      <c r="Y171" s="12"/>
      <c r="Z171" s="12"/>
      <c r="AA171" s="12"/>
      <c r="AB171" s="12"/>
      <c r="AC171" s="12"/>
      <c r="AD171" s="12"/>
      <c r="AE171" s="12"/>
      <c r="AF171" s="12"/>
      <c r="AG171" s="12"/>
      <c r="AH171" s="12"/>
      <c r="AI171" s="12"/>
      <c r="AJ171" s="12"/>
      <c r="AK171" s="12"/>
      <c r="AL171" s="12"/>
      <c r="AM171" s="12"/>
      <c r="AN171" s="12"/>
      <c r="AO171" s="12"/>
      <c r="AP171" s="12"/>
      <c r="AQ171" s="12"/>
      <c r="AR171" s="12"/>
      <c r="AS171" s="12"/>
      <c r="AT171" s="12"/>
      <c r="AU171" s="12"/>
      <c r="AV171" s="12"/>
      <c r="AW171" s="12"/>
      <c r="AX171" s="12"/>
      <c r="AY171" s="12"/>
      <c r="AZ171" s="12"/>
      <c r="BA171" s="12"/>
      <c r="BB171" s="12"/>
      <c r="BC171" s="12"/>
      <c r="BD171" s="12"/>
      <c r="BE171" s="12"/>
      <c r="BF171" s="12"/>
      <c r="BG171" s="12"/>
      <c r="BH171" s="12"/>
      <c r="BI171" s="12"/>
      <c r="BJ171" s="12"/>
      <c r="BK171" s="12"/>
      <c r="BL171" s="12"/>
      <c r="BM171" s="12"/>
      <c r="BN171" s="12"/>
      <c r="BO171" s="12"/>
      <c r="BP171" s="12"/>
      <c r="BQ171" s="12"/>
      <c r="BR171" s="12"/>
      <c r="BS171" s="12"/>
      <c r="BT171" s="12"/>
      <c r="BU171" s="12"/>
      <c r="BV171" s="12"/>
      <c r="BW171" s="12"/>
      <c r="BX171" s="12"/>
      <c r="BY171" s="12"/>
      <c r="BZ171" s="12"/>
      <c r="CA171" s="12"/>
      <c r="CB171" s="12"/>
      <c r="CC171" s="12"/>
    </row>
    <row r="172" spans="1:81" ht="15.75" x14ac:dyDescent="0.25">
      <c r="A172" s="20"/>
      <c r="B172" s="29"/>
      <c r="C172" s="29"/>
      <c r="D172" s="29"/>
      <c r="E172" s="29"/>
      <c r="F172" s="26"/>
      <c r="G172" s="13"/>
      <c r="H172" s="20"/>
      <c r="I172" s="22"/>
      <c r="J172" s="22"/>
      <c r="K172" s="22"/>
      <c r="L172" s="22"/>
      <c r="M172" s="24"/>
      <c r="N172" s="22"/>
      <c r="O172" s="20"/>
      <c r="P172" s="12"/>
      <c r="Q172" s="12"/>
      <c r="R172" s="12"/>
      <c r="S172" s="12"/>
      <c r="T172" s="12"/>
      <c r="U172" s="12"/>
      <c r="V172" s="12"/>
      <c r="W172" s="12"/>
      <c r="X172" s="12"/>
      <c r="Y172" s="12"/>
      <c r="Z172" s="12"/>
      <c r="AA172" s="12"/>
      <c r="AB172" s="12"/>
      <c r="AC172" s="12"/>
      <c r="AD172" s="12"/>
      <c r="AE172" s="12"/>
      <c r="AF172" s="12"/>
      <c r="AG172" s="12"/>
      <c r="AH172" s="12"/>
      <c r="AI172" s="12"/>
      <c r="AJ172" s="12"/>
      <c r="AK172" s="12"/>
      <c r="AL172" s="12"/>
      <c r="AM172" s="12"/>
      <c r="AN172" s="12"/>
      <c r="AO172" s="12"/>
      <c r="AP172" s="12"/>
      <c r="AQ172" s="12"/>
      <c r="AR172" s="12"/>
      <c r="AS172" s="12"/>
      <c r="AT172" s="12"/>
      <c r="AU172" s="12"/>
      <c r="AV172" s="12"/>
      <c r="AW172" s="12"/>
      <c r="AX172" s="12"/>
      <c r="AY172" s="12"/>
      <c r="AZ172" s="12"/>
      <c r="BA172" s="12"/>
      <c r="BB172" s="12"/>
      <c r="BC172" s="12"/>
      <c r="BD172" s="12"/>
      <c r="BE172" s="12"/>
      <c r="BF172" s="12"/>
      <c r="BG172" s="12"/>
      <c r="BH172" s="12"/>
      <c r="BI172" s="12"/>
      <c r="BJ172" s="12"/>
      <c r="BK172" s="12"/>
      <c r="BL172" s="12"/>
      <c r="BM172" s="12"/>
      <c r="BN172" s="12"/>
      <c r="BO172" s="12"/>
      <c r="BP172" s="12"/>
      <c r="BQ172" s="12"/>
      <c r="BR172" s="12"/>
      <c r="BS172" s="12"/>
      <c r="BT172" s="12"/>
      <c r="BU172" s="12"/>
      <c r="BV172" s="12"/>
      <c r="BW172" s="12"/>
      <c r="BX172" s="12"/>
      <c r="BY172" s="12"/>
      <c r="BZ172" s="12"/>
      <c r="CA172" s="12"/>
      <c r="CB172" s="12"/>
      <c r="CC172" s="12"/>
    </row>
    <row r="173" spans="1:81" ht="15.75" x14ac:dyDescent="0.25">
      <c r="A173" s="20"/>
      <c r="B173" s="29"/>
      <c r="C173" s="29"/>
      <c r="D173" s="29"/>
      <c r="E173" s="29"/>
      <c r="F173" s="26"/>
      <c r="G173" s="13"/>
      <c r="H173" s="20"/>
      <c r="I173" s="22"/>
      <c r="J173" s="22"/>
      <c r="K173" s="22"/>
      <c r="L173" s="22"/>
      <c r="M173" s="24"/>
      <c r="N173" s="22"/>
      <c r="O173" s="20"/>
      <c r="P173" s="12"/>
      <c r="Q173" s="12"/>
      <c r="R173" s="12"/>
      <c r="S173" s="12"/>
      <c r="T173" s="12"/>
      <c r="U173" s="12"/>
      <c r="V173" s="12"/>
      <c r="W173" s="12"/>
      <c r="X173" s="12"/>
      <c r="Y173" s="12"/>
      <c r="Z173" s="12"/>
      <c r="AA173" s="12"/>
      <c r="AB173" s="12"/>
      <c r="AC173" s="12"/>
      <c r="AD173" s="12"/>
      <c r="AE173" s="12"/>
      <c r="AF173" s="12"/>
      <c r="AG173" s="12"/>
      <c r="AH173" s="12"/>
      <c r="AI173" s="12"/>
      <c r="AJ173" s="12"/>
      <c r="AK173" s="12"/>
      <c r="AL173" s="12"/>
      <c r="AM173" s="12"/>
      <c r="AN173" s="12"/>
      <c r="AO173" s="12"/>
      <c r="AP173" s="12"/>
      <c r="AQ173" s="12"/>
      <c r="AR173" s="12"/>
      <c r="AS173" s="12"/>
      <c r="AT173" s="12"/>
      <c r="AU173" s="12"/>
      <c r="AV173" s="12"/>
      <c r="AW173" s="12"/>
      <c r="AX173" s="12"/>
      <c r="AY173" s="12"/>
      <c r="AZ173" s="12"/>
      <c r="BA173" s="12"/>
      <c r="BB173" s="12"/>
      <c r="BC173" s="12"/>
      <c r="BD173" s="12"/>
      <c r="BE173" s="12"/>
      <c r="BF173" s="12"/>
      <c r="BG173" s="12"/>
      <c r="BH173" s="12"/>
      <c r="BI173" s="12"/>
      <c r="BJ173" s="12"/>
      <c r="BK173" s="12"/>
      <c r="BL173" s="12"/>
      <c r="BM173" s="12"/>
      <c r="BN173" s="12"/>
      <c r="BO173" s="12"/>
      <c r="BP173" s="12"/>
      <c r="BQ173" s="12"/>
      <c r="BR173" s="12"/>
      <c r="BS173" s="12"/>
      <c r="BT173" s="12"/>
      <c r="BU173" s="12"/>
      <c r="BV173" s="12"/>
      <c r="BW173" s="12"/>
      <c r="BX173" s="12"/>
      <c r="BY173" s="12"/>
      <c r="BZ173" s="12"/>
      <c r="CA173" s="12"/>
      <c r="CB173" s="12"/>
      <c r="CC173" s="12"/>
    </row>
    <row r="174" spans="1:81" ht="15.75" x14ac:dyDescent="0.25">
      <c r="A174" s="20"/>
      <c r="B174" s="29"/>
      <c r="C174" s="29"/>
      <c r="D174" s="29"/>
      <c r="E174" s="29"/>
      <c r="F174" s="26"/>
      <c r="G174" s="13"/>
      <c r="H174" s="20"/>
      <c r="I174" s="22"/>
      <c r="J174" s="22"/>
      <c r="K174" s="22"/>
      <c r="L174" s="22"/>
      <c r="M174" s="24"/>
      <c r="N174" s="22"/>
      <c r="O174" s="20"/>
      <c r="P174" s="12"/>
      <c r="Q174" s="12"/>
      <c r="R174" s="12"/>
      <c r="S174" s="12"/>
      <c r="T174" s="12"/>
      <c r="U174" s="12"/>
      <c r="V174" s="12"/>
      <c r="W174" s="12"/>
      <c r="X174" s="12"/>
      <c r="Y174" s="12"/>
      <c r="Z174" s="12"/>
      <c r="AA174" s="12"/>
      <c r="AB174" s="12"/>
      <c r="AC174" s="12"/>
      <c r="AD174" s="12"/>
      <c r="AE174" s="12"/>
      <c r="AF174" s="12"/>
      <c r="AG174" s="12"/>
      <c r="AH174" s="12"/>
      <c r="AI174" s="12"/>
      <c r="AJ174" s="12"/>
      <c r="AK174" s="12"/>
      <c r="AL174" s="12"/>
      <c r="AM174" s="12"/>
      <c r="AN174" s="12"/>
      <c r="AO174" s="12"/>
      <c r="AP174" s="12"/>
      <c r="AQ174" s="12"/>
      <c r="AR174" s="12"/>
      <c r="AS174" s="12"/>
      <c r="AT174" s="12"/>
      <c r="AU174" s="12"/>
      <c r="AV174" s="12"/>
      <c r="AW174" s="12"/>
      <c r="AX174" s="12"/>
      <c r="AY174" s="12"/>
      <c r="AZ174" s="12"/>
      <c r="BA174" s="12"/>
      <c r="BB174" s="12"/>
      <c r="BC174" s="12"/>
      <c r="BD174" s="12"/>
      <c r="BE174" s="12"/>
      <c r="BF174" s="12"/>
      <c r="BG174" s="12"/>
      <c r="BH174" s="12"/>
      <c r="BI174" s="12"/>
      <c r="BJ174" s="12"/>
      <c r="BK174" s="12"/>
      <c r="BL174" s="12"/>
      <c r="BM174" s="12"/>
      <c r="BN174" s="12"/>
      <c r="BO174" s="12"/>
      <c r="BP174" s="12"/>
      <c r="BQ174" s="12"/>
      <c r="BR174" s="12"/>
      <c r="BS174" s="12"/>
      <c r="BT174" s="12"/>
      <c r="BU174" s="12"/>
      <c r="BV174" s="12"/>
      <c r="BW174" s="12"/>
      <c r="BX174" s="12"/>
      <c r="BY174" s="12"/>
      <c r="BZ174" s="12"/>
      <c r="CA174" s="12"/>
      <c r="CB174" s="12"/>
      <c r="CC174" s="12"/>
    </row>
    <row r="175" spans="1:81" ht="15.75" x14ac:dyDescent="0.25">
      <c r="A175" s="20"/>
      <c r="B175" s="29"/>
      <c r="C175" s="29"/>
      <c r="D175" s="29"/>
      <c r="E175" s="29"/>
      <c r="F175" s="26"/>
      <c r="G175" s="13"/>
      <c r="H175" s="20"/>
      <c r="I175" s="22"/>
      <c r="J175" s="22"/>
      <c r="K175" s="22"/>
      <c r="L175" s="22"/>
      <c r="M175" s="24"/>
      <c r="N175" s="22"/>
      <c r="O175" s="20"/>
      <c r="P175" s="12"/>
      <c r="Q175" s="12"/>
      <c r="R175" s="12"/>
      <c r="S175" s="12"/>
      <c r="T175" s="12"/>
      <c r="U175" s="12"/>
      <c r="V175" s="12"/>
      <c r="W175" s="12"/>
      <c r="X175" s="12"/>
      <c r="Y175" s="12"/>
      <c r="Z175" s="12"/>
      <c r="AA175" s="12"/>
      <c r="AB175" s="12"/>
      <c r="AC175" s="12"/>
      <c r="AD175" s="12"/>
      <c r="AE175" s="12"/>
      <c r="AF175" s="12"/>
      <c r="AG175" s="12"/>
      <c r="AH175" s="12"/>
      <c r="AI175" s="12"/>
      <c r="AJ175" s="12"/>
      <c r="AK175" s="12"/>
      <c r="AL175" s="12"/>
      <c r="AM175" s="12"/>
      <c r="AN175" s="12"/>
      <c r="AO175" s="12"/>
      <c r="AP175" s="12"/>
      <c r="AQ175" s="12"/>
      <c r="AR175" s="12"/>
      <c r="AS175" s="12"/>
      <c r="AT175" s="12"/>
      <c r="AU175" s="12"/>
      <c r="AV175" s="12"/>
      <c r="AW175" s="12"/>
      <c r="AX175" s="12"/>
      <c r="AY175" s="12"/>
      <c r="AZ175" s="12"/>
      <c r="BA175" s="12"/>
      <c r="BB175" s="12"/>
      <c r="BC175" s="12"/>
      <c r="BD175" s="12"/>
      <c r="BE175" s="12"/>
      <c r="BF175" s="12"/>
      <c r="BG175" s="12"/>
      <c r="BH175" s="12"/>
      <c r="BI175" s="12"/>
      <c r="BJ175" s="12"/>
      <c r="BK175" s="12"/>
      <c r="BL175" s="12"/>
      <c r="BM175" s="12"/>
      <c r="BN175" s="12"/>
      <c r="BO175" s="12"/>
      <c r="BP175" s="12"/>
      <c r="BQ175" s="12"/>
      <c r="BR175" s="12"/>
      <c r="BS175" s="12"/>
      <c r="BT175" s="12"/>
      <c r="BU175" s="12"/>
      <c r="BV175" s="12"/>
      <c r="BW175" s="12"/>
      <c r="BX175" s="12"/>
      <c r="BY175" s="12"/>
      <c r="BZ175" s="12"/>
      <c r="CA175" s="12"/>
      <c r="CB175" s="12"/>
      <c r="CC175" s="12"/>
    </row>
    <row r="176" spans="1:81" ht="15.75" x14ac:dyDescent="0.25">
      <c r="A176" s="20"/>
      <c r="B176" s="29"/>
      <c r="C176" s="29"/>
      <c r="D176" s="29"/>
      <c r="E176" s="29"/>
      <c r="F176" s="26"/>
      <c r="G176" s="13"/>
      <c r="H176" s="20"/>
      <c r="I176" s="22"/>
      <c r="J176" s="22"/>
      <c r="K176" s="22"/>
      <c r="L176" s="22"/>
      <c r="M176" s="24"/>
      <c r="N176" s="22"/>
      <c r="O176" s="20"/>
      <c r="P176" s="12"/>
      <c r="Q176" s="12"/>
      <c r="R176" s="12"/>
      <c r="S176" s="12"/>
      <c r="T176" s="12"/>
      <c r="U176" s="12"/>
      <c r="V176" s="12"/>
      <c r="W176" s="12"/>
      <c r="X176" s="12"/>
      <c r="Y176" s="12"/>
      <c r="Z176" s="12"/>
      <c r="AA176" s="12"/>
      <c r="AB176" s="12"/>
      <c r="AC176" s="12"/>
      <c r="AD176" s="12"/>
      <c r="AE176" s="12"/>
      <c r="AF176" s="12"/>
      <c r="AG176" s="12"/>
      <c r="AH176" s="12"/>
      <c r="AI176" s="12"/>
      <c r="AJ176" s="12"/>
      <c r="AK176" s="12"/>
      <c r="AL176" s="12"/>
      <c r="AM176" s="12"/>
      <c r="AN176" s="12"/>
      <c r="AO176" s="12"/>
      <c r="AP176" s="12"/>
      <c r="AQ176" s="12"/>
      <c r="AR176" s="12"/>
      <c r="AS176" s="12"/>
      <c r="AT176" s="12"/>
      <c r="AU176" s="12"/>
      <c r="AV176" s="12"/>
      <c r="AW176" s="12"/>
      <c r="AX176" s="12"/>
      <c r="AY176" s="12"/>
      <c r="AZ176" s="12"/>
      <c r="BA176" s="12"/>
      <c r="BB176" s="12"/>
      <c r="BC176" s="12"/>
      <c r="BD176" s="12"/>
      <c r="BE176" s="12"/>
      <c r="BF176" s="12"/>
      <c r="BG176" s="12"/>
      <c r="BH176" s="12"/>
      <c r="BI176" s="12"/>
      <c r="BJ176" s="12"/>
      <c r="BK176" s="12"/>
      <c r="BL176" s="12"/>
      <c r="BM176" s="12"/>
      <c r="BN176" s="12"/>
      <c r="BO176" s="12"/>
      <c r="BP176" s="12"/>
      <c r="BQ176" s="12"/>
      <c r="BR176" s="12"/>
      <c r="BS176" s="12"/>
      <c r="BT176" s="12"/>
      <c r="BU176" s="12"/>
      <c r="BV176" s="12"/>
      <c r="BW176" s="12"/>
      <c r="BX176" s="12"/>
      <c r="BY176" s="12"/>
      <c r="BZ176" s="12"/>
      <c r="CA176" s="12"/>
      <c r="CB176" s="12"/>
      <c r="CC176" s="12"/>
    </row>
    <row r="177" spans="1:81" ht="15.75" x14ac:dyDescent="0.25">
      <c r="A177" s="20"/>
      <c r="B177" s="29"/>
      <c r="C177" s="29"/>
      <c r="D177" s="29"/>
      <c r="E177" s="29"/>
      <c r="F177" s="26"/>
      <c r="G177" s="13"/>
      <c r="H177" s="20"/>
      <c r="I177" s="22"/>
      <c r="J177" s="22"/>
      <c r="K177" s="22"/>
      <c r="L177" s="22"/>
      <c r="M177" s="24"/>
      <c r="N177" s="22"/>
      <c r="O177" s="20"/>
      <c r="P177" s="12"/>
      <c r="Q177" s="12"/>
      <c r="R177" s="12"/>
      <c r="S177" s="12"/>
      <c r="T177" s="12"/>
      <c r="U177" s="12"/>
      <c r="V177" s="12"/>
      <c r="W177" s="12"/>
      <c r="X177" s="12"/>
      <c r="Y177" s="12"/>
      <c r="Z177" s="12"/>
      <c r="AA177" s="12"/>
      <c r="AB177" s="12"/>
      <c r="AC177" s="12"/>
      <c r="AD177" s="12"/>
      <c r="AE177" s="12"/>
      <c r="AF177" s="12"/>
      <c r="AG177" s="12"/>
      <c r="AH177" s="12"/>
      <c r="AI177" s="12"/>
      <c r="AJ177" s="12"/>
      <c r="AK177" s="12"/>
      <c r="AL177" s="12"/>
      <c r="AM177" s="12"/>
      <c r="AN177" s="12"/>
      <c r="AO177" s="12"/>
      <c r="AP177" s="12"/>
      <c r="AQ177" s="12"/>
      <c r="AR177" s="12"/>
      <c r="AS177" s="12"/>
      <c r="AT177" s="12"/>
      <c r="AU177" s="12"/>
      <c r="AV177" s="12"/>
      <c r="AW177" s="12"/>
      <c r="AX177" s="12"/>
      <c r="AY177" s="12"/>
      <c r="AZ177" s="12"/>
      <c r="BA177" s="12"/>
      <c r="BB177" s="12"/>
      <c r="BC177" s="12"/>
      <c r="BD177" s="12"/>
      <c r="BE177" s="12"/>
      <c r="BF177" s="12"/>
      <c r="BG177" s="12"/>
      <c r="BH177" s="12"/>
      <c r="BI177" s="12"/>
      <c r="BJ177" s="12"/>
      <c r="BK177" s="12"/>
      <c r="BL177" s="12"/>
      <c r="BM177" s="12"/>
      <c r="BN177" s="12"/>
      <c r="BO177" s="12"/>
      <c r="BP177" s="12"/>
      <c r="BQ177" s="12"/>
      <c r="BR177" s="12"/>
      <c r="BS177" s="12"/>
      <c r="BT177" s="12"/>
      <c r="BU177" s="12"/>
      <c r="BV177" s="12"/>
      <c r="BW177" s="12"/>
      <c r="BX177" s="12"/>
      <c r="BY177" s="12"/>
      <c r="BZ177" s="12"/>
      <c r="CA177" s="12"/>
      <c r="CB177" s="12"/>
      <c r="CC177" s="12"/>
    </row>
    <row r="178" spans="1:81" ht="15.75" x14ac:dyDescent="0.25">
      <c r="A178" s="20"/>
      <c r="B178" s="29"/>
      <c r="C178" s="29"/>
      <c r="D178" s="29"/>
      <c r="E178" s="29"/>
      <c r="F178" s="26"/>
      <c r="G178" s="13"/>
      <c r="H178" s="20"/>
      <c r="I178" s="22"/>
      <c r="J178" s="22"/>
      <c r="K178" s="22"/>
      <c r="L178" s="22"/>
      <c r="M178" s="24"/>
      <c r="N178" s="22"/>
      <c r="O178" s="20"/>
      <c r="P178" s="12"/>
      <c r="Q178" s="12"/>
      <c r="R178" s="12"/>
      <c r="S178" s="12"/>
      <c r="T178" s="12"/>
      <c r="U178" s="12"/>
      <c r="V178" s="12"/>
      <c r="W178" s="12"/>
      <c r="X178" s="12"/>
      <c r="Y178" s="12"/>
      <c r="Z178" s="12"/>
      <c r="AA178" s="12"/>
      <c r="AB178" s="12"/>
      <c r="AC178" s="12"/>
      <c r="AD178" s="12"/>
      <c r="AE178" s="12"/>
      <c r="AF178" s="12"/>
      <c r="AG178" s="12"/>
      <c r="AH178" s="12"/>
      <c r="AI178" s="12"/>
      <c r="AJ178" s="12"/>
      <c r="AK178" s="12"/>
      <c r="AL178" s="12"/>
      <c r="AM178" s="12"/>
      <c r="AN178" s="12"/>
      <c r="AO178" s="12"/>
      <c r="AP178" s="12"/>
      <c r="AQ178" s="12"/>
      <c r="AR178" s="12"/>
      <c r="AS178" s="12"/>
      <c r="AT178" s="12"/>
      <c r="AU178" s="12"/>
      <c r="AV178" s="12"/>
      <c r="AW178" s="12"/>
      <c r="AX178" s="12"/>
      <c r="AY178" s="12"/>
      <c r="AZ178" s="12"/>
      <c r="BA178" s="12"/>
      <c r="BB178" s="12"/>
      <c r="BC178" s="12"/>
      <c r="BD178" s="12"/>
      <c r="BE178" s="12"/>
      <c r="BF178" s="12"/>
      <c r="BG178" s="12"/>
      <c r="BH178" s="12"/>
      <c r="BI178" s="12"/>
      <c r="BJ178" s="12"/>
      <c r="BK178" s="12"/>
      <c r="BL178" s="12"/>
      <c r="BM178" s="12"/>
      <c r="BN178" s="12"/>
      <c r="BO178" s="12"/>
      <c r="BP178" s="12"/>
      <c r="BQ178" s="12"/>
      <c r="BR178" s="12"/>
      <c r="BS178" s="12"/>
      <c r="BT178" s="12"/>
      <c r="BU178" s="12"/>
      <c r="BV178" s="12"/>
      <c r="BW178" s="12"/>
      <c r="BX178" s="12"/>
      <c r="BY178" s="12"/>
      <c r="BZ178" s="12"/>
      <c r="CA178" s="12"/>
      <c r="CB178" s="12"/>
      <c r="CC178" s="12"/>
    </row>
    <row r="179" spans="1:81" ht="15.75" x14ac:dyDescent="0.25">
      <c r="A179" s="20"/>
      <c r="B179" s="29"/>
      <c r="C179" s="29"/>
      <c r="D179" s="29"/>
      <c r="E179" s="29"/>
      <c r="F179" s="26"/>
      <c r="G179" s="13"/>
      <c r="H179" s="20"/>
      <c r="I179" s="22"/>
      <c r="J179" s="22"/>
      <c r="K179" s="22"/>
      <c r="L179" s="22"/>
      <c r="M179" s="24"/>
      <c r="N179" s="22"/>
      <c r="O179" s="20"/>
      <c r="P179" s="12"/>
      <c r="Q179" s="12"/>
      <c r="R179" s="12"/>
      <c r="S179" s="12"/>
      <c r="T179" s="12"/>
      <c r="U179" s="12"/>
      <c r="V179" s="12"/>
      <c r="W179" s="12"/>
      <c r="X179" s="12"/>
      <c r="Y179" s="12"/>
      <c r="Z179" s="12"/>
      <c r="AA179" s="12"/>
      <c r="AB179" s="12"/>
      <c r="AC179" s="12"/>
      <c r="AD179" s="12"/>
      <c r="AE179" s="12"/>
      <c r="AF179" s="12"/>
      <c r="AG179" s="12"/>
      <c r="AH179" s="12"/>
      <c r="AI179" s="12"/>
      <c r="AJ179" s="12"/>
      <c r="AK179" s="12"/>
      <c r="AL179" s="12"/>
      <c r="AM179" s="12"/>
      <c r="AN179" s="12"/>
      <c r="AO179" s="12"/>
      <c r="AP179" s="12"/>
      <c r="AQ179" s="12"/>
      <c r="AR179" s="12"/>
      <c r="AS179" s="12"/>
      <c r="AT179" s="12"/>
      <c r="AU179" s="12"/>
      <c r="AV179" s="12"/>
      <c r="AW179" s="12"/>
      <c r="AX179" s="12"/>
      <c r="AY179" s="12"/>
      <c r="AZ179" s="12"/>
      <c r="BA179" s="12"/>
      <c r="BB179" s="12"/>
      <c r="BC179" s="12"/>
      <c r="BD179" s="12"/>
      <c r="BE179" s="12"/>
      <c r="BF179" s="12"/>
      <c r="BG179" s="12"/>
      <c r="BH179" s="12"/>
      <c r="BI179" s="12"/>
      <c r="BJ179" s="12"/>
      <c r="BK179" s="12"/>
      <c r="BL179" s="12"/>
      <c r="BM179" s="12"/>
      <c r="BN179" s="12"/>
      <c r="BO179" s="12"/>
      <c r="BP179" s="12"/>
      <c r="BQ179" s="12"/>
      <c r="BR179" s="12"/>
      <c r="BS179" s="12"/>
      <c r="BT179" s="12"/>
      <c r="BU179" s="12"/>
      <c r="BV179" s="12"/>
      <c r="BW179" s="12"/>
      <c r="BX179" s="12"/>
      <c r="BY179" s="12"/>
      <c r="BZ179" s="12"/>
      <c r="CA179" s="12"/>
      <c r="CB179" s="12"/>
      <c r="CC179" s="12"/>
    </row>
    <row r="180" spans="1:81" ht="15.75" x14ac:dyDescent="0.25">
      <c r="A180" s="20"/>
      <c r="B180" s="29"/>
      <c r="C180" s="29"/>
      <c r="D180" s="29"/>
      <c r="E180" s="29"/>
      <c r="F180" s="26"/>
      <c r="G180" s="13"/>
      <c r="H180" s="20"/>
      <c r="I180" s="22"/>
      <c r="J180" s="22"/>
      <c r="K180" s="22"/>
      <c r="L180" s="22"/>
      <c r="M180" s="24"/>
      <c r="N180" s="22"/>
      <c r="O180" s="20"/>
      <c r="P180" s="12"/>
      <c r="Q180" s="12"/>
      <c r="R180" s="12"/>
      <c r="S180" s="12"/>
      <c r="T180" s="12"/>
      <c r="U180" s="12"/>
      <c r="V180" s="12"/>
      <c r="W180" s="12"/>
      <c r="X180" s="12"/>
      <c r="Y180" s="12"/>
      <c r="Z180" s="12"/>
      <c r="AA180" s="12"/>
      <c r="AB180" s="12"/>
      <c r="AC180" s="12"/>
      <c r="AD180" s="12"/>
      <c r="AE180" s="12"/>
      <c r="AF180" s="12"/>
      <c r="AG180" s="12"/>
      <c r="AH180" s="12"/>
      <c r="AI180" s="12"/>
      <c r="AJ180" s="12"/>
      <c r="AK180" s="12"/>
      <c r="AL180" s="12"/>
      <c r="AM180" s="12"/>
      <c r="AN180" s="12"/>
      <c r="AO180" s="12"/>
      <c r="AP180" s="12"/>
      <c r="AQ180" s="12"/>
      <c r="AR180" s="12"/>
      <c r="AS180" s="12"/>
      <c r="AT180" s="12"/>
      <c r="AU180" s="12"/>
      <c r="AV180" s="12"/>
      <c r="AW180" s="12"/>
      <c r="AX180" s="12"/>
      <c r="AY180" s="12"/>
      <c r="AZ180" s="12"/>
      <c r="BA180" s="12"/>
      <c r="BB180" s="12"/>
      <c r="BC180" s="12"/>
      <c r="BD180" s="12"/>
      <c r="BE180" s="12"/>
      <c r="BF180" s="12"/>
      <c r="BG180" s="12"/>
      <c r="BH180" s="12"/>
      <c r="BI180" s="12"/>
      <c r="BJ180" s="12"/>
      <c r="BK180" s="12"/>
      <c r="BL180" s="12"/>
      <c r="BM180" s="12"/>
      <c r="BN180" s="12"/>
      <c r="BO180" s="12"/>
      <c r="BP180" s="12"/>
      <c r="BQ180" s="12"/>
      <c r="BR180" s="12"/>
      <c r="BS180" s="12"/>
      <c r="BT180" s="12"/>
      <c r="BU180" s="12"/>
      <c r="BV180" s="12"/>
      <c r="BW180" s="12"/>
      <c r="BX180" s="12"/>
      <c r="BY180" s="12"/>
      <c r="BZ180" s="12"/>
      <c r="CA180" s="12"/>
      <c r="CB180" s="12"/>
      <c r="CC180" s="12"/>
    </row>
    <row r="181" spans="1:81" ht="15.75" x14ac:dyDescent="0.25">
      <c r="A181" s="20"/>
      <c r="B181" s="29"/>
      <c r="C181" s="29"/>
      <c r="D181" s="29"/>
      <c r="E181" s="29"/>
      <c r="F181" s="26"/>
      <c r="G181" s="13"/>
      <c r="H181" s="20"/>
      <c r="I181" s="22"/>
      <c r="J181" s="22"/>
      <c r="K181" s="22"/>
      <c r="L181" s="22"/>
      <c r="M181" s="24"/>
      <c r="N181" s="22"/>
      <c r="O181" s="20"/>
      <c r="P181" s="12"/>
      <c r="Q181" s="12"/>
      <c r="R181" s="12"/>
      <c r="S181" s="12"/>
      <c r="T181" s="12"/>
      <c r="U181" s="12"/>
      <c r="V181" s="12"/>
      <c r="W181" s="12"/>
      <c r="X181" s="12"/>
      <c r="Y181" s="12"/>
      <c r="Z181" s="12"/>
      <c r="AA181" s="12"/>
      <c r="AB181" s="12"/>
      <c r="AC181" s="12"/>
      <c r="AD181" s="12"/>
      <c r="AE181" s="12"/>
      <c r="AF181" s="12"/>
      <c r="AG181" s="12"/>
      <c r="AH181" s="12"/>
      <c r="AI181" s="12"/>
      <c r="AJ181" s="12"/>
      <c r="AK181" s="12"/>
      <c r="AL181" s="12"/>
      <c r="AM181" s="12"/>
      <c r="AN181" s="12"/>
      <c r="AO181" s="12"/>
      <c r="AP181" s="12"/>
      <c r="AQ181" s="12"/>
      <c r="AR181" s="12"/>
      <c r="AS181" s="12"/>
      <c r="AT181" s="12"/>
      <c r="AU181" s="12"/>
      <c r="AV181" s="12"/>
      <c r="AW181" s="12"/>
      <c r="AX181" s="12"/>
      <c r="AY181" s="12"/>
      <c r="AZ181" s="12"/>
      <c r="BA181" s="12"/>
      <c r="BB181" s="12"/>
      <c r="BC181" s="12"/>
      <c r="BD181" s="12"/>
      <c r="BE181" s="12"/>
      <c r="BF181" s="12"/>
      <c r="BG181" s="12"/>
      <c r="BH181" s="12"/>
      <c r="BI181" s="12"/>
      <c r="BJ181" s="12"/>
      <c r="BK181" s="12"/>
      <c r="BL181" s="12"/>
      <c r="BM181" s="12"/>
      <c r="BN181" s="12"/>
      <c r="BO181" s="12"/>
      <c r="BP181" s="12"/>
      <c r="BQ181" s="12"/>
      <c r="BR181" s="12"/>
      <c r="BS181" s="12"/>
      <c r="BT181" s="12"/>
      <c r="BU181" s="12"/>
      <c r="BV181" s="12"/>
      <c r="BW181" s="12"/>
      <c r="BX181" s="12"/>
      <c r="BY181" s="12"/>
      <c r="BZ181" s="12"/>
      <c r="CA181" s="12"/>
      <c r="CB181" s="12"/>
      <c r="CC181" s="12"/>
    </row>
    <row r="182" spans="1:81" ht="15.75" x14ac:dyDescent="0.25">
      <c r="A182" s="20"/>
      <c r="B182" s="29"/>
      <c r="C182" s="29"/>
      <c r="D182" s="29"/>
      <c r="E182" s="29"/>
      <c r="F182" s="26"/>
      <c r="G182" s="13"/>
      <c r="H182" s="20"/>
      <c r="I182" s="22"/>
      <c r="J182" s="22"/>
      <c r="K182" s="22"/>
      <c r="L182" s="22"/>
      <c r="M182" s="24"/>
      <c r="N182" s="22"/>
      <c r="O182" s="20"/>
      <c r="P182" s="12"/>
      <c r="Q182" s="12"/>
      <c r="R182" s="12"/>
      <c r="S182" s="12"/>
      <c r="T182" s="12"/>
      <c r="U182" s="12"/>
      <c r="V182" s="12"/>
      <c r="W182" s="12"/>
      <c r="X182" s="12"/>
      <c r="Y182" s="12"/>
      <c r="Z182" s="12"/>
      <c r="AA182" s="12"/>
      <c r="AB182" s="12"/>
      <c r="AC182" s="12"/>
      <c r="AD182" s="12"/>
      <c r="AE182" s="12"/>
      <c r="AF182" s="12"/>
      <c r="AG182" s="12"/>
      <c r="AH182" s="12"/>
      <c r="AI182" s="12"/>
      <c r="AJ182" s="12"/>
      <c r="AK182" s="12"/>
      <c r="AL182" s="12"/>
      <c r="AM182" s="12"/>
      <c r="AN182" s="12"/>
      <c r="AO182" s="12"/>
      <c r="AP182" s="12"/>
      <c r="AQ182" s="12"/>
      <c r="AR182" s="12"/>
      <c r="AS182" s="12"/>
      <c r="AT182" s="12"/>
      <c r="AU182" s="12"/>
      <c r="AV182" s="12"/>
      <c r="AW182" s="12"/>
      <c r="AX182" s="12"/>
      <c r="AY182" s="12"/>
      <c r="AZ182" s="12"/>
      <c r="BA182" s="12"/>
      <c r="BB182" s="12"/>
      <c r="BC182" s="12"/>
      <c r="BD182" s="12"/>
      <c r="BE182" s="12"/>
      <c r="BF182" s="12"/>
      <c r="BG182" s="12"/>
      <c r="BH182" s="12"/>
      <c r="BI182" s="12"/>
      <c r="BJ182" s="12"/>
      <c r="BK182" s="12"/>
      <c r="BL182" s="12"/>
      <c r="BM182" s="12"/>
      <c r="BN182" s="12"/>
      <c r="BO182" s="12"/>
      <c r="BP182" s="12"/>
      <c r="BQ182" s="12"/>
      <c r="BR182" s="12"/>
      <c r="BS182" s="12"/>
      <c r="BT182" s="12"/>
      <c r="BU182" s="12"/>
      <c r="BV182" s="12"/>
      <c r="BW182" s="12"/>
      <c r="BX182" s="12"/>
      <c r="BY182" s="12"/>
      <c r="BZ182" s="12"/>
      <c r="CA182" s="12"/>
      <c r="CB182" s="12"/>
      <c r="CC182" s="12"/>
    </row>
    <row r="183" spans="1:81" ht="15.75" x14ac:dyDescent="0.25">
      <c r="A183" s="20"/>
      <c r="B183" s="29"/>
      <c r="C183" s="29"/>
      <c r="D183" s="29"/>
      <c r="E183" s="29"/>
      <c r="F183" s="26"/>
      <c r="G183" s="13"/>
      <c r="H183" s="20"/>
      <c r="I183" s="22"/>
      <c r="J183" s="22"/>
      <c r="K183" s="22"/>
      <c r="L183" s="22"/>
      <c r="M183" s="24"/>
      <c r="N183" s="22"/>
      <c r="O183" s="20"/>
      <c r="P183" s="12"/>
      <c r="Q183" s="12"/>
      <c r="R183" s="12"/>
      <c r="S183" s="12"/>
      <c r="T183" s="12"/>
      <c r="U183" s="12"/>
      <c r="V183" s="12"/>
      <c r="W183" s="12"/>
      <c r="X183" s="12"/>
      <c r="Y183" s="12"/>
      <c r="Z183" s="12"/>
      <c r="AA183" s="12"/>
      <c r="AB183" s="12"/>
      <c r="AC183" s="12"/>
      <c r="AD183" s="12"/>
      <c r="AE183" s="12"/>
      <c r="AF183" s="12"/>
      <c r="AG183" s="12"/>
      <c r="AH183" s="12"/>
      <c r="AI183" s="12"/>
      <c r="AJ183" s="12"/>
      <c r="AK183" s="12"/>
      <c r="AL183" s="12"/>
      <c r="AM183" s="12"/>
      <c r="AN183" s="12"/>
      <c r="AO183" s="12"/>
      <c r="AP183" s="12"/>
      <c r="AQ183" s="12"/>
      <c r="AR183" s="12"/>
      <c r="AS183" s="12"/>
      <c r="AT183" s="12"/>
      <c r="AU183" s="12"/>
      <c r="AV183" s="12"/>
      <c r="AW183" s="12"/>
      <c r="AX183" s="12"/>
      <c r="AY183" s="12"/>
      <c r="AZ183" s="12"/>
      <c r="BA183" s="12"/>
      <c r="BB183" s="12"/>
      <c r="BC183" s="12"/>
      <c r="BD183" s="12"/>
      <c r="BE183" s="12"/>
      <c r="BF183" s="12"/>
      <c r="BG183" s="12"/>
      <c r="BH183" s="12"/>
      <c r="BI183" s="12"/>
      <c r="BJ183" s="12"/>
      <c r="BK183" s="12"/>
      <c r="BL183" s="12"/>
      <c r="BM183" s="12"/>
      <c r="BN183" s="12"/>
      <c r="BO183" s="12"/>
      <c r="BP183" s="12"/>
      <c r="BQ183" s="12"/>
      <c r="BR183" s="12"/>
      <c r="BS183" s="12"/>
      <c r="BT183" s="12"/>
      <c r="BU183" s="12"/>
      <c r="BV183" s="12"/>
      <c r="BW183" s="12"/>
      <c r="BX183" s="12"/>
      <c r="BY183" s="12"/>
      <c r="BZ183" s="12"/>
      <c r="CA183" s="12"/>
      <c r="CB183" s="12"/>
      <c r="CC183" s="12"/>
    </row>
    <row r="184" spans="1:81" ht="15.75" x14ac:dyDescent="0.25">
      <c r="A184" s="20"/>
      <c r="B184" s="29"/>
      <c r="C184" s="29"/>
      <c r="D184" s="29"/>
      <c r="E184" s="29"/>
      <c r="F184" s="26"/>
      <c r="G184" s="13"/>
      <c r="H184" s="20"/>
      <c r="I184" s="22"/>
      <c r="J184" s="22"/>
      <c r="K184" s="22"/>
      <c r="L184" s="22"/>
      <c r="M184" s="24"/>
      <c r="N184" s="22"/>
      <c r="O184" s="20"/>
      <c r="P184" s="12"/>
      <c r="Q184" s="12"/>
      <c r="R184" s="12"/>
      <c r="S184" s="12"/>
      <c r="T184" s="12"/>
      <c r="U184" s="12"/>
      <c r="V184" s="12"/>
      <c r="W184" s="12"/>
      <c r="X184" s="12"/>
      <c r="Y184" s="12"/>
      <c r="Z184" s="12"/>
      <c r="AA184" s="12"/>
      <c r="AB184" s="12"/>
      <c r="AC184" s="12"/>
      <c r="AD184" s="12"/>
      <c r="AE184" s="12"/>
      <c r="AF184" s="12"/>
      <c r="AG184" s="12"/>
      <c r="AH184" s="12"/>
      <c r="AI184" s="12"/>
      <c r="AJ184" s="12"/>
      <c r="AK184" s="12"/>
      <c r="AL184" s="12"/>
      <c r="AM184" s="12"/>
      <c r="AN184" s="12"/>
      <c r="AO184" s="12"/>
      <c r="AP184" s="12"/>
      <c r="AQ184" s="12"/>
      <c r="AR184" s="12"/>
      <c r="AS184" s="12"/>
      <c r="AT184" s="12"/>
      <c r="AU184" s="12"/>
      <c r="AV184" s="12"/>
      <c r="AW184" s="12"/>
      <c r="AX184" s="12"/>
      <c r="AY184" s="12"/>
      <c r="AZ184" s="12"/>
      <c r="BA184" s="12"/>
      <c r="BB184" s="12"/>
      <c r="BC184" s="12"/>
      <c r="BD184" s="12"/>
      <c r="BE184" s="12"/>
      <c r="BF184" s="12"/>
      <c r="BG184" s="12"/>
      <c r="BH184" s="12"/>
      <c r="BI184" s="12"/>
      <c r="BJ184" s="12"/>
      <c r="BK184" s="12"/>
      <c r="BL184" s="12"/>
      <c r="BM184" s="12"/>
      <c r="BN184" s="12"/>
      <c r="BO184" s="12"/>
      <c r="BP184" s="12"/>
      <c r="BQ184" s="12"/>
      <c r="BR184" s="12"/>
      <c r="BS184" s="12"/>
      <c r="BT184" s="12"/>
      <c r="BU184" s="12"/>
      <c r="BV184" s="12"/>
      <c r="BW184" s="12"/>
      <c r="BX184" s="12"/>
      <c r="BY184" s="12"/>
      <c r="BZ184" s="12"/>
      <c r="CA184" s="12"/>
      <c r="CB184" s="12"/>
      <c r="CC184" s="12"/>
    </row>
    <row r="185" spans="1:81" ht="15.75" x14ac:dyDescent="0.25">
      <c r="A185" s="20"/>
      <c r="B185" s="29"/>
      <c r="C185" s="29"/>
      <c r="D185" s="29"/>
      <c r="E185" s="29"/>
      <c r="F185" s="26"/>
      <c r="G185" s="13"/>
      <c r="H185" s="20"/>
      <c r="I185" s="22"/>
      <c r="J185" s="22"/>
      <c r="K185" s="22"/>
      <c r="L185" s="22"/>
      <c r="M185" s="24"/>
      <c r="N185" s="22"/>
      <c r="O185" s="20"/>
      <c r="P185" s="12"/>
      <c r="Q185" s="12"/>
      <c r="R185" s="12"/>
      <c r="S185" s="12"/>
      <c r="T185" s="12"/>
      <c r="U185" s="12"/>
      <c r="V185" s="12"/>
      <c r="W185" s="12"/>
      <c r="X185" s="12"/>
      <c r="Y185" s="12"/>
      <c r="Z185" s="12"/>
      <c r="AA185" s="12"/>
      <c r="AB185" s="12"/>
      <c r="AC185" s="12"/>
      <c r="AD185" s="12"/>
      <c r="AE185" s="12"/>
      <c r="AF185" s="12"/>
      <c r="AG185" s="12"/>
      <c r="AH185" s="12"/>
      <c r="AI185" s="12"/>
      <c r="AJ185" s="12"/>
      <c r="AK185" s="12"/>
      <c r="AL185" s="12"/>
      <c r="AM185" s="12"/>
      <c r="AN185" s="12"/>
      <c r="AO185" s="12"/>
      <c r="AP185" s="12"/>
      <c r="AQ185" s="12"/>
      <c r="AR185" s="12"/>
      <c r="AS185" s="12"/>
      <c r="AT185" s="12"/>
      <c r="AU185" s="12"/>
      <c r="AV185" s="12"/>
      <c r="AW185" s="12"/>
      <c r="AX185" s="12"/>
      <c r="AY185" s="12"/>
      <c r="AZ185" s="12"/>
      <c r="BA185" s="12"/>
      <c r="BB185" s="12"/>
      <c r="BC185" s="12"/>
      <c r="BD185" s="12"/>
      <c r="BE185" s="12"/>
      <c r="BF185" s="12"/>
      <c r="BG185" s="12"/>
      <c r="BH185" s="12"/>
      <c r="BI185" s="12"/>
      <c r="BJ185" s="12"/>
      <c r="BK185" s="12"/>
      <c r="BL185" s="12"/>
      <c r="BM185" s="12"/>
      <c r="BN185" s="12"/>
      <c r="BO185" s="12"/>
      <c r="BP185" s="12"/>
      <c r="BQ185" s="12"/>
      <c r="BR185" s="12"/>
      <c r="BS185" s="12"/>
      <c r="BT185" s="12"/>
      <c r="BU185" s="12"/>
      <c r="BV185" s="12"/>
      <c r="BW185" s="12"/>
      <c r="BX185" s="12"/>
      <c r="BY185" s="12"/>
      <c r="BZ185" s="12"/>
      <c r="CA185" s="12"/>
      <c r="CB185" s="12"/>
      <c r="CC185" s="12"/>
    </row>
    <row r="186" spans="1:81" ht="15.75" x14ac:dyDescent="0.25">
      <c r="A186" s="20"/>
      <c r="B186" s="29"/>
      <c r="C186" s="29"/>
      <c r="D186" s="29"/>
      <c r="E186" s="29"/>
      <c r="F186" s="26"/>
      <c r="G186" s="13"/>
      <c r="H186" s="20"/>
      <c r="I186" s="22"/>
      <c r="J186" s="22"/>
      <c r="K186" s="22"/>
      <c r="L186" s="22"/>
      <c r="M186" s="24"/>
      <c r="N186" s="22"/>
      <c r="O186" s="20"/>
      <c r="P186" s="12"/>
      <c r="Q186" s="12"/>
      <c r="R186" s="12"/>
      <c r="S186" s="12"/>
      <c r="T186" s="12"/>
      <c r="U186" s="12"/>
      <c r="V186" s="12"/>
      <c r="W186" s="12"/>
      <c r="X186" s="12"/>
      <c r="Y186" s="12"/>
      <c r="Z186" s="12"/>
      <c r="AA186" s="12"/>
      <c r="AB186" s="12"/>
      <c r="AC186" s="12"/>
      <c r="AD186" s="12"/>
      <c r="AE186" s="12"/>
      <c r="AF186" s="12"/>
      <c r="AG186" s="12"/>
      <c r="AH186" s="12"/>
      <c r="AI186" s="12"/>
      <c r="AJ186" s="12"/>
      <c r="AK186" s="12"/>
      <c r="AL186" s="12"/>
      <c r="AM186" s="12"/>
      <c r="AN186" s="12"/>
      <c r="AO186" s="12"/>
      <c r="AP186" s="12"/>
      <c r="AQ186" s="12"/>
      <c r="AR186" s="12"/>
      <c r="AS186" s="12"/>
      <c r="AT186" s="12"/>
      <c r="AU186" s="12"/>
      <c r="AV186" s="12"/>
      <c r="AW186" s="12"/>
      <c r="AX186" s="12"/>
      <c r="AY186" s="12"/>
      <c r="AZ186" s="12"/>
      <c r="BA186" s="12"/>
      <c r="BB186" s="12"/>
      <c r="BC186" s="12"/>
      <c r="BD186" s="12"/>
      <c r="BE186" s="12"/>
      <c r="BF186" s="12"/>
      <c r="BG186" s="12"/>
      <c r="BH186" s="12"/>
      <c r="BI186" s="12"/>
      <c r="BJ186" s="12"/>
      <c r="BK186" s="12"/>
      <c r="BL186" s="12"/>
      <c r="BM186" s="12"/>
      <c r="BN186" s="12"/>
      <c r="BO186" s="12"/>
      <c r="BP186" s="12"/>
      <c r="BQ186" s="12"/>
      <c r="BR186" s="12"/>
      <c r="BS186" s="12"/>
      <c r="BT186" s="12"/>
      <c r="BU186" s="12"/>
      <c r="BV186" s="12"/>
      <c r="BW186" s="12"/>
      <c r="BX186" s="12"/>
      <c r="BY186" s="12"/>
      <c r="BZ186" s="12"/>
      <c r="CA186" s="12"/>
      <c r="CB186" s="12"/>
      <c r="CC186" s="12"/>
    </row>
    <row r="187" spans="1:81" ht="15.75" x14ac:dyDescent="0.25">
      <c r="A187" s="20"/>
      <c r="B187" s="29"/>
      <c r="C187" s="29"/>
      <c r="D187" s="29"/>
      <c r="E187" s="29"/>
      <c r="F187" s="26"/>
      <c r="G187" s="13"/>
      <c r="H187" s="20"/>
      <c r="I187" s="22"/>
      <c r="J187" s="22"/>
      <c r="K187" s="22"/>
      <c r="L187" s="22"/>
      <c r="M187" s="24"/>
      <c r="N187" s="22"/>
      <c r="O187" s="20"/>
      <c r="P187" s="12"/>
      <c r="Q187" s="12"/>
      <c r="R187" s="12"/>
      <c r="S187" s="12"/>
      <c r="T187" s="12"/>
      <c r="U187" s="12"/>
      <c r="V187" s="12"/>
      <c r="W187" s="12"/>
      <c r="X187" s="12"/>
      <c r="Y187" s="12"/>
      <c r="Z187" s="12"/>
      <c r="AA187" s="12"/>
      <c r="AB187" s="12"/>
      <c r="AC187" s="12"/>
      <c r="AD187" s="12"/>
      <c r="AE187" s="12"/>
      <c r="AF187" s="12"/>
      <c r="AG187" s="12"/>
      <c r="AH187" s="12"/>
      <c r="AI187" s="12"/>
      <c r="AJ187" s="12"/>
      <c r="AK187" s="12"/>
      <c r="AL187" s="12"/>
      <c r="AM187" s="12"/>
      <c r="AN187" s="12"/>
      <c r="AO187" s="12"/>
      <c r="AP187" s="12"/>
      <c r="AQ187" s="12"/>
      <c r="AR187" s="12"/>
      <c r="AS187" s="12"/>
      <c r="AT187" s="12"/>
      <c r="AU187" s="12"/>
      <c r="AV187" s="12"/>
      <c r="AW187" s="12"/>
      <c r="AX187" s="12"/>
      <c r="AY187" s="12"/>
      <c r="AZ187" s="12"/>
      <c r="BA187" s="12"/>
      <c r="BB187" s="12"/>
      <c r="BC187" s="12"/>
      <c r="BD187" s="12"/>
      <c r="BE187" s="12"/>
      <c r="BF187" s="12"/>
      <c r="BG187" s="12"/>
      <c r="BH187" s="12"/>
      <c r="BI187" s="12"/>
      <c r="BJ187" s="12"/>
      <c r="BK187" s="12"/>
      <c r="BL187" s="12"/>
      <c r="BM187" s="12"/>
      <c r="BN187" s="12"/>
      <c r="BO187" s="12"/>
      <c r="BP187" s="12"/>
      <c r="BQ187" s="12"/>
      <c r="BR187" s="12"/>
      <c r="BS187" s="12"/>
      <c r="BT187" s="12"/>
      <c r="BU187" s="12"/>
      <c r="BV187" s="12"/>
      <c r="BW187" s="12"/>
      <c r="BX187" s="12"/>
      <c r="BY187" s="12"/>
      <c r="BZ187" s="12"/>
      <c r="CA187" s="12"/>
      <c r="CB187" s="12"/>
      <c r="CC187" s="12"/>
    </row>
    <row r="188" spans="1:81" ht="15.75" x14ac:dyDescent="0.25">
      <c r="A188" s="20"/>
      <c r="B188" s="29"/>
      <c r="C188" s="29"/>
      <c r="D188" s="29"/>
      <c r="E188" s="29"/>
      <c r="F188" s="26"/>
      <c r="G188" s="13"/>
      <c r="H188" s="20"/>
      <c r="I188" s="22"/>
      <c r="J188" s="22"/>
      <c r="K188" s="22"/>
      <c r="L188" s="22"/>
      <c r="M188" s="24"/>
      <c r="N188" s="22"/>
      <c r="O188" s="20"/>
      <c r="P188" s="12"/>
      <c r="Q188" s="12"/>
      <c r="R188" s="12"/>
      <c r="S188" s="12"/>
      <c r="T188" s="12"/>
      <c r="U188" s="12"/>
      <c r="V188" s="12"/>
      <c r="W188" s="12"/>
      <c r="X188" s="12"/>
      <c r="Y188" s="12"/>
      <c r="Z188" s="12"/>
      <c r="AA188" s="12"/>
      <c r="AB188" s="12"/>
      <c r="AC188" s="12"/>
      <c r="AD188" s="12"/>
      <c r="AE188" s="12"/>
      <c r="AF188" s="12"/>
      <c r="AG188" s="12"/>
      <c r="AH188" s="12"/>
      <c r="AI188" s="12"/>
      <c r="AJ188" s="12"/>
      <c r="AK188" s="12"/>
      <c r="AL188" s="12"/>
      <c r="AM188" s="12"/>
      <c r="AN188" s="12"/>
      <c r="AO188" s="12"/>
      <c r="AP188" s="12"/>
      <c r="AQ188" s="12"/>
      <c r="AR188" s="12"/>
      <c r="AS188" s="12"/>
      <c r="AT188" s="12"/>
      <c r="AU188" s="12"/>
      <c r="AV188" s="12"/>
      <c r="AW188" s="12"/>
      <c r="AX188" s="12"/>
      <c r="AY188" s="12"/>
      <c r="AZ188" s="12"/>
      <c r="BA188" s="12"/>
      <c r="BB188" s="12"/>
      <c r="BC188" s="12"/>
      <c r="BD188" s="12"/>
      <c r="BE188" s="12"/>
      <c r="BF188" s="12"/>
      <c r="BG188" s="12"/>
      <c r="BH188" s="12"/>
      <c r="BI188" s="12"/>
      <c r="BJ188" s="12"/>
      <c r="BK188" s="12"/>
      <c r="BL188" s="12"/>
      <c r="BM188" s="12"/>
      <c r="BN188" s="12"/>
      <c r="BO188" s="12"/>
      <c r="BP188" s="12"/>
      <c r="BQ188" s="12"/>
      <c r="BR188" s="12"/>
      <c r="BS188" s="12"/>
      <c r="BT188" s="12"/>
      <c r="BU188" s="12"/>
      <c r="BV188" s="12"/>
      <c r="BW188" s="12"/>
      <c r="BX188" s="12"/>
      <c r="BY188" s="12"/>
      <c r="BZ188" s="12"/>
      <c r="CA188" s="12"/>
      <c r="CB188" s="12"/>
      <c r="CC188" s="12"/>
    </row>
    <row r="189" spans="1:81" ht="15.75" x14ac:dyDescent="0.25">
      <c r="A189" s="20"/>
      <c r="B189" s="29"/>
      <c r="C189" s="29"/>
      <c r="D189" s="29"/>
      <c r="E189" s="29"/>
      <c r="F189" s="26"/>
      <c r="G189" s="13"/>
      <c r="H189" s="20"/>
      <c r="I189" s="22"/>
      <c r="J189" s="22"/>
      <c r="K189" s="22"/>
      <c r="L189" s="22"/>
      <c r="M189" s="24"/>
      <c r="N189" s="22"/>
      <c r="O189" s="20"/>
      <c r="P189" s="12"/>
      <c r="Q189" s="12"/>
      <c r="R189" s="12"/>
      <c r="S189" s="12"/>
      <c r="T189" s="12"/>
      <c r="U189" s="12"/>
      <c r="V189" s="12"/>
      <c r="W189" s="12"/>
      <c r="X189" s="12"/>
      <c r="Y189" s="12"/>
      <c r="Z189" s="12"/>
      <c r="AA189" s="12"/>
      <c r="AB189" s="12"/>
      <c r="AC189" s="12"/>
      <c r="AD189" s="12"/>
      <c r="AE189" s="12"/>
      <c r="AF189" s="12"/>
      <c r="AG189" s="12"/>
      <c r="AH189" s="12"/>
      <c r="AI189" s="12"/>
      <c r="AJ189" s="12"/>
      <c r="AK189" s="12"/>
      <c r="AL189" s="12"/>
      <c r="AM189" s="12"/>
      <c r="AN189" s="12"/>
      <c r="AO189" s="12"/>
      <c r="AP189" s="12"/>
      <c r="AQ189" s="12"/>
      <c r="AR189" s="12"/>
      <c r="AS189" s="12"/>
      <c r="AT189" s="12"/>
      <c r="AU189" s="12"/>
      <c r="AV189" s="12"/>
      <c r="AW189" s="12"/>
      <c r="AX189" s="12"/>
      <c r="AY189" s="12"/>
      <c r="AZ189" s="12"/>
      <c r="BA189" s="12"/>
      <c r="BB189" s="12"/>
      <c r="BC189" s="12"/>
      <c r="BD189" s="12"/>
      <c r="BE189" s="12"/>
      <c r="BF189" s="12"/>
      <c r="BG189" s="12"/>
      <c r="BH189" s="12"/>
      <c r="BI189" s="12"/>
      <c r="BJ189" s="12"/>
      <c r="BK189" s="12"/>
      <c r="BL189" s="12"/>
      <c r="BM189" s="12"/>
      <c r="BN189" s="12"/>
      <c r="BO189" s="12"/>
      <c r="BP189" s="12"/>
      <c r="BQ189" s="12"/>
      <c r="BR189" s="12"/>
      <c r="BS189" s="12"/>
      <c r="BT189" s="12"/>
      <c r="BU189" s="12"/>
      <c r="BV189" s="12"/>
      <c r="BW189" s="12"/>
      <c r="BX189" s="12"/>
      <c r="BY189" s="12"/>
      <c r="BZ189" s="12"/>
      <c r="CA189" s="12"/>
      <c r="CB189" s="12"/>
      <c r="CC189" s="12"/>
    </row>
    <row r="190" spans="1:81" ht="15.75" x14ac:dyDescent="0.25">
      <c r="A190" s="20"/>
      <c r="B190" s="29"/>
      <c r="C190" s="29"/>
      <c r="D190" s="29"/>
      <c r="E190" s="29"/>
      <c r="F190" s="26"/>
      <c r="G190" s="13"/>
      <c r="H190" s="20"/>
      <c r="I190" s="22"/>
      <c r="J190" s="22"/>
      <c r="K190" s="22"/>
      <c r="L190" s="22"/>
      <c r="M190" s="24"/>
      <c r="N190" s="22"/>
      <c r="O190" s="20"/>
      <c r="P190" s="12"/>
      <c r="Q190" s="12"/>
      <c r="R190" s="12"/>
      <c r="S190" s="12"/>
      <c r="T190" s="12"/>
      <c r="U190" s="12"/>
      <c r="V190" s="12"/>
      <c r="W190" s="12"/>
      <c r="X190" s="12"/>
      <c r="Y190" s="12"/>
      <c r="Z190" s="12"/>
      <c r="AA190" s="12"/>
      <c r="AB190" s="12"/>
      <c r="AC190" s="12"/>
      <c r="AD190" s="12"/>
      <c r="AE190" s="12"/>
      <c r="AF190" s="12"/>
      <c r="AG190" s="12"/>
      <c r="AH190" s="12"/>
      <c r="AI190" s="12"/>
      <c r="AJ190" s="12"/>
      <c r="AK190" s="12"/>
      <c r="AL190" s="12"/>
      <c r="AM190" s="12"/>
      <c r="AN190" s="12"/>
      <c r="AO190" s="12"/>
      <c r="AP190" s="12"/>
      <c r="AQ190" s="12"/>
      <c r="AR190" s="12"/>
      <c r="AS190" s="12"/>
      <c r="AT190" s="12"/>
      <c r="AU190" s="12"/>
      <c r="AV190" s="12"/>
      <c r="AW190" s="12"/>
      <c r="AX190" s="12"/>
      <c r="AY190" s="12"/>
      <c r="AZ190" s="12"/>
      <c r="BA190" s="12"/>
      <c r="BB190" s="12"/>
      <c r="BC190" s="12"/>
      <c r="BD190" s="12"/>
      <c r="BE190" s="12"/>
      <c r="BF190" s="12"/>
      <c r="BG190" s="12"/>
      <c r="BH190" s="12"/>
      <c r="BI190" s="12"/>
      <c r="BJ190" s="12"/>
      <c r="BK190" s="12"/>
      <c r="BL190" s="12"/>
      <c r="BM190" s="12"/>
      <c r="BN190" s="12"/>
      <c r="BO190" s="12"/>
      <c r="BP190" s="12"/>
      <c r="BQ190" s="12"/>
      <c r="BR190" s="12"/>
      <c r="BS190" s="12"/>
      <c r="BT190" s="12"/>
      <c r="BU190" s="12"/>
      <c r="BV190" s="12"/>
      <c r="BW190" s="12"/>
      <c r="BX190" s="12"/>
      <c r="BY190" s="12"/>
      <c r="BZ190" s="12"/>
      <c r="CA190" s="12"/>
      <c r="CB190" s="12"/>
      <c r="CC190" s="12"/>
    </row>
    <row r="191" spans="1:81" ht="15.75" x14ac:dyDescent="0.25">
      <c r="A191" s="20"/>
      <c r="B191" s="29"/>
      <c r="C191" s="29"/>
      <c r="D191" s="29"/>
      <c r="E191" s="29"/>
      <c r="F191" s="26"/>
      <c r="G191" s="13"/>
      <c r="H191" s="20"/>
      <c r="I191" s="22"/>
      <c r="J191" s="22"/>
      <c r="K191" s="22"/>
      <c r="L191" s="22"/>
      <c r="M191" s="24"/>
      <c r="N191" s="22"/>
      <c r="O191" s="20"/>
      <c r="P191" s="12"/>
      <c r="Q191" s="12"/>
      <c r="R191" s="12"/>
      <c r="S191" s="12"/>
      <c r="T191" s="12"/>
      <c r="U191" s="12"/>
      <c r="V191" s="12"/>
      <c r="W191" s="12"/>
      <c r="X191" s="12"/>
      <c r="Y191" s="12"/>
      <c r="Z191" s="12"/>
      <c r="AA191" s="12"/>
      <c r="AB191" s="12"/>
      <c r="AC191" s="12"/>
      <c r="AD191" s="12"/>
      <c r="AE191" s="12"/>
      <c r="AF191" s="12"/>
      <c r="AG191" s="12"/>
      <c r="AH191" s="12"/>
      <c r="AI191" s="12"/>
      <c r="AJ191" s="12"/>
      <c r="AK191" s="12"/>
      <c r="AL191" s="12"/>
      <c r="AM191" s="12"/>
      <c r="AN191" s="12"/>
      <c r="AO191" s="12"/>
      <c r="AP191" s="12"/>
      <c r="AQ191" s="12"/>
      <c r="AR191" s="12"/>
      <c r="AS191" s="12"/>
      <c r="AT191" s="12"/>
      <c r="AU191" s="12"/>
      <c r="AV191" s="12"/>
      <c r="AW191" s="12"/>
      <c r="AX191" s="12"/>
      <c r="AY191" s="12"/>
      <c r="AZ191" s="12"/>
      <c r="BA191" s="12"/>
      <c r="BB191" s="12"/>
      <c r="BC191" s="12"/>
      <c r="BD191" s="12"/>
      <c r="BE191" s="12"/>
      <c r="BF191" s="12"/>
      <c r="BG191" s="12"/>
      <c r="BH191" s="12"/>
      <c r="BI191" s="12"/>
      <c r="BJ191" s="12"/>
      <c r="BK191" s="12"/>
      <c r="BL191" s="12"/>
      <c r="BM191" s="12"/>
      <c r="BN191" s="12"/>
      <c r="BO191" s="12"/>
      <c r="BP191" s="12"/>
      <c r="BQ191" s="12"/>
      <c r="BR191" s="12"/>
      <c r="BS191" s="12"/>
      <c r="BT191" s="12"/>
      <c r="BU191" s="12"/>
      <c r="BV191" s="12"/>
      <c r="BW191" s="12"/>
      <c r="BX191" s="12"/>
      <c r="BY191" s="12"/>
      <c r="BZ191" s="12"/>
      <c r="CA191" s="12"/>
      <c r="CB191" s="12"/>
      <c r="CC191" s="12"/>
    </row>
    <row r="192" spans="1:81" ht="15.75" x14ac:dyDescent="0.25">
      <c r="A192" s="20"/>
      <c r="B192" s="29"/>
      <c r="C192" s="29"/>
      <c r="D192" s="29"/>
      <c r="E192" s="29"/>
      <c r="F192" s="26"/>
      <c r="G192" s="13"/>
      <c r="H192" s="20"/>
      <c r="I192" s="22"/>
      <c r="J192" s="22"/>
      <c r="K192" s="22"/>
      <c r="L192" s="22"/>
      <c r="M192" s="24"/>
      <c r="N192" s="22"/>
      <c r="O192" s="20"/>
      <c r="P192" s="12"/>
      <c r="Q192" s="12"/>
      <c r="R192" s="12"/>
      <c r="S192" s="12"/>
      <c r="T192" s="12"/>
      <c r="U192" s="12"/>
      <c r="V192" s="12"/>
      <c r="W192" s="12"/>
      <c r="X192" s="12"/>
      <c r="Y192" s="12"/>
      <c r="Z192" s="12"/>
      <c r="AA192" s="12"/>
      <c r="AB192" s="12"/>
      <c r="AC192" s="12"/>
      <c r="AD192" s="12"/>
      <c r="AE192" s="12"/>
      <c r="AF192" s="12"/>
      <c r="AG192" s="12"/>
      <c r="AH192" s="12"/>
      <c r="AI192" s="12"/>
      <c r="AJ192" s="12"/>
      <c r="AK192" s="12"/>
      <c r="AL192" s="12"/>
      <c r="AM192" s="12"/>
      <c r="AN192" s="12"/>
      <c r="AO192" s="12"/>
      <c r="AP192" s="12"/>
      <c r="AQ192" s="12"/>
      <c r="AR192" s="12"/>
      <c r="AS192" s="12"/>
      <c r="AT192" s="12"/>
      <c r="AU192" s="12"/>
      <c r="AV192" s="12"/>
      <c r="AW192" s="12"/>
      <c r="AX192" s="12"/>
      <c r="AY192" s="12"/>
      <c r="AZ192" s="12"/>
      <c r="BA192" s="12"/>
      <c r="BB192" s="12"/>
      <c r="BC192" s="12"/>
      <c r="BD192" s="12"/>
      <c r="BE192" s="12"/>
      <c r="BF192" s="12"/>
      <c r="BG192" s="12"/>
      <c r="BH192" s="12"/>
      <c r="BI192" s="12"/>
      <c r="BJ192" s="12"/>
      <c r="BK192" s="12"/>
      <c r="BL192" s="12"/>
      <c r="BM192" s="12"/>
      <c r="BN192" s="12"/>
      <c r="BO192" s="12"/>
      <c r="BP192" s="12"/>
      <c r="BQ192" s="12"/>
      <c r="BR192" s="12"/>
      <c r="BS192" s="12"/>
      <c r="BT192" s="12"/>
      <c r="BU192" s="12"/>
      <c r="BV192" s="12"/>
      <c r="BW192" s="12"/>
      <c r="BX192" s="12"/>
      <c r="BY192" s="12"/>
      <c r="BZ192" s="12"/>
      <c r="CA192" s="12"/>
      <c r="CB192" s="12"/>
      <c r="CC192" s="12"/>
    </row>
    <row r="193" spans="1:81" ht="15.75" x14ac:dyDescent="0.25">
      <c r="A193" s="20"/>
      <c r="B193" s="29"/>
      <c r="C193" s="29"/>
      <c r="D193" s="29"/>
      <c r="E193" s="29"/>
      <c r="F193" s="26"/>
      <c r="G193" s="13"/>
      <c r="H193" s="20"/>
      <c r="I193" s="22"/>
      <c r="J193" s="22"/>
      <c r="K193" s="22"/>
      <c r="L193" s="22"/>
      <c r="M193" s="24"/>
      <c r="N193" s="22"/>
      <c r="O193" s="20"/>
      <c r="P193" s="12"/>
      <c r="Q193" s="12"/>
      <c r="R193" s="12"/>
      <c r="S193" s="12"/>
      <c r="T193" s="12"/>
      <c r="U193" s="12"/>
      <c r="V193" s="12"/>
      <c r="W193" s="12"/>
      <c r="X193" s="12"/>
      <c r="Y193" s="12"/>
      <c r="Z193" s="12"/>
      <c r="AA193" s="12"/>
      <c r="AB193" s="12"/>
      <c r="AC193" s="12"/>
      <c r="AD193" s="12"/>
      <c r="AE193" s="12"/>
      <c r="AF193" s="12"/>
      <c r="AG193" s="12"/>
      <c r="AH193" s="12"/>
      <c r="AI193" s="12"/>
      <c r="AJ193" s="12"/>
      <c r="AK193" s="12"/>
      <c r="AL193" s="12"/>
      <c r="AM193" s="12"/>
      <c r="AN193" s="12"/>
      <c r="AO193" s="12"/>
      <c r="AP193" s="12"/>
      <c r="AQ193" s="12"/>
      <c r="AR193" s="12"/>
      <c r="AS193" s="12"/>
      <c r="AT193" s="12"/>
      <c r="AU193" s="12"/>
      <c r="AV193" s="12"/>
      <c r="AW193" s="12"/>
      <c r="AX193" s="12"/>
      <c r="AY193" s="12"/>
      <c r="AZ193" s="12"/>
      <c r="BA193" s="12"/>
      <c r="BB193" s="12"/>
      <c r="BC193" s="12"/>
      <c r="BD193" s="12"/>
      <c r="BE193" s="12"/>
      <c r="BF193" s="12"/>
      <c r="BG193" s="12"/>
      <c r="BH193" s="12"/>
      <c r="BI193" s="12"/>
      <c r="BJ193" s="12"/>
      <c r="BK193" s="12"/>
      <c r="BL193" s="12"/>
      <c r="BM193" s="12"/>
      <c r="BN193" s="12"/>
      <c r="BO193" s="12"/>
      <c r="BP193" s="12"/>
      <c r="BQ193" s="12"/>
      <c r="BR193" s="12"/>
      <c r="BS193" s="12"/>
      <c r="BT193" s="12"/>
      <c r="BU193" s="12"/>
      <c r="BV193" s="12"/>
      <c r="BW193" s="12"/>
      <c r="BX193" s="12"/>
      <c r="BY193" s="12"/>
      <c r="BZ193" s="12"/>
      <c r="CA193" s="12"/>
      <c r="CB193" s="12"/>
      <c r="CC193" s="12"/>
    </row>
    <row r="194" spans="1:81" ht="15.75" x14ac:dyDescent="0.25">
      <c r="A194" s="20"/>
      <c r="B194" s="29"/>
      <c r="C194" s="29"/>
      <c r="D194" s="29"/>
      <c r="E194" s="29"/>
      <c r="F194" s="26"/>
      <c r="G194" s="13"/>
      <c r="H194" s="20"/>
      <c r="I194" s="22"/>
      <c r="J194" s="22"/>
      <c r="K194" s="22"/>
      <c r="L194" s="22"/>
      <c r="M194" s="24"/>
      <c r="N194" s="22"/>
      <c r="O194" s="20"/>
      <c r="P194" s="12"/>
      <c r="Q194" s="12"/>
      <c r="R194" s="12"/>
      <c r="S194" s="12"/>
      <c r="T194" s="12"/>
      <c r="U194" s="12"/>
      <c r="V194" s="12"/>
      <c r="W194" s="12"/>
      <c r="X194" s="12"/>
      <c r="Y194" s="12"/>
      <c r="Z194" s="12"/>
      <c r="AA194" s="12"/>
      <c r="AB194" s="12"/>
      <c r="AC194" s="12"/>
      <c r="AD194" s="12"/>
      <c r="AE194" s="12"/>
      <c r="AF194" s="12"/>
      <c r="AG194" s="12"/>
      <c r="AH194" s="12"/>
      <c r="AI194" s="12"/>
      <c r="AJ194" s="12"/>
      <c r="AK194" s="12"/>
      <c r="AL194" s="12"/>
      <c r="AM194" s="12"/>
      <c r="AN194" s="12"/>
      <c r="AO194" s="12"/>
      <c r="AP194" s="12"/>
      <c r="AQ194" s="12"/>
      <c r="AR194" s="12"/>
      <c r="AS194" s="12"/>
      <c r="AT194" s="12"/>
      <c r="AU194" s="12"/>
      <c r="AV194" s="12"/>
      <c r="AW194" s="12"/>
      <c r="AX194" s="12"/>
      <c r="AY194" s="12"/>
      <c r="AZ194" s="12"/>
      <c r="BA194" s="12"/>
      <c r="BB194" s="12"/>
      <c r="BC194" s="12"/>
      <c r="BD194" s="12"/>
      <c r="BE194" s="12"/>
      <c r="BF194" s="12"/>
      <c r="BG194" s="12"/>
      <c r="BH194" s="12"/>
      <c r="BI194" s="12"/>
      <c r="BJ194" s="12"/>
      <c r="BK194" s="12"/>
      <c r="BL194" s="12"/>
      <c r="BM194" s="12"/>
      <c r="BN194" s="12"/>
      <c r="BO194" s="12"/>
      <c r="BP194" s="12"/>
      <c r="BQ194" s="12"/>
      <c r="BR194" s="12"/>
      <c r="BS194" s="12"/>
      <c r="BT194" s="12"/>
      <c r="BU194" s="12"/>
      <c r="BV194" s="12"/>
      <c r="BW194" s="12"/>
      <c r="BX194" s="12"/>
      <c r="BY194" s="12"/>
      <c r="BZ194" s="12"/>
      <c r="CA194" s="12"/>
      <c r="CB194" s="12"/>
      <c r="CC194" s="12"/>
    </row>
    <row r="195" spans="1:81" ht="15.75" x14ac:dyDescent="0.25">
      <c r="A195" s="20"/>
      <c r="B195" s="29"/>
      <c r="C195" s="29"/>
      <c r="D195" s="29"/>
      <c r="E195" s="29"/>
      <c r="F195" s="26"/>
      <c r="G195" s="13"/>
      <c r="H195" s="20"/>
      <c r="I195" s="22"/>
      <c r="J195" s="22"/>
      <c r="K195" s="22"/>
      <c r="L195" s="22"/>
      <c r="M195" s="24"/>
      <c r="N195" s="22"/>
      <c r="O195" s="20"/>
      <c r="P195" s="12"/>
      <c r="Q195" s="12"/>
      <c r="R195" s="12"/>
      <c r="S195" s="12"/>
      <c r="T195" s="12"/>
      <c r="U195" s="12"/>
      <c r="V195" s="12"/>
      <c r="W195" s="12"/>
      <c r="X195" s="12"/>
      <c r="Y195" s="12"/>
      <c r="Z195" s="12"/>
      <c r="AA195" s="12"/>
      <c r="AB195" s="12"/>
      <c r="AC195" s="12"/>
      <c r="AD195" s="12"/>
      <c r="AE195" s="12"/>
      <c r="AF195" s="12"/>
      <c r="AG195" s="12"/>
      <c r="AH195" s="12"/>
      <c r="AI195" s="12"/>
      <c r="AJ195" s="12"/>
      <c r="AK195" s="12"/>
      <c r="AL195" s="12"/>
      <c r="AM195" s="12"/>
      <c r="AN195" s="12"/>
      <c r="AO195" s="12"/>
      <c r="AP195" s="12"/>
      <c r="AQ195" s="12"/>
      <c r="AR195" s="12"/>
      <c r="AS195" s="12"/>
      <c r="AT195" s="12"/>
      <c r="AU195" s="12"/>
      <c r="AV195" s="12"/>
      <c r="AW195" s="12"/>
      <c r="AX195" s="12"/>
      <c r="AY195" s="12"/>
      <c r="AZ195" s="12"/>
      <c r="BA195" s="12"/>
      <c r="BB195" s="12"/>
      <c r="BC195" s="12"/>
      <c r="BD195" s="12"/>
      <c r="BE195" s="12"/>
      <c r="BF195" s="12"/>
      <c r="BG195" s="12"/>
      <c r="BH195" s="12"/>
      <c r="BI195" s="12"/>
      <c r="BJ195" s="12"/>
      <c r="BK195" s="12"/>
      <c r="BL195" s="12"/>
      <c r="BM195" s="12"/>
      <c r="BN195" s="12"/>
      <c r="BO195" s="12"/>
      <c r="BP195" s="12"/>
      <c r="BQ195" s="12"/>
      <c r="BR195" s="12"/>
      <c r="BS195" s="12"/>
      <c r="BT195" s="12"/>
      <c r="BU195" s="12"/>
      <c r="BV195" s="12"/>
      <c r="BW195" s="12"/>
      <c r="BX195" s="12"/>
      <c r="BY195" s="12"/>
      <c r="BZ195" s="12"/>
      <c r="CA195" s="12"/>
      <c r="CB195" s="12"/>
      <c r="CC195" s="12"/>
    </row>
    <row r="196" spans="1:81" ht="15.75" x14ac:dyDescent="0.25">
      <c r="A196" s="20"/>
      <c r="B196" s="29"/>
      <c r="C196" s="29"/>
      <c r="D196" s="29"/>
      <c r="E196" s="29"/>
      <c r="F196" s="26"/>
      <c r="G196" s="13"/>
      <c r="H196" s="20"/>
      <c r="I196" s="22"/>
      <c r="J196" s="22"/>
      <c r="K196" s="22"/>
      <c r="L196" s="22"/>
      <c r="M196" s="24"/>
      <c r="N196" s="22"/>
      <c r="O196" s="20"/>
      <c r="P196" s="12"/>
      <c r="Q196" s="12"/>
      <c r="R196" s="12"/>
      <c r="S196" s="12"/>
      <c r="T196" s="12"/>
      <c r="U196" s="12"/>
      <c r="V196" s="12"/>
      <c r="W196" s="12"/>
      <c r="X196" s="12"/>
      <c r="Y196" s="12"/>
      <c r="Z196" s="12"/>
      <c r="AA196" s="12"/>
      <c r="AB196" s="12"/>
      <c r="AC196" s="12"/>
      <c r="AD196" s="12"/>
      <c r="AE196" s="12"/>
      <c r="AF196" s="12"/>
      <c r="AG196" s="12"/>
      <c r="AH196" s="12"/>
      <c r="AI196" s="12"/>
      <c r="AJ196" s="12"/>
      <c r="AK196" s="12"/>
      <c r="AL196" s="12"/>
      <c r="AM196" s="12"/>
      <c r="AN196" s="12"/>
      <c r="AO196" s="12"/>
      <c r="AP196" s="12"/>
      <c r="AQ196" s="12"/>
      <c r="AR196" s="12"/>
      <c r="AS196" s="12"/>
      <c r="AT196" s="12"/>
      <c r="AU196" s="12"/>
      <c r="AV196" s="12"/>
      <c r="AW196" s="12"/>
      <c r="AX196" s="12"/>
      <c r="AY196" s="12"/>
      <c r="AZ196" s="12"/>
      <c r="BA196" s="12"/>
      <c r="BB196" s="12"/>
      <c r="BC196" s="12"/>
      <c r="BD196" s="12"/>
      <c r="BE196" s="12"/>
      <c r="BF196" s="12"/>
      <c r="BG196" s="12"/>
      <c r="BH196" s="12"/>
      <c r="BI196" s="12"/>
      <c r="BJ196" s="12"/>
      <c r="BK196" s="12"/>
      <c r="BL196" s="12"/>
      <c r="BM196" s="12"/>
      <c r="BN196" s="12"/>
      <c r="BO196" s="12"/>
      <c r="BP196" s="12"/>
      <c r="BQ196" s="12"/>
      <c r="BR196" s="12"/>
      <c r="BS196" s="12"/>
      <c r="BT196" s="12"/>
      <c r="BU196" s="12"/>
      <c r="BV196" s="12"/>
      <c r="BW196" s="12"/>
      <c r="BX196" s="12"/>
      <c r="BY196" s="12"/>
      <c r="BZ196" s="12"/>
      <c r="CA196" s="12"/>
      <c r="CB196" s="12"/>
      <c r="CC196" s="12"/>
    </row>
    <row r="197" spans="1:81" ht="15.75" x14ac:dyDescent="0.25">
      <c r="A197" s="20"/>
      <c r="B197" s="29"/>
      <c r="C197" s="29"/>
      <c r="D197" s="29"/>
      <c r="E197" s="29"/>
      <c r="F197" s="26"/>
      <c r="G197" s="13"/>
      <c r="H197" s="20"/>
      <c r="I197" s="22"/>
      <c r="J197" s="22"/>
      <c r="K197" s="22"/>
      <c r="L197" s="22"/>
      <c r="M197" s="24"/>
      <c r="N197" s="22"/>
      <c r="O197" s="20"/>
      <c r="P197" s="12"/>
      <c r="Q197" s="12"/>
      <c r="R197" s="12"/>
      <c r="S197" s="12"/>
      <c r="T197" s="12"/>
      <c r="U197" s="12"/>
      <c r="V197" s="12"/>
      <c r="W197" s="12"/>
      <c r="X197" s="12"/>
      <c r="Y197" s="12"/>
      <c r="Z197" s="12"/>
      <c r="AA197" s="12"/>
      <c r="AB197" s="12"/>
      <c r="AC197" s="12"/>
      <c r="AD197" s="12"/>
      <c r="AE197" s="12"/>
      <c r="AF197" s="12"/>
      <c r="AG197" s="12"/>
      <c r="AH197" s="12"/>
      <c r="AI197" s="12"/>
      <c r="AJ197" s="12"/>
      <c r="AK197" s="12"/>
      <c r="AL197" s="12"/>
      <c r="AM197" s="12"/>
      <c r="AN197" s="12"/>
      <c r="AO197" s="12"/>
      <c r="AP197" s="12"/>
      <c r="AQ197" s="12"/>
      <c r="AR197" s="12"/>
      <c r="AS197" s="12"/>
      <c r="AT197" s="12"/>
      <c r="AU197" s="12"/>
      <c r="AV197" s="12"/>
      <c r="AW197" s="12"/>
      <c r="AX197" s="12"/>
      <c r="AY197" s="12"/>
      <c r="AZ197" s="12"/>
      <c r="BA197" s="12"/>
      <c r="BB197" s="12"/>
      <c r="BC197" s="12"/>
      <c r="BD197" s="12"/>
      <c r="BE197" s="12"/>
      <c r="BF197" s="12"/>
      <c r="BG197" s="12"/>
      <c r="BH197" s="12"/>
      <c r="BI197" s="12"/>
      <c r="BJ197" s="12"/>
      <c r="BK197" s="12"/>
      <c r="BL197" s="12"/>
      <c r="BM197" s="12"/>
      <c r="BN197" s="12"/>
      <c r="BO197" s="12"/>
      <c r="BP197" s="12"/>
      <c r="BQ197" s="12"/>
      <c r="BR197" s="12"/>
      <c r="BS197" s="12"/>
      <c r="BT197" s="12"/>
      <c r="BU197" s="12"/>
      <c r="BV197" s="12"/>
      <c r="BW197" s="12"/>
      <c r="BX197" s="12"/>
      <c r="BY197" s="12"/>
      <c r="BZ197" s="12"/>
      <c r="CA197" s="12"/>
      <c r="CB197" s="12"/>
      <c r="CC197" s="12"/>
    </row>
    <row r="198" spans="1:81" ht="15.75" x14ac:dyDescent="0.25">
      <c r="A198" s="20"/>
      <c r="B198" s="29"/>
      <c r="C198" s="29"/>
      <c r="D198" s="29"/>
      <c r="E198" s="29"/>
      <c r="F198" s="26"/>
      <c r="G198" s="13"/>
      <c r="H198" s="20"/>
      <c r="I198" s="22"/>
      <c r="J198" s="22"/>
      <c r="K198" s="22"/>
      <c r="L198" s="22"/>
      <c r="M198" s="24"/>
      <c r="N198" s="22"/>
      <c r="O198" s="20"/>
      <c r="P198" s="12"/>
      <c r="Q198" s="12"/>
      <c r="R198" s="12"/>
      <c r="S198" s="12"/>
      <c r="T198" s="12"/>
      <c r="U198" s="12"/>
      <c r="V198" s="12"/>
      <c r="W198" s="12"/>
      <c r="X198" s="12"/>
      <c r="Y198" s="12"/>
      <c r="Z198" s="12"/>
      <c r="AA198" s="12"/>
      <c r="AB198" s="12"/>
      <c r="AC198" s="12"/>
      <c r="AD198" s="12"/>
      <c r="AE198" s="12"/>
      <c r="AF198" s="12"/>
      <c r="AG198" s="12"/>
      <c r="AH198" s="12"/>
      <c r="AI198" s="12"/>
      <c r="AJ198" s="12"/>
      <c r="AK198" s="12"/>
      <c r="AL198" s="12"/>
      <c r="AM198" s="12"/>
      <c r="AN198" s="12"/>
      <c r="AO198" s="12"/>
      <c r="AP198" s="12"/>
      <c r="AQ198" s="12"/>
      <c r="AR198" s="12"/>
      <c r="AS198" s="12"/>
      <c r="AT198" s="12"/>
      <c r="AU198" s="12"/>
      <c r="AV198" s="12"/>
      <c r="AW198" s="12"/>
      <c r="AX198" s="12"/>
      <c r="AY198" s="12"/>
      <c r="AZ198" s="12"/>
      <c r="BA198" s="12"/>
      <c r="BB198" s="12"/>
      <c r="BC198" s="12"/>
      <c r="BD198" s="12"/>
      <c r="BE198" s="12"/>
      <c r="BF198" s="12"/>
      <c r="BG198" s="12"/>
      <c r="BH198" s="12"/>
      <c r="BI198" s="12"/>
      <c r="BJ198" s="12"/>
      <c r="BK198" s="12"/>
      <c r="BL198" s="12"/>
      <c r="BM198" s="12"/>
      <c r="BN198" s="12"/>
      <c r="BO198" s="12"/>
      <c r="BP198" s="12"/>
      <c r="BQ198" s="12"/>
      <c r="BR198" s="12"/>
      <c r="BS198" s="12"/>
      <c r="BT198" s="12"/>
      <c r="BU198" s="12"/>
      <c r="BV198" s="12"/>
      <c r="BW198" s="12"/>
      <c r="BX198" s="12"/>
      <c r="BY198" s="12"/>
      <c r="BZ198" s="12"/>
      <c r="CA198" s="12"/>
      <c r="CB198" s="12"/>
      <c r="CC198" s="12"/>
    </row>
    <row r="199" spans="1:81" ht="15.75" x14ac:dyDescent="0.25">
      <c r="A199" s="20"/>
      <c r="B199" s="29"/>
      <c r="C199" s="29"/>
      <c r="D199" s="29"/>
      <c r="E199" s="29"/>
      <c r="F199" s="26"/>
      <c r="G199" s="13"/>
      <c r="H199" s="20"/>
      <c r="I199" s="22"/>
      <c r="J199" s="22"/>
      <c r="K199" s="22"/>
      <c r="L199" s="22"/>
      <c r="M199" s="24"/>
      <c r="N199" s="22"/>
      <c r="O199" s="20"/>
      <c r="P199" s="12"/>
      <c r="Q199" s="12"/>
      <c r="R199" s="12"/>
      <c r="S199" s="12"/>
      <c r="T199" s="12"/>
      <c r="U199" s="12"/>
      <c r="V199" s="12"/>
      <c r="W199" s="12"/>
      <c r="X199" s="12"/>
      <c r="Y199" s="12"/>
      <c r="Z199" s="12"/>
      <c r="AA199" s="12"/>
      <c r="AB199" s="12"/>
      <c r="AC199" s="12"/>
      <c r="AD199" s="12"/>
      <c r="AE199" s="12"/>
      <c r="AF199" s="12"/>
      <c r="AG199" s="12"/>
      <c r="AH199" s="12"/>
      <c r="AI199" s="12"/>
      <c r="AJ199" s="12"/>
      <c r="AK199" s="12"/>
      <c r="AL199" s="12"/>
      <c r="AM199" s="12"/>
      <c r="AN199" s="12"/>
      <c r="AO199" s="12"/>
      <c r="AP199" s="12"/>
      <c r="AQ199" s="12"/>
      <c r="AR199" s="12"/>
      <c r="AS199" s="12"/>
      <c r="AT199" s="12"/>
      <c r="AU199" s="12"/>
      <c r="AV199" s="12"/>
      <c r="AW199" s="12"/>
      <c r="AX199" s="12"/>
      <c r="AY199" s="12"/>
      <c r="AZ199" s="12"/>
      <c r="BA199" s="12"/>
      <c r="BB199" s="12"/>
      <c r="BC199" s="12"/>
      <c r="BD199" s="12"/>
      <c r="BE199" s="12"/>
      <c r="BF199" s="12"/>
      <c r="BG199" s="12"/>
      <c r="BH199" s="12"/>
      <c r="BI199" s="12"/>
      <c r="BJ199" s="12"/>
      <c r="BK199" s="12"/>
      <c r="BL199" s="12"/>
      <c r="BM199" s="12"/>
      <c r="BN199" s="12"/>
      <c r="BO199" s="12"/>
      <c r="BP199" s="12"/>
      <c r="BQ199" s="12"/>
      <c r="BR199" s="12"/>
      <c r="BS199" s="12"/>
      <c r="BT199" s="12"/>
      <c r="BU199" s="12"/>
      <c r="BV199" s="12"/>
      <c r="BW199" s="12"/>
      <c r="BX199" s="12"/>
      <c r="BY199" s="12"/>
      <c r="BZ199" s="12"/>
      <c r="CA199" s="12"/>
      <c r="CB199" s="12"/>
      <c r="CC199" s="12"/>
    </row>
    <row r="200" spans="1:81" ht="15.75" x14ac:dyDescent="0.25">
      <c r="A200" s="20"/>
      <c r="B200" s="29"/>
      <c r="C200" s="29"/>
      <c r="D200" s="29"/>
      <c r="E200" s="29"/>
      <c r="F200" s="26"/>
      <c r="G200" s="13"/>
      <c r="H200" s="20"/>
      <c r="I200" s="22"/>
      <c r="J200" s="22"/>
      <c r="K200" s="22"/>
      <c r="L200" s="22"/>
      <c r="M200" s="24"/>
      <c r="N200" s="22"/>
      <c r="O200" s="20"/>
      <c r="P200" s="12"/>
      <c r="Q200" s="12"/>
      <c r="R200" s="12"/>
      <c r="S200" s="12"/>
      <c r="T200" s="12"/>
      <c r="U200" s="12"/>
      <c r="V200" s="12"/>
      <c r="W200" s="12"/>
      <c r="X200" s="12"/>
      <c r="Y200" s="12"/>
      <c r="Z200" s="12"/>
      <c r="AA200" s="12"/>
      <c r="AB200" s="12"/>
      <c r="AC200" s="12"/>
      <c r="AD200" s="12"/>
      <c r="AE200" s="12"/>
      <c r="AF200" s="12"/>
      <c r="AG200" s="12"/>
      <c r="AH200" s="12"/>
      <c r="AI200" s="12"/>
      <c r="AJ200" s="12"/>
      <c r="AK200" s="12"/>
      <c r="AL200" s="12"/>
      <c r="AM200" s="12"/>
      <c r="AN200" s="12"/>
      <c r="AO200" s="12"/>
      <c r="AP200" s="12"/>
      <c r="AQ200" s="12"/>
      <c r="AR200" s="12"/>
      <c r="AS200" s="12"/>
      <c r="AT200" s="12"/>
      <c r="AU200" s="12"/>
      <c r="AV200" s="12"/>
      <c r="AW200" s="12"/>
      <c r="AX200" s="12"/>
      <c r="AY200" s="12"/>
      <c r="AZ200" s="12"/>
      <c r="BA200" s="12"/>
      <c r="BB200" s="12"/>
      <c r="BC200" s="12"/>
      <c r="BD200" s="12"/>
      <c r="BE200" s="12"/>
      <c r="BF200" s="12"/>
      <c r="BG200" s="12"/>
      <c r="BH200" s="12"/>
      <c r="BI200" s="12"/>
      <c r="BJ200" s="12"/>
      <c r="BK200" s="12"/>
      <c r="BL200" s="12"/>
      <c r="BM200" s="12"/>
      <c r="BN200" s="12"/>
      <c r="BO200" s="12"/>
      <c r="BP200" s="12"/>
      <c r="BQ200" s="12"/>
      <c r="BR200" s="12"/>
      <c r="BS200" s="12"/>
      <c r="BT200" s="12"/>
      <c r="BU200" s="12"/>
      <c r="BV200" s="12"/>
      <c r="BW200" s="12"/>
      <c r="BX200" s="12"/>
      <c r="BY200" s="12"/>
      <c r="BZ200" s="12"/>
      <c r="CA200" s="12"/>
      <c r="CB200" s="12"/>
      <c r="CC200" s="12"/>
    </row>
    <row r="201" spans="1:81" ht="15.75" x14ac:dyDescent="0.25">
      <c r="A201" s="20"/>
      <c r="B201" s="29"/>
      <c r="C201" s="29"/>
      <c r="D201" s="29"/>
      <c r="E201" s="29"/>
      <c r="F201" s="26"/>
      <c r="G201" s="13"/>
      <c r="H201" s="20"/>
      <c r="I201" s="22"/>
      <c r="J201" s="22"/>
      <c r="K201" s="22"/>
      <c r="L201" s="22"/>
      <c r="M201" s="24"/>
      <c r="N201" s="22"/>
      <c r="O201" s="20"/>
      <c r="P201" s="12"/>
      <c r="Q201" s="12"/>
      <c r="R201" s="12"/>
      <c r="S201" s="12"/>
      <c r="T201" s="12"/>
      <c r="U201" s="12"/>
      <c r="V201" s="12"/>
      <c r="W201" s="12"/>
      <c r="X201" s="12"/>
      <c r="Y201" s="12"/>
      <c r="Z201" s="12"/>
      <c r="AA201" s="12"/>
      <c r="AB201" s="12"/>
      <c r="AC201" s="12"/>
      <c r="AD201" s="12"/>
      <c r="AE201" s="12"/>
      <c r="AF201" s="12"/>
      <c r="AG201" s="12"/>
      <c r="AH201" s="12"/>
      <c r="AI201" s="12"/>
      <c r="AJ201" s="12"/>
      <c r="AK201" s="12"/>
      <c r="AL201" s="12"/>
      <c r="AM201" s="12"/>
      <c r="AN201" s="12"/>
      <c r="AO201" s="12"/>
      <c r="AP201" s="12"/>
      <c r="AQ201" s="12"/>
      <c r="AR201" s="12"/>
      <c r="AS201" s="12"/>
      <c r="AT201" s="12"/>
      <c r="AU201" s="12"/>
      <c r="AV201" s="12"/>
      <c r="AW201" s="12"/>
      <c r="AX201" s="12"/>
      <c r="AY201" s="12"/>
      <c r="AZ201" s="12"/>
      <c r="BA201" s="12"/>
      <c r="BB201" s="12"/>
      <c r="BC201" s="12"/>
      <c r="BD201" s="12"/>
      <c r="BE201" s="12"/>
      <c r="BF201" s="12"/>
      <c r="BG201" s="12"/>
      <c r="BH201" s="12"/>
      <c r="BI201" s="12"/>
      <c r="BJ201" s="12"/>
      <c r="BK201" s="12"/>
      <c r="BL201" s="12"/>
      <c r="BM201" s="12"/>
      <c r="BN201" s="12"/>
      <c r="BO201" s="12"/>
      <c r="BP201" s="12"/>
      <c r="BQ201" s="12"/>
      <c r="BR201" s="12"/>
      <c r="BS201" s="12"/>
      <c r="BT201" s="12"/>
      <c r="BU201" s="12"/>
      <c r="BV201" s="12"/>
      <c r="BW201" s="12"/>
      <c r="BX201" s="12"/>
      <c r="BY201" s="12"/>
      <c r="BZ201" s="12"/>
      <c r="CA201" s="12"/>
      <c r="CB201" s="12"/>
      <c r="CC201" s="12"/>
    </row>
    <row r="202" spans="1:81" ht="15.75" x14ac:dyDescent="0.25">
      <c r="A202" s="20"/>
      <c r="B202" s="29"/>
      <c r="C202" s="29"/>
      <c r="D202" s="29"/>
      <c r="E202" s="29"/>
      <c r="F202" s="26"/>
      <c r="G202" s="13"/>
      <c r="H202" s="20"/>
      <c r="I202" s="22"/>
      <c r="J202" s="22"/>
      <c r="K202" s="22"/>
      <c r="L202" s="22"/>
      <c r="M202" s="24"/>
      <c r="N202" s="22"/>
      <c r="O202" s="20"/>
      <c r="P202" s="12"/>
      <c r="Q202" s="12"/>
      <c r="R202" s="12"/>
      <c r="S202" s="12"/>
      <c r="T202" s="12"/>
      <c r="U202" s="12"/>
      <c r="V202" s="12"/>
      <c r="W202" s="12"/>
      <c r="X202" s="12"/>
      <c r="Y202" s="12"/>
      <c r="Z202" s="12"/>
      <c r="AA202" s="12"/>
      <c r="AB202" s="12"/>
      <c r="AC202" s="12"/>
      <c r="AD202" s="12"/>
      <c r="AE202" s="12"/>
      <c r="AF202" s="12"/>
      <c r="AG202" s="12"/>
      <c r="AH202" s="12"/>
      <c r="AI202" s="12"/>
      <c r="AJ202" s="12"/>
      <c r="AK202" s="12"/>
      <c r="AL202" s="12"/>
      <c r="AM202" s="12"/>
      <c r="AN202" s="12"/>
      <c r="AO202" s="12"/>
      <c r="AP202" s="12"/>
      <c r="AQ202" s="12"/>
      <c r="AR202" s="12"/>
      <c r="AS202" s="12"/>
      <c r="AT202" s="12"/>
      <c r="AU202" s="12"/>
      <c r="AV202" s="12"/>
      <c r="AW202" s="12"/>
      <c r="AX202" s="12"/>
      <c r="AY202" s="12"/>
      <c r="AZ202" s="12"/>
      <c r="BA202" s="12"/>
      <c r="BB202" s="12"/>
      <c r="BC202" s="12"/>
      <c r="BD202" s="12"/>
      <c r="BE202" s="12"/>
      <c r="BF202" s="12"/>
      <c r="BG202" s="12"/>
      <c r="BH202" s="12"/>
      <c r="BI202" s="12"/>
      <c r="BJ202" s="12"/>
      <c r="BK202" s="12"/>
      <c r="BL202" s="12"/>
      <c r="BM202" s="12"/>
      <c r="BN202" s="12"/>
      <c r="BO202" s="12"/>
      <c r="BP202" s="12"/>
      <c r="BQ202" s="12"/>
      <c r="BR202" s="12"/>
      <c r="BS202" s="12"/>
      <c r="BT202" s="12"/>
      <c r="BU202" s="12"/>
      <c r="BV202" s="12"/>
      <c r="BW202" s="12"/>
      <c r="BX202" s="12"/>
      <c r="BY202" s="12"/>
      <c r="BZ202" s="12"/>
      <c r="CA202" s="12"/>
      <c r="CB202" s="12"/>
      <c r="CC202" s="12"/>
    </row>
    <row r="203" spans="1:81" ht="15.75" x14ac:dyDescent="0.25">
      <c r="A203" s="20"/>
      <c r="B203" s="29"/>
      <c r="C203" s="29"/>
      <c r="D203" s="29"/>
      <c r="E203" s="29"/>
      <c r="F203" s="26"/>
      <c r="G203" s="13"/>
      <c r="H203" s="20"/>
      <c r="I203" s="22"/>
      <c r="J203" s="22"/>
      <c r="K203" s="22"/>
      <c r="L203" s="22"/>
      <c r="M203" s="24"/>
      <c r="N203" s="22"/>
      <c r="O203" s="20"/>
      <c r="P203" s="12"/>
      <c r="Q203" s="12"/>
      <c r="R203" s="12"/>
      <c r="S203" s="12"/>
      <c r="T203" s="12"/>
      <c r="U203" s="12"/>
      <c r="V203" s="12"/>
      <c r="W203" s="12"/>
      <c r="X203" s="12"/>
      <c r="Y203" s="12"/>
      <c r="Z203" s="12"/>
      <c r="AA203" s="12"/>
      <c r="AB203" s="12"/>
      <c r="AC203" s="12"/>
      <c r="AD203" s="12"/>
      <c r="AE203" s="12"/>
      <c r="AF203" s="12"/>
      <c r="AG203" s="12"/>
      <c r="AH203" s="12"/>
      <c r="AI203" s="12"/>
      <c r="AJ203" s="12"/>
      <c r="AK203" s="12"/>
      <c r="AL203" s="12"/>
      <c r="AM203" s="12"/>
      <c r="AN203" s="12"/>
      <c r="AO203" s="12"/>
      <c r="AP203" s="12"/>
      <c r="AQ203" s="12"/>
      <c r="AR203" s="12"/>
      <c r="AS203" s="12"/>
      <c r="AT203" s="12"/>
      <c r="AU203" s="12"/>
      <c r="AV203" s="12"/>
      <c r="AW203" s="12"/>
      <c r="AX203" s="12"/>
      <c r="AY203" s="12"/>
      <c r="AZ203" s="12"/>
      <c r="BA203" s="12"/>
      <c r="BB203" s="12"/>
      <c r="BC203" s="12"/>
      <c r="BD203" s="12"/>
      <c r="BE203" s="12"/>
      <c r="BF203" s="12"/>
      <c r="BG203" s="12"/>
      <c r="BH203" s="12"/>
      <c r="BI203" s="12"/>
      <c r="BJ203" s="12"/>
      <c r="BK203" s="12"/>
      <c r="BL203" s="12"/>
      <c r="BM203" s="12"/>
      <c r="BN203" s="12"/>
      <c r="BO203" s="12"/>
      <c r="BP203" s="12"/>
      <c r="BQ203" s="12"/>
      <c r="BR203" s="12"/>
      <c r="BS203" s="12"/>
      <c r="BT203" s="12"/>
      <c r="BU203" s="12"/>
      <c r="BV203" s="12"/>
      <c r="BW203" s="12"/>
      <c r="BX203" s="12"/>
      <c r="BY203" s="12"/>
      <c r="BZ203" s="12"/>
      <c r="CA203" s="12"/>
      <c r="CB203" s="12"/>
      <c r="CC203" s="12"/>
    </row>
    <row r="204" spans="1:81" ht="15.75" x14ac:dyDescent="0.25">
      <c r="A204" s="20"/>
      <c r="B204" s="29"/>
      <c r="C204" s="29"/>
      <c r="D204" s="29"/>
      <c r="E204" s="29"/>
      <c r="F204" s="26"/>
      <c r="G204" s="13"/>
      <c r="H204" s="20"/>
      <c r="I204" s="22"/>
      <c r="J204" s="22"/>
      <c r="K204" s="22"/>
      <c r="L204" s="22"/>
      <c r="M204" s="24"/>
      <c r="N204" s="22"/>
      <c r="O204" s="20"/>
      <c r="P204" s="12"/>
      <c r="Q204" s="12"/>
      <c r="R204" s="12"/>
      <c r="S204" s="12"/>
      <c r="T204" s="12"/>
      <c r="U204" s="12"/>
      <c r="V204" s="12"/>
      <c r="W204" s="12"/>
      <c r="X204" s="12"/>
      <c r="Y204" s="12"/>
      <c r="Z204" s="12"/>
      <c r="AA204" s="12"/>
      <c r="AB204" s="12"/>
      <c r="AC204" s="12"/>
      <c r="AD204" s="12"/>
      <c r="AE204" s="12"/>
      <c r="AF204" s="12"/>
      <c r="AG204" s="12"/>
      <c r="AH204" s="12"/>
      <c r="AI204" s="12"/>
      <c r="AJ204" s="12"/>
      <c r="AK204" s="12"/>
      <c r="AL204" s="12"/>
      <c r="AM204" s="12"/>
      <c r="AN204" s="12"/>
      <c r="AO204" s="12"/>
      <c r="AP204" s="12"/>
      <c r="AQ204" s="12"/>
      <c r="AR204" s="12"/>
      <c r="AS204" s="12"/>
      <c r="AT204" s="12"/>
      <c r="AU204" s="12"/>
      <c r="AV204" s="12"/>
      <c r="AW204" s="12"/>
      <c r="AX204" s="12"/>
      <c r="AY204" s="12"/>
      <c r="AZ204" s="12"/>
      <c r="BA204" s="12"/>
      <c r="BB204" s="12"/>
      <c r="BC204" s="12"/>
      <c r="BD204" s="12"/>
      <c r="BE204" s="12"/>
      <c r="BF204" s="12"/>
      <c r="BG204" s="12"/>
      <c r="BH204" s="12"/>
      <c r="BI204" s="12"/>
      <c r="BJ204" s="12"/>
      <c r="BK204" s="12"/>
      <c r="BL204" s="12"/>
      <c r="BM204" s="12"/>
      <c r="BN204" s="12"/>
      <c r="BO204" s="12"/>
      <c r="BP204" s="12"/>
      <c r="BQ204" s="12"/>
      <c r="BR204" s="12"/>
      <c r="BS204" s="12"/>
      <c r="BT204" s="12"/>
      <c r="BU204" s="12"/>
      <c r="BV204" s="12"/>
      <c r="BW204" s="12"/>
      <c r="BX204" s="12"/>
      <c r="BY204" s="12"/>
      <c r="BZ204" s="12"/>
      <c r="CA204" s="12"/>
      <c r="CB204" s="12"/>
      <c r="CC204" s="12"/>
    </row>
    <row r="205" spans="1:81" ht="15.75" x14ac:dyDescent="0.25">
      <c r="A205" s="20"/>
      <c r="B205" s="29"/>
      <c r="C205" s="29"/>
      <c r="D205" s="29"/>
      <c r="E205" s="29"/>
      <c r="F205" s="26"/>
      <c r="G205" s="13"/>
      <c r="H205" s="20"/>
      <c r="I205" s="22"/>
      <c r="J205" s="22"/>
      <c r="K205" s="22"/>
      <c r="L205" s="22"/>
      <c r="M205" s="24"/>
      <c r="N205" s="22"/>
      <c r="O205" s="20"/>
      <c r="P205" s="12"/>
      <c r="Q205" s="12"/>
      <c r="R205" s="12"/>
      <c r="S205" s="12"/>
      <c r="T205" s="12"/>
      <c r="U205" s="12"/>
      <c r="V205" s="12"/>
      <c r="W205" s="12"/>
      <c r="X205" s="12"/>
      <c r="Y205" s="12"/>
      <c r="Z205" s="12"/>
      <c r="AA205" s="12"/>
      <c r="AB205" s="12"/>
      <c r="AC205" s="12"/>
      <c r="AD205" s="12"/>
      <c r="AE205" s="12"/>
      <c r="AF205" s="12"/>
      <c r="AG205" s="12"/>
      <c r="AH205" s="12"/>
      <c r="AI205" s="12"/>
      <c r="AJ205" s="12"/>
      <c r="AK205" s="12"/>
      <c r="AL205" s="12"/>
      <c r="AM205" s="12"/>
      <c r="AN205" s="12"/>
      <c r="AO205" s="12"/>
      <c r="AP205" s="12"/>
      <c r="AQ205" s="12"/>
      <c r="AR205" s="12"/>
      <c r="AS205" s="12"/>
      <c r="AT205" s="12"/>
      <c r="AU205" s="12"/>
      <c r="AV205" s="12"/>
      <c r="AW205" s="12"/>
      <c r="AX205" s="12"/>
      <c r="AY205" s="12"/>
      <c r="AZ205" s="12"/>
      <c r="BA205" s="12"/>
      <c r="BB205" s="12"/>
      <c r="BC205" s="12"/>
      <c r="BD205" s="12"/>
      <c r="BE205" s="12"/>
      <c r="BF205" s="12"/>
      <c r="BG205" s="12"/>
      <c r="BH205" s="12"/>
      <c r="BI205" s="12"/>
      <c r="BJ205" s="12"/>
      <c r="BK205" s="12"/>
      <c r="BL205" s="12"/>
      <c r="BM205" s="12"/>
      <c r="BN205" s="12"/>
      <c r="BO205" s="12"/>
      <c r="BP205" s="12"/>
      <c r="BQ205" s="12"/>
      <c r="BR205" s="12"/>
      <c r="BS205" s="12"/>
      <c r="BT205" s="12"/>
      <c r="BU205" s="12"/>
      <c r="BV205" s="12"/>
      <c r="BW205" s="12"/>
      <c r="BX205" s="12"/>
      <c r="BY205" s="12"/>
      <c r="BZ205" s="12"/>
      <c r="CA205" s="12"/>
      <c r="CB205" s="12"/>
      <c r="CC205" s="12"/>
    </row>
    <row r="206" spans="1:81" ht="15.75" x14ac:dyDescent="0.25">
      <c r="A206" s="20"/>
      <c r="B206" s="29"/>
      <c r="C206" s="29"/>
      <c r="D206" s="29"/>
      <c r="E206" s="29"/>
      <c r="F206" s="26"/>
      <c r="G206" s="13"/>
      <c r="H206" s="20"/>
      <c r="I206" s="22"/>
      <c r="J206" s="22"/>
      <c r="K206" s="22"/>
      <c r="L206" s="22"/>
      <c r="M206" s="24"/>
      <c r="N206" s="22"/>
      <c r="O206" s="20"/>
      <c r="P206" s="12"/>
      <c r="Q206" s="12"/>
      <c r="R206" s="12"/>
      <c r="S206" s="12"/>
      <c r="T206" s="12"/>
      <c r="U206" s="12"/>
      <c r="V206" s="12"/>
      <c r="W206" s="12"/>
      <c r="X206" s="12"/>
      <c r="Y206" s="12"/>
      <c r="Z206" s="12"/>
      <c r="AA206" s="12"/>
      <c r="AB206" s="12"/>
      <c r="AC206" s="12"/>
      <c r="AD206" s="12"/>
      <c r="AE206" s="12"/>
      <c r="AF206" s="12"/>
      <c r="AG206" s="12"/>
      <c r="AH206" s="12"/>
      <c r="AI206" s="12"/>
      <c r="AJ206" s="12"/>
      <c r="AK206" s="12"/>
      <c r="AL206" s="12"/>
      <c r="AM206" s="12"/>
      <c r="AN206" s="12"/>
      <c r="AO206" s="12"/>
      <c r="AP206" s="12"/>
      <c r="AQ206" s="12"/>
      <c r="AR206" s="12"/>
      <c r="AS206" s="12"/>
      <c r="AT206" s="12"/>
      <c r="AU206" s="12"/>
      <c r="AV206" s="12"/>
      <c r="AW206" s="12"/>
      <c r="AX206" s="12"/>
      <c r="AY206" s="12"/>
      <c r="AZ206" s="12"/>
      <c r="BA206" s="12"/>
      <c r="BB206" s="12"/>
      <c r="BC206" s="12"/>
      <c r="BD206" s="12"/>
      <c r="BE206" s="12"/>
      <c r="BF206" s="12"/>
      <c r="BG206" s="12"/>
      <c r="BH206" s="12"/>
      <c r="BI206" s="12"/>
      <c r="BJ206" s="12"/>
      <c r="BK206" s="12"/>
      <c r="BL206" s="12"/>
      <c r="BM206" s="12"/>
      <c r="BN206" s="12"/>
      <c r="BO206" s="12"/>
      <c r="BP206" s="12"/>
      <c r="BQ206" s="12"/>
      <c r="BR206" s="12"/>
      <c r="BS206" s="12"/>
      <c r="BT206" s="12"/>
      <c r="BU206" s="12"/>
      <c r="BV206" s="12"/>
      <c r="BW206" s="12"/>
      <c r="BX206" s="12"/>
      <c r="BY206" s="12"/>
      <c r="BZ206" s="12"/>
      <c r="CA206" s="12"/>
      <c r="CB206" s="12"/>
      <c r="CC206" s="12"/>
    </row>
    <row r="207" spans="1:81" ht="15.75" x14ac:dyDescent="0.25">
      <c r="A207" s="20"/>
      <c r="B207" s="29"/>
      <c r="C207" s="29"/>
      <c r="D207" s="29"/>
      <c r="E207" s="29"/>
      <c r="F207" s="26"/>
      <c r="G207" s="13"/>
      <c r="H207" s="20"/>
      <c r="I207" s="22"/>
      <c r="J207" s="22"/>
      <c r="K207" s="22"/>
      <c r="L207" s="22"/>
      <c r="M207" s="24"/>
      <c r="N207" s="22"/>
      <c r="O207" s="20"/>
      <c r="P207" s="12"/>
      <c r="Q207" s="12"/>
      <c r="R207" s="12"/>
      <c r="S207" s="12"/>
      <c r="T207" s="12"/>
      <c r="U207" s="12"/>
      <c r="V207" s="12"/>
      <c r="W207" s="12"/>
      <c r="X207" s="12"/>
      <c r="Y207" s="12"/>
      <c r="Z207" s="12"/>
      <c r="AA207" s="12"/>
      <c r="AB207" s="12"/>
      <c r="AC207" s="12"/>
      <c r="AD207" s="12"/>
      <c r="AE207" s="12"/>
      <c r="AF207" s="12"/>
      <c r="AG207" s="12"/>
      <c r="AH207" s="12"/>
      <c r="AI207" s="12"/>
      <c r="AJ207" s="12"/>
      <c r="AK207" s="12"/>
      <c r="AL207" s="12"/>
      <c r="AM207" s="12"/>
      <c r="AN207" s="12"/>
      <c r="AO207" s="12"/>
      <c r="AP207" s="12"/>
      <c r="AQ207" s="12"/>
      <c r="AR207" s="12"/>
      <c r="AS207" s="12"/>
      <c r="AT207" s="12"/>
      <c r="AU207" s="12"/>
      <c r="AV207" s="12"/>
      <c r="AW207" s="12"/>
      <c r="AX207" s="12"/>
      <c r="AY207" s="12"/>
      <c r="AZ207" s="12"/>
      <c r="BA207" s="12"/>
      <c r="BB207" s="12"/>
      <c r="BC207" s="12"/>
      <c r="BD207" s="12"/>
      <c r="BE207" s="12"/>
      <c r="BF207" s="12"/>
      <c r="BG207" s="12"/>
      <c r="BH207" s="12"/>
      <c r="BI207" s="12"/>
      <c r="BJ207" s="12"/>
      <c r="BK207" s="12"/>
      <c r="BL207" s="12"/>
      <c r="BM207" s="12"/>
      <c r="BN207" s="12"/>
      <c r="BO207" s="12"/>
      <c r="BP207" s="12"/>
      <c r="BQ207" s="12"/>
      <c r="BR207" s="12"/>
      <c r="BS207" s="12"/>
      <c r="BT207" s="12"/>
      <c r="BU207" s="12"/>
      <c r="BV207" s="12"/>
      <c r="BW207" s="12"/>
      <c r="BX207" s="12"/>
      <c r="BY207" s="12"/>
      <c r="BZ207" s="12"/>
      <c r="CA207" s="12"/>
      <c r="CB207" s="12"/>
      <c r="CC207" s="12"/>
    </row>
    <row r="208" spans="1:81" ht="15.75" x14ac:dyDescent="0.25">
      <c r="A208" s="20"/>
      <c r="B208" s="29"/>
      <c r="C208" s="29"/>
      <c r="D208" s="29"/>
      <c r="E208" s="29"/>
      <c r="F208" s="26"/>
      <c r="G208" s="13"/>
      <c r="H208" s="20"/>
      <c r="I208" s="22"/>
      <c r="J208" s="22"/>
      <c r="K208" s="22"/>
      <c r="L208" s="22"/>
      <c r="M208" s="24"/>
      <c r="N208" s="22"/>
      <c r="O208" s="20"/>
      <c r="P208" s="12"/>
      <c r="Q208" s="12"/>
      <c r="R208" s="12"/>
      <c r="S208" s="12"/>
      <c r="T208" s="12"/>
      <c r="U208" s="12"/>
      <c r="V208" s="12"/>
      <c r="W208" s="12"/>
      <c r="X208" s="12"/>
      <c r="Y208" s="12"/>
      <c r="Z208" s="12"/>
      <c r="AA208" s="12"/>
      <c r="AB208" s="12"/>
      <c r="AC208" s="12"/>
      <c r="AD208" s="12"/>
      <c r="AE208" s="12"/>
      <c r="AF208" s="12"/>
      <c r="AG208" s="12"/>
      <c r="AH208" s="12"/>
      <c r="AI208" s="12"/>
      <c r="AJ208" s="12"/>
      <c r="AK208" s="12"/>
      <c r="AL208" s="12"/>
      <c r="AM208" s="12"/>
      <c r="AN208" s="12"/>
      <c r="AO208" s="12"/>
      <c r="AP208" s="12"/>
      <c r="AQ208" s="12"/>
      <c r="AR208" s="12"/>
      <c r="AS208" s="12"/>
      <c r="AT208" s="12"/>
      <c r="AU208" s="12"/>
      <c r="AV208" s="12"/>
      <c r="AW208" s="12"/>
      <c r="AX208" s="12"/>
      <c r="AY208" s="12"/>
      <c r="AZ208" s="12"/>
      <c r="BA208" s="12"/>
      <c r="BB208" s="12"/>
      <c r="BC208" s="12"/>
      <c r="BD208" s="12"/>
      <c r="BE208" s="12"/>
      <c r="BF208" s="12"/>
      <c r="BG208" s="12"/>
      <c r="BH208" s="12"/>
      <c r="BI208" s="12"/>
      <c r="BJ208" s="12"/>
      <c r="BK208" s="12"/>
      <c r="BL208" s="12"/>
      <c r="BM208" s="12"/>
      <c r="BN208" s="12"/>
      <c r="BO208" s="12"/>
      <c r="BP208" s="12"/>
      <c r="BQ208" s="12"/>
      <c r="BR208" s="12"/>
      <c r="BS208" s="12"/>
      <c r="BT208" s="12"/>
      <c r="BU208" s="12"/>
      <c r="BV208" s="12"/>
      <c r="BW208" s="12"/>
      <c r="BX208" s="12"/>
      <c r="BY208" s="12"/>
      <c r="BZ208" s="12"/>
      <c r="CA208" s="12"/>
      <c r="CB208" s="12"/>
      <c r="CC208" s="12"/>
    </row>
    <row r="209" spans="1:81" ht="15.75" x14ac:dyDescent="0.25">
      <c r="A209" s="20"/>
      <c r="B209" s="29"/>
      <c r="C209" s="29"/>
      <c r="D209" s="29"/>
      <c r="E209" s="29"/>
      <c r="F209" s="26"/>
      <c r="G209" s="13"/>
      <c r="H209" s="20"/>
      <c r="I209" s="22"/>
      <c r="J209" s="22"/>
      <c r="K209" s="22"/>
      <c r="L209" s="22"/>
      <c r="M209" s="24"/>
      <c r="N209" s="22"/>
      <c r="O209" s="20"/>
      <c r="P209" s="12"/>
      <c r="Q209" s="12"/>
      <c r="R209" s="12"/>
      <c r="S209" s="12"/>
      <c r="T209" s="12"/>
      <c r="U209" s="12"/>
      <c r="V209" s="12"/>
      <c r="W209" s="12"/>
      <c r="X209" s="12"/>
      <c r="Y209" s="12"/>
      <c r="Z209" s="12"/>
      <c r="AA209" s="12"/>
      <c r="AB209" s="12"/>
      <c r="AC209" s="12"/>
      <c r="AD209" s="12"/>
      <c r="AE209" s="12"/>
      <c r="AF209" s="12"/>
      <c r="AG209" s="12"/>
      <c r="AH209" s="12"/>
      <c r="AI209" s="12"/>
      <c r="AJ209" s="12"/>
      <c r="AK209" s="12"/>
      <c r="AL209" s="12"/>
      <c r="AM209" s="12"/>
      <c r="AN209" s="12"/>
      <c r="AO209" s="12"/>
      <c r="AP209" s="12"/>
      <c r="AQ209" s="12"/>
      <c r="AR209" s="12"/>
      <c r="AS209" s="12"/>
      <c r="AT209" s="12"/>
      <c r="AU209" s="12"/>
      <c r="AV209" s="12"/>
      <c r="AW209" s="12"/>
      <c r="AX209" s="12"/>
      <c r="AY209" s="12"/>
      <c r="AZ209" s="12"/>
      <c r="BA209" s="12"/>
      <c r="BB209" s="12"/>
      <c r="BC209" s="12"/>
      <c r="BD209" s="12"/>
      <c r="BE209" s="12"/>
      <c r="BF209" s="12"/>
      <c r="BG209" s="12"/>
      <c r="BH209" s="12"/>
      <c r="BI209" s="12"/>
      <c r="BJ209" s="12"/>
      <c r="BK209" s="12"/>
      <c r="BL209" s="12"/>
      <c r="BM209" s="12"/>
      <c r="BN209" s="12"/>
      <c r="BO209" s="12"/>
      <c r="BP209" s="12"/>
      <c r="BQ209" s="12"/>
      <c r="BR209" s="12"/>
      <c r="BS209" s="12"/>
      <c r="BT209" s="12"/>
      <c r="BU209" s="12"/>
      <c r="BV209" s="12"/>
      <c r="BW209" s="12"/>
      <c r="BX209" s="12"/>
      <c r="BY209" s="12"/>
      <c r="BZ209" s="12"/>
      <c r="CA209" s="12"/>
      <c r="CB209" s="12"/>
      <c r="CC209" s="12"/>
    </row>
    <row r="210" spans="1:81" ht="15.75" x14ac:dyDescent="0.25">
      <c r="A210" s="20"/>
      <c r="B210" s="29"/>
      <c r="C210" s="29"/>
      <c r="D210" s="29"/>
      <c r="E210" s="29"/>
      <c r="F210" s="26"/>
      <c r="G210" s="13"/>
      <c r="H210" s="20"/>
      <c r="I210" s="22"/>
      <c r="J210" s="22"/>
      <c r="K210" s="22"/>
      <c r="L210" s="22"/>
      <c r="M210" s="24"/>
      <c r="N210" s="22"/>
      <c r="O210" s="20"/>
      <c r="P210" s="12"/>
      <c r="Q210" s="12"/>
      <c r="R210" s="12"/>
      <c r="S210" s="12"/>
      <c r="T210" s="12"/>
      <c r="U210" s="12"/>
      <c r="V210" s="12"/>
      <c r="W210" s="12"/>
      <c r="X210" s="12"/>
      <c r="Y210" s="12"/>
      <c r="Z210" s="12"/>
      <c r="AA210" s="12"/>
      <c r="AB210" s="12"/>
      <c r="AC210" s="12"/>
      <c r="AD210" s="12"/>
      <c r="AE210" s="12"/>
      <c r="AF210" s="12"/>
      <c r="AG210" s="12"/>
      <c r="AH210" s="12"/>
      <c r="AI210" s="12"/>
      <c r="AJ210" s="12"/>
      <c r="AK210" s="12"/>
      <c r="AL210" s="12"/>
      <c r="AM210" s="12"/>
      <c r="AN210" s="12"/>
      <c r="AO210" s="12"/>
      <c r="AP210" s="12"/>
      <c r="AQ210" s="12"/>
      <c r="AR210" s="12"/>
      <c r="AS210" s="12"/>
      <c r="AT210" s="12"/>
      <c r="AU210" s="12"/>
      <c r="AV210" s="12"/>
      <c r="AW210" s="12"/>
      <c r="AX210" s="12"/>
      <c r="AY210" s="12"/>
      <c r="AZ210" s="12"/>
      <c r="BA210" s="12"/>
      <c r="BB210" s="12"/>
      <c r="BC210" s="12"/>
      <c r="BD210" s="12"/>
      <c r="BE210" s="12"/>
      <c r="BF210" s="12"/>
      <c r="BG210" s="12"/>
      <c r="BH210" s="12"/>
      <c r="BI210" s="12"/>
      <c r="BJ210" s="12"/>
      <c r="BK210" s="12"/>
      <c r="BL210" s="12"/>
      <c r="BM210" s="12"/>
      <c r="BN210" s="12"/>
      <c r="BO210" s="12"/>
      <c r="BP210" s="12"/>
      <c r="BQ210" s="12"/>
      <c r="BR210" s="12"/>
      <c r="BS210" s="12"/>
      <c r="BT210" s="12"/>
      <c r="BU210" s="12"/>
      <c r="BV210" s="12"/>
      <c r="BW210" s="12"/>
      <c r="BX210" s="12"/>
      <c r="BY210" s="12"/>
      <c r="BZ210" s="12"/>
      <c r="CA210" s="12"/>
      <c r="CB210" s="12"/>
      <c r="CC210" s="12"/>
    </row>
    <row r="211" spans="1:81" ht="15.75" x14ac:dyDescent="0.25">
      <c r="A211" s="20"/>
      <c r="B211" s="29"/>
      <c r="C211" s="29"/>
      <c r="D211" s="29"/>
      <c r="E211" s="29"/>
      <c r="F211" s="26"/>
      <c r="G211" s="13"/>
      <c r="H211" s="20"/>
      <c r="I211" s="22"/>
      <c r="J211" s="22"/>
      <c r="K211" s="22"/>
      <c r="L211" s="22"/>
      <c r="M211" s="24"/>
      <c r="N211" s="22"/>
      <c r="O211" s="20"/>
      <c r="P211" s="12"/>
      <c r="Q211" s="12"/>
      <c r="R211" s="12"/>
      <c r="S211" s="12"/>
      <c r="T211" s="12"/>
      <c r="U211" s="12"/>
      <c r="V211" s="12"/>
      <c r="W211" s="12"/>
      <c r="X211" s="12"/>
      <c r="Y211" s="12"/>
      <c r="Z211" s="12"/>
      <c r="AA211" s="12"/>
      <c r="AB211" s="12"/>
      <c r="AC211" s="12"/>
      <c r="AD211" s="12"/>
      <c r="AE211" s="12"/>
      <c r="AF211" s="12"/>
      <c r="AG211" s="12"/>
      <c r="AH211" s="12"/>
      <c r="AI211" s="12"/>
      <c r="AJ211" s="12"/>
      <c r="AK211" s="12"/>
      <c r="AL211" s="12"/>
      <c r="AM211" s="12"/>
      <c r="AN211" s="12"/>
      <c r="AO211" s="12"/>
      <c r="AP211" s="12"/>
      <c r="AQ211" s="12"/>
      <c r="AR211" s="12"/>
      <c r="AS211" s="12"/>
      <c r="AT211" s="12"/>
      <c r="AU211" s="12"/>
      <c r="AV211" s="12"/>
      <c r="AW211" s="12"/>
      <c r="AX211" s="12"/>
      <c r="AY211" s="12"/>
      <c r="AZ211" s="12"/>
      <c r="BA211" s="12"/>
      <c r="BB211" s="12"/>
      <c r="BC211" s="12"/>
      <c r="BD211" s="12"/>
      <c r="BE211" s="12"/>
      <c r="BF211" s="12"/>
      <c r="BG211" s="12"/>
      <c r="BH211" s="12"/>
      <c r="BI211" s="12"/>
      <c r="BJ211" s="12"/>
      <c r="BK211" s="12"/>
      <c r="BL211" s="12"/>
      <c r="BM211" s="12"/>
      <c r="BN211" s="12"/>
      <c r="BO211" s="12"/>
      <c r="BP211" s="12"/>
      <c r="BQ211" s="12"/>
      <c r="BR211" s="12"/>
      <c r="BS211" s="12"/>
      <c r="BT211" s="12"/>
      <c r="BU211" s="12"/>
      <c r="BV211" s="12"/>
      <c r="BW211" s="12"/>
      <c r="BX211" s="12"/>
      <c r="BY211" s="12"/>
      <c r="BZ211" s="12"/>
      <c r="CA211" s="12"/>
      <c r="CB211" s="12"/>
      <c r="CC211" s="12"/>
    </row>
    <row r="212" spans="1:81" ht="15.75" x14ac:dyDescent="0.25">
      <c r="A212" s="20"/>
      <c r="B212" s="29"/>
      <c r="C212" s="29"/>
      <c r="D212" s="29"/>
      <c r="E212" s="29"/>
      <c r="F212" s="26"/>
      <c r="G212" s="13"/>
      <c r="H212" s="20"/>
      <c r="I212" s="22"/>
      <c r="J212" s="22"/>
      <c r="K212" s="22"/>
      <c r="L212" s="22"/>
      <c r="M212" s="24"/>
      <c r="N212" s="22"/>
      <c r="O212" s="20"/>
      <c r="P212" s="12"/>
      <c r="Q212" s="12"/>
      <c r="R212" s="12"/>
      <c r="S212" s="12"/>
      <c r="T212" s="12"/>
      <c r="U212" s="12"/>
      <c r="V212" s="12"/>
      <c r="W212" s="12"/>
      <c r="X212" s="12"/>
      <c r="Y212" s="12"/>
      <c r="Z212" s="12"/>
      <c r="AA212" s="12"/>
      <c r="AB212" s="12"/>
      <c r="AC212" s="12"/>
      <c r="AD212" s="12"/>
      <c r="AE212" s="12"/>
      <c r="AF212" s="12"/>
      <c r="AG212" s="12"/>
      <c r="AH212" s="12"/>
      <c r="AI212" s="12"/>
      <c r="AJ212" s="12"/>
      <c r="AK212" s="12"/>
      <c r="AL212" s="12"/>
      <c r="AM212" s="12"/>
      <c r="AN212" s="12"/>
      <c r="AO212" s="12"/>
      <c r="AP212" s="12"/>
      <c r="AQ212" s="12"/>
      <c r="AR212" s="12"/>
      <c r="AS212" s="12"/>
      <c r="AT212" s="12"/>
      <c r="AU212" s="12"/>
      <c r="AV212" s="12"/>
      <c r="AW212" s="12"/>
      <c r="AX212" s="12"/>
      <c r="AY212" s="12"/>
      <c r="AZ212" s="12"/>
      <c r="BA212" s="12"/>
      <c r="BB212" s="12"/>
      <c r="BC212" s="12"/>
      <c r="BD212" s="12"/>
      <c r="BE212" s="12"/>
      <c r="BF212" s="12"/>
      <c r="BG212" s="12"/>
      <c r="BH212" s="12"/>
      <c r="BI212" s="12"/>
      <c r="BJ212" s="12"/>
      <c r="BK212" s="12"/>
      <c r="BL212" s="12"/>
      <c r="BM212" s="12"/>
      <c r="BN212" s="12"/>
      <c r="BO212" s="12"/>
      <c r="BP212" s="12"/>
      <c r="BQ212" s="12"/>
      <c r="BR212" s="12"/>
      <c r="BS212" s="12"/>
      <c r="BT212" s="12"/>
      <c r="BU212" s="12"/>
      <c r="BV212" s="12"/>
      <c r="BW212" s="12"/>
      <c r="BX212" s="12"/>
      <c r="BY212" s="12"/>
      <c r="BZ212" s="12"/>
      <c r="CA212" s="12"/>
      <c r="CB212" s="12"/>
      <c r="CC212" s="12"/>
    </row>
    <row r="213" spans="1:81" ht="15.75" x14ac:dyDescent="0.25">
      <c r="A213" s="20"/>
      <c r="B213" s="29"/>
      <c r="C213" s="29"/>
      <c r="D213" s="29"/>
      <c r="E213" s="29"/>
      <c r="F213" s="26"/>
      <c r="G213" s="13"/>
      <c r="H213" s="20"/>
      <c r="I213" s="22"/>
      <c r="J213" s="22"/>
      <c r="K213" s="22"/>
      <c r="L213" s="22"/>
      <c r="M213" s="24"/>
      <c r="N213" s="22"/>
      <c r="O213" s="20"/>
      <c r="P213" s="12"/>
      <c r="Q213" s="12"/>
      <c r="R213" s="12"/>
      <c r="S213" s="12"/>
      <c r="T213" s="12"/>
      <c r="U213" s="12"/>
      <c r="V213" s="12"/>
      <c r="W213" s="12"/>
      <c r="X213" s="12"/>
      <c r="Y213" s="12"/>
      <c r="Z213" s="12"/>
      <c r="AA213" s="12"/>
      <c r="AB213" s="12"/>
      <c r="AC213" s="12"/>
      <c r="AD213" s="12"/>
      <c r="AE213" s="12"/>
      <c r="AF213" s="12"/>
      <c r="AG213" s="12"/>
      <c r="AH213" s="12"/>
      <c r="AI213" s="12"/>
      <c r="AJ213" s="12"/>
      <c r="AK213" s="12"/>
      <c r="AL213" s="12"/>
      <c r="AM213" s="12"/>
      <c r="AN213" s="12"/>
      <c r="AO213" s="12"/>
      <c r="AP213" s="12"/>
      <c r="AQ213" s="12"/>
      <c r="AR213" s="12"/>
      <c r="AS213" s="12"/>
      <c r="AT213" s="12"/>
      <c r="AU213" s="12"/>
      <c r="AV213" s="12"/>
      <c r="AW213" s="12"/>
      <c r="AX213" s="12"/>
      <c r="AY213" s="12"/>
      <c r="AZ213" s="12"/>
      <c r="BA213" s="12"/>
      <c r="BB213" s="12"/>
      <c r="BC213" s="12"/>
      <c r="BD213" s="12"/>
      <c r="BE213" s="12"/>
      <c r="BF213" s="12"/>
      <c r="BG213" s="12"/>
      <c r="BH213" s="12"/>
      <c r="BI213" s="12"/>
      <c r="BJ213" s="12"/>
      <c r="BK213" s="12"/>
      <c r="BL213" s="12"/>
      <c r="BM213" s="12"/>
      <c r="BN213" s="12"/>
      <c r="BO213" s="12"/>
      <c r="BP213" s="12"/>
      <c r="BQ213" s="12"/>
      <c r="BR213" s="12"/>
      <c r="BS213" s="12"/>
      <c r="BT213" s="12"/>
      <c r="BU213" s="12"/>
      <c r="BV213" s="12"/>
      <c r="BW213" s="12"/>
      <c r="BX213" s="12"/>
      <c r="BY213" s="12"/>
      <c r="BZ213" s="12"/>
      <c r="CA213" s="12"/>
      <c r="CB213" s="12"/>
      <c r="CC213" s="12"/>
    </row>
    <row r="214" spans="1:81" ht="15.75" x14ac:dyDescent="0.25">
      <c r="A214" s="20"/>
      <c r="B214" s="29"/>
      <c r="C214" s="29"/>
      <c r="D214" s="29"/>
      <c r="E214" s="29"/>
      <c r="F214" s="26"/>
      <c r="G214" s="13"/>
      <c r="H214" s="20"/>
      <c r="I214" s="22"/>
      <c r="J214" s="22"/>
      <c r="K214" s="22"/>
      <c r="L214" s="22"/>
      <c r="M214" s="24"/>
      <c r="N214" s="22"/>
      <c r="O214" s="20"/>
      <c r="P214" s="12"/>
      <c r="Q214" s="12"/>
      <c r="R214" s="12"/>
      <c r="S214" s="12"/>
      <c r="T214" s="12"/>
      <c r="U214" s="12"/>
      <c r="V214" s="12"/>
      <c r="W214" s="12"/>
      <c r="X214" s="12"/>
      <c r="Y214" s="12"/>
      <c r="Z214" s="12"/>
      <c r="AA214" s="12"/>
      <c r="AB214" s="12"/>
      <c r="AC214" s="12"/>
      <c r="AD214" s="12"/>
      <c r="AE214" s="12"/>
      <c r="AF214" s="12"/>
      <c r="AG214" s="12"/>
      <c r="AH214" s="12"/>
      <c r="AI214" s="12"/>
      <c r="AJ214" s="12"/>
      <c r="AK214" s="12"/>
      <c r="AL214" s="12"/>
      <c r="AM214" s="12"/>
      <c r="AN214" s="12"/>
      <c r="AO214" s="12"/>
      <c r="AP214" s="12"/>
      <c r="AQ214" s="12"/>
      <c r="AR214" s="12"/>
      <c r="AS214" s="12"/>
      <c r="AT214" s="12"/>
      <c r="AU214" s="12"/>
      <c r="AV214" s="12"/>
      <c r="AW214" s="12"/>
      <c r="AX214" s="12"/>
      <c r="AY214" s="12"/>
      <c r="AZ214" s="12"/>
      <c r="BA214" s="12"/>
      <c r="BB214" s="12"/>
      <c r="BC214" s="12"/>
      <c r="BD214" s="12"/>
      <c r="BE214" s="12"/>
      <c r="BF214" s="12"/>
      <c r="BG214" s="12"/>
      <c r="BH214" s="12"/>
      <c r="BI214" s="12"/>
      <c r="BJ214" s="12"/>
      <c r="BK214" s="12"/>
      <c r="BL214" s="12"/>
      <c r="BM214" s="12"/>
      <c r="BN214" s="12"/>
      <c r="BO214" s="12"/>
      <c r="BP214" s="12"/>
      <c r="BQ214" s="12"/>
      <c r="BR214" s="12"/>
      <c r="BS214" s="12"/>
      <c r="BT214" s="12"/>
      <c r="BU214" s="12"/>
      <c r="BV214" s="12"/>
      <c r="BW214" s="12"/>
      <c r="BX214" s="12"/>
      <c r="BY214" s="12"/>
      <c r="BZ214" s="12"/>
      <c r="CA214" s="12"/>
      <c r="CB214" s="12"/>
      <c r="CC214" s="12"/>
    </row>
    <row r="215" spans="1:81" ht="15.75" x14ac:dyDescent="0.25">
      <c r="A215" s="20"/>
      <c r="B215" s="29"/>
      <c r="C215" s="29"/>
      <c r="D215" s="29"/>
      <c r="E215" s="29"/>
      <c r="F215" s="26"/>
      <c r="G215" s="13"/>
      <c r="H215" s="20"/>
      <c r="I215" s="22"/>
      <c r="J215" s="22"/>
      <c r="K215" s="22"/>
      <c r="L215" s="22"/>
      <c r="M215" s="24"/>
      <c r="N215" s="22"/>
      <c r="O215" s="20"/>
      <c r="P215" s="12"/>
      <c r="Q215" s="12"/>
      <c r="R215" s="12"/>
      <c r="S215" s="12"/>
      <c r="T215" s="12"/>
      <c r="U215" s="12"/>
      <c r="V215" s="12"/>
      <c r="W215" s="12"/>
      <c r="X215" s="12"/>
      <c r="Y215" s="12"/>
      <c r="Z215" s="12"/>
      <c r="AA215" s="12"/>
      <c r="AB215" s="12"/>
      <c r="AC215" s="12"/>
      <c r="AD215" s="12"/>
      <c r="AE215" s="12"/>
      <c r="AF215" s="12"/>
      <c r="AG215" s="12"/>
      <c r="AH215" s="12"/>
      <c r="AI215" s="12"/>
      <c r="AJ215" s="12"/>
      <c r="AK215" s="12"/>
      <c r="AL215" s="12"/>
      <c r="AM215" s="12"/>
      <c r="AN215" s="12"/>
      <c r="AO215" s="12"/>
      <c r="AP215" s="12"/>
      <c r="AQ215" s="12"/>
      <c r="AR215" s="12"/>
      <c r="AS215" s="12"/>
      <c r="AT215" s="12"/>
      <c r="AU215" s="12"/>
      <c r="AV215" s="12"/>
      <c r="AW215" s="12"/>
      <c r="AX215" s="12"/>
      <c r="AY215" s="12"/>
      <c r="AZ215" s="12"/>
      <c r="BA215" s="12"/>
      <c r="BB215" s="12"/>
      <c r="BC215" s="12"/>
      <c r="BD215" s="12"/>
      <c r="BE215" s="12"/>
      <c r="BF215" s="12"/>
      <c r="BG215" s="12"/>
      <c r="BH215" s="12"/>
      <c r="BI215" s="12"/>
      <c r="BJ215" s="12"/>
      <c r="BK215" s="12"/>
      <c r="BL215" s="12"/>
      <c r="BM215" s="12"/>
      <c r="BN215" s="12"/>
      <c r="BO215" s="12"/>
      <c r="BP215" s="12"/>
      <c r="BQ215" s="12"/>
      <c r="BR215" s="12"/>
      <c r="BS215" s="12"/>
      <c r="BT215" s="12"/>
      <c r="BU215" s="12"/>
      <c r="BV215" s="12"/>
      <c r="BW215" s="12"/>
      <c r="BX215" s="12"/>
      <c r="BY215" s="12"/>
      <c r="BZ215" s="12"/>
      <c r="CA215" s="12"/>
      <c r="CB215" s="12"/>
      <c r="CC215" s="12"/>
    </row>
    <row r="216" spans="1:81" ht="15.75" x14ac:dyDescent="0.25">
      <c r="A216" s="20"/>
      <c r="B216" s="29"/>
      <c r="C216" s="29"/>
      <c r="D216" s="29"/>
      <c r="E216" s="29"/>
      <c r="F216" s="26"/>
      <c r="G216" s="13"/>
      <c r="H216" s="20"/>
      <c r="I216" s="22"/>
      <c r="J216" s="22"/>
      <c r="K216" s="22"/>
      <c r="L216" s="22"/>
      <c r="M216" s="24"/>
      <c r="N216" s="22"/>
      <c r="O216" s="20"/>
      <c r="P216" s="12"/>
      <c r="Q216" s="12"/>
      <c r="R216" s="12"/>
      <c r="S216" s="12"/>
      <c r="T216" s="12"/>
      <c r="U216" s="12"/>
      <c r="V216" s="12"/>
      <c r="W216" s="12"/>
      <c r="X216" s="12"/>
      <c r="Y216" s="12"/>
      <c r="Z216" s="12"/>
      <c r="AA216" s="12"/>
      <c r="AB216" s="12"/>
      <c r="AC216" s="12"/>
      <c r="AD216" s="12"/>
      <c r="AE216" s="12"/>
      <c r="AF216" s="12"/>
      <c r="AG216" s="12"/>
      <c r="AH216" s="12"/>
      <c r="AI216" s="12"/>
      <c r="AJ216" s="12"/>
      <c r="AK216" s="12"/>
      <c r="AL216" s="12"/>
      <c r="AM216" s="12"/>
      <c r="AN216" s="12"/>
      <c r="AO216" s="12"/>
      <c r="AP216" s="12"/>
      <c r="AQ216" s="12"/>
      <c r="AR216" s="12"/>
      <c r="AS216" s="12"/>
      <c r="AT216" s="12"/>
      <c r="AU216" s="12"/>
      <c r="AV216" s="12"/>
      <c r="AW216" s="12"/>
      <c r="AX216" s="12"/>
      <c r="AY216" s="12"/>
      <c r="AZ216" s="12"/>
      <c r="BA216" s="12"/>
      <c r="BB216" s="12"/>
      <c r="BC216" s="12"/>
      <c r="BD216" s="12"/>
      <c r="BE216" s="12"/>
      <c r="BF216" s="12"/>
      <c r="BG216" s="12"/>
      <c r="BH216" s="12"/>
      <c r="BI216" s="12"/>
      <c r="BJ216" s="12"/>
      <c r="BK216" s="12"/>
      <c r="BL216" s="12"/>
      <c r="BM216" s="12"/>
      <c r="BN216" s="12"/>
      <c r="BO216" s="12"/>
      <c r="BP216" s="12"/>
      <c r="BQ216" s="12"/>
      <c r="BR216" s="12"/>
      <c r="BS216" s="12"/>
      <c r="BT216" s="12"/>
      <c r="BU216" s="12"/>
      <c r="BV216" s="12"/>
      <c r="BW216" s="12"/>
      <c r="BX216" s="12"/>
      <c r="BY216" s="12"/>
      <c r="BZ216" s="12"/>
      <c r="CA216" s="12"/>
      <c r="CB216" s="12"/>
      <c r="CC216" s="12"/>
    </row>
    <row r="217" spans="1:81" ht="15.75" x14ac:dyDescent="0.25">
      <c r="A217" s="20"/>
      <c r="B217" s="29"/>
      <c r="C217" s="29"/>
      <c r="D217" s="29"/>
      <c r="E217" s="29"/>
      <c r="F217" s="26"/>
      <c r="G217" s="13"/>
      <c r="H217" s="20"/>
      <c r="I217" s="22"/>
      <c r="J217" s="22"/>
      <c r="K217" s="22"/>
      <c r="L217" s="22"/>
      <c r="M217" s="24"/>
      <c r="N217" s="22"/>
      <c r="O217" s="20"/>
      <c r="P217" s="12"/>
      <c r="Q217" s="12"/>
      <c r="R217" s="12"/>
      <c r="S217" s="12"/>
      <c r="T217" s="12"/>
      <c r="U217" s="12"/>
      <c r="V217" s="12"/>
      <c r="W217" s="12"/>
      <c r="X217" s="12"/>
      <c r="Y217" s="12"/>
      <c r="Z217" s="12"/>
      <c r="AA217" s="12"/>
      <c r="AB217" s="12"/>
      <c r="AC217" s="12"/>
      <c r="AD217" s="12"/>
      <c r="AE217" s="12"/>
      <c r="AF217" s="12"/>
      <c r="AG217" s="12"/>
      <c r="AH217" s="12"/>
      <c r="AI217" s="12"/>
      <c r="AJ217" s="12"/>
      <c r="AK217" s="12"/>
      <c r="AL217" s="12"/>
      <c r="AM217" s="12"/>
      <c r="AN217" s="12"/>
      <c r="AO217" s="12"/>
      <c r="AP217" s="12"/>
      <c r="AQ217" s="12"/>
      <c r="AR217" s="12"/>
      <c r="AS217" s="12"/>
      <c r="AT217" s="12"/>
      <c r="AU217" s="12"/>
      <c r="AV217" s="12"/>
      <c r="AW217" s="12"/>
      <c r="AX217" s="12"/>
      <c r="AY217" s="12"/>
      <c r="AZ217" s="12"/>
      <c r="BA217" s="12"/>
      <c r="BB217" s="12"/>
      <c r="BC217" s="12"/>
      <c r="BD217" s="12"/>
      <c r="BE217" s="12"/>
      <c r="BF217" s="12"/>
      <c r="BG217" s="12"/>
      <c r="BH217" s="12"/>
      <c r="BI217" s="12"/>
      <c r="BJ217" s="12"/>
      <c r="BK217" s="12"/>
      <c r="BL217" s="12"/>
      <c r="BM217" s="12"/>
      <c r="BN217" s="12"/>
      <c r="BO217" s="12"/>
      <c r="BP217" s="12"/>
      <c r="BQ217" s="12"/>
      <c r="BR217" s="12"/>
      <c r="BS217" s="12"/>
      <c r="BT217" s="12"/>
      <c r="BU217" s="12"/>
      <c r="BV217" s="12"/>
      <c r="BW217" s="12"/>
      <c r="BX217" s="12"/>
      <c r="BY217" s="12"/>
      <c r="BZ217" s="12"/>
      <c r="CA217" s="12"/>
      <c r="CB217" s="12"/>
      <c r="CC217" s="12"/>
    </row>
    <row r="218" spans="1:81" ht="15.75" x14ac:dyDescent="0.25">
      <c r="A218" s="20"/>
      <c r="B218" s="29"/>
      <c r="C218" s="29"/>
      <c r="D218" s="29"/>
      <c r="E218" s="29"/>
      <c r="F218" s="26"/>
      <c r="G218" s="13"/>
      <c r="H218" s="20"/>
      <c r="I218" s="22"/>
      <c r="J218" s="22"/>
      <c r="K218" s="22"/>
      <c r="L218" s="22"/>
      <c r="M218" s="24"/>
      <c r="N218" s="22"/>
      <c r="O218" s="20"/>
      <c r="P218" s="12"/>
      <c r="Q218" s="12"/>
      <c r="R218" s="12"/>
      <c r="S218" s="12"/>
      <c r="T218" s="12"/>
      <c r="U218" s="12"/>
      <c r="V218" s="12"/>
      <c r="W218" s="12"/>
      <c r="X218" s="12"/>
      <c r="Y218" s="12"/>
      <c r="Z218" s="12"/>
      <c r="AA218" s="12"/>
      <c r="AB218" s="12"/>
      <c r="AC218" s="12"/>
      <c r="AD218" s="12"/>
      <c r="AE218" s="12"/>
      <c r="AF218" s="12"/>
      <c r="AG218" s="12"/>
      <c r="AH218" s="12"/>
      <c r="AI218" s="12"/>
      <c r="AJ218" s="12"/>
      <c r="AK218" s="12"/>
      <c r="AL218" s="12"/>
      <c r="AM218" s="12"/>
      <c r="AN218" s="12"/>
      <c r="AO218" s="12"/>
      <c r="AP218" s="12"/>
      <c r="AQ218" s="12"/>
      <c r="AR218" s="12"/>
      <c r="AS218" s="12"/>
      <c r="AT218" s="12"/>
      <c r="AU218" s="12"/>
      <c r="AV218" s="12"/>
      <c r="AW218" s="12"/>
      <c r="AX218" s="12"/>
      <c r="AY218" s="12"/>
      <c r="AZ218" s="12"/>
      <c r="BA218" s="12"/>
      <c r="BB218" s="12"/>
      <c r="BC218" s="12"/>
      <c r="BD218" s="12"/>
      <c r="BE218" s="12"/>
      <c r="BF218" s="12"/>
      <c r="BG218" s="12"/>
      <c r="BH218" s="12"/>
      <c r="BI218" s="12"/>
      <c r="BJ218" s="12"/>
      <c r="BK218" s="12"/>
      <c r="BL218" s="12"/>
      <c r="BM218" s="12"/>
      <c r="BN218" s="12"/>
      <c r="BO218" s="12"/>
      <c r="BP218" s="12"/>
      <c r="BQ218" s="12"/>
      <c r="BR218" s="12"/>
      <c r="BS218" s="12"/>
      <c r="BT218" s="12"/>
      <c r="BU218" s="12"/>
      <c r="BV218" s="12"/>
      <c r="BW218" s="12"/>
      <c r="BX218" s="12"/>
      <c r="BY218" s="12"/>
      <c r="BZ218" s="12"/>
      <c r="CA218" s="12"/>
      <c r="CB218" s="12"/>
      <c r="CC218" s="12"/>
    </row>
    <row r="219" spans="1:81" ht="15.75" x14ac:dyDescent="0.25">
      <c r="A219" s="20"/>
      <c r="B219" s="29"/>
      <c r="C219" s="29"/>
      <c r="D219" s="29"/>
      <c r="E219" s="29"/>
      <c r="F219" s="26"/>
      <c r="G219" s="13"/>
      <c r="H219" s="20"/>
      <c r="I219" s="22"/>
      <c r="J219" s="22"/>
      <c r="K219" s="22"/>
      <c r="L219" s="22"/>
      <c r="M219" s="24"/>
      <c r="N219" s="22"/>
      <c r="O219" s="20"/>
      <c r="P219" s="12"/>
      <c r="Q219" s="12"/>
      <c r="R219" s="12"/>
      <c r="S219" s="12"/>
      <c r="T219" s="12"/>
      <c r="U219" s="12"/>
      <c r="V219" s="12"/>
      <c r="W219" s="12"/>
      <c r="X219" s="12"/>
      <c r="Y219" s="12"/>
      <c r="Z219" s="12"/>
      <c r="AA219" s="12"/>
      <c r="AB219" s="12"/>
      <c r="AC219" s="12"/>
      <c r="AD219" s="12"/>
      <c r="AE219" s="12"/>
      <c r="AF219" s="12"/>
      <c r="AG219" s="12"/>
      <c r="AH219" s="12"/>
      <c r="AI219" s="12"/>
      <c r="AJ219" s="12"/>
      <c r="AK219" s="12"/>
      <c r="AL219" s="12"/>
      <c r="AM219" s="12"/>
      <c r="AN219" s="12"/>
      <c r="AO219" s="12"/>
      <c r="AP219" s="12"/>
      <c r="AQ219" s="12"/>
      <c r="AR219" s="12"/>
      <c r="AS219" s="12"/>
      <c r="AT219" s="12"/>
      <c r="AU219" s="12"/>
      <c r="AV219" s="12"/>
      <c r="AW219" s="12"/>
      <c r="AX219" s="12"/>
      <c r="AY219" s="12"/>
      <c r="AZ219" s="12"/>
      <c r="BA219" s="12"/>
      <c r="BB219" s="12"/>
      <c r="BC219" s="12"/>
      <c r="BD219" s="12"/>
      <c r="BE219" s="12"/>
      <c r="BF219" s="12"/>
      <c r="BG219" s="12"/>
      <c r="BH219" s="12"/>
      <c r="BI219" s="12"/>
      <c r="BJ219" s="12"/>
      <c r="BK219" s="12"/>
      <c r="BL219" s="12"/>
      <c r="BM219" s="12"/>
      <c r="BN219" s="12"/>
      <c r="BO219" s="12"/>
      <c r="BP219" s="12"/>
      <c r="BQ219" s="12"/>
      <c r="BR219" s="12"/>
      <c r="BS219" s="12"/>
      <c r="BT219" s="12"/>
      <c r="BU219" s="12"/>
      <c r="BV219" s="12"/>
      <c r="BW219" s="12"/>
      <c r="BX219" s="12"/>
      <c r="BY219" s="12"/>
      <c r="BZ219" s="12"/>
      <c r="CA219" s="12"/>
      <c r="CB219" s="12"/>
      <c r="CC219" s="12"/>
    </row>
    <row r="220" spans="1:81" ht="15.75" x14ac:dyDescent="0.25">
      <c r="A220" s="20"/>
      <c r="B220" s="29"/>
      <c r="C220" s="29"/>
      <c r="D220" s="29"/>
      <c r="E220" s="29"/>
      <c r="F220" s="26"/>
      <c r="G220" s="13"/>
      <c r="H220" s="20"/>
      <c r="I220" s="22"/>
      <c r="J220" s="22"/>
      <c r="K220" s="22"/>
      <c r="L220" s="22"/>
      <c r="M220" s="24"/>
      <c r="N220" s="22"/>
      <c r="O220" s="20"/>
      <c r="P220" s="12"/>
      <c r="Q220" s="12"/>
      <c r="R220" s="12"/>
      <c r="S220" s="12"/>
      <c r="T220" s="12"/>
      <c r="U220" s="12"/>
      <c r="V220" s="12"/>
      <c r="W220" s="12"/>
      <c r="X220" s="12"/>
      <c r="Y220" s="12"/>
      <c r="Z220" s="12"/>
      <c r="AA220" s="12"/>
      <c r="AB220" s="12"/>
      <c r="AC220" s="12"/>
      <c r="AD220" s="12"/>
      <c r="AE220" s="12"/>
      <c r="AF220" s="12"/>
      <c r="AG220" s="12"/>
      <c r="AH220" s="12"/>
      <c r="AI220" s="12"/>
      <c r="AJ220" s="12"/>
      <c r="AK220" s="12"/>
      <c r="AL220" s="12"/>
      <c r="AM220" s="12"/>
      <c r="AN220" s="12"/>
      <c r="AO220" s="12"/>
      <c r="AP220" s="12"/>
      <c r="AQ220" s="12"/>
      <c r="AR220" s="12"/>
      <c r="AS220" s="12"/>
      <c r="AT220" s="12"/>
      <c r="AU220" s="12"/>
      <c r="AV220" s="12"/>
      <c r="AW220" s="12"/>
      <c r="AX220" s="12"/>
      <c r="AY220" s="12"/>
      <c r="AZ220" s="12"/>
      <c r="BA220" s="12"/>
      <c r="BB220" s="12"/>
      <c r="BC220" s="12"/>
      <c r="BD220" s="12"/>
      <c r="BE220" s="12"/>
      <c r="BF220" s="12"/>
      <c r="BG220" s="12"/>
      <c r="BH220" s="12"/>
      <c r="BI220" s="12"/>
      <c r="BJ220" s="12"/>
      <c r="BK220" s="12"/>
      <c r="BL220" s="12"/>
      <c r="BM220" s="12"/>
      <c r="BN220" s="12"/>
      <c r="BO220" s="12"/>
      <c r="BP220" s="12"/>
      <c r="BQ220" s="12"/>
      <c r="BR220" s="12"/>
      <c r="BS220" s="12"/>
      <c r="BT220" s="12"/>
      <c r="BU220" s="12"/>
      <c r="BV220" s="12"/>
      <c r="BW220" s="12"/>
      <c r="BX220" s="12"/>
      <c r="BY220" s="12"/>
      <c r="BZ220" s="12"/>
      <c r="CA220" s="12"/>
      <c r="CB220" s="12"/>
      <c r="CC220" s="12"/>
    </row>
    <row r="221" spans="1:81" ht="15.75" x14ac:dyDescent="0.25">
      <c r="A221" s="20"/>
      <c r="B221" s="29"/>
      <c r="C221" s="29"/>
      <c r="D221" s="29"/>
      <c r="E221" s="29"/>
      <c r="F221" s="26"/>
      <c r="G221" s="13"/>
      <c r="H221" s="20"/>
      <c r="I221" s="22"/>
      <c r="J221" s="22"/>
      <c r="K221" s="22"/>
      <c r="L221" s="22"/>
      <c r="M221" s="24"/>
      <c r="N221" s="22"/>
      <c r="O221" s="20"/>
      <c r="P221" s="12"/>
      <c r="Q221" s="12"/>
      <c r="R221" s="12"/>
      <c r="S221" s="12"/>
      <c r="T221" s="12"/>
      <c r="U221" s="12"/>
      <c r="V221" s="12"/>
      <c r="W221" s="12"/>
      <c r="X221" s="12"/>
      <c r="Y221" s="12"/>
      <c r="Z221" s="12"/>
      <c r="AA221" s="12"/>
      <c r="AB221" s="12"/>
      <c r="AC221" s="12"/>
      <c r="AD221" s="12"/>
      <c r="AE221" s="12"/>
      <c r="AF221" s="12"/>
      <c r="AG221" s="12"/>
      <c r="AH221" s="12"/>
      <c r="AI221" s="12"/>
      <c r="AJ221" s="12"/>
      <c r="AK221" s="12"/>
      <c r="AL221" s="12"/>
      <c r="AM221" s="12"/>
      <c r="AN221" s="12"/>
      <c r="AO221" s="12"/>
      <c r="AP221" s="12"/>
      <c r="AQ221" s="12"/>
      <c r="AR221" s="12"/>
      <c r="AS221" s="12"/>
      <c r="AT221" s="12"/>
      <c r="AU221" s="12"/>
      <c r="AV221" s="12"/>
      <c r="AW221" s="12"/>
      <c r="AX221" s="12"/>
      <c r="AY221" s="12"/>
      <c r="AZ221" s="12"/>
      <c r="BA221" s="12"/>
      <c r="BB221" s="12"/>
      <c r="BC221" s="12"/>
      <c r="BD221" s="12"/>
      <c r="BE221" s="12"/>
      <c r="BF221" s="12"/>
      <c r="BG221" s="12"/>
      <c r="BH221" s="12"/>
      <c r="BI221" s="12"/>
      <c r="BJ221" s="12"/>
      <c r="BK221" s="12"/>
      <c r="BL221" s="12"/>
      <c r="BM221" s="12"/>
      <c r="BN221" s="12"/>
      <c r="BO221" s="12"/>
      <c r="BP221" s="12"/>
      <c r="BQ221" s="12"/>
      <c r="BR221" s="12"/>
      <c r="BS221" s="12"/>
      <c r="BT221" s="12"/>
      <c r="BU221" s="12"/>
      <c r="BV221" s="12"/>
      <c r="BW221" s="12"/>
      <c r="BX221" s="12"/>
      <c r="BY221" s="12"/>
      <c r="BZ221" s="12"/>
      <c r="CA221" s="12"/>
      <c r="CB221" s="12"/>
      <c r="CC221" s="12"/>
    </row>
    <row r="222" spans="1:81" ht="15.75" x14ac:dyDescent="0.25">
      <c r="A222" s="20"/>
      <c r="B222" s="29"/>
      <c r="C222" s="29"/>
      <c r="D222" s="29"/>
      <c r="E222" s="29"/>
      <c r="F222" s="26"/>
      <c r="G222" s="13"/>
      <c r="H222" s="20"/>
      <c r="I222" s="22"/>
      <c r="J222" s="22"/>
      <c r="K222" s="22"/>
      <c r="L222" s="22"/>
      <c r="M222" s="24"/>
      <c r="N222" s="22"/>
      <c r="O222" s="20"/>
      <c r="P222" s="12"/>
      <c r="Q222" s="12"/>
      <c r="R222" s="12"/>
      <c r="S222" s="12"/>
      <c r="T222" s="12"/>
      <c r="U222" s="12"/>
      <c r="V222" s="12"/>
      <c r="W222" s="12"/>
      <c r="X222" s="12"/>
      <c r="Y222" s="12"/>
      <c r="Z222" s="12"/>
      <c r="AA222" s="12"/>
      <c r="AB222" s="12"/>
      <c r="AC222" s="12"/>
      <c r="AD222" s="12"/>
      <c r="AE222" s="12"/>
      <c r="AF222" s="12"/>
      <c r="AG222" s="12"/>
      <c r="AH222" s="12"/>
      <c r="AI222" s="12"/>
      <c r="AJ222" s="12"/>
      <c r="AK222" s="12"/>
      <c r="AL222" s="12"/>
      <c r="AM222" s="12"/>
      <c r="AN222" s="12"/>
      <c r="AO222" s="12"/>
      <c r="AP222" s="12"/>
      <c r="AQ222" s="12"/>
      <c r="AR222" s="12"/>
      <c r="AS222" s="12"/>
      <c r="AT222" s="12"/>
      <c r="AU222" s="12"/>
      <c r="AV222" s="12"/>
      <c r="AW222" s="12"/>
      <c r="AX222" s="12"/>
      <c r="AY222" s="12"/>
      <c r="AZ222" s="12"/>
      <c r="BA222" s="12"/>
      <c r="BB222" s="12"/>
      <c r="BC222" s="12"/>
      <c r="BD222" s="12"/>
      <c r="BE222" s="12"/>
      <c r="BF222" s="12"/>
      <c r="BG222" s="12"/>
      <c r="BH222" s="12"/>
      <c r="BI222" s="12"/>
      <c r="BJ222" s="12"/>
      <c r="BK222" s="12"/>
      <c r="BL222" s="12"/>
      <c r="BM222" s="12"/>
      <c r="BN222" s="12"/>
      <c r="BO222" s="12"/>
      <c r="BP222" s="12"/>
      <c r="BQ222" s="12"/>
      <c r="BR222" s="12"/>
      <c r="BS222" s="12"/>
      <c r="BT222" s="12"/>
      <c r="BU222" s="12"/>
      <c r="BV222" s="12"/>
      <c r="BW222" s="12"/>
      <c r="BX222" s="12"/>
      <c r="BY222" s="12"/>
      <c r="BZ222" s="12"/>
      <c r="CA222" s="12"/>
      <c r="CB222" s="12"/>
      <c r="CC222" s="12"/>
    </row>
    <row r="223" spans="1:81" ht="15.75" x14ac:dyDescent="0.25">
      <c r="A223" s="20"/>
      <c r="B223" s="29"/>
      <c r="C223" s="29"/>
      <c r="D223" s="29"/>
      <c r="E223" s="29"/>
      <c r="F223" s="26"/>
      <c r="G223" s="13"/>
      <c r="H223" s="20"/>
      <c r="I223" s="22"/>
      <c r="J223" s="22"/>
      <c r="K223" s="22"/>
      <c r="L223" s="22"/>
      <c r="M223" s="24"/>
      <c r="N223" s="22"/>
      <c r="O223" s="20"/>
      <c r="P223" s="12"/>
      <c r="Q223" s="12"/>
      <c r="R223" s="12"/>
      <c r="S223" s="12"/>
      <c r="T223" s="12"/>
      <c r="U223" s="12"/>
      <c r="V223" s="12"/>
      <c r="W223" s="12"/>
      <c r="X223" s="12"/>
      <c r="Y223" s="12"/>
      <c r="Z223" s="12"/>
      <c r="AA223" s="12"/>
      <c r="AB223" s="12"/>
      <c r="AC223" s="12"/>
      <c r="AD223" s="12"/>
      <c r="AE223" s="12"/>
      <c r="AF223" s="12"/>
      <c r="AG223" s="12"/>
      <c r="AH223" s="12"/>
      <c r="AI223" s="12"/>
      <c r="AJ223" s="12"/>
      <c r="AK223" s="12"/>
      <c r="AL223" s="12"/>
      <c r="AM223" s="12"/>
      <c r="AN223" s="12"/>
      <c r="AO223" s="12"/>
      <c r="AP223" s="12"/>
      <c r="AQ223" s="12"/>
      <c r="AR223" s="12"/>
      <c r="AS223" s="12"/>
      <c r="AT223" s="12"/>
      <c r="AU223" s="12"/>
      <c r="AV223" s="12"/>
      <c r="AW223" s="12"/>
      <c r="AX223" s="12"/>
      <c r="AY223" s="12"/>
      <c r="AZ223" s="12"/>
      <c r="BA223" s="12"/>
      <c r="BB223" s="12"/>
      <c r="BC223" s="12"/>
      <c r="BD223" s="12"/>
      <c r="BE223" s="12"/>
      <c r="BF223" s="12"/>
      <c r="BG223" s="12"/>
      <c r="BH223" s="12"/>
      <c r="BI223" s="12"/>
      <c r="BJ223" s="12"/>
      <c r="BK223" s="12"/>
      <c r="BL223" s="12"/>
      <c r="BM223" s="12"/>
      <c r="BN223" s="12"/>
      <c r="BO223" s="12"/>
      <c r="BP223" s="12"/>
      <c r="BQ223" s="12"/>
      <c r="BR223" s="12"/>
      <c r="BS223" s="12"/>
      <c r="BT223" s="12"/>
      <c r="BU223" s="12"/>
      <c r="BV223" s="12"/>
      <c r="BW223" s="12"/>
      <c r="BX223" s="12"/>
      <c r="BY223" s="12"/>
      <c r="BZ223" s="12"/>
      <c r="CA223" s="12"/>
      <c r="CB223" s="12"/>
      <c r="CC223" s="12"/>
    </row>
    <row r="224" spans="1:81" ht="15.75" x14ac:dyDescent="0.25">
      <c r="A224" s="20"/>
      <c r="B224" s="29"/>
      <c r="C224" s="29"/>
      <c r="D224" s="29"/>
      <c r="E224" s="29"/>
      <c r="F224" s="26"/>
      <c r="G224" s="13"/>
      <c r="H224" s="20"/>
      <c r="I224" s="22"/>
      <c r="J224" s="22"/>
      <c r="K224" s="22"/>
      <c r="L224" s="22"/>
      <c r="M224" s="24"/>
      <c r="N224" s="22"/>
      <c r="O224" s="20"/>
      <c r="P224" s="12"/>
      <c r="Q224" s="12"/>
      <c r="R224" s="12"/>
      <c r="S224" s="12"/>
      <c r="T224" s="12"/>
      <c r="U224" s="12"/>
      <c r="V224" s="12"/>
      <c r="W224" s="12"/>
      <c r="X224" s="12"/>
      <c r="Y224" s="12"/>
      <c r="Z224" s="12"/>
      <c r="AA224" s="12"/>
      <c r="AB224" s="12"/>
      <c r="AC224" s="12"/>
      <c r="AD224" s="12"/>
      <c r="AE224" s="12"/>
      <c r="AF224" s="12"/>
      <c r="AG224" s="12"/>
      <c r="AH224" s="12"/>
      <c r="AI224" s="12"/>
      <c r="AJ224" s="12"/>
      <c r="AK224" s="12"/>
      <c r="AL224" s="12"/>
      <c r="AM224" s="12"/>
      <c r="AN224" s="12"/>
      <c r="AO224" s="12"/>
      <c r="AP224" s="12"/>
      <c r="AQ224" s="12"/>
      <c r="AR224" s="12"/>
      <c r="AS224" s="12"/>
      <c r="AT224" s="12"/>
      <c r="AU224" s="12"/>
      <c r="AV224" s="12"/>
      <c r="AW224" s="12"/>
      <c r="AX224" s="12"/>
      <c r="AY224" s="12"/>
      <c r="AZ224" s="12"/>
      <c r="BA224" s="12"/>
      <c r="BB224" s="12"/>
      <c r="BC224" s="12"/>
      <c r="BD224" s="12"/>
      <c r="BE224" s="12"/>
      <c r="BF224" s="12"/>
      <c r="BG224" s="12"/>
      <c r="BH224" s="12"/>
      <c r="BI224" s="12"/>
      <c r="BJ224" s="12"/>
      <c r="BK224" s="12"/>
      <c r="BL224" s="12"/>
      <c r="BM224" s="12"/>
      <c r="BN224" s="12"/>
      <c r="BO224" s="12"/>
      <c r="BP224" s="12"/>
      <c r="BQ224" s="12"/>
      <c r="BR224" s="12"/>
      <c r="BS224" s="12"/>
      <c r="BT224" s="12"/>
      <c r="BU224" s="12"/>
      <c r="BV224" s="12"/>
      <c r="BW224" s="12"/>
      <c r="BX224" s="12"/>
      <c r="BY224" s="12"/>
      <c r="BZ224" s="12"/>
      <c r="CA224" s="12"/>
      <c r="CB224" s="12"/>
      <c r="CC224" s="12"/>
    </row>
    <row r="225" spans="1:81" ht="15.75" x14ac:dyDescent="0.25">
      <c r="A225" s="20"/>
      <c r="B225" s="29"/>
      <c r="C225" s="29"/>
      <c r="D225" s="29"/>
      <c r="E225" s="29"/>
      <c r="F225" s="26"/>
      <c r="G225" s="13"/>
      <c r="H225" s="20"/>
      <c r="I225" s="22"/>
      <c r="J225" s="22"/>
      <c r="K225" s="22"/>
      <c r="L225" s="22"/>
      <c r="M225" s="24"/>
      <c r="N225" s="22"/>
      <c r="O225" s="20"/>
      <c r="P225" s="12"/>
      <c r="Q225" s="12"/>
      <c r="R225" s="12"/>
      <c r="S225" s="12"/>
      <c r="T225" s="12"/>
      <c r="U225" s="12"/>
      <c r="V225" s="12"/>
      <c r="W225" s="12"/>
      <c r="X225" s="12"/>
      <c r="Y225" s="12"/>
      <c r="Z225" s="12"/>
      <c r="AA225" s="12"/>
      <c r="AB225" s="12"/>
      <c r="AC225" s="12"/>
      <c r="AD225" s="12"/>
      <c r="AE225" s="12"/>
      <c r="AF225" s="12"/>
      <c r="AG225" s="12"/>
      <c r="AH225" s="12"/>
      <c r="AI225" s="12"/>
      <c r="AJ225" s="12"/>
      <c r="AK225" s="12"/>
      <c r="AL225" s="12"/>
      <c r="AM225" s="12"/>
      <c r="AN225" s="12"/>
      <c r="AO225" s="12"/>
      <c r="AP225" s="12"/>
      <c r="AQ225" s="12"/>
      <c r="AR225" s="12"/>
      <c r="AS225" s="12"/>
      <c r="AT225" s="12"/>
      <c r="AU225" s="12"/>
      <c r="AV225" s="12"/>
      <c r="AW225" s="12"/>
      <c r="AX225" s="12"/>
      <c r="AY225" s="12"/>
      <c r="AZ225" s="12"/>
      <c r="BA225" s="12"/>
      <c r="BB225" s="12"/>
      <c r="BC225" s="12"/>
      <c r="BD225" s="12"/>
      <c r="BE225" s="12"/>
      <c r="BF225" s="12"/>
      <c r="BG225" s="12"/>
      <c r="BH225" s="12"/>
      <c r="BI225" s="12"/>
      <c r="BJ225" s="12"/>
      <c r="BK225" s="12"/>
      <c r="BL225" s="12"/>
      <c r="BM225" s="12"/>
      <c r="BN225" s="12"/>
      <c r="BO225" s="12"/>
      <c r="BP225" s="12"/>
      <c r="BQ225" s="12"/>
      <c r="BR225" s="12"/>
      <c r="BS225" s="12"/>
      <c r="BT225" s="12"/>
      <c r="BU225" s="12"/>
      <c r="BV225" s="12"/>
      <c r="BW225" s="12"/>
      <c r="BX225" s="12"/>
      <c r="BY225" s="12"/>
      <c r="BZ225" s="12"/>
      <c r="CA225" s="12"/>
      <c r="CB225" s="12"/>
      <c r="CC225" s="12"/>
    </row>
    <row r="226" spans="1:81" ht="15.75" x14ac:dyDescent="0.25">
      <c r="A226" s="20"/>
      <c r="B226" s="29"/>
      <c r="C226" s="29"/>
      <c r="D226" s="29"/>
      <c r="E226" s="29"/>
      <c r="F226" s="26"/>
      <c r="G226" s="13"/>
      <c r="H226" s="20"/>
      <c r="I226" s="22"/>
      <c r="J226" s="22"/>
      <c r="K226" s="22"/>
      <c r="L226" s="22"/>
      <c r="M226" s="24"/>
      <c r="N226" s="22"/>
      <c r="O226" s="20"/>
      <c r="P226" s="12"/>
      <c r="Q226" s="12"/>
      <c r="R226" s="12"/>
      <c r="S226" s="12"/>
      <c r="T226" s="12"/>
      <c r="U226" s="12"/>
      <c r="V226" s="12"/>
      <c r="W226" s="12"/>
      <c r="X226" s="12"/>
      <c r="Y226" s="12"/>
      <c r="Z226" s="12"/>
      <c r="AA226" s="12"/>
      <c r="AB226" s="12"/>
      <c r="AC226" s="12"/>
      <c r="AD226" s="12"/>
      <c r="AE226" s="12"/>
      <c r="AF226" s="12"/>
      <c r="AG226" s="12"/>
      <c r="AH226" s="12"/>
      <c r="AI226" s="12"/>
      <c r="AJ226" s="12"/>
      <c r="AK226" s="12"/>
      <c r="AL226" s="12"/>
      <c r="AM226" s="12"/>
      <c r="AN226" s="12"/>
      <c r="AO226" s="12"/>
      <c r="AP226" s="12"/>
      <c r="AQ226" s="12"/>
      <c r="AR226" s="12"/>
      <c r="AS226" s="12"/>
      <c r="AT226" s="12"/>
      <c r="AU226" s="12"/>
      <c r="AV226" s="12"/>
      <c r="AW226" s="12"/>
      <c r="AX226" s="12"/>
      <c r="AY226" s="12"/>
      <c r="AZ226" s="12"/>
      <c r="BA226" s="12"/>
      <c r="BB226" s="12"/>
      <c r="BC226" s="12"/>
      <c r="BD226" s="12"/>
      <c r="BE226" s="12"/>
      <c r="BF226" s="12"/>
      <c r="BG226" s="12"/>
      <c r="BH226" s="12"/>
      <c r="BI226" s="12"/>
      <c r="BJ226" s="12"/>
      <c r="BK226" s="12"/>
      <c r="BL226" s="12"/>
      <c r="BM226" s="12"/>
      <c r="BN226" s="12"/>
      <c r="BO226" s="12"/>
      <c r="BP226" s="12"/>
      <c r="BQ226" s="12"/>
      <c r="BR226" s="12"/>
      <c r="BS226" s="12"/>
      <c r="BT226" s="12"/>
      <c r="BU226" s="12"/>
      <c r="BV226" s="12"/>
      <c r="BW226" s="12"/>
      <c r="BX226" s="12"/>
      <c r="BY226" s="12"/>
      <c r="BZ226" s="12"/>
      <c r="CA226" s="12"/>
      <c r="CB226" s="12"/>
      <c r="CC226" s="12"/>
    </row>
    <row r="227" spans="1:81" ht="15.75" x14ac:dyDescent="0.25">
      <c r="A227" s="20"/>
      <c r="B227" s="29"/>
      <c r="C227" s="29"/>
      <c r="D227" s="29"/>
      <c r="E227" s="29"/>
      <c r="F227" s="26"/>
      <c r="G227" s="13"/>
      <c r="H227" s="20"/>
      <c r="I227" s="22"/>
      <c r="J227" s="22"/>
      <c r="K227" s="22"/>
      <c r="L227" s="22"/>
      <c r="M227" s="24"/>
      <c r="N227" s="22"/>
      <c r="O227" s="20"/>
      <c r="P227" s="12"/>
      <c r="Q227" s="12"/>
      <c r="R227" s="12"/>
      <c r="S227" s="12"/>
      <c r="T227" s="12"/>
      <c r="U227" s="12"/>
      <c r="V227" s="12"/>
      <c r="W227" s="12"/>
      <c r="X227" s="12"/>
      <c r="Y227" s="12"/>
      <c r="Z227" s="12"/>
      <c r="AA227" s="12"/>
      <c r="AB227" s="12"/>
      <c r="AC227" s="12"/>
      <c r="AD227" s="12"/>
      <c r="AE227" s="12"/>
      <c r="AF227" s="12"/>
      <c r="AG227" s="12"/>
      <c r="AH227" s="12"/>
      <c r="AI227" s="12"/>
      <c r="AJ227" s="12"/>
      <c r="AK227" s="12"/>
      <c r="AL227" s="12"/>
      <c r="AM227" s="12"/>
      <c r="AN227" s="12"/>
      <c r="AO227" s="12"/>
      <c r="AP227" s="12"/>
      <c r="AQ227" s="12"/>
      <c r="AR227" s="12"/>
      <c r="AS227" s="12"/>
      <c r="AT227" s="12"/>
      <c r="AU227" s="12"/>
      <c r="AV227" s="12"/>
      <c r="AW227" s="12"/>
      <c r="AX227" s="12"/>
      <c r="AY227" s="12"/>
      <c r="AZ227" s="12"/>
      <c r="BA227" s="12"/>
      <c r="BB227" s="12"/>
      <c r="BC227" s="12"/>
      <c r="BD227" s="12"/>
      <c r="BE227" s="12"/>
      <c r="BF227" s="12"/>
      <c r="BG227" s="12"/>
      <c r="BH227" s="12"/>
      <c r="BI227" s="12"/>
      <c r="BJ227" s="12"/>
      <c r="BK227" s="12"/>
      <c r="BL227" s="12"/>
      <c r="BM227" s="12"/>
      <c r="BN227" s="12"/>
      <c r="BO227" s="12"/>
      <c r="BP227" s="12"/>
      <c r="BQ227" s="12"/>
      <c r="BR227" s="12"/>
      <c r="BS227" s="12"/>
      <c r="BT227" s="12"/>
      <c r="BU227" s="12"/>
      <c r="BV227" s="12"/>
      <c r="BW227" s="12"/>
      <c r="BX227" s="12"/>
      <c r="BY227" s="12"/>
      <c r="BZ227" s="12"/>
      <c r="CA227" s="12"/>
      <c r="CB227" s="12"/>
      <c r="CC227" s="12"/>
    </row>
    <row r="228" spans="1:81" ht="15.75" x14ac:dyDescent="0.25">
      <c r="A228" s="20"/>
      <c r="B228" s="29"/>
      <c r="C228" s="29"/>
      <c r="D228" s="29"/>
      <c r="E228" s="29"/>
      <c r="F228" s="26"/>
      <c r="G228" s="13"/>
      <c r="H228" s="20"/>
      <c r="I228" s="22"/>
      <c r="J228" s="22"/>
      <c r="K228" s="22"/>
      <c r="L228" s="22"/>
      <c r="M228" s="24"/>
      <c r="N228" s="22"/>
      <c r="O228" s="20"/>
      <c r="P228" s="12"/>
      <c r="Q228" s="12"/>
      <c r="R228" s="12"/>
      <c r="S228" s="12"/>
      <c r="T228" s="12"/>
      <c r="U228" s="12"/>
      <c r="V228" s="12"/>
      <c r="W228" s="12"/>
      <c r="X228" s="12"/>
      <c r="Y228" s="12"/>
      <c r="Z228" s="12"/>
      <c r="AA228" s="12"/>
      <c r="AB228" s="12"/>
      <c r="AC228" s="12"/>
      <c r="AD228" s="12"/>
      <c r="AE228" s="12"/>
      <c r="AF228" s="12"/>
      <c r="AG228" s="12"/>
      <c r="AH228" s="12"/>
      <c r="AI228" s="12"/>
      <c r="AJ228" s="12"/>
      <c r="AK228" s="12"/>
      <c r="AL228" s="12"/>
      <c r="AM228" s="12"/>
      <c r="AN228" s="12"/>
      <c r="AO228" s="12"/>
      <c r="AP228" s="12"/>
      <c r="AQ228" s="12"/>
      <c r="AR228" s="12"/>
      <c r="AS228" s="12"/>
      <c r="AT228" s="12"/>
      <c r="AU228" s="12"/>
      <c r="AV228" s="12"/>
      <c r="AW228" s="12"/>
      <c r="AX228" s="12"/>
      <c r="AY228" s="12"/>
      <c r="AZ228" s="12"/>
      <c r="BA228" s="12"/>
      <c r="BB228" s="12"/>
      <c r="BC228" s="12"/>
      <c r="BD228" s="12"/>
      <c r="BE228" s="12"/>
      <c r="BF228" s="12"/>
      <c r="BG228" s="12"/>
      <c r="BH228" s="12"/>
      <c r="BI228" s="12"/>
      <c r="BJ228" s="12"/>
      <c r="BK228" s="12"/>
      <c r="BL228" s="12"/>
      <c r="BM228" s="12"/>
      <c r="BN228" s="12"/>
      <c r="BO228" s="12"/>
      <c r="BP228" s="12"/>
      <c r="BQ228" s="12"/>
      <c r="BR228" s="12"/>
      <c r="BS228" s="12"/>
      <c r="BT228" s="12"/>
      <c r="BU228" s="12"/>
      <c r="BV228" s="12"/>
      <c r="BW228" s="12"/>
      <c r="BX228" s="12"/>
      <c r="BY228" s="12"/>
      <c r="BZ228" s="12"/>
      <c r="CA228" s="12"/>
      <c r="CB228" s="12"/>
      <c r="CC228" s="12"/>
    </row>
    <row r="229" spans="1:81" ht="15.75" x14ac:dyDescent="0.25">
      <c r="A229" s="20"/>
      <c r="B229" s="29"/>
      <c r="C229" s="29"/>
      <c r="D229" s="29"/>
      <c r="E229" s="29"/>
      <c r="F229" s="26"/>
      <c r="G229" s="13"/>
      <c r="H229" s="20"/>
      <c r="I229" s="22"/>
      <c r="J229" s="22"/>
      <c r="K229" s="22"/>
      <c r="L229" s="22"/>
      <c r="M229" s="24"/>
      <c r="N229" s="22"/>
      <c r="O229" s="20"/>
      <c r="P229" s="12"/>
      <c r="Q229" s="12"/>
      <c r="R229" s="12"/>
      <c r="S229" s="12"/>
      <c r="T229" s="12"/>
      <c r="U229" s="12"/>
      <c r="V229" s="12"/>
      <c r="W229" s="12"/>
      <c r="X229" s="12"/>
      <c r="Y229" s="12"/>
      <c r="Z229" s="12"/>
      <c r="AA229" s="12"/>
      <c r="AB229" s="12"/>
      <c r="AC229" s="12"/>
      <c r="AD229" s="12"/>
      <c r="AE229" s="12"/>
      <c r="AF229" s="12"/>
      <c r="AG229" s="12"/>
      <c r="AH229" s="12"/>
      <c r="AI229" s="12"/>
      <c r="AJ229" s="12"/>
      <c r="AK229" s="12"/>
      <c r="AL229" s="12"/>
      <c r="AM229" s="12"/>
      <c r="AN229" s="12"/>
      <c r="AO229" s="12"/>
      <c r="AP229" s="12"/>
      <c r="AQ229" s="12"/>
      <c r="AR229" s="12"/>
      <c r="AS229" s="12"/>
      <c r="AT229" s="12"/>
      <c r="AU229" s="12"/>
      <c r="AV229" s="12"/>
      <c r="AW229" s="12"/>
      <c r="AX229" s="12"/>
      <c r="AY229" s="12"/>
      <c r="AZ229" s="12"/>
      <c r="BA229" s="12"/>
      <c r="BB229" s="12"/>
      <c r="BC229" s="12"/>
      <c r="BD229" s="12"/>
      <c r="BE229" s="12"/>
      <c r="BF229" s="12"/>
      <c r="BG229" s="12"/>
      <c r="BH229" s="12"/>
      <c r="BI229" s="12"/>
      <c r="BJ229" s="12"/>
      <c r="BK229" s="12"/>
      <c r="BL229" s="12"/>
      <c r="BM229" s="12"/>
      <c r="BN229" s="12"/>
      <c r="BO229" s="12"/>
      <c r="BP229" s="12"/>
      <c r="BQ229" s="12"/>
      <c r="BR229" s="12"/>
      <c r="BS229" s="12"/>
      <c r="BT229" s="12"/>
      <c r="BU229" s="12"/>
      <c r="BV229" s="12"/>
      <c r="BW229" s="12"/>
      <c r="BX229" s="12"/>
      <c r="BY229" s="12"/>
      <c r="BZ229" s="12"/>
      <c r="CA229" s="12"/>
      <c r="CB229" s="12"/>
      <c r="CC229" s="12"/>
    </row>
    <row r="230" spans="1:81" ht="15.75" x14ac:dyDescent="0.25">
      <c r="A230" s="20"/>
      <c r="B230" s="29"/>
      <c r="C230" s="29"/>
      <c r="D230" s="29"/>
      <c r="E230" s="29"/>
      <c r="F230" s="26"/>
      <c r="G230" s="13"/>
      <c r="H230" s="20"/>
      <c r="I230" s="22"/>
      <c r="J230" s="22"/>
      <c r="K230" s="22"/>
      <c r="L230" s="22"/>
      <c r="M230" s="24"/>
      <c r="N230" s="22"/>
      <c r="O230" s="20"/>
      <c r="P230" s="12"/>
      <c r="Q230" s="12"/>
      <c r="R230" s="12"/>
      <c r="S230" s="12"/>
      <c r="T230" s="12"/>
      <c r="U230" s="12"/>
      <c r="V230" s="12"/>
      <c r="W230" s="12"/>
      <c r="X230" s="12"/>
      <c r="Y230" s="12"/>
      <c r="Z230" s="12"/>
      <c r="AA230" s="12"/>
      <c r="AB230" s="12"/>
      <c r="AC230" s="12"/>
      <c r="AD230" s="12"/>
      <c r="AE230" s="12"/>
      <c r="AF230" s="12"/>
      <c r="AG230" s="12"/>
      <c r="AH230" s="12"/>
      <c r="AI230" s="12"/>
      <c r="AJ230" s="12"/>
      <c r="AK230" s="12"/>
      <c r="AL230" s="12"/>
      <c r="AM230" s="12"/>
      <c r="AN230" s="12"/>
      <c r="AO230" s="12"/>
      <c r="AP230" s="12"/>
      <c r="AQ230" s="12"/>
      <c r="AR230" s="12"/>
      <c r="AS230" s="12"/>
      <c r="AT230" s="12"/>
      <c r="AU230" s="12"/>
      <c r="AV230" s="12"/>
      <c r="AW230" s="12"/>
      <c r="AX230" s="12"/>
      <c r="AY230" s="12"/>
      <c r="AZ230" s="12"/>
      <c r="BA230" s="12"/>
      <c r="BB230" s="12"/>
      <c r="BC230" s="12"/>
      <c r="BD230" s="12"/>
      <c r="BE230" s="12"/>
      <c r="BF230" s="12"/>
      <c r="BG230" s="12"/>
      <c r="BH230" s="12"/>
      <c r="BI230" s="12"/>
      <c r="BJ230" s="12"/>
      <c r="BK230" s="12"/>
      <c r="BL230" s="12"/>
      <c r="BM230" s="12"/>
      <c r="BN230" s="12"/>
      <c r="BO230" s="12"/>
      <c r="BP230" s="12"/>
      <c r="BQ230" s="12"/>
      <c r="BR230" s="12"/>
      <c r="BS230" s="12"/>
      <c r="BT230" s="12"/>
      <c r="BU230" s="12"/>
      <c r="BV230" s="12"/>
      <c r="BW230" s="12"/>
      <c r="BX230" s="12"/>
      <c r="BY230" s="12"/>
      <c r="BZ230" s="12"/>
      <c r="CA230" s="12"/>
      <c r="CB230" s="12"/>
      <c r="CC230" s="12"/>
    </row>
    <row r="231" spans="1:81" ht="15.75" x14ac:dyDescent="0.25">
      <c r="A231" s="20"/>
      <c r="B231" s="29"/>
      <c r="C231" s="29"/>
      <c r="D231" s="29"/>
      <c r="E231" s="29"/>
      <c r="F231" s="26"/>
      <c r="G231" s="13"/>
      <c r="H231" s="20"/>
      <c r="I231" s="22"/>
      <c r="J231" s="22"/>
      <c r="K231" s="22"/>
      <c r="L231" s="22"/>
      <c r="M231" s="24"/>
      <c r="N231" s="22"/>
      <c r="O231" s="20"/>
      <c r="P231" s="12"/>
      <c r="Q231" s="12"/>
      <c r="R231" s="12"/>
      <c r="S231" s="12"/>
      <c r="T231" s="12"/>
      <c r="U231" s="12"/>
      <c r="V231" s="12"/>
      <c r="W231" s="12"/>
      <c r="X231" s="12"/>
      <c r="Y231" s="12"/>
      <c r="Z231" s="12"/>
      <c r="AA231" s="12"/>
      <c r="AB231" s="12"/>
      <c r="AC231" s="12"/>
      <c r="AD231" s="12"/>
      <c r="AE231" s="12"/>
      <c r="AF231" s="12"/>
      <c r="AG231" s="12"/>
      <c r="AH231" s="12"/>
      <c r="AI231" s="12"/>
      <c r="AJ231" s="12"/>
      <c r="AK231" s="12"/>
      <c r="AL231" s="12"/>
      <c r="AM231" s="12"/>
      <c r="AN231" s="12"/>
      <c r="AO231" s="12"/>
      <c r="AP231" s="12"/>
      <c r="AQ231" s="12"/>
      <c r="AR231" s="12"/>
      <c r="AS231" s="12"/>
      <c r="AT231" s="12"/>
      <c r="AU231" s="12"/>
      <c r="AV231" s="12"/>
      <c r="AW231" s="12"/>
      <c r="AX231" s="12"/>
      <c r="AY231" s="12"/>
      <c r="AZ231" s="12"/>
      <c r="BA231" s="12"/>
      <c r="BB231" s="12"/>
      <c r="BC231" s="12"/>
      <c r="BD231" s="12"/>
      <c r="BE231" s="12"/>
      <c r="BF231" s="12"/>
      <c r="BG231" s="12"/>
      <c r="BH231" s="12"/>
      <c r="BI231" s="12"/>
      <c r="BJ231" s="12"/>
      <c r="BK231" s="12"/>
      <c r="BL231" s="12"/>
      <c r="BM231" s="12"/>
      <c r="BN231" s="12"/>
      <c r="BO231" s="12"/>
      <c r="BP231" s="12"/>
      <c r="BQ231" s="12"/>
      <c r="BR231" s="12"/>
      <c r="BS231" s="12"/>
      <c r="BT231" s="12"/>
      <c r="BU231" s="12"/>
      <c r="BV231" s="12"/>
      <c r="BW231" s="12"/>
      <c r="BX231" s="12"/>
      <c r="BY231" s="12"/>
      <c r="BZ231" s="12"/>
      <c r="CA231" s="12"/>
      <c r="CB231" s="12"/>
      <c r="CC231" s="12"/>
    </row>
    <row r="232" spans="1:81" ht="15.75" x14ac:dyDescent="0.25">
      <c r="A232" s="20"/>
      <c r="B232" s="29"/>
      <c r="C232" s="29"/>
      <c r="D232" s="29"/>
      <c r="E232" s="29"/>
      <c r="F232" s="26"/>
      <c r="G232" s="13"/>
      <c r="H232" s="20"/>
      <c r="I232" s="22"/>
      <c r="J232" s="22"/>
      <c r="K232" s="22"/>
      <c r="L232" s="22"/>
      <c r="M232" s="24"/>
      <c r="N232" s="22"/>
      <c r="O232" s="20"/>
      <c r="P232" s="12"/>
      <c r="Q232" s="12"/>
      <c r="R232" s="12"/>
      <c r="S232" s="12"/>
      <c r="T232" s="12"/>
      <c r="U232" s="12"/>
      <c r="V232" s="12"/>
      <c r="W232" s="12"/>
      <c r="X232" s="12"/>
      <c r="Y232" s="12"/>
      <c r="Z232" s="12"/>
      <c r="AA232" s="12"/>
      <c r="AB232" s="12"/>
      <c r="AC232" s="12"/>
      <c r="AD232" s="12"/>
      <c r="AE232" s="12"/>
      <c r="AF232" s="12"/>
      <c r="AG232" s="12"/>
      <c r="AH232" s="12"/>
      <c r="AI232" s="12"/>
      <c r="AJ232" s="12"/>
      <c r="AK232" s="12"/>
      <c r="AL232" s="12"/>
      <c r="AM232" s="12"/>
      <c r="AN232" s="12"/>
      <c r="AO232" s="12"/>
      <c r="AP232" s="12"/>
      <c r="AQ232" s="12"/>
      <c r="AR232" s="12"/>
      <c r="AS232" s="12"/>
      <c r="AT232" s="12"/>
      <c r="AU232" s="12"/>
      <c r="AV232" s="12"/>
      <c r="AW232" s="12"/>
      <c r="AX232" s="12"/>
      <c r="AY232" s="12"/>
      <c r="AZ232" s="12"/>
      <c r="BA232" s="12"/>
      <c r="BB232" s="12"/>
      <c r="BC232" s="12"/>
      <c r="BD232" s="12"/>
      <c r="BE232" s="12"/>
      <c r="BF232" s="12"/>
      <c r="BG232" s="12"/>
      <c r="BH232" s="12"/>
      <c r="BI232" s="12"/>
      <c r="BJ232" s="12"/>
      <c r="BK232" s="12"/>
      <c r="BL232" s="12"/>
      <c r="BM232" s="12"/>
      <c r="BN232" s="12"/>
      <c r="BO232" s="12"/>
      <c r="BP232" s="12"/>
      <c r="BQ232" s="12"/>
      <c r="BR232" s="12"/>
      <c r="BS232" s="12"/>
      <c r="BT232" s="12"/>
      <c r="BU232" s="12"/>
      <c r="BV232" s="12"/>
      <c r="BW232" s="12"/>
      <c r="BX232" s="12"/>
      <c r="BY232" s="12"/>
      <c r="BZ232" s="12"/>
      <c r="CA232" s="12"/>
      <c r="CB232" s="12"/>
      <c r="CC232" s="12"/>
    </row>
    <row r="233" spans="1:81" ht="15.75" x14ac:dyDescent="0.25">
      <c r="A233" s="20"/>
      <c r="B233" s="29"/>
      <c r="C233" s="29"/>
      <c r="D233" s="29"/>
      <c r="E233" s="29"/>
      <c r="F233" s="26"/>
      <c r="G233" s="13"/>
      <c r="H233" s="20"/>
      <c r="I233" s="22"/>
      <c r="J233" s="22"/>
      <c r="K233" s="22"/>
      <c r="L233" s="22"/>
      <c r="M233" s="24"/>
      <c r="N233" s="22"/>
      <c r="O233" s="20"/>
      <c r="P233" s="12"/>
      <c r="Q233" s="12"/>
      <c r="R233" s="12"/>
      <c r="S233" s="12"/>
      <c r="T233" s="12"/>
      <c r="U233" s="12"/>
      <c r="V233" s="12"/>
      <c r="W233" s="12"/>
      <c r="X233" s="12"/>
      <c r="Y233" s="12"/>
      <c r="Z233" s="12"/>
      <c r="AA233" s="12"/>
      <c r="AB233" s="12"/>
      <c r="AC233" s="12"/>
      <c r="AD233" s="12"/>
      <c r="AE233" s="12"/>
      <c r="AF233" s="12"/>
      <c r="AG233" s="12"/>
      <c r="AH233" s="12"/>
      <c r="AI233" s="12"/>
      <c r="AJ233" s="12"/>
      <c r="AK233" s="12"/>
      <c r="AL233" s="12"/>
      <c r="AM233" s="12"/>
      <c r="AN233" s="12"/>
      <c r="AO233" s="12"/>
      <c r="AP233" s="12"/>
      <c r="AQ233" s="12"/>
      <c r="AR233" s="12"/>
      <c r="AS233" s="12"/>
      <c r="AT233" s="12"/>
      <c r="AU233" s="12"/>
      <c r="AV233" s="12"/>
      <c r="AW233" s="12"/>
      <c r="AX233" s="12"/>
      <c r="AY233" s="12"/>
      <c r="AZ233" s="12"/>
      <c r="BA233" s="12"/>
      <c r="BB233" s="12"/>
      <c r="BC233" s="12"/>
      <c r="BD233" s="12"/>
      <c r="BE233" s="12"/>
      <c r="BF233" s="12"/>
      <c r="BG233" s="12"/>
      <c r="BH233" s="12"/>
      <c r="BI233" s="12"/>
      <c r="BJ233" s="12"/>
      <c r="BK233" s="12"/>
      <c r="BL233" s="12"/>
      <c r="BM233" s="12"/>
      <c r="BN233" s="12"/>
      <c r="BO233" s="12"/>
      <c r="BP233" s="12"/>
      <c r="BQ233" s="12"/>
      <c r="BR233" s="12"/>
      <c r="BS233" s="12"/>
      <c r="BT233" s="12"/>
      <c r="BU233" s="12"/>
      <c r="BV233" s="12"/>
      <c r="BW233" s="12"/>
      <c r="BX233" s="12"/>
      <c r="BY233" s="12"/>
      <c r="BZ233" s="12"/>
      <c r="CA233" s="12"/>
      <c r="CB233" s="12"/>
      <c r="CC233" s="12"/>
    </row>
    <row r="234" spans="1:81" ht="15.75" x14ac:dyDescent="0.25">
      <c r="A234" s="20"/>
      <c r="B234" s="29"/>
      <c r="C234" s="29"/>
      <c r="D234" s="29"/>
      <c r="E234" s="29"/>
      <c r="F234" s="26"/>
      <c r="G234" s="13"/>
      <c r="H234" s="20"/>
      <c r="I234" s="22"/>
      <c r="J234" s="22"/>
      <c r="K234" s="22"/>
      <c r="L234" s="22"/>
      <c r="M234" s="24"/>
      <c r="N234" s="22"/>
      <c r="O234" s="20"/>
      <c r="P234" s="12"/>
      <c r="Q234" s="12"/>
      <c r="R234" s="12"/>
      <c r="S234" s="12"/>
      <c r="T234" s="12"/>
      <c r="U234" s="12"/>
      <c r="V234" s="12"/>
      <c r="W234" s="12"/>
      <c r="X234" s="12"/>
      <c r="Y234" s="12"/>
      <c r="Z234" s="12"/>
      <c r="AA234" s="12"/>
      <c r="AB234" s="12"/>
      <c r="AC234" s="12"/>
      <c r="AD234" s="12"/>
      <c r="AE234" s="12"/>
      <c r="AF234" s="12"/>
      <c r="AG234" s="12"/>
      <c r="AH234" s="12"/>
      <c r="AI234" s="12"/>
      <c r="AJ234" s="12"/>
      <c r="AK234" s="12"/>
      <c r="AL234" s="12"/>
      <c r="AM234" s="12"/>
      <c r="AN234" s="12"/>
      <c r="AO234" s="12"/>
      <c r="AP234" s="12"/>
      <c r="AQ234" s="12"/>
      <c r="AR234" s="12"/>
      <c r="AS234" s="12"/>
      <c r="AT234" s="12"/>
      <c r="AU234" s="12"/>
      <c r="AV234" s="12"/>
      <c r="AW234" s="12"/>
      <c r="AX234" s="12"/>
      <c r="AY234" s="12"/>
      <c r="AZ234" s="12"/>
      <c r="BA234" s="12"/>
      <c r="BB234" s="12"/>
      <c r="BC234" s="12"/>
      <c r="BD234" s="12"/>
      <c r="BE234" s="12"/>
      <c r="BF234" s="12"/>
      <c r="BG234" s="12"/>
      <c r="BH234" s="12"/>
      <c r="BI234" s="12"/>
      <c r="BJ234" s="12"/>
      <c r="BK234" s="12"/>
      <c r="BL234" s="12"/>
      <c r="BM234" s="12"/>
      <c r="BN234" s="12"/>
      <c r="BO234" s="12"/>
      <c r="BP234" s="12"/>
      <c r="BQ234" s="12"/>
      <c r="BR234" s="12"/>
      <c r="BS234" s="12"/>
      <c r="BT234" s="12"/>
      <c r="BU234" s="12"/>
      <c r="BV234" s="12"/>
      <c r="BW234" s="12"/>
      <c r="BX234" s="12"/>
      <c r="BY234" s="12"/>
      <c r="BZ234" s="12"/>
      <c r="CA234" s="12"/>
      <c r="CB234" s="12"/>
      <c r="CC234" s="12"/>
    </row>
    <row r="235" spans="1:81" ht="15.75" x14ac:dyDescent="0.25">
      <c r="A235" s="20"/>
      <c r="B235" s="29"/>
      <c r="C235" s="29"/>
      <c r="D235" s="29"/>
      <c r="E235" s="29"/>
      <c r="F235" s="26"/>
      <c r="G235" s="13"/>
      <c r="H235" s="20"/>
      <c r="I235" s="22"/>
      <c r="J235" s="22"/>
      <c r="K235" s="22"/>
      <c r="L235" s="22"/>
      <c r="M235" s="24"/>
      <c r="N235" s="22"/>
      <c r="O235" s="20"/>
      <c r="P235" s="12"/>
      <c r="Q235" s="12"/>
      <c r="R235" s="12"/>
      <c r="S235" s="12"/>
      <c r="T235" s="12"/>
      <c r="U235" s="12"/>
      <c r="V235" s="12"/>
      <c r="W235" s="12"/>
      <c r="X235" s="12"/>
      <c r="Y235" s="12"/>
      <c r="Z235" s="12"/>
      <c r="AA235" s="12"/>
      <c r="AB235" s="12"/>
      <c r="AC235" s="12"/>
      <c r="AD235" s="12"/>
      <c r="AE235" s="12"/>
      <c r="AF235" s="12"/>
      <c r="AG235" s="12"/>
      <c r="AH235" s="12"/>
      <c r="AI235" s="12"/>
      <c r="AJ235" s="12"/>
      <c r="AK235" s="12"/>
      <c r="AL235" s="12"/>
      <c r="AM235" s="12"/>
      <c r="AN235" s="12"/>
      <c r="AO235" s="12"/>
      <c r="AP235" s="12"/>
      <c r="AQ235" s="12"/>
      <c r="AR235" s="12"/>
      <c r="AS235" s="12"/>
      <c r="AT235" s="12"/>
      <c r="AU235" s="12"/>
      <c r="AV235" s="12"/>
      <c r="AW235" s="12"/>
      <c r="AX235" s="12"/>
      <c r="AY235" s="12"/>
      <c r="AZ235" s="12"/>
      <c r="BA235" s="12"/>
      <c r="BB235" s="12"/>
      <c r="BC235" s="12"/>
      <c r="BD235" s="12"/>
      <c r="BE235" s="12"/>
      <c r="BF235" s="12"/>
      <c r="BG235" s="12"/>
      <c r="BH235" s="12"/>
      <c r="BI235" s="12"/>
      <c r="BJ235" s="12"/>
      <c r="BK235" s="12"/>
      <c r="BL235" s="12"/>
      <c r="BM235" s="12"/>
      <c r="BN235" s="12"/>
      <c r="BO235" s="12"/>
      <c r="BP235" s="12"/>
      <c r="BQ235" s="12"/>
      <c r="BR235" s="12"/>
      <c r="BS235" s="12"/>
      <c r="BT235" s="12"/>
      <c r="BU235" s="12"/>
      <c r="BV235" s="12"/>
      <c r="BW235" s="12"/>
      <c r="BX235" s="12"/>
      <c r="BY235" s="12"/>
      <c r="BZ235" s="12"/>
      <c r="CA235" s="12"/>
      <c r="CB235" s="12"/>
      <c r="CC235" s="12"/>
    </row>
    <row r="236" spans="1:81" ht="15.75" x14ac:dyDescent="0.25">
      <c r="A236" s="20"/>
      <c r="B236" s="29"/>
      <c r="C236" s="29"/>
      <c r="D236" s="29"/>
      <c r="E236" s="29"/>
      <c r="F236" s="26"/>
      <c r="G236" s="13"/>
      <c r="H236" s="20"/>
      <c r="I236" s="22"/>
      <c r="J236" s="22"/>
      <c r="K236" s="22"/>
      <c r="L236" s="22"/>
      <c r="M236" s="24"/>
      <c r="N236" s="22"/>
      <c r="O236" s="20"/>
      <c r="P236" s="12"/>
      <c r="Q236" s="12"/>
      <c r="R236" s="12"/>
      <c r="S236" s="12"/>
      <c r="T236" s="12"/>
      <c r="U236" s="12"/>
      <c r="V236" s="12"/>
      <c r="W236" s="12"/>
      <c r="X236" s="12"/>
      <c r="Y236" s="12"/>
      <c r="Z236" s="12"/>
      <c r="AA236" s="12"/>
      <c r="AB236" s="12"/>
      <c r="AC236" s="12"/>
      <c r="AD236" s="12"/>
      <c r="AE236" s="12"/>
      <c r="AF236" s="12"/>
      <c r="AG236" s="12"/>
      <c r="AH236" s="12"/>
      <c r="AI236" s="12"/>
      <c r="AJ236" s="12"/>
      <c r="AK236" s="12"/>
      <c r="AL236" s="12"/>
      <c r="AM236" s="12"/>
      <c r="AN236" s="12"/>
      <c r="AO236" s="12"/>
      <c r="AP236" s="12"/>
      <c r="AQ236" s="12"/>
      <c r="AR236" s="12"/>
      <c r="AS236" s="12"/>
      <c r="AT236" s="12"/>
      <c r="AU236" s="12"/>
      <c r="AV236" s="12"/>
      <c r="AW236" s="12"/>
      <c r="AX236" s="12"/>
      <c r="AY236" s="12"/>
      <c r="AZ236" s="12"/>
      <c r="BA236" s="12"/>
      <c r="BB236" s="12"/>
      <c r="BC236" s="12"/>
      <c r="BD236" s="12"/>
      <c r="BE236" s="12"/>
      <c r="BF236" s="12"/>
      <c r="BG236" s="12"/>
      <c r="BH236" s="12"/>
      <c r="BI236" s="12"/>
      <c r="BJ236" s="12"/>
      <c r="BK236" s="12"/>
      <c r="BL236" s="12"/>
      <c r="BM236" s="12"/>
      <c r="BN236" s="12"/>
      <c r="BO236" s="12"/>
      <c r="BP236" s="12"/>
      <c r="BQ236" s="12"/>
      <c r="BR236" s="12"/>
      <c r="BS236" s="12"/>
      <c r="BT236" s="12"/>
      <c r="BU236" s="12"/>
      <c r="BV236" s="12"/>
      <c r="BW236" s="12"/>
      <c r="BX236" s="12"/>
      <c r="BY236" s="12"/>
      <c r="BZ236" s="12"/>
      <c r="CA236" s="12"/>
      <c r="CB236" s="12"/>
      <c r="CC236" s="12"/>
    </row>
    <row r="237" spans="1:81" ht="15.75" x14ac:dyDescent="0.25">
      <c r="A237" s="20"/>
      <c r="B237" s="29"/>
      <c r="C237" s="29"/>
      <c r="D237" s="29"/>
      <c r="E237" s="29"/>
      <c r="F237" s="26"/>
      <c r="G237" s="13"/>
      <c r="H237" s="20"/>
      <c r="I237" s="22"/>
      <c r="J237" s="22"/>
      <c r="K237" s="22"/>
      <c r="L237" s="22"/>
      <c r="M237" s="24"/>
      <c r="N237" s="22"/>
      <c r="O237" s="20"/>
      <c r="P237" s="12"/>
      <c r="Q237" s="12"/>
      <c r="R237" s="12"/>
      <c r="S237" s="12"/>
      <c r="T237" s="12"/>
      <c r="U237" s="12"/>
      <c r="V237" s="12"/>
      <c r="W237" s="12"/>
      <c r="X237" s="12"/>
      <c r="Y237" s="12"/>
      <c r="Z237" s="12"/>
      <c r="AA237" s="12"/>
      <c r="AB237" s="12"/>
      <c r="AC237" s="12"/>
      <c r="AD237" s="12"/>
      <c r="AE237" s="12"/>
      <c r="AF237" s="12"/>
      <c r="AG237" s="12"/>
      <c r="AH237" s="12"/>
      <c r="AI237" s="12"/>
      <c r="AJ237" s="12"/>
      <c r="AK237" s="12"/>
      <c r="AL237" s="12"/>
      <c r="AM237" s="12"/>
      <c r="AN237" s="12"/>
      <c r="AO237" s="12"/>
      <c r="AP237" s="12"/>
      <c r="AQ237" s="12"/>
      <c r="AR237" s="12"/>
      <c r="AS237" s="12"/>
      <c r="AT237" s="12"/>
      <c r="AU237" s="12"/>
      <c r="AV237" s="12"/>
      <c r="AW237" s="12"/>
      <c r="AX237" s="12"/>
      <c r="AY237" s="12"/>
      <c r="AZ237" s="12"/>
      <c r="BA237" s="12"/>
      <c r="BB237" s="12"/>
      <c r="BC237" s="12"/>
      <c r="BD237" s="12"/>
      <c r="BE237" s="12"/>
      <c r="BF237" s="12"/>
      <c r="BG237" s="12"/>
      <c r="BH237" s="12"/>
      <c r="BI237" s="12"/>
      <c r="BJ237" s="12"/>
      <c r="BK237" s="12"/>
      <c r="BL237" s="12"/>
      <c r="BM237" s="12"/>
      <c r="BN237" s="12"/>
      <c r="BO237" s="12"/>
      <c r="BP237" s="12"/>
      <c r="BQ237" s="12"/>
      <c r="BR237" s="12"/>
      <c r="BS237" s="12"/>
      <c r="BT237" s="12"/>
      <c r="BU237" s="12"/>
      <c r="BV237" s="12"/>
      <c r="BW237" s="12"/>
      <c r="BX237" s="12"/>
      <c r="BY237" s="12"/>
      <c r="BZ237" s="12"/>
      <c r="CA237" s="12"/>
      <c r="CB237" s="12"/>
      <c r="CC237" s="12"/>
    </row>
    <row r="238" spans="1:81" ht="15.75" x14ac:dyDescent="0.25">
      <c r="A238" s="20"/>
      <c r="B238" s="29"/>
      <c r="C238" s="29"/>
      <c r="D238" s="29"/>
      <c r="E238" s="29"/>
      <c r="F238" s="26"/>
      <c r="G238" s="13"/>
      <c r="H238" s="20"/>
      <c r="I238" s="22"/>
      <c r="J238" s="22"/>
      <c r="K238" s="22"/>
      <c r="L238" s="22"/>
      <c r="M238" s="24"/>
      <c r="N238" s="22"/>
      <c r="O238" s="20"/>
      <c r="P238" s="12"/>
      <c r="Q238" s="12"/>
      <c r="R238" s="12"/>
      <c r="S238" s="12"/>
      <c r="T238" s="12"/>
      <c r="U238" s="12"/>
      <c r="V238" s="12"/>
      <c r="W238" s="12"/>
      <c r="X238" s="12"/>
      <c r="Y238" s="12"/>
      <c r="Z238" s="12"/>
      <c r="AA238" s="12"/>
      <c r="AB238" s="12"/>
      <c r="AC238" s="12"/>
      <c r="AD238" s="12"/>
      <c r="AE238" s="12"/>
      <c r="AF238" s="12"/>
      <c r="AG238" s="12"/>
      <c r="AH238" s="12"/>
      <c r="AI238" s="12"/>
      <c r="AJ238" s="12"/>
      <c r="AK238" s="12"/>
      <c r="AL238" s="12"/>
      <c r="AM238" s="12"/>
      <c r="AN238" s="12"/>
      <c r="AO238" s="12"/>
      <c r="AP238" s="12"/>
      <c r="AQ238" s="12"/>
      <c r="AR238" s="12"/>
      <c r="AS238" s="12"/>
      <c r="AT238" s="12"/>
      <c r="AU238" s="12"/>
      <c r="AV238" s="12"/>
      <c r="AW238" s="12"/>
      <c r="AX238" s="12"/>
      <c r="AY238" s="12"/>
      <c r="AZ238" s="12"/>
      <c r="BA238" s="12"/>
      <c r="BB238" s="12"/>
      <c r="BC238" s="12"/>
      <c r="BD238" s="12"/>
      <c r="BE238" s="12"/>
      <c r="BF238" s="12"/>
      <c r="BG238" s="12"/>
      <c r="BH238" s="12"/>
      <c r="BI238" s="12"/>
      <c r="BJ238" s="12"/>
      <c r="BK238" s="12"/>
      <c r="BL238" s="12"/>
      <c r="BM238" s="12"/>
      <c r="BN238" s="12"/>
      <c r="BO238" s="12"/>
      <c r="BP238" s="12"/>
      <c r="BQ238" s="12"/>
      <c r="BR238" s="12"/>
      <c r="BS238" s="12"/>
      <c r="BT238" s="12"/>
      <c r="BU238" s="12"/>
      <c r="BV238" s="12"/>
      <c r="BW238" s="12"/>
      <c r="BX238" s="12"/>
      <c r="BY238" s="12"/>
      <c r="BZ238" s="12"/>
      <c r="CA238" s="12"/>
      <c r="CB238" s="12"/>
      <c r="CC238" s="12"/>
    </row>
    <row r="239" spans="1:81" ht="15.75" x14ac:dyDescent="0.25">
      <c r="A239" s="20"/>
      <c r="B239" s="29"/>
      <c r="C239" s="29"/>
      <c r="D239" s="29"/>
      <c r="E239" s="29"/>
      <c r="F239" s="26"/>
      <c r="G239" s="13"/>
      <c r="H239" s="20"/>
      <c r="I239" s="22"/>
      <c r="J239" s="22"/>
      <c r="K239" s="22"/>
      <c r="L239" s="22"/>
      <c r="M239" s="24"/>
      <c r="N239" s="22"/>
      <c r="O239" s="20"/>
      <c r="P239" s="12"/>
      <c r="Q239" s="12"/>
      <c r="R239" s="12"/>
      <c r="S239" s="12"/>
      <c r="T239" s="12"/>
      <c r="U239" s="12"/>
      <c r="V239" s="12"/>
      <c r="W239" s="12"/>
      <c r="X239" s="12"/>
      <c r="Y239" s="12"/>
      <c r="Z239" s="12"/>
      <c r="AA239" s="12"/>
      <c r="AB239" s="12"/>
      <c r="AC239" s="12"/>
      <c r="AD239" s="12"/>
      <c r="AE239" s="12"/>
      <c r="AF239" s="12"/>
      <c r="AG239" s="12"/>
      <c r="AH239" s="12"/>
      <c r="AI239" s="12"/>
      <c r="AJ239" s="12"/>
      <c r="AK239" s="12"/>
      <c r="AL239" s="12"/>
      <c r="AM239" s="12"/>
      <c r="AN239" s="12"/>
      <c r="AO239" s="12"/>
      <c r="AP239" s="12"/>
      <c r="AQ239" s="12"/>
      <c r="AR239" s="12"/>
      <c r="AS239" s="12"/>
      <c r="AT239" s="12"/>
      <c r="AU239" s="12"/>
      <c r="AV239" s="12"/>
      <c r="AW239" s="12"/>
      <c r="AX239" s="12"/>
      <c r="AY239" s="12"/>
      <c r="AZ239" s="12"/>
      <c r="BA239" s="12"/>
      <c r="BB239" s="12"/>
      <c r="BC239" s="12"/>
      <c r="BD239" s="12"/>
      <c r="BE239" s="12"/>
      <c r="BF239" s="12"/>
      <c r="BG239" s="12"/>
      <c r="BH239" s="12"/>
      <c r="BI239" s="12"/>
      <c r="BJ239" s="12"/>
      <c r="BK239" s="12"/>
      <c r="BL239" s="12"/>
      <c r="BM239" s="12"/>
      <c r="BN239" s="12"/>
      <c r="BO239" s="12"/>
      <c r="BP239" s="12"/>
      <c r="BQ239" s="12"/>
      <c r="BR239" s="12"/>
      <c r="BS239" s="12"/>
      <c r="BT239" s="12"/>
      <c r="BU239" s="12"/>
      <c r="BV239" s="12"/>
      <c r="BW239" s="12"/>
      <c r="BX239" s="12"/>
      <c r="BY239" s="12"/>
      <c r="BZ239" s="12"/>
      <c r="CA239" s="12"/>
      <c r="CB239" s="12"/>
      <c r="CC239" s="12"/>
    </row>
    <row r="240" spans="1:81" ht="15.75" x14ac:dyDescent="0.25">
      <c r="A240" s="20"/>
      <c r="B240" s="29"/>
      <c r="C240" s="29"/>
      <c r="D240" s="29"/>
      <c r="E240" s="29"/>
      <c r="F240" s="26"/>
      <c r="G240" s="13"/>
      <c r="H240" s="20"/>
      <c r="I240" s="22"/>
      <c r="J240" s="22"/>
      <c r="K240" s="22"/>
      <c r="L240" s="22"/>
      <c r="M240" s="24"/>
      <c r="N240" s="22"/>
      <c r="O240" s="20"/>
      <c r="P240" s="12"/>
      <c r="Q240" s="12"/>
      <c r="R240" s="12"/>
      <c r="S240" s="12"/>
      <c r="T240" s="12"/>
      <c r="U240" s="12"/>
      <c r="V240" s="12"/>
      <c r="W240" s="12"/>
      <c r="X240" s="12"/>
      <c r="Y240" s="12"/>
      <c r="Z240" s="12"/>
      <c r="AA240" s="12"/>
      <c r="AB240" s="12"/>
      <c r="AC240" s="12"/>
      <c r="AD240" s="12"/>
      <c r="AE240" s="12"/>
      <c r="AF240" s="12"/>
      <c r="AG240" s="12"/>
      <c r="AH240" s="12"/>
      <c r="AI240" s="12"/>
      <c r="AJ240" s="12"/>
      <c r="AK240" s="12"/>
      <c r="AL240" s="12"/>
      <c r="AM240" s="12"/>
      <c r="AN240" s="12"/>
      <c r="AO240" s="12"/>
      <c r="AP240" s="12"/>
      <c r="AQ240" s="12"/>
      <c r="AR240" s="12"/>
      <c r="AS240" s="12"/>
      <c r="AT240" s="12"/>
      <c r="AU240" s="12"/>
      <c r="AV240" s="12"/>
      <c r="AW240" s="12"/>
      <c r="AX240" s="12"/>
      <c r="AY240" s="12"/>
      <c r="AZ240" s="12"/>
      <c r="BA240" s="12"/>
      <c r="BB240" s="12"/>
      <c r="BC240" s="12"/>
      <c r="BD240" s="12"/>
      <c r="BE240" s="12"/>
      <c r="BF240" s="12"/>
      <c r="BG240" s="12"/>
      <c r="BH240" s="12"/>
      <c r="BI240" s="12"/>
      <c r="BJ240" s="12"/>
      <c r="BK240" s="12"/>
      <c r="BL240" s="12"/>
      <c r="BM240" s="12"/>
      <c r="BN240" s="12"/>
      <c r="BO240" s="12"/>
      <c r="BP240" s="12"/>
      <c r="BQ240" s="12"/>
      <c r="BR240" s="12"/>
      <c r="BS240" s="12"/>
      <c r="BT240" s="12"/>
      <c r="BU240" s="12"/>
      <c r="BV240" s="12"/>
      <c r="BW240" s="12"/>
      <c r="BX240" s="12"/>
      <c r="BY240" s="12"/>
      <c r="BZ240" s="12"/>
      <c r="CA240" s="12"/>
      <c r="CB240" s="12"/>
      <c r="CC240" s="12"/>
    </row>
    <row r="241" spans="1:81" ht="15.75" x14ac:dyDescent="0.25">
      <c r="A241" s="20"/>
      <c r="B241" s="29"/>
      <c r="C241" s="29"/>
      <c r="D241" s="29"/>
      <c r="E241" s="29"/>
      <c r="F241" s="26"/>
      <c r="G241" s="13"/>
      <c r="H241" s="20"/>
      <c r="I241" s="22"/>
      <c r="J241" s="22"/>
      <c r="K241" s="22"/>
      <c r="L241" s="22"/>
      <c r="M241" s="24"/>
      <c r="N241" s="22"/>
      <c r="O241" s="20"/>
      <c r="P241" s="12"/>
      <c r="Q241" s="12"/>
      <c r="R241" s="12"/>
      <c r="S241" s="12"/>
      <c r="T241" s="12"/>
      <c r="U241" s="12"/>
      <c r="V241" s="12"/>
      <c r="W241" s="12"/>
      <c r="X241" s="12"/>
      <c r="Y241" s="12"/>
      <c r="Z241" s="12"/>
      <c r="AA241" s="12"/>
      <c r="AB241" s="12"/>
      <c r="AC241" s="12"/>
      <c r="AD241" s="12"/>
      <c r="AE241" s="12"/>
      <c r="AF241" s="12"/>
      <c r="AG241" s="12"/>
      <c r="AH241" s="12"/>
      <c r="AI241" s="12"/>
      <c r="AJ241" s="12"/>
      <c r="AK241" s="12"/>
      <c r="AL241" s="12"/>
      <c r="AM241" s="12"/>
      <c r="AN241" s="12"/>
      <c r="AO241" s="12"/>
      <c r="AP241" s="12"/>
      <c r="AQ241" s="12"/>
      <c r="AR241" s="12"/>
      <c r="AS241" s="12"/>
      <c r="AT241" s="12"/>
      <c r="AU241" s="12"/>
      <c r="AV241" s="12"/>
      <c r="AW241" s="12"/>
      <c r="AX241" s="12"/>
      <c r="AY241" s="12"/>
      <c r="AZ241" s="12"/>
      <c r="BA241" s="12"/>
      <c r="BB241" s="12"/>
      <c r="BC241" s="12"/>
      <c r="BD241" s="12"/>
      <c r="BE241" s="12"/>
      <c r="BF241" s="12"/>
      <c r="BG241" s="12"/>
      <c r="BH241" s="12"/>
      <c r="BI241" s="12"/>
      <c r="BJ241" s="12"/>
      <c r="BK241" s="12"/>
      <c r="BL241" s="12"/>
      <c r="BM241" s="12"/>
      <c r="BN241" s="12"/>
      <c r="BO241" s="12"/>
      <c r="BP241" s="12"/>
      <c r="BQ241" s="12"/>
      <c r="BR241" s="12"/>
      <c r="BS241" s="12"/>
      <c r="BT241" s="12"/>
      <c r="BU241" s="12"/>
      <c r="BV241" s="12"/>
      <c r="BW241" s="12"/>
      <c r="BX241" s="12"/>
      <c r="BY241" s="12"/>
      <c r="BZ241" s="12"/>
      <c r="CA241" s="12"/>
      <c r="CB241" s="12"/>
      <c r="CC241" s="12"/>
    </row>
    <row r="242" spans="1:81" ht="15.75" x14ac:dyDescent="0.25">
      <c r="A242" s="20"/>
      <c r="B242" s="29"/>
      <c r="C242" s="29"/>
      <c r="D242" s="29"/>
      <c r="E242" s="29"/>
      <c r="F242" s="26"/>
      <c r="G242" s="13"/>
      <c r="H242" s="20"/>
      <c r="I242" s="22"/>
      <c r="J242" s="22"/>
      <c r="K242" s="22"/>
      <c r="L242" s="22"/>
      <c r="M242" s="24"/>
      <c r="N242" s="22"/>
      <c r="O242" s="20"/>
      <c r="P242" s="12"/>
      <c r="Q242" s="12"/>
      <c r="R242" s="12"/>
      <c r="S242" s="12"/>
      <c r="T242" s="12"/>
      <c r="U242" s="12"/>
      <c r="V242" s="12"/>
      <c r="W242" s="12"/>
      <c r="X242" s="12"/>
      <c r="Y242" s="12"/>
      <c r="Z242" s="12"/>
      <c r="AA242" s="12"/>
      <c r="AB242" s="12"/>
      <c r="AC242" s="12"/>
      <c r="AD242" s="12"/>
      <c r="AE242" s="12"/>
      <c r="AF242" s="12"/>
      <c r="AG242" s="12"/>
      <c r="AH242" s="12"/>
      <c r="AI242" s="12"/>
      <c r="AJ242" s="12"/>
      <c r="AK242" s="12"/>
      <c r="AL242" s="12"/>
      <c r="AM242" s="12"/>
      <c r="AN242" s="12"/>
      <c r="AO242" s="12"/>
      <c r="AP242" s="12"/>
      <c r="AQ242" s="12"/>
      <c r="AR242" s="12"/>
      <c r="AS242" s="12"/>
      <c r="AT242" s="12"/>
      <c r="AU242" s="12"/>
      <c r="AV242" s="12"/>
      <c r="AW242" s="12"/>
      <c r="AX242" s="12"/>
      <c r="AY242" s="12"/>
      <c r="AZ242" s="12"/>
      <c r="BA242" s="12"/>
      <c r="BB242" s="12"/>
      <c r="BC242" s="12"/>
      <c r="BD242" s="12"/>
      <c r="BE242" s="12"/>
      <c r="BF242" s="12"/>
      <c r="BG242" s="12"/>
      <c r="BH242" s="12"/>
      <c r="BI242" s="12"/>
      <c r="BJ242" s="12"/>
      <c r="BK242" s="12"/>
      <c r="BL242" s="12"/>
      <c r="BM242" s="12"/>
      <c r="BN242" s="12"/>
      <c r="BO242" s="12"/>
      <c r="BP242" s="12"/>
      <c r="BQ242" s="12"/>
      <c r="BR242" s="12"/>
      <c r="BS242" s="12"/>
      <c r="BT242" s="12"/>
      <c r="BU242" s="12"/>
      <c r="BV242" s="12"/>
      <c r="BW242" s="12"/>
      <c r="BX242" s="12"/>
      <c r="BY242" s="12"/>
      <c r="BZ242" s="12"/>
      <c r="CA242" s="12"/>
      <c r="CB242" s="12"/>
      <c r="CC242" s="12"/>
    </row>
    <row r="243" spans="1:81" ht="15.75" x14ac:dyDescent="0.25">
      <c r="A243" s="20"/>
      <c r="B243" s="29"/>
      <c r="C243" s="29"/>
      <c r="D243" s="29"/>
      <c r="E243" s="29"/>
      <c r="F243" s="26"/>
      <c r="G243" s="13"/>
      <c r="H243" s="20"/>
      <c r="I243" s="22"/>
      <c r="J243" s="22"/>
      <c r="K243" s="22"/>
      <c r="L243" s="22"/>
      <c r="M243" s="24"/>
      <c r="N243" s="22"/>
      <c r="O243" s="20"/>
      <c r="P243" s="12"/>
      <c r="Q243" s="12"/>
      <c r="R243" s="12"/>
      <c r="S243" s="12"/>
      <c r="T243" s="12"/>
      <c r="U243" s="12"/>
      <c r="V243" s="12"/>
      <c r="W243" s="12"/>
      <c r="X243" s="12"/>
      <c r="Y243" s="12"/>
      <c r="Z243" s="12"/>
      <c r="AA243" s="12"/>
      <c r="AB243" s="12"/>
      <c r="AC243" s="12"/>
      <c r="AD243" s="12"/>
      <c r="AE243" s="12"/>
      <c r="AF243" s="12"/>
      <c r="AG243" s="12"/>
      <c r="AH243" s="12"/>
      <c r="AI243" s="12"/>
      <c r="AJ243" s="12"/>
      <c r="AK243" s="12"/>
      <c r="AL243" s="12"/>
      <c r="AM243" s="12"/>
      <c r="AN243" s="12"/>
      <c r="AO243" s="12"/>
      <c r="AP243" s="12"/>
      <c r="AQ243" s="12"/>
      <c r="AR243" s="12"/>
      <c r="AS243" s="12"/>
      <c r="AT243" s="12"/>
      <c r="AU243" s="12"/>
      <c r="AV243" s="12"/>
      <c r="AW243" s="12"/>
      <c r="AX243" s="12"/>
      <c r="AY243" s="12"/>
      <c r="AZ243" s="12"/>
      <c r="BA243" s="12"/>
      <c r="BB243" s="12"/>
      <c r="BC243" s="12"/>
      <c r="BD243" s="12"/>
      <c r="BE243" s="12"/>
      <c r="BF243" s="12"/>
      <c r="BG243" s="12"/>
      <c r="BH243" s="12"/>
      <c r="BI243" s="12"/>
      <c r="BJ243" s="12"/>
      <c r="BK243" s="12"/>
      <c r="BL243" s="12"/>
      <c r="BM243" s="12"/>
      <c r="BN243" s="12"/>
      <c r="BO243" s="12"/>
      <c r="BP243" s="12"/>
      <c r="BQ243" s="12"/>
      <c r="BR243" s="12"/>
      <c r="BS243" s="12"/>
      <c r="BT243" s="12"/>
      <c r="BU243" s="12"/>
      <c r="BV243" s="12"/>
      <c r="BW243" s="12"/>
      <c r="BX243" s="12"/>
      <c r="BY243" s="12"/>
      <c r="BZ243" s="12"/>
      <c r="CA243" s="12"/>
      <c r="CB243" s="12"/>
      <c r="CC243" s="12"/>
    </row>
    <row r="244" spans="1:81" ht="15.75" x14ac:dyDescent="0.25">
      <c r="A244" s="20"/>
      <c r="B244" s="29"/>
      <c r="C244" s="29"/>
      <c r="D244" s="29"/>
      <c r="E244" s="29"/>
      <c r="F244" s="26"/>
      <c r="G244" s="13"/>
      <c r="H244" s="20"/>
      <c r="I244" s="22"/>
      <c r="J244" s="22"/>
      <c r="K244" s="22"/>
      <c r="L244" s="22"/>
      <c r="M244" s="24"/>
      <c r="N244" s="22"/>
      <c r="O244" s="20"/>
      <c r="P244" s="12"/>
      <c r="Q244" s="12"/>
      <c r="R244" s="12"/>
      <c r="S244" s="12"/>
      <c r="T244" s="12"/>
      <c r="U244" s="12"/>
      <c r="V244" s="12"/>
      <c r="W244" s="12"/>
      <c r="X244" s="12"/>
      <c r="Y244" s="12"/>
      <c r="Z244" s="12"/>
      <c r="AA244" s="12"/>
      <c r="AB244" s="12"/>
      <c r="AC244" s="12"/>
      <c r="AD244" s="12"/>
      <c r="AE244" s="12"/>
      <c r="AF244" s="12"/>
      <c r="AG244" s="12"/>
      <c r="AH244" s="12"/>
      <c r="AI244" s="12"/>
      <c r="AJ244" s="12"/>
      <c r="AK244" s="12"/>
      <c r="AL244" s="12"/>
      <c r="AM244" s="12"/>
      <c r="AN244" s="12"/>
      <c r="AO244" s="12"/>
      <c r="AP244" s="12"/>
      <c r="AQ244" s="12"/>
      <c r="AR244" s="12"/>
      <c r="AS244" s="12"/>
      <c r="AT244" s="12"/>
      <c r="AU244" s="12"/>
      <c r="AV244" s="12"/>
      <c r="AW244" s="12"/>
      <c r="AX244" s="12"/>
      <c r="AY244" s="12"/>
      <c r="AZ244" s="12"/>
      <c r="BA244" s="12"/>
      <c r="BB244" s="12"/>
      <c r="BC244" s="12"/>
      <c r="BD244" s="12"/>
      <c r="BE244" s="12"/>
      <c r="BF244" s="12"/>
      <c r="BG244" s="12"/>
      <c r="BH244" s="12"/>
      <c r="BI244" s="12"/>
      <c r="BJ244" s="12"/>
      <c r="BK244" s="12"/>
      <c r="BL244" s="12"/>
      <c r="BM244" s="12"/>
      <c r="BN244" s="12"/>
      <c r="BO244" s="12"/>
      <c r="BP244" s="12"/>
      <c r="BQ244" s="12"/>
      <c r="BR244" s="12"/>
      <c r="BS244" s="12"/>
      <c r="BT244" s="12"/>
      <c r="BU244" s="12"/>
      <c r="BV244" s="12"/>
      <c r="BW244" s="12"/>
      <c r="BX244" s="12"/>
      <c r="BY244" s="12"/>
      <c r="BZ244" s="12"/>
      <c r="CA244" s="12"/>
      <c r="CB244" s="12"/>
      <c r="CC244" s="12"/>
    </row>
    <row r="245" spans="1:81" ht="15.75" x14ac:dyDescent="0.25">
      <c r="A245" s="20"/>
      <c r="B245" s="29"/>
      <c r="C245" s="29"/>
      <c r="D245" s="29"/>
      <c r="E245" s="29"/>
      <c r="F245" s="26"/>
      <c r="G245" s="13"/>
      <c r="H245" s="20"/>
      <c r="I245" s="22"/>
      <c r="J245" s="22"/>
      <c r="K245" s="22"/>
      <c r="L245" s="22"/>
      <c r="M245" s="24"/>
      <c r="N245" s="22"/>
      <c r="O245" s="20"/>
      <c r="P245" s="12"/>
      <c r="Q245" s="12"/>
      <c r="R245" s="12"/>
      <c r="S245" s="12"/>
      <c r="T245" s="12"/>
      <c r="U245" s="12"/>
      <c r="V245" s="12"/>
      <c r="W245" s="12"/>
      <c r="X245" s="12"/>
      <c r="Y245" s="12"/>
      <c r="Z245" s="12"/>
      <c r="AA245" s="12"/>
      <c r="AB245" s="12"/>
      <c r="AC245" s="12"/>
      <c r="AD245" s="12"/>
      <c r="AE245" s="12"/>
      <c r="AF245" s="12"/>
      <c r="AG245" s="12"/>
      <c r="AH245" s="12"/>
      <c r="AI245" s="12"/>
      <c r="AJ245" s="12"/>
      <c r="AK245" s="12"/>
      <c r="AL245" s="12"/>
      <c r="AM245" s="12"/>
      <c r="AN245" s="12"/>
      <c r="AO245" s="12"/>
      <c r="AP245" s="12"/>
      <c r="AQ245" s="12"/>
      <c r="AR245" s="12"/>
      <c r="AS245" s="12"/>
      <c r="AT245" s="12"/>
      <c r="AU245" s="12"/>
      <c r="AV245" s="12"/>
      <c r="AW245" s="12"/>
      <c r="AX245" s="12"/>
      <c r="AY245" s="12"/>
      <c r="AZ245" s="12"/>
      <c r="BA245" s="12"/>
      <c r="BB245" s="12"/>
      <c r="BC245" s="12"/>
      <c r="BD245" s="12"/>
      <c r="BE245" s="12"/>
      <c r="BF245" s="12"/>
      <c r="BG245" s="12"/>
      <c r="BH245" s="12"/>
      <c r="BI245" s="12"/>
      <c r="BJ245" s="12"/>
      <c r="BK245" s="12"/>
      <c r="BL245" s="12"/>
      <c r="BM245" s="12"/>
      <c r="BN245" s="12"/>
      <c r="BO245" s="12"/>
      <c r="BP245" s="12"/>
      <c r="BQ245" s="12"/>
      <c r="BR245" s="12"/>
      <c r="BS245" s="12"/>
      <c r="BT245" s="12"/>
      <c r="BU245" s="12"/>
      <c r="BV245" s="12"/>
      <c r="BW245" s="12"/>
      <c r="BX245" s="12"/>
      <c r="BY245" s="12"/>
      <c r="BZ245" s="12"/>
      <c r="CA245" s="12"/>
      <c r="CB245" s="12"/>
      <c r="CC245" s="12"/>
    </row>
    <row r="246" spans="1:81" ht="15.75" x14ac:dyDescent="0.25">
      <c r="A246" s="20"/>
      <c r="B246" s="29"/>
      <c r="C246" s="29"/>
      <c r="D246" s="29"/>
      <c r="E246" s="29"/>
      <c r="F246" s="26"/>
      <c r="G246" s="13"/>
      <c r="H246" s="20"/>
      <c r="I246" s="22"/>
      <c r="J246" s="22"/>
      <c r="K246" s="22"/>
      <c r="L246" s="22"/>
      <c r="M246" s="24"/>
      <c r="N246" s="22"/>
      <c r="O246" s="20"/>
      <c r="P246" s="12"/>
      <c r="Q246" s="12"/>
      <c r="R246" s="12"/>
      <c r="S246" s="12"/>
      <c r="T246" s="12"/>
      <c r="U246" s="12"/>
      <c r="V246" s="12"/>
      <c r="W246" s="12"/>
      <c r="X246" s="12"/>
      <c r="Y246" s="12"/>
      <c r="Z246" s="12"/>
      <c r="AA246" s="12"/>
      <c r="AB246" s="12"/>
      <c r="AC246" s="12"/>
      <c r="AD246" s="12"/>
      <c r="AE246" s="12"/>
      <c r="AF246" s="12"/>
      <c r="AG246" s="12"/>
      <c r="AH246" s="12"/>
      <c r="AI246" s="12"/>
      <c r="AJ246" s="12"/>
      <c r="AK246" s="12"/>
      <c r="AL246" s="12"/>
      <c r="AM246" s="12"/>
      <c r="AN246" s="12"/>
      <c r="AO246" s="12"/>
      <c r="AP246" s="12"/>
      <c r="AQ246" s="12"/>
      <c r="AR246" s="12"/>
      <c r="AS246" s="12"/>
      <c r="AT246" s="12"/>
      <c r="AU246" s="12"/>
      <c r="AV246" s="12"/>
      <c r="AW246" s="12"/>
      <c r="AX246" s="12"/>
      <c r="AY246" s="12"/>
      <c r="AZ246" s="12"/>
      <c r="BA246" s="12"/>
      <c r="BB246" s="12"/>
      <c r="BC246" s="12"/>
      <c r="BD246" s="12"/>
      <c r="BE246" s="12"/>
      <c r="BF246" s="12"/>
      <c r="BG246" s="12"/>
      <c r="BH246" s="12"/>
      <c r="BI246" s="12"/>
      <c r="BJ246" s="12"/>
      <c r="BK246" s="12"/>
      <c r="BL246" s="12"/>
      <c r="BM246" s="12"/>
      <c r="BN246" s="12"/>
      <c r="BO246" s="12"/>
      <c r="BP246" s="12"/>
      <c r="BQ246" s="12"/>
      <c r="BR246" s="12"/>
      <c r="BS246" s="12"/>
      <c r="BT246" s="12"/>
      <c r="BU246" s="12"/>
      <c r="BV246" s="12"/>
      <c r="BW246" s="12"/>
      <c r="BX246" s="12"/>
      <c r="BY246" s="12"/>
      <c r="BZ246" s="12"/>
      <c r="CA246" s="12"/>
      <c r="CB246" s="12"/>
      <c r="CC246" s="12"/>
    </row>
    <row r="247" spans="1:81" ht="15.75" x14ac:dyDescent="0.25">
      <c r="A247" s="20"/>
      <c r="B247" s="29"/>
      <c r="C247" s="29"/>
      <c r="D247" s="29"/>
      <c r="E247" s="29"/>
      <c r="F247" s="26"/>
      <c r="G247" s="13"/>
      <c r="H247" s="20"/>
      <c r="I247" s="22"/>
      <c r="J247" s="22"/>
      <c r="K247" s="22"/>
      <c r="L247" s="22"/>
      <c r="M247" s="24"/>
      <c r="N247" s="22"/>
      <c r="O247" s="20"/>
      <c r="P247" s="12"/>
      <c r="Q247" s="12"/>
      <c r="R247" s="12"/>
      <c r="S247" s="12"/>
      <c r="T247" s="12"/>
      <c r="U247" s="12"/>
      <c r="V247" s="12"/>
      <c r="W247" s="12"/>
      <c r="X247" s="12"/>
      <c r="Y247" s="12"/>
      <c r="Z247" s="12"/>
      <c r="AA247" s="12"/>
      <c r="AB247" s="12"/>
      <c r="AC247" s="12"/>
      <c r="AD247" s="12"/>
      <c r="AE247" s="12"/>
      <c r="AF247" s="12"/>
      <c r="AG247" s="12"/>
      <c r="AH247" s="12"/>
      <c r="AI247" s="12"/>
      <c r="AJ247" s="12"/>
      <c r="AK247" s="12"/>
      <c r="AL247" s="12"/>
      <c r="AM247" s="12"/>
      <c r="AN247" s="12"/>
      <c r="AO247" s="12"/>
      <c r="AP247" s="12"/>
      <c r="AQ247" s="12"/>
      <c r="AR247" s="12"/>
      <c r="AS247" s="12"/>
      <c r="AT247" s="12"/>
      <c r="AU247" s="12"/>
      <c r="AV247" s="12"/>
      <c r="AW247" s="12"/>
      <c r="AX247" s="12"/>
      <c r="AY247" s="12"/>
      <c r="AZ247" s="12"/>
      <c r="BA247" s="12"/>
      <c r="BB247" s="12"/>
      <c r="BC247" s="12"/>
      <c r="BD247" s="12"/>
      <c r="BE247" s="12"/>
      <c r="BF247" s="12"/>
      <c r="BG247" s="12"/>
      <c r="BH247" s="12"/>
      <c r="BI247" s="12"/>
      <c r="BJ247" s="12"/>
      <c r="BK247" s="12"/>
      <c r="BL247" s="12"/>
      <c r="BM247" s="12"/>
      <c r="BN247" s="12"/>
      <c r="BO247" s="12"/>
      <c r="BP247" s="12"/>
      <c r="BQ247" s="12"/>
      <c r="BR247" s="12"/>
      <c r="BS247" s="12"/>
      <c r="BT247" s="12"/>
      <c r="BU247" s="12"/>
      <c r="BV247" s="12"/>
      <c r="BW247" s="12"/>
      <c r="BX247" s="12"/>
      <c r="BY247" s="12"/>
      <c r="BZ247" s="12"/>
      <c r="CA247" s="12"/>
      <c r="CB247" s="12"/>
      <c r="CC247" s="12"/>
    </row>
    <row r="248" spans="1:81" ht="15.75" x14ac:dyDescent="0.25">
      <c r="A248" s="20"/>
      <c r="B248" s="29"/>
      <c r="C248" s="29"/>
      <c r="D248" s="29"/>
      <c r="E248" s="29"/>
      <c r="F248" s="26"/>
      <c r="G248" s="13"/>
      <c r="H248" s="20"/>
      <c r="I248" s="22"/>
      <c r="J248" s="22"/>
      <c r="K248" s="22"/>
      <c r="L248" s="22"/>
      <c r="M248" s="24"/>
      <c r="N248" s="22"/>
      <c r="O248" s="20"/>
      <c r="P248" s="12"/>
      <c r="Q248" s="12"/>
      <c r="R248" s="12"/>
      <c r="S248" s="12"/>
      <c r="T248" s="12"/>
      <c r="U248" s="12"/>
      <c r="V248" s="12"/>
      <c r="W248" s="12"/>
      <c r="X248" s="12"/>
      <c r="Y248" s="12"/>
      <c r="Z248" s="12"/>
      <c r="AA248" s="12"/>
      <c r="AB248" s="12"/>
      <c r="AC248" s="12"/>
      <c r="AD248" s="12"/>
      <c r="AE248" s="12"/>
      <c r="AF248" s="12"/>
      <c r="AG248" s="12"/>
      <c r="AH248" s="12"/>
      <c r="AI248" s="12"/>
      <c r="AJ248" s="12"/>
      <c r="AK248" s="12"/>
      <c r="AL248" s="12"/>
      <c r="AM248" s="12"/>
      <c r="AN248" s="12"/>
      <c r="AO248" s="12"/>
      <c r="AP248" s="12"/>
      <c r="AQ248" s="12"/>
      <c r="AR248" s="12"/>
      <c r="AS248" s="12"/>
      <c r="AT248" s="12"/>
      <c r="AU248" s="12"/>
      <c r="AV248" s="12"/>
      <c r="AW248" s="12"/>
      <c r="AX248" s="12"/>
      <c r="AY248" s="12"/>
      <c r="AZ248" s="12"/>
      <c r="BA248" s="12"/>
      <c r="BB248" s="12"/>
      <c r="BC248" s="12"/>
      <c r="BD248" s="12"/>
      <c r="BE248" s="12"/>
      <c r="BF248" s="12"/>
      <c r="BG248" s="12"/>
      <c r="BH248" s="12"/>
      <c r="BI248" s="12"/>
      <c r="BJ248" s="12"/>
      <c r="BK248" s="12"/>
      <c r="BL248" s="12"/>
      <c r="BM248" s="12"/>
      <c r="BN248" s="12"/>
      <c r="BO248" s="12"/>
      <c r="BP248" s="12"/>
      <c r="BQ248" s="12"/>
      <c r="BR248" s="12"/>
      <c r="BS248" s="12"/>
      <c r="BT248" s="12"/>
      <c r="BU248" s="12"/>
      <c r="BV248" s="12"/>
      <c r="BW248" s="12"/>
      <c r="BX248" s="12"/>
      <c r="BY248" s="12"/>
      <c r="BZ248" s="12"/>
      <c r="CA248" s="12"/>
      <c r="CB248" s="12"/>
      <c r="CC248" s="12"/>
    </row>
    <row r="249" spans="1:81" ht="15.75" x14ac:dyDescent="0.25">
      <c r="A249" s="20"/>
      <c r="B249" s="29"/>
      <c r="C249" s="29"/>
      <c r="D249" s="29"/>
      <c r="E249" s="29"/>
      <c r="F249" s="26"/>
      <c r="G249" s="13"/>
      <c r="H249" s="20"/>
      <c r="I249" s="22"/>
      <c r="J249" s="22"/>
      <c r="K249" s="22"/>
      <c r="L249" s="22"/>
      <c r="M249" s="24"/>
      <c r="N249" s="22"/>
      <c r="O249" s="20"/>
      <c r="P249" s="12"/>
      <c r="Q249" s="12"/>
      <c r="R249" s="12"/>
      <c r="S249" s="12"/>
      <c r="T249" s="12"/>
      <c r="U249" s="12"/>
      <c r="V249" s="12"/>
      <c r="W249" s="12"/>
      <c r="X249" s="12"/>
      <c r="Y249" s="12"/>
      <c r="Z249" s="12"/>
      <c r="AA249" s="12"/>
      <c r="AB249" s="12"/>
      <c r="AC249" s="12"/>
      <c r="AD249" s="12"/>
      <c r="AE249" s="12"/>
      <c r="AF249" s="12"/>
      <c r="AG249" s="12"/>
      <c r="AH249" s="12"/>
      <c r="AI249" s="12"/>
      <c r="AJ249" s="12"/>
      <c r="AK249" s="12"/>
      <c r="AL249" s="12"/>
      <c r="AM249" s="12"/>
      <c r="AN249" s="12"/>
      <c r="AO249" s="12"/>
      <c r="AP249" s="12"/>
      <c r="AQ249" s="12"/>
      <c r="AR249" s="12"/>
      <c r="AS249" s="12"/>
      <c r="AT249" s="12"/>
      <c r="AU249" s="12"/>
      <c r="AV249" s="12"/>
      <c r="AW249" s="12"/>
      <c r="AX249" s="12"/>
      <c r="AY249" s="12"/>
      <c r="AZ249" s="12"/>
      <c r="BA249" s="12"/>
      <c r="BB249" s="12"/>
      <c r="BC249" s="12"/>
      <c r="BD249" s="12"/>
      <c r="BE249" s="12"/>
      <c r="BF249" s="12"/>
      <c r="BG249" s="12"/>
      <c r="BH249" s="12"/>
      <c r="BI249" s="12"/>
      <c r="BJ249" s="12"/>
      <c r="BK249" s="12"/>
      <c r="BL249" s="12"/>
      <c r="BM249" s="12"/>
      <c r="BN249" s="12"/>
      <c r="BO249" s="12"/>
      <c r="BP249" s="12"/>
      <c r="BQ249" s="12"/>
      <c r="BR249" s="12"/>
      <c r="BS249" s="12"/>
      <c r="BT249" s="12"/>
      <c r="BU249" s="12"/>
      <c r="BV249" s="12"/>
      <c r="BW249" s="12"/>
      <c r="BX249" s="12"/>
      <c r="BY249" s="12"/>
      <c r="BZ249" s="12"/>
      <c r="CA249" s="12"/>
      <c r="CB249" s="12"/>
      <c r="CC249" s="12"/>
    </row>
    <row r="250" spans="1:81" ht="15.75" x14ac:dyDescent="0.25">
      <c r="A250" s="20"/>
      <c r="B250" s="29"/>
      <c r="C250" s="29"/>
      <c r="D250" s="29"/>
      <c r="E250" s="29"/>
      <c r="F250" s="26"/>
      <c r="G250" s="13"/>
      <c r="H250" s="20"/>
      <c r="I250" s="22"/>
      <c r="J250" s="22"/>
      <c r="K250" s="22"/>
      <c r="L250" s="22"/>
      <c r="M250" s="24"/>
      <c r="N250" s="22"/>
      <c r="O250" s="20"/>
      <c r="P250" s="12"/>
      <c r="Q250" s="12"/>
      <c r="R250" s="12"/>
      <c r="S250" s="12"/>
      <c r="T250" s="12"/>
      <c r="U250" s="12"/>
      <c r="V250" s="12"/>
      <c r="W250" s="12"/>
      <c r="X250" s="12"/>
      <c r="Y250" s="12"/>
      <c r="Z250" s="12"/>
      <c r="AA250" s="12"/>
      <c r="AB250" s="12"/>
      <c r="AC250" s="12"/>
      <c r="AD250" s="12"/>
      <c r="AE250" s="12"/>
      <c r="AF250" s="12"/>
      <c r="AG250" s="12"/>
      <c r="AH250" s="12"/>
      <c r="AI250" s="12"/>
      <c r="AJ250" s="12"/>
      <c r="AK250" s="12"/>
      <c r="AL250" s="12"/>
      <c r="AM250" s="12"/>
      <c r="AN250" s="12"/>
      <c r="AO250" s="12"/>
      <c r="AP250" s="12"/>
      <c r="AQ250" s="12"/>
      <c r="AR250" s="12"/>
      <c r="AS250" s="12"/>
      <c r="AT250" s="12"/>
      <c r="AU250" s="12"/>
      <c r="AV250" s="12"/>
      <c r="AW250" s="12"/>
      <c r="AX250" s="12"/>
      <c r="AY250" s="12"/>
      <c r="AZ250" s="12"/>
      <c r="BA250" s="12"/>
      <c r="BB250" s="12"/>
      <c r="BC250" s="12"/>
      <c r="BD250" s="12"/>
      <c r="BE250" s="12"/>
      <c r="BF250" s="12"/>
      <c r="BG250" s="12"/>
      <c r="BH250" s="12"/>
      <c r="BI250" s="12"/>
      <c r="BJ250" s="12"/>
      <c r="BK250" s="12"/>
      <c r="BL250" s="12"/>
      <c r="BM250" s="12"/>
      <c r="BN250" s="12"/>
      <c r="BO250" s="12"/>
      <c r="BP250" s="12"/>
      <c r="BQ250" s="12"/>
      <c r="BR250" s="12"/>
      <c r="BS250" s="12"/>
      <c r="BT250" s="12"/>
      <c r="BU250" s="12"/>
      <c r="BV250" s="12"/>
      <c r="BW250" s="12"/>
      <c r="BX250" s="12"/>
      <c r="BY250" s="12"/>
      <c r="BZ250" s="12"/>
      <c r="CA250" s="12"/>
      <c r="CB250" s="12"/>
      <c r="CC250" s="12"/>
    </row>
    <row r="251" spans="1:81" ht="15.75" x14ac:dyDescent="0.25">
      <c r="A251" s="20"/>
      <c r="B251" s="29"/>
      <c r="C251" s="29"/>
      <c r="D251" s="29"/>
      <c r="E251" s="29"/>
      <c r="F251" s="26"/>
      <c r="G251" s="13"/>
      <c r="H251" s="20"/>
      <c r="I251" s="22"/>
      <c r="J251" s="22"/>
      <c r="K251" s="22"/>
      <c r="L251" s="22"/>
      <c r="M251" s="24"/>
      <c r="N251" s="22"/>
      <c r="O251" s="20"/>
      <c r="P251" s="12"/>
      <c r="Q251" s="12"/>
      <c r="R251" s="12"/>
      <c r="S251" s="12"/>
      <c r="T251" s="12"/>
      <c r="U251" s="12"/>
      <c r="V251" s="12"/>
      <c r="W251" s="12"/>
      <c r="X251" s="12"/>
      <c r="Y251" s="12"/>
      <c r="Z251" s="12"/>
      <c r="AA251" s="12"/>
      <c r="AB251" s="12"/>
      <c r="AC251" s="12"/>
      <c r="AD251" s="12"/>
      <c r="AE251" s="12"/>
      <c r="AF251" s="12"/>
      <c r="AG251" s="12"/>
      <c r="AH251" s="12"/>
      <c r="AI251" s="12"/>
      <c r="AJ251" s="12"/>
      <c r="AK251" s="12"/>
      <c r="AL251" s="12"/>
      <c r="AM251" s="12"/>
      <c r="AN251" s="12"/>
      <c r="AO251" s="12"/>
      <c r="AP251" s="12"/>
      <c r="AQ251" s="12"/>
      <c r="AR251" s="12"/>
      <c r="AS251" s="12"/>
      <c r="AT251" s="12"/>
      <c r="AU251" s="12"/>
      <c r="AV251" s="12"/>
      <c r="AW251" s="12"/>
      <c r="AX251" s="12"/>
      <c r="AY251" s="12"/>
      <c r="AZ251" s="12"/>
      <c r="BA251" s="12"/>
      <c r="BB251" s="12"/>
      <c r="BC251" s="12"/>
      <c r="BD251" s="12"/>
      <c r="BE251" s="12"/>
      <c r="BF251" s="12"/>
      <c r="BG251" s="12"/>
      <c r="BH251" s="12"/>
      <c r="BI251" s="12"/>
      <c r="BJ251" s="12"/>
      <c r="BK251" s="12"/>
      <c r="BL251" s="12"/>
      <c r="BM251" s="12"/>
      <c r="BN251" s="12"/>
      <c r="BO251" s="12"/>
      <c r="BP251" s="12"/>
      <c r="BQ251" s="12"/>
      <c r="BR251" s="12"/>
      <c r="BS251" s="12"/>
      <c r="BT251" s="12"/>
      <c r="BU251" s="12"/>
      <c r="BV251" s="12"/>
      <c r="BW251" s="12"/>
      <c r="BX251" s="12"/>
      <c r="BY251" s="12"/>
      <c r="BZ251" s="12"/>
      <c r="CA251" s="12"/>
      <c r="CB251" s="12"/>
      <c r="CC251" s="12"/>
    </row>
    <row r="252" spans="1:81" ht="15.75" x14ac:dyDescent="0.25">
      <c r="A252" s="20"/>
      <c r="B252" s="29"/>
      <c r="C252" s="29"/>
      <c r="D252" s="29"/>
      <c r="E252" s="29"/>
      <c r="F252" s="26"/>
      <c r="G252" s="13"/>
      <c r="H252" s="20"/>
      <c r="I252" s="22"/>
      <c r="J252" s="22"/>
      <c r="K252" s="22"/>
      <c r="L252" s="22"/>
      <c r="M252" s="24"/>
      <c r="N252" s="22"/>
      <c r="O252" s="20"/>
      <c r="P252" s="12"/>
      <c r="Q252" s="12"/>
      <c r="R252" s="12"/>
      <c r="S252" s="12"/>
      <c r="T252" s="12"/>
      <c r="U252" s="12"/>
      <c r="V252" s="12"/>
      <c r="W252" s="12"/>
      <c r="X252" s="12"/>
      <c r="Y252" s="12"/>
      <c r="Z252" s="12"/>
      <c r="AA252" s="12"/>
      <c r="AB252" s="12"/>
      <c r="AC252" s="12"/>
      <c r="AD252" s="12"/>
      <c r="AE252" s="12"/>
      <c r="AF252" s="12"/>
      <c r="AG252" s="12"/>
      <c r="AH252" s="12"/>
      <c r="AI252" s="12"/>
      <c r="AJ252" s="12"/>
      <c r="AK252" s="12"/>
      <c r="AL252" s="12"/>
      <c r="AM252" s="12"/>
      <c r="AN252" s="12"/>
      <c r="AO252" s="12"/>
      <c r="AP252" s="12"/>
      <c r="AQ252" s="12"/>
      <c r="AR252" s="12"/>
      <c r="AS252" s="12"/>
      <c r="AT252" s="12"/>
      <c r="AU252" s="12"/>
      <c r="AV252" s="12"/>
      <c r="AW252" s="12"/>
      <c r="AX252" s="12"/>
      <c r="AY252" s="12"/>
      <c r="AZ252" s="12"/>
      <c r="BA252" s="12"/>
      <c r="BB252" s="12"/>
      <c r="BC252" s="12"/>
      <c r="BD252" s="12"/>
      <c r="BE252" s="12"/>
      <c r="BF252" s="12"/>
      <c r="BG252" s="12"/>
      <c r="BH252" s="12"/>
      <c r="BI252" s="12"/>
      <c r="BJ252" s="12"/>
      <c r="BK252" s="12"/>
      <c r="BL252" s="12"/>
      <c r="BM252" s="12"/>
      <c r="BN252" s="12"/>
      <c r="BO252" s="12"/>
      <c r="BP252" s="12"/>
      <c r="BQ252" s="12"/>
      <c r="BR252" s="12"/>
      <c r="BS252" s="12"/>
      <c r="BT252" s="12"/>
      <c r="BU252" s="12"/>
      <c r="BV252" s="12"/>
      <c r="BW252" s="12"/>
      <c r="BX252" s="12"/>
      <c r="BY252" s="12"/>
      <c r="BZ252" s="12"/>
      <c r="CA252" s="12"/>
      <c r="CB252" s="12"/>
      <c r="CC252" s="12"/>
    </row>
    <row r="253" spans="1:81" ht="15.75" x14ac:dyDescent="0.25">
      <c r="A253" s="20"/>
      <c r="B253" s="29"/>
      <c r="C253" s="29"/>
      <c r="D253" s="29"/>
      <c r="E253" s="29"/>
      <c r="F253" s="26"/>
      <c r="G253" s="13"/>
      <c r="H253" s="20"/>
      <c r="I253" s="22"/>
      <c r="J253" s="22"/>
      <c r="K253" s="22"/>
      <c r="L253" s="22"/>
      <c r="M253" s="24"/>
      <c r="N253" s="22"/>
      <c r="O253" s="20"/>
      <c r="P253" s="12"/>
      <c r="Q253" s="12"/>
      <c r="R253" s="12"/>
      <c r="S253" s="12"/>
      <c r="T253" s="12"/>
      <c r="U253" s="12"/>
      <c r="V253" s="12"/>
      <c r="W253" s="12"/>
      <c r="X253" s="12"/>
      <c r="Y253" s="12"/>
      <c r="Z253" s="12"/>
      <c r="AA253" s="12"/>
      <c r="AB253" s="12"/>
      <c r="AC253" s="12"/>
      <c r="AD253" s="12"/>
      <c r="AE253" s="12"/>
      <c r="AF253" s="12"/>
      <c r="AG253" s="12"/>
      <c r="AH253" s="12"/>
      <c r="AI253" s="12"/>
      <c r="AJ253" s="12"/>
      <c r="AK253" s="12"/>
      <c r="AL253" s="12"/>
      <c r="AM253" s="12"/>
      <c r="AN253" s="12"/>
      <c r="AO253" s="12"/>
      <c r="AP253" s="12"/>
      <c r="AQ253" s="12"/>
      <c r="AR253" s="12"/>
      <c r="AS253" s="12"/>
      <c r="AT253" s="12"/>
      <c r="AU253" s="12"/>
      <c r="AV253" s="12"/>
      <c r="AW253" s="12"/>
      <c r="AX253" s="12"/>
      <c r="AY253" s="12"/>
      <c r="AZ253" s="12"/>
      <c r="BA253" s="12"/>
      <c r="BB253" s="12"/>
      <c r="BC253" s="12"/>
      <c r="BD253" s="12"/>
      <c r="BE253" s="12"/>
      <c r="BF253" s="12"/>
      <c r="BG253" s="12"/>
      <c r="BH253" s="12"/>
      <c r="BI253" s="12"/>
      <c r="BJ253" s="12"/>
      <c r="BK253" s="12"/>
      <c r="BL253" s="12"/>
      <c r="BM253" s="12"/>
      <c r="BN253" s="12"/>
      <c r="BO253" s="12"/>
      <c r="BP253" s="12"/>
      <c r="BQ253" s="12"/>
      <c r="BR253" s="12"/>
      <c r="BS253" s="12"/>
      <c r="BT253" s="12"/>
      <c r="BU253" s="12"/>
      <c r="BV253" s="12"/>
      <c r="BW253" s="12"/>
      <c r="BX253" s="12"/>
      <c r="BY253" s="12"/>
      <c r="BZ253" s="12"/>
      <c r="CA253" s="12"/>
      <c r="CB253" s="12"/>
      <c r="CC253" s="12"/>
    </row>
    <row r="254" spans="1:81" ht="15.75" x14ac:dyDescent="0.25">
      <c r="A254" s="20"/>
      <c r="B254" s="29"/>
      <c r="C254" s="29"/>
      <c r="D254" s="29"/>
      <c r="E254" s="29"/>
      <c r="F254" s="26"/>
      <c r="G254" s="13"/>
      <c r="H254" s="20"/>
      <c r="I254" s="22"/>
      <c r="J254" s="22"/>
      <c r="K254" s="22"/>
      <c r="L254" s="22"/>
      <c r="M254" s="24"/>
      <c r="N254" s="22"/>
      <c r="O254" s="20"/>
      <c r="P254" s="12"/>
      <c r="Q254" s="12"/>
      <c r="R254" s="12"/>
      <c r="S254" s="12"/>
      <c r="T254" s="12"/>
      <c r="U254" s="12"/>
      <c r="V254" s="12"/>
      <c r="W254" s="12"/>
      <c r="X254" s="12"/>
      <c r="Y254" s="12"/>
      <c r="Z254" s="12"/>
      <c r="AA254" s="12"/>
      <c r="AB254" s="12"/>
      <c r="AC254" s="12"/>
      <c r="AD254" s="12"/>
      <c r="AE254" s="12"/>
      <c r="AF254" s="12"/>
      <c r="AG254" s="12"/>
      <c r="AH254" s="12"/>
      <c r="AI254" s="12"/>
      <c r="AJ254" s="12"/>
      <c r="AK254" s="12"/>
      <c r="AL254" s="12"/>
      <c r="AM254" s="12"/>
      <c r="AN254" s="12"/>
      <c r="AO254" s="12"/>
      <c r="AP254" s="12"/>
      <c r="AQ254" s="12"/>
      <c r="AR254" s="12"/>
      <c r="AS254" s="12"/>
      <c r="AT254" s="12"/>
      <c r="AU254" s="12"/>
      <c r="AV254" s="12"/>
      <c r="AW254" s="12"/>
      <c r="AX254" s="12"/>
      <c r="AY254" s="12"/>
      <c r="AZ254" s="12"/>
      <c r="BA254" s="12"/>
      <c r="BB254" s="12"/>
      <c r="BC254" s="12"/>
      <c r="BD254" s="12"/>
      <c r="BE254" s="12"/>
      <c r="BF254" s="12"/>
      <c r="BG254" s="12"/>
      <c r="BH254" s="12"/>
      <c r="BI254" s="12"/>
      <c r="BJ254" s="12"/>
      <c r="BK254" s="12"/>
      <c r="BL254" s="12"/>
      <c r="BM254" s="12"/>
      <c r="BN254" s="12"/>
      <c r="BO254" s="12"/>
      <c r="BP254" s="12"/>
      <c r="BQ254" s="12"/>
      <c r="BR254" s="12"/>
      <c r="BS254" s="12"/>
      <c r="BT254" s="12"/>
      <c r="BU254" s="12"/>
      <c r="BV254" s="12"/>
      <c r="BW254" s="12"/>
      <c r="BX254" s="12"/>
      <c r="BY254" s="12"/>
      <c r="BZ254" s="12"/>
      <c r="CA254" s="12"/>
      <c r="CB254" s="12"/>
      <c r="CC254" s="12"/>
    </row>
    <row r="255" spans="1:81" ht="15.75" x14ac:dyDescent="0.25">
      <c r="A255" s="20"/>
      <c r="B255" s="29"/>
      <c r="C255" s="29"/>
      <c r="D255" s="29"/>
      <c r="E255" s="29"/>
      <c r="F255" s="26"/>
      <c r="G255" s="13"/>
      <c r="H255" s="20"/>
      <c r="I255" s="22"/>
      <c r="J255" s="22"/>
      <c r="K255" s="22"/>
      <c r="L255" s="22"/>
      <c r="M255" s="24"/>
      <c r="N255" s="22"/>
      <c r="O255" s="20"/>
      <c r="P255" s="12"/>
      <c r="Q255" s="12"/>
      <c r="R255" s="12"/>
      <c r="S255" s="12"/>
      <c r="T255" s="12"/>
      <c r="U255" s="12"/>
      <c r="V255" s="12"/>
      <c r="W255" s="12"/>
      <c r="X255" s="12"/>
      <c r="Y255" s="12"/>
      <c r="Z255" s="12"/>
      <c r="AA255" s="12"/>
      <c r="AB255" s="12"/>
      <c r="AC255" s="12"/>
      <c r="AD255" s="12"/>
      <c r="AE255" s="12"/>
      <c r="AF255" s="12"/>
      <c r="AG255" s="12"/>
      <c r="AH255" s="12"/>
      <c r="AI255" s="12"/>
      <c r="AJ255" s="12"/>
      <c r="AK255" s="12"/>
      <c r="AL255" s="12"/>
      <c r="AM255" s="12"/>
      <c r="AN255" s="12"/>
      <c r="AO255" s="12"/>
      <c r="AP255" s="12"/>
      <c r="AQ255" s="12"/>
      <c r="AR255" s="12"/>
      <c r="AS255" s="12"/>
      <c r="AT255" s="12"/>
      <c r="AU255" s="12"/>
      <c r="AV255" s="12"/>
      <c r="AW255" s="12"/>
      <c r="AX255" s="12"/>
      <c r="AY255" s="12"/>
      <c r="AZ255" s="12"/>
      <c r="BA255" s="12"/>
      <c r="BB255" s="12"/>
      <c r="BC255" s="12"/>
      <c r="BD255" s="12"/>
      <c r="BE255" s="12"/>
      <c r="BF255" s="12"/>
      <c r="BG255" s="12"/>
      <c r="BH255" s="12"/>
      <c r="BI255" s="12"/>
      <c r="BJ255" s="12"/>
      <c r="BK255" s="12"/>
      <c r="BL255" s="12"/>
      <c r="BM255" s="12"/>
      <c r="BN255" s="12"/>
      <c r="BO255" s="12"/>
      <c r="BP255" s="12"/>
      <c r="BQ255" s="12"/>
      <c r="BR255" s="12"/>
      <c r="BS255" s="12"/>
      <c r="BT255" s="12"/>
      <c r="BU255" s="12"/>
      <c r="BV255" s="12"/>
      <c r="BW255" s="12"/>
      <c r="BX255" s="12"/>
      <c r="BY255" s="12"/>
      <c r="BZ255" s="12"/>
      <c r="CA255" s="12"/>
      <c r="CB255" s="12"/>
      <c r="CC255" s="12"/>
    </row>
    <row r="256" spans="1:81" ht="15.75" x14ac:dyDescent="0.25">
      <c r="A256" s="20"/>
      <c r="B256" s="29"/>
      <c r="C256" s="29"/>
      <c r="D256" s="29"/>
      <c r="E256" s="29"/>
      <c r="F256" s="26"/>
      <c r="G256" s="13"/>
      <c r="H256" s="20"/>
      <c r="I256" s="22"/>
      <c r="J256" s="22"/>
      <c r="K256" s="22"/>
      <c r="L256" s="22"/>
      <c r="M256" s="24"/>
      <c r="N256" s="22"/>
      <c r="O256" s="20"/>
      <c r="P256" s="12"/>
      <c r="Q256" s="12"/>
      <c r="R256" s="12"/>
      <c r="S256" s="12"/>
      <c r="T256" s="12"/>
      <c r="U256" s="12"/>
      <c r="V256" s="12"/>
      <c r="W256" s="12"/>
      <c r="X256" s="12"/>
      <c r="Y256" s="12"/>
      <c r="Z256" s="12"/>
      <c r="AA256" s="12"/>
      <c r="AB256" s="12"/>
      <c r="AC256" s="12"/>
      <c r="AD256" s="12"/>
      <c r="AE256" s="12"/>
      <c r="AF256" s="12"/>
      <c r="AG256" s="12"/>
      <c r="AH256" s="12"/>
      <c r="AI256" s="12"/>
      <c r="AJ256" s="12"/>
      <c r="AK256" s="12"/>
      <c r="AL256" s="12"/>
      <c r="AM256" s="12"/>
      <c r="AN256" s="12"/>
      <c r="AO256" s="12"/>
      <c r="AP256" s="12"/>
      <c r="AQ256" s="12"/>
      <c r="AR256" s="12"/>
      <c r="AS256" s="12"/>
      <c r="AT256" s="12"/>
      <c r="AU256" s="12"/>
      <c r="AV256" s="12"/>
      <c r="AW256" s="12"/>
      <c r="AX256" s="12"/>
      <c r="AY256" s="12"/>
      <c r="AZ256" s="12"/>
      <c r="BA256" s="12"/>
      <c r="BB256" s="12"/>
      <c r="BC256" s="12"/>
      <c r="BD256" s="12"/>
      <c r="BE256" s="12"/>
      <c r="BF256" s="12"/>
      <c r="BG256" s="12"/>
      <c r="BH256" s="12"/>
      <c r="BI256" s="12"/>
      <c r="BJ256" s="12"/>
      <c r="BK256" s="12"/>
      <c r="BL256" s="12"/>
      <c r="BM256" s="12"/>
      <c r="BN256" s="12"/>
      <c r="BO256" s="12"/>
      <c r="BP256" s="12"/>
      <c r="BQ256" s="12"/>
      <c r="BR256" s="12"/>
      <c r="BS256" s="12"/>
      <c r="BT256" s="12"/>
      <c r="BU256" s="12"/>
      <c r="BV256" s="12"/>
      <c r="BW256" s="12"/>
      <c r="BX256" s="12"/>
      <c r="BY256" s="12"/>
      <c r="BZ256" s="12"/>
      <c r="CA256" s="12"/>
      <c r="CB256" s="12"/>
      <c r="CC256" s="12"/>
    </row>
    <row r="257" spans="1:81" ht="15.75" x14ac:dyDescent="0.25">
      <c r="A257" s="20"/>
      <c r="B257" s="29"/>
      <c r="C257" s="29"/>
      <c r="D257" s="29"/>
      <c r="E257" s="29"/>
      <c r="F257" s="26"/>
      <c r="G257" s="13"/>
      <c r="H257" s="20"/>
      <c r="I257" s="22"/>
      <c r="J257" s="22"/>
      <c r="K257" s="22"/>
      <c r="L257" s="22"/>
      <c r="M257" s="24"/>
      <c r="N257" s="22"/>
      <c r="O257" s="20"/>
      <c r="P257" s="12"/>
      <c r="Q257" s="12"/>
      <c r="R257" s="12"/>
      <c r="S257" s="12"/>
      <c r="T257" s="12"/>
      <c r="U257" s="12"/>
      <c r="V257" s="12"/>
      <c r="W257" s="12"/>
      <c r="X257" s="12"/>
      <c r="Y257" s="12"/>
      <c r="Z257" s="12"/>
      <c r="AA257" s="12"/>
      <c r="AB257" s="12"/>
      <c r="AC257" s="12"/>
      <c r="AD257" s="12"/>
      <c r="AE257" s="12"/>
      <c r="AF257" s="12"/>
      <c r="AG257" s="12"/>
      <c r="AH257" s="12"/>
      <c r="AI257" s="12"/>
      <c r="AJ257" s="12"/>
      <c r="AK257" s="12"/>
      <c r="AL257" s="12"/>
      <c r="AM257" s="12"/>
      <c r="AN257" s="12"/>
      <c r="AO257" s="12"/>
      <c r="AP257" s="12"/>
      <c r="AQ257" s="12"/>
      <c r="AR257" s="12"/>
      <c r="AS257" s="12"/>
      <c r="AT257" s="12"/>
      <c r="AU257" s="12"/>
      <c r="AV257" s="12"/>
      <c r="AW257" s="12"/>
      <c r="AX257" s="12"/>
      <c r="AY257" s="12"/>
      <c r="AZ257" s="12"/>
      <c r="BA257" s="12"/>
      <c r="BB257" s="12"/>
      <c r="BC257" s="12"/>
      <c r="BD257" s="12"/>
      <c r="BE257" s="12"/>
      <c r="BF257" s="12"/>
      <c r="BG257" s="12"/>
      <c r="BH257" s="12"/>
      <c r="BI257" s="12"/>
      <c r="BJ257" s="12"/>
      <c r="BK257" s="12"/>
      <c r="BL257" s="12"/>
      <c r="BM257" s="12"/>
      <c r="BN257" s="12"/>
      <c r="BO257" s="12"/>
      <c r="BP257" s="12"/>
      <c r="BQ257" s="12"/>
      <c r="BR257" s="12"/>
      <c r="BS257" s="12"/>
      <c r="BT257" s="12"/>
      <c r="BU257" s="12"/>
      <c r="BV257" s="12"/>
      <c r="BW257" s="12"/>
      <c r="BX257" s="12"/>
      <c r="BY257" s="12"/>
      <c r="BZ257" s="12"/>
      <c r="CA257" s="12"/>
      <c r="CB257" s="12"/>
      <c r="CC257" s="12"/>
    </row>
    <row r="258" spans="1:81" ht="15.75" x14ac:dyDescent="0.25">
      <c r="A258" s="20"/>
      <c r="B258" s="29"/>
      <c r="C258" s="29"/>
      <c r="D258" s="29"/>
      <c r="E258" s="29"/>
      <c r="F258" s="26"/>
      <c r="G258" s="13"/>
      <c r="H258" s="20"/>
      <c r="I258" s="22"/>
      <c r="J258" s="22"/>
      <c r="K258" s="22"/>
      <c r="L258" s="22"/>
      <c r="M258" s="24"/>
      <c r="N258" s="22"/>
      <c r="O258" s="20"/>
      <c r="P258" s="12"/>
      <c r="Q258" s="12"/>
      <c r="R258" s="12"/>
      <c r="S258" s="12"/>
      <c r="T258" s="12"/>
      <c r="U258" s="12"/>
      <c r="V258" s="12"/>
      <c r="W258" s="12"/>
      <c r="X258" s="12"/>
      <c r="Y258" s="12"/>
      <c r="Z258" s="12"/>
      <c r="AA258" s="12"/>
      <c r="AB258" s="12"/>
      <c r="AC258" s="12"/>
      <c r="AD258" s="12"/>
      <c r="AE258" s="12"/>
      <c r="AF258" s="12"/>
      <c r="AG258" s="12"/>
      <c r="AH258" s="12"/>
      <c r="AI258" s="12"/>
      <c r="AJ258" s="12"/>
      <c r="AK258" s="12"/>
      <c r="AL258" s="12"/>
      <c r="AM258" s="12"/>
      <c r="AN258" s="12"/>
      <c r="AO258" s="12"/>
      <c r="AP258" s="12"/>
      <c r="AQ258" s="12"/>
      <c r="AR258" s="12"/>
      <c r="AS258" s="12"/>
      <c r="AT258" s="12"/>
      <c r="AU258" s="12"/>
      <c r="AV258" s="12"/>
      <c r="AW258" s="12"/>
      <c r="AX258" s="12"/>
      <c r="AY258" s="12"/>
      <c r="AZ258" s="12"/>
      <c r="BA258" s="12"/>
      <c r="BB258" s="12"/>
      <c r="BC258" s="12"/>
      <c r="BD258" s="12"/>
      <c r="BE258" s="12"/>
      <c r="BF258" s="12"/>
      <c r="BG258" s="12"/>
      <c r="BH258" s="12"/>
      <c r="BI258" s="12"/>
      <c r="BJ258" s="12"/>
      <c r="BK258" s="12"/>
      <c r="BL258" s="12"/>
      <c r="BM258" s="12"/>
      <c r="BN258" s="12"/>
      <c r="BO258" s="12"/>
      <c r="BP258" s="12"/>
      <c r="BQ258" s="12"/>
      <c r="BR258" s="12"/>
      <c r="BS258" s="12"/>
      <c r="BT258" s="12"/>
      <c r="BU258" s="12"/>
      <c r="BV258" s="12"/>
      <c r="BW258" s="12"/>
      <c r="BX258" s="12"/>
      <c r="BY258" s="12"/>
      <c r="BZ258" s="12"/>
      <c r="CA258" s="12"/>
      <c r="CB258" s="12"/>
      <c r="CC258" s="12"/>
    </row>
    <row r="259" spans="1:81" ht="15.75" x14ac:dyDescent="0.25">
      <c r="A259" s="20"/>
      <c r="B259" s="29"/>
      <c r="C259" s="29"/>
      <c r="D259" s="29"/>
      <c r="E259" s="29"/>
      <c r="F259" s="26"/>
      <c r="G259" s="13"/>
      <c r="H259" s="20"/>
      <c r="I259" s="22"/>
      <c r="J259" s="22"/>
      <c r="K259" s="22"/>
      <c r="L259" s="22"/>
      <c r="M259" s="24"/>
      <c r="N259" s="22"/>
      <c r="O259" s="20"/>
      <c r="P259" s="12"/>
      <c r="Q259" s="12"/>
      <c r="R259" s="12"/>
      <c r="S259" s="12"/>
      <c r="T259" s="12"/>
      <c r="U259" s="12"/>
      <c r="V259" s="12"/>
      <c r="W259" s="12"/>
      <c r="X259" s="12"/>
      <c r="Y259" s="12"/>
      <c r="Z259" s="12"/>
      <c r="AA259" s="12"/>
      <c r="AB259" s="12"/>
      <c r="AC259" s="12"/>
      <c r="AD259" s="12"/>
      <c r="AE259" s="12"/>
      <c r="AF259" s="12"/>
      <c r="AG259" s="12"/>
      <c r="AH259" s="12"/>
      <c r="AI259" s="12"/>
      <c r="AJ259" s="12"/>
      <c r="AK259" s="12"/>
      <c r="AL259" s="12"/>
      <c r="AM259" s="12"/>
      <c r="AN259" s="12"/>
      <c r="AO259" s="12"/>
      <c r="AP259" s="12"/>
      <c r="AQ259" s="12"/>
      <c r="AR259" s="12"/>
      <c r="AS259" s="12"/>
      <c r="AT259" s="12"/>
      <c r="AU259" s="12"/>
      <c r="AV259" s="12"/>
      <c r="AW259" s="12"/>
      <c r="AX259" s="12"/>
      <c r="AY259" s="12"/>
      <c r="AZ259" s="12"/>
      <c r="BA259" s="12"/>
      <c r="BB259" s="12"/>
      <c r="BC259" s="12"/>
      <c r="BD259" s="12"/>
      <c r="BE259" s="12"/>
      <c r="BF259" s="12"/>
      <c r="BG259" s="12"/>
      <c r="BH259" s="12"/>
      <c r="BI259" s="12"/>
      <c r="BJ259" s="12"/>
      <c r="BK259" s="12"/>
      <c r="BL259" s="12"/>
      <c r="BM259" s="12"/>
      <c r="BN259" s="12"/>
      <c r="BO259" s="12"/>
      <c r="BP259" s="12"/>
      <c r="BQ259" s="12"/>
      <c r="BR259" s="12"/>
      <c r="BS259" s="12"/>
      <c r="BT259" s="12"/>
      <c r="BU259" s="12"/>
      <c r="BV259" s="12"/>
      <c r="BW259" s="12"/>
      <c r="BX259" s="12"/>
      <c r="BY259" s="12"/>
      <c r="BZ259" s="12"/>
      <c r="CA259" s="12"/>
      <c r="CB259" s="12"/>
      <c r="CC259" s="12"/>
    </row>
    <row r="260" spans="1:81" ht="15.75" x14ac:dyDescent="0.25">
      <c r="A260" s="20"/>
      <c r="B260" s="29"/>
      <c r="C260" s="29"/>
      <c r="D260" s="29"/>
      <c r="E260" s="29"/>
      <c r="F260" s="26"/>
      <c r="G260" s="13"/>
      <c r="H260" s="20"/>
      <c r="I260" s="22"/>
      <c r="J260" s="22"/>
      <c r="K260" s="22"/>
      <c r="L260" s="22"/>
      <c r="M260" s="24"/>
      <c r="N260" s="22"/>
      <c r="O260" s="20"/>
      <c r="P260" s="12"/>
      <c r="Q260" s="12"/>
      <c r="R260" s="12"/>
      <c r="S260" s="12"/>
      <c r="T260" s="12"/>
      <c r="U260" s="12"/>
      <c r="V260" s="12"/>
      <c r="W260" s="12"/>
      <c r="X260" s="12"/>
      <c r="Y260" s="12"/>
      <c r="Z260" s="12"/>
      <c r="AA260" s="12"/>
      <c r="AB260" s="12"/>
      <c r="AC260" s="12"/>
      <c r="AD260" s="12"/>
      <c r="AE260" s="12"/>
      <c r="AF260" s="12"/>
      <c r="AG260" s="12"/>
      <c r="AH260" s="12"/>
      <c r="AI260" s="12"/>
      <c r="AJ260" s="12"/>
      <c r="AK260" s="12"/>
      <c r="AL260" s="12"/>
      <c r="AM260" s="12"/>
      <c r="AN260" s="12"/>
      <c r="AO260" s="12"/>
      <c r="AP260" s="12"/>
      <c r="AQ260" s="12"/>
      <c r="AR260" s="12"/>
      <c r="AS260" s="12"/>
      <c r="AT260" s="12"/>
      <c r="AU260" s="12"/>
      <c r="AV260" s="12"/>
      <c r="AW260" s="12"/>
      <c r="AX260" s="12"/>
      <c r="AY260" s="12"/>
      <c r="AZ260" s="12"/>
      <c r="BA260" s="12"/>
      <c r="BB260" s="12"/>
      <c r="BC260" s="12"/>
      <c r="BD260" s="12"/>
      <c r="BE260" s="12"/>
      <c r="BF260" s="12"/>
      <c r="BG260" s="12"/>
      <c r="BH260" s="12"/>
      <c r="BI260" s="12"/>
      <c r="BJ260" s="12"/>
      <c r="BK260" s="12"/>
      <c r="BL260" s="12"/>
      <c r="BM260" s="12"/>
      <c r="BN260" s="12"/>
      <c r="BO260" s="12"/>
      <c r="BP260" s="12"/>
      <c r="BQ260" s="12"/>
      <c r="BR260" s="12"/>
      <c r="BS260" s="12"/>
      <c r="BT260" s="12"/>
      <c r="BU260" s="12"/>
      <c r="BV260" s="12"/>
      <c r="BW260" s="12"/>
      <c r="BX260" s="12"/>
      <c r="BY260" s="12"/>
      <c r="BZ260" s="12"/>
      <c r="CA260" s="12"/>
      <c r="CB260" s="12"/>
      <c r="CC260" s="12"/>
    </row>
    <row r="261" spans="1:81" ht="15.75" x14ac:dyDescent="0.25">
      <c r="A261" s="20"/>
      <c r="B261" s="29"/>
      <c r="C261" s="29"/>
      <c r="D261" s="29"/>
      <c r="E261" s="29"/>
      <c r="F261" s="26"/>
      <c r="G261" s="13"/>
      <c r="H261" s="20"/>
      <c r="I261" s="22"/>
      <c r="J261" s="22"/>
      <c r="K261" s="22"/>
      <c r="L261" s="22"/>
      <c r="M261" s="24"/>
      <c r="N261" s="22"/>
      <c r="O261" s="20"/>
      <c r="P261" s="12"/>
      <c r="Q261" s="12"/>
      <c r="R261" s="12"/>
      <c r="S261" s="12"/>
      <c r="T261" s="12"/>
      <c r="U261" s="12"/>
      <c r="V261" s="12"/>
      <c r="W261" s="12"/>
      <c r="X261" s="12"/>
      <c r="Y261" s="12"/>
      <c r="Z261" s="12"/>
      <c r="AA261" s="12"/>
      <c r="AB261" s="12"/>
      <c r="AC261" s="12"/>
      <c r="AD261" s="12"/>
      <c r="AE261" s="12"/>
      <c r="AF261" s="12"/>
      <c r="AG261" s="12"/>
      <c r="AH261" s="12"/>
      <c r="AI261" s="12"/>
      <c r="AJ261" s="12"/>
      <c r="AK261" s="12"/>
      <c r="AL261" s="12"/>
      <c r="AM261" s="12"/>
      <c r="AN261" s="12"/>
      <c r="AO261" s="12"/>
      <c r="AP261" s="12"/>
      <c r="AQ261" s="12"/>
      <c r="AR261" s="12"/>
      <c r="AS261" s="12"/>
      <c r="AT261" s="12"/>
      <c r="AU261" s="12"/>
      <c r="AV261" s="12"/>
      <c r="AW261" s="12"/>
      <c r="AX261" s="12"/>
      <c r="AY261" s="12"/>
      <c r="AZ261" s="12"/>
      <c r="BA261" s="12"/>
      <c r="BB261" s="12"/>
      <c r="BC261" s="12"/>
      <c r="BD261" s="12"/>
      <c r="BE261" s="12"/>
      <c r="BF261" s="12"/>
      <c r="BG261" s="12"/>
      <c r="BH261" s="12"/>
      <c r="BI261" s="12"/>
      <c r="BJ261" s="12"/>
      <c r="BK261" s="12"/>
      <c r="BL261" s="12"/>
      <c r="BM261" s="12"/>
      <c r="BN261" s="12"/>
      <c r="BO261" s="12"/>
      <c r="BP261" s="12"/>
      <c r="BQ261" s="12"/>
      <c r="BR261" s="12"/>
      <c r="BS261" s="12"/>
      <c r="BT261" s="12"/>
      <c r="BU261" s="12"/>
      <c r="BV261" s="12"/>
      <c r="BW261" s="12"/>
      <c r="BX261" s="12"/>
      <c r="BY261" s="12"/>
      <c r="BZ261" s="12"/>
      <c r="CA261" s="12"/>
      <c r="CB261" s="12"/>
      <c r="CC261" s="12"/>
    </row>
    <row r="262" spans="1:81" ht="15.75" x14ac:dyDescent="0.25">
      <c r="A262" s="20"/>
      <c r="B262" s="29"/>
      <c r="C262" s="29"/>
      <c r="D262" s="29"/>
      <c r="E262" s="29"/>
      <c r="F262" s="26"/>
      <c r="G262" s="13"/>
      <c r="H262" s="20"/>
      <c r="I262" s="22"/>
      <c r="J262" s="22"/>
      <c r="K262" s="22"/>
      <c r="L262" s="22"/>
      <c r="M262" s="24"/>
      <c r="N262" s="22"/>
      <c r="O262" s="20"/>
      <c r="P262" s="12"/>
      <c r="Q262" s="12"/>
      <c r="R262" s="12"/>
      <c r="S262" s="12"/>
      <c r="T262" s="12"/>
      <c r="U262" s="12"/>
      <c r="V262" s="12"/>
      <c r="W262" s="12"/>
      <c r="X262" s="12"/>
      <c r="Y262" s="12"/>
      <c r="Z262" s="12"/>
      <c r="AA262" s="12"/>
      <c r="AB262" s="12"/>
      <c r="AC262" s="12"/>
      <c r="AD262" s="12"/>
      <c r="AE262" s="12"/>
      <c r="AF262" s="12"/>
      <c r="AG262" s="12"/>
      <c r="AH262" s="12"/>
      <c r="AI262" s="12"/>
      <c r="AJ262" s="12"/>
      <c r="AK262" s="12"/>
      <c r="AL262" s="12"/>
      <c r="AM262" s="12"/>
      <c r="AN262" s="12"/>
      <c r="AO262" s="12"/>
      <c r="AP262" s="12"/>
      <c r="AQ262" s="12"/>
      <c r="AR262" s="12"/>
      <c r="AS262" s="12"/>
      <c r="AT262" s="12"/>
      <c r="AU262" s="12"/>
      <c r="AV262" s="12"/>
      <c r="AW262" s="12"/>
      <c r="AX262" s="12"/>
      <c r="AY262" s="12"/>
      <c r="AZ262" s="12"/>
      <c r="BA262" s="12"/>
      <c r="BB262" s="12"/>
      <c r="BC262" s="12"/>
      <c r="BD262" s="12"/>
      <c r="BE262" s="12"/>
      <c r="BF262" s="12"/>
      <c r="BG262" s="12"/>
      <c r="BH262" s="12"/>
      <c r="BI262" s="12"/>
      <c r="BJ262" s="12"/>
      <c r="BK262" s="12"/>
      <c r="BL262" s="12"/>
      <c r="BM262" s="12"/>
      <c r="BN262" s="12"/>
      <c r="BO262" s="12"/>
      <c r="BP262" s="12"/>
      <c r="BQ262" s="12"/>
      <c r="BR262" s="12"/>
      <c r="BS262" s="12"/>
      <c r="BT262" s="12"/>
      <c r="BU262" s="12"/>
      <c r="BV262" s="12"/>
      <c r="BW262" s="12"/>
      <c r="BX262" s="12"/>
      <c r="BY262" s="12"/>
      <c r="BZ262" s="12"/>
      <c r="CA262" s="12"/>
      <c r="CB262" s="12"/>
      <c r="CC262" s="12"/>
    </row>
    <row r="263" spans="1:81" ht="15.75" x14ac:dyDescent="0.25">
      <c r="A263" s="20"/>
      <c r="B263" s="29"/>
      <c r="C263" s="29"/>
      <c r="D263" s="29"/>
      <c r="E263" s="29"/>
      <c r="F263" s="26"/>
      <c r="G263" s="13"/>
      <c r="H263" s="20"/>
      <c r="I263" s="22"/>
      <c r="J263" s="22"/>
      <c r="K263" s="22"/>
      <c r="L263" s="22"/>
      <c r="M263" s="24"/>
      <c r="N263" s="22"/>
      <c r="O263" s="20"/>
      <c r="P263" s="12"/>
      <c r="Q263" s="12"/>
      <c r="R263" s="12"/>
      <c r="S263" s="12"/>
      <c r="T263" s="12"/>
      <c r="U263" s="12"/>
      <c r="V263" s="12"/>
      <c r="W263" s="12"/>
      <c r="X263" s="12"/>
      <c r="Y263" s="12"/>
      <c r="Z263" s="12"/>
      <c r="AA263" s="12"/>
      <c r="AB263" s="12"/>
      <c r="AC263" s="12"/>
      <c r="AD263" s="12"/>
      <c r="AE263" s="12"/>
      <c r="AF263" s="12"/>
      <c r="AG263" s="12"/>
      <c r="AH263" s="12"/>
      <c r="AI263" s="12"/>
      <c r="AJ263" s="12"/>
      <c r="AK263" s="12"/>
      <c r="AL263" s="12"/>
      <c r="AM263" s="12"/>
      <c r="AN263" s="12"/>
      <c r="AO263" s="12"/>
      <c r="AP263" s="12"/>
      <c r="AQ263" s="12"/>
      <c r="AR263" s="12"/>
      <c r="AS263" s="12"/>
      <c r="AT263" s="12"/>
      <c r="AU263" s="12"/>
      <c r="AV263" s="12"/>
      <c r="AW263" s="12"/>
      <c r="AX263" s="12"/>
      <c r="AY263" s="12"/>
      <c r="AZ263" s="12"/>
      <c r="BA263" s="12"/>
      <c r="BB263" s="12"/>
      <c r="BC263" s="12"/>
      <c r="BD263" s="12"/>
      <c r="BE263" s="12"/>
      <c r="BF263" s="12"/>
      <c r="BG263" s="12"/>
      <c r="BH263" s="12"/>
      <c r="BI263" s="12"/>
      <c r="BJ263" s="12"/>
      <c r="BK263" s="12"/>
      <c r="BL263" s="12"/>
      <c r="BM263" s="12"/>
      <c r="BN263" s="12"/>
      <c r="BO263" s="12"/>
      <c r="BP263" s="12"/>
      <c r="BQ263" s="12"/>
      <c r="BR263" s="12"/>
      <c r="BS263" s="12"/>
      <c r="BT263" s="12"/>
      <c r="BU263" s="12"/>
      <c r="BV263" s="12"/>
      <c r="BW263" s="12"/>
      <c r="BX263" s="12"/>
      <c r="BY263" s="12"/>
      <c r="BZ263" s="12"/>
      <c r="CA263" s="12"/>
      <c r="CB263" s="12"/>
      <c r="CC263" s="12"/>
    </row>
    <row r="264" spans="1:81" ht="15.75" x14ac:dyDescent="0.25">
      <c r="A264" s="20"/>
      <c r="B264" s="29"/>
      <c r="C264" s="29"/>
      <c r="D264" s="29"/>
      <c r="E264" s="29"/>
      <c r="F264" s="26"/>
      <c r="G264" s="13"/>
      <c r="H264" s="20"/>
      <c r="I264" s="22"/>
      <c r="J264" s="22"/>
      <c r="K264" s="22"/>
      <c r="L264" s="22"/>
      <c r="M264" s="24"/>
      <c r="N264" s="22"/>
      <c r="O264" s="20"/>
      <c r="P264" s="12"/>
      <c r="Q264" s="12"/>
      <c r="R264" s="12"/>
      <c r="S264" s="12"/>
      <c r="T264" s="12"/>
      <c r="U264" s="12"/>
      <c r="V264" s="12"/>
      <c r="W264" s="12"/>
      <c r="X264" s="12"/>
      <c r="Y264" s="12"/>
      <c r="Z264" s="12"/>
      <c r="AA264" s="12"/>
      <c r="AB264" s="12"/>
      <c r="AC264" s="12"/>
      <c r="AD264" s="12"/>
      <c r="AE264" s="12"/>
      <c r="AF264" s="12"/>
      <c r="AG264" s="12"/>
      <c r="AH264" s="12"/>
      <c r="AI264" s="12"/>
      <c r="AJ264" s="12"/>
      <c r="AK264" s="12"/>
      <c r="AL264" s="12"/>
      <c r="AM264" s="12"/>
      <c r="AN264" s="12"/>
      <c r="AO264" s="12"/>
      <c r="AP264" s="12"/>
      <c r="AQ264" s="12"/>
      <c r="AR264" s="12"/>
      <c r="AS264" s="12"/>
      <c r="AT264" s="12"/>
      <c r="AU264" s="12"/>
      <c r="AV264" s="12"/>
      <c r="AW264" s="12"/>
      <c r="AX264" s="12"/>
      <c r="AY264" s="12"/>
      <c r="AZ264" s="12"/>
      <c r="BA264" s="12"/>
      <c r="BB264" s="12"/>
      <c r="BC264" s="12"/>
      <c r="BD264" s="12"/>
      <c r="BE264" s="12"/>
      <c r="BF264" s="12"/>
      <c r="BG264" s="12"/>
      <c r="BH264" s="12"/>
      <c r="BI264" s="12"/>
      <c r="BJ264" s="12"/>
      <c r="BK264" s="12"/>
      <c r="BL264" s="12"/>
      <c r="BM264" s="12"/>
      <c r="BN264" s="12"/>
      <c r="BO264" s="12"/>
      <c r="BP264" s="12"/>
      <c r="BQ264" s="12"/>
      <c r="BR264" s="12"/>
      <c r="BS264" s="12"/>
      <c r="BT264" s="12"/>
      <c r="BU264" s="12"/>
      <c r="BV264" s="12"/>
      <c r="BW264" s="12"/>
      <c r="BX264" s="12"/>
      <c r="BY264" s="12"/>
      <c r="BZ264" s="12"/>
      <c r="CA264" s="12"/>
      <c r="CB264" s="12"/>
      <c r="CC264" s="12"/>
    </row>
    <row r="265" spans="1:81" ht="15.75" x14ac:dyDescent="0.25">
      <c r="A265" s="20"/>
      <c r="B265" s="29"/>
      <c r="C265" s="29"/>
      <c r="D265" s="29"/>
      <c r="E265" s="29"/>
      <c r="F265" s="26"/>
      <c r="G265" s="13"/>
      <c r="H265" s="20"/>
      <c r="I265" s="22"/>
      <c r="J265" s="22"/>
      <c r="K265" s="22"/>
      <c r="L265" s="22"/>
      <c r="M265" s="24"/>
      <c r="N265" s="22"/>
      <c r="O265" s="20"/>
      <c r="P265" s="12"/>
      <c r="Q265" s="12"/>
      <c r="R265" s="12"/>
      <c r="S265" s="12"/>
      <c r="T265" s="12"/>
      <c r="U265" s="12"/>
      <c r="V265" s="12"/>
      <c r="W265" s="12"/>
      <c r="X265" s="12"/>
      <c r="Y265" s="12"/>
      <c r="Z265" s="12"/>
      <c r="AA265" s="12"/>
      <c r="AB265" s="12"/>
      <c r="AC265" s="12"/>
      <c r="AD265" s="12"/>
      <c r="AE265" s="12"/>
      <c r="AF265" s="12"/>
      <c r="AG265" s="12"/>
      <c r="AH265" s="12"/>
      <c r="AI265" s="12"/>
      <c r="AJ265" s="12"/>
      <c r="AK265" s="12"/>
      <c r="AL265" s="12"/>
      <c r="AM265" s="12"/>
      <c r="AN265" s="12"/>
      <c r="AO265" s="12"/>
      <c r="AP265" s="12"/>
      <c r="AQ265" s="12"/>
      <c r="AR265" s="12"/>
      <c r="AS265" s="12"/>
      <c r="AT265" s="12"/>
      <c r="AU265" s="12"/>
      <c r="AV265" s="12"/>
      <c r="AW265" s="12"/>
      <c r="AX265" s="12"/>
      <c r="AY265" s="12"/>
      <c r="AZ265" s="12"/>
      <c r="BA265" s="12"/>
      <c r="BB265" s="12"/>
      <c r="BC265" s="12"/>
      <c r="BD265" s="12"/>
      <c r="BE265" s="12"/>
      <c r="BF265" s="12"/>
      <c r="BG265" s="12"/>
      <c r="BH265" s="12"/>
      <c r="BI265" s="12"/>
      <c r="BJ265" s="12"/>
      <c r="BK265" s="12"/>
      <c r="BL265" s="12"/>
      <c r="BM265" s="12"/>
      <c r="BN265" s="12"/>
      <c r="BO265" s="12"/>
      <c r="BP265" s="12"/>
      <c r="BQ265" s="12"/>
      <c r="BR265" s="12"/>
      <c r="BS265" s="12"/>
      <c r="BT265" s="12"/>
      <c r="BU265" s="12"/>
      <c r="BV265" s="12"/>
      <c r="BW265" s="12"/>
      <c r="BX265" s="12"/>
      <c r="BY265" s="12"/>
      <c r="BZ265" s="12"/>
      <c r="CA265" s="12"/>
      <c r="CB265" s="12"/>
      <c r="CC265" s="12"/>
    </row>
    <row r="266" spans="1:81" ht="15.75" x14ac:dyDescent="0.25">
      <c r="A266" s="20"/>
      <c r="B266" s="29"/>
      <c r="C266" s="29"/>
      <c r="D266" s="29"/>
      <c r="E266" s="29"/>
      <c r="F266" s="26"/>
      <c r="G266" s="13"/>
      <c r="H266" s="20"/>
      <c r="I266" s="22"/>
      <c r="J266" s="22"/>
      <c r="K266" s="22"/>
      <c r="L266" s="22"/>
      <c r="M266" s="24"/>
      <c r="N266" s="22"/>
      <c r="O266" s="20"/>
      <c r="P266" s="12"/>
      <c r="Q266" s="12"/>
      <c r="R266" s="12"/>
      <c r="S266" s="12"/>
      <c r="T266" s="12"/>
      <c r="U266" s="12"/>
      <c r="V266" s="12"/>
      <c r="W266" s="12"/>
      <c r="X266" s="12"/>
      <c r="Y266" s="12"/>
      <c r="Z266" s="12"/>
      <c r="AA266" s="12"/>
      <c r="AB266" s="12"/>
      <c r="AC266" s="12"/>
      <c r="AD266" s="12"/>
      <c r="AE266" s="12"/>
      <c r="AF266" s="12"/>
      <c r="AG266" s="12"/>
      <c r="AH266" s="12"/>
      <c r="AI266" s="12"/>
      <c r="AJ266" s="12"/>
      <c r="AK266" s="12"/>
      <c r="AL266" s="12"/>
      <c r="AM266" s="12"/>
      <c r="AN266" s="12"/>
      <c r="AO266" s="12"/>
      <c r="AP266" s="12"/>
      <c r="AQ266" s="12"/>
      <c r="AR266" s="12"/>
      <c r="AS266" s="12"/>
      <c r="AT266" s="12"/>
      <c r="AU266" s="12"/>
      <c r="AV266" s="12"/>
      <c r="AW266" s="12"/>
      <c r="AX266" s="12"/>
      <c r="AY266" s="12"/>
      <c r="AZ266" s="12"/>
      <c r="BA266" s="12"/>
      <c r="BB266" s="12"/>
      <c r="BC266" s="12"/>
      <c r="BD266" s="12"/>
      <c r="BE266" s="12"/>
      <c r="BF266" s="12"/>
      <c r="BG266" s="12"/>
      <c r="BH266" s="12"/>
      <c r="BI266" s="12"/>
      <c r="BJ266" s="12"/>
      <c r="BK266" s="12"/>
      <c r="BL266" s="12"/>
      <c r="BM266" s="12"/>
      <c r="BN266" s="12"/>
      <c r="BO266" s="12"/>
      <c r="BP266" s="12"/>
      <c r="BQ266" s="12"/>
      <c r="BR266" s="12"/>
      <c r="BS266" s="12"/>
      <c r="BT266" s="12"/>
      <c r="BU266" s="12"/>
      <c r="BV266" s="12"/>
      <c r="BW266" s="12"/>
      <c r="BX266" s="12"/>
      <c r="BY266" s="12"/>
      <c r="BZ266" s="12"/>
      <c r="CA266" s="12"/>
      <c r="CB266" s="12"/>
      <c r="CC266" s="12"/>
    </row>
    <row r="267" spans="1:81" ht="15.75" x14ac:dyDescent="0.25">
      <c r="A267" s="20"/>
      <c r="B267" s="29"/>
      <c r="C267" s="29"/>
      <c r="D267" s="29"/>
      <c r="E267" s="29"/>
      <c r="F267" s="26"/>
      <c r="G267" s="13"/>
      <c r="H267" s="20"/>
      <c r="I267" s="22"/>
      <c r="J267" s="22"/>
      <c r="K267" s="22"/>
      <c r="L267" s="22"/>
      <c r="M267" s="24"/>
      <c r="N267" s="22"/>
      <c r="O267" s="20"/>
      <c r="P267" s="12"/>
      <c r="Q267" s="12"/>
      <c r="R267" s="12"/>
      <c r="S267" s="12"/>
      <c r="T267" s="12"/>
      <c r="U267" s="12"/>
      <c r="V267" s="12"/>
      <c r="W267" s="12"/>
      <c r="X267" s="12"/>
      <c r="Y267" s="12"/>
      <c r="Z267" s="12"/>
      <c r="AA267" s="12"/>
      <c r="AB267" s="12"/>
      <c r="AC267" s="12"/>
      <c r="AD267" s="12"/>
      <c r="AE267" s="12"/>
      <c r="AF267" s="12"/>
      <c r="AG267" s="12"/>
      <c r="AH267" s="12"/>
      <c r="AI267" s="12"/>
      <c r="AJ267" s="12"/>
      <c r="AK267" s="12"/>
      <c r="AL267" s="12"/>
      <c r="AM267" s="12"/>
      <c r="AN267" s="12"/>
      <c r="AO267" s="12"/>
      <c r="AP267" s="12"/>
      <c r="AQ267" s="12"/>
      <c r="AR267" s="12"/>
      <c r="AS267" s="12"/>
      <c r="AT267" s="12"/>
      <c r="AU267" s="12"/>
      <c r="AV267" s="12"/>
      <c r="AW267" s="12"/>
      <c r="AX267" s="12"/>
      <c r="AY267" s="12"/>
      <c r="AZ267" s="12"/>
      <c r="BA267" s="12"/>
      <c r="BB267" s="12"/>
      <c r="BC267" s="12"/>
      <c r="BD267" s="12"/>
      <c r="BE267" s="12"/>
      <c r="BF267" s="12"/>
      <c r="BG267" s="12"/>
      <c r="BH267" s="12"/>
      <c r="BI267" s="12"/>
      <c r="BJ267" s="12"/>
      <c r="BK267" s="12"/>
      <c r="BL267" s="12"/>
      <c r="BM267" s="12"/>
      <c r="BN267" s="12"/>
      <c r="BO267" s="12"/>
      <c r="BP267" s="12"/>
      <c r="BQ267" s="12"/>
      <c r="BR267" s="12"/>
      <c r="BS267" s="12"/>
      <c r="BT267" s="12"/>
      <c r="BU267" s="12"/>
      <c r="BV267" s="12"/>
      <c r="BW267" s="12"/>
      <c r="BX267" s="12"/>
      <c r="BY267" s="12"/>
      <c r="BZ267" s="12"/>
      <c r="CA267" s="12"/>
      <c r="CB267" s="12"/>
      <c r="CC267" s="12"/>
    </row>
    <row r="268" spans="1:81" ht="15.75" x14ac:dyDescent="0.25">
      <c r="A268" s="20"/>
      <c r="B268" s="29"/>
      <c r="C268" s="29"/>
      <c r="D268" s="29"/>
      <c r="E268" s="29"/>
      <c r="F268" s="26"/>
      <c r="G268" s="13"/>
      <c r="H268" s="20"/>
      <c r="I268" s="22"/>
      <c r="J268" s="22"/>
      <c r="K268" s="22"/>
      <c r="L268" s="22"/>
      <c r="M268" s="24"/>
      <c r="N268" s="22"/>
      <c r="O268" s="20"/>
      <c r="P268" s="12"/>
      <c r="Q268" s="12"/>
      <c r="R268" s="12"/>
      <c r="S268" s="12"/>
      <c r="T268" s="12"/>
      <c r="U268" s="12"/>
      <c r="V268" s="12"/>
      <c r="W268" s="12"/>
      <c r="X268" s="12"/>
      <c r="Y268" s="12"/>
      <c r="Z268" s="12"/>
      <c r="AA268" s="12"/>
      <c r="AB268" s="12"/>
      <c r="AC268" s="12"/>
      <c r="AD268" s="12"/>
      <c r="AE268" s="12"/>
      <c r="AF268" s="12"/>
      <c r="AG268" s="12"/>
      <c r="AH268" s="12"/>
      <c r="AI268" s="12"/>
      <c r="AJ268" s="12"/>
      <c r="AK268" s="12"/>
      <c r="AL268" s="12"/>
      <c r="AM268" s="12"/>
      <c r="AN268" s="12"/>
      <c r="AO268" s="12"/>
      <c r="AP268" s="12"/>
      <c r="AQ268" s="12"/>
      <c r="AR268" s="12"/>
      <c r="AS268" s="12"/>
      <c r="AT268" s="12"/>
      <c r="AU268" s="12"/>
      <c r="AV268" s="12"/>
      <c r="AW268" s="12"/>
      <c r="AX268" s="12"/>
      <c r="AY268" s="12"/>
      <c r="AZ268" s="12"/>
      <c r="BA268" s="12"/>
      <c r="BB268" s="12"/>
      <c r="BC268" s="12"/>
      <c r="BD268" s="12"/>
      <c r="BE268" s="12"/>
      <c r="BF268" s="12"/>
      <c r="BG268" s="12"/>
      <c r="BH268" s="12"/>
      <c r="BI268" s="12"/>
      <c r="BJ268" s="12"/>
      <c r="BK268" s="12"/>
      <c r="BL268" s="12"/>
      <c r="BM268" s="12"/>
      <c r="BN268" s="12"/>
      <c r="BO268" s="12"/>
      <c r="BP268" s="12"/>
      <c r="BQ268" s="12"/>
      <c r="BR268" s="12"/>
      <c r="BS268" s="12"/>
      <c r="BT268" s="12"/>
      <c r="BU268" s="12"/>
      <c r="BV268" s="12"/>
      <c r="BW268" s="12"/>
      <c r="BX268" s="12"/>
      <c r="BY268" s="12"/>
      <c r="BZ268" s="12"/>
      <c r="CA268" s="12"/>
      <c r="CB268" s="12"/>
      <c r="CC268" s="12"/>
    </row>
    <row r="269" spans="1:81" ht="15.75" x14ac:dyDescent="0.25">
      <c r="A269" s="20"/>
      <c r="B269" s="29"/>
      <c r="C269" s="29"/>
      <c r="D269" s="29"/>
      <c r="E269" s="29"/>
      <c r="F269" s="26"/>
      <c r="G269" s="13"/>
      <c r="H269" s="20"/>
      <c r="I269" s="22"/>
      <c r="J269" s="22"/>
      <c r="K269" s="22"/>
      <c r="L269" s="22"/>
      <c r="M269" s="24"/>
      <c r="N269" s="22"/>
      <c r="O269" s="20"/>
      <c r="P269" s="12"/>
      <c r="Q269" s="12"/>
      <c r="R269" s="12"/>
      <c r="S269" s="12"/>
      <c r="T269" s="12"/>
      <c r="U269" s="12"/>
      <c r="V269" s="12"/>
      <c r="W269" s="12"/>
      <c r="X269" s="12"/>
      <c r="Y269" s="12"/>
      <c r="Z269" s="12"/>
      <c r="AA269" s="12"/>
      <c r="AB269" s="12"/>
      <c r="AC269" s="12"/>
      <c r="AD269" s="12"/>
      <c r="AE269" s="12"/>
      <c r="AF269" s="12"/>
      <c r="AG269" s="12"/>
      <c r="AH269" s="12"/>
      <c r="AI269" s="12"/>
      <c r="AJ269" s="12"/>
      <c r="AK269" s="12"/>
      <c r="AL269" s="12"/>
      <c r="AM269" s="12"/>
      <c r="AN269" s="12"/>
      <c r="AO269" s="12"/>
      <c r="AP269" s="12"/>
      <c r="AQ269" s="12"/>
      <c r="AR269" s="12"/>
      <c r="AS269" s="12"/>
      <c r="AT269" s="12"/>
      <c r="AU269" s="12"/>
      <c r="AV269" s="12"/>
      <c r="AW269" s="12"/>
      <c r="AX269" s="12"/>
      <c r="AY269" s="12"/>
      <c r="AZ269" s="12"/>
      <c r="BA269" s="12"/>
      <c r="BB269" s="12"/>
      <c r="BC269" s="12"/>
      <c r="BD269" s="12"/>
      <c r="BE269" s="12"/>
      <c r="BF269" s="12"/>
      <c r="BG269" s="12"/>
      <c r="BH269" s="12"/>
      <c r="BI269" s="12"/>
      <c r="BJ269" s="12"/>
      <c r="BK269" s="12"/>
      <c r="BL269" s="12"/>
      <c r="BM269" s="12"/>
      <c r="BN269" s="12"/>
      <c r="BO269" s="12"/>
      <c r="BP269" s="12"/>
      <c r="BQ269" s="12"/>
      <c r="BR269" s="12"/>
      <c r="BS269" s="12"/>
      <c r="BT269" s="12"/>
      <c r="BU269" s="12"/>
      <c r="BV269" s="12"/>
      <c r="BW269" s="12"/>
      <c r="BX269" s="12"/>
      <c r="BY269" s="12"/>
      <c r="BZ269" s="12"/>
      <c r="CA269" s="12"/>
      <c r="CB269" s="12"/>
      <c r="CC269" s="12"/>
    </row>
    <row r="270" spans="1:81" ht="15.75" x14ac:dyDescent="0.25">
      <c r="A270" s="20"/>
      <c r="B270" s="29"/>
      <c r="C270" s="29"/>
      <c r="D270" s="29"/>
      <c r="E270" s="29"/>
      <c r="F270" s="26"/>
      <c r="G270" s="13"/>
      <c r="H270" s="20"/>
      <c r="I270" s="22"/>
      <c r="J270" s="22"/>
      <c r="K270" s="22"/>
      <c r="L270" s="22"/>
      <c r="M270" s="24"/>
      <c r="N270" s="22"/>
      <c r="O270" s="20"/>
      <c r="P270" s="12"/>
      <c r="Q270" s="12"/>
      <c r="R270" s="12"/>
      <c r="S270" s="12"/>
      <c r="T270" s="12"/>
      <c r="U270" s="12"/>
      <c r="V270" s="12"/>
      <c r="W270" s="12"/>
      <c r="X270" s="12"/>
      <c r="Y270" s="12"/>
      <c r="Z270" s="12"/>
      <c r="AA270" s="12"/>
      <c r="AB270" s="12"/>
      <c r="AC270" s="12"/>
      <c r="AD270" s="12"/>
      <c r="AE270" s="12"/>
      <c r="AF270" s="12"/>
      <c r="AG270" s="12"/>
      <c r="AH270" s="12"/>
      <c r="AI270" s="12"/>
      <c r="AJ270" s="12"/>
      <c r="AK270" s="12"/>
      <c r="AL270" s="12"/>
      <c r="AM270" s="12"/>
      <c r="AN270" s="12"/>
      <c r="AO270" s="12"/>
      <c r="AP270" s="12"/>
      <c r="AQ270" s="12"/>
      <c r="AR270" s="12"/>
      <c r="AS270" s="12"/>
      <c r="AT270" s="12"/>
      <c r="AU270" s="12"/>
      <c r="AV270" s="12"/>
      <c r="AW270" s="12"/>
      <c r="AX270" s="12"/>
      <c r="AY270" s="12"/>
      <c r="AZ270" s="12"/>
      <c r="BA270" s="12"/>
      <c r="BB270" s="12"/>
      <c r="BC270" s="12"/>
      <c r="BD270" s="12"/>
      <c r="BE270" s="12"/>
      <c r="BF270" s="12"/>
      <c r="BG270" s="12"/>
      <c r="BH270" s="12"/>
      <c r="BI270" s="12"/>
      <c r="BJ270" s="12"/>
      <c r="BK270" s="12"/>
      <c r="BL270" s="12"/>
      <c r="BM270" s="12"/>
      <c r="BN270" s="12"/>
      <c r="BO270" s="12"/>
      <c r="BP270" s="12"/>
      <c r="BQ270" s="12"/>
      <c r="BR270" s="12"/>
      <c r="BS270" s="12"/>
      <c r="BT270" s="12"/>
      <c r="BU270" s="12"/>
      <c r="BV270" s="12"/>
      <c r="BW270" s="12"/>
      <c r="BX270" s="12"/>
      <c r="BY270" s="12"/>
      <c r="BZ270" s="12"/>
      <c r="CA270" s="12"/>
      <c r="CB270" s="12"/>
      <c r="CC270" s="12"/>
    </row>
    <row r="271" spans="1:81" ht="15.75" x14ac:dyDescent="0.25">
      <c r="A271" s="20"/>
      <c r="B271" s="29"/>
      <c r="C271" s="29"/>
      <c r="D271" s="29"/>
      <c r="E271" s="29"/>
      <c r="F271" s="26"/>
      <c r="G271" s="13"/>
      <c r="H271" s="20"/>
      <c r="I271" s="22"/>
      <c r="J271" s="22"/>
      <c r="K271" s="22"/>
      <c r="L271" s="22"/>
      <c r="M271" s="24"/>
      <c r="N271" s="22"/>
      <c r="O271" s="20"/>
      <c r="P271" s="12"/>
      <c r="Q271" s="12"/>
      <c r="R271" s="12"/>
      <c r="S271" s="12"/>
      <c r="T271" s="12"/>
      <c r="U271" s="12"/>
      <c r="V271" s="12"/>
      <c r="W271" s="12"/>
      <c r="X271" s="12"/>
      <c r="Y271" s="12"/>
      <c r="Z271" s="12"/>
      <c r="AA271" s="12"/>
      <c r="AB271" s="12"/>
      <c r="AC271" s="12"/>
      <c r="AD271" s="12"/>
      <c r="AE271" s="12"/>
      <c r="AF271" s="12"/>
      <c r="AG271" s="12"/>
      <c r="AH271" s="12"/>
      <c r="AI271" s="12"/>
      <c r="AJ271" s="12"/>
      <c r="AK271" s="12"/>
      <c r="AL271" s="12"/>
      <c r="AM271" s="12"/>
      <c r="AN271" s="12"/>
      <c r="AO271" s="12"/>
      <c r="AP271" s="12"/>
      <c r="AQ271" s="12"/>
      <c r="AR271" s="12"/>
      <c r="AS271" s="12"/>
      <c r="AT271" s="12"/>
      <c r="AU271" s="12"/>
      <c r="AV271" s="12"/>
      <c r="AW271" s="12"/>
      <c r="AX271" s="12"/>
      <c r="AY271" s="12"/>
      <c r="AZ271" s="12"/>
      <c r="BA271" s="12"/>
      <c r="BB271" s="12"/>
      <c r="BC271" s="12"/>
      <c r="BD271" s="12"/>
      <c r="BE271" s="12"/>
      <c r="BF271" s="12"/>
      <c r="BG271" s="12"/>
      <c r="BH271" s="12"/>
      <c r="BI271" s="12"/>
      <c r="BJ271" s="12"/>
      <c r="BK271" s="12"/>
      <c r="BL271" s="12"/>
      <c r="BM271" s="12"/>
      <c r="BN271" s="12"/>
      <c r="BO271" s="12"/>
      <c r="BP271" s="12"/>
      <c r="BQ271" s="12"/>
      <c r="BR271" s="12"/>
      <c r="BS271" s="12"/>
      <c r="BT271" s="12"/>
      <c r="BU271" s="12"/>
      <c r="BV271" s="12"/>
      <c r="BW271" s="12"/>
      <c r="BX271" s="12"/>
      <c r="BY271" s="12"/>
      <c r="BZ271" s="12"/>
      <c r="CA271" s="12"/>
      <c r="CB271" s="12"/>
      <c r="CC271" s="12"/>
    </row>
    <row r="272" spans="1:81" ht="15.75" x14ac:dyDescent="0.25">
      <c r="A272" s="20"/>
      <c r="B272" s="29"/>
      <c r="C272" s="29"/>
      <c r="D272" s="29"/>
      <c r="E272" s="29"/>
      <c r="F272" s="26"/>
      <c r="G272" s="13"/>
      <c r="H272" s="20"/>
      <c r="I272" s="22"/>
      <c r="J272" s="22"/>
      <c r="K272" s="22"/>
      <c r="L272" s="22"/>
      <c r="M272" s="24"/>
      <c r="N272" s="22"/>
      <c r="O272" s="20"/>
      <c r="P272" s="12"/>
      <c r="Q272" s="12"/>
      <c r="R272" s="12"/>
      <c r="S272" s="12"/>
      <c r="T272" s="12"/>
      <c r="U272" s="12"/>
      <c r="V272" s="12"/>
      <c r="W272" s="12"/>
      <c r="X272" s="12"/>
      <c r="Y272" s="12"/>
      <c r="Z272" s="12"/>
      <c r="AA272" s="12"/>
      <c r="AB272" s="12"/>
      <c r="AC272" s="12"/>
      <c r="AD272" s="12"/>
      <c r="AE272" s="12"/>
      <c r="AF272" s="12"/>
      <c r="AG272" s="12"/>
      <c r="AH272" s="12"/>
      <c r="AI272" s="12"/>
      <c r="AJ272" s="12"/>
      <c r="AK272" s="12"/>
      <c r="AL272" s="12"/>
      <c r="AM272" s="12"/>
      <c r="AN272" s="12"/>
      <c r="AO272" s="12"/>
      <c r="AP272" s="12"/>
      <c r="AQ272" s="12"/>
      <c r="AR272" s="12"/>
      <c r="AS272" s="12"/>
      <c r="AT272" s="12"/>
      <c r="AU272" s="12"/>
      <c r="AV272" s="12"/>
      <c r="AW272" s="12"/>
      <c r="AX272" s="12"/>
      <c r="AY272" s="12"/>
      <c r="AZ272" s="12"/>
      <c r="BA272" s="12"/>
      <c r="BB272" s="12"/>
      <c r="BC272" s="12"/>
      <c r="BD272" s="12"/>
      <c r="BE272" s="12"/>
      <c r="BF272" s="12"/>
      <c r="BG272" s="12"/>
      <c r="BH272" s="12"/>
      <c r="BI272" s="12"/>
      <c r="BJ272" s="12"/>
      <c r="BK272" s="12"/>
      <c r="BL272" s="12"/>
      <c r="BM272" s="12"/>
      <c r="BN272" s="12"/>
      <c r="BO272" s="12"/>
      <c r="BP272" s="12"/>
      <c r="BQ272" s="12"/>
      <c r="BR272" s="12"/>
      <c r="BS272" s="12"/>
      <c r="BT272" s="12"/>
      <c r="BU272" s="12"/>
      <c r="BV272" s="12"/>
      <c r="BW272" s="12"/>
      <c r="BX272" s="12"/>
      <c r="BY272" s="12"/>
      <c r="BZ272" s="12"/>
      <c r="CA272" s="12"/>
      <c r="CB272" s="12"/>
      <c r="CC272" s="12"/>
    </row>
    <row r="273" spans="1:81" ht="15.75" x14ac:dyDescent="0.25">
      <c r="A273" s="20"/>
      <c r="B273" s="29"/>
      <c r="C273" s="29"/>
      <c r="D273" s="29"/>
      <c r="E273" s="29"/>
      <c r="F273" s="26"/>
      <c r="G273" s="13"/>
      <c r="H273" s="20"/>
      <c r="I273" s="22"/>
      <c r="J273" s="22"/>
      <c r="K273" s="22"/>
      <c r="L273" s="22"/>
      <c r="M273" s="24"/>
      <c r="N273" s="22"/>
      <c r="O273" s="20"/>
      <c r="P273" s="12"/>
      <c r="Q273" s="12"/>
      <c r="R273" s="12"/>
      <c r="S273" s="12"/>
      <c r="T273" s="12"/>
      <c r="U273" s="12"/>
      <c r="V273" s="12"/>
      <c r="W273" s="12"/>
      <c r="X273" s="12"/>
      <c r="Y273" s="12"/>
      <c r="Z273" s="12"/>
      <c r="AA273" s="12"/>
      <c r="AB273" s="12"/>
      <c r="AC273" s="12"/>
      <c r="AD273" s="12"/>
      <c r="AE273" s="12"/>
      <c r="AF273" s="12"/>
      <c r="AG273" s="12"/>
      <c r="AH273" s="12"/>
      <c r="AI273" s="12"/>
      <c r="AJ273" s="12"/>
      <c r="AK273" s="12"/>
      <c r="AL273" s="12"/>
      <c r="AM273" s="12"/>
      <c r="AN273" s="12"/>
      <c r="AO273" s="12"/>
      <c r="AP273" s="12"/>
      <c r="AQ273" s="12"/>
      <c r="AR273" s="12"/>
      <c r="AS273" s="12"/>
      <c r="AT273" s="12"/>
      <c r="AU273" s="12"/>
      <c r="AV273" s="12"/>
      <c r="AW273" s="12"/>
      <c r="AX273" s="12"/>
      <c r="AY273" s="12"/>
      <c r="AZ273" s="12"/>
      <c r="BA273" s="12"/>
      <c r="BB273" s="12"/>
      <c r="BC273" s="12"/>
      <c r="BD273" s="12"/>
      <c r="BE273" s="12"/>
      <c r="BF273" s="12"/>
      <c r="BG273" s="12"/>
      <c r="BH273" s="12"/>
      <c r="BI273" s="12"/>
      <c r="BJ273" s="12"/>
      <c r="BK273" s="12"/>
      <c r="BL273" s="12"/>
      <c r="BM273" s="12"/>
      <c r="BN273" s="12"/>
      <c r="BO273" s="12"/>
      <c r="BP273" s="12"/>
      <c r="BQ273" s="12"/>
      <c r="BR273" s="12"/>
      <c r="BS273" s="12"/>
      <c r="BT273" s="12"/>
      <c r="BU273" s="12"/>
      <c r="BV273" s="12"/>
      <c r="BW273" s="12"/>
      <c r="BX273" s="12"/>
      <c r="BY273" s="12"/>
      <c r="BZ273" s="12"/>
      <c r="CA273" s="12"/>
      <c r="CB273" s="12"/>
      <c r="CC273" s="12"/>
    </row>
    <row r="274" spans="1:81" ht="15.75" x14ac:dyDescent="0.25">
      <c r="A274" s="20"/>
      <c r="B274" s="29"/>
      <c r="C274" s="29"/>
      <c r="D274" s="29"/>
      <c r="E274" s="29"/>
      <c r="F274" s="26"/>
      <c r="G274" s="13"/>
      <c r="H274" s="20"/>
      <c r="I274" s="22"/>
      <c r="J274" s="22"/>
      <c r="K274" s="22"/>
      <c r="L274" s="22"/>
      <c r="M274" s="24"/>
      <c r="N274" s="22"/>
      <c r="O274" s="20"/>
      <c r="P274" s="12"/>
      <c r="Q274" s="12"/>
      <c r="R274" s="12"/>
      <c r="S274" s="12"/>
      <c r="T274" s="12"/>
      <c r="U274" s="12"/>
      <c r="V274" s="12"/>
      <c r="W274" s="12"/>
      <c r="X274" s="12"/>
      <c r="Y274" s="12"/>
      <c r="Z274" s="12"/>
      <c r="AA274" s="12"/>
      <c r="AB274" s="12"/>
      <c r="AC274" s="12"/>
      <c r="AD274" s="12"/>
      <c r="AE274" s="12"/>
      <c r="AF274" s="12"/>
      <c r="AG274" s="12"/>
      <c r="AH274" s="12"/>
      <c r="AI274" s="12"/>
      <c r="AJ274" s="12"/>
      <c r="AK274" s="12"/>
      <c r="AL274" s="12"/>
      <c r="AM274" s="12"/>
      <c r="AN274" s="12"/>
      <c r="AO274" s="12"/>
      <c r="AP274" s="12"/>
      <c r="AQ274" s="12"/>
      <c r="AR274" s="12"/>
      <c r="AS274" s="12"/>
      <c r="AT274" s="12"/>
      <c r="AU274" s="12"/>
      <c r="AV274" s="12"/>
      <c r="AW274" s="12"/>
      <c r="AX274" s="12"/>
      <c r="AY274" s="12"/>
      <c r="AZ274" s="12"/>
      <c r="BA274" s="12"/>
      <c r="BB274" s="12"/>
      <c r="BC274" s="12"/>
      <c r="BD274" s="12"/>
      <c r="BE274" s="12"/>
      <c r="BF274" s="12"/>
      <c r="BG274" s="12"/>
      <c r="BH274" s="12"/>
      <c r="BI274" s="12"/>
      <c r="BJ274" s="12"/>
      <c r="BK274" s="12"/>
      <c r="BL274" s="12"/>
      <c r="BM274" s="12"/>
      <c r="BN274" s="12"/>
      <c r="BO274" s="12"/>
      <c r="BP274" s="12"/>
      <c r="BQ274" s="12"/>
      <c r="BR274" s="12"/>
      <c r="BS274" s="12"/>
      <c r="BT274" s="12"/>
      <c r="BU274" s="12"/>
      <c r="BV274" s="12"/>
      <c r="BW274" s="12"/>
      <c r="BX274" s="12"/>
      <c r="BY274" s="12"/>
      <c r="BZ274" s="12"/>
      <c r="CA274" s="12"/>
      <c r="CB274" s="12"/>
      <c r="CC274" s="12"/>
    </row>
    <row r="275" spans="1:81" ht="15.75" x14ac:dyDescent="0.25">
      <c r="A275" s="20"/>
      <c r="B275" s="29"/>
      <c r="C275" s="29"/>
      <c r="D275" s="29"/>
      <c r="E275" s="29"/>
      <c r="F275" s="26"/>
      <c r="G275" s="13"/>
      <c r="H275" s="20"/>
      <c r="I275" s="22"/>
      <c r="J275" s="22"/>
      <c r="K275" s="22"/>
      <c r="L275" s="22"/>
      <c r="M275" s="24"/>
      <c r="N275" s="22"/>
      <c r="O275" s="20"/>
      <c r="P275" s="12"/>
      <c r="Q275" s="12"/>
      <c r="R275" s="12"/>
      <c r="S275" s="12"/>
      <c r="T275" s="12"/>
      <c r="U275" s="12"/>
      <c r="V275" s="12"/>
      <c r="W275" s="12"/>
      <c r="X275" s="12"/>
      <c r="Y275" s="12"/>
      <c r="Z275" s="12"/>
      <c r="AA275" s="12"/>
      <c r="AB275" s="12"/>
      <c r="AC275" s="12"/>
      <c r="AD275" s="12"/>
      <c r="AE275" s="12"/>
      <c r="AF275" s="12"/>
      <c r="AG275" s="12"/>
      <c r="AH275" s="12"/>
      <c r="AI275" s="12"/>
      <c r="AJ275" s="12"/>
      <c r="AK275" s="12"/>
      <c r="AL275" s="12"/>
      <c r="AM275" s="12"/>
      <c r="AN275" s="12"/>
      <c r="AO275" s="12"/>
      <c r="AP275" s="12"/>
      <c r="AQ275" s="12"/>
      <c r="AR275" s="12"/>
      <c r="AS275" s="12"/>
      <c r="AT275" s="12"/>
      <c r="AU275" s="12"/>
      <c r="AV275" s="12"/>
      <c r="AW275" s="12"/>
      <c r="AX275" s="12"/>
      <c r="AY275" s="12"/>
      <c r="AZ275" s="12"/>
      <c r="BA275" s="12"/>
      <c r="BB275" s="12"/>
      <c r="BC275" s="12"/>
      <c r="BD275" s="12"/>
      <c r="BE275" s="12"/>
      <c r="BF275" s="12"/>
      <c r="BG275" s="12"/>
      <c r="BH275" s="12"/>
      <c r="BI275" s="12"/>
      <c r="BJ275" s="12"/>
      <c r="BK275" s="12"/>
      <c r="BL275" s="12"/>
      <c r="BM275" s="12"/>
      <c r="BN275" s="12"/>
      <c r="BO275" s="12"/>
      <c r="BP275" s="12"/>
      <c r="BQ275" s="12"/>
      <c r="BR275" s="12"/>
      <c r="BS275" s="12"/>
      <c r="BT275" s="12"/>
      <c r="BU275" s="12"/>
      <c r="BV275" s="12"/>
      <c r="BW275" s="12"/>
      <c r="BX275" s="12"/>
      <c r="BY275" s="12"/>
      <c r="BZ275" s="12"/>
      <c r="CA275" s="12"/>
      <c r="CB275" s="12"/>
      <c r="CC275" s="12"/>
    </row>
    <row r="276" spans="1:81" ht="15.75" x14ac:dyDescent="0.25">
      <c r="A276" s="20"/>
      <c r="B276" s="29"/>
      <c r="C276" s="29"/>
      <c r="D276" s="29"/>
      <c r="E276" s="29"/>
      <c r="F276" s="26"/>
      <c r="G276" s="13"/>
      <c r="H276" s="20"/>
      <c r="I276" s="22"/>
      <c r="J276" s="22"/>
      <c r="K276" s="22"/>
      <c r="L276" s="22"/>
      <c r="M276" s="24"/>
      <c r="N276" s="22"/>
      <c r="O276" s="20"/>
      <c r="P276" s="12"/>
      <c r="Q276" s="12"/>
      <c r="R276" s="12"/>
      <c r="S276" s="12"/>
      <c r="T276" s="12"/>
      <c r="U276" s="12"/>
      <c r="V276" s="12"/>
      <c r="W276" s="12"/>
      <c r="X276" s="12"/>
      <c r="Y276" s="12"/>
      <c r="Z276" s="12"/>
      <c r="AA276" s="12"/>
      <c r="AB276" s="12"/>
      <c r="AC276" s="12"/>
      <c r="AD276" s="12"/>
      <c r="AE276" s="12"/>
      <c r="AF276" s="12"/>
      <c r="AG276" s="12"/>
      <c r="AH276" s="12"/>
      <c r="AI276" s="12"/>
      <c r="AJ276" s="12"/>
      <c r="AK276" s="12"/>
      <c r="AL276" s="12"/>
      <c r="AM276" s="12"/>
      <c r="AN276" s="12"/>
      <c r="AO276" s="12"/>
      <c r="AP276" s="12"/>
      <c r="AQ276" s="12"/>
      <c r="AR276" s="12"/>
      <c r="AS276" s="12"/>
      <c r="AT276" s="12"/>
      <c r="AU276" s="12"/>
      <c r="AV276" s="12"/>
      <c r="AW276" s="12"/>
      <c r="AX276" s="12"/>
      <c r="AY276" s="12"/>
      <c r="AZ276" s="12"/>
      <c r="BA276" s="12"/>
      <c r="BB276" s="12"/>
      <c r="BC276" s="12"/>
      <c r="BD276" s="12"/>
      <c r="BE276" s="12"/>
      <c r="BF276" s="12"/>
      <c r="BG276" s="12"/>
      <c r="BH276" s="12"/>
      <c r="BI276" s="12"/>
      <c r="BJ276" s="12"/>
      <c r="BK276" s="12"/>
      <c r="BL276" s="12"/>
      <c r="BM276" s="12"/>
      <c r="BN276" s="12"/>
      <c r="BO276" s="12"/>
      <c r="BP276" s="12"/>
      <c r="BQ276" s="12"/>
      <c r="BR276" s="12"/>
      <c r="BS276" s="12"/>
      <c r="BT276" s="12"/>
      <c r="BU276" s="12"/>
      <c r="BV276" s="12"/>
      <c r="BW276" s="12"/>
      <c r="BX276" s="12"/>
      <c r="BY276" s="12"/>
      <c r="BZ276" s="12"/>
      <c r="CA276" s="12"/>
      <c r="CB276" s="12"/>
      <c r="CC276" s="12"/>
    </row>
    <row r="277" spans="1:81" ht="15.75" x14ac:dyDescent="0.25">
      <c r="A277" s="20"/>
      <c r="B277" s="29"/>
      <c r="C277" s="29"/>
      <c r="D277" s="29"/>
      <c r="E277" s="29"/>
      <c r="F277" s="26"/>
      <c r="G277" s="13"/>
      <c r="H277" s="20"/>
      <c r="I277" s="22"/>
      <c r="J277" s="22"/>
      <c r="K277" s="22"/>
      <c r="L277" s="22"/>
      <c r="M277" s="24"/>
      <c r="N277" s="22"/>
      <c r="O277" s="20"/>
      <c r="P277" s="12"/>
      <c r="Q277" s="12"/>
      <c r="R277" s="12"/>
      <c r="S277" s="12"/>
      <c r="T277" s="12"/>
      <c r="U277" s="12"/>
      <c r="V277" s="12"/>
      <c r="W277" s="12"/>
      <c r="X277" s="12"/>
      <c r="Y277" s="12"/>
      <c r="Z277" s="12"/>
      <c r="AA277" s="12"/>
      <c r="AB277" s="12"/>
      <c r="AC277" s="12"/>
      <c r="AD277" s="12"/>
      <c r="AE277" s="12"/>
      <c r="AF277" s="12"/>
      <c r="AG277" s="12"/>
      <c r="AH277" s="12"/>
      <c r="AI277" s="12"/>
      <c r="AJ277" s="12"/>
      <c r="AK277" s="12"/>
      <c r="AL277" s="12"/>
      <c r="AM277" s="12"/>
      <c r="AN277" s="12"/>
      <c r="AO277" s="12"/>
      <c r="AP277" s="12"/>
      <c r="AQ277" s="12"/>
      <c r="AR277" s="12"/>
      <c r="AS277" s="12"/>
      <c r="AT277" s="12"/>
      <c r="AU277" s="12"/>
      <c r="AV277" s="12"/>
      <c r="AW277" s="12"/>
      <c r="AX277" s="12"/>
      <c r="AY277" s="12"/>
      <c r="AZ277" s="12"/>
      <c r="BA277" s="12"/>
      <c r="BB277" s="12"/>
      <c r="BC277" s="12"/>
      <c r="BD277" s="12"/>
      <c r="BE277" s="12"/>
      <c r="BF277" s="12"/>
      <c r="BG277" s="12"/>
      <c r="BH277" s="12"/>
      <c r="BI277" s="12"/>
      <c r="BJ277" s="12"/>
      <c r="BK277" s="12"/>
      <c r="BL277" s="12"/>
      <c r="BM277" s="12"/>
      <c r="BN277" s="12"/>
      <c r="BO277" s="12"/>
      <c r="BP277" s="12"/>
      <c r="BQ277" s="12"/>
      <c r="BR277" s="12"/>
      <c r="BS277" s="12"/>
      <c r="BT277" s="12"/>
      <c r="BU277" s="12"/>
      <c r="BV277" s="12"/>
      <c r="BW277" s="12"/>
      <c r="BX277" s="12"/>
      <c r="BY277" s="12"/>
      <c r="BZ277" s="12"/>
      <c r="CA277" s="12"/>
      <c r="CB277" s="12"/>
      <c r="CC277" s="12"/>
    </row>
    <row r="278" spans="1:81" ht="15.75" x14ac:dyDescent="0.25">
      <c r="A278" s="20"/>
      <c r="B278" s="29"/>
      <c r="C278" s="29"/>
      <c r="D278" s="29"/>
      <c r="E278" s="29"/>
      <c r="F278" s="26"/>
      <c r="G278" s="13"/>
      <c r="H278" s="20"/>
      <c r="I278" s="22"/>
      <c r="J278" s="22"/>
      <c r="K278" s="22"/>
      <c r="L278" s="22"/>
      <c r="M278" s="24"/>
      <c r="N278" s="22"/>
      <c r="O278" s="20"/>
      <c r="P278" s="12"/>
      <c r="Q278" s="12"/>
      <c r="R278" s="12"/>
      <c r="S278" s="12"/>
      <c r="T278" s="12"/>
      <c r="U278" s="12"/>
      <c r="V278" s="12"/>
      <c r="W278" s="12"/>
      <c r="X278" s="12"/>
      <c r="Y278" s="12"/>
      <c r="Z278" s="12"/>
      <c r="AA278" s="12"/>
      <c r="AB278" s="12"/>
      <c r="AC278" s="12"/>
      <c r="AD278" s="12"/>
      <c r="AE278" s="12"/>
      <c r="AF278" s="12"/>
      <c r="AG278" s="12"/>
      <c r="AH278" s="12"/>
      <c r="AI278" s="12"/>
      <c r="AJ278" s="12"/>
      <c r="AK278" s="12"/>
      <c r="AL278" s="12"/>
      <c r="AM278" s="12"/>
      <c r="AN278" s="12"/>
      <c r="AO278" s="12"/>
      <c r="AP278" s="12"/>
      <c r="AQ278" s="12"/>
      <c r="AR278" s="12"/>
      <c r="AS278" s="12"/>
      <c r="AT278" s="12"/>
      <c r="AU278" s="12"/>
      <c r="AV278" s="12"/>
      <c r="AW278" s="12"/>
      <c r="AX278" s="12"/>
      <c r="AY278" s="12"/>
      <c r="AZ278" s="12"/>
      <c r="BA278" s="12"/>
      <c r="BB278" s="12"/>
      <c r="BC278" s="12"/>
      <c r="BD278" s="12"/>
      <c r="BE278" s="12"/>
      <c r="BF278" s="12"/>
      <c r="BG278" s="12"/>
      <c r="BH278" s="12"/>
      <c r="BI278" s="12"/>
      <c r="BJ278" s="12"/>
      <c r="BK278" s="12"/>
      <c r="BL278" s="12"/>
      <c r="BM278" s="12"/>
      <c r="BN278" s="12"/>
      <c r="BO278" s="12"/>
      <c r="BP278" s="12"/>
      <c r="BQ278" s="12"/>
      <c r="BR278" s="12"/>
      <c r="BS278" s="12"/>
      <c r="BT278" s="12"/>
      <c r="BU278" s="12"/>
      <c r="BV278" s="12"/>
      <c r="BW278" s="12"/>
      <c r="BX278" s="12"/>
      <c r="BY278" s="12"/>
      <c r="BZ278" s="12"/>
      <c r="CA278" s="12"/>
      <c r="CB278" s="12"/>
      <c r="CC278" s="12"/>
    </row>
    <row r="279" spans="1:81" ht="15.75" x14ac:dyDescent="0.25">
      <c r="A279" s="20"/>
      <c r="B279" s="29"/>
      <c r="C279" s="29"/>
      <c r="D279" s="29"/>
      <c r="E279" s="29"/>
      <c r="F279" s="26"/>
      <c r="G279" s="13"/>
      <c r="H279" s="20"/>
      <c r="I279" s="22"/>
      <c r="J279" s="22"/>
      <c r="K279" s="22"/>
      <c r="L279" s="22"/>
      <c r="M279" s="24"/>
      <c r="N279" s="22"/>
      <c r="O279" s="20"/>
      <c r="P279" s="12"/>
      <c r="Q279" s="12"/>
      <c r="R279" s="12"/>
      <c r="S279" s="12"/>
      <c r="T279" s="12"/>
      <c r="U279" s="12"/>
      <c r="V279" s="12"/>
      <c r="W279" s="12"/>
      <c r="X279" s="12"/>
      <c r="Y279" s="12"/>
      <c r="Z279" s="12"/>
      <c r="AA279" s="12"/>
      <c r="AB279" s="12"/>
      <c r="AC279" s="12"/>
      <c r="AD279" s="12"/>
      <c r="AE279" s="12"/>
      <c r="AF279" s="12"/>
      <c r="AG279" s="12"/>
      <c r="AH279" s="12"/>
      <c r="AI279" s="12"/>
      <c r="AJ279" s="12"/>
      <c r="AK279" s="12"/>
      <c r="AL279" s="12"/>
      <c r="AM279" s="12"/>
      <c r="AN279" s="12"/>
      <c r="AO279" s="12"/>
      <c r="AP279" s="12"/>
      <c r="AQ279" s="12"/>
      <c r="AR279" s="12"/>
      <c r="AS279" s="12"/>
      <c r="AT279" s="12"/>
      <c r="AU279" s="12"/>
      <c r="AV279" s="12"/>
      <c r="AW279" s="12"/>
      <c r="AX279" s="12"/>
      <c r="AY279" s="12"/>
      <c r="AZ279" s="12"/>
      <c r="BA279" s="12"/>
      <c r="BB279" s="12"/>
      <c r="BC279" s="12"/>
      <c r="BD279" s="12"/>
      <c r="BE279" s="12"/>
      <c r="BF279" s="12"/>
      <c r="BG279" s="12"/>
      <c r="BH279" s="12"/>
      <c r="BI279" s="12"/>
      <c r="BJ279" s="12"/>
      <c r="BK279" s="12"/>
      <c r="BL279" s="12"/>
      <c r="BM279" s="12"/>
      <c r="BN279" s="12"/>
      <c r="BO279" s="12"/>
      <c r="BP279" s="12"/>
      <c r="BQ279" s="12"/>
      <c r="BR279" s="12"/>
      <c r="BS279" s="12"/>
      <c r="BT279" s="12"/>
      <c r="BU279" s="12"/>
      <c r="BV279" s="12"/>
      <c r="BW279" s="12"/>
      <c r="BX279" s="12"/>
      <c r="BY279" s="12"/>
      <c r="BZ279" s="12"/>
      <c r="CA279" s="12"/>
      <c r="CB279" s="12"/>
      <c r="CC279" s="12"/>
    </row>
    <row r="280" spans="1:81" ht="15.75" x14ac:dyDescent="0.25">
      <c r="A280" s="20"/>
      <c r="B280" s="29"/>
      <c r="C280" s="29"/>
      <c r="D280" s="29"/>
      <c r="E280" s="29"/>
      <c r="F280" s="26"/>
      <c r="G280" s="13"/>
      <c r="H280" s="20"/>
      <c r="I280" s="22"/>
      <c r="J280" s="22"/>
      <c r="K280" s="22"/>
      <c r="L280" s="22"/>
      <c r="M280" s="24"/>
      <c r="N280" s="22"/>
      <c r="O280" s="20"/>
      <c r="P280" s="12"/>
      <c r="Q280" s="12"/>
      <c r="R280" s="12"/>
      <c r="S280" s="12"/>
      <c r="T280" s="12"/>
      <c r="U280" s="12"/>
      <c r="V280" s="12"/>
      <c r="W280" s="12"/>
      <c r="X280" s="12"/>
      <c r="Y280" s="12"/>
      <c r="Z280" s="12"/>
      <c r="AA280" s="12"/>
      <c r="AB280" s="12"/>
      <c r="AC280" s="12"/>
      <c r="AD280" s="12"/>
      <c r="AE280" s="12"/>
      <c r="AF280" s="12"/>
      <c r="AG280" s="12"/>
      <c r="AH280" s="12"/>
      <c r="AI280" s="12"/>
      <c r="AJ280" s="12"/>
      <c r="AK280" s="12"/>
      <c r="AL280" s="12"/>
      <c r="AM280" s="12"/>
      <c r="AN280" s="12"/>
      <c r="AO280" s="12"/>
      <c r="AP280" s="12"/>
      <c r="AQ280" s="12"/>
      <c r="AR280" s="12"/>
      <c r="AS280" s="12"/>
      <c r="AT280" s="12"/>
      <c r="AU280" s="12"/>
      <c r="AV280" s="12"/>
      <c r="AW280" s="12"/>
      <c r="AX280" s="12"/>
      <c r="AY280" s="12"/>
      <c r="AZ280" s="12"/>
      <c r="BA280" s="12"/>
      <c r="BB280" s="12"/>
      <c r="BC280" s="12"/>
      <c r="BD280" s="12"/>
      <c r="BE280" s="12"/>
      <c r="BF280" s="12"/>
      <c r="BG280" s="12"/>
      <c r="BH280" s="12"/>
      <c r="BI280" s="12"/>
      <c r="BJ280" s="12"/>
      <c r="BK280" s="12"/>
      <c r="BL280" s="12"/>
      <c r="BM280" s="12"/>
      <c r="BN280" s="12"/>
      <c r="BO280" s="12"/>
      <c r="BP280" s="12"/>
      <c r="BQ280" s="12"/>
      <c r="BR280" s="12"/>
      <c r="BS280" s="12"/>
      <c r="BT280" s="12"/>
      <c r="BU280" s="12"/>
      <c r="BV280" s="12"/>
      <c r="BW280" s="12"/>
      <c r="BX280" s="12"/>
      <c r="BY280" s="12"/>
      <c r="BZ280" s="12"/>
      <c r="CA280" s="12"/>
      <c r="CB280" s="12"/>
      <c r="CC280" s="12"/>
    </row>
    <row r="281" spans="1:81" ht="15.75" x14ac:dyDescent="0.25">
      <c r="A281" s="20"/>
      <c r="B281" s="29"/>
      <c r="C281" s="29"/>
      <c r="D281" s="29"/>
      <c r="E281" s="29"/>
      <c r="F281" s="26"/>
      <c r="G281" s="13"/>
      <c r="H281" s="20"/>
      <c r="I281" s="22"/>
      <c r="J281" s="22"/>
      <c r="K281" s="22"/>
      <c r="L281" s="22"/>
      <c r="M281" s="24"/>
      <c r="N281" s="22"/>
      <c r="O281" s="20"/>
      <c r="P281" s="12"/>
      <c r="Q281" s="12"/>
      <c r="R281" s="12"/>
      <c r="S281" s="12"/>
      <c r="T281" s="12"/>
      <c r="U281" s="12"/>
      <c r="V281" s="12"/>
      <c r="W281" s="12"/>
      <c r="X281" s="12"/>
      <c r="Y281" s="12"/>
      <c r="Z281" s="12"/>
      <c r="AA281" s="12"/>
      <c r="AB281" s="12"/>
      <c r="AC281" s="12"/>
      <c r="AD281" s="12"/>
      <c r="AE281" s="12"/>
      <c r="AF281" s="12"/>
      <c r="AG281" s="12"/>
      <c r="AH281" s="12"/>
      <c r="AI281" s="12"/>
      <c r="AJ281" s="12"/>
      <c r="AK281" s="12"/>
      <c r="AL281" s="12"/>
      <c r="AM281" s="12"/>
      <c r="AN281" s="12"/>
      <c r="AO281" s="12"/>
      <c r="AP281" s="12"/>
      <c r="AQ281" s="12"/>
      <c r="AR281" s="12"/>
      <c r="AS281" s="12"/>
      <c r="AT281" s="12"/>
      <c r="AU281" s="12"/>
      <c r="AV281" s="12"/>
      <c r="AW281" s="12"/>
      <c r="AX281" s="12"/>
      <c r="AY281" s="12"/>
      <c r="AZ281" s="12"/>
      <c r="BA281" s="12"/>
      <c r="BB281" s="12"/>
      <c r="BC281" s="12"/>
      <c r="BD281" s="12"/>
      <c r="BE281" s="12"/>
      <c r="BF281" s="12"/>
      <c r="BG281" s="12"/>
      <c r="BH281" s="12"/>
      <c r="BI281" s="12"/>
      <c r="BJ281" s="12"/>
      <c r="BK281" s="12"/>
      <c r="BL281" s="12"/>
      <c r="BM281" s="12"/>
      <c r="BN281" s="12"/>
      <c r="BO281" s="12"/>
      <c r="BP281" s="12"/>
      <c r="BQ281" s="12"/>
      <c r="BR281" s="12"/>
      <c r="BS281" s="12"/>
      <c r="BT281" s="12"/>
      <c r="BU281" s="12"/>
      <c r="BV281" s="12"/>
      <c r="BW281" s="12"/>
      <c r="BX281" s="12"/>
      <c r="BY281" s="12"/>
      <c r="BZ281" s="12"/>
      <c r="CA281" s="12"/>
      <c r="CB281" s="12"/>
      <c r="CC281" s="12"/>
    </row>
    <row r="282" spans="1:81" ht="15.75" x14ac:dyDescent="0.25">
      <c r="A282" s="20"/>
      <c r="B282" s="29"/>
      <c r="C282" s="29"/>
      <c r="D282" s="29"/>
      <c r="E282" s="29"/>
      <c r="F282" s="26"/>
      <c r="G282" s="13"/>
      <c r="H282" s="20"/>
      <c r="I282" s="22"/>
      <c r="J282" s="22"/>
      <c r="K282" s="22"/>
      <c r="L282" s="22"/>
      <c r="M282" s="24"/>
      <c r="N282" s="22"/>
      <c r="O282" s="20"/>
      <c r="P282" s="12"/>
      <c r="Q282" s="12"/>
      <c r="R282" s="12"/>
      <c r="S282" s="12"/>
      <c r="T282" s="12"/>
      <c r="U282" s="12"/>
      <c r="V282" s="12"/>
      <c r="W282" s="12"/>
      <c r="X282" s="12"/>
      <c r="Y282" s="12"/>
      <c r="Z282" s="12"/>
      <c r="AA282" s="12"/>
      <c r="AB282" s="12"/>
      <c r="AC282" s="12"/>
      <c r="AD282" s="12"/>
      <c r="AE282" s="12"/>
      <c r="AF282" s="12"/>
      <c r="AG282" s="12"/>
      <c r="AH282" s="12"/>
      <c r="AI282" s="12"/>
      <c r="AJ282" s="12"/>
      <c r="AK282" s="12"/>
      <c r="AL282" s="12"/>
      <c r="AM282" s="12"/>
      <c r="AN282" s="12"/>
      <c r="AO282" s="12"/>
      <c r="AP282" s="12"/>
      <c r="AQ282" s="12"/>
      <c r="AR282" s="12"/>
      <c r="AS282" s="12"/>
      <c r="AT282" s="12"/>
      <c r="AU282" s="12"/>
      <c r="AV282" s="12"/>
      <c r="AW282" s="12"/>
      <c r="AX282" s="12"/>
      <c r="AY282" s="12"/>
      <c r="AZ282" s="12"/>
      <c r="BA282" s="12"/>
      <c r="BB282" s="12"/>
      <c r="BC282" s="12"/>
      <c r="BD282" s="12"/>
      <c r="BE282" s="12"/>
      <c r="BF282" s="12"/>
      <c r="BG282" s="12"/>
      <c r="BH282" s="12"/>
      <c r="BI282" s="12"/>
      <c r="BJ282" s="12"/>
      <c r="BK282" s="12"/>
      <c r="BL282" s="12"/>
      <c r="BM282" s="12"/>
      <c r="BN282" s="12"/>
      <c r="BO282" s="12"/>
      <c r="BP282" s="12"/>
      <c r="BQ282" s="12"/>
      <c r="BR282" s="12"/>
      <c r="BS282" s="12"/>
      <c r="BT282" s="12"/>
      <c r="BU282" s="12"/>
      <c r="BV282" s="12"/>
      <c r="BW282" s="12"/>
      <c r="BX282" s="12"/>
      <c r="BY282" s="12"/>
      <c r="BZ282" s="12"/>
      <c r="CA282" s="12"/>
      <c r="CB282" s="12"/>
      <c r="CC282" s="12"/>
    </row>
    <row r="283" spans="1:81" ht="15.75" x14ac:dyDescent="0.25">
      <c r="A283" s="20"/>
      <c r="B283" s="29"/>
      <c r="C283" s="29"/>
      <c r="D283" s="29"/>
      <c r="E283" s="29"/>
      <c r="F283" s="26"/>
      <c r="G283" s="13"/>
      <c r="H283" s="20"/>
      <c r="I283" s="22"/>
      <c r="J283" s="22"/>
      <c r="K283" s="22"/>
      <c r="L283" s="22"/>
      <c r="M283" s="24"/>
      <c r="N283" s="22"/>
      <c r="O283" s="20"/>
      <c r="P283" s="12"/>
      <c r="Q283" s="12"/>
      <c r="R283" s="12"/>
      <c r="S283" s="12"/>
      <c r="T283" s="12"/>
      <c r="U283" s="12"/>
      <c r="V283" s="12"/>
      <c r="W283" s="12"/>
      <c r="X283" s="12"/>
      <c r="Y283" s="12"/>
      <c r="Z283" s="12"/>
      <c r="AA283" s="12"/>
      <c r="AB283" s="12"/>
      <c r="AC283" s="12"/>
      <c r="AD283" s="12"/>
      <c r="AE283" s="12"/>
      <c r="AF283" s="12"/>
      <c r="AG283" s="12"/>
      <c r="AH283" s="12"/>
      <c r="AI283" s="12"/>
      <c r="AJ283" s="12"/>
      <c r="AK283" s="12"/>
      <c r="AL283" s="12"/>
      <c r="AM283" s="12"/>
      <c r="AN283" s="12"/>
      <c r="AO283" s="12"/>
      <c r="AP283" s="12"/>
      <c r="AQ283" s="12"/>
      <c r="AR283" s="12"/>
      <c r="AS283" s="12"/>
      <c r="AT283" s="12"/>
      <c r="AU283" s="12"/>
      <c r="AV283" s="12"/>
      <c r="AW283" s="12"/>
      <c r="AX283" s="12"/>
      <c r="AY283" s="12"/>
      <c r="AZ283" s="12"/>
      <c r="BA283" s="12"/>
      <c r="BB283" s="12"/>
      <c r="BC283" s="12"/>
      <c r="BD283" s="12"/>
      <c r="BE283" s="12"/>
      <c r="BF283" s="12"/>
      <c r="BG283" s="12"/>
      <c r="BH283" s="12"/>
      <c r="BI283" s="12"/>
      <c r="BJ283" s="12"/>
      <c r="BK283" s="12"/>
      <c r="BL283" s="12"/>
      <c r="BM283" s="12"/>
      <c r="BN283" s="12"/>
      <c r="BO283" s="12"/>
      <c r="BP283" s="12"/>
      <c r="BQ283" s="12"/>
      <c r="BR283" s="12"/>
      <c r="BS283" s="12"/>
      <c r="BT283" s="12"/>
      <c r="BU283" s="12"/>
      <c r="BV283" s="12"/>
      <c r="BW283" s="12"/>
      <c r="BX283" s="12"/>
      <c r="BY283" s="12"/>
      <c r="BZ283" s="12"/>
      <c r="CA283" s="12"/>
      <c r="CB283" s="12"/>
      <c r="CC283" s="12"/>
    </row>
    <row r="284" spans="1:81" ht="15.75" x14ac:dyDescent="0.25">
      <c r="A284" s="20"/>
      <c r="B284" s="29"/>
      <c r="C284" s="29"/>
      <c r="D284" s="29"/>
      <c r="E284" s="29"/>
      <c r="F284" s="26"/>
      <c r="G284" s="13"/>
      <c r="H284" s="20"/>
      <c r="I284" s="22"/>
      <c r="J284" s="22"/>
      <c r="K284" s="22"/>
      <c r="L284" s="22"/>
      <c r="M284" s="24"/>
      <c r="N284" s="22"/>
      <c r="O284" s="20"/>
      <c r="P284" s="12"/>
      <c r="Q284" s="12"/>
      <c r="R284" s="12"/>
      <c r="S284" s="12"/>
      <c r="T284" s="12"/>
      <c r="U284" s="12"/>
      <c r="V284" s="12"/>
      <c r="W284" s="12"/>
      <c r="X284" s="12"/>
      <c r="Y284" s="12"/>
      <c r="Z284" s="12"/>
      <c r="AA284" s="12"/>
      <c r="AB284" s="12"/>
      <c r="AC284" s="12"/>
      <c r="AD284" s="12"/>
      <c r="AE284" s="12"/>
      <c r="AF284" s="12"/>
      <c r="AG284" s="12"/>
      <c r="AH284" s="12"/>
      <c r="AI284" s="12"/>
      <c r="AJ284" s="12"/>
      <c r="AK284" s="12"/>
      <c r="AL284" s="12"/>
      <c r="AM284" s="12"/>
      <c r="AN284" s="12"/>
      <c r="AO284" s="12"/>
      <c r="AP284" s="12"/>
      <c r="AQ284" s="12"/>
      <c r="AR284" s="12"/>
      <c r="AS284" s="12"/>
      <c r="AT284" s="12"/>
      <c r="AU284" s="12"/>
      <c r="AV284" s="12"/>
      <c r="AW284" s="12"/>
      <c r="AX284" s="12"/>
      <c r="AY284" s="12"/>
      <c r="AZ284" s="12"/>
      <c r="BA284" s="12"/>
      <c r="BB284" s="12"/>
      <c r="BC284" s="12"/>
      <c r="BD284" s="12"/>
      <c r="BE284" s="12"/>
      <c r="BF284" s="12"/>
      <c r="BG284" s="12"/>
      <c r="BH284" s="12"/>
      <c r="BI284" s="12"/>
      <c r="BJ284" s="12"/>
      <c r="BK284" s="12"/>
      <c r="BL284" s="12"/>
      <c r="BM284" s="12"/>
      <c r="BN284" s="12"/>
      <c r="BO284" s="12"/>
      <c r="BP284" s="12"/>
      <c r="BQ284" s="12"/>
      <c r="BR284" s="12"/>
      <c r="BS284" s="12"/>
      <c r="BT284" s="12"/>
      <c r="BU284" s="12"/>
      <c r="BV284" s="12"/>
      <c r="BW284" s="12"/>
      <c r="BX284" s="12"/>
      <c r="BY284" s="12"/>
      <c r="BZ284" s="12"/>
      <c r="CA284" s="12"/>
      <c r="CB284" s="12"/>
      <c r="CC284" s="12"/>
    </row>
    <row r="285" spans="1:81" ht="15.75" x14ac:dyDescent="0.25">
      <c r="A285" s="20"/>
      <c r="B285" s="29"/>
      <c r="C285" s="29"/>
      <c r="D285" s="29"/>
      <c r="E285" s="29"/>
      <c r="F285" s="26"/>
      <c r="G285" s="13"/>
      <c r="H285" s="20"/>
      <c r="I285" s="22"/>
      <c r="J285" s="22"/>
      <c r="K285" s="22"/>
      <c r="L285" s="22"/>
      <c r="M285" s="24"/>
      <c r="N285" s="22"/>
      <c r="O285" s="20"/>
      <c r="P285" s="12"/>
      <c r="Q285" s="12"/>
      <c r="R285" s="12"/>
      <c r="S285" s="12"/>
      <c r="T285" s="12"/>
      <c r="U285" s="12"/>
      <c r="V285" s="12"/>
      <c r="W285" s="12"/>
      <c r="X285" s="12"/>
      <c r="Y285" s="12"/>
      <c r="Z285" s="12"/>
      <c r="AA285" s="12"/>
      <c r="AB285" s="12"/>
      <c r="AC285" s="12"/>
      <c r="AD285" s="12"/>
      <c r="AE285" s="12"/>
      <c r="AF285" s="12"/>
      <c r="AG285" s="12"/>
      <c r="AH285" s="12"/>
      <c r="AI285" s="12"/>
      <c r="AJ285" s="12"/>
      <c r="AK285" s="12"/>
      <c r="AL285" s="12"/>
      <c r="AM285" s="12"/>
      <c r="AN285" s="12"/>
      <c r="AO285" s="12"/>
      <c r="AP285" s="12"/>
      <c r="AQ285" s="12"/>
      <c r="AR285" s="12"/>
      <c r="AS285" s="12"/>
      <c r="AT285" s="12"/>
      <c r="AU285" s="12"/>
      <c r="AV285" s="12"/>
      <c r="AW285" s="12"/>
      <c r="AX285" s="12"/>
      <c r="AY285" s="12"/>
      <c r="AZ285" s="12"/>
      <c r="BA285" s="12"/>
      <c r="BB285" s="12"/>
      <c r="BC285" s="12"/>
      <c r="BD285" s="12"/>
      <c r="BE285" s="12"/>
      <c r="BF285" s="12"/>
      <c r="BG285" s="12"/>
      <c r="BH285" s="12"/>
      <c r="BI285" s="12"/>
      <c r="BJ285" s="12"/>
      <c r="BK285" s="12"/>
      <c r="BL285" s="12"/>
      <c r="BM285" s="12"/>
      <c r="BN285" s="12"/>
      <c r="BO285" s="12"/>
      <c r="BP285" s="12"/>
      <c r="BQ285" s="12"/>
      <c r="BR285" s="12"/>
      <c r="BS285" s="12"/>
      <c r="BT285" s="12"/>
      <c r="BU285" s="12"/>
      <c r="BV285" s="12"/>
      <c r="BW285" s="12"/>
      <c r="BX285" s="12"/>
      <c r="BY285" s="12"/>
      <c r="BZ285" s="12"/>
      <c r="CA285" s="12"/>
      <c r="CB285" s="12"/>
      <c r="CC285" s="12"/>
    </row>
    <row r="286" spans="1:81" ht="15.75" x14ac:dyDescent="0.25">
      <c r="A286" s="20"/>
      <c r="B286" s="29"/>
      <c r="C286" s="29"/>
      <c r="D286" s="29"/>
      <c r="E286" s="29"/>
      <c r="F286" s="26"/>
      <c r="G286" s="13"/>
      <c r="H286" s="20"/>
      <c r="I286" s="22"/>
      <c r="J286" s="22"/>
      <c r="K286" s="22"/>
      <c r="L286" s="22"/>
      <c r="M286" s="24"/>
      <c r="N286" s="22"/>
      <c r="O286" s="20"/>
      <c r="P286" s="12"/>
      <c r="Q286" s="12"/>
      <c r="R286" s="12"/>
      <c r="S286" s="12"/>
      <c r="T286" s="12"/>
      <c r="U286" s="12"/>
      <c r="V286" s="12"/>
      <c r="W286" s="12"/>
      <c r="X286" s="12"/>
      <c r="Y286" s="12"/>
      <c r="Z286" s="12"/>
      <c r="AA286" s="12"/>
      <c r="AB286" s="12"/>
      <c r="AC286" s="12"/>
      <c r="AD286" s="12"/>
      <c r="AE286" s="12"/>
      <c r="AF286" s="12"/>
      <c r="AG286" s="12"/>
      <c r="AH286" s="12"/>
      <c r="AI286" s="12"/>
      <c r="AJ286" s="12"/>
      <c r="AK286" s="12"/>
      <c r="AL286" s="12"/>
      <c r="AM286" s="12"/>
      <c r="AN286" s="12"/>
      <c r="AO286" s="12"/>
      <c r="AP286" s="12"/>
      <c r="AQ286" s="12"/>
      <c r="AR286" s="12"/>
      <c r="AS286" s="12"/>
      <c r="AT286" s="12"/>
      <c r="AU286" s="12"/>
      <c r="AV286" s="12"/>
      <c r="AW286" s="12"/>
      <c r="AX286" s="12"/>
      <c r="AY286" s="12"/>
      <c r="AZ286" s="12"/>
      <c r="BA286" s="12"/>
      <c r="BB286" s="12"/>
      <c r="BC286" s="12"/>
      <c r="BD286" s="12"/>
      <c r="BE286" s="12"/>
      <c r="BF286" s="12"/>
      <c r="BG286" s="12"/>
      <c r="BH286" s="12"/>
      <c r="BI286" s="12"/>
      <c r="BJ286" s="12"/>
      <c r="BK286" s="12"/>
      <c r="BL286" s="12"/>
      <c r="BM286" s="12"/>
      <c r="BN286" s="12"/>
      <c r="BO286" s="12"/>
      <c r="BP286" s="12"/>
      <c r="BQ286" s="12"/>
      <c r="BR286" s="12"/>
      <c r="BS286" s="12"/>
      <c r="BT286" s="12"/>
      <c r="BU286" s="12"/>
      <c r="BV286" s="12"/>
      <c r="BW286" s="12"/>
      <c r="BX286" s="12"/>
      <c r="BY286" s="12"/>
      <c r="BZ286" s="12"/>
      <c r="CA286" s="12"/>
      <c r="CB286" s="12"/>
      <c r="CC286" s="12"/>
    </row>
    <row r="287" spans="1:81" ht="15.75" x14ac:dyDescent="0.25">
      <c r="A287" s="20"/>
      <c r="B287" s="29"/>
      <c r="C287" s="29"/>
      <c r="D287" s="29"/>
      <c r="E287" s="29"/>
      <c r="F287" s="26"/>
      <c r="G287" s="13"/>
      <c r="H287" s="20"/>
      <c r="I287" s="22"/>
      <c r="J287" s="22"/>
      <c r="K287" s="22"/>
      <c r="L287" s="22"/>
      <c r="M287" s="24"/>
      <c r="N287" s="22"/>
      <c r="O287" s="20"/>
      <c r="P287" s="12"/>
      <c r="Q287" s="12"/>
      <c r="R287" s="12"/>
      <c r="S287" s="12"/>
      <c r="T287" s="12"/>
      <c r="U287" s="12"/>
      <c r="V287" s="12"/>
      <c r="W287" s="12"/>
      <c r="X287" s="12"/>
      <c r="Y287" s="12"/>
      <c r="Z287" s="12"/>
      <c r="AA287" s="12"/>
      <c r="AB287" s="12"/>
      <c r="AC287" s="12"/>
      <c r="AD287" s="12"/>
      <c r="AE287" s="12"/>
      <c r="AF287" s="12"/>
      <c r="AG287" s="12"/>
      <c r="AH287" s="12"/>
      <c r="AI287" s="12"/>
      <c r="AJ287" s="12"/>
      <c r="AK287" s="12"/>
      <c r="AL287" s="12"/>
      <c r="AM287" s="12"/>
      <c r="AN287" s="12"/>
      <c r="AO287" s="12"/>
      <c r="AP287" s="12"/>
      <c r="AQ287" s="12"/>
      <c r="AR287" s="12"/>
      <c r="AS287" s="12"/>
      <c r="AT287" s="12"/>
      <c r="AU287" s="12"/>
      <c r="AV287" s="12"/>
      <c r="AW287" s="12"/>
      <c r="AX287" s="12"/>
      <c r="AY287" s="12"/>
      <c r="AZ287" s="12"/>
      <c r="BA287" s="12"/>
      <c r="BB287" s="12"/>
      <c r="BC287" s="12"/>
      <c r="BD287" s="12"/>
      <c r="BE287" s="12"/>
      <c r="BF287" s="12"/>
      <c r="BG287" s="12"/>
      <c r="BH287" s="12"/>
      <c r="BI287" s="12"/>
      <c r="BJ287" s="12"/>
      <c r="BK287" s="12"/>
      <c r="BL287" s="12"/>
      <c r="BM287" s="12"/>
      <c r="BN287" s="12"/>
      <c r="BO287" s="12"/>
      <c r="BP287" s="12"/>
      <c r="BQ287" s="12"/>
      <c r="BR287" s="12"/>
      <c r="BS287" s="12"/>
      <c r="BT287" s="12"/>
      <c r="BU287" s="12"/>
      <c r="BV287" s="12"/>
      <c r="BW287" s="12"/>
      <c r="BX287" s="12"/>
      <c r="BY287" s="12"/>
      <c r="BZ287" s="12"/>
      <c r="CA287" s="12"/>
      <c r="CB287" s="12"/>
      <c r="CC287" s="12"/>
    </row>
    <row r="288" spans="1:81" ht="15.75" x14ac:dyDescent="0.25">
      <c r="A288" s="20"/>
      <c r="B288" s="29"/>
      <c r="C288" s="29"/>
      <c r="D288" s="29"/>
      <c r="E288" s="29"/>
      <c r="F288" s="26"/>
      <c r="G288" s="13"/>
      <c r="H288" s="20"/>
      <c r="I288" s="22"/>
      <c r="J288" s="22"/>
      <c r="K288" s="22"/>
      <c r="L288" s="22"/>
      <c r="M288" s="24"/>
      <c r="N288" s="22"/>
      <c r="O288" s="20"/>
      <c r="P288" s="12"/>
      <c r="Q288" s="12"/>
      <c r="R288" s="12"/>
      <c r="S288" s="12"/>
      <c r="T288" s="12"/>
      <c r="U288" s="12"/>
      <c r="V288" s="12"/>
      <c r="W288" s="12"/>
      <c r="X288" s="12"/>
      <c r="Y288" s="12"/>
      <c r="Z288" s="12"/>
      <c r="AA288" s="12"/>
      <c r="AB288" s="12"/>
      <c r="AC288" s="12"/>
      <c r="AD288" s="12"/>
      <c r="AE288" s="12"/>
      <c r="AF288" s="12"/>
      <c r="AG288" s="12"/>
      <c r="AH288" s="12"/>
      <c r="AI288" s="12"/>
      <c r="AJ288" s="12"/>
      <c r="AK288" s="12"/>
      <c r="AL288" s="12"/>
      <c r="AM288" s="12"/>
      <c r="AN288" s="12"/>
      <c r="AO288" s="12"/>
      <c r="AP288" s="12"/>
      <c r="AQ288" s="12"/>
      <c r="AR288" s="12"/>
      <c r="AS288" s="12"/>
      <c r="AT288" s="12"/>
      <c r="AU288" s="12"/>
      <c r="AV288" s="12"/>
      <c r="AW288" s="12"/>
      <c r="AX288" s="12"/>
      <c r="AY288" s="12"/>
      <c r="AZ288" s="12"/>
      <c r="BA288" s="12"/>
      <c r="BB288" s="12"/>
      <c r="BC288" s="12"/>
      <c r="BD288" s="12"/>
      <c r="BE288" s="12"/>
      <c r="BF288" s="12"/>
      <c r="BG288" s="12"/>
      <c r="BH288" s="12"/>
      <c r="BI288" s="12"/>
      <c r="BJ288" s="12"/>
      <c r="BK288" s="12"/>
      <c r="BL288" s="12"/>
      <c r="BM288" s="12"/>
      <c r="BN288" s="12"/>
      <c r="BO288" s="12"/>
      <c r="BP288" s="12"/>
      <c r="BQ288" s="12"/>
      <c r="BR288" s="12"/>
      <c r="BS288" s="12"/>
      <c r="BT288" s="12"/>
      <c r="BU288" s="12"/>
      <c r="BV288" s="12"/>
      <c r="BW288" s="12"/>
      <c r="BX288" s="12"/>
      <c r="BY288" s="12"/>
      <c r="BZ288" s="12"/>
      <c r="CA288" s="12"/>
      <c r="CB288" s="12"/>
      <c r="CC288" s="12"/>
    </row>
    <row r="289" spans="1:81" ht="15.75" x14ac:dyDescent="0.25">
      <c r="A289" s="20"/>
      <c r="B289" s="29"/>
      <c r="C289" s="29"/>
      <c r="D289" s="29"/>
      <c r="E289" s="29"/>
      <c r="F289" s="26"/>
      <c r="G289" s="13"/>
      <c r="H289" s="20"/>
      <c r="I289" s="22"/>
      <c r="J289" s="22"/>
      <c r="K289" s="22"/>
      <c r="L289" s="22"/>
      <c r="M289" s="24"/>
      <c r="N289" s="22"/>
      <c r="O289" s="20"/>
      <c r="P289" s="12"/>
      <c r="Q289" s="12"/>
      <c r="R289" s="12"/>
      <c r="S289" s="12"/>
      <c r="T289" s="12"/>
      <c r="U289" s="12"/>
      <c r="V289" s="12"/>
      <c r="W289" s="12"/>
      <c r="X289" s="12"/>
      <c r="Y289" s="12"/>
      <c r="Z289" s="12"/>
      <c r="AA289" s="12"/>
      <c r="AB289" s="12"/>
      <c r="AC289" s="12"/>
      <c r="AD289" s="12"/>
      <c r="AE289" s="12"/>
      <c r="AF289" s="12"/>
      <c r="AG289" s="12"/>
      <c r="AH289" s="12"/>
      <c r="AI289" s="12"/>
      <c r="AJ289" s="12"/>
      <c r="AK289" s="12"/>
      <c r="AL289" s="12"/>
      <c r="AM289" s="12"/>
      <c r="AN289" s="12"/>
      <c r="AO289" s="12"/>
      <c r="AP289" s="12"/>
      <c r="AQ289" s="12"/>
      <c r="AR289" s="12"/>
      <c r="AS289" s="12"/>
      <c r="AT289" s="12"/>
      <c r="AU289" s="12"/>
      <c r="AV289" s="12"/>
      <c r="AW289" s="12"/>
      <c r="AX289" s="12"/>
      <c r="AY289" s="12"/>
      <c r="AZ289" s="12"/>
      <c r="BA289" s="12"/>
      <c r="BB289" s="12"/>
      <c r="BC289" s="12"/>
      <c r="BD289" s="12"/>
      <c r="BE289" s="12"/>
      <c r="BF289" s="12"/>
      <c r="BG289" s="12"/>
      <c r="BH289" s="12"/>
      <c r="BI289" s="12"/>
      <c r="BJ289" s="12"/>
      <c r="BK289" s="12"/>
      <c r="BL289" s="12"/>
      <c r="BM289" s="12"/>
      <c r="BN289" s="12"/>
      <c r="BO289" s="12"/>
      <c r="BP289" s="12"/>
      <c r="BQ289" s="12"/>
      <c r="BR289" s="12"/>
      <c r="BS289" s="12"/>
      <c r="BT289" s="12"/>
      <c r="BU289" s="12"/>
      <c r="BV289" s="12"/>
      <c r="BW289" s="12"/>
      <c r="BX289" s="12"/>
      <c r="BY289" s="12"/>
      <c r="BZ289" s="12"/>
      <c r="CA289" s="12"/>
      <c r="CB289" s="12"/>
      <c r="CC289" s="12"/>
    </row>
    <row r="290" spans="1:81" ht="15.75" x14ac:dyDescent="0.25">
      <c r="A290" s="20"/>
      <c r="B290" s="29"/>
      <c r="C290" s="29"/>
      <c r="D290" s="29"/>
      <c r="E290" s="29"/>
      <c r="F290" s="26"/>
      <c r="G290" s="13"/>
      <c r="H290" s="20"/>
      <c r="I290" s="22"/>
      <c r="J290" s="22"/>
      <c r="K290" s="22"/>
      <c r="L290" s="22"/>
      <c r="M290" s="24"/>
      <c r="N290" s="22"/>
      <c r="O290" s="20"/>
      <c r="P290" s="12"/>
      <c r="Q290" s="12"/>
      <c r="R290" s="12"/>
      <c r="S290" s="12"/>
      <c r="T290" s="12"/>
      <c r="U290" s="12"/>
      <c r="V290" s="12"/>
      <c r="W290" s="12"/>
      <c r="X290" s="12"/>
      <c r="Y290" s="12"/>
      <c r="Z290" s="12"/>
      <c r="AA290" s="12"/>
      <c r="AB290" s="12"/>
      <c r="AC290" s="12"/>
      <c r="AD290" s="12"/>
      <c r="AE290" s="12"/>
      <c r="AF290" s="12"/>
      <c r="AG290" s="12"/>
      <c r="AH290" s="12"/>
      <c r="AI290" s="12"/>
      <c r="AJ290" s="12"/>
      <c r="AK290" s="12"/>
      <c r="AL290" s="12"/>
      <c r="AM290" s="12"/>
      <c r="AN290" s="12"/>
      <c r="AO290" s="12"/>
      <c r="AP290" s="12"/>
      <c r="AQ290" s="12"/>
      <c r="AR290" s="12"/>
      <c r="AS290" s="12"/>
      <c r="AT290" s="12"/>
      <c r="AU290" s="12"/>
      <c r="AV290" s="12"/>
      <c r="AW290" s="12"/>
      <c r="AX290" s="12"/>
      <c r="AY290" s="12"/>
      <c r="AZ290" s="12"/>
      <c r="BA290" s="12"/>
      <c r="BB290" s="12"/>
      <c r="BC290" s="12"/>
      <c r="BD290" s="12"/>
      <c r="BE290" s="12"/>
      <c r="BF290" s="12"/>
      <c r="BG290" s="12"/>
      <c r="BH290" s="12"/>
      <c r="BI290" s="12"/>
      <c r="BJ290" s="12"/>
      <c r="BK290" s="12"/>
      <c r="BL290" s="12"/>
      <c r="BM290" s="12"/>
      <c r="BN290" s="12"/>
      <c r="BO290" s="12"/>
      <c r="BP290" s="12"/>
      <c r="BQ290" s="12"/>
      <c r="BR290" s="12"/>
      <c r="BS290" s="12"/>
      <c r="BT290" s="12"/>
      <c r="BU290" s="12"/>
      <c r="BV290" s="12"/>
      <c r="BW290" s="12"/>
      <c r="BX290" s="12"/>
      <c r="BY290" s="12"/>
      <c r="BZ290" s="12"/>
      <c r="CA290" s="12"/>
      <c r="CB290" s="12"/>
      <c r="CC290" s="12"/>
    </row>
    <row r="291" spans="1:81" ht="15.75" x14ac:dyDescent="0.25">
      <c r="A291" s="20"/>
      <c r="B291" s="29"/>
      <c r="C291" s="29"/>
      <c r="D291" s="29"/>
      <c r="E291" s="29"/>
      <c r="F291" s="26"/>
      <c r="G291" s="13"/>
      <c r="H291" s="20"/>
      <c r="I291" s="22"/>
      <c r="J291" s="22"/>
      <c r="K291" s="22"/>
      <c r="L291" s="22"/>
      <c r="M291" s="24"/>
      <c r="N291" s="22"/>
      <c r="O291" s="20"/>
      <c r="P291" s="12"/>
      <c r="Q291" s="12"/>
      <c r="R291" s="12"/>
      <c r="S291" s="12"/>
      <c r="T291" s="12"/>
      <c r="U291" s="12"/>
      <c r="V291" s="12"/>
      <c r="W291" s="12"/>
      <c r="X291" s="12"/>
      <c r="Y291" s="12"/>
      <c r="Z291" s="12"/>
      <c r="AA291" s="12"/>
      <c r="AB291" s="12"/>
      <c r="AC291" s="12"/>
      <c r="AD291" s="12"/>
      <c r="AE291" s="12"/>
      <c r="AF291" s="12"/>
      <c r="AG291" s="12"/>
      <c r="AH291" s="12"/>
      <c r="AI291" s="12"/>
      <c r="AJ291" s="12"/>
      <c r="AK291" s="12"/>
      <c r="AL291" s="12"/>
      <c r="AM291" s="12"/>
      <c r="AN291" s="12"/>
      <c r="AO291" s="12"/>
      <c r="AP291" s="12"/>
      <c r="AQ291" s="12"/>
      <c r="AR291" s="12"/>
      <c r="AS291" s="12"/>
      <c r="AT291" s="12"/>
      <c r="AU291" s="12"/>
      <c r="AV291" s="12"/>
      <c r="AW291" s="12"/>
      <c r="AX291" s="12"/>
      <c r="AY291" s="12"/>
      <c r="AZ291" s="12"/>
      <c r="BA291" s="12"/>
      <c r="BB291" s="12"/>
      <c r="BC291" s="12"/>
      <c r="BD291" s="12"/>
      <c r="BE291" s="12"/>
      <c r="BF291" s="12"/>
      <c r="BG291" s="12"/>
      <c r="BH291" s="12"/>
      <c r="BI291" s="12"/>
      <c r="BJ291" s="12"/>
      <c r="BK291" s="12"/>
      <c r="BL291" s="12"/>
      <c r="BM291" s="12"/>
      <c r="BN291" s="12"/>
      <c r="BO291" s="12"/>
      <c r="BP291" s="12"/>
      <c r="BQ291" s="12"/>
      <c r="BR291" s="12"/>
      <c r="BS291" s="12"/>
      <c r="BT291" s="12"/>
      <c r="BU291" s="12"/>
      <c r="BV291" s="12"/>
      <c r="BW291" s="12"/>
      <c r="BX291" s="12"/>
      <c r="BY291" s="12"/>
      <c r="BZ291" s="12"/>
      <c r="CA291" s="12"/>
      <c r="CB291" s="12"/>
      <c r="CC291" s="12"/>
    </row>
    <row r="292" spans="1:81" ht="15.75" x14ac:dyDescent="0.25">
      <c r="A292" s="20"/>
      <c r="B292" s="29"/>
      <c r="C292" s="29"/>
      <c r="D292" s="29"/>
      <c r="E292" s="29"/>
      <c r="F292" s="26"/>
      <c r="G292" s="13"/>
      <c r="H292" s="20"/>
      <c r="I292" s="22"/>
      <c r="J292" s="22"/>
      <c r="K292" s="22"/>
      <c r="L292" s="22"/>
      <c r="M292" s="24"/>
      <c r="N292" s="22"/>
      <c r="O292" s="20"/>
      <c r="P292" s="12"/>
      <c r="Q292" s="12"/>
      <c r="R292" s="12"/>
      <c r="S292" s="12"/>
      <c r="T292" s="12"/>
      <c r="U292" s="12"/>
      <c r="V292" s="12"/>
      <c r="W292" s="12"/>
      <c r="X292" s="12"/>
      <c r="Y292" s="12"/>
      <c r="Z292" s="12"/>
      <c r="AA292" s="12"/>
      <c r="AB292" s="12"/>
      <c r="AC292" s="12"/>
      <c r="AD292" s="12"/>
      <c r="AE292" s="12"/>
      <c r="AF292" s="12"/>
      <c r="AG292" s="12"/>
      <c r="AH292" s="12"/>
      <c r="AI292" s="12"/>
      <c r="AJ292" s="12"/>
      <c r="AK292" s="12"/>
      <c r="AL292" s="12"/>
      <c r="AM292" s="12"/>
      <c r="AN292" s="12"/>
      <c r="AO292" s="12"/>
      <c r="AP292" s="12"/>
      <c r="AQ292" s="12"/>
      <c r="AR292" s="12"/>
      <c r="AS292" s="12"/>
      <c r="AT292" s="12"/>
      <c r="AU292" s="12"/>
      <c r="AV292" s="12"/>
      <c r="AW292" s="12"/>
      <c r="AX292" s="12"/>
      <c r="AY292" s="12"/>
      <c r="AZ292" s="12"/>
      <c r="BA292" s="12"/>
      <c r="BB292" s="12"/>
      <c r="BC292" s="12"/>
      <c r="BD292" s="12"/>
      <c r="BE292" s="12"/>
      <c r="BF292" s="12"/>
      <c r="BG292" s="12"/>
      <c r="BH292" s="12"/>
      <c r="BI292" s="12"/>
      <c r="BJ292" s="12"/>
      <c r="BK292" s="12"/>
      <c r="BL292" s="12"/>
      <c r="BM292" s="12"/>
      <c r="BN292" s="12"/>
      <c r="BO292" s="12"/>
      <c r="BP292" s="12"/>
      <c r="BQ292" s="12"/>
      <c r="BR292" s="12"/>
      <c r="BS292" s="12"/>
      <c r="BT292" s="12"/>
      <c r="BU292" s="12"/>
      <c r="BV292" s="12"/>
      <c r="BW292" s="12"/>
      <c r="BX292" s="12"/>
      <c r="BY292" s="12"/>
      <c r="BZ292" s="12"/>
      <c r="CA292" s="12"/>
      <c r="CB292" s="12"/>
      <c r="CC292" s="12"/>
    </row>
    <row r="293" spans="1:81" ht="15.75" x14ac:dyDescent="0.25">
      <c r="A293" s="20"/>
      <c r="B293" s="29"/>
      <c r="C293" s="29"/>
      <c r="D293" s="29"/>
      <c r="E293" s="29"/>
      <c r="F293" s="26"/>
      <c r="G293" s="13"/>
      <c r="H293" s="20"/>
      <c r="I293" s="22"/>
      <c r="J293" s="22"/>
      <c r="K293" s="22"/>
      <c r="L293" s="22"/>
      <c r="M293" s="24"/>
      <c r="N293" s="22"/>
      <c r="O293" s="20"/>
      <c r="P293" s="12"/>
      <c r="Q293" s="12"/>
      <c r="R293" s="12"/>
      <c r="S293" s="12"/>
      <c r="T293" s="12"/>
      <c r="U293" s="12"/>
      <c r="V293" s="12"/>
      <c r="W293" s="12"/>
      <c r="X293" s="12"/>
      <c r="Y293" s="12"/>
      <c r="Z293" s="12"/>
      <c r="AA293" s="12"/>
      <c r="AB293" s="12"/>
      <c r="AC293" s="12"/>
      <c r="AD293" s="12"/>
      <c r="AE293" s="12"/>
      <c r="AF293" s="12"/>
      <c r="AG293" s="12"/>
      <c r="AH293" s="12"/>
      <c r="AI293" s="12"/>
      <c r="AJ293" s="12"/>
      <c r="AK293" s="12"/>
      <c r="AL293" s="12"/>
      <c r="AM293" s="12"/>
      <c r="AN293" s="12"/>
      <c r="AO293" s="12"/>
      <c r="AP293" s="12"/>
      <c r="AQ293" s="12"/>
      <c r="AR293" s="12"/>
      <c r="AS293" s="12"/>
      <c r="AT293" s="12"/>
      <c r="AU293" s="12"/>
      <c r="AV293" s="12"/>
      <c r="AW293" s="12"/>
      <c r="AX293" s="12"/>
      <c r="AY293" s="12"/>
      <c r="AZ293" s="12"/>
      <c r="BA293" s="12"/>
      <c r="BB293" s="12"/>
      <c r="BC293" s="12"/>
      <c r="BD293" s="12"/>
      <c r="BE293" s="12"/>
      <c r="BF293" s="12"/>
      <c r="BG293" s="12"/>
      <c r="BH293" s="12"/>
      <c r="BI293" s="12"/>
      <c r="BJ293" s="12"/>
      <c r="BK293" s="12"/>
      <c r="BL293" s="12"/>
      <c r="BM293" s="12"/>
      <c r="BN293" s="12"/>
      <c r="BO293" s="12"/>
      <c r="BP293" s="12"/>
      <c r="BQ293" s="12"/>
      <c r="BR293" s="12"/>
      <c r="BS293" s="12"/>
      <c r="BT293" s="12"/>
      <c r="BU293" s="12"/>
      <c r="BV293" s="12"/>
      <c r="BW293" s="12"/>
      <c r="BX293" s="12"/>
      <c r="BY293" s="12"/>
      <c r="BZ293" s="12"/>
      <c r="CA293" s="12"/>
      <c r="CB293" s="12"/>
      <c r="CC293" s="12"/>
    </row>
    <row r="294" spans="1:81" ht="15.75" x14ac:dyDescent="0.25">
      <c r="A294" s="20"/>
      <c r="B294" s="29"/>
      <c r="C294" s="29"/>
      <c r="D294" s="29"/>
      <c r="E294" s="29"/>
      <c r="F294" s="26"/>
      <c r="G294" s="13"/>
      <c r="H294" s="20"/>
      <c r="I294" s="22"/>
      <c r="J294" s="22"/>
      <c r="K294" s="22"/>
      <c r="L294" s="22"/>
      <c r="M294" s="24"/>
      <c r="N294" s="22"/>
      <c r="O294" s="20"/>
      <c r="P294" s="12"/>
      <c r="Q294" s="12"/>
      <c r="R294" s="12"/>
      <c r="S294" s="12"/>
      <c r="T294" s="12"/>
      <c r="U294" s="12"/>
      <c r="V294" s="12"/>
      <c r="W294" s="12"/>
      <c r="X294" s="12"/>
      <c r="Y294" s="12"/>
      <c r="Z294" s="12"/>
      <c r="AA294" s="12"/>
      <c r="AB294" s="12"/>
      <c r="AC294" s="12"/>
      <c r="AD294" s="12"/>
      <c r="AE294" s="12"/>
      <c r="AF294" s="12"/>
      <c r="AG294" s="12"/>
      <c r="AH294" s="12"/>
      <c r="AI294" s="12"/>
      <c r="AJ294" s="12"/>
      <c r="AK294" s="12"/>
      <c r="AL294" s="12"/>
      <c r="AM294" s="12"/>
      <c r="AN294" s="12"/>
      <c r="AO294" s="12"/>
      <c r="AP294" s="12"/>
      <c r="AQ294" s="12"/>
      <c r="AR294" s="12"/>
      <c r="AS294" s="12"/>
      <c r="AT294" s="12"/>
      <c r="AU294" s="12"/>
      <c r="AV294" s="12"/>
      <c r="AW294" s="12"/>
      <c r="AX294" s="12"/>
      <c r="AY294" s="12"/>
      <c r="AZ294" s="12"/>
      <c r="BA294" s="12"/>
      <c r="BB294" s="12"/>
      <c r="BC294" s="12"/>
      <c r="BD294" s="12"/>
      <c r="BE294" s="12"/>
      <c r="BF294" s="12"/>
      <c r="BG294" s="12"/>
      <c r="BH294" s="12"/>
      <c r="BI294" s="12"/>
      <c r="BJ294" s="12"/>
      <c r="BK294" s="12"/>
      <c r="BL294" s="12"/>
      <c r="BM294" s="12"/>
      <c r="BN294" s="12"/>
      <c r="BO294" s="12"/>
      <c r="BP294" s="12"/>
      <c r="BQ294" s="12"/>
      <c r="BR294" s="12"/>
      <c r="BS294" s="12"/>
      <c r="BT294" s="12"/>
      <c r="BU294" s="12"/>
      <c r="BV294" s="12"/>
      <c r="BW294" s="12"/>
      <c r="BX294" s="12"/>
      <c r="BY294" s="12"/>
      <c r="BZ294" s="12"/>
      <c r="CA294" s="12"/>
      <c r="CB294" s="12"/>
      <c r="CC294" s="12"/>
    </row>
    <row r="295" spans="1:81" ht="15.75" x14ac:dyDescent="0.25">
      <c r="A295" s="20"/>
      <c r="B295" s="29"/>
      <c r="C295" s="29"/>
      <c r="D295" s="29"/>
      <c r="E295" s="29"/>
      <c r="F295" s="26"/>
      <c r="G295" s="13"/>
      <c r="H295" s="20"/>
      <c r="I295" s="22"/>
      <c r="J295" s="22"/>
      <c r="K295" s="22"/>
      <c r="L295" s="22"/>
      <c r="M295" s="24"/>
      <c r="N295" s="22"/>
      <c r="O295" s="20"/>
      <c r="P295" s="12"/>
      <c r="Q295" s="12"/>
      <c r="R295" s="12"/>
      <c r="S295" s="12"/>
      <c r="T295" s="12"/>
      <c r="U295" s="12"/>
      <c r="V295" s="12"/>
      <c r="W295" s="12"/>
      <c r="X295" s="12"/>
      <c r="Y295" s="12"/>
      <c r="Z295" s="12"/>
      <c r="AA295" s="12"/>
      <c r="AB295" s="12"/>
      <c r="AC295" s="12"/>
      <c r="AD295" s="12"/>
      <c r="AE295" s="12"/>
      <c r="AF295" s="12"/>
      <c r="AG295" s="12"/>
      <c r="AH295" s="12"/>
      <c r="AI295" s="12"/>
      <c r="AJ295" s="12"/>
      <c r="AK295" s="12"/>
      <c r="AL295" s="12"/>
      <c r="AM295" s="12"/>
      <c r="AN295" s="12"/>
      <c r="AO295" s="12"/>
      <c r="AP295" s="12"/>
      <c r="AQ295" s="12"/>
      <c r="AR295" s="12"/>
      <c r="AS295" s="12"/>
      <c r="AT295" s="12"/>
      <c r="AU295" s="12"/>
      <c r="AV295" s="12"/>
      <c r="AW295" s="12"/>
      <c r="AX295" s="12"/>
      <c r="AY295" s="12"/>
      <c r="AZ295" s="12"/>
      <c r="BA295" s="12"/>
      <c r="BB295" s="12"/>
      <c r="BC295" s="12"/>
      <c r="BD295" s="12"/>
      <c r="BE295" s="12"/>
      <c r="BF295" s="12"/>
      <c r="BG295" s="12"/>
      <c r="BH295" s="12"/>
      <c r="BI295" s="12"/>
      <c r="BJ295" s="12"/>
      <c r="BK295" s="12"/>
      <c r="BL295" s="12"/>
      <c r="BM295" s="12"/>
      <c r="BN295" s="12"/>
      <c r="BO295" s="12"/>
      <c r="BP295" s="12"/>
      <c r="BQ295" s="12"/>
      <c r="BR295" s="12"/>
      <c r="BS295" s="12"/>
      <c r="BT295" s="12"/>
      <c r="BU295" s="12"/>
      <c r="BV295" s="12"/>
      <c r="BW295" s="12"/>
      <c r="BX295" s="12"/>
      <c r="BY295" s="12"/>
      <c r="BZ295" s="12"/>
      <c r="CA295" s="12"/>
      <c r="CB295" s="12"/>
      <c r="CC295" s="12"/>
    </row>
    <row r="296" spans="1:81" ht="15.75" x14ac:dyDescent="0.25">
      <c r="A296" s="20"/>
      <c r="B296" s="29"/>
      <c r="C296" s="29"/>
      <c r="D296" s="29"/>
      <c r="E296" s="29"/>
      <c r="F296" s="26"/>
      <c r="G296" s="13"/>
      <c r="H296" s="20"/>
      <c r="I296" s="22"/>
      <c r="J296" s="22"/>
      <c r="K296" s="22"/>
      <c r="L296" s="22"/>
      <c r="M296" s="24"/>
      <c r="N296" s="22"/>
      <c r="O296" s="20"/>
      <c r="P296" s="12"/>
      <c r="Q296" s="12"/>
      <c r="R296" s="12"/>
      <c r="S296" s="12"/>
      <c r="T296" s="12"/>
      <c r="U296" s="12"/>
      <c r="V296" s="12"/>
      <c r="W296" s="12"/>
      <c r="X296" s="12"/>
      <c r="Y296" s="12"/>
      <c r="Z296" s="12"/>
      <c r="AA296" s="12"/>
      <c r="AB296" s="12"/>
      <c r="AC296" s="12"/>
      <c r="AD296" s="12"/>
      <c r="AE296" s="12"/>
      <c r="AF296" s="12"/>
      <c r="AG296" s="12"/>
      <c r="AH296" s="12"/>
      <c r="AI296" s="12"/>
      <c r="AJ296" s="12"/>
      <c r="AK296" s="12"/>
      <c r="AL296" s="12"/>
      <c r="AM296" s="12"/>
      <c r="AN296" s="12"/>
      <c r="AO296" s="12"/>
      <c r="AP296" s="12"/>
      <c r="AQ296" s="12"/>
      <c r="AR296" s="12"/>
      <c r="AS296" s="12"/>
      <c r="AT296" s="12"/>
      <c r="AU296" s="12"/>
      <c r="AV296" s="12"/>
      <c r="AW296" s="12"/>
      <c r="AX296" s="12"/>
      <c r="AY296" s="12"/>
      <c r="AZ296" s="12"/>
      <c r="BA296" s="12"/>
      <c r="BB296" s="12"/>
      <c r="BC296" s="12"/>
      <c r="BD296" s="12"/>
      <c r="BE296" s="12"/>
      <c r="BF296" s="12"/>
      <c r="BG296" s="12"/>
      <c r="BH296" s="12"/>
      <c r="BI296" s="12"/>
      <c r="BJ296" s="12"/>
      <c r="BK296" s="12"/>
      <c r="BL296" s="12"/>
      <c r="BM296" s="12"/>
      <c r="BN296" s="12"/>
      <c r="BO296" s="12"/>
      <c r="BP296" s="12"/>
      <c r="BQ296" s="12"/>
      <c r="BR296" s="12"/>
      <c r="BS296" s="12"/>
      <c r="BT296" s="12"/>
      <c r="BU296" s="12"/>
      <c r="BV296" s="12"/>
      <c r="BW296" s="12"/>
      <c r="BX296" s="12"/>
      <c r="BY296" s="12"/>
      <c r="BZ296" s="12"/>
      <c r="CA296" s="12"/>
      <c r="CB296" s="12"/>
      <c r="CC296" s="12"/>
    </row>
    <row r="297" spans="1:81" ht="15.75" x14ac:dyDescent="0.25">
      <c r="A297" s="20"/>
      <c r="B297" s="29"/>
      <c r="C297" s="29"/>
      <c r="D297" s="29"/>
      <c r="E297" s="29"/>
      <c r="F297" s="26"/>
      <c r="G297" s="13"/>
      <c r="H297" s="20"/>
      <c r="I297" s="22"/>
      <c r="J297" s="22"/>
      <c r="K297" s="22"/>
      <c r="L297" s="22"/>
      <c r="M297" s="24"/>
      <c r="N297" s="22"/>
      <c r="O297" s="20"/>
      <c r="P297" s="12"/>
      <c r="Q297" s="12"/>
      <c r="R297" s="12"/>
      <c r="S297" s="12"/>
      <c r="T297" s="12"/>
      <c r="U297" s="12"/>
      <c r="V297" s="12"/>
      <c r="W297" s="12"/>
      <c r="X297" s="12"/>
      <c r="Y297" s="12"/>
      <c r="Z297" s="12"/>
      <c r="AA297" s="12"/>
      <c r="AB297" s="12"/>
      <c r="AC297" s="12"/>
      <c r="AD297" s="12"/>
      <c r="AE297" s="12"/>
      <c r="AF297" s="12"/>
      <c r="AG297" s="12"/>
      <c r="AH297" s="12"/>
      <c r="AI297" s="12"/>
      <c r="AJ297" s="12"/>
      <c r="AK297" s="12"/>
      <c r="AL297" s="12"/>
      <c r="AM297" s="12"/>
      <c r="AN297" s="12"/>
      <c r="AO297" s="12"/>
      <c r="AP297" s="12"/>
      <c r="AQ297" s="12"/>
      <c r="AR297" s="12"/>
      <c r="AS297" s="12"/>
      <c r="AT297" s="12"/>
      <c r="AU297" s="12"/>
      <c r="AV297" s="12"/>
      <c r="AW297" s="12"/>
      <c r="AX297" s="12"/>
      <c r="AY297" s="12"/>
      <c r="AZ297" s="12"/>
      <c r="BA297" s="12"/>
      <c r="BB297" s="12"/>
      <c r="BC297" s="12"/>
      <c r="BD297" s="12"/>
      <c r="BE297" s="12"/>
      <c r="BF297" s="12"/>
      <c r="BG297" s="12"/>
      <c r="BH297" s="12"/>
      <c r="BI297" s="12"/>
      <c r="BJ297" s="12"/>
      <c r="BK297" s="12"/>
      <c r="BL297" s="12"/>
      <c r="BM297" s="12"/>
      <c r="BN297" s="12"/>
      <c r="BO297" s="12"/>
      <c r="BP297" s="12"/>
      <c r="BQ297" s="12"/>
      <c r="BR297" s="12"/>
      <c r="BS297" s="12"/>
      <c r="BT297" s="12"/>
      <c r="BU297" s="12"/>
      <c r="BV297" s="12"/>
      <c r="BW297" s="12"/>
      <c r="BX297" s="12"/>
      <c r="BY297" s="12"/>
      <c r="BZ297" s="12"/>
      <c r="CA297" s="12"/>
      <c r="CB297" s="12"/>
      <c r="CC297" s="12"/>
    </row>
    <row r="298" spans="1:81" ht="15.75" x14ac:dyDescent="0.25">
      <c r="A298" s="20"/>
      <c r="B298" s="29"/>
      <c r="C298" s="29"/>
      <c r="D298" s="29"/>
      <c r="E298" s="29"/>
      <c r="F298" s="26"/>
      <c r="G298" s="13"/>
      <c r="H298" s="20"/>
      <c r="I298" s="22"/>
      <c r="J298" s="22"/>
      <c r="K298" s="22"/>
      <c r="L298" s="22"/>
      <c r="M298" s="24"/>
      <c r="N298" s="22"/>
      <c r="O298" s="20"/>
      <c r="P298" s="12"/>
      <c r="Q298" s="12"/>
      <c r="R298" s="12"/>
      <c r="S298" s="12"/>
      <c r="T298" s="12"/>
      <c r="U298" s="12"/>
      <c r="V298" s="12"/>
      <c r="W298" s="12"/>
      <c r="X298" s="12"/>
      <c r="Y298" s="12"/>
      <c r="Z298" s="12"/>
      <c r="AA298" s="12"/>
      <c r="AB298" s="12"/>
      <c r="AC298" s="12"/>
      <c r="AD298" s="12"/>
      <c r="AE298" s="12"/>
      <c r="AF298" s="12"/>
      <c r="AG298" s="12"/>
      <c r="AH298" s="12"/>
      <c r="AI298" s="12"/>
      <c r="AJ298" s="12"/>
      <c r="AK298" s="12"/>
      <c r="AL298" s="12"/>
      <c r="AM298" s="12"/>
      <c r="AN298" s="12"/>
      <c r="AO298" s="12"/>
      <c r="AP298" s="12"/>
      <c r="AQ298" s="12"/>
      <c r="AR298" s="12"/>
      <c r="AS298" s="12"/>
      <c r="AT298" s="12"/>
      <c r="AU298" s="12"/>
      <c r="AV298" s="12"/>
      <c r="AW298" s="12"/>
      <c r="AX298" s="12"/>
      <c r="AY298" s="12"/>
      <c r="AZ298" s="12"/>
      <c r="BA298" s="12"/>
      <c r="BB298" s="12"/>
      <c r="BC298" s="12"/>
      <c r="BD298" s="12"/>
      <c r="BE298" s="12"/>
      <c r="BF298" s="12"/>
      <c r="BG298" s="12"/>
      <c r="BH298" s="12"/>
      <c r="BI298" s="12"/>
      <c r="BJ298" s="12"/>
      <c r="BK298" s="12"/>
      <c r="BL298" s="12"/>
      <c r="BM298" s="12"/>
      <c r="BN298" s="12"/>
      <c r="BO298" s="12"/>
      <c r="BP298" s="12"/>
      <c r="BQ298" s="12"/>
      <c r="BR298" s="12"/>
      <c r="BS298" s="12"/>
      <c r="BT298" s="12"/>
      <c r="BU298" s="12"/>
      <c r="BV298" s="12"/>
      <c r="BW298" s="12"/>
      <c r="BX298" s="12"/>
      <c r="BY298" s="12"/>
      <c r="BZ298" s="12"/>
      <c r="CA298" s="12"/>
      <c r="CB298" s="12"/>
      <c r="CC298" s="12"/>
    </row>
    <row r="299" spans="1:81" ht="15.75" x14ac:dyDescent="0.25">
      <c r="A299" s="20"/>
      <c r="B299" s="29"/>
      <c r="C299" s="29"/>
      <c r="D299" s="29"/>
      <c r="E299" s="29"/>
      <c r="F299" s="26"/>
      <c r="G299" s="13"/>
      <c r="H299" s="20"/>
      <c r="I299" s="22"/>
      <c r="J299" s="22"/>
      <c r="K299" s="22"/>
      <c r="L299" s="22"/>
      <c r="M299" s="24"/>
      <c r="N299" s="22"/>
      <c r="O299" s="20"/>
      <c r="P299" s="12"/>
      <c r="Q299" s="12"/>
      <c r="R299" s="12"/>
      <c r="S299" s="12"/>
      <c r="T299" s="12"/>
      <c r="U299" s="12"/>
      <c r="V299" s="12"/>
      <c r="W299" s="12"/>
      <c r="X299" s="12"/>
      <c r="Y299" s="12"/>
      <c r="Z299" s="12"/>
      <c r="AA299" s="12"/>
      <c r="AB299" s="12"/>
      <c r="AC299" s="12"/>
      <c r="AD299" s="12"/>
      <c r="AE299" s="12"/>
      <c r="AF299" s="12"/>
      <c r="AG299" s="12"/>
      <c r="AH299" s="12"/>
      <c r="AI299" s="12"/>
      <c r="AJ299" s="12"/>
      <c r="AK299" s="12"/>
      <c r="AL299" s="12"/>
      <c r="AM299" s="12"/>
      <c r="AN299" s="12"/>
      <c r="AO299" s="12"/>
      <c r="AP299" s="12"/>
      <c r="AQ299" s="12"/>
      <c r="AR299" s="12"/>
      <c r="AS299" s="12"/>
      <c r="AT299" s="12"/>
      <c r="AU299" s="12"/>
      <c r="AV299" s="12"/>
      <c r="AW299" s="12"/>
      <c r="AX299" s="12"/>
      <c r="AY299" s="12"/>
      <c r="AZ299" s="12"/>
      <c r="BA299" s="12"/>
      <c r="BB299" s="12"/>
      <c r="BC299" s="12"/>
      <c r="BD299" s="12"/>
      <c r="BE299" s="12"/>
      <c r="BF299" s="12"/>
      <c r="BG299" s="12"/>
      <c r="BH299" s="12"/>
      <c r="BI299" s="12"/>
      <c r="BJ299" s="12"/>
      <c r="BK299" s="12"/>
      <c r="BL299" s="12"/>
      <c r="BM299" s="12"/>
      <c r="BN299" s="12"/>
      <c r="BO299" s="12"/>
      <c r="BP299" s="12"/>
      <c r="BQ299" s="12"/>
      <c r="BR299" s="12"/>
      <c r="BS299" s="12"/>
      <c r="BT299" s="12"/>
      <c r="BU299" s="12"/>
      <c r="BV299" s="12"/>
      <c r="BW299" s="12"/>
      <c r="BX299" s="12"/>
      <c r="BY299" s="12"/>
      <c r="BZ299" s="12"/>
      <c r="CA299" s="12"/>
      <c r="CB299" s="12"/>
      <c r="CC299" s="12"/>
    </row>
    <row r="300" spans="1:81" ht="15.75" x14ac:dyDescent="0.25">
      <c r="A300" s="20"/>
      <c r="B300" s="29"/>
      <c r="C300" s="29"/>
      <c r="D300" s="29"/>
      <c r="E300" s="29"/>
      <c r="F300" s="26"/>
      <c r="G300" s="13"/>
      <c r="H300" s="20"/>
      <c r="I300" s="22"/>
      <c r="J300" s="22"/>
      <c r="K300" s="22"/>
      <c r="L300" s="22"/>
      <c r="M300" s="24"/>
      <c r="N300" s="22"/>
      <c r="O300" s="20"/>
      <c r="P300" s="12"/>
      <c r="Q300" s="12"/>
      <c r="R300" s="12"/>
      <c r="S300" s="12"/>
      <c r="T300" s="12"/>
      <c r="U300" s="12"/>
      <c r="V300" s="12"/>
      <c r="W300" s="12"/>
      <c r="X300" s="12"/>
      <c r="Y300" s="12"/>
      <c r="Z300" s="12"/>
      <c r="AA300" s="12"/>
      <c r="AB300" s="12"/>
      <c r="AC300" s="12"/>
      <c r="AD300" s="12"/>
      <c r="AE300" s="12"/>
      <c r="AF300" s="12"/>
      <c r="AG300" s="12"/>
      <c r="AH300" s="12"/>
      <c r="AI300" s="12"/>
      <c r="AJ300" s="12"/>
      <c r="AK300" s="12"/>
      <c r="AL300" s="12"/>
      <c r="AM300" s="12"/>
      <c r="AN300" s="12"/>
      <c r="AO300" s="12"/>
      <c r="AP300" s="12"/>
      <c r="AQ300" s="12"/>
      <c r="AR300" s="12"/>
      <c r="AS300" s="12"/>
      <c r="AT300" s="12"/>
      <c r="AU300" s="12"/>
      <c r="AV300" s="12"/>
      <c r="AW300" s="12"/>
      <c r="AX300" s="12"/>
      <c r="AY300" s="12"/>
      <c r="AZ300" s="12"/>
      <c r="BA300" s="12"/>
      <c r="BB300" s="12"/>
      <c r="BC300" s="12"/>
      <c r="BD300" s="12"/>
      <c r="BE300" s="12"/>
      <c r="BF300" s="12"/>
      <c r="BG300" s="12"/>
      <c r="BH300" s="12"/>
      <c r="BI300" s="12"/>
      <c r="BJ300" s="12"/>
      <c r="BK300" s="12"/>
      <c r="BL300" s="12"/>
      <c r="BM300" s="12"/>
      <c r="BN300" s="12"/>
      <c r="BO300" s="12"/>
      <c r="BP300" s="12"/>
      <c r="BQ300" s="12"/>
      <c r="BR300" s="12"/>
      <c r="BS300" s="12"/>
      <c r="BT300" s="12"/>
      <c r="BU300" s="12"/>
      <c r="BV300" s="12"/>
      <c r="BW300" s="12"/>
      <c r="BX300" s="12"/>
      <c r="BY300" s="12"/>
      <c r="BZ300" s="12"/>
      <c r="CA300" s="12"/>
      <c r="CB300" s="12"/>
      <c r="CC300" s="12"/>
    </row>
    <row r="301" spans="1:81" ht="15.75" x14ac:dyDescent="0.25">
      <c r="A301" s="20"/>
      <c r="B301" s="29"/>
      <c r="C301" s="29"/>
      <c r="D301" s="29"/>
      <c r="E301" s="29"/>
      <c r="F301" s="26"/>
      <c r="G301" s="13"/>
      <c r="H301" s="20"/>
      <c r="I301" s="22"/>
      <c r="J301" s="22"/>
      <c r="K301" s="22"/>
      <c r="L301" s="22"/>
      <c r="M301" s="24"/>
      <c r="N301" s="22"/>
      <c r="O301" s="20"/>
      <c r="P301" s="12"/>
      <c r="Q301" s="12"/>
      <c r="R301" s="12"/>
      <c r="S301" s="12"/>
      <c r="T301" s="12"/>
      <c r="U301" s="12"/>
      <c r="V301" s="12"/>
      <c r="W301" s="12"/>
      <c r="X301" s="12"/>
      <c r="Y301" s="12"/>
      <c r="Z301" s="12"/>
      <c r="AA301" s="12"/>
      <c r="AB301" s="12"/>
      <c r="AC301" s="12"/>
      <c r="AD301" s="12"/>
      <c r="AE301" s="12"/>
      <c r="AF301" s="12"/>
      <c r="AG301" s="12"/>
      <c r="AH301" s="12"/>
      <c r="AI301" s="12"/>
      <c r="AJ301" s="12"/>
      <c r="AK301" s="12"/>
      <c r="AL301" s="12"/>
      <c r="AM301" s="12"/>
      <c r="AN301" s="12"/>
      <c r="AO301" s="12"/>
      <c r="AP301" s="12"/>
      <c r="AQ301" s="12"/>
      <c r="AR301" s="12"/>
      <c r="AS301" s="12"/>
      <c r="AT301" s="12"/>
      <c r="AU301" s="12"/>
      <c r="AV301" s="12"/>
      <c r="AW301" s="12"/>
      <c r="AX301" s="12"/>
      <c r="AY301" s="12"/>
      <c r="AZ301" s="12"/>
      <c r="BA301" s="12"/>
      <c r="BB301" s="12"/>
      <c r="BC301" s="12"/>
      <c r="BD301" s="12"/>
      <c r="BE301" s="12"/>
      <c r="BF301" s="12"/>
      <c r="BG301" s="12"/>
      <c r="BH301" s="12"/>
      <c r="BI301" s="12"/>
      <c r="BJ301" s="12"/>
      <c r="BK301" s="12"/>
      <c r="BL301" s="12"/>
      <c r="BM301" s="12"/>
      <c r="BN301" s="12"/>
      <c r="BO301" s="12"/>
      <c r="BP301" s="12"/>
      <c r="BQ301" s="12"/>
      <c r="BR301" s="12"/>
      <c r="BS301" s="12"/>
      <c r="BT301" s="12"/>
      <c r="BU301" s="12"/>
      <c r="BV301" s="12"/>
      <c r="BW301" s="12"/>
      <c r="BX301" s="12"/>
      <c r="BY301" s="12"/>
      <c r="BZ301" s="12"/>
      <c r="CA301" s="12"/>
      <c r="CB301" s="12"/>
      <c r="CC301" s="12"/>
    </row>
    <row r="302" spans="1:81" ht="15.75" x14ac:dyDescent="0.25">
      <c r="A302" s="20"/>
      <c r="B302" s="29"/>
      <c r="C302" s="29"/>
      <c r="D302" s="29"/>
      <c r="E302" s="29"/>
      <c r="F302" s="26"/>
      <c r="G302" s="13"/>
      <c r="H302" s="20"/>
      <c r="I302" s="22"/>
      <c r="J302" s="22"/>
      <c r="K302" s="22"/>
      <c r="L302" s="22"/>
      <c r="M302" s="24"/>
      <c r="N302" s="22"/>
      <c r="O302" s="20"/>
      <c r="P302" s="12"/>
      <c r="Q302" s="12"/>
      <c r="R302" s="12"/>
      <c r="S302" s="12"/>
      <c r="T302" s="12"/>
      <c r="U302" s="12"/>
      <c r="V302" s="12"/>
      <c r="W302" s="12"/>
      <c r="X302" s="12"/>
      <c r="Y302" s="12"/>
      <c r="Z302" s="12"/>
      <c r="AA302" s="12"/>
      <c r="AB302" s="12"/>
      <c r="AC302" s="12"/>
      <c r="AD302" s="12"/>
      <c r="AE302" s="12"/>
      <c r="AF302" s="12"/>
      <c r="AG302" s="12"/>
      <c r="AH302" s="12"/>
      <c r="AI302" s="12"/>
      <c r="AJ302" s="12"/>
      <c r="AK302" s="12"/>
      <c r="AL302" s="12"/>
      <c r="AM302" s="12"/>
      <c r="AN302" s="12"/>
      <c r="AO302" s="12"/>
      <c r="AP302" s="12"/>
      <c r="AQ302" s="12"/>
      <c r="AR302" s="12"/>
      <c r="AS302" s="12"/>
      <c r="AT302" s="12"/>
      <c r="AU302" s="12"/>
      <c r="AV302" s="12"/>
      <c r="AW302" s="12"/>
      <c r="AX302" s="12"/>
      <c r="AY302" s="12"/>
      <c r="AZ302" s="12"/>
      <c r="BA302" s="12"/>
      <c r="BB302" s="12"/>
      <c r="BC302" s="12"/>
      <c r="BD302" s="12"/>
      <c r="BE302" s="12"/>
      <c r="BF302" s="12"/>
      <c r="BG302" s="12"/>
      <c r="BH302" s="12"/>
      <c r="BI302" s="12"/>
      <c r="BJ302" s="12"/>
      <c r="BK302" s="12"/>
      <c r="BL302" s="12"/>
      <c r="BM302" s="12"/>
      <c r="BN302" s="12"/>
      <c r="BO302" s="12"/>
      <c r="BP302" s="12"/>
      <c r="BQ302" s="12"/>
      <c r="BR302" s="12"/>
      <c r="BS302" s="12"/>
      <c r="BT302" s="12"/>
      <c r="BU302" s="12"/>
      <c r="BV302" s="12"/>
      <c r="BW302" s="12"/>
      <c r="BX302" s="12"/>
      <c r="BY302" s="12"/>
      <c r="BZ302" s="12"/>
      <c r="CA302" s="12"/>
      <c r="CB302" s="12"/>
      <c r="CC302" s="12"/>
    </row>
    <row r="303" spans="1:81" ht="15.75" x14ac:dyDescent="0.25">
      <c r="A303" s="20"/>
      <c r="B303" s="29"/>
      <c r="C303" s="29"/>
      <c r="D303" s="29"/>
      <c r="E303" s="29"/>
      <c r="F303" s="26"/>
      <c r="G303" s="13"/>
      <c r="H303" s="20"/>
      <c r="I303" s="22"/>
      <c r="J303" s="22"/>
      <c r="K303" s="22"/>
      <c r="L303" s="22"/>
      <c r="M303" s="24"/>
      <c r="N303" s="22"/>
      <c r="O303" s="20"/>
      <c r="P303" s="12"/>
      <c r="Q303" s="12"/>
      <c r="R303" s="12"/>
      <c r="S303" s="12"/>
      <c r="T303" s="12"/>
      <c r="U303" s="12"/>
      <c r="V303" s="12"/>
      <c r="W303" s="12"/>
      <c r="X303" s="12"/>
      <c r="Y303" s="12"/>
      <c r="Z303" s="12"/>
      <c r="AA303" s="12"/>
      <c r="AB303" s="12"/>
      <c r="AC303" s="12"/>
      <c r="AD303" s="12"/>
      <c r="AE303" s="12"/>
      <c r="AF303" s="12"/>
      <c r="AG303" s="12"/>
      <c r="AH303" s="12"/>
      <c r="AI303" s="12"/>
      <c r="AJ303" s="12"/>
      <c r="AK303" s="12"/>
      <c r="AL303" s="12"/>
      <c r="AM303" s="12"/>
      <c r="AN303" s="12"/>
      <c r="AO303" s="12"/>
      <c r="AP303" s="12"/>
      <c r="AQ303" s="12"/>
      <c r="AR303" s="12"/>
      <c r="AS303" s="12"/>
      <c r="AT303" s="12"/>
      <c r="AU303" s="12"/>
      <c r="AV303" s="12"/>
      <c r="AW303" s="12"/>
      <c r="AX303" s="12"/>
      <c r="AY303" s="12"/>
      <c r="AZ303" s="12"/>
      <c r="BA303" s="12"/>
      <c r="BB303" s="12"/>
      <c r="BC303" s="12"/>
      <c r="BD303" s="12"/>
      <c r="BE303" s="12"/>
      <c r="BF303" s="12"/>
      <c r="BG303" s="12"/>
      <c r="BH303" s="12"/>
      <c r="BI303" s="12"/>
      <c r="BJ303" s="12"/>
      <c r="BK303" s="12"/>
      <c r="BL303" s="12"/>
      <c r="BM303" s="12"/>
      <c r="BN303" s="12"/>
      <c r="BO303" s="12"/>
      <c r="BP303" s="12"/>
      <c r="BQ303" s="12"/>
      <c r="BR303" s="12"/>
      <c r="BS303" s="12"/>
      <c r="BT303" s="12"/>
      <c r="BU303" s="12"/>
      <c r="BV303" s="12"/>
      <c r="BW303" s="12"/>
      <c r="BX303" s="12"/>
      <c r="BY303" s="12"/>
      <c r="BZ303" s="12"/>
      <c r="CA303" s="12"/>
      <c r="CB303" s="12"/>
      <c r="CC303" s="12"/>
    </row>
    <row r="304" spans="1:81" ht="15.75" x14ac:dyDescent="0.25">
      <c r="A304" s="20"/>
      <c r="B304" s="29"/>
      <c r="C304" s="29"/>
      <c r="D304" s="29"/>
      <c r="E304" s="29"/>
      <c r="F304" s="26"/>
      <c r="G304" s="13"/>
      <c r="H304" s="20"/>
      <c r="I304" s="22"/>
      <c r="J304" s="22"/>
      <c r="K304" s="22"/>
      <c r="L304" s="22"/>
      <c r="M304" s="24"/>
      <c r="N304" s="22"/>
      <c r="O304" s="20"/>
      <c r="P304" s="12"/>
      <c r="Q304" s="12"/>
      <c r="R304" s="12"/>
      <c r="S304" s="12"/>
      <c r="T304" s="12"/>
      <c r="U304" s="12"/>
      <c r="V304" s="12"/>
      <c r="W304" s="12"/>
      <c r="X304" s="12"/>
      <c r="Y304" s="12"/>
      <c r="Z304" s="12"/>
      <c r="AA304" s="12"/>
      <c r="AB304" s="12"/>
      <c r="AC304" s="12"/>
      <c r="AD304" s="12"/>
      <c r="AE304" s="12"/>
      <c r="AF304" s="12"/>
      <c r="AG304" s="12"/>
      <c r="AH304" s="12"/>
      <c r="AI304" s="12"/>
      <c r="AJ304" s="12"/>
      <c r="AK304" s="12"/>
      <c r="AL304" s="12"/>
      <c r="AM304" s="12"/>
      <c r="AN304" s="12"/>
      <c r="AO304" s="12"/>
      <c r="AP304" s="12"/>
      <c r="AQ304" s="12"/>
      <c r="AR304" s="12"/>
      <c r="AS304" s="12"/>
      <c r="AT304" s="12"/>
      <c r="AU304" s="12"/>
      <c r="AV304" s="12"/>
      <c r="AW304" s="12"/>
      <c r="AX304" s="12"/>
      <c r="AY304" s="12"/>
      <c r="AZ304" s="12"/>
      <c r="BA304" s="12"/>
      <c r="BB304" s="12"/>
      <c r="BC304" s="12"/>
      <c r="BD304" s="12"/>
      <c r="BE304" s="12"/>
      <c r="BF304" s="12"/>
      <c r="BG304" s="12"/>
      <c r="BH304" s="12"/>
      <c r="BI304" s="12"/>
      <c r="BJ304" s="12"/>
      <c r="BK304" s="12"/>
      <c r="BL304" s="12"/>
      <c r="BM304" s="12"/>
      <c r="BN304" s="12"/>
      <c r="BO304" s="12"/>
      <c r="BP304" s="12"/>
      <c r="BQ304" s="12"/>
      <c r="BR304" s="12"/>
      <c r="BS304" s="12"/>
      <c r="BT304" s="12"/>
      <c r="BU304" s="12"/>
      <c r="BV304" s="12"/>
      <c r="BW304" s="12"/>
      <c r="BX304" s="12"/>
      <c r="BY304" s="12"/>
      <c r="BZ304" s="12"/>
      <c r="CA304" s="12"/>
      <c r="CB304" s="12"/>
      <c r="CC304" s="12"/>
    </row>
    <row r="305" spans="1:81" ht="15.75" x14ac:dyDescent="0.25">
      <c r="A305" s="20"/>
      <c r="B305" s="29"/>
      <c r="C305" s="29"/>
      <c r="D305" s="29"/>
      <c r="E305" s="29"/>
      <c r="F305" s="26"/>
      <c r="G305" s="13"/>
      <c r="H305" s="20"/>
      <c r="I305" s="22"/>
      <c r="J305" s="22"/>
      <c r="K305" s="22"/>
      <c r="L305" s="22"/>
      <c r="M305" s="24"/>
      <c r="N305" s="22"/>
      <c r="O305" s="20"/>
      <c r="P305" s="12"/>
      <c r="Q305" s="12"/>
      <c r="R305" s="12"/>
      <c r="S305" s="12"/>
      <c r="T305" s="12"/>
      <c r="U305" s="12"/>
      <c r="V305" s="12"/>
      <c r="W305" s="12"/>
      <c r="X305" s="12"/>
      <c r="Y305" s="12"/>
      <c r="Z305" s="12"/>
      <c r="AA305" s="12"/>
      <c r="AB305" s="12"/>
      <c r="AC305" s="12"/>
      <c r="AD305" s="12"/>
      <c r="AE305" s="12"/>
      <c r="AF305" s="12"/>
      <c r="AG305" s="12"/>
      <c r="AH305" s="12"/>
      <c r="AI305" s="12"/>
      <c r="AJ305" s="12"/>
      <c r="AK305" s="12"/>
      <c r="AL305" s="12"/>
      <c r="AM305" s="12"/>
      <c r="AN305" s="12"/>
      <c r="AO305" s="12"/>
      <c r="AP305" s="12"/>
      <c r="AQ305" s="12"/>
      <c r="AR305" s="12"/>
      <c r="AS305" s="12"/>
      <c r="AT305" s="12"/>
      <c r="AU305" s="12"/>
      <c r="AV305" s="12"/>
      <c r="AW305" s="12"/>
      <c r="AX305" s="12"/>
      <c r="AY305" s="12"/>
      <c r="AZ305" s="12"/>
      <c r="BA305" s="12"/>
      <c r="BB305" s="12"/>
      <c r="BC305" s="12"/>
      <c r="BD305" s="12"/>
      <c r="BE305" s="12"/>
      <c r="BF305" s="12"/>
      <c r="BG305" s="12"/>
      <c r="BH305" s="12"/>
      <c r="BI305" s="12"/>
      <c r="BJ305" s="12"/>
      <c r="BK305" s="12"/>
      <c r="BL305" s="12"/>
      <c r="BM305" s="12"/>
      <c r="BN305" s="12"/>
      <c r="BO305" s="12"/>
      <c r="BP305" s="12"/>
      <c r="BQ305" s="12"/>
      <c r="BR305" s="12"/>
      <c r="BS305" s="12"/>
      <c r="BT305" s="12"/>
      <c r="BU305" s="12"/>
      <c r="BV305" s="12"/>
      <c r="BW305" s="12"/>
      <c r="BX305" s="12"/>
      <c r="BY305" s="12"/>
      <c r="BZ305" s="12"/>
      <c r="CA305" s="12"/>
      <c r="CB305" s="12"/>
      <c r="CC305" s="12"/>
    </row>
    <row r="306" spans="1:81" ht="15.75" x14ac:dyDescent="0.25">
      <c r="A306" s="20"/>
      <c r="B306" s="29"/>
      <c r="C306" s="29"/>
      <c r="D306" s="29"/>
      <c r="E306" s="29"/>
      <c r="F306" s="26"/>
      <c r="G306" s="13"/>
      <c r="H306" s="20"/>
      <c r="I306" s="22"/>
      <c r="J306" s="22"/>
      <c r="K306" s="22"/>
      <c r="L306" s="22"/>
      <c r="M306" s="24"/>
      <c r="N306" s="22"/>
      <c r="O306" s="20"/>
      <c r="P306" s="12"/>
      <c r="Q306" s="12"/>
      <c r="R306" s="12"/>
      <c r="S306" s="12"/>
      <c r="T306" s="12"/>
      <c r="U306" s="12"/>
      <c r="V306" s="12"/>
      <c r="W306" s="12"/>
      <c r="X306" s="12"/>
      <c r="Y306" s="12"/>
      <c r="Z306" s="12"/>
      <c r="AA306" s="12"/>
      <c r="AB306" s="12"/>
      <c r="AC306" s="12"/>
      <c r="AD306" s="12"/>
      <c r="AE306" s="12"/>
      <c r="AF306" s="12"/>
      <c r="AG306" s="12"/>
      <c r="AH306" s="12"/>
      <c r="AI306" s="12"/>
      <c r="AJ306" s="12"/>
      <c r="AK306" s="12"/>
      <c r="AL306" s="12"/>
      <c r="AM306" s="12"/>
      <c r="AN306" s="12"/>
      <c r="AO306" s="12"/>
      <c r="AP306" s="12"/>
      <c r="AQ306" s="12"/>
      <c r="AR306" s="12"/>
      <c r="AS306" s="12"/>
      <c r="AT306" s="12"/>
      <c r="AU306" s="12"/>
      <c r="AV306" s="12"/>
      <c r="AW306" s="12"/>
      <c r="AX306" s="12"/>
      <c r="AY306" s="12"/>
      <c r="AZ306" s="12"/>
      <c r="BA306" s="12"/>
      <c r="BB306" s="12"/>
      <c r="BC306" s="12"/>
      <c r="BD306" s="12"/>
      <c r="BE306" s="12"/>
      <c r="BF306" s="12"/>
      <c r="BG306" s="12"/>
      <c r="BH306" s="12"/>
      <c r="BI306" s="12"/>
      <c r="BJ306" s="12"/>
      <c r="BK306" s="12"/>
      <c r="BL306" s="12"/>
      <c r="BM306" s="12"/>
      <c r="BN306" s="12"/>
      <c r="BO306" s="12"/>
      <c r="BP306" s="12"/>
      <c r="BQ306" s="12"/>
      <c r="BR306" s="12"/>
      <c r="BS306" s="12"/>
      <c r="BT306" s="12"/>
      <c r="BU306" s="12"/>
      <c r="BV306" s="12"/>
      <c r="BW306" s="12"/>
      <c r="BX306" s="12"/>
      <c r="BY306" s="12"/>
      <c r="BZ306" s="12"/>
      <c r="CA306" s="12"/>
      <c r="CB306" s="12"/>
      <c r="CC306" s="12"/>
    </row>
    <row r="307" spans="1:81" ht="15.75" x14ac:dyDescent="0.25">
      <c r="A307" s="20"/>
      <c r="B307" s="29"/>
      <c r="C307" s="29"/>
      <c r="D307" s="29"/>
      <c r="E307" s="29"/>
      <c r="F307" s="26"/>
      <c r="G307" s="13"/>
      <c r="H307" s="20"/>
      <c r="I307" s="22"/>
      <c r="J307" s="22"/>
      <c r="K307" s="22"/>
      <c r="L307" s="22"/>
      <c r="M307" s="24"/>
      <c r="N307" s="22"/>
      <c r="O307" s="20"/>
      <c r="P307" s="12"/>
      <c r="Q307" s="12"/>
      <c r="R307" s="12"/>
      <c r="S307" s="12"/>
      <c r="T307" s="12"/>
      <c r="U307" s="12"/>
      <c r="V307" s="12"/>
      <c r="W307" s="12"/>
      <c r="X307" s="12"/>
      <c r="Y307" s="12"/>
      <c r="Z307" s="12"/>
      <c r="AA307" s="12"/>
      <c r="AB307" s="12"/>
      <c r="AC307" s="12"/>
      <c r="AD307" s="12"/>
      <c r="AE307" s="12"/>
      <c r="AF307" s="12"/>
      <c r="AG307" s="12"/>
      <c r="AH307" s="12"/>
      <c r="AI307" s="12"/>
      <c r="AJ307" s="12"/>
      <c r="AK307" s="12"/>
      <c r="AL307" s="12"/>
      <c r="AM307" s="12"/>
      <c r="AN307" s="12"/>
      <c r="AO307" s="12"/>
      <c r="AP307" s="12"/>
      <c r="AQ307" s="12"/>
      <c r="AR307" s="12"/>
      <c r="AS307" s="12"/>
      <c r="AT307" s="12"/>
      <c r="AU307" s="12"/>
      <c r="AV307" s="12"/>
      <c r="AW307" s="12"/>
      <c r="AX307" s="12"/>
      <c r="AY307" s="12"/>
      <c r="AZ307" s="12"/>
      <c r="BA307" s="12"/>
      <c r="BB307" s="12"/>
      <c r="BC307" s="12"/>
      <c r="BD307" s="12"/>
      <c r="BE307" s="12"/>
      <c r="BF307" s="12"/>
      <c r="BG307" s="12"/>
      <c r="BH307" s="12"/>
      <c r="BI307" s="12"/>
      <c r="BJ307" s="12"/>
      <c r="BK307" s="12"/>
      <c r="BL307" s="12"/>
      <c r="BM307" s="12"/>
      <c r="BN307" s="12"/>
      <c r="BO307" s="12"/>
      <c r="BP307" s="12"/>
      <c r="BQ307" s="12"/>
      <c r="BR307" s="12"/>
      <c r="BS307" s="12"/>
      <c r="BT307" s="12"/>
      <c r="BU307" s="12"/>
      <c r="BV307" s="12"/>
      <c r="BW307" s="12"/>
      <c r="BX307" s="12"/>
      <c r="BY307" s="12"/>
      <c r="BZ307" s="12"/>
      <c r="CA307" s="12"/>
      <c r="CB307" s="12"/>
      <c r="CC307" s="12"/>
    </row>
    <row r="308" spans="1:81" ht="15.75" x14ac:dyDescent="0.25">
      <c r="A308" s="20"/>
      <c r="B308" s="29"/>
      <c r="C308" s="29"/>
      <c r="D308" s="29"/>
      <c r="E308" s="29"/>
      <c r="F308" s="26"/>
      <c r="G308" s="13"/>
      <c r="H308" s="20"/>
      <c r="I308" s="22"/>
      <c r="J308" s="22"/>
      <c r="K308" s="22"/>
      <c r="L308" s="22"/>
      <c r="M308" s="24"/>
      <c r="N308" s="22"/>
      <c r="O308" s="20"/>
      <c r="P308" s="12"/>
      <c r="Q308" s="12"/>
      <c r="R308" s="12"/>
      <c r="S308" s="12"/>
      <c r="T308" s="12"/>
      <c r="U308" s="12"/>
      <c r="V308" s="12"/>
      <c r="W308" s="12"/>
      <c r="X308" s="12"/>
      <c r="Y308" s="12"/>
      <c r="Z308" s="12"/>
      <c r="AA308" s="12"/>
      <c r="AB308" s="12"/>
      <c r="AC308" s="12"/>
      <c r="AD308" s="12"/>
      <c r="AE308" s="12"/>
      <c r="AF308" s="12"/>
      <c r="AG308" s="12"/>
      <c r="AH308" s="12"/>
      <c r="AI308" s="12"/>
      <c r="AJ308" s="12"/>
      <c r="AK308" s="12"/>
      <c r="AL308" s="12"/>
      <c r="AM308" s="12"/>
      <c r="AN308" s="12"/>
      <c r="AO308" s="12"/>
      <c r="AP308" s="12"/>
      <c r="AQ308" s="12"/>
      <c r="AR308" s="12"/>
      <c r="AS308" s="12"/>
      <c r="AT308" s="12"/>
      <c r="AU308" s="12"/>
      <c r="AV308" s="12"/>
      <c r="AW308" s="12"/>
      <c r="AX308" s="12"/>
      <c r="AY308" s="12"/>
      <c r="AZ308" s="12"/>
      <c r="BA308" s="12"/>
      <c r="BB308" s="12"/>
      <c r="BC308" s="12"/>
      <c r="BD308" s="12"/>
      <c r="BE308" s="12"/>
      <c r="BF308" s="12"/>
      <c r="BG308" s="12"/>
      <c r="BH308" s="12"/>
      <c r="BI308" s="12"/>
      <c r="BJ308" s="12"/>
      <c r="BK308" s="12"/>
      <c r="BL308" s="12"/>
      <c r="BM308" s="12"/>
      <c r="BN308" s="12"/>
      <c r="BO308" s="12"/>
      <c r="BP308" s="12"/>
      <c r="BQ308" s="12"/>
      <c r="BR308" s="12"/>
      <c r="BS308" s="12"/>
      <c r="BT308" s="12"/>
      <c r="BU308" s="12"/>
      <c r="BV308" s="12"/>
      <c r="BW308" s="12"/>
      <c r="BX308" s="12"/>
      <c r="BY308" s="12"/>
      <c r="BZ308" s="12"/>
      <c r="CA308" s="12"/>
      <c r="CB308" s="12"/>
      <c r="CC308" s="12"/>
    </row>
    <row r="309" spans="1:81" ht="15.75" x14ac:dyDescent="0.25">
      <c r="A309" s="20"/>
      <c r="B309" s="29"/>
      <c r="C309" s="29"/>
      <c r="D309" s="29"/>
      <c r="E309" s="29"/>
      <c r="F309" s="26"/>
      <c r="G309" s="13"/>
      <c r="H309" s="20"/>
      <c r="I309" s="22"/>
      <c r="J309" s="22"/>
      <c r="K309" s="22"/>
      <c r="L309" s="22"/>
      <c r="M309" s="24"/>
      <c r="N309" s="22"/>
      <c r="O309" s="20"/>
      <c r="P309" s="12"/>
      <c r="Q309" s="12"/>
      <c r="R309" s="12"/>
      <c r="S309" s="12"/>
      <c r="T309" s="12"/>
      <c r="U309" s="12"/>
      <c r="V309" s="12"/>
      <c r="W309" s="12"/>
      <c r="X309" s="12"/>
      <c r="Y309" s="12"/>
      <c r="Z309" s="12"/>
      <c r="AA309" s="12"/>
      <c r="AB309" s="12"/>
      <c r="AC309" s="12"/>
      <c r="AD309" s="12"/>
      <c r="AE309" s="12"/>
      <c r="AF309" s="12"/>
      <c r="AG309" s="12"/>
      <c r="AH309" s="12"/>
      <c r="AI309" s="12"/>
      <c r="AJ309" s="12"/>
      <c r="AK309" s="12"/>
      <c r="AL309" s="12"/>
      <c r="AM309" s="12"/>
      <c r="AN309" s="12"/>
      <c r="AO309" s="12"/>
      <c r="AP309" s="12"/>
      <c r="AQ309" s="12"/>
      <c r="AR309" s="12"/>
      <c r="AS309" s="12"/>
      <c r="AT309" s="12"/>
      <c r="AU309" s="12"/>
      <c r="AV309" s="12"/>
      <c r="AW309" s="12"/>
      <c r="AX309" s="12"/>
      <c r="AY309" s="12"/>
      <c r="AZ309" s="12"/>
      <c r="BA309" s="12"/>
      <c r="BB309" s="12"/>
      <c r="BC309" s="12"/>
      <c r="BD309" s="12"/>
      <c r="BE309" s="12"/>
      <c r="BF309" s="12"/>
      <c r="BG309" s="12"/>
      <c r="BH309" s="12"/>
      <c r="BI309" s="12"/>
      <c r="BJ309" s="12"/>
      <c r="BK309" s="12"/>
      <c r="BL309" s="12"/>
      <c r="BM309" s="12"/>
      <c r="BN309" s="12"/>
      <c r="BO309" s="12"/>
      <c r="BP309" s="12"/>
      <c r="BQ309" s="12"/>
      <c r="BR309" s="12"/>
      <c r="BS309" s="12"/>
      <c r="BT309" s="12"/>
      <c r="BU309" s="12"/>
      <c r="BV309" s="12"/>
      <c r="BW309" s="12"/>
      <c r="BX309" s="12"/>
      <c r="BY309" s="12"/>
      <c r="BZ309" s="12"/>
      <c r="CA309" s="12"/>
      <c r="CB309" s="12"/>
      <c r="CC309" s="12"/>
    </row>
    <row r="310" spans="1:81" ht="15.75" x14ac:dyDescent="0.25">
      <c r="A310" s="20"/>
      <c r="B310" s="29"/>
      <c r="C310" s="29"/>
      <c r="D310" s="29"/>
      <c r="E310" s="29"/>
      <c r="F310" s="26"/>
      <c r="G310" s="13"/>
      <c r="H310" s="20"/>
      <c r="I310" s="22"/>
      <c r="J310" s="22"/>
      <c r="K310" s="22"/>
      <c r="L310" s="22"/>
      <c r="M310" s="24"/>
      <c r="N310" s="22"/>
      <c r="O310" s="20"/>
      <c r="P310" s="12"/>
      <c r="Q310" s="12"/>
      <c r="R310" s="12"/>
      <c r="S310" s="12"/>
      <c r="T310" s="12"/>
      <c r="U310" s="12"/>
      <c r="V310" s="12"/>
      <c r="W310" s="12"/>
      <c r="X310" s="12"/>
      <c r="Y310" s="12"/>
      <c r="Z310" s="12"/>
      <c r="AA310" s="12"/>
      <c r="AB310" s="12"/>
      <c r="AC310" s="12"/>
      <c r="AD310" s="12"/>
      <c r="AE310" s="12"/>
      <c r="AF310" s="12"/>
      <c r="AG310" s="12"/>
      <c r="AH310" s="12"/>
      <c r="AI310" s="12"/>
      <c r="AJ310" s="12"/>
      <c r="AK310" s="12"/>
      <c r="AL310" s="12"/>
      <c r="AM310" s="12"/>
      <c r="AN310" s="12"/>
      <c r="AO310" s="12"/>
      <c r="AP310" s="12"/>
      <c r="AQ310" s="12"/>
      <c r="AR310" s="12"/>
      <c r="AS310" s="12"/>
      <c r="AT310" s="12"/>
      <c r="AU310" s="12"/>
      <c r="AV310" s="12"/>
      <c r="AW310" s="12"/>
      <c r="AX310" s="12"/>
      <c r="AY310" s="12"/>
      <c r="AZ310" s="12"/>
      <c r="BA310" s="12"/>
      <c r="BB310" s="12"/>
      <c r="BC310" s="12"/>
      <c r="BD310" s="12"/>
      <c r="BE310" s="12"/>
      <c r="BF310" s="12"/>
      <c r="BG310" s="12"/>
      <c r="BH310" s="12"/>
      <c r="BI310" s="12"/>
      <c r="BJ310" s="12"/>
      <c r="BK310" s="12"/>
      <c r="BL310" s="12"/>
      <c r="BM310" s="12"/>
      <c r="BN310" s="12"/>
      <c r="BO310" s="12"/>
      <c r="BP310" s="12"/>
      <c r="BQ310" s="12"/>
      <c r="BR310" s="12"/>
      <c r="BS310" s="12"/>
      <c r="BT310" s="12"/>
      <c r="BU310" s="12"/>
      <c r="BV310" s="12"/>
      <c r="BW310" s="12"/>
      <c r="BX310" s="12"/>
      <c r="BY310" s="12"/>
      <c r="BZ310" s="12"/>
      <c r="CA310" s="12"/>
      <c r="CB310" s="12"/>
      <c r="CC310" s="12"/>
    </row>
    <row r="311" spans="1:81" ht="15.75" x14ac:dyDescent="0.25">
      <c r="A311" s="20"/>
      <c r="B311" s="29"/>
      <c r="C311" s="29"/>
      <c r="D311" s="29"/>
      <c r="E311" s="29"/>
      <c r="F311" s="26"/>
      <c r="G311" s="13"/>
      <c r="H311" s="20"/>
      <c r="I311" s="22"/>
      <c r="J311" s="22"/>
      <c r="K311" s="22"/>
      <c r="L311" s="22"/>
      <c r="M311" s="24"/>
      <c r="N311" s="22"/>
      <c r="O311" s="20"/>
      <c r="P311" s="12"/>
      <c r="Q311" s="12"/>
      <c r="R311" s="12"/>
      <c r="S311" s="12"/>
      <c r="T311" s="12"/>
      <c r="U311" s="12"/>
      <c r="V311" s="12"/>
      <c r="W311" s="12"/>
      <c r="X311" s="12"/>
      <c r="Y311" s="12"/>
      <c r="Z311" s="12"/>
      <c r="AA311" s="12"/>
      <c r="AB311" s="12"/>
      <c r="AC311" s="12"/>
      <c r="AD311" s="12"/>
      <c r="AE311" s="12"/>
      <c r="AF311" s="12"/>
      <c r="AG311" s="12"/>
      <c r="AH311" s="12"/>
      <c r="AI311" s="12"/>
      <c r="AJ311" s="12"/>
      <c r="AK311" s="12"/>
      <c r="AL311" s="12"/>
      <c r="AM311" s="12"/>
      <c r="AN311" s="12"/>
      <c r="AO311" s="12"/>
      <c r="AP311" s="12"/>
      <c r="AQ311" s="12"/>
      <c r="AR311" s="12"/>
      <c r="AS311" s="12"/>
      <c r="AT311" s="12"/>
      <c r="AU311" s="12"/>
      <c r="AV311" s="12"/>
      <c r="AW311" s="12"/>
      <c r="AX311" s="12"/>
      <c r="AY311" s="12"/>
      <c r="AZ311" s="12"/>
      <c r="BA311" s="12"/>
      <c r="BB311" s="12"/>
      <c r="BC311" s="12"/>
      <c r="BD311" s="12"/>
      <c r="BE311" s="12"/>
      <c r="BF311" s="12"/>
      <c r="BG311" s="12"/>
      <c r="BH311" s="12"/>
      <c r="BI311" s="12"/>
      <c r="BJ311" s="12"/>
      <c r="BK311" s="12"/>
      <c r="BL311" s="12"/>
      <c r="BM311" s="12"/>
      <c r="BN311" s="12"/>
      <c r="BO311" s="12"/>
      <c r="BP311" s="12"/>
      <c r="BQ311" s="12"/>
      <c r="BR311" s="12"/>
      <c r="BS311" s="12"/>
      <c r="BT311" s="12"/>
      <c r="BU311" s="12"/>
      <c r="BV311" s="12"/>
      <c r="BW311" s="12"/>
      <c r="BX311" s="12"/>
      <c r="BY311" s="12"/>
      <c r="BZ311" s="12"/>
      <c r="CA311" s="12"/>
      <c r="CB311" s="12"/>
      <c r="CC311" s="12"/>
    </row>
    <row r="312" spans="1:81" ht="15.75" x14ac:dyDescent="0.25">
      <c r="A312" s="20"/>
      <c r="B312" s="29"/>
      <c r="C312" s="29"/>
      <c r="D312" s="29"/>
      <c r="E312" s="29"/>
      <c r="F312" s="26"/>
      <c r="G312" s="13"/>
      <c r="H312" s="20"/>
      <c r="I312" s="22"/>
      <c r="J312" s="22"/>
      <c r="K312" s="22"/>
      <c r="L312" s="22"/>
      <c r="M312" s="24"/>
      <c r="N312" s="22"/>
      <c r="O312" s="20"/>
      <c r="P312" s="12"/>
      <c r="Q312" s="12"/>
      <c r="R312" s="12"/>
      <c r="S312" s="12"/>
      <c r="T312" s="12"/>
      <c r="U312" s="12"/>
      <c r="V312" s="12"/>
      <c r="W312" s="12"/>
      <c r="X312" s="12"/>
      <c r="Y312" s="12"/>
      <c r="Z312" s="12"/>
      <c r="AA312" s="12"/>
      <c r="AB312" s="12"/>
      <c r="AC312" s="12"/>
      <c r="AD312" s="12"/>
      <c r="AE312" s="12"/>
      <c r="AF312" s="12"/>
      <c r="AG312" s="12"/>
      <c r="AH312" s="12"/>
      <c r="AI312" s="12"/>
      <c r="AJ312" s="12"/>
      <c r="AK312" s="12"/>
      <c r="AL312" s="12"/>
      <c r="AM312" s="12"/>
      <c r="AN312" s="12"/>
      <c r="AO312" s="12"/>
      <c r="AP312" s="12"/>
      <c r="AQ312" s="12"/>
      <c r="AR312" s="12"/>
      <c r="AS312" s="12"/>
      <c r="AT312" s="12"/>
      <c r="AU312" s="12"/>
      <c r="AV312" s="12"/>
      <c r="AW312" s="12"/>
      <c r="AX312" s="12"/>
      <c r="AY312" s="12"/>
      <c r="AZ312" s="12"/>
      <c r="BA312" s="12"/>
      <c r="BB312" s="12"/>
      <c r="BC312" s="12"/>
      <c r="BD312" s="12"/>
      <c r="BE312" s="12"/>
      <c r="BF312" s="12"/>
      <c r="BG312" s="12"/>
      <c r="BH312" s="12"/>
      <c r="BI312" s="12"/>
      <c r="BJ312" s="12"/>
      <c r="BK312" s="12"/>
      <c r="BL312" s="12"/>
      <c r="BM312" s="12"/>
      <c r="BN312" s="12"/>
      <c r="BO312" s="12"/>
      <c r="BP312" s="12"/>
      <c r="BQ312" s="12"/>
      <c r="BR312" s="12"/>
      <c r="BS312" s="12"/>
      <c r="BT312" s="12"/>
      <c r="BU312" s="12"/>
      <c r="BV312" s="12"/>
      <c r="BW312" s="12"/>
      <c r="BX312" s="12"/>
      <c r="BY312" s="12"/>
      <c r="BZ312" s="12"/>
      <c r="CA312" s="12"/>
      <c r="CB312" s="12"/>
      <c r="CC312" s="12"/>
    </row>
    <row r="313" spans="1:81" ht="15.75" x14ac:dyDescent="0.25">
      <c r="A313" s="20"/>
      <c r="B313" s="29"/>
      <c r="C313" s="29"/>
      <c r="D313" s="29"/>
      <c r="E313" s="29"/>
      <c r="F313" s="26"/>
      <c r="G313" s="13"/>
      <c r="H313" s="20"/>
      <c r="I313" s="22"/>
      <c r="J313" s="22"/>
      <c r="K313" s="22"/>
      <c r="L313" s="22"/>
      <c r="M313" s="24"/>
      <c r="N313" s="22"/>
      <c r="O313" s="20"/>
      <c r="P313" s="12"/>
      <c r="Q313" s="12"/>
      <c r="R313" s="12"/>
      <c r="S313" s="12"/>
      <c r="T313" s="12"/>
      <c r="U313" s="12"/>
      <c r="V313" s="12"/>
      <c r="W313" s="12"/>
      <c r="X313" s="12"/>
      <c r="Y313" s="12"/>
      <c r="Z313" s="12"/>
      <c r="AA313" s="12"/>
      <c r="AB313" s="12"/>
      <c r="AC313" s="12"/>
      <c r="AD313" s="12"/>
      <c r="AE313" s="12"/>
      <c r="AF313" s="12"/>
      <c r="AG313" s="12"/>
      <c r="AH313" s="12"/>
      <c r="AI313" s="12"/>
      <c r="AJ313" s="12"/>
      <c r="AK313" s="12"/>
      <c r="AL313" s="12"/>
      <c r="AM313" s="12"/>
      <c r="AN313" s="12"/>
      <c r="AO313" s="12"/>
      <c r="AP313" s="12"/>
      <c r="AQ313" s="12"/>
      <c r="AR313" s="12"/>
      <c r="AS313" s="12"/>
      <c r="AT313" s="12"/>
      <c r="AU313" s="12"/>
      <c r="AV313" s="12"/>
      <c r="AW313" s="12"/>
      <c r="AX313" s="12"/>
      <c r="AY313" s="12"/>
      <c r="AZ313" s="12"/>
      <c r="BA313" s="12"/>
      <c r="BB313" s="12"/>
      <c r="BC313" s="12"/>
      <c r="BD313" s="12"/>
      <c r="BE313" s="12"/>
      <c r="BF313" s="12"/>
      <c r="BG313" s="12"/>
      <c r="BH313" s="12"/>
      <c r="BI313" s="12"/>
      <c r="BJ313" s="12"/>
      <c r="BK313" s="12"/>
      <c r="BL313" s="12"/>
      <c r="BM313" s="12"/>
      <c r="BN313" s="12"/>
      <c r="BO313" s="12"/>
      <c r="BP313" s="12"/>
      <c r="BQ313" s="12"/>
      <c r="BR313" s="12"/>
      <c r="BS313" s="12"/>
      <c r="BT313" s="12"/>
      <c r="BU313" s="12"/>
      <c r="BV313" s="12"/>
      <c r="BW313" s="12"/>
      <c r="BX313" s="12"/>
      <c r="BY313" s="12"/>
      <c r="BZ313" s="12"/>
      <c r="CA313" s="12"/>
      <c r="CB313" s="12"/>
      <c r="CC313" s="12"/>
    </row>
    <row r="314" spans="1:81" ht="15.75" x14ac:dyDescent="0.25">
      <c r="A314" s="20"/>
      <c r="B314" s="29"/>
      <c r="C314" s="29"/>
      <c r="D314" s="29"/>
      <c r="E314" s="29"/>
      <c r="F314" s="26"/>
      <c r="G314" s="13"/>
      <c r="H314" s="20"/>
      <c r="I314" s="22"/>
      <c r="J314" s="22"/>
      <c r="K314" s="22"/>
      <c r="L314" s="22"/>
      <c r="M314" s="24"/>
      <c r="N314" s="22"/>
      <c r="O314" s="20"/>
      <c r="P314" s="12"/>
      <c r="Q314" s="12"/>
      <c r="R314" s="12"/>
      <c r="S314" s="12"/>
      <c r="T314" s="12"/>
      <c r="U314" s="12"/>
      <c r="V314" s="12"/>
      <c r="W314" s="12"/>
      <c r="X314" s="12"/>
      <c r="Y314" s="12"/>
      <c r="Z314" s="12"/>
      <c r="AA314" s="12"/>
      <c r="AB314" s="12"/>
      <c r="AC314" s="12"/>
      <c r="AD314" s="12"/>
      <c r="AE314" s="12"/>
      <c r="AF314" s="12"/>
      <c r="AG314" s="12"/>
      <c r="AH314" s="12"/>
      <c r="AI314" s="12"/>
      <c r="AJ314" s="12"/>
      <c r="AK314" s="12"/>
      <c r="AL314" s="12"/>
      <c r="AM314" s="12"/>
      <c r="AN314" s="12"/>
      <c r="AO314" s="12"/>
      <c r="AP314" s="12"/>
      <c r="AQ314" s="12"/>
      <c r="AR314" s="12"/>
      <c r="AS314" s="12"/>
      <c r="AT314" s="12"/>
      <c r="AU314" s="12"/>
      <c r="AV314" s="12"/>
      <c r="AW314" s="12"/>
      <c r="AX314" s="12"/>
      <c r="AY314" s="12"/>
      <c r="AZ314" s="12"/>
      <c r="BA314" s="12"/>
      <c r="BB314" s="12"/>
      <c r="BC314" s="12"/>
      <c r="BD314" s="12"/>
      <c r="BE314" s="12"/>
      <c r="BF314" s="12"/>
      <c r="BG314" s="12"/>
      <c r="BH314" s="12"/>
      <c r="BI314" s="12"/>
      <c r="BJ314" s="12"/>
      <c r="BK314" s="12"/>
      <c r="BL314" s="12"/>
      <c r="BM314" s="12"/>
      <c r="BN314" s="12"/>
      <c r="BO314" s="12"/>
      <c r="BP314" s="12"/>
      <c r="BQ314" s="12"/>
      <c r="BR314" s="12"/>
      <c r="BS314" s="12"/>
      <c r="BT314" s="12"/>
      <c r="BU314" s="12"/>
      <c r="BV314" s="12"/>
      <c r="BW314" s="12"/>
      <c r="BX314" s="12"/>
      <c r="BY314" s="12"/>
      <c r="BZ314" s="12"/>
      <c r="CA314" s="12"/>
      <c r="CB314" s="12"/>
      <c r="CC314" s="12"/>
    </row>
    <row r="315" spans="1:81" ht="15.75" x14ac:dyDescent="0.25">
      <c r="A315" s="20"/>
      <c r="B315" s="29"/>
      <c r="C315" s="29"/>
      <c r="D315" s="29"/>
      <c r="E315" s="29"/>
      <c r="F315" s="26"/>
      <c r="G315" s="13"/>
      <c r="H315" s="20"/>
      <c r="I315" s="22"/>
      <c r="J315" s="22"/>
      <c r="K315" s="22"/>
      <c r="L315" s="22"/>
      <c r="M315" s="24"/>
      <c r="N315" s="22"/>
      <c r="O315" s="20"/>
      <c r="P315" s="12"/>
      <c r="Q315" s="12"/>
      <c r="R315" s="12"/>
      <c r="S315" s="12"/>
      <c r="T315" s="12"/>
      <c r="U315" s="12"/>
      <c r="V315" s="12"/>
      <c r="W315" s="12"/>
      <c r="X315" s="12"/>
      <c r="Y315" s="12"/>
      <c r="Z315" s="12"/>
      <c r="AA315" s="12"/>
      <c r="AB315" s="12"/>
      <c r="AC315" s="12"/>
      <c r="AD315" s="12"/>
      <c r="AE315" s="12"/>
      <c r="AF315" s="12"/>
      <c r="AG315" s="12"/>
      <c r="AH315" s="12"/>
      <c r="AI315" s="12"/>
      <c r="AJ315" s="12"/>
      <c r="AK315" s="12"/>
      <c r="AL315" s="12"/>
      <c r="AM315" s="12"/>
      <c r="AN315" s="12"/>
      <c r="AO315" s="12"/>
      <c r="AP315" s="12"/>
      <c r="AQ315" s="12"/>
      <c r="AR315" s="12"/>
      <c r="AS315" s="12"/>
      <c r="AT315" s="12"/>
      <c r="AU315" s="12"/>
      <c r="AV315" s="12"/>
      <c r="AW315" s="12"/>
      <c r="AX315" s="12"/>
      <c r="AY315" s="12"/>
      <c r="AZ315" s="12"/>
      <c r="BA315" s="12"/>
      <c r="BB315" s="12"/>
      <c r="BC315" s="12"/>
      <c r="BD315" s="12"/>
      <c r="BE315" s="12"/>
      <c r="BF315" s="12"/>
      <c r="BG315" s="12"/>
      <c r="BH315" s="12"/>
      <c r="BI315" s="12"/>
      <c r="BJ315" s="12"/>
      <c r="BK315" s="12"/>
      <c r="BL315" s="12"/>
      <c r="BM315" s="12"/>
      <c r="BN315" s="12"/>
      <c r="BO315" s="12"/>
      <c r="BP315" s="12"/>
      <c r="BQ315" s="12"/>
      <c r="BR315" s="12"/>
      <c r="BS315" s="12"/>
      <c r="BT315" s="12"/>
      <c r="BU315" s="12"/>
      <c r="BV315" s="12"/>
      <c r="BW315" s="12"/>
      <c r="BX315" s="12"/>
      <c r="BY315" s="12"/>
      <c r="BZ315" s="12"/>
      <c r="CA315" s="12"/>
      <c r="CB315" s="12"/>
      <c r="CC315" s="12"/>
    </row>
    <row r="316" spans="1:81" ht="15.75" x14ac:dyDescent="0.25">
      <c r="A316" s="20"/>
      <c r="B316" s="29"/>
      <c r="C316" s="29"/>
      <c r="D316" s="29"/>
      <c r="E316" s="29"/>
      <c r="F316" s="26"/>
      <c r="G316" s="13"/>
      <c r="H316" s="20"/>
      <c r="I316" s="22"/>
      <c r="J316" s="22"/>
      <c r="K316" s="22"/>
      <c r="L316" s="22"/>
      <c r="M316" s="24"/>
      <c r="N316" s="22"/>
      <c r="O316" s="20"/>
      <c r="P316" s="12"/>
      <c r="Q316" s="12"/>
      <c r="R316" s="12"/>
      <c r="S316" s="12"/>
      <c r="T316" s="12"/>
      <c r="U316" s="12"/>
      <c r="V316" s="12"/>
      <c r="W316" s="12"/>
      <c r="X316" s="12"/>
      <c r="Y316" s="12"/>
      <c r="Z316" s="12"/>
      <c r="AA316" s="12"/>
      <c r="AB316" s="12"/>
      <c r="AC316" s="12"/>
      <c r="AD316" s="12"/>
      <c r="AE316" s="12"/>
      <c r="AF316" s="12"/>
      <c r="AG316" s="12"/>
      <c r="AH316" s="12"/>
      <c r="AI316" s="12"/>
      <c r="AJ316" s="12"/>
      <c r="AK316" s="12"/>
      <c r="AL316" s="12"/>
      <c r="AM316" s="12"/>
      <c r="AN316" s="12"/>
      <c r="AO316" s="12"/>
      <c r="AP316" s="12"/>
      <c r="AQ316" s="12"/>
      <c r="AR316" s="12"/>
      <c r="AS316" s="12"/>
      <c r="AT316" s="12"/>
      <c r="AU316" s="12"/>
      <c r="AV316" s="12"/>
      <c r="AW316" s="12"/>
      <c r="AX316" s="12"/>
      <c r="AY316" s="12"/>
      <c r="AZ316" s="12"/>
      <c r="BA316" s="12"/>
      <c r="BB316" s="12"/>
      <c r="BC316" s="12"/>
      <c r="BD316" s="12"/>
      <c r="BE316" s="12"/>
      <c r="BF316" s="12"/>
      <c r="BG316" s="12"/>
      <c r="BH316" s="12"/>
      <c r="BI316" s="12"/>
      <c r="BJ316" s="12"/>
      <c r="BK316" s="12"/>
      <c r="BL316" s="12"/>
      <c r="BM316" s="12"/>
      <c r="BN316" s="12"/>
      <c r="BO316" s="12"/>
      <c r="BP316" s="12"/>
      <c r="BQ316" s="12"/>
      <c r="BR316" s="12"/>
      <c r="BS316" s="12"/>
      <c r="BT316" s="12"/>
      <c r="BU316" s="12"/>
      <c r="BV316" s="12"/>
      <c r="BW316" s="12"/>
      <c r="BX316" s="12"/>
      <c r="BY316" s="12"/>
      <c r="BZ316" s="12"/>
      <c r="CA316" s="12"/>
      <c r="CB316" s="12"/>
      <c r="CC316" s="12"/>
    </row>
    <row r="317" spans="1:81" ht="15.75" x14ac:dyDescent="0.25">
      <c r="A317" s="20"/>
      <c r="B317" s="29"/>
      <c r="C317" s="29"/>
      <c r="D317" s="29"/>
      <c r="E317" s="29"/>
      <c r="F317" s="26"/>
      <c r="G317" s="13"/>
      <c r="H317" s="20"/>
      <c r="I317" s="22"/>
      <c r="J317" s="22"/>
      <c r="K317" s="22"/>
      <c r="L317" s="22"/>
      <c r="M317" s="24"/>
      <c r="N317" s="22"/>
      <c r="O317" s="20"/>
      <c r="P317" s="12"/>
      <c r="Q317" s="12"/>
      <c r="R317" s="12"/>
      <c r="S317" s="12"/>
      <c r="T317" s="12"/>
      <c r="U317" s="12"/>
      <c r="V317" s="12"/>
      <c r="W317" s="12"/>
      <c r="X317" s="12"/>
      <c r="Y317" s="12"/>
      <c r="Z317" s="12"/>
      <c r="AA317" s="12"/>
      <c r="AB317" s="12"/>
      <c r="AC317" s="12"/>
      <c r="AD317" s="12"/>
      <c r="AE317" s="12"/>
      <c r="AF317" s="12"/>
      <c r="AG317" s="12"/>
      <c r="AH317" s="12"/>
      <c r="AI317" s="12"/>
      <c r="AJ317" s="12"/>
      <c r="AK317" s="12"/>
      <c r="AL317" s="12"/>
      <c r="AM317" s="12"/>
      <c r="AN317" s="12"/>
      <c r="AO317" s="12"/>
      <c r="AP317" s="12"/>
      <c r="AQ317" s="12"/>
      <c r="AR317" s="12"/>
      <c r="AS317" s="12"/>
      <c r="AT317" s="12"/>
      <c r="AU317" s="12"/>
      <c r="AV317" s="12"/>
      <c r="AW317" s="12"/>
      <c r="AX317" s="12"/>
      <c r="AY317" s="12"/>
      <c r="AZ317" s="12"/>
      <c r="BA317" s="12"/>
      <c r="BB317" s="12"/>
      <c r="BC317" s="12"/>
      <c r="BD317" s="12"/>
      <c r="BE317" s="12"/>
      <c r="BF317" s="12"/>
      <c r="BG317" s="12"/>
      <c r="BH317" s="12"/>
      <c r="BI317" s="12"/>
      <c r="BJ317" s="12"/>
      <c r="BK317" s="12"/>
      <c r="BL317" s="12"/>
      <c r="BM317" s="12"/>
      <c r="BN317" s="12"/>
      <c r="BO317" s="12"/>
      <c r="BP317" s="12"/>
      <c r="BQ317" s="12"/>
      <c r="BR317" s="12"/>
      <c r="BS317" s="12"/>
      <c r="BT317" s="12"/>
      <c r="BU317" s="12"/>
      <c r="BV317" s="12"/>
      <c r="BW317" s="12"/>
      <c r="BX317" s="12"/>
      <c r="BY317" s="12"/>
      <c r="BZ317" s="12"/>
      <c r="CA317" s="12"/>
      <c r="CB317" s="12"/>
      <c r="CC317" s="12"/>
    </row>
    <row r="318" spans="1:81" ht="15.75" x14ac:dyDescent="0.25">
      <c r="A318" s="20"/>
      <c r="B318" s="29"/>
      <c r="C318" s="29"/>
      <c r="D318" s="29"/>
      <c r="E318" s="29"/>
      <c r="F318" s="26"/>
      <c r="G318" s="13"/>
      <c r="H318" s="20"/>
      <c r="I318" s="22"/>
      <c r="J318" s="22"/>
      <c r="K318" s="22"/>
      <c r="L318" s="22"/>
      <c r="M318" s="24"/>
      <c r="N318" s="22"/>
      <c r="O318" s="20"/>
      <c r="P318" s="12"/>
      <c r="Q318" s="12"/>
      <c r="R318" s="12"/>
      <c r="S318" s="12"/>
      <c r="T318" s="12"/>
      <c r="U318" s="12"/>
      <c r="V318" s="12"/>
      <c r="W318" s="12"/>
      <c r="X318" s="12"/>
      <c r="Y318" s="12"/>
      <c r="Z318" s="12"/>
      <c r="AA318" s="12"/>
      <c r="AB318" s="12"/>
      <c r="AC318" s="12"/>
      <c r="AD318" s="12"/>
      <c r="AE318" s="12"/>
      <c r="AF318" s="12"/>
      <c r="AG318" s="12"/>
      <c r="AH318" s="12"/>
      <c r="AI318" s="12"/>
      <c r="AJ318" s="12"/>
      <c r="AK318" s="12"/>
      <c r="AL318" s="12"/>
      <c r="AM318" s="12"/>
      <c r="AN318" s="12"/>
      <c r="AO318" s="12"/>
      <c r="AP318" s="12"/>
      <c r="AQ318" s="12"/>
      <c r="AR318" s="12"/>
      <c r="AS318" s="12"/>
      <c r="AT318" s="12"/>
      <c r="AU318" s="12"/>
      <c r="AV318" s="12"/>
      <c r="AW318" s="12"/>
      <c r="AX318" s="12"/>
      <c r="AY318" s="12"/>
      <c r="AZ318" s="12"/>
      <c r="BA318" s="12"/>
      <c r="BB318" s="12"/>
      <c r="BC318" s="12"/>
      <c r="BD318" s="12"/>
      <c r="BE318" s="12"/>
      <c r="BF318" s="12"/>
      <c r="BG318" s="12"/>
      <c r="BH318" s="12"/>
      <c r="BI318" s="12"/>
      <c r="BJ318" s="12"/>
      <c r="BK318" s="12"/>
      <c r="BL318" s="12"/>
      <c r="BM318" s="12"/>
      <c r="BN318" s="12"/>
      <c r="BO318" s="12"/>
      <c r="BP318" s="12"/>
      <c r="BQ318" s="12"/>
      <c r="BR318" s="12"/>
      <c r="BS318" s="12"/>
      <c r="BT318" s="12"/>
      <c r="BU318" s="12"/>
      <c r="BV318" s="12"/>
      <c r="BW318" s="12"/>
      <c r="BX318" s="12"/>
      <c r="BY318" s="12"/>
      <c r="BZ318" s="12"/>
      <c r="CA318" s="12"/>
      <c r="CB318" s="12"/>
      <c r="CC318" s="12"/>
    </row>
    <row r="319" spans="1:81" ht="15.75" x14ac:dyDescent="0.25">
      <c r="A319" s="20"/>
      <c r="B319" s="29"/>
      <c r="C319" s="29"/>
      <c r="D319" s="29"/>
      <c r="E319" s="29"/>
      <c r="F319" s="26"/>
      <c r="G319" s="13"/>
      <c r="H319" s="20"/>
      <c r="I319" s="22"/>
      <c r="J319" s="22"/>
      <c r="K319" s="22"/>
      <c r="L319" s="22"/>
      <c r="M319" s="24"/>
      <c r="N319" s="22"/>
      <c r="O319" s="20"/>
      <c r="P319" s="12"/>
      <c r="Q319" s="12"/>
      <c r="R319" s="12"/>
      <c r="S319" s="12"/>
      <c r="T319" s="12"/>
      <c r="U319" s="12"/>
      <c r="V319" s="12"/>
      <c r="W319" s="12"/>
      <c r="X319" s="12"/>
      <c r="Y319" s="12"/>
      <c r="Z319" s="12"/>
      <c r="AA319" s="12"/>
      <c r="AB319" s="12"/>
      <c r="AC319" s="12"/>
      <c r="AD319" s="12"/>
      <c r="AE319" s="12"/>
      <c r="AF319" s="12"/>
      <c r="AG319" s="12"/>
      <c r="AH319" s="12"/>
      <c r="AI319" s="12"/>
      <c r="AJ319" s="12"/>
      <c r="AK319" s="12"/>
      <c r="AL319" s="12"/>
      <c r="AM319" s="12"/>
      <c r="AN319" s="12"/>
      <c r="AO319" s="12"/>
      <c r="AP319" s="12"/>
      <c r="AQ319" s="12"/>
      <c r="AR319" s="12"/>
      <c r="AS319" s="12"/>
      <c r="AT319" s="12"/>
      <c r="AU319" s="12"/>
      <c r="AV319" s="12"/>
      <c r="AW319" s="12"/>
      <c r="AX319" s="12"/>
      <c r="AY319" s="12"/>
      <c r="AZ319" s="12"/>
      <c r="BA319" s="12"/>
      <c r="BB319" s="12"/>
      <c r="BC319" s="12"/>
      <c r="BD319" s="12"/>
      <c r="BE319" s="12"/>
      <c r="BF319" s="12"/>
      <c r="BG319" s="12"/>
      <c r="BH319" s="12"/>
      <c r="BI319" s="12"/>
      <c r="BJ319" s="12"/>
      <c r="BK319" s="12"/>
      <c r="BL319" s="12"/>
      <c r="BM319" s="12"/>
      <c r="BN319" s="12"/>
      <c r="BO319" s="12"/>
      <c r="BP319" s="12"/>
      <c r="BQ319" s="12"/>
      <c r="BR319" s="12"/>
      <c r="BS319" s="12"/>
      <c r="BT319" s="12"/>
      <c r="BU319" s="12"/>
      <c r="BV319" s="12"/>
      <c r="BW319" s="12"/>
      <c r="BX319" s="12"/>
      <c r="BY319" s="12"/>
      <c r="BZ319" s="12"/>
      <c r="CA319" s="12"/>
      <c r="CB319" s="12"/>
      <c r="CC319" s="12"/>
    </row>
    <row r="320" spans="1:81" ht="15.75" x14ac:dyDescent="0.25">
      <c r="A320" s="20"/>
      <c r="B320" s="29"/>
      <c r="C320" s="29"/>
      <c r="D320" s="29"/>
      <c r="E320" s="29"/>
      <c r="F320" s="26"/>
      <c r="G320" s="13"/>
      <c r="H320" s="20"/>
      <c r="I320" s="22"/>
      <c r="J320" s="22"/>
      <c r="K320" s="22"/>
      <c r="L320" s="22"/>
      <c r="M320" s="24"/>
      <c r="N320" s="22"/>
      <c r="O320" s="20"/>
      <c r="P320" s="12"/>
      <c r="Q320" s="12"/>
      <c r="R320" s="12"/>
      <c r="S320" s="12"/>
      <c r="T320" s="12"/>
      <c r="U320" s="12"/>
      <c r="V320" s="12"/>
      <c r="W320" s="12"/>
      <c r="X320" s="12"/>
      <c r="Y320" s="12"/>
      <c r="Z320" s="12"/>
      <c r="AA320" s="12"/>
      <c r="AB320" s="12"/>
      <c r="AC320" s="12"/>
      <c r="AD320" s="12"/>
      <c r="AE320" s="12"/>
      <c r="AF320" s="12"/>
      <c r="AG320" s="12"/>
      <c r="AH320" s="12"/>
      <c r="AI320" s="12"/>
      <c r="AJ320" s="12"/>
      <c r="AK320" s="12"/>
      <c r="AL320" s="12"/>
      <c r="AM320" s="12"/>
      <c r="AN320" s="12"/>
      <c r="AO320" s="12"/>
      <c r="AP320" s="12"/>
      <c r="AQ320" s="12"/>
      <c r="AR320" s="12"/>
      <c r="AS320" s="12"/>
      <c r="AT320" s="12"/>
      <c r="AU320" s="12"/>
      <c r="AV320" s="12"/>
      <c r="AW320" s="12"/>
      <c r="AX320" s="12"/>
      <c r="AY320" s="12"/>
      <c r="AZ320" s="12"/>
      <c r="BA320" s="12"/>
      <c r="BB320" s="12"/>
      <c r="BC320" s="12"/>
      <c r="BD320" s="12"/>
      <c r="BE320" s="12"/>
      <c r="BF320" s="12"/>
      <c r="BG320" s="12"/>
      <c r="BH320" s="12"/>
      <c r="BI320" s="12"/>
      <c r="BJ320" s="12"/>
      <c r="BK320" s="12"/>
      <c r="BL320" s="12"/>
      <c r="BM320" s="12"/>
      <c r="BN320" s="12"/>
      <c r="BO320" s="12"/>
      <c r="BP320" s="12"/>
      <c r="BQ320" s="12"/>
      <c r="BR320" s="12"/>
      <c r="BS320" s="12"/>
      <c r="BT320" s="12"/>
      <c r="BU320" s="12"/>
      <c r="BV320" s="12"/>
      <c r="BW320" s="12"/>
      <c r="BX320" s="12"/>
      <c r="BY320" s="12"/>
      <c r="BZ320" s="12"/>
      <c r="CA320" s="12"/>
      <c r="CB320" s="12"/>
      <c r="CC320" s="12"/>
    </row>
    <row r="321" spans="1:81" ht="15.75" x14ac:dyDescent="0.25">
      <c r="A321" s="20"/>
      <c r="B321" s="29"/>
      <c r="C321" s="29"/>
      <c r="D321" s="29"/>
      <c r="E321" s="29"/>
      <c r="F321" s="26"/>
      <c r="G321" s="13"/>
      <c r="H321" s="20"/>
      <c r="I321" s="22"/>
      <c r="J321" s="22"/>
      <c r="K321" s="22"/>
      <c r="L321" s="22"/>
      <c r="M321" s="24"/>
      <c r="N321" s="22"/>
      <c r="O321" s="20"/>
      <c r="P321" s="12"/>
      <c r="Q321" s="12"/>
      <c r="R321" s="12"/>
      <c r="S321" s="12"/>
      <c r="T321" s="12"/>
      <c r="U321" s="12"/>
      <c r="V321" s="12"/>
      <c r="W321" s="12"/>
      <c r="X321" s="12"/>
      <c r="Y321" s="12"/>
      <c r="Z321" s="12"/>
      <c r="AA321" s="12"/>
      <c r="AB321" s="12"/>
      <c r="AC321" s="12"/>
      <c r="AD321" s="12"/>
      <c r="AE321" s="12"/>
      <c r="AF321" s="12"/>
      <c r="AG321" s="12"/>
      <c r="AH321" s="12"/>
      <c r="AI321" s="12"/>
      <c r="AJ321" s="12"/>
      <c r="AK321" s="12"/>
      <c r="AL321" s="12"/>
      <c r="AM321" s="12"/>
      <c r="AN321" s="12"/>
      <c r="AO321" s="12"/>
      <c r="AP321" s="12"/>
      <c r="AQ321" s="12"/>
      <c r="AR321" s="12"/>
      <c r="AS321" s="12"/>
      <c r="AT321" s="12"/>
      <c r="AU321" s="12"/>
      <c r="AV321" s="12"/>
      <c r="AW321" s="12"/>
      <c r="AX321" s="12"/>
      <c r="AY321" s="12"/>
      <c r="AZ321" s="12"/>
      <c r="BA321" s="12"/>
      <c r="BB321" s="12"/>
      <c r="BC321" s="12"/>
      <c r="BD321" s="12"/>
      <c r="BE321" s="12"/>
      <c r="BF321" s="12"/>
      <c r="BG321" s="12"/>
      <c r="BH321" s="12"/>
      <c r="BI321" s="12"/>
      <c r="BJ321" s="12"/>
      <c r="BK321" s="12"/>
      <c r="BL321" s="12"/>
      <c r="BM321" s="12"/>
      <c r="BN321" s="12"/>
      <c r="BO321" s="12"/>
      <c r="BP321" s="12"/>
      <c r="BQ321" s="12"/>
      <c r="BR321" s="12"/>
      <c r="BS321" s="12"/>
      <c r="BT321" s="12"/>
      <c r="BU321" s="12"/>
      <c r="BV321" s="12"/>
      <c r="BW321" s="12"/>
      <c r="BX321" s="12"/>
      <c r="BY321" s="12"/>
      <c r="BZ321" s="12"/>
      <c r="CA321" s="12"/>
      <c r="CB321" s="12"/>
      <c r="CC321" s="12"/>
    </row>
    <row r="322" spans="1:81" ht="15.75" x14ac:dyDescent="0.25">
      <c r="A322" s="20"/>
      <c r="B322" s="29"/>
      <c r="C322" s="29"/>
      <c r="D322" s="29"/>
      <c r="E322" s="29"/>
      <c r="F322" s="26"/>
      <c r="G322" s="13"/>
      <c r="H322" s="20"/>
      <c r="I322" s="22"/>
      <c r="J322" s="22"/>
      <c r="K322" s="22"/>
      <c r="L322" s="22"/>
      <c r="M322" s="24"/>
      <c r="N322" s="22"/>
      <c r="O322" s="20"/>
      <c r="P322" s="12"/>
      <c r="Q322" s="12"/>
      <c r="R322" s="12"/>
      <c r="S322" s="12"/>
      <c r="T322" s="12"/>
      <c r="U322" s="12"/>
      <c r="V322" s="12"/>
      <c r="W322" s="12"/>
      <c r="X322" s="12"/>
      <c r="Y322" s="12"/>
      <c r="Z322" s="12"/>
      <c r="AA322" s="12"/>
      <c r="AB322" s="12"/>
      <c r="AC322" s="12"/>
      <c r="AD322" s="12"/>
      <c r="AE322" s="12"/>
      <c r="AF322" s="12"/>
      <c r="AG322" s="12"/>
      <c r="AH322" s="12"/>
      <c r="AI322" s="12"/>
      <c r="AJ322" s="12"/>
      <c r="AK322" s="12"/>
      <c r="AL322" s="12"/>
      <c r="AM322" s="12"/>
      <c r="AN322" s="12"/>
      <c r="AO322" s="12"/>
      <c r="AP322" s="12"/>
      <c r="AQ322" s="12"/>
      <c r="AR322" s="12"/>
      <c r="AS322" s="12"/>
      <c r="AT322" s="12"/>
      <c r="AU322" s="12"/>
      <c r="AV322" s="12"/>
      <c r="AW322" s="12"/>
      <c r="AX322" s="12"/>
      <c r="AY322" s="12"/>
      <c r="AZ322" s="12"/>
      <c r="BA322" s="12"/>
      <c r="BB322" s="12"/>
      <c r="BC322" s="12"/>
      <c r="BD322" s="12"/>
      <c r="BE322" s="12"/>
      <c r="BF322" s="12"/>
      <c r="BG322" s="12"/>
      <c r="BH322" s="12"/>
      <c r="BI322" s="12"/>
      <c r="BJ322" s="12"/>
      <c r="BK322" s="12"/>
      <c r="BL322" s="12"/>
      <c r="BM322" s="12"/>
      <c r="BN322" s="12"/>
      <c r="BO322" s="12"/>
      <c r="BP322" s="12"/>
      <c r="BQ322" s="12"/>
      <c r="BR322" s="12"/>
      <c r="BS322" s="12"/>
      <c r="BT322" s="12"/>
      <c r="BU322" s="12"/>
      <c r="BV322" s="12"/>
      <c r="BW322" s="12"/>
      <c r="BX322" s="12"/>
      <c r="BY322" s="12"/>
      <c r="BZ322" s="12"/>
      <c r="CA322" s="12"/>
      <c r="CB322" s="12"/>
      <c r="CC322" s="12"/>
    </row>
    <row r="323" spans="1:81" ht="15.75" x14ac:dyDescent="0.25">
      <c r="A323" s="20"/>
      <c r="B323" s="29"/>
      <c r="C323" s="29"/>
      <c r="D323" s="29"/>
      <c r="E323" s="29"/>
      <c r="F323" s="26"/>
      <c r="G323" s="13"/>
      <c r="H323" s="20"/>
      <c r="I323" s="22"/>
      <c r="J323" s="22"/>
      <c r="K323" s="22"/>
      <c r="L323" s="22"/>
      <c r="M323" s="24"/>
      <c r="N323" s="22"/>
      <c r="O323" s="20"/>
      <c r="P323" s="12"/>
      <c r="Q323" s="12"/>
      <c r="R323" s="12"/>
      <c r="S323" s="12"/>
      <c r="T323" s="12"/>
      <c r="U323" s="12"/>
      <c r="V323" s="12"/>
      <c r="W323" s="12"/>
      <c r="X323" s="12"/>
      <c r="Y323" s="12"/>
      <c r="Z323" s="12"/>
      <c r="AA323" s="12"/>
      <c r="AB323" s="12"/>
      <c r="AC323" s="12"/>
      <c r="AD323" s="12"/>
      <c r="AE323" s="12"/>
      <c r="AF323" s="12"/>
      <c r="AG323" s="12"/>
      <c r="AH323" s="12"/>
      <c r="AI323" s="12"/>
      <c r="AJ323" s="12"/>
      <c r="AK323" s="12"/>
      <c r="AL323" s="12"/>
      <c r="AM323" s="12"/>
      <c r="AN323" s="12"/>
      <c r="AO323" s="12"/>
      <c r="AP323" s="12"/>
      <c r="AQ323" s="12"/>
      <c r="AR323" s="12"/>
      <c r="AS323" s="12"/>
      <c r="AT323" s="12"/>
      <c r="AU323" s="12"/>
      <c r="AV323" s="12"/>
      <c r="AW323" s="12"/>
      <c r="AX323" s="12"/>
      <c r="AY323" s="12"/>
      <c r="AZ323" s="12"/>
      <c r="BA323" s="12"/>
      <c r="BB323" s="12"/>
      <c r="BC323" s="12"/>
      <c r="BD323" s="12"/>
      <c r="BE323" s="12"/>
      <c r="BF323" s="12"/>
      <c r="BG323" s="12"/>
      <c r="BH323" s="12"/>
      <c r="BI323" s="12"/>
      <c r="BJ323" s="12"/>
      <c r="BK323" s="12"/>
      <c r="BL323" s="12"/>
      <c r="BM323" s="12"/>
      <c r="BN323" s="12"/>
      <c r="BO323" s="12"/>
      <c r="BP323" s="12"/>
      <c r="BQ323" s="12"/>
      <c r="BR323" s="12"/>
      <c r="BS323" s="12"/>
      <c r="BT323" s="12"/>
      <c r="BU323" s="12"/>
      <c r="BV323" s="12"/>
      <c r="BW323" s="12"/>
      <c r="BX323" s="12"/>
      <c r="BY323" s="12"/>
      <c r="BZ323" s="12"/>
      <c r="CA323" s="12"/>
      <c r="CB323" s="12"/>
      <c r="CC323" s="12"/>
    </row>
    <row r="324" spans="1:81" ht="15.75" x14ac:dyDescent="0.25">
      <c r="A324" s="20"/>
      <c r="B324" s="29"/>
      <c r="C324" s="29"/>
      <c r="D324" s="29"/>
      <c r="E324" s="29"/>
      <c r="F324" s="26"/>
      <c r="G324" s="13"/>
      <c r="H324" s="20"/>
      <c r="I324" s="22"/>
      <c r="J324" s="22"/>
      <c r="K324" s="22"/>
      <c r="L324" s="22"/>
      <c r="M324" s="24"/>
      <c r="N324" s="22"/>
      <c r="O324" s="20"/>
      <c r="P324" s="12"/>
      <c r="Q324" s="12"/>
      <c r="R324" s="12"/>
      <c r="S324" s="12"/>
      <c r="T324" s="12"/>
      <c r="U324" s="12"/>
      <c r="V324" s="12"/>
      <c r="W324" s="12"/>
      <c r="X324" s="12"/>
      <c r="Y324" s="12"/>
      <c r="Z324" s="12"/>
      <c r="AA324" s="12"/>
      <c r="AB324" s="12"/>
      <c r="AC324" s="12"/>
      <c r="AD324" s="12"/>
      <c r="AE324" s="12"/>
      <c r="AF324" s="12"/>
      <c r="AG324" s="12"/>
      <c r="AH324" s="12"/>
      <c r="AI324" s="12"/>
      <c r="AJ324" s="12"/>
      <c r="AK324" s="12"/>
      <c r="AL324" s="12"/>
      <c r="AM324" s="12"/>
      <c r="AN324" s="12"/>
      <c r="AO324" s="12"/>
      <c r="AP324" s="12"/>
      <c r="AQ324" s="12"/>
      <c r="AR324" s="12"/>
      <c r="AS324" s="12"/>
      <c r="AT324" s="12"/>
      <c r="AU324" s="12"/>
      <c r="AV324" s="12"/>
      <c r="AW324" s="12"/>
      <c r="AX324" s="12"/>
      <c r="AY324" s="12"/>
      <c r="AZ324" s="12"/>
      <c r="BA324" s="12"/>
      <c r="BB324" s="12"/>
      <c r="BC324" s="12"/>
      <c r="BD324" s="12"/>
      <c r="BE324" s="12"/>
      <c r="BF324" s="12"/>
      <c r="BG324" s="12"/>
      <c r="BH324" s="12"/>
      <c r="BI324" s="12"/>
      <c r="BJ324" s="12"/>
      <c r="BK324" s="12"/>
      <c r="BL324" s="12"/>
      <c r="BM324" s="12"/>
      <c r="BN324" s="12"/>
      <c r="BO324" s="12"/>
      <c r="BP324" s="12"/>
      <c r="BQ324" s="12"/>
      <c r="BR324" s="12"/>
      <c r="BS324" s="12"/>
      <c r="BT324" s="12"/>
      <c r="BU324" s="12"/>
      <c r="BV324" s="12"/>
      <c r="BW324" s="12"/>
      <c r="BX324" s="12"/>
      <c r="BY324" s="12"/>
      <c r="BZ324" s="12"/>
      <c r="CA324" s="12"/>
      <c r="CB324" s="12"/>
      <c r="CC324" s="12"/>
    </row>
    <row r="325" spans="1:81" ht="15.75" x14ac:dyDescent="0.25">
      <c r="A325" s="20"/>
      <c r="B325" s="29"/>
      <c r="C325" s="29"/>
      <c r="D325" s="29"/>
      <c r="E325" s="29"/>
      <c r="F325" s="26"/>
      <c r="G325" s="13"/>
      <c r="H325" s="20"/>
      <c r="I325" s="22"/>
      <c r="J325" s="22"/>
      <c r="K325" s="22"/>
      <c r="L325" s="22"/>
      <c r="M325" s="24"/>
      <c r="N325" s="22"/>
      <c r="O325" s="20"/>
      <c r="P325" s="12"/>
      <c r="Q325" s="12"/>
      <c r="R325" s="12"/>
      <c r="S325" s="12"/>
      <c r="T325" s="12"/>
      <c r="U325" s="12"/>
      <c r="V325" s="12"/>
      <c r="W325" s="12"/>
      <c r="X325" s="12"/>
      <c r="Y325" s="12"/>
      <c r="Z325" s="12"/>
      <c r="AA325" s="12"/>
      <c r="AB325" s="12"/>
      <c r="AC325" s="12"/>
      <c r="AD325" s="12"/>
      <c r="AE325" s="12"/>
      <c r="AF325" s="12"/>
      <c r="AG325" s="12"/>
      <c r="AH325" s="12"/>
      <c r="AI325" s="12"/>
      <c r="AJ325" s="12"/>
      <c r="AK325" s="12"/>
      <c r="AL325" s="12"/>
      <c r="AM325" s="12"/>
      <c r="AN325" s="12"/>
      <c r="AO325" s="12"/>
      <c r="AP325" s="12"/>
      <c r="AQ325" s="12"/>
      <c r="AR325" s="12"/>
      <c r="AS325" s="12"/>
      <c r="AT325" s="12"/>
      <c r="AU325" s="12"/>
      <c r="AV325" s="12"/>
      <c r="AW325" s="12"/>
      <c r="AX325" s="12"/>
      <c r="AY325" s="12"/>
      <c r="AZ325" s="12"/>
      <c r="BA325" s="12"/>
      <c r="BB325" s="12"/>
      <c r="BC325" s="12"/>
      <c r="BD325" s="12"/>
      <c r="BE325" s="12"/>
      <c r="BF325" s="12"/>
      <c r="BG325" s="12"/>
      <c r="BH325" s="12"/>
      <c r="BI325" s="12"/>
      <c r="BJ325" s="12"/>
      <c r="BK325" s="12"/>
      <c r="BL325" s="12"/>
      <c r="BM325" s="12"/>
      <c r="BN325" s="12"/>
      <c r="BO325" s="12"/>
      <c r="BP325" s="12"/>
      <c r="BQ325" s="12"/>
      <c r="BR325" s="12"/>
      <c r="BS325" s="12"/>
      <c r="BT325" s="12"/>
      <c r="BU325" s="12"/>
      <c r="BV325" s="12"/>
      <c r="BW325" s="12"/>
      <c r="BX325" s="12"/>
      <c r="BY325" s="12"/>
      <c r="BZ325" s="12"/>
      <c r="CA325" s="12"/>
      <c r="CB325" s="12"/>
      <c r="CC325" s="12"/>
    </row>
    <row r="326" spans="1:81" ht="15.75" x14ac:dyDescent="0.25">
      <c r="A326" s="20"/>
      <c r="B326" s="29"/>
      <c r="C326" s="29"/>
      <c r="D326" s="29"/>
      <c r="E326" s="29"/>
      <c r="F326" s="26"/>
      <c r="G326" s="13"/>
      <c r="H326" s="20"/>
      <c r="I326" s="22"/>
      <c r="J326" s="22"/>
      <c r="K326" s="22"/>
      <c r="L326" s="22"/>
      <c r="M326" s="24"/>
      <c r="N326" s="22"/>
      <c r="O326" s="20"/>
      <c r="P326" s="12"/>
      <c r="Q326" s="12"/>
      <c r="R326" s="12"/>
      <c r="S326" s="12"/>
      <c r="T326" s="12"/>
      <c r="U326" s="12"/>
      <c r="V326" s="12"/>
      <c r="W326" s="12"/>
      <c r="X326" s="12"/>
      <c r="Y326" s="12"/>
      <c r="Z326" s="12"/>
      <c r="AA326" s="12"/>
      <c r="AB326" s="12"/>
      <c r="AC326" s="12"/>
      <c r="AD326" s="12"/>
      <c r="AE326" s="12"/>
      <c r="AF326" s="12"/>
      <c r="AG326" s="12"/>
      <c r="AH326" s="12"/>
      <c r="AI326" s="12"/>
      <c r="AJ326" s="12"/>
      <c r="AK326" s="12"/>
      <c r="AL326" s="12"/>
      <c r="AM326" s="12"/>
      <c r="AN326" s="12"/>
      <c r="AO326" s="12"/>
      <c r="AP326" s="12"/>
      <c r="AQ326" s="12"/>
      <c r="AR326" s="12"/>
      <c r="AS326" s="12"/>
      <c r="AT326" s="12"/>
      <c r="AU326" s="12"/>
      <c r="AV326" s="12"/>
      <c r="AW326" s="12"/>
      <c r="AX326" s="12"/>
      <c r="AY326" s="12"/>
      <c r="AZ326" s="12"/>
      <c r="BA326" s="12"/>
      <c r="BB326" s="12"/>
      <c r="BC326" s="12"/>
      <c r="BD326" s="12"/>
      <c r="BE326" s="12"/>
      <c r="BF326" s="12"/>
      <c r="BG326" s="12"/>
      <c r="BH326" s="12"/>
      <c r="BI326" s="12"/>
      <c r="BJ326" s="12"/>
      <c r="BK326" s="12"/>
      <c r="BL326" s="12"/>
      <c r="BM326" s="12"/>
      <c r="BN326" s="12"/>
      <c r="BO326" s="12"/>
      <c r="BP326" s="12"/>
      <c r="BQ326" s="12"/>
      <c r="BR326" s="12"/>
      <c r="BS326" s="12"/>
      <c r="BT326" s="12"/>
      <c r="BU326" s="12"/>
      <c r="BV326" s="12"/>
      <c r="BW326" s="12"/>
      <c r="BX326" s="12"/>
      <c r="BY326" s="12"/>
      <c r="BZ326" s="12"/>
      <c r="CA326" s="12"/>
      <c r="CB326" s="12"/>
      <c r="CC326" s="12"/>
    </row>
    <row r="327" spans="1:81" ht="15.75" x14ac:dyDescent="0.25">
      <c r="A327" s="20"/>
      <c r="B327" s="29"/>
      <c r="C327" s="29"/>
      <c r="D327" s="29"/>
      <c r="E327" s="29"/>
      <c r="F327" s="26"/>
      <c r="G327" s="13"/>
      <c r="H327" s="20"/>
      <c r="I327" s="22"/>
      <c r="J327" s="22"/>
      <c r="K327" s="22"/>
      <c r="L327" s="22"/>
      <c r="M327" s="24"/>
      <c r="N327" s="22"/>
      <c r="O327" s="20"/>
      <c r="P327" s="12"/>
      <c r="Q327" s="12"/>
      <c r="R327" s="12"/>
      <c r="S327" s="12"/>
      <c r="T327" s="12"/>
      <c r="U327" s="12"/>
      <c r="V327" s="12"/>
      <c r="W327" s="12"/>
      <c r="X327" s="12"/>
      <c r="Y327" s="12"/>
      <c r="Z327" s="12"/>
      <c r="AA327" s="12"/>
      <c r="AB327" s="12"/>
      <c r="AC327" s="12"/>
      <c r="AD327" s="12"/>
      <c r="AE327" s="12"/>
      <c r="AF327" s="12"/>
      <c r="AG327" s="12"/>
      <c r="AH327" s="12"/>
      <c r="AI327" s="12"/>
      <c r="AJ327" s="12"/>
      <c r="AK327" s="12"/>
      <c r="AL327" s="12"/>
      <c r="AM327" s="12"/>
      <c r="AN327" s="12"/>
      <c r="AO327" s="12"/>
      <c r="AP327" s="12"/>
      <c r="AQ327" s="12"/>
      <c r="AR327" s="12"/>
      <c r="AS327" s="12"/>
      <c r="AT327" s="12"/>
      <c r="AU327" s="12"/>
      <c r="AV327" s="12"/>
      <c r="AW327" s="12"/>
      <c r="AX327" s="12"/>
      <c r="AY327" s="12"/>
      <c r="AZ327" s="12"/>
      <c r="BA327" s="12"/>
      <c r="BB327" s="12"/>
      <c r="BC327" s="12"/>
      <c r="BD327" s="12"/>
      <c r="BE327" s="12"/>
      <c r="BF327" s="12"/>
      <c r="BG327" s="12"/>
      <c r="BH327" s="12"/>
      <c r="BI327" s="12"/>
      <c r="BJ327" s="12"/>
      <c r="BK327" s="12"/>
      <c r="BL327" s="12"/>
      <c r="BM327" s="12"/>
      <c r="BN327" s="12"/>
      <c r="BO327" s="12"/>
      <c r="BP327" s="12"/>
      <c r="BQ327" s="12"/>
      <c r="BR327" s="12"/>
      <c r="BS327" s="12"/>
      <c r="BT327" s="12"/>
      <c r="BU327" s="12"/>
      <c r="BV327" s="12"/>
      <c r="BW327" s="12"/>
      <c r="BX327" s="12"/>
      <c r="BY327" s="12"/>
      <c r="BZ327" s="12"/>
      <c r="CA327" s="12"/>
      <c r="CB327" s="12"/>
      <c r="CC327" s="12"/>
    </row>
    <row r="328" spans="1:81" ht="15.75" x14ac:dyDescent="0.25">
      <c r="A328" s="20"/>
      <c r="B328" s="29"/>
      <c r="C328" s="29"/>
      <c r="D328" s="29"/>
      <c r="E328" s="29"/>
      <c r="F328" s="26"/>
      <c r="G328" s="13"/>
      <c r="H328" s="20"/>
      <c r="I328" s="22"/>
      <c r="J328" s="22"/>
      <c r="K328" s="22"/>
      <c r="L328" s="22"/>
      <c r="M328" s="24"/>
      <c r="N328" s="22"/>
      <c r="O328" s="20"/>
      <c r="P328" s="12"/>
      <c r="Q328" s="12"/>
      <c r="R328" s="12"/>
      <c r="S328" s="12"/>
      <c r="T328" s="12"/>
      <c r="U328" s="12"/>
      <c r="V328" s="12"/>
      <c r="W328" s="12"/>
      <c r="X328" s="12"/>
      <c r="Y328" s="12"/>
      <c r="Z328" s="12"/>
      <c r="AA328" s="12"/>
      <c r="AB328" s="12"/>
      <c r="AC328" s="12"/>
      <c r="AD328" s="12"/>
      <c r="AE328" s="12"/>
      <c r="AF328" s="12"/>
      <c r="AG328" s="12"/>
      <c r="AH328" s="12"/>
      <c r="AI328" s="12"/>
      <c r="AJ328" s="12"/>
      <c r="AK328" s="12"/>
      <c r="AL328" s="12"/>
      <c r="AM328" s="12"/>
      <c r="AN328" s="12"/>
      <c r="AO328" s="12"/>
      <c r="AP328" s="12"/>
      <c r="AQ328" s="12"/>
      <c r="AR328" s="12"/>
      <c r="AS328" s="12"/>
      <c r="AT328" s="12"/>
      <c r="AU328" s="12"/>
      <c r="AV328" s="12"/>
      <c r="AW328" s="12"/>
      <c r="AX328" s="12"/>
      <c r="AY328" s="12"/>
      <c r="AZ328" s="12"/>
      <c r="BA328" s="12"/>
      <c r="BB328" s="12"/>
      <c r="BC328" s="12"/>
      <c r="BD328" s="12"/>
      <c r="BE328" s="12"/>
      <c r="BF328" s="12"/>
      <c r="BG328" s="12"/>
      <c r="BH328" s="12"/>
      <c r="BI328" s="12"/>
      <c r="BJ328" s="12"/>
      <c r="BK328" s="12"/>
      <c r="BL328" s="12"/>
      <c r="BM328" s="12"/>
      <c r="BN328" s="12"/>
      <c r="BO328" s="12"/>
      <c r="BP328" s="12"/>
      <c r="BQ328" s="12"/>
      <c r="BR328" s="12"/>
      <c r="BS328" s="12"/>
      <c r="BT328" s="12"/>
      <c r="BU328" s="12"/>
      <c r="BV328" s="12"/>
      <c r="BW328" s="12"/>
      <c r="BX328" s="12"/>
      <c r="BY328" s="12"/>
      <c r="BZ328" s="12"/>
      <c r="CA328" s="12"/>
      <c r="CB328" s="12"/>
      <c r="CC328" s="12"/>
    </row>
    <row r="329" spans="1:81" ht="15.75" x14ac:dyDescent="0.25">
      <c r="A329" s="20"/>
      <c r="B329" s="29"/>
      <c r="C329" s="29"/>
      <c r="D329" s="29"/>
      <c r="E329" s="29"/>
      <c r="F329" s="26"/>
      <c r="G329" s="13"/>
      <c r="H329" s="20"/>
      <c r="I329" s="22"/>
      <c r="J329" s="22"/>
      <c r="K329" s="22"/>
      <c r="L329" s="22"/>
      <c r="M329" s="24"/>
      <c r="N329" s="22"/>
      <c r="O329" s="20"/>
      <c r="P329" s="12"/>
      <c r="Q329" s="12"/>
      <c r="R329" s="12"/>
      <c r="S329" s="12"/>
      <c r="T329" s="12"/>
      <c r="U329" s="12"/>
      <c r="V329" s="12"/>
      <c r="W329" s="12"/>
      <c r="X329" s="12"/>
      <c r="Y329" s="12"/>
      <c r="Z329" s="12"/>
      <c r="AA329" s="12"/>
      <c r="AB329" s="12"/>
      <c r="AC329" s="12"/>
      <c r="AD329" s="12"/>
      <c r="AE329" s="12"/>
      <c r="AF329" s="12"/>
      <c r="AG329" s="12"/>
      <c r="AH329" s="12"/>
      <c r="AI329" s="12"/>
      <c r="AJ329" s="12"/>
      <c r="AK329" s="12"/>
      <c r="AL329" s="12"/>
      <c r="AM329" s="12"/>
      <c r="AN329" s="12"/>
      <c r="AO329" s="12"/>
      <c r="AP329" s="12"/>
      <c r="AQ329" s="12"/>
      <c r="AR329" s="12"/>
      <c r="AS329" s="12"/>
      <c r="AT329" s="12"/>
      <c r="AU329" s="12"/>
      <c r="AV329" s="12"/>
      <c r="AW329" s="12"/>
      <c r="AX329" s="12"/>
      <c r="AY329" s="12"/>
      <c r="AZ329" s="12"/>
      <c r="BA329" s="12"/>
      <c r="BB329" s="12"/>
      <c r="BC329" s="12"/>
      <c r="BD329" s="12"/>
      <c r="BE329" s="12"/>
      <c r="BF329" s="12"/>
      <c r="BG329" s="12"/>
      <c r="BH329" s="12"/>
      <c r="BI329" s="12"/>
      <c r="BJ329" s="12"/>
      <c r="BK329" s="12"/>
      <c r="BL329" s="12"/>
      <c r="BM329" s="12"/>
      <c r="BN329" s="12"/>
      <c r="BO329" s="12"/>
      <c r="BP329" s="12"/>
      <c r="BQ329" s="12"/>
      <c r="BR329" s="12"/>
      <c r="BS329" s="12"/>
      <c r="BT329" s="12"/>
      <c r="BU329" s="12"/>
      <c r="BV329" s="12"/>
      <c r="BW329" s="12"/>
      <c r="BX329" s="12"/>
      <c r="BY329" s="12"/>
      <c r="BZ329" s="12"/>
      <c r="CA329" s="12"/>
      <c r="CB329" s="12"/>
      <c r="CC329" s="12"/>
    </row>
    <row r="330" spans="1:81" ht="15.75" x14ac:dyDescent="0.25">
      <c r="A330" s="20"/>
      <c r="B330" s="29"/>
      <c r="C330" s="29"/>
      <c r="D330" s="29"/>
      <c r="E330" s="29"/>
      <c r="F330" s="26"/>
      <c r="G330" s="13"/>
      <c r="H330" s="20"/>
      <c r="I330" s="22"/>
      <c r="J330" s="22"/>
      <c r="K330" s="22"/>
      <c r="L330" s="22"/>
      <c r="M330" s="24"/>
      <c r="N330" s="22"/>
      <c r="O330" s="20"/>
      <c r="P330" s="12"/>
      <c r="Q330" s="12"/>
      <c r="R330" s="12"/>
      <c r="S330" s="12"/>
      <c r="T330" s="12"/>
      <c r="U330" s="12"/>
      <c r="V330" s="12"/>
      <c r="W330" s="12"/>
      <c r="X330" s="12"/>
      <c r="Y330" s="12"/>
      <c r="Z330" s="12"/>
      <c r="AA330" s="12"/>
      <c r="AB330" s="12"/>
      <c r="AC330" s="12"/>
      <c r="AD330" s="12"/>
      <c r="AE330" s="12"/>
      <c r="AF330" s="12"/>
      <c r="AG330" s="12"/>
      <c r="AH330" s="12"/>
      <c r="AI330" s="12"/>
      <c r="AJ330" s="12"/>
      <c r="AK330" s="12"/>
      <c r="AL330" s="12"/>
      <c r="AM330" s="12"/>
      <c r="AN330" s="12"/>
      <c r="AO330" s="12"/>
      <c r="AP330" s="12"/>
      <c r="AQ330" s="12"/>
      <c r="AR330" s="12"/>
      <c r="AS330" s="12"/>
      <c r="AT330" s="12"/>
      <c r="AU330" s="12"/>
      <c r="AV330" s="12"/>
      <c r="AW330" s="12"/>
      <c r="AX330" s="12"/>
      <c r="AY330" s="12"/>
      <c r="AZ330" s="12"/>
      <c r="BA330" s="12"/>
      <c r="BB330" s="12"/>
      <c r="BC330" s="12"/>
      <c r="BD330" s="12"/>
      <c r="BE330" s="12"/>
      <c r="BF330" s="12"/>
      <c r="BG330" s="12"/>
      <c r="BH330" s="12"/>
      <c r="BI330" s="12"/>
      <c r="BJ330" s="12"/>
      <c r="BK330" s="12"/>
      <c r="BL330" s="12"/>
      <c r="BM330" s="12"/>
      <c r="BN330" s="12"/>
      <c r="BO330" s="12"/>
      <c r="BP330" s="12"/>
      <c r="BQ330" s="12"/>
      <c r="BR330" s="12"/>
      <c r="BS330" s="12"/>
      <c r="BT330" s="12"/>
      <c r="BU330" s="12"/>
      <c r="BV330" s="12"/>
      <c r="BW330" s="12"/>
      <c r="BX330" s="12"/>
      <c r="BY330" s="12"/>
      <c r="BZ330" s="12"/>
      <c r="CA330" s="12"/>
      <c r="CB330" s="12"/>
      <c r="CC330" s="12"/>
    </row>
    <row r="331" spans="1:81" ht="15.75" x14ac:dyDescent="0.25">
      <c r="A331" s="20"/>
      <c r="B331" s="29"/>
      <c r="C331" s="29"/>
      <c r="D331" s="29"/>
      <c r="E331" s="29"/>
      <c r="F331" s="26"/>
      <c r="G331" s="13"/>
      <c r="H331" s="20"/>
      <c r="I331" s="22"/>
      <c r="J331" s="22"/>
      <c r="K331" s="22"/>
      <c r="L331" s="22"/>
      <c r="M331" s="24"/>
      <c r="N331" s="22"/>
      <c r="O331" s="20"/>
      <c r="P331" s="12"/>
      <c r="Q331" s="12"/>
      <c r="R331" s="12"/>
      <c r="S331" s="12"/>
      <c r="T331" s="12"/>
      <c r="U331" s="12"/>
      <c r="V331" s="12"/>
      <c r="W331" s="12"/>
      <c r="X331" s="12"/>
      <c r="Y331" s="12"/>
      <c r="Z331" s="12"/>
      <c r="AA331" s="12"/>
      <c r="AB331" s="12"/>
      <c r="AC331" s="12"/>
      <c r="AD331" s="12"/>
      <c r="AE331" s="12"/>
      <c r="AF331" s="12"/>
      <c r="AG331" s="12"/>
      <c r="AH331" s="12"/>
      <c r="AI331" s="12"/>
      <c r="AJ331" s="12"/>
      <c r="AK331" s="12"/>
      <c r="AL331" s="12"/>
      <c r="AM331" s="12"/>
      <c r="AN331" s="12"/>
      <c r="AO331" s="12"/>
      <c r="AP331" s="12"/>
      <c r="AQ331" s="12"/>
      <c r="AR331" s="12"/>
      <c r="AS331" s="12"/>
      <c r="AT331" s="12"/>
      <c r="AU331" s="12"/>
      <c r="AV331" s="12"/>
      <c r="AW331" s="12"/>
      <c r="AX331" s="12"/>
      <c r="AY331" s="12"/>
      <c r="AZ331" s="12"/>
      <c r="BA331" s="12"/>
      <c r="BB331" s="12"/>
      <c r="BC331" s="12"/>
      <c r="BD331" s="12"/>
      <c r="BE331" s="12"/>
      <c r="BF331" s="12"/>
      <c r="BG331" s="12"/>
      <c r="BH331" s="12"/>
      <c r="BI331" s="12"/>
      <c r="BJ331" s="12"/>
      <c r="BK331" s="12"/>
      <c r="BL331" s="12"/>
      <c r="BM331" s="12"/>
      <c r="BN331" s="12"/>
      <c r="BO331" s="12"/>
      <c r="BP331" s="12"/>
      <c r="BQ331" s="12"/>
      <c r="BR331" s="12"/>
      <c r="BS331" s="12"/>
      <c r="BT331" s="12"/>
      <c r="BU331" s="12"/>
      <c r="BV331" s="12"/>
      <c r="BW331" s="12"/>
      <c r="BX331" s="12"/>
      <c r="BY331" s="12"/>
      <c r="BZ331" s="12"/>
      <c r="CA331" s="12"/>
      <c r="CB331" s="12"/>
      <c r="CC331" s="12"/>
    </row>
    <row r="332" spans="1:81" ht="15.75" x14ac:dyDescent="0.25">
      <c r="A332" s="20"/>
      <c r="B332" s="29"/>
      <c r="C332" s="29"/>
      <c r="D332" s="29"/>
      <c r="E332" s="29"/>
      <c r="F332" s="26"/>
      <c r="G332" s="13"/>
      <c r="H332" s="20"/>
      <c r="I332" s="22"/>
      <c r="J332" s="22"/>
      <c r="K332" s="22"/>
      <c r="L332" s="22"/>
      <c r="M332" s="24"/>
      <c r="N332" s="22"/>
      <c r="O332" s="20"/>
      <c r="P332" s="12"/>
      <c r="Q332" s="12"/>
      <c r="R332" s="12"/>
      <c r="S332" s="12"/>
      <c r="T332" s="12"/>
      <c r="U332" s="12"/>
      <c r="V332" s="12"/>
      <c r="W332" s="12"/>
      <c r="X332" s="12"/>
      <c r="Y332" s="12"/>
      <c r="Z332" s="12"/>
      <c r="AA332" s="12"/>
      <c r="AB332" s="12"/>
      <c r="AC332" s="12"/>
      <c r="AD332" s="12"/>
      <c r="AE332" s="12"/>
      <c r="AF332" s="12"/>
      <c r="AG332" s="12"/>
      <c r="AH332" s="12"/>
      <c r="AI332" s="12"/>
      <c r="AJ332" s="12"/>
      <c r="AK332" s="12"/>
      <c r="AL332" s="12"/>
      <c r="AM332" s="12"/>
      <c r="AN332" s="12"/>
      <c r="AO332" s="12"/>
      <c r="AP332" s="12"/>
      <c r="AQ332" s="12"/>
      <c r="AR332" s="12"/>
      <c r="AS332" s="12"/>
      <c r="AT332" s="12"/>
      <c r="AU332" s="12"/>
      <c r="AV332" s="12"/>
      <c r="AW332" s="12"/>
      <c r="AX332" s="12"/>
      <c r="AY332" s="12"/>
      <c r="AZ332" s="12"/>
      <c r="BA332" s="12"/>
      <c r="BB332" s="12"/>
      <c r="BC332" s="12"/>
      <c r="BD332" s="12"/>
      <c r="BE332" s="12"/>
      <c r="BF332" s="12"/>
      <c r="BG332" s="12"/>
      <c r="BH332" s="12"/>
      <c r="BI332" s="12"/>
      <c r="BJ332" s="12"/>
      <c r="BK332" s="12"/>
      <c r="BL332" s="12"/>
      <c r="BM332" s="12"/>
      <c r="BN332" s="12"/>
      <c r="BO332" s="12"/>
      <c r="BP332" s="12"/>
      <c r="BQ332" s="12"/>
      <c r="BR332" s="12"/>
      <c r="BS332" s="12"/>
      <c r="BT332" s="12"/>
      <c r="BU332" s="12"/>
      <c r="BV332" s="12"/>
      <c r="BW332" s="12"/>
      <c r="BX332" s="12"/>
      <c r="BY332" s="12"/>
      <c r="BZ332" s="12"/>
      <c r="CA332" s="12"/>
      <c r="CB332" s="12"/>
      <c r="CC332" s="12"/>
    </row>
    <row r="333" spans="1:81" ht="15.75" x14ac:dyDescent="0.25">
      <c r="A333" s="20"/>
      <c r="B333" s="29"/>
      <c r="C333" s="29"/>
      <c r="D333" s="29"/>
      <c r="E333" s="29"/>
      <c r="F333" s="26"/>
      <c r="G333" s="13"/>
      <c r="H333" s="20"/>
      <c r="I333" s="22"/>
      <c r="J333" s="22"/>
      <c r="K333" s="22"/>
      <c r="L333" s="22"/>
      <c r="M333" s="24"/>
      <c r="N333" s="22"/>
      <c r="O333" s="20"/>
      <c r="P333" s="12"/>
      <c r="Q333" s="12"/>
      <c r="R333" s="12"/>
      <c r="S333" s="12"/>
      <c r="T333" s="12"/>
      <c r="U333" s="12"/>
      <c r="V333" s="12"/>
      <c r="W333" s="12"/>
      <c r="X333" s="12"/>
      <c r="Y333" s="12"/>
      <c r="Z333" s="12"/>
      <c r="AA333" s="12"/>
      <c r="AB333" s="12"/>
      <c r="AC333" s="12"/>
      <c r="AD333" s="12"/>
      <c r="AE333" s="12"/>
      <c r="AF333" s="12"/>
      <c r="AG333" s="12"/>
      <c r="AH333" s="12"/>
      <c r="AI333" s="12"/>
      <c r="AJ333" s="12"/>
      <c r="AK333" s="12"/>
      <c r="AL333" s="12"/>
      <c r="AM333" s="12"/>
      <c r="AN333" s="12"/>
      <c r="AO333" s="12"/>
      <c r="AP333" s="12"/>
      <c r="AQ333" s="12"/>
      <c r="AR333" s="12"/>
      <c r="AS333" s="12"/>
      <c r="AT333" s="12"/>
      <c r="AU333" s="12"/>
      <c r="AV333" s="12"/>
      <c r="AW333" s="12"/>
      <c r="AX333" s="12"/>
      <c r="AY333" s="12"/>
      <c r="AZ333" s="12"/>
      <c r="BA333" s="12"/>
      <c r="BB333" s="12"/>
      <c r="BC333" s="12"/>
      <c r="BD333" s="12"/>
      <c r="BE333" s="12"/>
      <c r="BF333" s="12"/>
      <c r="BG333" s="12"/>
      <c r="BH333" s="12"/>
      <c r="BI333" s="12"/>
      <c r="BJ333" s="12"/>
      <c r="BK333" s="12"/>
      <c r="BL333" s="12"/>
      <c r="BM333" s="12"/>
      <c r="BN333" s="12"/>
      <c r="BO333" s="12"/>
      <c r="BP333" s="12"/>
      <c r="BQ333" s="12"/>
      <c r="BR333" s="12"/>
      <c r="BS333" s="12"/>
      <c r="BT333" s="12"/>
      <c r="BU333" s="12"/>
      <c r="BV333" s="12"/>
      <c r="BW333" s="12"/>
      <c r="BX333" s="12"/>
      <c r="BY333" s="12"/>
      <c r="BZ333" s="12"/>
      <c r="CA333" s="12"/>
      <c r="CB333" s="12"/>
      <c r="CC333" s="12"/>
    </row>
    <row r="334" spans="1:81" ht="15.75" x14ac:dyDescent="0.25">
      <c r="A334" s="20"/>
      <c r="B334" s="29"/>
      <c r="C334" s="29"/>
      <c r="D334" s="29"/>
      <c r="E334" s="29"/>
      <c r="F334" s="26"/>
      <c r="G334" s="13"/>
      <c r="H334" s="20"/>
      <c r="I334" s="22"/>
      <c r="J334" s="22"/>
      <c r="K334" s="22"/>
      <c r="L334" s="22"/>
      <c r="M334" s="24"/>
      <c r="N334" s="22"/>
      <c r="O334" s="20"/>
      <c r="P334" s="12"/>
      <c r="Q334" s="12"/>
      <c r="R334" s="12"/>
      <c r="S334" s="12"/>
      <c r="T334" s="12"/>
      <c r="U334" s="12"/>
      <c r="V334" s="12"/>
      <c r="W334" s="12"/>
      <c r="X334" s="12"/>
      <c r="Y334" s="12"/>
      <c r="Z334" s="12"/>
      <c r="AA334" s="12"/>
      <c r="AB334" s="12"/>
      <c r="AC334" s="12"/>
      <c r="AD334" s="12"/>
      <c r="AE334" s="12"/>
      <c r="AF334" s="12"/>
      <c r="AG334" s="12"/>
      <c r="AH334" s="12"/>
      <c r="AI334" s="12"/>
      <c r="AJ334" s="12"/>
      <c r="AK334" s="12"/>
      <c r="AL334" s="12"/>
      <c r="AM334" s="12"/>
      <c r="AN334" s="12"/>
      <c r="AO334" s="12"/>
      <c r="AP334" s="12"/>
      <c r="AQ334" s="12"/>
      <c r="AR334" s="12"/>
      <c r="AS334" s="12"/>
      <c r="AT334" s="12"/>
      <c r="AU334" s="12"/>
      <c r="AV334" s="12"/>
      <c r="AW334" s="12"/>
      <c r="AX334" s="12"/>
      <c r="AY334" s="12"/>
      <c r="AZ334" s="12"/>
      <c r="BA334" s="12"/>
      <c r="BB334" s="12"/>
      <c r="BC334" s="12"/>
      <c r="BD334" s="12"/>
      <c r="BE334" s="12"/>
      <c r="BF334" s="12"/>
      <c r="BG334" s="12"/>
      <c r="BH334" s="12"/>
      <c r="BI334" s="12"/>
      <c r="BJ334" s="12"/>
      <c r="BK334" s="12"/>
      <c r="BL334" s="12"/>
      <c r="BM334" s="12"/>
      <c r="BN334" s="12"/>
      <c r="BO334" s="12"/>
      <c r="BP334" s="12"/>
      <c r="BQ334" s="12"/>
      <c r="BR334" s="12"/>
      <c r="BS334" s="12"/>
      <c r="BT334" s="12"/>
      <c r="BU334" s="12"/>
      <c r="BV334" s="12"/>
      <c r="BW334" s="12"/>
      <c r="BX334" s="12"/>
      <c r="BY334" s="12"/>
      <c r="BZ334" s="12"/>
      <c r="CA334" s="12"/>
      <c r="CB334" s="12"/>
      <c r="CC334" s="12"/>
    </row>
    <row r="335" spans="1:81" ht="15.75" x14ac:dyDescent="0.25">
      <c r="A335" s="20"/>
      <c r="B335" s="29"/>
      <c r="C335" s="29"/>
      <c r="D335" s="29"/>
      <c r="E335" s="29"/>
      <c r="F335" s="26"/>
      <c r="G335" s="13"/>
      <c r="H335" s="20"/>
      <c r="I335" s="22"/>
      <c r="J335" s="22"/>
      <c r="K335" s="22"/>
      <c r="L335" s="22"/>
      <c r="M335" s="24"/>
      <c r="N335" s="22"/>
      <c r="O335" s="20"/>
      <c r="P335" s="12"/>
      <c r="Q335" s="12"/>
      <c r="R335" s="12"/>
      <c r="S335" s="12"/>
      <c r="T335" s="12"/>
      <c r="U335" s="12"/>
      <c r="V335" s="12"/>
      <c r="W335" s="12"/>
      <c r="X335" s="12"/>
      <c r="Y335" s="12"/>
      <c r="Z335" s="12"/>
      <c r="AA335" s="12"/>
      <c r="AB335" s="12"/>
      <c r="AC335" s="12"/>
      <c r="AD335" s="12"/>
      <c r="AE335" s="12"/>
      <c r="AF335" s="12"/>
      <c r="AG335" s="12"/>
      <c r="AH335" s="12"/>
      <c r="AI335" s="12"/>
      <c r="AJ335" s="12"/>
      <c r="AK335" s="12"/>
      <c r="AL335" s="12"/>
      <c r="AM335" s="12"/>
      <c r="AN335" s="12"/>
      <c r="AO335" s="12"/>
      <c r="AP335" s="12"/>
      <c r="AQ335" s="12"/>
      <c r="AR335" s="12"/>
      <c r="AS335" s="12"/>
      <c r="AT335" s="12"/>
      <c r="AU335" s="12"/>
      <c r="AV335" s="12"/>
      <c r="AW335" s="12"/>
      <c r="AX335" s="12"/>
      <c r="AY335" s="12"/>
      <c r="AZ335" s="12"/>
      <c r="BA335" s="12"/>
      <c r="BB335" s="12"/>
      <c r="BC335" s="12"/>
      <c r="BD335" s="12"/>
      <c r="BE335" s="12"/>
      <c r="BF335" s="12"/>
      <c r="BG335" s="12"/>
      <c r="BH335" s="12"/>
      <c r="BI335" s="12"/>
      <c r="BJ335" s="12"/>
      <c r="BK335" s="12"/>
      <c r="BL335" s="12"/>
      <c r="BM335" s="12"/>
      <c r="BN335" s="12"/>
      <c r="BO335" s="12"/>
      <c r="BP335" s="12"/>
      <c r="BQ335" s="12"/>
      <c r="BR335" s="12"/>
      <c r="BS335" s="12"/>
      <c r="BT335" s="12"/>
      <c r="BU335" s="12"/>
      <c r="BV335" s="12"/>
      <c r="BW335" s="12"/>
      <c r="BX335" s="12"/>
      <c r="BY335" s="12"/>
      <c r="BZ335" s="12"/>
      <c r="CA335" s="12"/>
      <c r="CB335" s="12"/>
      <c r="CC335" s="12"/>
    </row>
    <row r="336" spans="1:81" ht="15.75" x14ac:dyDescent="0.25">
      <c r="A336" s="20"/>
      <c r="B336" s="29"/>
      <c r="C336" s="29"/>
      <c r="D336" s="29"/>
      <c r="E336" s="29"/>
      <c r="F336" s="26"/>
      <c r="G336" s="13"/>
      <c r="H336" s="20"/>
      <c r="I336" s="22"/>
      <c r="J336" s="22"/>
      <c r="K336" s="22"/>
      <c r="L336" s="22"/>
      <c r="M336" s="24"/>
      <c r="N336" s="22"/>
      <c r="O336" s="20"/>
      <c r="P336" s="12"/>
      <c r="Q336" s="12"/>
      <c r="R336" s="12"/>
      <c r="S336" s="12"/>
      <c r="T336" s="12"/>
      <c r="U336" s="12"/>
      <c r="V336" s="12"/>
      <c r="W336" s="12"/>
      <c r="X336" s="12"/>
      <c r="Y336" s="12"/>
      <c r="Z336" s="12"/>
      <c r="AA336" s="12"/>
      <c r="AB336" s="12"/>
      <c r="AC336" s="12"/>
      <c r="AD336" s="12"/>
      <c r="AE336" s="12"/>
      <c r="AF336" s="12"/>
      <c r="AG336" s="12"/>
      <c r="AH336" s="12"/>
      <c r="AI336" s="12"/>
      <c r="AJ336" s="12"/>
      <c r="AK336" s="12"/>
      <c r="AL336" s="12"/>
      <c r="AM336" s="12"/>
      <c r="AN336" s="12"/>
      <c r="AO336" s="12"/>
      <c r="AP336" s="12"/>
      <c r="AQ336" s="12"/>
      <c r="AR336" s="12"/>
      <c r="AS336" s="12"/>
      <c r="AT336" s="12"/>
      <c r="AU336" s="12"/>
      <c r="AV336" s="12"/>
      <c r="AW336" s="12"/>
      <c r="AX336" s="12"/>
      <c r="AY336" s="12"/>
      <c r="AZ336" s="12"/>
      <c r="BA336" s="12"/>
      <c r="BB336" s="12"/>
      <c r="BC336" s="12"/>
      <c r="BD336" s="12"/>
      <c r="BE336" s="12"/>
      <c r="BF336" s="12"/>
      <c r="BG336" s="12"/>
      <c r="BH336" s="12"/>
      <c r="BI336" s="12"/>
      <c r="BJ336" s="12"/>
      <c r="BK336" s="12"/>
      <c r="BL336" s="12"/>
      <c r="BM336" s="12"/>
      <c r="BN336" s="12"/>
      <c r="BO336" s="12"/>
      <c r="BP336" s="12"/>
      <c r="BQ336" s="12"/>
      <c r="BR336" s="12"/>
      <c r="BS336" s="12"/>
      <c r="BT336" s="12"/>
      <c r="BU336" s="12"/>
      <c r="BV336" s="12"/>
      <c r="BW336" s="12"/>
      <c r="BX336" s="12"/>
      <c r="BY336" s="12"/>
      <c r="BZ336" s="12"/>
      <c r="CA336" s="12"/>
      <c r="CB336" s="12"/>
      <c r="CC336" s="12"/>
    </row>
    <row r="337" spans="1:81" ht="15.75" x14ac:dyDescent="0.25">
      <c r="A337" s="20"/>
      <c r="B337" s="29"/>
      <c r="C337" s="29"/>
      <c r="D337" s="29"/>
      <c r="E337" s="29"/>
      <c r="F337" s="26"/>
      <c r="G337" s="13"/>
      <c r="H337" s="20"/>
      <c r="I337" s="22"/>
      <c r="J337" s="22"/>
      <c r="K337" s="22"/>
      <c r="L337" s="22"/>
      <c r="M337" s="24"/>
      <c r="N337" s="22"/>
      <c r="O337" s="20"/>
      <c r="P337" s="12"/>
      <c r="Q337" s="12"/>
      <c r="R337" s="12"/>
      <c r="S337" s="12"/>
      <c r="T337" s="12"/>
      <c r="U337" s="12"/>
      <c r="V337" s="12"/>
      <c r="W337" s="12"/>
      <c r="X337" s="12"/>
      <c r="Y337" s="12"/>
      <c r="Z337" s="12"/>
      <c r="AA337" s="12"/>
      <c r="AB337" s="12"/>
      <c r="AC337" s="12"/>
      <c r="AD337" s="12"/>
      <c r="AE337" s="12"/>
      <c r="AF337" s="12"/>
      <c r="AG337" s="12"/>
      <c r="AH337" s="12"/>
      <c r="AI337" s="12"/>
      <c r="AJ337" s="12"/>
      <c r="AK337" s="12"/>
      <c r="AL337" s="12"/>
      <c r="AM337" s="12"/>
      <c r="AN337" s="12"/>
      <c r="AO337" s="12"/>
      <c r="AP337" s="12"/>
      <c r="AQ337" s="12"/>
      <c r="AR337" s="12"/>
      <c r="AS337" s="12"/>
      <c r="AT337" s="12"/>
      <c r="AU337" s="12"/>
      <c r="AV337" s="12"/>
      <c r="AW337" s="12"/>
      <c r="AX337" s="12"/>
      <c r="AY337" s="12"/>
      <c r="AZ337" s="12"/>
      <c r="BA337" s="12"/>
      <c r="BB337" s="12"/>
      <c r="BC337" s="12"/>
      <c r="BD337" s="12"/>
      <c r="BE337" s="12"/>
      <c r="BF337" s="12"/>
      <c r="BG337" s="12"/>
      <c r="BH337" s="12"/>
      <c r="BI337" s="12"/>
      <c r="BJ337" s="12"/>
      <c r="BK337" s="12"/>
      <c r="BL337" s="12"/>
      <c r="BM337" s="12"/>
      <c r="BN337" s="12"/>
      <c r="BO337" s="12"/>
      <c r="BP337" s="12"/>
      <c r="BQ337" s="12"/>
      <c r="BR337" s="12"/>
      <c r="BS337" s="12"/>
      <c r="BT337" s="12"/>
      <c r="BU337" s="12"/>
      <c r="BV337" s="12"/>
      <c r="BW337" s="12"/>
      <c r="BX337" s="12"/>
      <c r="BY337" s="12"/>
      <c r="BZ337" s="12"/>
      <c r="CA337" s="12"/>
      <c r="CB337" s="12"/>
      <c r="CC337" s="12"/>
    </row>
    <row r="338" spans="1:81" ht="15.75" x14ac:dyDescent="0.25">
      <c r="A338" s="20"/>
      <c r="B338" s="29"/>
      <c r="C338" s="29"/>
      <c r="D338" s="29"/>
      <c r="E338" s="29"/>
      <c r="F338" s="26"/>
      <c r="G338" s="13"/>
      <c r="H338" s="20"/>
      <c r="I338" s="22"/>
      <c r="J338" s="22"/>
      <c r="K338" s="22"/>
      <c r="L338" s="22"/>
      <c r="M338" s="24"/>
      <c r="N338" s="22"/>
      <c r="O338" s="20"/>
      <c r="P338" s="12"/>
      <c r="Q338" s="12"/>
      <c r="R338" s="12"/>
      <c r="S338" s="12"/>
      <c r="T338" s="12"/>
      <c r="U338" s="12"/>
      <c r="V338" s="12"/>
      <c r="W338" s="12"/>
      <c r="X338" s="12"/>
      <c r="Y338" s="12"/>
      <c r="Z338" s="12"/>
      <c r="AA338" s="12"/>
      <c r="AB338" s="12"/>
      <c r="AC338" s="12"/>
      <c r="AD338" s="12"/>
      <c r="AE338" s="12"/>
      <c r="AF338" s="12"/>
      <c r="AG338" s="12"/>
      <c r="AH338" s="12"/>
      <c r="AI338" s="12"/>
      <c r="AJ338" s="12"/>
      <c r="AK338" s="12"/>
      <c r="AL338" s="12"/>
      <c r="AM338" s="12"/>
      <c r="AN338" s="12"/>
      <c r="AO338" s="12"/>
      <c r="AP338" s="12"/>
      <c r="AQ338" s="12"/>
      <c r="AR338" s="12"/>
      <c r="AS338" s="12"/>
      <c r="AT338" s="12"/>
      <c r="AU338" s="12"/>
      <c r="AV338" s="12"/>
      <c r="AW338" s="12"/>
      <c r="AX338" s="12"/>
      <c r="AY338" s="12"/>
      <c r="AZ338" s="12"/>
      <c r="BA338" s="12"/>
      <c r="BB338" s="12"/>
      <c r="BC338" s="12"/>
      <c r="BD338" s="12"/>
      <c r="BE338" s="12"/>
      <c r="BF338" s="12"/>
      <c r="BG338" s="12"/>
      <c r="BH338" s="12"/>
      <c r="BI338" s="12"/>
      <c r="BJ338" s="12"/>
      <c r="BK338" s="12"/>
      <c r="BL338" s="12"/>
      <c r="BM338" s="12"/>
      <c r="BN338" s="12"/>
      <c r="BO338" s="12"/>
      <c r="BP338" s="12"/>
      <c r="BQ338" s="12"/>
      <c r="BR338" s="12"/>
      <c r="BS338" s="12"/>
      <c r="BT338" s="12"/>
      <c r="BU338" s="12"/>
      <c r="BV338" s="12"/>
      <c r="BW338" s="12"/>
      <c r="BX338" s="12"/>
      <c r="BY338" s="12"/>
      <c r="BZ338" s="12"/>
      <c r="CA338" s="12"/>
      <c r="CB338" s="12"/>
      <c r="CC338" s="12"/>
    </row>
    <row r="339" spans="1:81" ht="15.75" x14ac:dyDescent="0.25">
      <c r="A339" s="20"/>
      <c r="B339" s="29"/>
      <c r="C339" s="29"/>
      <c r="D339" s="29"/>
      <c r="E339" s="29"/>
      <c r="F339" s="26"/>
      <c r="G339" s="13"/>
      <c r="H339" s="20"/>
      <c r="I339" s="22"/>
      <c r="J339" s="22"/>
      <c r="K339" s="22"/>
      <c r="L339" s="22"/>
      <c r="M339" s="24"/>
      <c r="N339" s="22"/>
      <c r="O339" s="20"/>
      <c r="P339" s="12"/>
      <c r="Q339" s="12"/>
      <c r="R339" s="12"/>
      <c r="S339" s="12"/>
      <c r="T339" s="12"/>
      <c r="U339" s="12"/>
      <c r="V339" s="12"/>
      <c r="W339" s="12"/>
      <c r="X339" s="12"/>
      <c r="Y339" s="12"/>
      <c r="Z339" s="12"/>
      <c r="AA339" s="12"/>
      <c r="AB339" s="12"/>
      <c r="AC339" s="12"/>
      <c r="AD339" s="12"/>
      <c r="AE339" s="12"/>
      <c r="AF339" s="12"/>
      <c r="AG339" s="12"/>
      <c r="AH339" s="12"/>
      <c r="AI339" s="12"/>
      <c r="AJ339" s="12"/>
      <c r="AK339" s="12"/>
      <c r="AL339" s="12"/>
      <c r="AM339" s="12"/>
      <c r="AN339" s="12"/>
      <c r="AO339" s="12"/>
      <c r="AP339" s="12"/>
      <c r="AQ339" s="12"/>
      <c r="AR339" s="12"/>
      <c r="AS339" s="12"/>
      <c r="AT339" s="12"/>
      <c r="AU339" s="12"/>
      <c r="AV339" s="12"/>
      <c r="AW339" s="12"/>
      <c r="AX339" s="12"/>
      <c r="AY339" s="12"/>
      <c r="AZ339" s="12"/>
      <c r="BA339" s="12"/>
      <c r="BB339" s="12"/>
      <c r="BC339" s="12"/>
      <c r="BD339" s="12"/>
      <c r="BE339" s="12"/>
      <c r="BF339" s="12"/>
      <c r="BG339" s="12"/>
      <c r="BH339" s="12"/>
      <c r="BI339" s="12"/>
      <c r="BJ339" s="12"/>
      <c r="BK339" s="12"/>
      <c r="BL339" s="12"/>
      <c r="BM339" s="12"/>
      <c r="BN339" s="12"/>
      <c r="BO339" s="12"/>
      <c r="BP339" s="12"/>
      <c r="BQ339" s="12"/>
      <c r="BR339" s="12"/>
      <c r="BS339" s="12"/>
      <c r="BT339" s="12"/>
      <c r="BU339" s="12"/>
      <c r="BV339" s="12"/>
      <c r="BW339" s="12"/>
      <c r="BX339" s="12"/>
      <c r="BY339" s="12"/>
      <c r="BZ339" s="12"/>
      <c r="CA339" s="12"/>
      <c r="CB339" s="12"/>
      <c r="CC339" s="12"/>
    </row>
    <row r="340" spans="1:81" ht="15.75" x14ac:dyDescent="0.25">
      <c r="A340" s="20"/>
      <c r="B340" s="29"/>
      <c r="C340" s="29"/>
      <c r="D340" s="29"/>
      <c r="E340" s="29"/>
      <c r="F340" s="26"/>
      <c r="G340" s="13"/>
      <c r="H340" s="20"/>
      <c r="I340" s="22"/>
      <c r="J340" s="22"/>
      <c r="K340" s="22"/>
      <c r="L340" s="22"/>
      <c r="M340" s="24"/>
      <c r="N340" s="22"/>
      <c r="O340" s="20"/>
      <c r="P340" s="12"/>
      <c r="Q340" s="12"/>
      <c r="R340" s="12"/>
      <c r="S340" s="12"/>
      <c r="T340" s="12"/>
      <c r="U340" s="12"/>
      <c r="V340" s="12"/>
      <c r="W340" s="12"/>
      <c r="X340" s="12"/>
      <c r="Y340" s="12"/>
      <c r="Z340" s="12"/>
      <c r="AA340" s="12"/>
      <c r="AB340" s="12"/>
      <c r="AC340" s="12"/>
      <c r="AD340" s="12"/>
      <c r="AE340" s="12"/>
      <c r="AF340" s="12"/>
      <c r="AG340" s="12"/>
      <c r="AH340" s="12"/>
      <c r="AI340" s="12"/>
      <c r="AJ340" s="12"/>
      <c r="AK340" s="12"/>
      <c r="AL340" s="12"/>
      <c r="AM340" s="12"/>
      <c r="AN340" s="12"/>
      <c r="AO340" s="12"/>
      <c r="AP340" s="12"/>
      <c r="AQ340" s="12"/>
      <c r="AR340" s="12"/>
      <c r="AS340" s="12"/>
      <c r="AT340" s="12"/>
      <c r="AU340" s="12"/>
      <c r="AV340" s="12"/>
      <c r="AW340" s="12"/>
      <c r="AX340" s="12"/>
      <c r="AY340" s="12"/>
      <c r="AZ340" s="12"/>
      <c r="BA340" s="12"/>
      <c r="BB340" s="12"/>
      <c r="BC340" s="12"/>
      <c r="BD340" s="12"/>
      <c r="BE340" s="12"/>
      <c r="BF340" s="12"/>
      <c r="BG340" s="12"/>
      <c r="BH340" s="12"/>
      <c r="BI340" s="12"/>
      <c r="BJ340" s="12"/>
      <c r="BK340" s="12"/>
      <c r="BL340" s="12"/>
      <c r="BM340" s="12"/>
      <c r="BN340" s="12"/>
      <c r="BO340" s="12"/>
      <c r="BP340" s="12"/>
      <c r="BQ340" s="12"/>
      <c r="BR340" s="12"/>
      <c r="BS340" s="12"/>
      <c r="BT340" s="12"/>
      <c r="BU340" s="12"/>
      <c r="BV340" s="12"/>
      <c r="BW340" s="12"/>
      <c r="BX340" s="12"/>
      <c r="BY340" s="12"/>
      <c r="BZ340" s="12"/>
      <c r="CA340" s="12"/>
      <c r="CB340" s="12"/>
      <c r="CC340" s="12"/>
    </row>
    <row r="341" spans="1:81" ht="15.75" x14ac:dyDescent="0.25">
      <c r="A341" s="20"/>
      <c r="B341" s="29"/>
      <c r="C341" s="29"/>
      <c r="D341" s="29"/>
      <c r="E341" s="29"/>
      <c r="F341" s="26"/>
      <c r="G341" s="13"/>
      <c r="H341" s="20"/>
      <c r="I341" s="22"/>
      <c r="J341" s="22"/>
      <c r="K341" s="22"/>
      <c r="L341" s="22"/>
      <c r="M341" s="24"/>
      <c r="N341" s="22"/>
      <c r="O341" s="20"/>
      <c r="P341" s="12"/>
      <c r="Q341" s="12"/>
      <c r="R341" s="12"/>
      <c r="S341" s="12"/>
      <c r="T341" s="12"/>
      <c r="U341" s="12"/>
      <c r="V341" s="12"/>
      <c r="W341" s="12"/>
      <c r="X341" s="12"/>
      <c r="Y341" s="12"/>
      <c r="Z341" s="12"/>
      <c r="AA341" s="12"/>
      <c r="AB341" s="12"/>
      <c r="AC341" s="12"/>
      <c r="AD341" s="12"/>
      <c r="AE341" s="12"/>
      <c r="AF341" s="12"/>
      <c r="AG341" s="12"/>
      <c r="AH341" s="12"/>
      <c r="AI341" s="12"/>
      <c r="AJ341" s="12"/>
      <c r="AK341" s="12"/>
      <c r="AL341" s="12"/>
      <c r="AM341" s="12"/>
      <c r="AN341" s="12"/>
      <c r="AO341" s="12"/>
      <c r="AP341" s="12"/>
      <c r="AQ341" s="12"/>
      <c r="AR341" s="12"/>
      <c r="AS341" s="12"/>
      <c r="AT341" s="12"/>
      <c r="AU341" s="12"/>
      <c r="AV341" s="12"/>
      <c r="AW341" s="12"/>
      <c r="AX341" s="12"/>
      <c r="AY341" s="12"/>
      <c r="AZ341" s="12"/>
      <c r="BA341" s="12"/>
      <c r="BB341" s="12"/>
      <c r="BC341" s="12"/>
      <c r="BD341" s="12"/>
      <c r="BE341" s="12"/>
      <c r="BF341" s="12"/>
      <c r="BG341" s="12"/>
      <c r="BH341" s="12"/>
      <c r="BI341" s="12"/>
      <c r="BJ341" s="12"/>
      <c r="BK341" s="12"/>
      <c r="BL341" s="12"/>
      <c r="BM341" s="12"/>
      <c r="BN341" s="12"/>
      <c r="BO341" s="12"/>
      <c r="BP341" s="12"/>
      <c r="BQ341" s="12"/>
      <c r="BR341" s="12"/>
      <c r="BS341" s="12"/>
      <c r="BT341" s="12"/>
      <c r="BU341" s="12"/>
      <c r="BV341" s="12"/>
      <c r="BW341" s="12"/>
      <c r="BX341" s="12"/>
      <c r="BY341" s="12"/>
      <c r="BZ341" s="12"/>
      <c r="CA341" s="12"/>
      <c r="CB341" s="12"/>
      <c r="CC341" s="12"/>
    </row>
    <row r="342" spans="1:81" ht="15.75" x14ac:dyDescent="0.25">
      <c r="A342" s="20"/>
      <c r="B342" s="29"/>
      <c r="C342" s="29"/>
      <c r="D342" s="29"/>
      <c r="E342" s="29"/>
      <c r="F342" s="26"/>
      <c r="G342" s="13"/>
      <c r="H342" s="20"/>
      <c r="I342" s="22"/>
      <c r="J342" s="22"/>
      <c r="K342" s="22"/>
      <c r="L342" s="22"/>
      <c r="M342" s="24"/>
      <c r="N342" s="22"/>
      <c r="O342" s="20"/>
      <c r="P342" s="12"/>
      <c r="Q342" s="12"/>
      <c r="R342" s="12"/>
      <c r="S342" s="12"/>
      <c r="T342" s="12"/>
      <c r="U342" s="12"/>
      <c r="V342" s="12"/>
      <c r="W342" s="12"/>
      <c r="X342" s="12"/>
      <c r="Y342" s="12"/>
      <c r="Z342" s="12"/>
      <c r="AA342" s="12"/>
      <c r="AB342" s="12"/>
      <c r="AC342" s="12"/>
      <c r="AD342" s="12"/>
      <c r="AE342" s="12"/>
      <c r="AF342" s="12"/>
      <c r="AG342" s="12"/>
      <c r="AH342" s="12"/>
      <c r="AI342" s="12"/>
      <c r="AJ342" s="12"/>
      <c r="AK342" s="12"/>
      <c r="AL342" s="12"/>
      <c r="AM342" s="12"/>
      <c r="AN342" s="12"/>
      <c r="AO342" s="12"/>
      <c r="AP342" s="12"/>
      <c r="AQ342" s="12"/>
      <c r="AR342" s="12"/>
      <c r="AS342" s="12"/>
      <c r="AT342" s="12"/>
      <c r="AU342" s="12"/>
      <c r="AV342" s="12"/>
      <c r="AW342" s="12"/>
      <c r="AX342" s="12"/>
      <c r="AY342" s="12"/>
      <c r="AZ342" s="12"/>
      <c r="BA342" s="12"/>
      <c r="BB342" s="12"/>
      <c r="BC342" s="12"/>
      <c r="BD342" s="12"/>
      <c r="BE342" s="12"/>
      <c r="BF342" s="12"/>
      <c r="BG342" s="12"/>
      <c r="BH342" s="12"/>
      <c r="BI342" s="12"/>
      <c r="BJ342" s="12"/>
      <c r="BK342" s="12"/>
      <c r="BL342" s="12"/>
      <c r="BM342" s="12"/>
      <c r="BN342" s="12"/>
      <c r="BO342" s="12"/>
      <c r="BP342" s="12"/>
      <c r="BQ342" s="12"/>
      <c r="BR342" s="12"/>
      <c r="BS342" s="12"/>
      <c r="BT342" s="12"/>
      <c r="BU342" s="12"/>
      <c r="BV342" s="12"/>
      <c r="BW342" s="12"/>
      <c r="BX342" s="12"/>
      <c r="BY342" s="12"/>
      <c r="BZ342" s="12"/>
      <c r="CA342" s="12"/>
      <c r="CB342" s="12"/>
      <c r="CC342" s="12"/>
    </row>
    <row r="343" spans="1:81" ht="15.75" x14ac:dyDescent="0.25">
      <c r="A343" s="20"/>
      <c r="B343" s="29"/>
      <c r="C343" s="29"/>
      <c r="D343" s="29"/>
      <c r="E343" s="29"/>
      <c r="F343" s="26"/>
      <c r="G343" s="13"/>
      <c r="H343" s="20"/>
      <c r="I343" s="22"/>
      <c r="J343" s="22"/>
      <c r="K343" s="22"/>
      <c r="L343" s="22"/>
      <c r="M343" s="24"/>
      <c r="N343" s="22"/>
      <c r="O343" s="20"/>
      <c r="P343" s="12"/>
      <c r="Q343" s="12"/>
      <c r="R343" s="12"/>
      <c r="S343" s="12"/>
      <c r="T343" s="12"/>
      <c r="U343" s="12"/>
      <c r="V343" s="12"/>
      <c r="W343" s="12"/>
      <c r="X343" s="12"/>
      <c r="Y343" s="12"/>
      <c r="Z343" s="12"/>
      <c r="AA343" s="12"/>
      <c r="AB343" s="12"/>
      <c r="AC343" s="12"/>
      <c r="AD343" s="12"/>
      <c r="AE343" s="12"/>
      <c r="AF343" s="12"/>
      <c r="AG343" s="12"/>
      <c r="AH343" s="12"/>
      <c r="AI343" s="12"/>
      <c r="AJ343" s="12"/>
      <c r="AK343" s="12"/>
      <c r="AL343" s="12"/>
      <c r="AM343" s="12"/>
      <c r="AN343" s="12"/>
      <c r="AO343" s="12"/>
      <c r="AP343" s="12"/>
      <c r="AQ343" s="12"/>
      <c r="AR343" s="12"/>
      <c r="AS343" s="12"/>
      <c r="AT343" s="12"/>
      <c r="AU343" s="12"/>
      <c r="AV343" s="12"/>
      <c r="AW343" s="12"/>
      <c r="AX343" s="12"/>
      <c r="AY343" s="12"/>
      <c r="AZ343" s="12"/>
      <c r="BA343" s="12"/>
      <c r="BB343" s="12"/>
      <c r="BC343" s="12"/>
      <c r="BD343" s="12"/>
      <c r="BE343" s="12"/>
      <c r="BF343" s="12"/>
      <c r="BG343" s="12"/>
      <c r="BH343" s="12"/>
      <c r="BI343" s="12"/>
      <c r="BJ343" s="12"/>
      <c r="BK343" s="12"/>
      <c r="BL343" s="12"/>
      <c r="BM343" s="12"/>
      <c r="BN343" s="12"/>
      <c r="BO343" s="12"/>
      <c r="BP343" s="12"/>
      <c r="BQ343" s="12"/>
      <c r="BR343" s="12"/>
      <c r="BS343" s="12"/>
      <c r="BT343" s="12"/>
      <c r="BU343" s="12"/>
      <c r="BV343" s="12"/>
      <c r="BW343" s="12"/>
      <c r="BX343" s="12"/>
      <c r="BY343" s="12"/>
      <c r="BZ343" s="12"/>
      <c r="CA343" s="12"/>
      <c r="CB343" s="12"/>
      <c r="CC343" s="12"/>
    </row>
    <row r="344" spans="1:81" ht="15.75" x14ac:dyDescent="0.25">
      <c r="A344" s="20"/>
      <c r="B344" s="29"/>
      <c r="C344" s="29"/>
      <c r="D344" s="29"/>
      <c r="E344" s="29"/>
      <c r="F344" s="26"/>
      <c r="G344" s="13"/>
      <c r="H344" s="20"/>
      <c r="I344" s="22"/>
      <c r="J344" s="22"/>
      <c r="K344" s="22"/>
      <c r="L344" s="22"/>
      <c r="M344" s="24"/>
      <c r="N344" s="22"/>
      <c r="O344" s="20"/>
      <c r="P344" s="12"/>
      <c r="Q344" s="12"/>
      <c r="R344" s="12"/>
      <c r="S344" s="12"/>
      <c r="T344" s="12"/>
      <c r="U344" s="12"/>
      <c r="V344" s="12"/>
      <c r="W344" s="12"/>
      <c r="X344" s="12"/>
      <c r="Y344" s="12"/>
      <c r="Z344" s="12"/>
      <c r="AA344" s="12"/>
      <c r="AB344" s="12"/>
      <c r="AC344" s="12"/>
      <c r="AD344" s="12"/>
      <c r="AE344" s="12"/>
      <c r="AF344" s="12"/>
      <c r="AG344" s="12"/>
      <c r="AH344" s="12"/>
      <c r="AI344" s="12"/>
      <c r="AJ344" s="12"/>
      <c r="AK344" s="12"/>
      <c r="AL344" s="12"/>
      <c r="AM344" s="12"/>
      <c r="AN344" s="12"/>
      <c r="AO344" s="12"/>
      <c r="AP344" s="12"/>
      <c r="AQ344" s="12"/>
      <c r="AR344" s="12"/>
      <c r="AS344" s="12"/>
      <c r="AT344" s="12"/>
      <c r="AU344" s="12"/>
      <c r="AV344" s="12"/>
      <c r="AW344" s="12"/>
      <c r="AX344" s="12"/>
      <c r="AY344" s="12"/>
      <c r="AZ344" s="12"/>
      <c r="BA344" s="12"/>
      <c r="BB344" s="12"/>
      <c r="BC344" s="12"/>
      <c r="BD344" s="12"/>
      <c r="BE344" s="12"/>
      <c r="BF344" s="12"/>
      <c r="BG344" s="12"/>
      <c r="BH344" s="12"/>
      <c r="BI344" s="12"/>
      <c r="BJ344" s="12"/>
      <c r="BK344" s="12"/>
      <c r="BL344" s="12"/>
      <c r="BM344" s="12"/>
      <c r="BN344" s="12"/>
      <c r="BO344" s="12"/>
      <c r="BP344" s="12"/>
      <c r="BQ344" s="12"/>
      <c r="BR344" s="12"/>
      <c r="BS344" s="12"/>
      <c r="BT344" s="12"/>
      <c r="BU344" s="12"/>
      <c r="BV344" s="12"/>
      <c r="BW344" s="12"/>
      <c r="BX344" s="12"/>
      <c r="BY344" s="12"/>
      <c r="BZ344" s="12"/>
      <c r="CA344" s="12"/>
      <c r="CB344" s="12"/>
      <c r="CC344" s="12"/>
    </row>
    <row r="345" spans="1:81" ht="15.75" x14ac:dyDescent="0.25">
      <c r="A345" s="20"/>
      <c r="B345" s="29"/>
      <c r="C345" s="29"/>
      <c r="D345" s="29"/>
      <c r="E345" s="29"/>
      <c r="F345" s="26"/>
      <c r="G345" s="13"/>
      <c r="H345" s="20"/>
      <c r="I345" s="22"/>
      <c r="J345" s="22"/>
      <c r="K345" s="22"/>
      <c r="L345" s="22"/>
      <c r="M345" s="24"/>
      <c r="N345" s="22"/>
      <c r="O345" s="20"/>
      <c r="P345" s="12"/>
      <c r="Q345" s="12"/>
      <c r="R345" s="12"/>
      <c r="S345" s="12"/>
      <c r="T345" s="12"/>
      <c r="U345" s="12"/>
      <c r="V345" s="12"/>
      <c r="W345" s="12"/>
      <c r="X345" s="12"/>
      <c r="Y345" s="12"/>
      <c r="Z345" s="12"/>
      <c r="AA345" s="12"/>
      <c r="AB345" s="12"/>
      <c r="AC345" s="12"/>
      <c r="AD345" s="12"/>
      <c r="AE345" s="12"/>
      <c r="AF345" s="12"/>
      <c r="AG345" s="12"/>
      <c r="AH345" s="12"/>
      <c r="AI345" s="12"/>
      <c r="AJ345" s="12"/>
      <c r="AK345" s="12"/>
      <c r="AL345" s="12"/>
      <c r="AM345" s="12"/>
      <c r="AN345" s="12"/>
      <c r="AO345" s="12"/>
      <c r="AP345" s="12"/>
      <c r="AQ345" s="12"/>
      <c r="AR345" s="12"/>
      <c r="AS345" s="12"/>
      <c r="AT345" s="12"/>
      <c r="AU345" s="12"/>
      <c r="AV345" s="12"/>
      <c r="AW345" s="12"/>
      <c r="AX345" s="12"/>
      <c r="AY345" s="12"/>
      <c r="AZ345" s="12"/>
      <c r="BA345" s="12"/>
      <c r="BB345" s="12"/>
      <c r="BC345" s="12"/>
      <c r="BD345" s="12"/>
      <c r="BE345" s="12"/>
      <c r="BF345" s="12"/>
      <c r="BG345" s="12"/>
      <c r="BH345" s="12"/>
      <c r="BI345" s="12"/>
      <c r="BJ345" s="12"/>
      <c r="BK345" s="12"/>
      <c r="BL345" s="12"/>
      <c r="BM345" s="12"/>
      <c r="BN345" s="12"/>
      <c r="BO345" s="12"/>
      <c r="BP345" s="12"/>
      <c r="BQ345" s="12"/>
      <c r="BR345" s="12"/>
      <c r="BS345" s="12"/>
      <c r="BT345" s="12"/>
      <c r="BU345" s="12"/>
      <c r="BV345" s="12"/>
      <c r="BW345" s="12"/>
      <c r="BX345" s="12"/>
      <c r="BY345" s="12"/>
      <c r="BZ345" s="12"/>
      <c r="CA345" s="12"/>
      <c r="CB345" s="12"/>
      <c r="CC345" s="12"/>
    </row>
    <row r="346" spans="1:81" ht="15.75" x14ac:dyDescent="0.25">
      <c r="A346" s="20"/>
      <c r="B346" s="29"/>
      <c r="C346" s="29"/>
      <c r="D346" s="29"/>
      <c r="E346" s="29"/>
      <c r="F346" s="26"/>
      <c r="G346" s="13"/>
      <c r="H346" s="20"/>
      <c r="I346" s="22"/>
      <c r="J346" s="22"/>
      <c r="K346" s="22"/>
      <c r="L346" s="22"/>
      <c r="M346" s="24"/>
      <c r="N346" s="22"/>
      <c r="O346" s="20"/>
      <c r="P346" s="12"/>
      <c r="Q346" s="12"/>
      <c r="R346" s="12"/>
      <c r="S346" s="12"/>
      <c r="T346" s="12"/>
      <c r="U346" s="12"/>
      <c r="V346" s="12"/>
      <c r="W346" s="12"/>
      <c r="X346" s="12"/>
      <c r="Y346" s="12"/>
      <c r="Z346" s="12"/>
      <c r="AA346" s="12"/>
      <c r="AB346" s="12"/>
      <c r="AC346" s="12"/>
      <c r="AD346" s="12"/>
      <c r="AE346" s="12"/>
      <c r="AF346" s="12"/>
      <c r="AG346" s="12"/>
      <c r="AH346" s="12"/>
      <c r="AI346" s="12"/>
      <c r="AJ346" s="12"/>
      <c r="AK346" s="12"/>
      <c r="AL346" s="12"/>
      <c r="AM346" s="12"/>
      <c r="AN346" s="12"/>
      <c r="AO346" s="12"/>
      <c r="AP346" s="12"/>
      <c r="AQ346" s="12"/>
      <c r="AR346" s="12"/>
      <c r="AS346" s="12"/>
      <c r="AT346" s="12"/>
      <c r="AU346" s="12"/>
      <c r="AV346" s="12"/>
      <c r="AW346" s="12"/>
      <c r="AX346" s="12"/>
      <c r="AY346" s="12"/>
      <c r="AZ346" s="12"/>
      <c r="BA346" s="12"/>
      <c r="BB346" s="12"/>
      <c r="BC346" s="12"/>
      <c r="BD346" s="12"/>
      <c r="BE346" s="12"/>
      <c r="BF346" s="12"/>
      <c r="BG346" s="12"/>
      <c r="BH346" s="12"/>
      <c r="BI346" s="12"/>
      <c r="BJ346" s="12"/>
      <c r="BK346" s="12"/>
      <c r="BL346" s="12"/>
      <c r="BM346" s="12"/>
      <c r="BN346" s="12"/>
      <c r="BO346" s="12"/>
      <c r="BP346" s="12"/>
      <c r="BQ346" s="12"/>
      <c r="BR346" s="12"/>
      <c r="BS346" s="12"/>
      <c r="BT346" s="12"/>
      <c r="BU346" s="12"/>
      <c r="BV346" s="12"/>
      <c r="BW346" s="12"/>
      <c r="BX346" s="12"/>
      <c r="BY346" s="12"/>
      <c r="BZ346" s="12"/>
      <c r="CA346" s="12"/>
      <c r="CB346" s="12"/>
      <c r="CC346" s="12"/>
    </row>
    <row r="347" spans="1:81" ht="15.75" x14ac:dyDescent="0.25">
      <c r="A347" s="20"/>
      <c r="B347" s="29"/>
      <c r="C347" s="29"/>
      <c r="D347" s="29"/>
      <c r="E347" s="29"/>
      <c r="F347" s="26"/>
      <c r="G347" s="13"/>
      <c r="H347" s="20"/>
      <c r="I347" s="22"/>
      <c r="J347" s="22"/>
      <c r="K347" s="22"/>
      <c r="L347" s="22"/>
      <c r="M347" s="24"/>
      <c r="N347" s="22"/>
      <c r="O347" s="20"/>
      <c r="P347" s="12"/>
      <c r="Q347" s="12"/>
      <c r="R347" s="12"/>
      <c r="S347" s="12"/>
      <c r="T347" s="12"/>
      <c r="U347" s="12"/>
      <c r="V347" s="12"/>
      <c r="W347" s="12"/>
      <c r="X347" s="12"/>
      <c r="Y347" s="12"/>
      <c r="Z347" s="12"/>
      <c r="AA347" s="12"/>
      <c r="AB347" s="12"/>
      <c r="AC347" s="12"/>
      <c r="AD347" s="12"/>
      <c r="AE347" s="12"/>
      <c r="AF347" s="12"/>
      <c r="AG347" s="12"/>
      <c r="AH347" s="12"/>
      <c r="AI347" s="12"/>
      <c r="AJ347" s="12"/>
      <c r="AK347" s="12"/>
      <c r="AL347" s="12"/>
      <c r="AM347" s="12"/>
      <c r="AN347" s="12"/>
      <c r="AO347" s="12"/>
      <c r="AP347" s="12"/>
      <c r="AQ347" s="12"/>
      <c r="AR347" s="12"/>
      <c r="AS347" s="12"/>
      <c r="AT347" s="12"/>
      <c r="AU347" s="12"/>
      <c r="AV347" s="12"/>
      <c r="AW347" s="12"/>
      <c r="AX347" s="12"/>
      <c r="AY347" s="12"/>
      <c r="AZ347" s="12"/>
      <c r="BA347" s="12"/>
      <c r="BB347" s="12"/>
      <c r="BC347" s="12"/>
      <c r="BD347" s="12"/>
      <c r="BE347" s="12"/>
      <c r="BF347" s="12"/>
      <c r="BG347" s="12"/>
      <c r="BH347" s="12"/>
      <c r="BI347" s="12"/>
      <c r="BJ347" s="12"/>
      <c r="BK347" s="12"/>
      <c r="BL347" s="12"/>
      <c r="BM347" s="12"/>
      <c r="BN347" s="12"/>
      <c r="BO347" s="12"/>
      <c r="BP347" s="12"/>
      <c r="BQ347" s="12"/>
      <c r="BR347" s="12"/>
      <c r="BS347" s="12"/>
      <c r="BT347" s="12"/>
      <c r="BU347" s="12"/>
      <c r="BV347" s="12"/>
      <c r="BW347" s="12"/>
      <c r="BX347" s="12"/>
      <c r="BY347" s="12"/>
      <c r="BZ347" s="12"/>
      <c r="CA347" s="12"/>
      <c r="CB347" s="12"/>
      <c r="CC347" s="12"/>
    </row>
    <row r="348" spans="1:81" ht="15.75" x14ac:dyDescent="0.25">
      <c r="A348" s="20"/>
      <c r="B348" s="29"/>
      <c r="C348" s="29"/>
      <c r="D348" s="29"/>
      <c r="E348" s="29"/>
      <c r="F348" s="26"/>
      <c r="G348" s="13"/>
      <c r="H348" s="20"/>
      <c r="I348" s="22"/>
      <c r="J348" s="22"/>
      <c r="K348" s="22"/>
      <c r="L348" s="22"/>
      <c r="M348" s="24"/>
      <c r="N348" s="22"/>
      <c r="O348" s="20"/>
      <c r="P348" s="12"/>
      <c r="Q348" s="12"/>
      <c r="R348" s="12"/>
      <c r="S348" s="12"/>
      <c r="T348" s="12"/>
      <c r="U348" s="12"/>
      <c r="V348" s="12"/>
      <c r="W348" s="12"/>
      <c r="X348" s="12"/>
      <c r="Y348" s="12"/>
      <c r="Z348" s="12"/>
      <c r="AA348" s="12"/>
      <c r="AB348" s="12"/>
      <c r="AC348" s="12"/>
      <c r="AD348" s="12"/>
      <c r="AE348" s="12"/>
      <c r="AF348" s="12"/>
      <c r="AG348" s="12"/>
      <c r="AH348" s="12"/>
      <c r="AI348" s="12"/>
      <c r="AJ348" s="12"/>
      <c r="AK348" s="12"/>
      <c r="AL348" s="12"/>
      <c r="AM348" s="12"/>
      <c r="AN348" s="12"/>
      <c r="AO348" s="12"/>
      <c r="AP348" s="12"/>
      <c r="AQ348" s="12"/>
      <c r="AR348" s="12"/>
      <c r="AS348" s="12"/>
      <c r="AT348" s="12"/>
      <c r="AU348" s="12"/>
      <c r="AV348" s="12"/>
      <c r="AW348" s="12"/>
      <c r="AX348" s="12"/>
      <c r="AY348" s="12"/>
      <c r="AZ348" s="12"/>
      <c r="BA348" s="12"/>
      <c r="BB348" s="12"/>
      <c r="BC348" s="12"/>
      <c r="BD348" s="12"/>
      <c r="BE348" s="12"/>
      <c r="BF348" s="12"/>
      <c r="BG348" s="12"/>
      <c r="BH348" s="12"/>
      <c r="BI348" s="12"/>
      <c r="BJ348" s="12"/>
      <c r="BK348" s="12"/>
      <c r="BL348" s="12"/>
      <c r="BM348" s="12"/>
      <c r="BN348" s="12"/>
      <c r="BO348" s="12"/>
      <c r="BP348" s="12"/>
      <c r="BQ348" s="12"/>
      <c r="BR348" s="12"/>
      <c r="BS348" s="12"/>
      <c r="BT348" s="12"/>
      <c r="BU348" s="12"/>
      <c r="BV348" s="12"/>
      <c r="BW348" s="12"/>
      <c r="BX348" s="12"/>
      <c r="BY348" s="12"/>
      <c r="BZ348" s="12"/>
      <c r="CA348" s="12"/>
      <c r="CB348" s="12"/>
      <c r="CC348" s="12"/>
    </row>
    <row r="349" spans="1:81" ht="15.75" x14ac:dyDescent="0.25">
      <c r="A349" s="20"/>
      <c r="B349" s="29"/>
      <c r="C349" s="29"/>
      <c r="D349" s="29"/>
      <c r="E349" s="29"/>
      <c r="F349" s="26"/>
      <c r="G349" s="13"/>
      <c r="H349" s="20"/>
      <c r="I349" s="22"/>
      <c r="J349" s="22"/>
      <c r="K349" s="22"/>
      <c r="L349" s="22"/>
      <c r="M349" s="24"/>
      <c r="N349" s="22"/>
      <c r="O349" s="20"/>
      <c r="P349" s="12"/>
      <c r="Q349" s="12"/>
      <c r="R349" s="12"/>
      <c r="S349" s="12"/>
      <c r="T349" s="12"/>
      <c r="U349" s="12"/>
      <c r="V349" s="12"/>
      <c r="W349" s="12"/>
      <c r="X349" s="12"/>
      <c r="Y349" s="12"/>
      <c r="Z349" s="12"/>
      <c r="AA349" s="12"/>
      <c r="AB349" s="12"/>
      <c r="AC349" s="12"/>
      <c r="AD349" s="12"/>
      <c r="AE349" s="12"/>
      <c r="AF349" s="12"/>
      <c r="AG349" s="12"/>
      <c r="AH349" s="12"/>
      <c r="AI349" s="12"/>
      <c r="AJ349" s="12"/>
      <c r="AK349" s="12"/>
      <c r="AL349" s="12"/>
      <c r="AM349" s="12"/>
      <c r="AN349" s="12"/>
      <c r="AO349" s="12"/>
      <c r="AP349" s="12"/>
      <c r="AQ349" s="12"/>
      <c r="AR349" s="12"/>
      <c r="AS349" s="12"/>
      <c r="AT349" s="12"/>
      <c r="AU349" s="12"/>
      <c r="AV349" s="12"/>
      <c r="AW349" s="12"/>
      <c r="AX349" s="12"/>
      <c r="AY349" s="12"/>
      <c r="AZ349" s="12"/>
      <c r="BA349" s="12"/>
      <c r="BB349" s="12"/>
      <c r="BC349" s="12"/>
      <c r="BD349" s="12"/>
      <c r="BE349" s="12"/>
      <c r="BF349" s="12"/>
      <c r="BG349" s="12"/>
      <c r="BH349" s="12"/>
      <c r="BI349" s="12"/>
      <c r="BJ349" s="12"/>
      <c r="BK349" s="12"/>
      <c r="BL349" s="12"/>
      <c r="BM349" s="12"/>
      <c r="BN349" s="12"/>
      <c r="BO349" s="12"/>
      <c r="BP349" s="12"/>
      <c r="BQ349" s="12"/>
      <c r="BR349" s="12"/>
      <c r="BS349" s="12"/>
      <c r="BT349" s="12"/>
      <c r="BU349" s="12"/>
      <c r="BV349" s="12"/>
      <c r="BW349" s="12"/>
      <c r="BX349" s="12"/>
      <c r="BY349" s="12"/>
      <c r="BZ349" s="12"/>
      <c r="CA349" s="12"/>
      <c r="CB349" s="12"/>
      <c r="CC349" s="12"/>
    </row>
    <row r="350" spans="1:81" ht="15.75" x14ac:dyDescent="0.25">
      <c r="A350" s="20"/>
      <c r="B350" s="29"/>
      <c r="C350" s="29"/>
      <c r="D350" s="29"/>
      <c r="E350" s="29"/>
      <c r="F350" s="26"/>
      <c r="G350" s="13"/>
      <c r="H350" s="20"/>
      <c r="I350" s="22"/>
      <c r="J350" s="22"/>
      <c r="K350" s="22"/>
      <c r="L350" s="22"/>
      <c r="M350" s="24"/>
      <c r="N350" s="22"/>
      <c r="O350" s="20"/>
      <c r="P350" s="12"/>
      <c r="Q350" s="12"/>
      <c r="R350" s="12"/>
      <c r="S350" s="12"/>
      <c r="T350" s="12"/>
      <c r="U350" s="12"/>
      <c r="V350" s="12"/>
      <c r="W350" s="12"/>
      <c r="X350" s="12"/>
      <c r="Y350" s="12"/>
      <c r="Z350" s="12"/>
      <c r="AA350" s="12"/>
      <c r="AB350" s="12"/>
      <c r="AC350" s="12"/>
      <c r="AD350" s="12"/>
      <c r="AE350" s="12"/>
      <c r="AF350" s="12"/>
      <c r="AG350" s="12"/>
      <c r="AH350" s="12"/>
      <c r="AI350" s="12"/>
      <c r="AJ350" s="12"/>
      <c r="AK350" s="12"/>
      <c r="AL350" s="12"/>
      <c r="AM350" s="12"/>
      <c r="AN350" s="12"/>
      <c r="AO350" s="12"/>
      <c r="AP350" s="12"/>
      <c r="AQ350" s="12"/>
      <c r="AR350" s="12"/>
      <c r="AS350" s="12"/>
      <c r="AT350" s="12"/>
      <c r="AU350" s="12"/>
      <c r="AV350" s="12"/>
      <c r="AW350" s="12"/>
      <c r="AX350" s="12"/>
      <c r="AY350" s="12"/>
      <c r="AZ350" s="12"/>
      <c r="BA350" s="12"/>
      <c r="BB350" s="12"/>
      <c r="BC350" s="12"/>
      <c r="BD350" s="12"/>
      <c r="BE350" s="12"/>
      <c r="BF350" s="12"/>
      <c r="BG350" s="12"/>
      <c r="BH350" s="12"/>
      <c r="BI350" s="12"/>
      <c r="BJ350" s="12"/>
      <c r="BK350" s="12"/>
      <c r="BL350" s="12"/>
      <c r="BM350" s="12"/>
      <c r="BN350" s="12"/>
      <c r="BO350" s="12"/>
      <c r="BP350" s="12"/>
      <c r="BQ350" s="12"/>
      <c r="BR350" s="12"/>
      <c r="BS350" s="12"/>
      <c r="BT350" s="12"/>
      <c r="BU350" s="12"/>
      <c r="BV350" s="12"/>
      <c r="BW350" s="12"/>
      <c r="BX350" s="12"/>
      <c r="BY350" s="12"/>
      <c r="BZ350" s="12"/>
      <c r="CA350" s="12"/>
      <c r="CB350" s="12"/>
      <c r="CC350" s="12"/>
    </row>
    <row r="351" spans="1:81" ht="15.75" x14ac:dyDescent="0.25">
      <c r="A351" s="20"/>
      <c r="B351" s="29"/>
      <c r="C351" s="29"/>
      <c r="D351" s="29"/>
      <c r="E351" s="29"/>
      <c r="F351" s="26"/>
      <c r="G351" s="13"/>
      <c r="H351" s="20"/>
      <c r="I351" s="22"/>
      <c r="J351" s="22"/>
      <c r="K351" s="22"/>
      <c r="L351" s="22"/>
      <c r="M351" s="24"/>
      <c r="N351" s="22"/>
      <c r="O351" s="20"/>
      <c r="P351" s="12"/>
      <c r="Q351" s="12"/>
      <c r="R351" s="12"/>
      <c r="S351" s="12"/>
      <c r="T351" s="12"/>
      <c r="U351" s="12"/>
      <c r="V351" s="12"/>
      <c r="W351" s="12"/>
      <c r="X351" s="12"/>
      <c r="Y351" s="12"/>
      <c r="Z351" s="12"/>
      <c r="AA351" s="12"/>
      <c r="AB351" s="12"/>
      <c r="AC351" s="12"/>
      <c r="AD351" s="12"/>
      <c r="AE351" s="12"/>
      <c r="AF351" s="12"/>
      <c r="AG351" s="12"/>
      <c r="AH351" s="12"/>
      <c r="AI351" s="12"/>
      <c r="AJ351" s="12"/>
      <c r="AK351" s="12"/>
      <c r="AL351" s="12"/>
      <c r="AM351" s="12"/>
      <c r="AN351" s="12"/>
      <c r="AO351" s="12"/>
      <c r="AP351" s="12"/>
      <c r="AQ351" s="12"/>
      <c r="AR351" s="12"/>
      <c r="AS351" s="12"/>
      <c r="AT351" s="12"/>
      <c r="AU351" s="12"/>
      <c r="AV351" s="12"/>
      <c r="AW351" s="12"/>
      <c r="AX351" s="12"/>
      <c r="AY351" s="12"/>
      <c r="AZ351" s="12"/>
      <c r="BA351" s="12"/>
      <c r="BB351" s="12"/>
      <c r="BC351" s="12"/>
      <c r="BD351" s="12"/>
      <c r="BE351" s="12"/>
      <c r="BF351" s="12"/>
      <c r="BG351" s="12"/>
      <c r="BH351" s="12"/>
      <c r="BI351" s="12"/>
      <c r="BJ351" s="12"/>
      <c r="BK351" s="12"/>
      <c r="BL351" s="12"/>
      <c r="BM351" s="12"/>
      <c r="BN351" s="12"/>
      <c r="BO351" s="12"/>
      <c r="BP351" s="12"/>
      <c r="BQ351" s="12"/>
      <c r="BR351" s="12"/>
      <c r="BS351" s="12"/>
      <c r="BT351" s="12"/>
      <c r="BU351" s="12"/>
      <c r="BV351" s="12"/>
      <c r="BW351" s="12"/>
      <c r="BX351" s="12"/>
      <c r="BY351" s="12"/>
      <c r="BZ351" s="12"/>
      <c r="CA351" s="12"/>
      <c r="CB351" s="12"/>
      <c r="CC351" s="12"/>
    </row>
    <row r="352" spans="1:81" ht="15.75" x14ac:dyDescent="0.25">
      <c r="A352" s="20"/>
      <c r="B352" s="29"/>
      <c r="C352" s="29"/>
      <c r="D352" s="29"/>
      <c r="E352" s="29"/>
      <c r="F352" s="26"/>
      <c r="G352" s="13"/>
      <c r="H352" s="20"/>
      <c r="I352" s="22"/>
      <c r="J352" s="22"/>
      <c r="K352" s="22"/>
      <c r="L352" s="22"/>
      <c r="M352" s="24"/>
      <c r="N352" s="22"/>
      <c r="O352" s="20"/>
      <c r="P352" s="12"/>
      <c r="Q352" s="12"/>
      <c r="R352" s="12"/>
      <c r="S352" s="12"/>
      <c r="T352" s="12"/>
      <c r="U352" s="12"/>
      <c r="V352" s="12"/>
      <c r="W352" s="12"/>
      <c r="X352" s="12"/>
      <c r="Y352" s="12"/>
      <c r="Z352" s="12"/>
      <c r="AA352" s="12"/>
      <c r="AB352" s="12"/>
      <c r="AC352" s="12"/>
      <c r="AD352" s="12"/>
      <c r="AE352" s="12"/>
      <c r="AF352" s="12"/>
      <c r="AG352" s="12"/>
      <c r="AH352" s="12"/>
      <c r="AI352" s="12"/>
      <c r="AJ352" s="12"/>
      <c r="AK352" s="12"/>
      <c r="AL352" s="12"/>
      <c r="AM352" s="12"/>
      <c r="AN352" s="12"/>
      <c r="AO352" s="12"/>
      <c r="AP352" s="12"/>
      <c r="AQ352" s="12"/>
      <c r="AR352" s="12"/>
      <c r="AS352" s="12"/>
      <c r="AT352" s="12"/>
      <c r="AU352" s="12"/>
      <c r="AV352" s="12"/>
      <c r="AW352" s="12"/>
      <c r="AX352" s="12"/>
      <c r="AY352" s="12"/>
      <c r="AZ352" s="12"/>
      <c r="BA352" s="12"/>
      <c r="BB352" s="12"/>
      <c r="BC352" s="12"/>
      <c r="BD352" s="12"/>
      <c r="BE352" s="12"/>
      <c r="BF352" s="12"/>
      <c r="BG352" s="12"/>
      <c r="BH352" s="12"/>
      <c r="BI352" s="12"/>
      <c r="BJ352" s="12"/>
      <c r="BK352" s="12"/>
      <c r="BL352" s="12"/>
      <c r="BM352" s="12"/>
      <c r="BN352" s="12"/>
      <c r="BO352" s="12"/>
      <c r="BP352" s="12"/>
      <c r="BQ352" s="12"/>
      <c r="BR352" s="12"/>
      <c r="BS352" s="12"/>
      <c r="BT352" s="12"/>
      <c r="BU352" s="12"/>
      <c r="BV352" s="12"/>
      <c r="BW352" s="12"/>
      <c r="BX352" s="12"/>
      <c r="BY352" s="12"/>
      <c r="BZ352" s="12"/>
      <c r="CA352" s="12"/>
      <c r="CB352" s="12"/>
      <c r="CC352" s="12"/>
    </row>
    <row r="353" spans="1:81" ht="15.75" x14ac:dyDescent="0.25">
      <c r="A353" s="20"/>
      <c r="B353" s="29"/>
      <c r="C353" s="29"/>
      <c r="D353" s="29"/>
      <c r="E353" s="29"/>
      <c r="F353" s="26"/>
      <c r="G353" s="13"/>
      <c r="H353" s="20"/>
      <c r="I353" s="22"/>
      <c r="J353" s="22"/>
      <c r="K353" s="22"/>
      <c r="L353" s="22"/>
      <c r="M353" s="24"/>
      <c r="N353" s="22"/>
      <c r="O353" s="20"/>
      <c r="P353" s="12"/>
      <c r="Q353" s="12"/>
      <c r="R353" s="12"/>
      <c r="S353" s="12"/>
      <c r="T353" s="12"/>
      <c r="U353" s="12"/>
      <c r="V353" s="12"/>
      <c r="W353" s="12"/>
      <c r="X353" s="12"/>
      <c r="Y353" s="12"/>
      <c r="Z353" s="12"/>
      <c r="AA353" s="12"/>
      <c r="AB353" s="12"/>
      <c r="AC353" s="12"/>
      <c r="AD353" s="12"/>
      <c r="AE353" s="12"/>
      <c r="AF353" s="12"/>
      <c r="AG353" s="12"/>
      <c r="AH353" s="12"/>
      <c r="AI353" s="12"/>
      <c r="AJ353" s="12"/>
      <c r="AK353" s="12"/>
      <c r="AL353" s="12"/>
      <c r="AM353" s="12"/>
      <c r="AN353" s="12"/>
      <c r="AO353" s="12"/>
      <c r="AP353" s="12"/>
      <c r="AQ353" s="12"/>
      <c r="AR353" s="12"/>
      <c r="AS353" s="12"/>
      <c r="AT353" s="12"/>
      <c r="AU353" s="12"/>
      <c r="AV353" s="12"/>
      <c r="AW353" s="12"/>
      <c r="AX353" s="12"/>
      <c r="AY353" s="12"/>
      <c r="AZ353" s="12"/>
      <c r="BA353" s="12"/>
      <c r="BB353" s="12"/>
      <c r="BC353" s="12"/>
      <c r="BD353" s="12"/>
      <c r="BE353" s="12"/>
      <c r="BF353" s="12"/>
      <c r="BG353" s="12"/>
      <c r="BH353" s="12"/>
      <c r="BI353" s="12"/>
      <c r="BJ353" s="12"/>
      <c r="BK353" s="12"/>
      <c r="BL353" s="12"/>
      <c r="BM353" s="12"/>
      <c r="BN353" s="12"/>
      <c r="BO353" s="12"/>
      <c r="BP353" s="12"/>
      <c r="BQ353" s="12"/>
      <c r="BR353" s="12"/>
      <c r="BS353" s="12"/>
      <c r="BT353" s="12"/>
      <c r="BU353" s="12"/>
      <c r="BV353" s="12"/>
      <c r="BW353" s="12"/>
      <c r="BX353" s="12"/>
      <c r="BY353" s="12"/>
      <c r="BZ353" s="12"/>
      <c r="CA353" s="12"/>
      <c r="CB353" s="12"/>
      <c r="CC353" s="12"/>
    </row>
    <row r="354" spans="1:81" ht="15.75" x14ac:dyDescent="0.25">
      <c r="A354" s="20"/>
      <c r="B354" s="29"/>
      <c r="C354" s="29"/>
      <c r="D354" s="29"/>
      <c r="E354" s="29"/>
      <c r="F354" s="26"/>
      <c r="G354" s="13"/>
      <c r="H354" s="20"/>
      <c r="I354" s="22"/>
      <c r="J354" s="22"/>
      <c r="K354" s="22"/>
      <c r="L354" s="22"/>
      <c r="M354" s="24"/>
      <c r="N354" s="22"/>
      <c r="O354" s="20"/>
      <c r="P354" s="12"/>
      <c r="Q354" s="12"/>
      <c r="R354" s="12"/>
      <c r="S354" s="12"/>
      <c r="T354" s="12"/>
      <c r="U354" s="12"/>
      <c r="V354" s="12"/>
      <c r="W354" s="12"/>
      <c r="X354" s="12"/>
      <c r="Y354" s="12"/>
      <c r="Z354" s="12"/>
      <c r="AA354" s="12"/>
      <c r="AB354" s="12"/>
      <c r="AC354" s="12"/>
      <c r="AD354" s="12"/>
      <c r="AE354" s="12"/>
      <c r="AF354" s="12"/>
      <c r="AG354" s="12"/>
      <c r="AH354" s="12"/>
      <c r="AI354" s="12"/>
      <c r="AJ354" s="12"/>
      <c r="AK354" s="12"/>
      <c r="AL354" s="12"/>
      <c r="AM354" s="12"/>
      <c r="AN354" s="12"/>
      <c r="AO354" s="12"/>
      <c r="AP354" s="12"/>
      <c r="AQ354" s="12"/>
      <c r="AR354" s="12"/>
      <c r="AS354" s="12"/>
      <c r="AT354" s="12"/>
      <c r="AU354" s="12"/>
      <c r="AV354" s="12"/>
      <c r="AW354" s="12"/>
      <c r="AX354" s="12"/>
      <c r="AY354" s="12"/>
      <c r="AZ354" s="12"/>
      <c r="BA354" s="12"/>
      <c r="BB354" s="12"/>
      <c r="BC354" s="12"/>
      <c r="BD354" s="12"/>
      <c r="BE354" s="12"/>
      <c r="BF354" s="12"/>
      <c r="BG354" s="12"/>
      <c r="BH354" s="12"/>
      <c r="BI354" s="12"/>
      <c r="BJ354" s="12"/>
      <c r="BK354" s="12"/>
      <c r="BL354" s="12"/>
      <c r="BM354" s="12"/>
      <c r="BN354" s="12"/>
      <c r="BO354" s="12"/>
      <c r="BP354" s="12"/>
      <c r="BQ354" s="12"/>
      <c r="BR354" s="12"/>
      <c r="BS354" s="12"/>
      <c r="BT354" s="12"/>
      <c r="BU354" s="12"/>
      <c r="BV354" s="12"/>
      <c r="BW354" s="12"/>
      <c r="BX354" s="12"/>
      <c r="BY354" s="12"/>
      <c r="BZ354" s="12"/>
      <c r="CA354" s="12"/>
      <c r="CB354" s="12"/>
      <c r="CC354" s="12"/>
    </row>
    <row r="355" spans="1:81" ht="15.75" x14ac:dyDescent="0.25">
      <c r="A355" s="20"/>
      <c r="B355" s="29"/>
      <c r="C355" s="29"/>
      <c r="D355" s="29"/>
      <c r="E355" s="29"/>
      <c r="F355" s="26"/>
      <c r="G355" s="13"/>
      <c r="H355" s="20"/>
      <c r="I355" s="22"/>
      <c r="J355" s="22"/>
      <c r="K355" s="22"/>
      <c r="L355" s="22"/>
      <c r="M355" s="24"/>
      <c r="N355" s="22"/>
      <c r="O355" s="20"/>
      <c r="P355" s="12"/>
      <c r="Q355" s="12"/>
      <c r="R355" s="12"/>
      <c r="S355" s="12"/>
      <c r="T355" s="12"/>
      <c r="U355" s="12"/>
      <c r="V355" s="12"/>
      <c r="W355" s="12"/>
      <c r="X355" s="12"/>
      <c r="Y355" s="12"/>
      <c r="Z355" s="12"/>
      <c r="AA355" s="12"/>
      <c r="AB355" s="12"/>
      <c r="AC355" s="12"/>
      <c r="AD355" s="12"/>
      <c r="AE355" s="12"/>
      <c r="AF355" s="12"/>
      <c r="AG355" s="12"/>
      <c r="AH355" s="12"/>
      <c r="AI355" s="12"/>
      <c r="AJ355" s="12"/>
      <c r="AK355" s="12"/>
      <c r="AL355" s="12"/>
      <c r="AM355" s="12"/>
      <c r="AN355" s="12"/>
      <c r="AO355" s="12"/>
      <c r="AP355" s="12"/>
      <c r="AQ355" s="12"/>
      <c r="AR355" s="12"/>
      <c r="AS355" s="12"/>
      <c r="AT355" s="12"/>
      <c r="AU355" s="12"/>
      <c r="AV355" s="12"/>
      <c r="AW355" s="12"/>
      <c r="AX355" s="12"/>
      <c r="AY355" s="12"/>
      <c r="AZ355" s="12"/>
      <c r="BA355" s="12"/>
      <c r="BB355" s="12"/>
      <c r="BC355" s="12"/>
      <c r="BD355" s="12"/>
      <c r="BE355" s="12"/>
      <c r="BF355" s="12"/>
      <c r="BG355" s="12"/>
      <c r="BH355" s="12"/>
      <c r="BI355" s="12"/>
      <c r="BJ355" s="12"/>
      <c r="BK355" s="12"/>
      <c r="BL355" s="12"/>
      <c r="BM355" s="12"/>
      <c r="BN355" s="12"/>
      <c r="BO355" s="12"/>
      <c r="BP355" s="12"/>
      <c r="BQ355" s="12"/>
      <c r="BR355" s="12"/>
      <c r="BS355" s="12"/>
      <c r="BT355" s="12"/>
      <c r="BU355" s="12"/>
      <c r="BV355" s="12"/>
      <c r="BW355" s="12"/>
      <c r="BX355" s="12"/>
      <c r="BY355" s="12"/>
      <c r="BZ355" s="12"/>
      <c r="CA355" s="12"/>
      <c r="CB355" s="12"/>
      <c r="CC355" s="12"/>
    </row>
    <row r="356" spans="1:81" ht="15.75" x14ac:dyDescent="0.25">
      <c r="A356" s="20"/>
      <c r="B356" s="29"/>
      <c r="C356" s="29"/>
      <c r="D356" s="29"/>
      <c r="E356" s="29"/>
      <c r="F356" s="26"/>
      <c r="G356" s="13"/>
      <c r="H356" s="20"/>
      <c r="I356" s="22"/>
      <c r="J356" s="22"/>
      <c r="K356" s="22"/>
      <c r="L356" s="22"/>
      <c r="M356" s="24"/>
      <c r="N356" s="22"/>
      <c r="O356" s="20"/>
      <c r="P356" s="12"/>
      <c r="Q356" s="12"/>
      <c r="R356" s="12"/>
      <c r="S356" s="12"/>
      <c r="T356" s="12"/>
      <c r="U356" s="12"/>
      <c r="V356" s="12"/>
      <c r="W356" s="12"/>
      <c r="X356" s="12"/>
      <c r="Y356" s="12"/>
      <c r="Z356" s="12"/>
      <c r="AA356" s="12"/>
      <c r="AB356" s="12"/>
      <c r="AC356" s="12"/>
      <c r="AD356" s="12"/>
      <c r="AE356" s="12"/>
      <c r="AF356" s="12"/>
      <c r="AG356" s="12"/>
      <c r="AH356" s="12"/>
      <c r="AI356" s="12"/>
      <c r="AJ356" s="12"/>
      <c r="AK356" s="12"/>
      <c r="AL356" s="12"/>
      <c r="AM356" s="12"/>
      <c r="AN356" s="12"/>
      <c r="AO356" s="12"/>
      <c r="AP356" s="12"/>
      <c r="AQ356" s="12"/>
      <c r="AR356" s="12"/>
      <c r="AS356" s="12"/>
      <c r="AT356" s="12"/>
      <c r="AU356" s="12"/>
      <c r="AV356" s="12"/>
      <c r="AW356" s="12"/>
      <c r="AX356" s="12"/>
      <c r="AY356" s="12"/>
      <c r="AZ356" s="12"/>
      <c r="BA356" s="12"/>
      <c r="BB356" s="12"/>
      <c r="BC356" s="12"/>
      <c r="BD356" s="12"/>
      <c r="BE356" s="12"/>
      <c r="BF356" s="12"/>
      <c r="BG356" s="12"/>
      <c r="BH356" s="12"/>
      <c r="BI356" s="12"/>
      <c r="BJ356" s="12"/>
      <c r="BK356" s="12"/>
      <c r="BL356" s="12"/>
      <c r="BM356" s="12"/>
      <c r="BN356" s="12"/>
      <c r="BO356" s="12"/>
      <c r="BP356" s="12"/>
      <c r="BQ356" s="12"/>
      <c r="BR356" s="12"/>
      <c r="BS356" s="12"/>
      <c r="BT356" s="12"/>
      <c r="BU356" s="12"/>
      <c r="BV356" s="12"/>
      <c r="BW356" s="12"/>
      <c r="BX356" s="12"/>
      <c r="BY356" s="12"/>
      <c r="BZ356" s="12"/>
      <c r="CA356" s="12"/>
      <c r="CB356" s="12"/>
      <c r="CC356" s="12"/>
    </row>
    <row r="357" spans="1:81" ht="15.75" x14ac:dyDescent="0.25">
      <c r="A357" s="20"/>
      <c r="B357" s="29"/>
      <c r="C357" s="29"/>
      <c r="D357" s="29"/>
      <c r="E357" s="29"/>
      <c r="F357" s="26"/>
      <c r="G357" s="13"/>
      <c r="H357" s="20"/>
      <c r="I357" s="22"/>
      <c r="J357" s="22"/>
      <c r="K357" s="22"/>
      <c r="L357" s="22"/>
      <c r="M357" s="24"/>
      <c r="N357" s="22"/>
      <c r="O357" s="20"/>
      <c r="P357" s="12"/>
      <c r="Q357" s="12"/>
      <c r="R357" s="12"/>
      <c r="S357" s="12"/>
      <c r="T357" s="12"/>
      <c r="U357" s="12"/>
      <c r="V357" s="12"/>
      <c r="W357" s="12"/>
      <c r="X357" s="12"/>
      <c r="Y357" s="12"/>
      <c r="Z357" s="12"/>
      <c r="AA357" s="12"/>
      <c r="AB357" s="12"/>
      <c r="AC357" s="12"/>
      <c r="AD357" s="12"/>
      <c r="AE357" s="12"/>
      <c r="AF357" s="12"/>
      <c r="AG357" s="12"/>
      <c r="AH357" s="12"/>
      <c r="AI357" s="12"/>
      <c r="AJ357" s="12"/>
      <c r="AK357" s="12"/>
      <c r="AL357" s="12"/>
      <c r="AM357" s="12"/>
      <c r="AN357" s="12"/>
      <c r="AO357" s="12"/>
      <c r="AP357" s="12"/>
      <c r="AQ357" s="12"/>
      <c r="AR357" s="12"/>
      <c r="AS357" s="12"/>
      <c r="AT357" s="12"/>
      <c r="AU357" s="12"/>
      <c r="AV357" s="12"/>
      <c r="AW357" s="12"/>
      <c r="AX357" s="12"/>
      <c r="AY357" s="12"/>
      <c r="AZ357" s="12"/>
      <c r="BA357" s="12"/>
      <c r="BB357" s="12"/>
      <c r="BC357" s="12"/>
      <c r="BD357" s="12"/>
      <c r="BE357" s="12"/>
      <c r="BF357" s="12"/>
      <c r="BG357" s="12"/>
      <c r="BH357" s="12"/>
      <c r="BI357" s="12"/>
      <c r="BJ357" s="12"/>
      <c r="BK357" s="12"/>
      <c r="BL357" s="12"/>
      <c r="BM357" s="12"/>
      <c r="BN357" s="12"/>
      <c r="BO357" s="12"/>
      <c r="BP357" s="12"/>
      <c r="BQ357" s="12"/>
      <c r="BR357" s="12"/>
      <c r="BS357" s="12"/>
      <c r="BT357" s="12"/>
      <c r="BU357" s="12"/>
      <c r="BV357" s="12"/>
      <c r="BW357" s="12"/>
      <c r="BX357" s="12"/>
      <c r="BY357" s="12"/>
      <c r="BZ357" s="12"/>
      <c r="CA357" s="12"/>
      <c r="CB357" s="12"/>
      <c r="CC357" s="12"/>
    </row>
    <row r="358" spans="1:81" ht="15.75" x14ac:dyDescent="0.25">
      <c r="A358" s="20"/>
      <c r="B358" s="29"/>
      <c r="C358" s="29"/>
      <c r="D358" s="29"/>
      <c r="E358" s="29"/>
      <c r="F358" s="26"/>
      <c r="G358" s="13"/>
      <c r="H358" s="20"/>
      <c r="I358" s="22"/>
      <c r="J358" s="22"/>
      <c r="K358" s="22"/>
      <c r="L358" s="22"/>
      <c r="M358" s="24"/>
      <c r="N358" s="22"/>
      <c r="O358" s="20"/>
      <c r="P358" s="12"/>
      <c r="Q358" s="12"/>
      <c r="R358" s="12"/>
      <c r="S358" s="12"/>
      <c r="T358" s="12"/>
      <c r="U358" s="12"/>
      <c r="V358" s="12"/>
      <c r="W358" s="12"/>
      <c r="X358" s="12"/>
      <c r="Y358" s="12"/>
      <c r="Z358" s="12"/>
      <c r="AA358" s="12"/>
      <c r="AB358" s="12"/>
      <c r="AC358" s="12"/>
      <c r="AD358" s="12"/>
      <c r="AE358" s="12"/>
      <c r="AF358" s="12"/>
      <c r="AG358" s="12"/>
      <c r="AH358" s="12"/>
      <c r="AI358" s="12"/>
      <c r="AJ358" s="12"/>
      <c r="AK358" s="12"/>
      <c r="AL358" s="12"/>
      <c r="AM358" s="12"/>
      <c r="AN358" s="12"/>
      <c r="AO358" s="12"/>
      <c r="AP358" s="12"/>
      <c r="AQ358" s="12"/>
      <c r="AR358" s="12"/>
      <c r="AS358" s="12"/>
      <c r="AT358" s="12"/>
      <c r="AU358" s="12"/>
      <c r="AV358" s="12"/>
      <c r="AW358" s="12"/>
      <c r="AX358" s="12"/>
      <c r="AY358" s="12"/>
      <c r="AZ358" s="12"/>
      <c r="BA358" s="12"/>
      <c r="BB358" s="12"/>
      <c r="BC358" s="12"/>
      <c r="BD358" s="12"/>
      <c r="BE358" s="12"/>
      <c r="BF358" s="12"/>
      <c r="BG358" s="12"/>
      <c r="BH358" s="12"/>
      <c r="BI358" s="12"/>
      <c r="BJ358" s="12"/>
      <c r="BK358" s="12"/>
      <c r="BL358" s="12"/>
      <c r="BM358" s="12"/>
      <c r="BN358" s="12"/>
      <c r="BO358" s="12"/>
      <c r="BP358" s="12"/>
      <c r="BQ358" s="12"/>
      <c r="BR358" s="12"/>
      <c r="BS358" s="12"/>
      <c r="BT358" s="12"/>
      <c r="BU358" s="12"/>
      <c r="BV358" s="12"/>
      <c r="BW358" s="12"/>
      <c r="BX358" s="12"/>
      <c r="BY358" s="12"/>
      <c r="BZ358" s="12"/>
      <c r="CA358" s="12"/>
      <c r="CB358" s="12"/>
      <c r="CC358" s="12"/>
    </row>
    <row r="359" spans="1:81" ht="15.75" x14ac:dyDescent="0.25">
      <c r="A359" s="20"/>
      <c r="B359" s="29"/>
      <c r="C359" s="29"/>
      <c r="D359" s="29"/>
      <c r="E359" s="29"/>
      <c r="F359" s="26"/>
      <c r="G359" s="13"/>
      <c r="H359" s="20"/>
      <c r="I359" s="22"/>
      <c r="J359" s="22"/>
      <c r="K359" s="22"/>
      <c r="L359" s="22"/>
      <c r="M359" s="24"/>
      <c r="N359" s="22"/>
      <c r="O359" s="20"/>
      <c r="P359" s="12"/>
      <c r="Q359" s="12"/>
      <c r="R359" s="12"/>
      <c r="S359" s="12"/>
      <c r="T359" s="12"/>
      <c r="U359" s="12"/>
      <c r="V359" s="12"/>
      <c r="W359" s="12"/>
      <c r="X359" s="12"/>
      <c r="Y359" s="12"/>
      <c r="Z359" s="12"/>
      <c r="AA359" s="12"/>
      <c r="AB359" s="12"/>
      <c r="AC359" s="12"/>
      <c r="AD359" s="12"/>
      <c r="AE359" s="12"/>
      <c r="AF359" s="12"/>
      <c r="AG359" s="12"/>
      <c r="AH359" s="12"/>
      <c r="AI359" s="12"/>
      <c r="AJ359" s="12"/>
      <c r="AK359" s="12"/>
      <c r="AL359" s="12"/>
      <c r="AM359" s="12"/>
      <c r="AN359" s="12"/>
      <c r="AO359" s="12"/>
      <c r="AP359" s="12"/>
      <c r="AQ359" s="12"/>
      <c r="AR359" s="12"/>
      <c r="AS359" s="12"/>
      <c r="AT359" s="12"/>
      <c r="AU359" s="12"/>
      <c r="AV359" s="12"/>
      <c r="AW359" s="12"/>
      <c r="AX359" s="12"/>
      <c r="AY359" s="12"/>
      <c r="AZ359" s="12"/>
      <c r="BA359" s="12"/>
      <c r="BB359" s="12"/>
      <c r="BC359" s="12"/>
      <c r="BD359" s="12"/>
      <c r="BE359" s="12"/>
      <c r="BF359" s="12"/>
      <c r="BG359" s="12"/>
      <c r="BH359" s="12"/>
      <c r="BI359" s="12"/>
      <c r="BJ359" s="12"/>
      <c r="BK359" s="12"/>
      <c r="BL359" s="12"/>
      <c r="BM359" s="12"/>
      <c r="BN359" s="12"/>
      <c r="BO359" s="12"/>
      <c r="BP359" s="12"/>
      <c r="BQ359" s="12"/>
      <c r="BR359" s="12"/>
      <c r="BS359" s="12"/>
      <c r="BT359" s="12"/>
      <c r="BU359" s="12"/>
      <c r="BV359" s="12"/>
      <c r="BW359" s="12"/>
      <c r="BX359" s="12"/>
      <c r="BY359" s="12"/>
      <c r="BZ359" s="12"/>
      <c r="CA359" s="12"/>
      <c r="CB359" s="12"/>
      <c r="CC359" s="12"/>
    </row>
    <row r="360" spans="1:81" ht="15.75" x14ac:dyDescent="0.25">
      <c r="A360" s="20"/>
      <c r="B360" s="29"/>
      <c r="C360" s="29"/>
      <c r="D360" s="29"/>
      <c r="E360" s="29"/>
      <c r="F360" s="26"/>
      <c r="G360" s="13"/>
      <c r="H360" s="20"/>
      <c r="I360" s="22"/>
      <c r="J360" s="22"/>
      <c r="K360" s="22"/>
      <c r="L360" s="22"/>
      <c r="M360" s="24"/>
      <c r="N360" s="22"/>
      <c r="O360" s="20"/>
      <c r="P360" s="12"/>
      <c r="Q360" s="12"/>
      <c r="R360" s="12"/>
      <c r="S360" s="12"/>
      <c r="T360" s="12"/>
      <c r="U360" s="12"/>
      <c r="V360" s="12"/>
      <c r="W360" s="12"/>
      <c r="X360" s="12"/>
      <c r="Y360" s="12"/>
      <c r="Z360" s="12"/>
      <c r="AA360" s="12"/>
      <c r="AB360" s="12"/>
      <c r="AC360" s="12"/>
      <c r="AD360" s="12"/>
      <c r="AE360" s="12"/>
      <c r="AF360" s="12"/>
      <c r="AG360" s="12"/>
      <c r="AH360" s="12"/>
      <c r="AI360" s="12"/>
      <c r="AJ360" s="12"/>
      <c r="AK360" s="12"/>
      <c r="AL360" s="12"/>
      <c r="AM360" s="12"/>
      <c r="AN360" s="12"/>
      <c r="AO360" s="12"/>
      <c r="AP360" s="12"/>
      <c r="AQ360" s="12"/>
      <c r="AR360" s="12"/>
      <c r="AS360" s="12"/>
      <c r="AT360" s="12"/>
      <c r="AU360" s="12"/>
      <c r="AV360" s="12"/>
      <c r="AW360" s="12"/>
      <c r="AX360" s="12"/>
      <c r="AY360" s="12"/>
      <c r="AZ360" s="12"/>
      <c r="BA360" s="12"/>
      <c r="BB360" s="12"/>
      <c r="BC360" s="12"/>
      <c r="BD360" s="12"/>
      <c r="BE360" s="12"/>
      <c r="BF360" s="12"/>
      <c r="BG360" s="12"/>
      <c r="BH360" s="12"/>
      <c r="BI360" s="12"/>
      <c r="BJ360" s="12"/>
      <c r="BK360" s="12"/>
      <c r="BL360" s="12"/>
      <c r="BM360" s="12"/>
      <c r="BN360" s="12"/>
      <c r="BO360" s="12"/>
      <c r="BP360" s="12"/>
      <c r="BQ360" s="12"/>
      <c r="BR360" s="12"/>
      <c r="BS360" s="12"/>
      <c r="BT360" s="12"/>
      <c r="BU360" s="12"/>
      <c r="BV360" s="12"/>
      <c r="BW360" s="12"/>
      <c r="BX360" s="12"/>
      <c r="BY360" s="12"/>
      <c r="BZ360" s="12"/>
      <c r="CA360" s="12"/>
      <c r="CB360" s="12"/>
      <c r="CC360" s="12"/>
    </row>
    <row r="361" spans="1:81" ht="15.75" x14ac:dyDescent="0.25">
      <c r="A361" s="20"/>
      <c r="B361" s="29"/>
      <c r="C361" s="29"/>
      <c r="D361" s="29"/>
      <c r="E361" s="29"/>
      <c r="F361" s="26"/>
      <c r="G361" s="13"/>
      <c r="H361" s="20"/>
      <c r="I361" s="22"/>
      <c r="J361" s="22"/>
      <c r="K361" s="22"/>
      <c r="L361" s="22"/>
      <c r="M361" s="24"/>
      <c r="N361" s="22"/>
      <c r="O361" s="20"/>
      <c r="P361" s="12"/>
      <c r="Q361" s="12"/>
      <c r="R361" s="12"/>
      <c r="S361" s="12"/>
      <c r="T361" s="12"/>
      <c r="U361" s="12"/>
      <c r="V361" s="12"/>
      <c r="W361" s="12"/>
      <c r="X361" s="12"/>
      <c r="Y361" s="12"/>
      <c r="Z361" s="12"/>
      <c r="AA361" s="12"/>
      <c r="AB361" s="12"/>
      <c r="AC361" s="12"/>
      <c r="AD361" s="12"/>
      <c r="AE361" s="12"/>
      <c r="AF361" s="12"/>
      <c r="AG361" s="12"/>
      <c r="AH361" s="12"/>
      <c r="AI361" s="12"/>
      <c r="AJ361" s="12"/>
      <c r="AK361" s="12"/>
      <c r="AL361" s="12"/>
      <c r="AM361" s="12"/>
      <c r="AN361" s="12"/>
      <c r="AO361" s="12"/>
      <c r="AP361" s="12"/>
      <c r="AQ361" s="12"/>
      <c r="AR361" s="12"/>
      <c r="AS361" s="12"/>
      <c r="AT361" s="12"/>
      <c r="AU361" s="12"/>
      <c r="AV361" s="12"/>
      <c r="AW361" s="12"/>
      <c r="AX361" s="12"/>
      <c r="AY361" s="12"/>
      <c r="AZ361" s="12"/>
      <c r="BA361" s="12"/>
      <c r="BB361" s="12"/>
      <c r="BC361" s="12"/>
      <c r="BD361" s="12"/>
      <c r="BE361" s="12"/>
      <c r="BF361" s="12"/>
      <c r="BG361" s="12"/>
      <c r="BH361" s="12"/>
      <c r="BI361" s="12"/>
      <c r="BJ361" s="12"/>
      <c r="BK361" s="12"/>
      <c r="BL361" s="12"/>
      <c r="BM361" s="12"/>
      <c r="BN361" s="12"/>
      <c r="BO361" s="12"/>
      <c r="BP361" s="12"/>
      <c r="BQ361" s="12"/>
      <c r="BR361" s="12"/>
      <c r="BS361" s="12"/>
      <c r="BT361" s="12"/>
      <c r="BU361" s="12"/>
      <c r="BV361" s="12"/>
      <c r="BW361" s="12"/>
      <c r="BX361" s="12"/>
      <c r="BY361" s="12"/>
      <c r="BZ361" s="12"/>
      <c r="CA361" s="12"/>
      <c r="CB361" s="12"/>
      <c r="CC361" s="12"/>
    </row>
    <row r="362" spans="1:81" ht="15.75" x14ac:dyDescent="0.25">
      <c r="A362" s="20"/>
      <c r="B362" s="29"/>
      <c r="C362" s="29"/>
      <c r="D362" s="29"/>
      <c r="E362" s="29"/>
      <c r="F362" s="26"/>
      <c r="G362" s="13"/>
      <c r="H362" s="20"/>
      <c r="I362" s="22"/>
      <c r="J362" s="22"/>
      <c r="K362" s="22"/>
      <c r="L362" s="22"/>
      <c r="M362" s="24"/>
      <c r="N362" s="22"/>
      <c r="O362" s="20"/>
      <c r="P362" s="12"/>
      <c r="Q362" s="12"/>
      <c r="R362" s="12"/>
      <c r="S362" s="12"/>
      <c r="T362" s="12"/>
      <c r="U362" s="12"/>
      <c r="V362" s="12"/>
      <c r="W362" s="12"/>
      <c r="X362" s="12"/>
      <c r="Y362" s="12"/>
      <c r="Z362" s="12"/>
      <c r="AA362" s="12"/>
      <c r="AB362" s="12"/>
      <c r="AC362" s="12"/>
      <c r="AD362" s="12"/>
      <c r="AE362" s="12"/>
      <c r="AF362" s="12"/>
      <c r="AG362" s="12"/>
      <c r="AH362" s="12"/>
      <c r="AI362" s="12"/>
      <c r="AJ362" s="12"/>
      <c r="AK362" s="12"/>
      <c r="AL362" s="12"/>
      <c r="AM362" s="12"/>
      <c r="AN362" s="12"/>
      <c r="AO362" s="12"/>
      <c r="AP362" s="12"/>
      <c r="AQ362" s="12"/>
      <c r="AR362" s="12"/>
      <c r="AS362" s="12"/>
      <c r="AT362" s="12"/>
      <c r="AU362" s="12"/>
      <c r="AV362" s="12"/>
      <c r="AW362" s="12"/>
      <c r="AX362" s="12"/>
      <c r="AY362" s="12"/>
      <c r="AZ362" s="12"/>
      <c r="BA362" s="12"/>
      <c r="BB362" s="12"/>
      <c r="BC362" s="12"/>
      <c r="BD362" s="12"/>
      <c r="BE362" s="12"/>
      <c r="BF362" s="12"/>
      <c r="BG362" s="12"/>
      <c r="BH362" s="12"/>
      <c r="BI362" s="12"/>
      <c r="BJ362" s="12"/>
      <c r="BK362" s="12"/>
      <c r="BL362" s="12"/>
      <c r="BM362" s="12"/>
      <c r="BN362" s="12"/>
      <c r="BO362" s="12"/>
      <c r="BP362" s="12"/>
      <c r="BQ362" s="12"/>
      <c r="BR362" s="12"/>
      <c r="BS362" s="12"/>
      <c r="BT362" s="12"/>
      <c r="BU362" s="12"/>
      <c r="BV362" s="12"/>
      <c r="BW362" s="12"/>
      <c r="BX362" s="12"/>
      <c r="BY362" s="12"/>
      <c r="BZ362" s="12"/>
      <c r="CA362" s="12"/>
      <c r="CB362" s="12"/>
      <c r="CC362" s="12"/>
    </row>
    <row r="363" spans="1:81" ht="15.75" x14ac:dyDescent="0.25">
      <c r="A363" s="20"/>
      <c r="B363" s="29"/>
      <c r="C363" s="29"/>
      <c r="D363" s="29"/>
      <c r="E363" s="29"/>
      <c r="F363" s="26"/>
      <c r="G363" s="13"/>
      <c r="H363" s="20"/>
      <c r="I363" s="22"/>
      <c r="J363" s="22"/>
      <c r="K363" s="22"/>
      <c r="L363" s="22"/>
      <c r="M363" s="24"/>
      <c r="N363" s="22"/>
      <c r="O363" s="20"/>
      <c r="P363" s="12"/>
      <c r="Q363" s="12"/>
      <c r="R363" s="12"/>
      <c r="S363" s="12"/>
      <c r="T363" s="12"/>
      <c r="U363" s="12"/>
      <c r="V363" s="12"/>
      <c r="W363" s="12"/>
      <c r="X363" s="12"/>
      <c r="Y363" s="12"/>
      <c r="Z363" s="12"/>
      <c r="AA363" s="12"/>
      <c r="AB363" s="12"/>
      <c r="AC363" s="12"/>
      <c r="AD363" s="12"/>
      <c r="AE363" s="12"/>
      <c r="AF363" s="12"/>
      <c r="AG363" s="12"/>
      <c r="AH363" s="12"/>
      <c r="AI363" s="12"/>
      <c r="AJ363" s="12"/>
      <c r="AK363" s="12"/>
      <c r="AL363" s="12"/>
      <c r="AM363" s="12"/>
      <c r="AN363" s="12"/>
      <c r="AO363" s="12"/>
      <c r="AP363" s="12"/>
      <c r="AQ363" s="12"/>
      <c r="AR363" s="12"/>
      <c r="AS363" s="12"/>
      <c r="AT363" s="12"/>
      <c r="AU363" s="12"/>
      <c r="AV363" s="12"/>
      <c r="AW363" s="12"/>
      <c r="AX363" s="12"/>
      <c r="AY363" s="12"/>
      <c r="AZ363" s="12"/>
      <c r="BA363" s="12"/>
      <c r="BB363" s="12"/>
      <c r="BC363" s="12"/>
      <c r="BD363" s="12"/>
      <c r="BE363" s="12"/>
      <c r="BF363" s="12"/>
      <c r="BG363" s="12"/>
      <c r="BH363" s="12"/>
      <c r="BI363" s="12"/>
      <c r="BJ363" s="12"/>
      <c r="BK363" s="12"/>
      <c r="BL363" s="12"/>
      <c r="BM363" s="12"/>
      <c r="BN363" s="12"/>
      <c r="BO363" s="12"/>
      <c r="BP363" s="12"/>
      <c r="BQ363" s="12"/>
      <c r="BR363" s="12"/>
      <c r="BS363" s="12"/>
      <c r="BT363" s="12"/>
      <c r="BU363" s="12"/>
      <c r="BV363" s="12"/>
      <c r="BW363" s="12"/>
      <c r="BX363" s="12"/>
      <c r="BY363" s="12"/>
      <c r="BZ363" s="12"/>
      <c r="CA363" s="12"/>
      <c r="CB363" s="12"/>
      <c r="CC363" s="12"/>
    </row>
    <row r="364" spans="1:81" ht="15.75" x14ac:dyDescent="0.25">
      <c r="A364" s="20"/>
      <c r="B364" s="29"/>
      <c r="C364" s="29"/>
      <c r="D364" s="29"/>
      <c r="E364" s="29"/>
      <c r="F364" s="26"/>
      <c r="G364" s="13"/>
      <c r="H364" s="20"/>
      <c r="I364" s="22"/>
      <c r="J364" s="22"/>
      <c r="K364" s="22"/>
      <c r="L364" s="22"/>
      <c r="M364" s="24"/>
      <c r="N364" s="22"/>
      <c r="O364" s="20"/>
      <c r="P364" s="12"/>
      <c r="Q364" s="12"/>
      <c r="R364" s="12"/>
      <c r="S364" s="12"/>
      <c r="T364" s="12"/>
      <c r="U364" s="12"/>
      <c r="V364" s="12"/>
      <c r="W364" s="12"/>
      <c r="X364" s="12"/>
      <c r="Y364" s="12"/>
      <c r="Z364" s="12"/>
      <c r="AA364" s="12"/>
      <c r="AB364" s="12"/>
      <c r="AC364" s="12"/>
      <c r="AD364" s="12"/>
      <c r="AE364" s="12"/>
      <c r="AF364" s="12"/>
      <c r="AG364" s="12"/>
      <c r="AH364" s="12"/>
      <c r="AI364" s="12"/>
      <c r="AJ364" s="12"/>
      <c r="AK364" s="12"/>
      <c r="AL364" s="12"/>
      <c r="AM364" s="12"/>
      <c r="AN364" s="12"/>
      <c r="AO364" s="12"/>
      <c r="AP364" s="12"/>
      <c r="AQ364" s="12"/>
      <c r="AR364" s="12"/>
      <c r="AS364" s="12"/>
      <c r="AT364" s="12"/>
      <c r="AU364" s="12"/>
      <c r="AV364" s="12"/>
      <c r="AW364" s="12"/>
      <c r="AX364" s="12"/>
      <c r="AY364" s="12"/>
      <c r="AZ364" s="12"/>
      <c r="BA364" s="12"/>
      <c r="BB364" s="12"/>
      <c r="BC364" s="12"/>
      <c r="BD364" s="12"/>
      <c r="BE364" s="12"/>
      <c r="BF364" s="12"/>
      <c r="BG364" s="12"/>
      <c r="BH364" s="12"/>
      <c r="BI364" s="12"/>
      <c r="BJ364" s="12"/>
      <c r="BK364" s="12"/>
      <c r="BL364" s="12"/>
      <c r="BM364" s="12"/>
      <c r="BN364" s="12"/>
      <c r="BO364" s="12"/>
      <c r="BP364" s="12"/>
      <c r="BQ364" s="12"/>
      <c r="BR364" s="12"/>
      <c r="BS364" s="12"/>
      <c r="BT364" s="12"/>
      <c r="BU364" s="12"/>
      <c r="BV364" s="12"/>
      <c r="BW364" s="12"/>
      <c r="BX364" s="12"/>
      <c r="BY364" s="12"/>
      <c r="BZ364" s="12"/>
      <c r="CA364" s="12"/>
      <c r="CB364" s="12"/>
      <c r="CC364" s="12"/>
    </row>
    <row r="365" spans="1:81" ht="15.75" x14ac:dyDescent="0.25">
      <c r="A365" s="20"/>
      <c r="B365" s="29"/>
      <c r="C365" s="29"/>
      <c r="D365" s="29"/>
      <c r="E365" s="29"/>
      <c r="F365" s="26"/>
      <c r="G365" s="13"/>
      <c r="H365" s="20"/>
      <c r="I365" s="22"/>
      <c r="J365" s="22"/>
      <c r="K365" s="22"/>
      <c r="L365" s="22"/>
      <c r="M365" s="24"/>
      <c r="N365" s="22"/>
      <c r="O365" s="20"/>
      <c r="P365" s="12"/>
      <c r="Q365" s="12"/>
      <c r="R365" s="12"/>
      <c r="S365" s="12"/>
      <c r="T365" s="12"/>
      <c r="U365" s="12"/>
      <c r="V365" s="12"/>
      <c r="W365" s="12"/>
      <c r="X365" s="12"/>
      <c r="Y365" s="12"/>
      <c r="Z365" s="12"/>
      <c r="AA365" s="12"/>
      <c r="AB365" s="12"/>
      <c r="AC365" s="12"/>
      <c r="AD365" s="12"/>
      <c r="AE365" s="12"/>
      <c r="AF365" s="12"/>
      <c r="AG365" s="12"/>
      <c r="AH365" s="12"/>
      <c r="AI365" s="12"/>
      <c r="AJ365" s="12"/>
      <c r="AK365" s="12"/>
      <c r="AL365" s="12"/>
      <c r="AM365" s="12"/>
      <c r="AN365" s="12"/>
      <c r="AO365" s="12"/>
      <c r="AP365" s="12"/>
      <c r="AQ365" s="12"/>
      <c r="AR365" s="12"/>
      <c r="AS365" s="12"/>
      <c r="AT365" s="12"/>
      <c r="AU365" s="12"/>
      <c r="AV365" s="12"/>
      <c r="AW365" s="12"/>
      <c r="AX365" s="12"/>
      <c r="AY365" s="12"/>
      <c r="AZ365" s="12"/>
      <c r="BA365" s="12"/>
      <c r="BB365" s="12"/>
      <c r="BC365" s="12"/>
      <c r="BD365" s="12"/>
      <c r="BE365" s="12"/>
      <c r="BF365" s="12"/>
      <c r="BG365" s="12"/>
      <c r="BH365" s="12"/>
      <c r="BI365" s="12"/>
      <c r="BJ365" s="12"/>
      <c r="BK365" s="12"/>
      <c r="BL365" s="12"/>
      <c r="BM365" s="12"/>
      <c r="BN365" s="12"/>
      <c r="BO365" s="12"/>
      <c r="BP365" s="12"/>
      <c r="BQ365" s="12"/>
      <c r="BR365" s="12"/>
      <c r="BS365" s="12"/>
      <c r="BT365" s="12"/>
      <c r="BU365" s="12"/>
      <c r="BV365" s="12"/>
      <c r="BW365" s="12"/>
      <c r="BX365" s="12"/>
      <c r="BY365" s="12"/>
      <c r="BZ365" s="12"/>
      <c r="CA365" s="12"/>
      <c r="CB365" s="12"/>
      <c r="CC365" s="12"/>
    </row>
    <row r="366" spans="1:81" ht="15.75" x14ac:dyDescent="0.25">
      <c r="A366" s="20"/>
      <c r="B366" s="29"/>
      <c r="C366" s="29"/>
      <c r="D366" s="29"/>
      <c r="E366" s="29"/>
      <c r="F366" s="26"/>
      <c r="G366" s="13"/>
      <c r="H366" s="20"/>
      <c r="I366" s="22"/>
      <c r="J366" s="22"/>
      <c r="K366" s="22"/>
      <c r="L366" s="22"/>
      <c r="M366" s="24"/>
      <c r="N366" s="22"/>
      <c r="O366" s="20"/>
      <c r="P366" s="12"/>
      <c r="Q366" s="12"/>
      <c r="R366" s="12"/>
      <c r="S366" s="12"/>
      <c r="T366" s="12"/>
      <c r="U366" s="12"/>
      <c r="V366" s="12"/>
      <c r="W366" s="12"/>
      <c r="X366" s="12"/>
      <c r="Y366" s="12"/>
      <c r="Z366" s="12"/>
      <c r="AA366" s="12"/>
      <c r="AB366" s="12"/>
      <c r="AC366" s="12"/>
      <c r="AD366" s="12"/>
      <c r="AE366" s="12"/>
      <c r="AF366" s="12"/>
      <c r="AG366" s="12"/>
      <c r="AH366" s="12"/>
      <c r="AI366" s="12"/>
      <c r="AJ366" s="12"/>
      <c r="AK366" s="12"/>
      <c r="AL366" s="12"/>
      <c r="AM366" s="12"/>
      <c r="AN366" s="12"/>
      <c r="AO366" s="12"/>
      <c r="AP366" s="12"/>
      <c r="AQ366" s="12"/>
      <c r="AR366" s="12"/>
      <c r="AS366" s="12"/>
      <c r="AT366" s="12"/>
      <c r="AU366" s="12"/>
      <c r="AV366" s="12"/>
      <c r="AW366" s="12"/>
      <c r="AX366" s="12"/>
      <c r="AY366" s="12"/>
      <c r="AZ366" s="12"/>
      <c r="BA366" s="12"/>
      <c r="BB366" s="12"/>
      <c r="BC366" s="12"/>
      <c r="BD366" s="12"/>
      <c r="BE366" s="12"/>
      <c r="BF366" s="12"/>
      <c r="BG366" s="12"/>
      <c r="BH366" s="12"/>
      <c r="BI366" s="12"/>
      <c r="BJ366" s="12"/>
      <c r="BK366" s="12"/>
      <c r="BL366" s="12"/>
      <c r="BM366" s="12"/>
      <c r="BN366" s="12"/>
      <c r="BO366" s="12"/>
      <c r="BP366" s="12"/>
      <c r="BQ366" s="12"/>
      <c r="BR366" s="12"/>
      <c r="BS366" s="12"/>
      <c r="BT366" s="12"/>
      <c r="BU366" s="12"/>
      <c r="BV366" s="12"/>
      <c r="BW366" s="12"/>
      <c r="BX366" s="12"/>
      <c r="BY366" s="12"/>
      <c r="BZ366" s="12"/>
      <c r="CA366" s="12"/>
      <c r="CB366" s="12"/>
      <c r="CC366" s="12"/>
    </row>
    <row r="367" spans="1:81" ht="15.75" x14ac:dyDescent="0.25">
      <c r="A367" s="20"/>
      <c r="B367" s="29"/>
      <c r="C367" s="29"/>
      <c r="D367" s="29"/>
      <c r="E367" s="29"/>
      <c r="F367" s="26"/>
      <c r="G367" s="13"/>
      <c r="H367" s="20"/>
      <c r="I367" s="22"/>
      <c r="J367" s="22"/>
      <c r="K367" s="22"/>
      <c r="L367" s="22"/>
      <c r="M367" s="24"/>
      <c r="N367" s="22"/>
      <c r="O367" s="20"/>
      <c r="P367" s="12"/>
      <c r="Q367" s="12"/>
      <c r="R367" s="12"/>
      <c r="S367" s="12"/>
      <c r="T367" s="12"/>
      <c r="U367" s="12"/>
      <c r="V367" s="12"/>
      <c r="W367" s="12"/>
      <c r="X367" s="12"/>
      <c r="Y367" s="12"/>
      <c r="Z367" s="12"/>
      <c r="AA367" s="12"/>
      <c r="AB367" s="12"/>
      <c r="AC367" s="12"/>
      <c r="AD367" s="12"/>
      <c r="AE367" s="12"/>
      <c r="AF367" s="12"/>
      <c r="AG367" s="12"/>
      <c r="AH367" s="12"/>
      <c r="AI367" s="12"/>
      <c r="AJ367" s="12"/>
      <c r="AK367" s="12"/>
      <c r="AL367" s="12"/>
      <c r="AM367" s="12"/>
      <c r="AN367" s="12"/>
      <c r="AO367" s="12"/>
      <c r="AP367" s="12"/>
      <c r="AQ367" s="12"/>
      <c r="AR367" s="12"/>
      <c r="AS367" s="12"/>
      <c r="AT367" s="12"/>
      <c r="AU367" s="12"/>
      <c r="AV367" s="12"/>
      <c r="AW367" s="12"/>
      <c r="AX367" s="12"/>
      <c r="AY367" s="12"/>
      <c r="AZ367" s="12"/>
      <c r="BA367" s="12"/>
      <c r="BB367" s="12"/>
      <c r="BC367" s="12"/>
      <c r="BD367" s="12"/>
      <c r="BE367" s="12"/>
      <c r="BF367" s="12"/>
      <c r="BG367" s="12"/>
      <c r="BH367" s="12"/>
      <c r="BI367" s="12"/>
      <c r="BJ367" s="12"/>
      <c r="BK367" s="12"/>
      <c r="BL367" s="12"/>
      <c r="BM367" s="12"/>
      <c r="BN367" s="12"/>
      <c r="BO367" s="12"/>
      <c r="BP367" s="12"/>
      <c r="BQ367" s="12"/>
      <c r="BR367" s="12"/>
      <c r="BS367" s="12"/>
      <c r="BT367" s="12"/>
      <c r="BU367" s="12"/>
      <c r="BV367" s="12"/>
      <c r="BW367" s="12"/>
      <c r="BX367" s="12"/>
      <c r="BY367" s="12"/>
      <c r="BZ367" s="12"/>
      <c r="CA367" s="12"/>
      <c r="CB367" s="12"/>
      <c r="CC367" s="12"/>
    </row>
    <row r="368" spans="1:81" ht="15.75" x14ac:dyDescent="0.25">
      <c r="A368" s="20"/>
      <c r="B368" s="29"/>
      <c r="C368" s="29"/>
      <c r="D368" s="29"/>
      <c r="E368" s="29"/>
      <c r="F368" s="26"/>
      <c r="G368" s="13"/>
      <c r="H368" s="20"/>
      <c r="I368" s="22"/>
      <c r="J368" s="22"/>
      <c r="K368" s="22"/>
      <c r="L368" s="22"/>
      <c r="M368" s="24"/>
      <c r="N368" s="22"/>
      <c r="O368" s="20"/>
      <c r="P368" s="12"/>
      <c r="Q368" s="12"/>
      <c r="R368" s="12"/>
      <c r="S368" s="12"/>
      <c r="T368" s="12"/>
      <c r="U368" s="12"/>
      <c r="V368" s="12"/>
      <c r="W368" s="12"/>
      <c r="X368" s="12"/>
      <c r="Y368" s="12"/>
      <c r="Z368" s="12"/>
      <c r="AA368" s="12"/>
      <c r="AB368" s="12"/>
      <c r="AC368" s="12"/>
      <c r="AD368" s="12"/>
      <c r="AE368" s="12"/>
      <c r="AF368" s="12"/>
      <c r="AG368" s="12"/>
      <c r="AH368" s="12"/>
      <c r="AI368" s="12"/>
      <c r="AJ368" s="12"/>
      <c r="AK368" s="12"/>
      <c r="AL368" s="12"/>
      <c r="AM368" s="12"/>
      <c r="AN368" s="12"/>
      <c r="AO368" s="12"/>
      <c r="AP368" s="12"/>
      <c r="AQ368" s="12"/>
      <c r="AR368" s="12"/>
      <c r="AS368" s="12"/>
      <c r="AT368" s="12"/>
      <c r="AU368" s="12"/>
      <c r="AV368" s="12"/>
      <c r="AW368" s="12"/>
      <c r="AX368" s="12"/>
      <c r="AY368" s="12"/>
      <c r="AZ368" s="12"/>
      <c r="BA368" s="12"/>
      <c r="BB368" s="12"/>
      <c r="BC368" s="12"/>
      <c r="BD368" s="12"/>
      <c r="BE368" s="12"/>
      <c r="BF368" s="12"/>
      <c r="BG368" s="12"/>
      <c r="BH368" s="12"/>
      <c r="BI368" s="12"/>
      <c r="BJ368" s="12"/>
      <c r="BK368" s="12"/>
      <c r="BL368" s="12"/>
      <c r="BM368" s="12"/>
      <c r="BN368" s="12"/>
      <c r="BO368" s="12"/>
      <c r="BP368" s="12"/>
      <c r="BQ368" s="12"/>
      <c r="BR368" s="12"/>
      <c r="BS368" s="12"/>
      <c r="BT368" s="12"/>
      <c r="BU368" s="12"/>
      <c r="BV368" s="12"/>
      <c r="BW368" s="12"/>
      <c r="BX368" s="12"/>
      <c r="BY368" s="12"/>
      <c r="BZ368" s="12"/>
      <c r="CA368" s="12"/>
      <c r="CB368" s="12"/>
      <c r="CC368" s="12"/>
    </row>
    <row r="369" spans="1:81" ht="15.75" x14ac:dyDescent="0.25">
      <c r="A369" s="20"/>
      <c r="B369" s="29"/>
      <c r="C369" s="29"/>
      <c r="D369" s="29"/>
      <c r="E369" s="29"/>
      <c r="F369" s="26"/>
      <c r="G369" s="13"/>
      <c r="H369" s="20"/>
      <c r="I369" s="22"/>
      <c r="J369" s="22"/>
      <c r="K369" s="22"/>
      <c r="L369" s="22"/>
      <c r="M369" s="24"/>
      <c r="N369" s="22"/>
      <c r="O369" s="20"/>
      <c r="P369" s="12"/>
      <c r="Q369" s="12"/>
      <c r="R369" s="12"/>
      <c r="S369" s="12"/>
      <c r="T369" s="12"/>
      <c r="U369" s="12"/>
      <c r="V369" s="12"/>
      <c r="W369" s="12"/>
      <c r="X369" s="12"/>
      <c r="Y369" s="12"/>
      <c r="Z369" s="12"/>
      <c r="AA369" s="12"/>
      <c r="AB369" s="12"/>
      <c r="AC369" s="12"/>
      <c r="AD369" s="12"/>
      <c r="AE369" s="12"/>
      <c r="AF369" s="12"/>
      <c r="AG369" s="12"/>
      <c r="AH369" s="12"/>
      <c r="AI369" s="12"/>
      <c r="AJ369" s="12"/>
      <c r="AK369" s="12"/>
      <c r="AL369" s="12"/>
      <c r="AM369" s="12"/>
      <c r="AN369" s="12"/>
      <c r="AO369" s="12"/>
      <c r="AP369" s="12"/>
      <c r="AQ369" s="12"/>
      <c r="AR369" s="12"/>
      <c r="AS369" s="12"/>
      <c r="AT369" s="12"/>
      <c r="AU369" s="12"/>
      <c r="AV369" s="12"/>
      <c r="AW369" s="12"/>
      <c r="AX369" s="12"/>
      <c r="AY369" s="12"/>
      <c r="AZ369" s="12"/>
      <c r="BA369" s="12"/>
      <c r="BB369" s="12"/>
      <c r="BC369" s="12"/>
      <c r="BD369" s="12"/>
      <c r="BE369" s="12"/>
      <c r="BF369" s="12"/>
      <c r="BG369" s="12"/>
      <c r="BH369" s="12"/>
      <c r="BI369" s="12"/>
      <c r="BJ369" s="12"/>
      <c r="BK369" s="12"/>
      <c r="BL369" s="12"/>
      <c r="BM369" s="12"/>
      <c r="BN369" s="12"/>
      <c r="BO369" s="12"/>
      <c r="BP369" s="12"/>
      <c r="BQ369" s="12"/>
      <c r="BR369" s="12"/>
      <c r="BS369" s="12"/>
      <c r="BT369" s="12"/>
      <c r="BU369" s="12"/>
      <c r="BV369" s="12"/>
      <c r="BW369" s="12"/>
      <c r="BX369" s="12"/>
      <c r="BY369" s="12"/>
      <c r="BZ369" s="12"/>
      <c r="CA369" s="12"/>
      <c r="CB369" s="12"/>
      <c r="CC369" s="12"/>
    </row>
    <row r="370" spans="1:81" ht="15.75" x14ac:dyDescent="0.25">
      <c r="A370" s="20"/>
      <c r="B370" s="29"/>
      <c r="C370" s="29"/>
      <c r="D370" s="29"/>
      <c r="E370" s="29"/>
      <c r="F370" s="26"/>
      <c r="G370" s="13"/>
      <c r="H370" s="20"/>
      <c r="I370" s="22"/>
      <c r="J370" s="22"/>
      <c r="K370" s="22"/>
      <c r="L370" s="22"/>
      <c r="M370" s="24"/>
      <c r="N370" s="22"/>
      <c r="O370" s="20"/>
      <c r="P370" s="12"/>
      <c r="Q370" s="12"/>
      <c r="R370" s="12"/>
      <c r="S370" s="12"/>
      <c r="T370" s="12"/>
      <c r="U370" s="12"/>
      <c r="V370" s="12"/>
      <c r="W370" s="12"/>
      <c r="X370" s="12"/>
      <c r="Y370" s="12"/>
      <c r="Z370" s="12"/>
      <c r="AA370" s="12"/>
      <c r="AB370" s="12"/>
      <c r="AC370" s="12"/>
      <c r="AD370" s="12"/>
      <c r="AE370" s="12"/>
      <c r="AF370" s="12"/>
      <c r="AG370" s="12"/>
      <c r="AH370" s="12"/>
      <c r="AI370" s="12"/>
      <c r="AJ370" s="12"/>
      <c r="AK370" s="12"/>
      <c r="AL370" s="12"/>
      <c r="AM370" s="12"/>
      <c r="AN370" s="12"/>
      <c r="AO370" s="12"/>
      <c r="AP370" s="12"/>
      <c r="AQ370" s="12"/>
      <c r="AR370" s="12"/>
      <c r="AS370" s="12"/>
      <c r="AT370" s="12"/>
      <c r="AU370" s="12"/>
      <c r="AV370" s="12"/>
      <c r="AW370" s="12"/>
      <c r="AX370" s="12"/>
      <c r="AY370" s="12"/>
      <c r="AZ370" s="12"/>
      <c r="BA370" s="12"/>
      <c r="BB370" s="12"/>
      <c r="BC370" s="12"/>
      <c r="BD370" s="12"/>
      <c r="BE370" s="12"/>
      <c r="BF370" s="12"/>
      <c r="BG370" s="12"/>
      <c r="BH370" s="12"/>
      <c r="BI370" s="12"/>
      <c r="BJ370" s="12"/>
      <c r="BK370" s="12"/>
      <c r="BL370" s="12"/>
      <c r="BM370" s="12"/>
      <c r="BN370" s="12"/>
      <c r="BO370" s="12"/>
      <c r="BP370" s="12"/>
      <c r="BQ370" s="12"/>
      <c r="BR370" s="12"/>
      <c r="BS370" s="12"/>
      <c r="BT370" s="12"/>
      <c r="BU370" s="12"/>
      <c r="BV370" s="12"/>
      <c r="BW370" s="12"/>
      <c r="BX370" s="12"/>
      <c r="BY370" s="12"/>
      <c r="BZ370" s="12"/>
      <c r="CA370" s="12"/>
      <c r="CB370" s="12"/>
      <c r="CC370" s="12"/>
    </row>
    <row r="371" spans="1:81" ht="15.75" x14ac:dyDescent="0.25">
      <c r="A371" s="20"/>
      <c r="B371" s="29"/>
      <c r="C371" s="29"/>
      <c r="D371" s="29"/>
      <c r="E371" s="29"/>
      <c r="F371" s="26"/>
      <c r="G371" s="13"/>
      <c r="H371" s="20"/>
      <c r="I371" s="22"/>
      <c r="J371" s="22"/>
      <c r="K371" s="22"/>
      <c r="L371" s="22"/>
      <c r="M371" s="24"/>
      <c r="N371" s="22"/>
      <c r="O371" s="20"/>
      <c r="P371" s="12"/>
      <c r="Q371" s="12"/>
      <c r="R371" s="12"/>
      <c r="S371" s="12"/>
      <c r="T371" s="12"/>
      <c r="U371" s="12"/>
      <c r="V371" s="12"/>
      <c r="W371" s="12"/>
      <c r="X371" s="12"/>
      <c r="Y371" s="12"/>
      <c r="Z371" s="12"/>
      <c r="AA371" s="12"/>
      <c r="AB371" s="12"/>
      <c r="AC371" s="12"/>
      <c r="AD371" s="12"/>
      <c r="AE371" s="12"/>
      <c r="AF371" s="12"/>
      <c r="AG371" s="12"/>
      <c r="AH371" s="12"/>
      <c r="AI371" s="12"/>
      <c r="AJ371" s="12"/>
      <c r="AK371" s="12"/>
      <c r="AL371" s="12"/>
      <c r="AM371" s="12"/>
      <c r="AN371" s="12"/>
      <c r="AO371" s="12"/>
      <c r="AP371" s="12"/>
      <c r="AQ371" s="12"/>
      <c r="AR371" s="12"/>
      <c r="AS371" s="12"/>
      <c r="AT371" s="12"/>
      <c r="AU371" s="12"/>
      <c r="AV371" s="12"/>
      <c r="AW371" s="12"/>
      <c r="AX371" s="12"/>
      <c r="AY371" s="12"/>
      <c r="AZ371" s="12"/>
      <c r="BA371" s="12"/>
      <c r="BB371" s="12"/>
      <c r="BC371" s="12"/>
      <c r="BD371" s="12"/>
      <c r="BE371" s="12"/>
      <c r="BF371" s="12"/>
      <c r="BG371" s="12"/>
      <c r="BH371" s="12"/>
      <c r="BI371" s="12"/>
      <c r="BJ371" s="12"/>
      <c r="BK371" s="12"/>
      <c r="BL371" s="12"/>
      <c r="BM371" s="12"/>
      <c r="BN371" s="12"/>
      <c r="BO371" s="12"/>
      <c r="BP371" s="12"/>
      <c r="BQ371" s="12"/>
      <c r="BR371" s="12"/>
      <c r="BS371" s="12"/>
      <c r="BT371" s="12"/>
      <c r="BU371" s="12"/>
      <c r="BV371" s="12"/>
      <c r="BW371" s="12"/>
      <c r="BX371" s="12"/>
      <c r="BY371" s="12"/>
      <c r="BZ371" s="12"/>
      <c r="CA371" s="12"/>
      <c r="CB371" s="12"/>
      <c r="CC371" s="12"/>
    </row>
    <row r="372" spans="1:81" ht="15.75" x14ac:dyDescent="0.25">
      <c r="A372" s="20"/>
      <c r="B372" s="29"/>
      <c r="C372" s="29"/>
      <c r="D372" s="29"/>
      <c r="E372" s="29"/>
      <c r="F372" s="26"/>
      <c r="G372" s="13"/>
      <c r="H372" s="20"/>
      <c r="I372" s="22"/>
      <c r="J372" s="22"/>
      <c r="K372" s="22"/>
      <c r="L372" s="22"/>
      <c r="M372" s="24"/>
      <c r="N372" s="22"/>
      <c r="O372" s="20"/>
      <c r="P372" s="12"/>
      <c r="Q372" s="12"/>
      <c r="R372" s="12"/>
      <c r="S372" s="12"/>
      <c r="T372" s="12"/>
      <c r="U372" s="12"/>
      <c r="V372" s="12"/>
      <c r="W372" s="12"/>
      <c r="X372" s="12"/>
      <c r="Y372" s="12"/>
      <c r="Z372" s="12"/>
      <c r="AA372" s="12"/>
      <c r="AB372" s="12"/>
      <c r="AC372" s="12"/>
      <c r="AD372" s="12"/>
      <c r="AE372" s="12"/>
      <c r="AF372" s="12"/>
      <c r="AG372" s="12"/>
      <c r="AH372" s="12"/>
      <c r="AI372" s="12"/>
      <c r="AJ372" s="12"/>
      <c r="AK372" s="12"/>
      <c r="AL372" s="12"/>
      <c r="AM372" s="12"/>
      <c r="AN372" s="12"/>
      <c r="AO372" s="12"/>
      <c r="AP372" s="12"/>
      <c r="AQ372" s="12"/>
      <c r="AR372" s="12"/>
      <c r="AS372" s="12"/>
      <c r="AT372" s="12"/>
      <c r="AU372" s="12"/>
      <c r="AV372" s="12"/>
      <c r="AW372" s="12"/>
      <c r="AX372" s="12"/>
      <c r="AY372" s="12"/>
      <c r="AZ372" s="12"/>
      <c r="BA372" s="12"/>
      <c r="BB372" s="12"/>
      <c r="BC372" s="12"/>
      <c r="BD372" s="12"/>
      <c r="BE372" s="12"/>
      <c r="BF372" s="12"/>
      <c r="BG372" s="12"/>
      <c r="BH372" s="12"/>
      <c r="BI372" s="12"/>
      <c r="BJ372" s="12"/>
      <c r="BK372" s="12"/>
      <c r="BL372" s="12"/>
      <c r="BM372" s="12"/>
      <c r="BN372" s="12"/>
      <c r="BO372" s="12"/>
      <c r="BP372" s="12"/>
      <c r="BQ372" s="12"/>
      <c r="BR372" s="12"/>
      <c r="BS372" s="12"/>
      <c r="BT372" s="12"/>
      <c r="BU372" s="12"/>
      <c r="BV372" s="12"/>
      <c r="BW372" s="12"/>
      <c r="BX372" s="12"/>
      <c r="BY372" s="12"/>
      <c r="BZ372" s="12"/>
      <c r="CA372" s="12"/>
      <c r="CB372" s="12"/>
      <c r="CC372" s="12"/>
    </row>
    <row r="373" spans="1:81" ht="15.75" x14ac:dyDescent="0.25">
      <c r="A373" s="20"/>
      <c r="B373" s="29"/>
      <c r="C373" s="29"/>
      <c r="D373" s="29"/>
      <c r="E373" s="29"/>
      <c r="F373" s="26"/>
      <c r="G373" s="13"/>
      <c r="H373" s="20"/>
      <c r="I373" s="22"/>
      <c r="J373" s="22"/>
      <c r="K373" s="22"/>
      <c r="L373" s="22"/>
      <c r="M373" s="24"/>
      <c r="N373" s="22"/>
      <c r="O373" s="20"/>
      <c r="P373" s="12"/>
      <c r="Q373" s="12"/>
      <c r="R373" s="12"/>
      <c r="S373" s="12"/>
      <c r="T373" s="12"/>
      <c r="U373" s="12"/>
      <c r="V373" s="12"/>
      <c r="W373" s="12"/>
      <c r="X373" s="12"/>
      <c r="Y373" s="12"/>
      <c r="Z373" s="12"/>
      <c r="AA373" s="12"/>
      <c r="AB373" s="12"/>
      <c r="AC373" s="12"/>
      <c r="AD373" s="12"/>
      <c r="AE373" s="12"/>
      <c r="AF373" s="12"/>
      <c r="AG373" s="12"/>
      <c r="AH373" s="12"/>
      <c r="AI373" s="12"/>
      <c r="AJ373" s="12"/>
      <c r="AK373" s="12"/>
      <c r="AL373" s="12"/>
      <c r="AM373" s="12"/>
      <c r="AN373" s="12"/>
      <c r="AO373" s="12"/>
      <c r="AP373" s="12"/>
      <c r="AQ373" s="12"/>
      <c r="AR373" s="12"/>
      <c r="AS373" s="12"/>
      <c r="AT373" s="12"/>
      <c r="AU373" s="12"/>
      <c r="AV373" s="12"/>
      <c r="AW373" s="12"/>
      <c r="AX373" s="12"/>
      <c r="AY373" s="12"/>
      <c r="AZ373" s="12"/>
      <c r="BA373" s="12"/>
      <c r="BB373" s="12"/>
      <c r="BC373" s="12"/>
      <c r="BD373" s="12"/>
      <c r="BE373" s="12"/>
      <c r="BF373" s="12"/>
      <c r="BG373" s="12"/>
      <c r="BH373" s="12"/>
      <c r="BI373" s="12"/>
      <c r="BJ373" s="12"/>
      <c r="BK373" s="12"/>
      <c r="BL373" s="12"/>
      <c r="BM373" s="12"/>
      <c r="BN373" s="12"/>
      <c r="BO373" s="12"/>
      <c r="BP373" s="12"/>
      <c r="BQ373" s="12"/>
      <c r="BR373" s="12"/>
      <c r="BS373" s="12"/>
      <c r="BT373" s="12"/>
      <c r="BU373" s="12"/>
      <c r="BV373" s="12"/>
      <c r="BW373" s="12"/>
      <c r="BX373" s="12"/>
      <c r="BY373" s="12"/>
      <c r="BZ373" s="12"/>
      <c r="CA373" s="12"/>
      <c r="CB373" s="12"/>
      <c r="CC373" s="12"/>
    </row>
    <row r="374" spans="1:81" ht="15.75" x14ac:dyDescent="0.25">
      <c r="A374" s="20"/>
      <c r="B374" s="29"/>
      <c r="C374" s="29"/>
      <c r="D374" s="29"/>
      <c r="E374" s="29"/>
      <c r="F374" s="26"/>
      <c r="G374" s="13"/>
      <c r="H374" s="20"/>
      <c r="I374" s="22"/>
      <c r="J374" s="22"/>
      <c r="K374" s="22"/>
      <c r="L374" s="22"/>
      <c r="M374" s="24"/>
      <c r="N374" s="22"/>
      <c r="O374" s="20"/>
      <c r="P374" s="12"/>
      <c r="Q374" s="12"/>
      <c r="R374" s="12"/>
      <c r="S374" s="12"/>
      <c r="T374" s="12"/>
      <c r="U374" s="12"/>
      <c r="V374" s="12"/>
      <c r="W374" s="12"/>
      <c r="X374" s="12"/>
      <c r="Y374" s="12"/>
      <c r="Z374" s="12"/>
      <c r="AA374" s="12"/>
      <c r="AB374" s="12"/>
      <c r="AC374" s="12"/>
      <c r="AD374" s="12"/>
      <c r="AE374" s="12"/>
      <c r="AF374" s="12"/>
      <c r="AG374" s="12"/>
      <c r="AH374" s="12"/>
      <c r="AI374" s="12"/>
      <c r="AJ374" s="12"/>
      <c r="AK374" s="12"/>
      <c r="AL374" s="12"/>
      <c r="AM374" s="12"/>
      <c r="AN374" s="12"/>
      <c r="AO374" s="12"/>
      <c r="AP374" s="12"/>
      <c r="AQ374" s="12"/>
      <c r="AR374" s="12"/>
      <c r="AS374" s="12"/>
      <c r="AT374" s="12"/>
      <c r="AU374" s="12"/>
      <c r="AV374" s="12"/>
      <c r="AW374" s="12"/>
      <c r="AX374" s="12"/>
      <c r="AY374" s="12"/>
      <c r="AZ374" s="12"/>
      <c r="BA374" s="12"/>
      <c r="BB374" s="12"/>
      <c r="BC374" s="12"/>
      <c r="BD374" s="12"/>
      <c r="BE374" s="12"/>
      <c r="BF374" s="12"/>
      <c r="BG374" s="12"/>
      <c r="BH374" s="12"/>
      <c r="BI374" s="12"/>
      <c r="BJ374" s="12"/>
      <c r="BK374" s="12"/>
      <c r="BL374" s="12"/>
      <c r="BM374" s="12"/>
      <c r="BN374" s="12"/>
      <c r="BO374" s="12"/>
      <c r="BP374" s="12"/>
      <c r="BQ374" s="12"/>
      <c r="BR374" s="12"/>
      <c r="BS374" s="12"/>
      <c r="BT374" s="12"/>
      <c r="BU374" s="12"/>
      <c r="BV374" s="12"/>
      <c r="BW374" s="12"/>
      <c r="BX374" s="12"/>
      <c r="BY374" s="12"/>
      <c r="BZ374" s="12"/>
      <c r="CA374" s="12"/>
      <c r="CB374" s="12"/>
      <c r="CC374" s="12"/>
    </row>
    <row r="375" spans="1:81" ht="15.75" x14ac:dyDescent="0.25">
      <c r="A375" s="20"/>
      <c r="B375" s="29"/>
      <c r="C375" s="29"/>
      <c r="D375" s="29"/>
      <c r="E375" s="29"/>
      <c r="F375" s="26"/>
      <c r="G375" s="13"/>
      <c r="H375" s="20"/>
      <c r="I375" s="22"/>
      <c r="J375" s="22"/>
      <c r="K375" s="22"/>
      <c r="L375" s="22"/>
      <c r="M375" s="24"/>
      <c r="N375" s="22"/>
      <c r="O375" s="20"/>
      <c r="P375" s="12"/>
      <c r="Q375" s="12"/>
      <c r="R375" s="12"/>
      <c r="S375" s="12"/>
      <c r="T375" s="12"/>
      <c r="U375" s="12"/>
      <c r="V375" s="12"/>
      <c r="W375" s="12"/>
      <c r="X375" s="12"/>
      <c r="Y375" s="12"/>
      <c r="Z375" s="12"/>
      <c r="AA375" s="12"/>
      <c r="AB375" s="12"/>
      <c r="AC375" s="12"/>
      <c r="AD375" s="12"/>
      <c r="AE375" s="12"/>
      <c r="AF375" s="12"/>
      <c r="AG375" s="12"/>
      <c r="AH375" s="12"/>
      <c r="AI375" s="12"/>
      <c r="AJ375" s="12"/>
      <c r="AK375" s="12"/>
      <c r="AL375" s="12"/>
      <c r="AM375" s="12"/>
      <c r="AN375" s="12"/>
      <c r="AO375" s="12"/>
      <c r="AP375" s="12"/>
      <c r="AQ375" s="12"/>
      <c r="AR375" s="12"/>
      <c r="AS375" s="12"/>
      <c r="AT375" s="12"/>
      <c r="AU375" s="12"/>
      <c r="AV375" s="12"/>
      <c r="AW375" s="12"/>
      <c r="AX375" s="12"/>
      <c r="AY375" s="12"/>
      <c r="AZ375" s="12"/>
      <c r="BA375" s="12"/>
      <c r="BB375" s="12"/>
      <c r="BC375" s="12"/>
      <c r="BD375" s="12"/>
      <c r="BE375" s="12"/>
      <c r="BF375" s="12"/>
      <c r="BG375" s="12"/>
      <c r="BH375" s="12"/>
      <c r="BI375" s="12"/>
      <c r="BJ375" s="12"/>
      <c r="BK375" s="12"/>
      <c r="BL375" s="12"/>
      <c r="BM375" s="12"/>
      <c r="BN375" s="12"/>
      <c r="BO375" s="12"/>
      <c r="BP375" s="12"/>
      <c r="BQ375" s="12"/>
      <c r="BR375" s="12"/>
      <c r="BS375" s="12"/>
      <c r="BT375" s="12"/>
      <c r="BU375" s="12"/>
      <c r="BV375" s="12"/>
      <c r="BW375" s="12"/>
      <c r="BX375" s="12"/>
      <c r="BY375" s="12"/>
      <c r="BZ375" s="12"/>
      <c r="CA375" s="12"/>
      <c r="CB375" s="12"/>
      <c r="CC375" s="12"/>
    </row>
    <row r="376" spans="1:81" ht="15.75" x14ac:dyDescent="0.25">
      <c r="A376" s="20"/>
      <c r="B376" s="29"/>
      <c r="C376" s="29"/>
      <c r="D376" s="29"/>
      <c r="E376" s="29"/>
      <c r="F376" s="26"/>
      <c r="G376" s="13"/>
      <c r="H376" s="20"/>
      <c r="I376" s="22"/>
      <c r="J376" s="22"/>
      <c r="K376" s="22"/>
      <c r="L376" s="22"/>
      <c r="M376" s="24"/>
      <c r="N376" s="22"/>
      <c r="O376" s="20"/>
      <c r="P376" s="12"/>
      <c r="Q376" s="12"/>
      <c r="R376" s="12"/>
      <c r="S376" s="12"/>
      <c r="T376" s="12"/>
      <c r="U376" s="12"/>
      <c r="V376" s="12"/>
      <c r="W376" s="12"/>
      <c r="X376" s="12"/>
      <c r="Y376" s="12"/>
      <c r="Z376" s="12"/>
      <c r="AA376" s="12"/>
      <c r="AB376" s="12"/>
      <c r="AC376" s="12"/>
      <c r="AD376" s="12"/>
      <c r="AE376" s="12"/>
      <c r="AF376" s="12"/>
      <c r="AG376" s="12"/>
      <c r="AH376" s="12"/>
      <c r="AI376" s="12"/>
      <c r="AJ376" s="12"/>
      <c r="AK376" s="12"/>
      <c r="AL376" s="12"/>
      <c r="AM376" s="12"/>
      <c r="AN376" s="12"/>
      <c r="AO376" s="12"/>
      <c r="AP376" s="12"/>
      <c r="AQ376" s="12"/>
      <c r="AR376" s="12"/>
      <c r="AS376" s="12"/>
      <c r="AT376" s="12"/>
      <c r="AU376" s="12"/>
      <c r="AV376" s="12"/>
      <c r="AW376" s="12"/>
      <c r="AX376" s="12"/>
      <c r="AY376" s="12"/>
      <c r="AZ376" s="12"/>
      <c r="BA376" s="12"/>
      <c r="BB376" s="12"/>
      <c r="BC376" s="12"/>
      <c r="BD376" s="12"/>
      <c r="BE376" s="12"/>
      <c r="BF376" s="12"/>
      <c r="BG376" s="12"/>
      <c r="BH376" s="12"/>
      <c r="BI376" s="12"/>
      <c r="BJ376" s="12"/>
      <c r="BK376" s="12"/>
      <c r="BL376" s="12"/>
      <c r="BM376" s="12"/>
      <c r="BN376" s="12"/>
      <c r="BO376" s="12"/>
      <c r="BP376" s="12"/>
      <c r="BQ376" s="12"/>
      <c r="BR376" s="12"/>
      <c r="BS376" s="12"/>
      <c r="BT376" s="12"/>
      <c r="BU376" s="12"/>
      <c r="BV376" s="12"/>
      <c r="BW376" s="12"/>
      <c r="BX376" s="12"/>
      <c r="BY376" s="12"/>
      <c r="BZ376" s="12"/>
      <c r="CA376" s="12"/>
      <c r="CB376" s="12"/>
      <c r="CC376" s="12"/>
    </row>
    <row r="377" spans="1:81" ht="15.75" x14ac:dyDescent="0.25">
      <c r="A377" s="20"/>
      <c r="B377" s="29"/>
      <c r="C377" s="29"/>
      <c r="D377" s="29"/>
      <c r="E377" s="29"/>
      <c r="F377" s="26"/>
      <c r="G377" s="13"/>
      <c r="H377" s="20"/>
      <c r="I377" s="22"/>
      <c r="J377" s="22"/>
      <c r="K377" s="22"/>
      <c r="L377" s="22"/>
      <c r="M377" s="24"/>
      <c r="N377" s="22"/>
      <c r="O377" s="20"/>
      <c r="P377" s="12"/>
      <c r="Q377" s="12"/>
      <c r="R377" s="12"/>
      <c r="S377" s="12"/>
      <c r="T377" s="12"/>
      <c r="U377" s="12"/>
      <c r="V377" s="12"/>
      <c r="W377" s="12"/>
      <c r="X377" s="12"/>
      <c r="Y377" s="12"/>
      <c r="Z377" s="12"/>
      <c r="AA377" s="12"/>
      <c r="AB377" s="12"/>
      <c r="AC377" s="12"/>
      <c r="AD377" s="12"/>
      <c r="AE377" s="12"/>
      <c r="AF377" s="12"/>
      <c r="AG377" s="12"/>
      <c r="AH377" s="12"/>
      <c r="AI377" s="12"/>
      <c r="AJ377" s="12"/>
      <c r="AK377" s="12"/>
      <c r="AL377" s="12"/>
      <c r="AM377" s="12"/>
      <c r="AN377" s="12"/>
      <c r="AO377" s="12"/>
      <c r="AP377" s="12"/>
      <c r="AQ377" s="12"/>
      <c r="AR377" s="12"/>
      <c r="AS377" s="12"/>
      <c r="AT377" s="12"/>
      <c r="AU377" s="12"/>
      <c r="AV377" s="12"/>
      <c r="AW377" s="12"/>
      <c r="AX377" s="12"/>
      <c r="AY377" s="12"/>
      <c r="AZ377" s="12"/>
      <c r="BA377" s="12"/>
      <c r="BB377" s="12"/>
      <c r="BC377" s="12"/>
      <c r="BD377" s="12"/>
      <c r="BE377" s="12"/>
      <c r="BF377" s="12"/>
      <c r="BG377" s="12"/>
      <c r="BH377" s="12"/>
      <c r="BI377" s="12"/>
      <c r="BJ377" s="12"/>
      <c r="BK377" s="12"/>
      <c r="BL377" s="12"/>
      <c r="BM377" s="12"/>
      <c r="BN377" s="12"/>
      <c r="BO377" s="12"/>
      <c r="BP377" s="12"/>
      <c r="BQ377" s="12"/>
      <c r="BR377" s="12"/>
      <c r="BS377" s="12"/>
      <c r="BT377" s="12"/>
      <c r="BU377" s="12"/>
      <c r="BV377" s="12"/>
      <c r="BW377" s="12"/>
      <c r="BX377" s="12"/>
      <c r="BY377" s="12"/>
      <c r="BZ377" s="12"/>
      <c r="CA377" s="12"/>
      <c r="CB377" s="12"/>
      <c r="CC377" s="12"/>
    </row>
    <row r="378" spans="1:81" ht="15.75" x14ac:dyDescent="0.25">
      <c r="A378" s="20"/>
      <c r="B378" s="29"/>
      <c r="C378" s="29"/>
      <c r="D378" s="29"/>
      <c r="E378" s="29"/>
      <c r="F378" s="26"/>
      <c r="G378" s="13"/>
      <c r="H378" s="20"/>
      <c r="I378" s="22"/>
      <c r="J378" s="22"/>
      <c r="K378" s="22"/>
      <c r="L378" s="22"/>
      <c r="M378" s="24"/>
      <c r="N378" s="22"/>
      <c r="O378" s="20"/>
      <c r="P378" s="12"/>
      <c r="Q378" s="12"/>
      <c r="R378" s="12"/>
      <c r="S378" s="12"/>
      <c r="T378" s="12"/>
      <c r="U378" s="12"/>
      <c r="V378" s="12"/>
      <c r="W378" s="12"/>
      <c r="X378" s="12"/>
      <c r="Y378" s="12"/>
      <c r="Z378" s="12"/>
      <c r="AA378" s="12"/>
      <c r="AB378" s="12"/>
      <c r="AC378" s="12"/>
      <c r="AD378" s="12"/>
      <c r="AE378" s="12"/>
      <c r="AF378" s="12"/>
      <c r="AG378" s="12"/>
      <c r="AH378" s="12"/>
      <c r="AI378" s="12"/>
      <c r="AJ378" s="12"/>
      <c r="AK378" s="12"/>
      <c r="AL378" s="12"/>
      <c r="AM378" s="12"/>
      <c r="AN378" s="12"/>
      <c r="AO378" s="12"/>
      <c r="AP378" s="12"/>
      <c r="AQ378" s="12"/>
      <c r="AR378" s="12"/>
      <c r="AS378" s="12"/>
      <c r="AT378" s="12"/>
      <c r="AU378" s="12"/>
      <c r="AV378" s="12"/>
      <c r="AW378" s="12"/>
      <c r="AX378" s="12"/>
      <c r="AY378" s="12"/>
      <c r="AZ378" s="12"/>
      <c r="BA378" s="12"/>
      <c r="BB378" s="12"/>
      <c r="BC378" s="12"/>
      <c r="BD378" s="12"/>
      <c r="BE378" s="12"/>
      <c r="BF378" s="12"/>
      <c r="BG378" s="12"/>
      <c r="BH378" s="12"/>
      <c r="BI378" s="12"/>
      <c r="BJ378" s="12"/>
      <c r="BK378" s="12"/>
      <c r="BL378" s="12"/>
      <c r="BM378" s="12"/>
      <c r="BN378" s="12"/>
      <c r="BO378" s="12"/>
      <c r="BP378" s="12"/>
      <c r="BQ378" s="12"/>
      <c r="BR378" s="12"/>
      <c r="BS378" s="12"/>
      <c r="BT378" s="12"/>
      <c r="BU378" s="12"/>
      <c r="BV378" s="12"/>
      <c r="BW378" s="12"/>
      <c r="BX378" s="12"/>
      <c r="BY378" s="12"/>
      <c r="BZ378" s="12"/>
      <c r="CA378" s="12"/>
      <c r="CB378" s="12"/>
      <c r="CC378" s="12"/>
    </row>
    <row r="379" spans="1:81" ht="15.75" x14ac:dyDescent="0.25">
      <c r="A379" s="20"/>
      <c r="B379" s="29"/>
      <c r="C379" s="29"/>
      <c r="D379" s="29"/>
      <c r="E379" s="29"/>
      <c r="F379" s="26"/>
      <c r="G379" s="13"/>
      <c r="H379" s="20"/>
      <c r="I379" s="22"/>
      <c r="J379" s="22"/>
      <c r="K379" s="22"/>
      <c r="L379" s="22"/>
      <c r="M379" s="24"/>
      <c r="N379" s="22"/>
      <c r="O379" s="20"/>
      <c r="P379" s="12"/>
      <c r="Q379" s="12"/>
      <c r="R379" s="12"/>
      <c r="S379" s="12"/>
      <c r="T379" s="12"/>
      <c r="U379" s="12"/>
      <c r="V379" s="12"/>
      <c r="W379" s="12"/>
      <c r="X379" s="12"/>
      <c r="Y379" s="12"/>
      <c r="Z379" s="12"/>
      <c r="AA379" s="12"/>
      <c r="AB379" s="12"/>
      <c r="AC379" s="12"/>
      <c r="AD379" s="12"/>
      <c r="AE379" s="12"/>
      <c r="AF379" s="12"/>
      <c r="AG379" s="12"/>
      <c r="AH379" s="12"/>
      <c r="AI379" s="12"/>
      <c r="AJ379" s="12"/>
      <c r="AK379" s="12"/>
      <c r="AL379" s="12"/>
      <c r="AM379" s="12"/>
      <c r="AN379" s="12"/>
      <c r="AO379" s="12"/>
      <c r="AP379" s="12"/>
      <c r="AQ379" s="12"/>
      <c r="AR379" s="12"/>
      <c r="AS379" s="12"/>
      <c r="AT379" s="12"/>
      <c r="AU379" s="12"/>
      <c r="AV379" s="12"/>
      <c r="AW379" s="12"/>
      <c r="AX379" s="12"/>
      <c r="AY379" s="12"/>
      <c r="AZ379" s="12"/>
      <c r="BA379" s="12"/>
      <c r="BB379" s="12"/>
      <c r="BC379" s="12"/>
      <c r="BD379" s="12"/>
      <c r="BE379" s="12"/>
      <c r="BF379" s="12"/>
      <c r="BG379" s="12"/>
      <c r="BH379" s="12"/>
      <c r="BI379" s="12"/>
      <c r="BJ379" s="12"/>
      <c r="BK379" s="12"/>
      <c r="BL379" s="12"/>
      <c r="BM379" s="12"/>
      <c r="BN379" s="12"/>
      <c r="BO379" s="12"/>
      <c r="BP379" s="12"/>
      <c r="BQ379" s="12"/>
      <c r="BR379" s="12"/>
      <c r="BS379" s="12"/>
      <c r="BT379" s="12"/>
      <c r="BU379" s="12"/>
      <c r="BV379" s="12"/>
      <c r="BW379" s="12"/>
      <c r="BX379" s="12"/>
      <c r="BY379" s="12"/>
      <c r="BZ379" s="12"/>
      <c r="CA379" s="12"/>
      <c r="CB379" s="12"/>
      <c r="CC379" s="12"/>
    </row>
    <row r="380" spans="1:81" ht="15.75" x14ac:dyDescent="0.25">
      <c r="A380" s="20"/>
      <c r="B380" s="29"/>
      <c r="C380" s="29"/>
      <c r="D380" s="29"/>
      <c r="E380" s="29"/>
      <c r="F380" s="26"/>
      <c r="G380" s="13"/>
      <c r="H380" s="20"/>
      <c r="I380" s="22"/>
      <c r="J380" s="22"/>
      <c r="K380" s="22"/>
      <c r="L380" s="22"/>
      <c r="M380" s="24"/>
      <c r="N380" s="22"/>
      <c r="O380" s="20"/>
      <c r="P380" s="12"/>
      <c r="Q380" s="12"/>
      <c r="R380" s="12"/>
      <c r="S380" s="12"/>
      <c r="T380" s="12"/>
      <c r="U380" s="12"/>
      <c r="V380" s="12"/>
      <c r="W380" s="12"/>
      <c r="X380" s="12"/>
      <c r="Y380" s="12"/>
      <c r="Z380" s="12"/>
      <c r="AA380" s="12"/>
      <c r="AB380" s="12"/>
      <c r="AC380" s="12"/>
      <c r="AD380" s="12"/>
      <c r="AE380" s="12"/>
      <c r="AF380" s="12"/>
      <c r="AG380" s="12"/>
      <c r="AH380" s="12"/>
      <c r="AI380" s="12"/>
      <c r="AJ380" s="12"/>
      <c r="AK380" s="12"/>
      <c r="AL380" s="12"/>
      <c r="AM380" s="12"/>
      <c r="AN380" s="12"/>
      <c r="AO380" s="12"/>
      <c r="AP380" s="12"/>
      <c r="AQ380" s="12"/>
      <c r="AR380" s="12"/>
      <c r="AS380" s="12"/>
      <c r="AT380" s="12"/>
      <c r="AU380" s="12"/>
      <c r="AV380" s="12"/>
      <c r="AW380" s="12"/>
      <c r="AX380" s="12"/>
      <c r="AY380" s="12"/>
      <c r="AZ380" s="12"/>
      <c r="BA380" s="12"/>
      <c r="BB380" s="12"/>
      <c r="BC380" s="12"/>
      <c r="BD380" s="12"/>
      <c r="BE380" s="12"/>
      <c r="BF380" s="12"/>
      <c r="BG380" s="12"/>
      <c r="BH380" s="12"/>
      <c r="BI380" s="12"/>
      <c r="BJ380" s="12"/>
      <c r="BK380" s="12"/>
      <c r="BL380" s="12"/>
      <c r="BM380" s="12"/>
      <c r="BN380" s="12"/>
      <c r="BO380" s="12"/>
      <c r="BP380" s="12"/>
      <c r="BQ380" s="12"/>
      <c r="BR380" s="12"/>
      <c r="BS380" s="12"/>
      <c r="BT380" s="12"/>
      <c r="BU380" s="12"/>
      <c r="BV380" s="12"/>
      <c r="BW380" s="12"/>
      <c r="BX380" s="12"/>
      <c r="BY380" s="12"/>
      <c r="BZ380" s="12"/>
      <c r="CA380" s="12"/>
      <c r="CB380" s="12"/>
      <c r="CC380" s="12"/>
    </row>
    <row r="381" spans="1:81" ht="15.75" x14ac:dyDescent="0.25">
      <c r="A381" s="20"/>
      <c r="B381" s="29"/>
      <c r="C381" s="29"/>
      <c r="D381" s="29"/>
      <c r="E381" s="29"/>
      <c r="F381" s="26"/>
      <c r="G381" s="13"/>
      <c r="H381" s="20"/>
      <c r="I381" s="22"/>
      <c r="J381" s="22"/>
      <c r="K381" s="22"/>
      <c r="L381" s="22"/>
      <c r="M381" s="24"/>
      <c r="N381" s="22"/>
      <c r="O381" s="20"/>
      <c r="P381" s="12"/>
      <c r="Q381" s="12"/>
      <c r="R381" s="12"/>
      <c r="S381" s="12"/>
      <c r="T381" s="12"/>
      <c r="U381" s="12"/>
      <c r="V381" s="12"/>
      <c r="W381" s="12"/>
      <c r="X381" s="12"/>
      <c r="Y381" s="12"/>
      <c r="Z381" s="12"/>
      <c r="AA381" s="12"/>
      <c r="AB381" s="12"/>
      <c r="AC381" s="12"/>
      <c r="AD381" s="12"/>
      <c r="AE381" s="12"/>
      <c r="AF381" s="12"/>
      <c r="AG381" s="12"/>
      <c r="AH381" s="12"/>
      <c r="AI381" s="12"/>
      <c r="AJ381" s="12"/>
      <c r="AK381" s="12"/>
      <c r="AL381" s="12"/>
      <c r="AM381" s="12"/>
      <c r="AN381" s="12"/>
      <c r="AO381" s="12"/>
      <c r="AP381" s="12"/>
      <c r="AQ381" s="12"/>
      <c r="AR381" s="12"/>
      <c r="AS381" s="12"/>
      <c r="AT381" s="12"/>
      <c r="AU381" s="12"/>
      <c r="AV381" s="12"/>
      <c r="AW381" s="12"/>
      <c r="AX381" s="12"/>
      <c r="AY381" s="12"/>
      <c r="AZ381" s="12"/>
      <c r="BA381" s="12"/>
      <c r="BB381" s="12"/>
      <c r="BC381" s="12"/>
      <c r="BD381" s="12"/>
      <c r="BE381" s="12"/>
      <c r="BF381" s="12"/>
      <c r="BG381" s="12"/>
      <c r="BH381" s="12"/>
      <c r="BI381" s="12"/>
      <c r="BJ381" s="12"/>
      <c r="BK381" s="12"/>
      <c r="BL381" s="12"/>
      <c r="BM381" s="12"/>
      <c r="BN381" s="12"/>
      <c r="BO381" s="12"/>
      <c r="BP381" s="12"/>
      <c r="BQ381" s="12"/>
      <c r="BR381" s="12"/>
      <c r="BS381" s="12"/>
      <c r="BT381" s="12"/>
      <c r="BU381" s="12"/>
      <c r="BV381" s="12"/>
      <c r="BW381" s="12"/>
      <c r="BX381" s="12"/>
      <c r="BY381" s="12"/>
      <c r="BZ381" s="12"/>
      <c r="CA381" s="12"/>
      <c r="CB381" s="12"/>
      <c r="CC381" s="12"/>
    </row>
    <row r="382" spans="1:81" ht="15.75" x14ac:dyDescent="0.25">
      <c r="A382" s="20"/>
      <c r="B382" s="29"/>
      <c r="C382" s="29"/>
      <c r="D382" s="29"/>
      <c r="E382" s="29"/>
      <c r="F382" s="26"/>
      <c r="G382" s="13"/>
      <c r="H382" s="20"/>
      <c r="I382" s="22"/>
      <c r="J382" s="22"/>
      <c r="K382" s="22"/>
      <c r="L382" s="22"/>
      <c r="M382" s="24"/>
      <c r="N382" s="22"/>
      <c r="O382" s="20"/>
      <c r="P382" s="12"/>
      <c r="Q382" s="12"/>
      <c r="R382" s="12"/>
      <c r="S382" s="12"/>
      <c r="T382" s="12"/>
      <c r="U382" s="12"/>
      <c r="V382" s="12"/>
      <c r="W382" s="12"/>
      <c r="X382" s="12"/>
      <c r="Y382" s="12"/>
      <c r="Z382" s="12"/>
      <c r="AA382" s="12"/>
      <c r="AB382" s="12"/>
      <c r="AC382" s="12"/>
      <c r="AD382" s="12"/>
      <c r="AE382" s="12"/>
      <c r="AF382" s="12"/>
      <c r="AG382" s="12"/>
      <c r="AH382" s="12"/>
      <c r="AI382" s="12"/>
      <c r="AJ382" s="12"/>
      <c r="AK382" s="12"/>
      <c r="AL382" s="12"/>
      <c r="AM382" s="12"/>
      <c r="AN382" s="12"/>
      <c r="AO382" s="12"/>
      <c r="AP382" s="12"/>
      <c r="AQ382" s="12"/>
      <c r="AR382" s="12"/>
      <c r="AS382" s="12"/>
      <c r="AT382" s="12"/>
      <c r="AU382" s="12"/>
      <c r="AV382" s="12"/>
      <c r="AW382" s="12"/>
      <c r="AX382" s="12"/>
      <c r="AY382" s="12"/>
      <c r="AZ382" s="12"/>
      <c r="BA382" s="12"/>
      <c r="BB382" s="12"/>
      <c r="BC382" s="12"/>
      <c r="BD382" s="12"/>
      <c r="BE382" s="12"/>
      <c r="BF382" s="12"/>
      <c r="BG382" s="12"/>
      <c r="BH382" s="12"/>
      <c r="BI382" s="12"/>
      <c r="BJ382" s="12"/>
      <c r="BK382" s="12"/>
      <c r="BL382" s="12"/>
      <c r="BM382" s="12"/>
      <c r="BN382" s="12"/>
      <c r="BO382" s="12"/>
      <c r="BP382" s="12"/>
      <c r="BQ382" s="12"/>
      <c r="BR382" s="12"/>
      <c r="BS382" s="12"/>
      <c r="BT382" s="12"/>
      <c r="BU382" s="12"/>
      <c r="BV382" s="12"/>
      <c r="BW382" s="12"/>
      <c r="BX382" s="12"/>
      <c r="BY382" s="12"/>
      <c r="BZ382" s="12"/>
      <c r="CA382" s="12"/>
      <c r="CB382" s="12"/>
      <c r="CC382" s="12"/>
    </row>
    <row r="383" spans="1:81" ht="15.75" x14ac:dyDescent="0.25">
      <c r="A383" s="20"/>
      <c r="B383" s="29"/>
      <c r="C383" s="29"/>
      <c r="D383" s="29"/>
      <c r="E383" s="29"/>
      <c r="F383" s="26"/>
      <c r="G383" s="13"/>
      <c r="H383" s="20"/>
      <c r="I383" s="22"/>
      <c r="J383" s="22"/>
      <c r="K383" s="22"/>
      <c r="L383" s="22"/>
      <c r="M383" s="24"/>
      <c r="N383" s="22"/>
      <c r="O383" s="20"/>
      <c r="P383" s="12"/>
      <c r="Q383" s="12"/>
      <c r="R383" s="12"/>
      <c r="S383" s="12"/>
      <c r="T383" s="12"/>
      <c r="U383" s="12"/>
      <c r="V383" s="12"/>
      <c r="W383" s="12"/>
      <c r="X383" s="12"/>
      <c r="Y383" s="12"/>
      <c r="Z383" s="12"/>
      <c r="AA383" s="12"/>
      <c r="AB383" s="12"/>
      <c r="AC383" s="12"/>
      <c r="AD383" s="12"/>
      <c r="AE383" s="12"/>
      <c r="AF383" s="12"/>
      <c r="AG383" s="12"/>
      <c r="AH383" s="12"/>
      <c r="AI383" s="12"/>
      <c r="AJ383" s="12"/>
      <c r="AK383" s="12"/>
      <c r="AL383" s="12"/>
      <c r="AM383" s="12"/>
      <c r="AN383" s="12"/>
      <c r="AO383" s="12"/>
      <c r="AP383" s="12"/>
      <c r="AQ383" s="12"/>
      <c r="AR383" s="12"/>
      <c r="AS383" s="12"/>
      <c r="AT383" s="12"/>
      <c r="AU383" s="12"/>
      <c r="AV383" s="12"/>
      <c r="AW383" s="12"/>
      <c r="AX383" s="12"/>
      <c r="AY383" s="12"/>
      <c r="AZ383" s="12"/>
      <c r="BA383" s="12"/>
      <c r="BB383" s="12"/>
      <c r="BC383" s="12"/>
      <c r="BD383" s="12"/>
      <c r="BE383" s="12"/>
      <c r="BF383" s="12"/>
      <c r="BG383" s="12"/>
      <c r="BH383" s="12"/>
      <c r="BI383" s="12"/>
      <c r="BJ383" s="12"/>
      <c r="BK383" s="12"/>
      <c r="BL383" s="12"/>
      <c r="BM383" s="12"/>
      <c r="BN383" s="12"/>
      <c r="BO383" s="12"/>
      <c r="BP383" s="12"/>
      <c r="BQ383" s="12"/>
      <c r="BR383" s="12"/>
      <c r="BS383" s="12"/>
      <c r="BT383" s="12"/>
      <c r="BU383" s="12"/>
      <c r="BV383" s="12"/>
      <c r="BW383" s="12"/>
      <c r="BX383" s="12"/>
      <c r="BY383" s="12"/>
      <c r="BZ383" s="12"/>
      <c r="CA383" s="12"/>
      <c r="CB383" s="12"/>
      <c r="CC383" s="12"/>
    </row>
    <row r="384" spans="1:81" ht="15.75" x14ac:dyDescent="0.25">
      <c r="A384" s="20"/>
      <c r="B384" s="29"/>
      <c r="C384" s="29"/>
      <c r="D384" s="29"/>
      <c r="E384" s="29"/>
      <c r="F384" s="26"/>
      <c r="G384" s="13"/>
      <c r="H384" s="20"/>
      <c r="I384" s="22"/>
      <c r="J384" s="22"/>
      <c r="K384" s="22"/>
      <c r="L384" s="22"/>
      <c r="M384" s="24"/>
      <c r="N384" s="22"/>
      <c r="O384" s="20"/>
      <c r="P384" s="12"/>
      <c r="Q384" s="12"/>
      <c r="R384" s="12"/>
      <c r="S384" s="12"/>
      <c r="T384" s="12"/>
      <c r="U384" s="12"/>
      <c r="V384" s="12"/>
      <c r="W384" s="12"/>
      <c r="X384" s="12"/>
      <c r="Y384" s="12"/>
      <c r="Z384" s="12"/>
      <c r="AA384" s="12"/>
      <c r="AB384" s="12"/>
      <c r="AC384" s="12"/>
      <c r="AD384" s="12"/>
      <c r="AE384" s="12"/>
      <c r="AF384" s="12"/>
      <c r="AG384" s="12"/>
      <c r="AH384" s="12"/>
      <c r="AI384" s="12"/>
      <c r="AJ384" s="12"/>
      <c r="AK384" s="12"/>
      <c r="AL384" s="12"/>
      <c r="AM384" s="12"/>
      <c r="AN384" s="12"/>
      <c r="AO384" s="12"/>
      <c r="AP384" s="12"/>
      <c r="AQ384" s="12"/>
      <c r="AR384" s="12"/>
      <c r="AS384" s="12"/>
      <c r="AT384" s="12"/>
      <c r="AU384" s="12"/>
      <c r="AV384" s="12"/>
      <c r="AW384" s="12"/>
      <c r="AX384" s="12"/>
      <c r="AY384" s="12"/>
      <c r="AZ384" s="12"/>
      <c r="BA384" s="12"/>
      <c r="BB384" s="12"/>
      <c r="BC384" s="12"/>
      <c r="BD384" s="12"/>
      <c r="BE384" s="12"/>
      <c r="BF384" s="12"/>
      <c r="BG384" s="12"/>
      <c r="BH384" s="12"/>
      <c r="BI384" s="12"/>
      <c r="BJ384" s="12"/>
      <c r="BK384" s="12"/>
      <c r="BL384" s="12"/>
      <c r="BM384" s="12"/>
      <c r="BN384" s="12"/>
      <c r="BO384" s="12"/>
      <c r="BP384" s="12"/>
      <c r="BQ384" s="12"/>
      <c r="BR384" s="12"/>
      <c r="BS384" s="12"/>
      <c r="BT384" s="12"/>
      <c r="BU384" s="12"/>
      <c r="BV384" s="12"/>
      <c r="BW384" s="12"/>
      <c r="BX384" s="12"/>
      <c r="BY384" s="12"/>
      <c r="BZ384" s="12"/>
      <c r="CA384" s="12"/>
      <c r="CB384" s="12"/>
      <c r="CC384" s="12"/>
    </row>
    <row r="385" spans="1:81" ht="15.75" x14ac:dyDescent="0.25">
      <c r="A385" s="20"/>
      <c r="B385" s="29"/>
      <c r="C385" s="29"/>
      <c r="D385" s="29"/>
      <c r="E385" s="29"/>
      <c r="F385" s="26"/>
      <c r="G385" s="13"/>
      <c r="H385" s="20"/>
      <c r="I385" s="22"/>
      <c r="J385" s="22"/>
      <c r="K385" s="22"/>
      <c r="L385" s="22"/>
      <c r="M385" s="24"/>
      <c r="N385" s="22"/>
      <c r="O385" s="20"/>
      <c r="P385" s="12"/>
      <c r="Q385" s="12"/>
      <c r="R385" s="12"/>
      <c r="S385" s="12"/>
      <c r="T385" s="12"/>
      <c r="U385" s="12"/>
      <c r="V385" s="12"/>
      <c r="W385" s="12"/>
      <c r="X385" s="12"/>
      <c r="Y385" s="12"/>
      <c r="Z385" s="12"/>
      <c r="AA385" s="12"/>
      <c r="AB385" s="12"/>
      <c r="AC385" s="12"/>
      <c r="AD385" s="12"/>
      <c r="AE385" s="12"/>
      <c r="AF385" s="12"/>
      <c r="AG385" s="12"/>
      <c r="AH385" s="12"/>
      <c r="AI385" s="12"/>
      <c r="AJ385" s="12"/>
      <c r="AK385" s="12"/>
      <c r="AL385" s="12"/>
      <c r="AM385" s="12"/>
      <c r="AN385" s="12"/>
      <c r="AO385" s="12"/>
      <c r="AP385" s="12"/>
      <c r="AQ385" s="12"/>
      <c r="AR385" s="12"/>
      <c r="AS385" s="12"/>
      <c r="AT385" s="12"/>
      <c r="AU385" s="12"/>
      <c r="AV385" s="12"/>
      <c r="AW385" s="12"/>
      <c r="AX385" s="12"/>
      <c r="AY385" s="12"/>
      <c r="AZ385" s="12"/>
      <c r="BA385" s="12"/>
      <c r="BB385" s="12"/>
      <c r="BC385" s="12"/>
      <c r="BD385" s="12"/>
      <c r="BE385" s="12"/>
      <c r="BF385" s="12"/>
      <c r="BG385" s="12"/>
      <c r="BH385" s="12"/>
      <c r="BI385" s="12"/>
      <c r="BJ385" s="12"/>
      <c r="BK385" s="12"/>
      <c r="BL385" s="12"/>
      <c r="BM385" s="12"/>
      <c r="BN385" s="12"/>
      <c r="BO385" s="12"/>
      <c r="BP385" s="12"/>
      <c r="BQ385" s="12"/>
      <c r="BR385" s="12"/>
      <c r="BS385" s="12"/>
      <c r="BT385" s="12"/>
      <c r="BU385" s="12"/>
      <c r="BV385" s="12"/>
      <c r="BW385" s="12"/>
      <c r="BX385" s="12"/>
      <c r="BY385" s="12"/>
      <c r="BZ385" s="12"/>
      <c r="CA385" s="12"/>
      <c r="CB385" s="12"/>
      <c r="CC385" s="12"/>
    </row>
    <row r="386" spans="1:81" ht="15.75" x14ac:dyDescent="0.25">
      <c r="A386" s="20"/>
      <c r="B386" s="29"/>
      <c r="C386" s="29"/>
      <c r="D386" s="29"/>
      <c r="E386" s="29"/>
      <c r="F386" s="26"/>
      <c r="G386" s="13"/>
      <c r="H386" s="20"/>
      <c r="I386" s="22"/>
      <c r="J386" s="22"/>
      <c r="K386" s="22"/>
      <c r="L386" s="22"/>
      <c r="M386" s="24"/>
      <c r="N386" s="22"/>
      <c r="O386" s="20"/>
      <c r="P386" s="12"/>
      <c r="Q386" s="12"/>
      <c r="R386" s="12"/>
      <c r="S386" s="12"/>
      <c r="T386" s="12"/>
      <c r="U386" s="12"/>
      <c r="V386" s="12"/>
      <c r="W386" s="12"/>
      <c r="X386" s="12"/>
      <c r="Y386" s="12"/>
      <c r="Z386" s="12"/>
      <c r="AA386" s="12"/>
      <c r="AB386" s="12"/>
      <c r="AC386" s="12"/>
      <c r="AD386" s="12"/>
      <c r="AE386" s="12"/>
      <c r="AF386" s="12"/>
      <c r="AG386" s="12"/>
      <c r="AH386" s="12"/>
      <c r="AI386" s="12"/>
      <c r="AJ386" s="12"/>
      <c r="AK386" s="12"/>
      <c r="AL386" s="12"/>
      <c r="AM386" s="12"/>
      <c r="AN386" s="12"/>
      <c r="AO386" s="12"/>
      <c r="AP386" s="12"/>
      <c r="AQ386" s="12"/>
      <c r="AR386" s="12"/>
      <c r="AS386" s="12"/>
      <c r="AT386" s="12"/>
      <c r="AU386" s="12"/>
      <c r="AV386" s="12"/>
      <c r="AW386" s="12"/>
      <c r="AX386" s="12"/>
      <c r="AY386" s="12"/>
      <c r="AZ386" s="12"/>
      <c r="BA386" s="12"/>
      <c r="BB386" s="12"/>
      <c r="BC386" s="12"/>
      <c r="BD386" s="12"/>
      <c r="BE386" s="12"/>
      <c r="BF386" s="12"/>
      <c r="BG386" s="12"/>
      <c r="BH386" s="12"/>
      <c r="BI386" s="12"/>
      <c r="BJ386" s="12"/>
      <c r="BK386" s="12"/>
      <c r="BL386" s="12"/>
      <c r="BM386" s="12"/>
      <c r="BN386" s="12"/>
      <c r="BO386" s="12"/>
      <c r="BP386" s="12"/>
      <c r="BQ386" s="12"/>
      <c r="BR386" s="12"/>
      <c r="BS386" s="12"/>
      <c r="BT386" s="12"/>
      <c r="BU386" s="12"/>
      <c r="BV386" s="12"/>
      <c r="BW386" s="12"/>
      <c r="BX386" s="12"/>
      <c r="BY386" s="12"/>
      <c r="BZ386" s="12"/>
      <c r="CA386" s="12"/>
      <c r="CB386" s="12"/>
      <c r="CC386" s="12"/>
    </row>
    <row r="387" spans="1:81" ht="15.75" x14ac:dyDescent="0.25">
      <c r="A387" s="20"/>
      <c r="B387" s="29"/>
      <c r="C387" s="29"/>
      <c r="D387" s="29"/>
      <c r="E387" s="29"/>
      <c r="F387" s="26"/>
      <c r="G387" s="13"/>
      <c r="H387" s="20"/>
      <c r="I387" s="22"/>
      <c r="J387" s="22"/>
      <c r="K387" s="22"/>
      <c r="L387" s="22"/>
      <c r="M387" s="24"/>
      <c r="N387" s="22"/>
      <c r="O387" s="20"/>
      <c r="P387" s="12"/>
      <c r="Q387" s="12"/>
      <c r="R387" s="12"/>
      <c r="S387" s="12"/>
      <c r="T387" s="12"/>
      <c r="U387" s="12"/>
      <c r="V387" s="12"/>
      <c r="W387" s="12"/>
      <c r="X387" s="12"/>
      <c r="Y387" s="12"/>
      <c r="Z387" s="12"/>
      <c r="AA387" s="12"/>
      <c r="AB387" s="12"/>
      <c r="AC387" s="12"/>
      <c r="AD387" s="12"/>
      <c r="AE387" s="12"/>
      <c r="AF387" s="12"/>
      <c r="AG387" s="12"/>
      <c r="AH387" s="12"/>
      <c r="AI387" s="12"/>
      <c r="AJ387" s="12"/>
      <c r="AK387" s="12"/>
      <c r="AL387" s="12"/>
      <c r="AM387" s="12"/>
      <c r="AN387" s="12"/>
      <c r="AO387" s="12"/>
      <c r="AP387" s="12"/>
      <c r="AQ387" s="12"/>
      <c r="AR387" s="12"/>
      <c r="AS387" s="12"/>
      <c r="AT387" s="12"/>
      <c r="AU387" s="12"/>
      <c r="AV387" s="12"/>
      <c r="AW387" s="12"/>
      <c r="AX387" s="12"/>
      <c r="AY387" s="12"/>
      <c r="AZ387" s="12"/>
      <c r="BA387" s="12"/>
      <c r="BB387" s="12"/>
      <c r="BC387" s="12"/>
      <c r="BD387" s="12"/>
      <c r="BE387" s="12"/>
      <c r="BF387" s="12"/>
      <c r="BG387" s="12"/>
      <c r="BH387" s="12"/>
      <c r="BI387" s="12"/>
      <c r="BJ387" s="12"/>
      <c r="BK387" s="12"/>
      <c r="BL387" s="12"/>
      <c r="BM387" s="12"/>
      <c r="BN387" s="12"/>
      <c r="BO387" s="12"/>
      <c r="BP387" s="12"/>
      <c r="BQ387" s="12"/>
      <c r="BR387" s="12"/>
      <c r="BS387" s="12"/>
      <c r="BT387" s="12"/>
      <c r="BU387" s="12"/>
      <c r="BV387" s="12"/>
      <c r="BW387" s="12"/>
      <c r="BX387" s="12"/>
      <c r="BY387" s="12"/>
      <c r="BZ387" s="12"/>
      <c r="CA387" s="12"/>
      <c r="CB387" s="12"/>
      <c r="CC387" s="12"/>
    </row>
    <row r="388" spans="1:81" ht="15.75" x14ac:dyDescent="0.25">
      <c r="A388" s="20"/>
      <c r="B388" s="29"/>
      <c r="C388" s="29"/>
      <c r="D388" s="29"/>
      <c r="E388" s="29"/>
      <c r="F388" s="26"/>
      <c r="G388" s="13"/>
      <c r="H388" s="20"/>
      <c r="I388" s="22"/>
      <c r="J388" s="22"/>
      <c r="K388" s="22"/>
      <c r="L388" s="22"/>
      <c r="M388" s="24"/>
      <c r="N388" s="22"/>
      <c r="O388" s="20"/>
      <c r="P388" s="12"/>
      <c r="Q388" s="12"/>
      <c r="R388" s="12"/>
      <c r="S388" s="12"/>
      <c r="T388" s="12"/>
      <c r="U388" s="12"/>
      <c r="V388" s="12"/>
      <c r="W388" s="12"/>
      <c r="X388" s="12"/>
      <c r="Y388" s="12"/>
      <c r="Z388" s="12"/>
      <c r="AA388" s="12"/>
      <c r="AB388" s="12"/>
      <c r="AC388" s="12"/>
      <c r="AD388" s="12"/>
      <c r="AE388" s="12"/>
      <c r="AF388" s="12"/>
      <c r="AG388" s="12"/>
      <c r="AH388" s="12"/>
      <c r="AI388" s="12"/>
      <c r="AJ388" s="12"/>
      <c r="AK388" s="12"/>
      <c r="AL388" s="12"/>
      <c r="AM388" s="12"/>
      <c r="AN388" s="12"/>
      <c r="AO388" s="12"/>
      <c r="AP388" s="12"/>
      <c r="AQ388" s="12"/>
      <c r="AR388" s="12"/>
      <c r="AS388" s="12"/>
      <c r="AT388" s="12"/>
      <c r="AU388" s="12"/>
      <c r="AV388" s="12"/>
      <c r="AW388" s="12"/>
      <c r="AX388" s="12"/>
      <c r="AY388" s="12"/>
      <c r="AZ388" s="12"/>
      <c r="BA388" s="12"/>
      <c r="BB388" s="12"/>
      <c r="BC388" s="12"/>
      <c r="BD388" s="12"/>
      <c r="BE388" s="12"/>
      <c r="BF388" s="12"/>
      <c r="BG388" s="12"/>
      <c r="BH388" s="12"/>
      <c r="BI388" s="12"/>
      <c r="BJ388" s="12"/>
      <c r="BK388" s="12"/>
      <c r="BL388" s="12"/>
      <c r="BM388" s="12"/>
      <c r="BN388" s="12"/>
      <c r="BO388" s="12"/>
      <c r="BP388" s="12"/>
      <c r="BQ388" s="12"/>
      <c r="BR388" s="12"/>
      <c r="BS388" s="12"/>
      <c r="BT388" s="12"/>
      <c r="BU388" s="12"/>
      <c r="BV388" s="12"/>
      <c r="BW388" s="12"/>
      <c r="BX388" s="12"/>
      <c r="BY388" s="12"/>
      <c r="BZ388" s="12"/>
      <c r="CA388" s="12"/>
      <c r="CB388" s="12"/>
      <c r="CC388" s="12"/>
    </row>
    <row r="389" spans="1:81" ht="15.75" x14ac:dyDescent="0.25">
      <c r="A389" s="20"/>
      <c r="B389" s="29"/>
      <c r="C389" s="29"/>
      <c r="D389" s="29"/>
      <c r="E389" s="29"/>
      <c r="F389" s="26"/>
      <c r="G389" s="13"/>
      <c r="H389" s="20"/>
      <c r="I389" s="22"/>
      <c r="J389" s="22"/>
      <c r="K389" s="22"/>
      <c r="L389" s="22"/>
      <c r="M389" s="24"/>
      <c r="N389" s="22"/>
      <c r="O389" s="20"/>
      <c r="P389" s="12"/>
      <c r="Q389" s="12"/>
      <c r="R389" s="12"/>
      <c r="S389" s="12"/>
      <c r="T389" s="12"/>
      <c r="U389" s="12"/>
      <c r="V389" s="12"/>
      <c r="W389" s="12"/>
      <c r="X389" s="12"/>
      <c r="Y389" s="12"/>
      <c r="Z389" s="12"/>
      <c r="AA389" s="12"/>
      <c r="AB389" s="12"/>
      <c r="AC389" s="12"/>
      <c r="AD389" s="12"/>
      <c r="AE389" s="12"/>
      <c r="AF389" s="12"/>
      <c r="AG389" s="12"/>
      <c r="AH389" s="12"/>
      <c r="AI389" s="12"/>
      <c r="AJ389" s="12"/>
      <c r="AK389" s="12"/>
      <c r="AL389" s="12"/>
      <c r="AM389" s="12"/>
      <c r="AN389" s="12"/>
      <c r="AO389" s="12"/>
      <c r="AP389" s="12"/>
      <c r="AQ389" s="12"/>
      <c r="AR389" s="12"/>
      <c r="AS389" s="12"/>
      <c r="AT389" s="12"/>
      <c r="AU389" s="12"/>
      <c r="AV389" s="12"/>
      <c r="AW389" s="12"/>
      <c r="AX389" s="12"/>
      <c r="AY389" s="12"/>
      <c r="AZ389" s="12"/>
      <c r="BA389" s="12"/>
      <c r="BB389" s="12"/>
      <c r="BC389" s="12"/>
      <c r="BD389" s="12"/>
      <c r="BE389" s="12"/>
      <c r="BF389" s="12"/>
      <c r="BG389" s="12"/>
      <c r="BH389" s="12"/>
      <c r="BI389" s="12"/>
      <c r="BJ389" s="12"/>
      <c r="BK389" s="12"/>
      <c r="BL389" s="12"/>
      <c r="BM389" s="12"/>
      <c r="BN389" s="12"/>
      <c r="BO389" s="12"/>
      <c r="BP389" s="12"/>
      <c r="BQ389" s="12"/>
      <c r="BR389" s="12"/>
      <c r="BS389" s="12"/>
      <c r="BT389" s="12"/>
      <c r="BU389" s="12"/>
      <c r="BV389" s="12"/>
      <c r="BW389" s="12"/>
      <c r="BX389" s="12"/>
      <c r="BY389" s="12"/>
      <c r="BZ389" s="12"/>
      <c r="CA389" s="12"/>
      <c r="CB389" s="12"/>
      <c r="CC389" s="12"/>
    </row>
    <row r="390" spans="1:81" ht="15.75" x14ac:dyDescent="0.25">
      <c r="A390" s="20"/>
      <c r="B390" s="29"/>
      <c r="C390" s="29"/>
      <c r="D390" s="29"/>
      <c r="E390" s="29"/>
      <c r="F390" s="26"/>
      <c r="G390" s="13"/>
      <c r="H390" s="20"/>
      <c r="I390" s="22"/>
      <c r="J390" s="22"/>
      <c r="K390" s="22"/>
      <c r="L390" s="22"/>
      <c r="M390" s="24"/>
      <c r="N390" s="22"/>
      <c r="O390" s="20"/>
      <c r="P390" s="12"/>
      <c r="Q390" s="12"/>
      <c r="R390" s="12"/>
      <c r="S390" s="12"/>
      <c r="T390" s="12"/>
      <c r="U390" s="12"/>
      <c r="V390" s="12"/>
      <c r="W390" s="12"/>
      <c r="X390" s="12"/>
      <c r="Y390" s="12"/>
      <c r="Z390" s="12"/>
      <c r="AA390" s="12"/>
      <c r="AB390" s="12"/>
      <c r="AC390" s="12"/>
      <c r="AD390" s="12"/>
      <c r="AE390" s="12"/>
      <c r="AF390" s="12"/>
      <c r="AG390" s="12"/>
      <c r="AH390" s="12"/>
      <c r="AI390" s="12"/>
      <c r="AJ390" s="12"/>
      <c r="AK390" s="12"/>
      <c r="AL390" s="12"/>
      <c r="AM390" s="12"/>
      <c r="AN390" s="12"/>
      <c r="AO390" s="12"/>
      <c r="AP390" s="12"/>
      <c r="AQ390" s="12"/>
      <c r="AR390" s="12"/>
      <c r="AS390" s="12"/>
      <c r="AT390" s="12"/>
      <c r="AU390" s="12"/>
      <c r="AV390" s="12"/>
      <c r="AW390" s="12"/>
      <c r="AX390" s="12"/>
      <c r="AY390" s="12"/>
      <c r="AZ390" s="12"/>
      <c r="BA390" s="12"/>
      <c r="BB390" s="12"/>
      <c r="BC390" s="12"/>
      <c r="BD390" s="12"/>
      <c r="BE390" s="12"/>
      <c r="BF390" s="12"/>
      <c r="BG390" s="12"/>
      <c r="BH390" s="12"/>
      <c r="BI390" s="12"/>
      <c r="BJ390" s="12"/>
      <c r="BK390" s="12"/>
      <c r="BL390" s="12"/>
      <c r="BM390" s="12"/>
      <c r="BN390" s="12"/>
      <c r="BO390" s="12"/>
      <c r="BP390" s="12"/>
      <c r="BQ390" s="12"/>
      <c r="BR390" s="12"/>
      <c r="BS390" s="12"/>
      <c r="BT390" s="12"/>
      <c r="BU390" s="12"/>
      <c r="BV390" s="12"/>
      <c r="BW390" s="12"/>
      <c r="BX390" s="12"/>
      <c r="BY390" s="12"/>
      <c r="BZ390" s="12"/>
      <c r="CA390" s="12"/>
      <c r="CB390" s="12"/>
      <c r="CC390" s="12"/>
    </row>
    <row r="391" spans="1:81" ht="15.75" x14ac:dyDescent="0.25">
      <c r="A391" s="20"/>
      <c r="B391" s="29"/>
      <c r="C391" s="29"/>
      <c r="D391" s="29"/>
      <c r="E391" s="29"/>
      <c r="F391" s="26"/>
      <c r="G391" s="13"/>
      <c r="H391" s="20"/>
      <c r="I391" s="22"/>
      <c r="J391" s="22"/>
      <c r="K391" s="22"/>
      <c r="L391" s="22"/>
      <c r="M391" s="24"/>
      <c r="N391" s="22"/>
      <c r="O391" s="20"/>
      <c r="P391" s="12"/>
      <c r="Q391" s="12"/>
      <c r="R391" s="12"/>
      <c r="S391" s="12"/>
      <c r="T391" s="12"/>
      <c r="U391" s="12"/>
      <c r="V391" s="12"/>
      <c r="W391" s="12"/>
      <c r="X391" s="12"/>
      <c r="Y391" s="12"/>
      <c r="Z391" s="12"/>
      <c r="AA391" s="12"/>
      <c r="AB391" s="12"/>
      <c r="AC391" s="12"/>
      <c r="AD391" s="12"/>
      <c r="AE391" s="12"/>
      <c r="AF391" s="12"/>
      <c r="AG391" s="12"/>
      <c r="AH391" s="12"/>
      <c r="AI391" s="12"/>
      <c r="AJ391" s="12"/>
      <c r="AK391" s="12"/>
      <c r="AL391" s="12"/>
      <c r="AM391" s="12"/>
      <c r="AN391" s="12"/>
      <c r="AO391" s="12"/>
      <c r="AP391" s="12"/>
      <c r="AQ391" s="12"/>
      <c r="AR391" s="12"/>
      <c r="AS391" s="12"/>
      <c r="AT391" s="12"/>
      <c r="AU391" s="12"/>
      <c r="AV391" s="12"/>
      <c r="AW391" s="12"/>
      <c r="AX391" s="12"/>
      <c r="AY391" s="12"/>
      <c r="AZ391" s="12"/>
      <c r="BA391" s="12"/>
      <c r="BB391" s="12"/>
      <c r="BC391" s="12"/>
      <c r="BD391" s="12"/>
      <c r="BE391" s="12"/>
      <c r="BF391" s="12"/>
      <c r="BG391" s="12"/>
      <c r="BH391" s="12"/>
      <c r="BI391" s="12"/>
      <c r="BJ391" s="12"/>
      <c r="BK391" s="12"/>
      <c r="BL391" s="12"/>
      <c r="BM391" s="12"/>
      <c r="BN391" s="12"/>
      <c r="BO391" s="12"/>
      <c r="BP391" s="12"/>
      <c r="BQ391" s="12"/>
      <c r="BR391" s="12"/>
      <c r="BS391" s="12"/>
      <c r="BT391" s="12"/>
      <c r="BU391" s="12"/>
      <c r="BV391" s="12"/>
      <c r="BW391" s="12"/>
      <c r="BX391" s="12"/>
      <c r="BY391" s="12"/>
      <c r="BZ391" s="12"/>
      <c r="CA391" s="12"/>
      <c r="CB391" s="12"/>
      <c r="CC391" s="12"/>
    </row>
    <row r="392" spans="1:81" ht="15.75" x14ac:dyDescent="0.25">
      <c r="A392" s="20"/>
      <c r="B392" s="29"/>
      <c r="C392" s="29"/>
      <c r="D392" s="29"/>
      <c r="E392" s="29"/>
      <c r="F392" s="26"/>
      <c r="G392" s="13"/>
      <c r="H392" s="20"/>
      <c r="I392" s="22"/>
      <c r="J392" s="22"/>
      <c r="K392" s="22"/>
      <c r="L392" s="22"/>
      <c r="M392" s="24"/>
      <c r="N392" s="22"/>
      <c r="O392" s="20"/>
      <c r="P392" s="12"/>
      <c r="Q392" s="12"/>
      <c r="R392" s="12"/>
      <c r="S392" s="12"/>
      <c r="T392" s="12"/>
      <c r="U392" s="12"/>
      <c r="V392" s="12"/>
      <c r="W392" s="12"/>
      <c r="X392" s="12"/>
      <c r="Y392" s="12"/>
      <c r="Z392" s="12"/>
      <c r="AA392" s="12"/>
      <c r="AB392" s="12"/>
      <c r="AC392" s="12"/>
      <c r="AD392" s="12"/>
      <c r="AE392" s="12"/>
      <c r="AF392" s="12"/>
      <c r="AG392" s="12"/>
      <c r="AH392" s="12"/>
      <c r="AI392" s="12"/>
      <c r="AJ392" s="12"/>
      <c r="AK392" s="12"/>
      <c r="AL392" s="12"/>
      <c r="AM392" s="12"/>
      <c r="AN392" s="12"/>
      <c r="AO392" s="12"/>
      <c r="AP392" s="12"/>
      <c r="AQ392" s="12"/>
      <c r="AR392" s="12"/>
      <c r="AS392" s="12"/>
      <c r="AT392" s="12"/>
      <c r="AU392" s="12"/>
      <c r="AV392" s="12"/>
      <c r="AW392" s="12"/>
      <c r="AX392" s="12"/>
      <c r="AY392" s="12"/>
      <c r="AZ392" s="12"/>
      <c r="BA392" s="12"/>
      <c r="BB392" s="12"/>
      <c r="BC392" s="12"/>
      <c r="BD392" s="12"/>
      <c r="BE392" s="12"/>
      <c r="BF392" s="12"/>
      <c r="BG392" s="12"/>
      <c r="BH392" s="12"/>
      <c r="BI392" s="12"/>
      <c r="BJ392" s="12"/>
      <c r="BK392" s="12"/>
      <c r="BL392" s="12"/>
      <c r="BM392" s="12"/>
      <c r="BN392" s="12"/>
      <c r="BO392" s="12"/>
      <c r="BP392" s="12"/>
      <c r="BQ392" s="12"/>
      <c r="BR392" s="12"/>
      <c r="BS392" s="12"/>
      <c r="BT392" s="12"/>
      <c r="BU392" s="12"/>
      <c r="BV392" s="12"/>
      <c r="BW392" s="12"/>
      <c r="BX392" s="12"/>
      <c r="BY392" s="12"/>
      <c r="BZ392" s="12"/>
      <c r="CA392" s="12"/>
      <c r="CB392" s="12"/>
      <c r="CC392" s="12"/>
    </row>
    <row r="393" spans="1:81" ht="15.75" x14ac:dyDescent="0.25">
      <c r="A393" s="20"/>
      <c r="B393" s="29"/>
      <c r="C393" s="29"/>
      <c r="D393" s="29"/>
      <c r="E393" s="29"/>
      <c r="F393" s="26"/>
      <c r="G393" s="13"/>
      <c r="H393" s="20"/>
      <c r="I393" s="22"/>
      <c r="J393" s="22"/>
      <c r="K393" s="22"/>
      <c r="L393" s="22"/>
      <c r="M393" s="24"/>
      <c r="N393" s="22"/>
      <c r="O393" s="20"/>
      <c r="P393" s="12"/>
      <c r="Q393" s="12"/>
      <c r="R393" s="12"/>
      <c r="S393" s="12"/>
      <c r="T393" s="12"/>
      <c r="U393" s="12"/>
      <c r="V393" s="12"/>
      <c r="W393" s="12"/>
      <c r="X393" s="12"/>
      <c r="Y393" s="12"/>
      <c r="Z393" s="12"/>
      <c r="AA393" s="12"/>
      <c r="AB393" s="12"/>
      <c r="AC393" s="12"/>
      <c r="AD393" s="12"/>
      <c r="AE393" s="12"/>
      <c r="AF393" s="12"/>
      <c r="AG393" s="12"/>
      <c r="AH393" s="12"/>
      <c r="AI393" s="12"/>
      <c r="AJ393" s="12"/>
      <c r="AK393" s="12"/>
      <c r="AL393" s="12"/>
      <c r="AM393" s="12"/>
      <c r="AN393" s="12"/>
      <c r="AO393" s="12"/>
      <c r="AP393" s="12"/>
      <c r="AQ393" s="12"/>
      <c r="AR393" s="12"/>
      <c r="AS393" s="12"/>
      <c r="AT393" s="12"/>
      <c r="AU393" s="12"/>
      <c r="AV393" s="12"/>
      <c r="AW393" s="12"/>
      <c r="AX393" s="12"/>
      <c r="AY393" s="12"/>
      <c r="AZ393" s="12"/>
      <c r="BA393" s="12"/>
      <c r="BB393" s="12"/>
      <c r="BC393" s="12"/>
      <c r="BD393" s="12"/>
      <c r="BE393" s="12"/>
      <c r="BF393" s="12"/>
      <c r="BG393" s="12"/>
      <c r="BH393" s="12"/>
      <c r="BI393" s="12"/>
      <c r="BJ393" s="12"/>
      <c r="BK393" s="12"/>
      <c r="BL393" s="12"/>
      <c r="BM393" s="12"/>
      <c r="BN393" s="12"/>
      <c r="BO393" s="12"/>
      <c r="BP393" s="12"/>
      <c r="BQ393" s="12"/>
      <c r="BR393" s="12"/>
      <c r="BS393" s="12"/>
      <c r="BT393" s="12"/>
      <c r="BU393" s="12"/>
      <c r="BV393" s="12"/>
      <c r="BW393" s="12"/>
      <c r="BX393" s="12"/>
      <c r="BY393" s="12"/>
      <c r="BZ393" s="12"/>
      <c r="CA393" s="12"/>
      <c r="CB393" s="12"/>
      <c r="CC393" s="12"/>
    </row>
    <row r="394" spans="1:81" ht="15.75" x14ac:dyDescent="0.25">
      <c r="A394" s="20"/>
      <c r="B394" s="29"/>
      <c r="C394" s="29"/>
      <c r="D394" s="29"/>
      <c r="E394" s="29"/>
      <c r="F394" s="26"/>
      <c r="G394" s="13"/>
      <c r="H394" s="20"/>
      <c r="I394" s="22"/>
      <c r="J394" s="22"/>
      <c r="K394" s="22"/>
      <c r="L394" s="22"/>
      <c r="M394" s="24"/>
      <c r="N394" s="22"/>
      <c r="O394" s="20"/>
      <c r="P394" s="12"/>
      <c r="Q394" s="12"/>
      <c r="R394" s="12"/>
      <c r="S394" s="12"/>
      <c r="T394" s="12"/>
      <c r="U394" s="12"/>
      <c r="V394" s="12"/>
      <c r="W394" s="12"/>
      <c r="X394" s="12"/>
      <c r="Y394" s="12"/>
      <c r="Z394" s="12"/>
      <c r="AA394" s="12"/>
      <c r="AB394" s="12"/>
      <c r="AC394" s="12"/>
      <c r="AD394" s="12"/>
      <c r="AE394" s="12"/>
      <c r="AF394" s="12"/>
      <c r="AG394" s="12"/>
      <c r="AH394" s="12"/>
      <c r="AI394" s="12"/>
      <c r="AJ394" s="12"/>
      <c r="AK394" s="12"/>
      <c r="AL394" s="12"/>
      <c r="AM394" s="12"/>
      <c r="AN394" s="12"/>
      <c r="AO394" s="12"/>
      <c r="AP394" s="12"/>
      <c r="AQ394" s="12"/>
      <c r="AR394" s="12"/>
      <c r="AS394" s="12"/>
      <c r="AT394" s="12"/>
      <c r="AU394" s="12"/>
      <c r="AV394" s="12"/>
      <c r="AW394" s="12"/>
      <c r="AX394" s="12"/>
      <c r="AY394" s="12"/>
      <c r="AZ394" s="12"/>
      <c r="BA394" s="12"/>
      <c r="BB394" s="12"/>
      <c r="BC394" s="12"/>
      <c r="BD394" s="12"/>
      <c r="BE394" s="12"/>
      <c r="BF394" s="12"/>
      <c r="BG394" s="12"/>
      <c r="BH394" s="12"/>
      <c r="BI394" s="12"/>
      <c r="BJ394" s="12"/>
      <c r="BK394" s="12"/>
      <c r="BL394" s="12"/>
      <c r="BM394" s="12"/>
      <c r="BN394" s="12"/>
      <c r="BO394" s="12"/>
      <c r="BP394" s="12"/>
      <c r="BQ394" s="12"/>
      <c r="BR394" s="12"/>
      <c r="BS394" s="12"/>
      <c r="BT394" s="12"/>
      <c r="BU394" s="12"/>
      <c r="BV394" s="12"/>
      <c r="BW394" s="12"/>
      <c r="BX394" s="12"/>
      <c r="BY394" s="12"/>
      <c r="BZ394" s="12"/>
      <c r="CA394" s="12"/>
      <c r="CB394" s="12"/>
      <c r="CC394" s="12"/>
    </row>
    <row r="395" spans="1:81" ht="15.75" x14ac:dyDescent="0.25">
      <c r="A395" s="20"/>
      <c r="B395" s="29"/>
      <c r="C395" s="29"/>
      <c r="D395" s="29"/>
      <c r="E395" s="29"/>
      <c r="F395" s="26"/>
      <c r="G395" s="13"/>
      <c r="H395" s="20"/>
      <c r="I395" s="22"/>
      <c r="J395" s="22"/>
      <c r="K395" s="22"/>
      <c r="L395" s="22"/>
      <c r="M395" s="24"/>
      <c r="N395" s="22"/>
      <c r="O395" s="20"/>
      <c r="P395" s="12"/>
      <c r="Q395" s="12"/>
      <c r="R395" s="12"/>
      <c r="S395" s="12"/>
      <c r="T395" s="12"/>
      <c r="U395" s="12"/>
      <c r="V395" s="12"/>
      <c r="W395" s="12"/>
      <c r="X395" s="12"/>
      <c r="Y395" s="12"/>
      <c r="Z395" s="12"/>
      <c r="AA395" s="12"/>
      <c r="AB395" s="12"/>
      <c r="AC395" s="12"/>
      <c r="AD395" s="12"/>
      <c r="AE395" s="12"/>
      <c r="AF395" s="12"/>
      <c r="AG395" s="12"/>
      <c r="AH395" s="12"/>
      <c r="AI395" s="12"/>
      <c r="AJ395" s="12"/>
      <c r="AK395" s="12"/>
      <c r="AL395" s="12"/>
      <c r="AM395" s="12"/>
      <c r="AN395" s="12"/>
      <c r="AO395" s="12"/>
      <c r="AP395" s="12"/>
      <c r="AQ395" s="12"/>
      <c r="AR395" s="12"/>
      <c r="AS395" s="12"/>
      <c r="AT395" s="12"/>
      <c r="AU395" s="12"/>
      <c r="AV395" s="12"/>
      <c r="AW395" s="12"/>
      <c r="AX395" s="12"/>
      <c r="AY395" s="12"/>
      <c r="AZ395" s="12"/>
      <c r="BA395" s="12"/>
      <c r="BB395" s="12"/>
      <c r="BC395" s="12"/>
      <c r="BD395" s="12"/>
      <c r="BE395" s="12"/>
      <c r="BF395" s="12"/>
      <c r="BG395" s="12"/>
      <c r="BH395" s="12"/>
      <c r="BI395" s="12"/>
      <c r="BJ395" s="12"/>
      <c r="BK395" s="12"/>
      <c r="BL395" s="12"/>
      <c r="BM395" s="12"/>
      <c r="BN395" s="12"/>
      <c r="BO395" s="12"/>
      <c r="BP395" s="12"/>
      <c r="BQ395" s="12"/>
      <c r="BR395" s="12"/>
      <c r="BS395" s="12"/>
      <c r="BT395" s="12"/>
      <c r="BU395" s="12"/>
      <c r="BV395" s="12"/>
      <c r="BW395" s="12"/>
      <c r="BX395" s="12"/>
      <c r="BY395" s="12"/>
      <c r="BZ395" s="12"/>
      <c r="CA395" s="12"/>
      <c r="CB395" s="12"/>
      <c r="CC395" s="12"/>
    </row>
    <row r="396" spans="1:81" ht="15.75" x14ac:dyDescent="0.25">
      <c r="A396" s="20"/>
      <c r="B396" s="29"/>
      <c r="C396" s="29"/>
      <c r="D396" s="29"/>
      <c r="E396" s="29"/>
      <c r="F396" s="26"/>
      <c r="G396" s="13"/>
      <c r="H396" s="20"/>
      <c r="I396" s="22"/>
      <c r="J396" s="22"/>
      <c r="K396" s="22"/>
      <c r="L396" s="22"/>
      <c r="M396" s="24"/>
      <c r="N396" s="22"/>
      <c r="O396" s="20"/>
      <c r="P396" s="12"/>
      <c r="Q396" s="12"/>
      <c r="R396" s="12"/>
      <c r="S396" s="12"/>
      <c r="T396" s="12"/>
      <c r="U396" s="12"/>
      <c r="V396" s="12"/>
      <c r="W396" s="12"/>
      <c r="X396" s="12"/>
      <c r="Y396" s="12"/>
      <c r="Z396" s="12"/>
      <c r="AA396" s="12"/>
      <c r="AB396" s="12"/>
      <c r="AC396" s="12"/>
      <c r="AD396" s="12"/>
      <c r="AE396" s="12"/>
      <c r="AF396" s="12"/>
      <c r="AG396" s="12"/>
      <c r="AH396" s="12"/>
      <c r="AI396" s="12"/>
      <c r="AJ396" s="12"/>
      <c r="AK396" s="12"/>
      <c r="AL396" s="12"/>
      <c r="AM396" s="12"/>
      <c r="AN396" s="12"/>
      <c r="AO396" s="12"/>
      <c r="AP396" s="12"/>
      <c r="AQ396" s="12"/>
      <c r="AR396" s="12"/>
      <c r="AS396" s="12"/>
      <c r="AT396" s="12"/>
      <c r="AU396" s="12"/>
      <c r="AV396" s="12"/>
      <c r="AW396" s="12"/>
      <c r="AX396" s="12"/>
      <c r="AY396" s="12"/>
      <c r="AZ396" s="12"/>
      <c r="BA396" s="12"/>
      <c r="BB396" s="12"/>
      <c r="BC396" s="12"/>
      <c r="BD396" s="12"/>
      <c r="BE396" s="12"/>
      <c r="BF396" s="12"/>
      <c r="BG396" s="12"/>
      <c r="BH396" s="12"/>
      <c r="BI396" s="12"/>
      <c r="BJ396" s="12"/>
      <c r="BK396" s="12"/>
      <c r="BL396" s="12"/>
      <c r="BM396" s="12"/>
      <c r="BN396" s="12"/>
      <c r="BO396" s="12"/>
      <c r="BP396" s="12"/>
      <c r="BQ396" s="12"/>
      <c r="BR396" s="12"/>
      <c r="BS396" s="12"/>
      <c r="BT396" s="12"/>
      <c r="BU396" s="12"/>
      <c r="BV396" s="12"/>
      <c r="BW396" s="12"/>
      <c r="BX396" s="12"/>
      <c r="BY396" s="12"/>
      <c r="BZ396" s="12"/>
      <c r="CA396" s="12"/>
      <c r="CB396" s="12"/>
      <c r="CC396" s="12"/>
    </row>
    <row r="397" spans="1:81" ht="15.75" x14ac:dyDescent="0.25">
      <c r="A397" s="20"/>
      <c r="B397" s="29"/>
      <c r="C397" s="29"/>
      <c r="D397" s="29"/>
      <c r="E397" s="29"/>
      <c r="F397" s="26"/>
      <c r="G397" s="13"/>
      <c r="H397" s="20"/>
      <c r="I397" s="22"/>
      <c r="J397" s="22"/>
      <c r="K397" s="22"/>
      <c r="L397" s="22"/>
      <c r="M397" s="24"/>
      <c r="N397" s="22"/>
      <c r="O397" s="20"/>
      <c r="P397" s="12"/>
      <c r="Q397" s="12"/>
      <c r="R397" s="12"/>
      <c r="S397" s="12"/>
      <c r="T397" s="12"/>
      <c r="U397" s="12"/>
      <c r="V397" s="12"/>
      <c r="W397" s="12"/>
      <c r="X397" s="12"/>
      <c r="Y397" s="12"/>
      <c r="Z397" s="12"/>
      <c r="AA397" s="12"/>
      <c r="AB397" s="12"/>
      <c r="AC397" s="12"/>
      <c r="AD397" s="12"/>
      <c r="AE397" s="12"/>
      <c r="AF397" s="12"/>
      <c r="AG397" s="12"/>
      <c r="AH397" s="12"/>
      <c r="AI397" s="12"/>
      <c r="AJ397" s="12"/>
      <c r="AK397" s="12"/>
      <c r="AL397" s="12"/>
      <c r="AM397" s="12"/>
      <c r="AN397" s="12"/>
      <c r="AO397" s="12"/>
      <c r="AP397" s="12"/>
      <c r="AQ397" s="12"/>
      <c r="AR397" s="12"/>
      <c r="AS397" s="12"/>
      <c r="AT397" s="12"/>
      <c r="AU397" s="12"/>
      <c r="AV397" s="12"/>
      <c r="AW397" s="12"/>
      <c r="AX397" s="12"/>
      <c r="AY397" s="12"/>
      <c r="AZ397" s="12"/>
      <c r="BA397" s="12"/>
      <c r="BB397" s="12"/>
      <c r="BC397" s="12"/>
      <c r="BD397" s="12"/>
      <c r="BE397" s="12"/>
      <c r="BF397" s="12"/>
      <c r="BG397" s="12"/>
      <c r="BH397" s="12"/>
      <c r="BI397" s="12"/>
      <c r="BJ397" s="12"/>
      <c r="BK397" s="12"/>
      <c r="BL397" s="12"/>
      <c r="BM397" s="12"/>
      <c r="BN397" s="12"/>
      <c r="BO397" s="12"/>
      <c r="BP397" s="12"/>
      <c r="BQ397" s="12"/>
      <c r="BR397" s="12"/>
      <c r="BS397" s="12"/>
      <c r="BT397" s="12"/>
      <c r="BU397" s="12"/>
      <c r="BV397" s="12"/>
      <c r="BW397" s="12"/>
      <c r="BX397" s="12"/>
      <c r="BY397" s="12"/>
      <c r="BZ397" s="12"/>
      <c r="CA397" s="12"/>
      <c r="CB397" s="12"/>
      <c r="CC397" s="12"/>
    </row>
    <row r="398" spans="1:81" ht="15.75" x14ac:dyDescent="0.25">
      <c r="A398" s="20"/>
      <c r="B398" s="29"/>
      <c r="C398" s="29"/>
      <c r="D398" s="29"/>
      <c r="E398" s="29"/>
      <c r="F398" s="26"/>
      <c r="G398" s="13"/>
      <c r="H398" s="20"/>
      <c r="I398" s="22"/>
      <c r="J398" s="22"/>
      <c r="K398" s="22"/>
      <c r="L398" s="22"/>
      <c r="M398" s="24"/>
      <c r="N398" s="22"/>
      <c r="O398" s="20"/>
      <c r="P398" s="12"/>
      <c r="Q398" s="12"/>
      <c r="R398" s="12"/>
      <c r="S398" s="12"/>
      <c r="T398" s="12"/>
      <c r="U398" s="12"/>
      <c r="V398" s="12"/>
      <c r="W398" s="12"/>
      <c r="X398" s="12"/>
      <c r="Y398" s="12"/>
      <c r="Z398" s="12"/>
      <c r="AA398" s="12"/>
      <c r="AB398" s="12"/>
      <c r="AC398" s="12"/>
      <c r="AD398" s="12"/>
      <c r="AE398" s="12"/>
      <c r="AF398" s="12"/>
      <c r="AG398" s="12"/>
      <c r="AH398" s="12"/>
      <c r="AI398" s="12"/>
      <c r="AJ398" s="12"/>
      <c r="AK398" s="12"/>
      <c r="AL398" s="12"/>
      <c r="AM398" s="12"/>
      <c r="AN398" s="12"/>
      <c r="AO398" s="12"/>
      <c r="AP398" s="12"/>
      <c r="AQ398" s="12"/>
      <c r="AR398" s="12"/>
      <c r="AS398" s="12"/>
      <c r="AT398" s="12"/>
      <c r="AU398" s="12"/>
      <c r="AV398" s="12"/>
      <c r="AW398" s="12"/>
      <c r="AX398" s="12"/>
      <c r="AY398" s="12"/>
      <c r="AZ398" s="12"/>
      <c r="BA398" s="12"/>
      <c r="BB398" s="12"/>
      <c r="BC398" s="12"/>
      <c r="BD398" s="12"/>
      <c r="BE398" s="12"/>
      <c r="BF398" s="12"/>
      <c r="BG398" s="12"/>
      <c r="BH398" s="12"/>
      <c r="BI398" s="12"/>
      <c r="BJ398" s="12"/>
      <c r="BK398" s="12"/>
      <c r="BL398" s="12"/>
      <c r="BM398" s="12"/>
      <c r="BN398" s="12"/>
      <c r="BO398" s="12"/>
      <c r="BP398" s="12"/>
      <c r="BQ398" s="12"/>
      <c r="BR398" s="12"/>
      <c r="BS398" s="12"/>
      <c r="BT398" s="12"/>
      <c r="BU398" s="12"/>
      <c r="BV398" s="12"/>
      <c r="BW398" s="12"/>
      <c r="BX398" s="12"/>
      <c r="BY398" s="12"/>
      <c r="BZ398" s="12"/>
      <c r="CA398" s="12"/>
      <c r="CB398" s="12"/>
      <c r="CC398" s="12"/>
    </row>
    <row r="399" spans="1:81" ht="15.75" x14ac:dyDescent="0.25">
      <c r="A399" s="20"/>
      <c r="B399" s="29"/>
      <c r="C399" s="29"/>
      <c r="D399" s="29"/>
      <c r="E399" s="29"/>
      <c r="F399" s="26"/>
      <c r="G399" s="13"/>
      <c r="H399" s="20"/>
      <c r="I399" s="22"/>
      <c r="J399" s="22"/>
      <c r="K399" s="22"/>
      <c r="L399" s="22"/>
      <c r="M399" s="24"/>
      <c r="N399" s="22"/>
      <c r="O399" s="20"/>
      <c r="P399" s="12"/>
      <c r="Q399" s="12"/>
      <c r="R399" s="12"/>
      <c r="S399" s="12"/>
      <c r="T399" s="12"/>
      <c r="U399" s="12"/>
      <c r="V399" s="12"/>
      <c r="W399" s="12"/>
      <c r="X399" s="12"/>
      <c r="Y399" s="12"/>
      <c r="Z399" s="12"/>
      <c r="AA399" s="12"/>
      <c r="AB399" s="12"/>
      <c r="AC399" s="12"/>
      <c r="AD399" s="12"/>
      <c r="AE399" s="12"/>
      <c r="AF399" s="12"/>
      <c r="AG399" s="12"/>
      <c r="AH399" s="12"/>
      <c r="AI399" s="12"/>
      <c r="AJ399" s="12"/>
      <c r="AK399" s="12"/>
      <c r="AL399" s="12"/>
      <c r="AM399" s="12"/>
      <c r="AN399" s="12"/>
      <c r="AO399" s="12"/>
      <c r="AP399" s="12"/>
      <c r="AQ399" s="12"/>
      <c r="AR399" s="12"/>
      <c r="AS399" s="12"/>
      <c r="AT399" s="12"/>
      <c r="AU399" s="12"/>
      <c r="AV399" s="12"/>
      <c r="AW399" s="12"/>
      <c r="AX399" s="12"/>
      <c r="AY399" s="12"/>
      <c r="AZ399" s="12"/>
      <c r="BA399" s="12"/>
      <c r="BB399" s="12"/>
      <c r="BC399" s="12"/>
      <c r="BD399" s="12"/>
      <c r="BE399" s="12"/>
      <c r="BF399" s="12"/>
      <c r="BG399" s="12"/>
      <c r="BH399" s="12"/>
      <c r="BI399" s="12"/>
      <c r="BJ399" s="12"/>
      <c r="BK399" s="12"/>
      <c r="BL399" s="12"/>
      <c r="BM399" s="12"/>
      <c r="BN399" s="12"/>
      <c r="BO399" s="12"/>
      <c r="BP399" s="12"/>
      <c r="BQ399" s="12"/>
      <c r="BR399" s="12"/>
      <c r="BS399" s="12"/>
      <c r="BT399" s="12"/>
      <c r="BU399" s="12"/>
      <c r="BV399" s="12"/>
      <c r="BW399" s="12"/>
      <c r="BX399" s="12"/>
      <c r="BY399" s="12"/>
      <c r="BZ399" s="12"/>
      <c r="CA399" s="12"/>
      <c r="CB399" s="12"/>
      <c r="CC399" s="12"/>
    </row>
    <row r="400" spans="1:81" ht="15.75" x14ac:dyDescent="0.25">
      <c r="A400" s="20"/>
      <c r="B400" s="29"/>
      <c r="C400" s="29"/>
      <c r="D400" s="29"/>
      <c r="E400" s="29"/>
      <c r="F400" s="26"/>
      <c r="G400" s="13"/>
      <c r="H400" s="20"/>
      <c r="I400" s="22"/>
      <c r="J400" s="22"/>
      <c r="K400" s="22"/>
      <c r="L400" s="22"/>
      <c r="M400" s="24"/>
      <c r="N400" s="22"/>
      <c r="O400" s="20"/>
      <c r="P400" s="12"/>
      <c r="Q400" s="12"/>
      <c r="R400" s="12"/>
      <c r="S400" s="12"/>
      <c r="T400" s="12"/>
      <c r="U400" s="12"/>
      <c r="V400" s="12"/>
      <c r="W400" s="12"/>
      <c r="X400" s="12"/>
      <c r="Y400" s="12"/>
      <c r="Z400" s="12"/>
      <c r="AA400" s="12"/>
      <c r="AB400" s="12"/>
      <c r="AC400" s="12"/>
      <c r="AD400" s="12"/>
      <c r="AE400" s="12"/>
      <c r="AF400" s="12"/>
      <c r="AG400" s="12"/>
      <c r="AH400" s="12"/>
      <c r="AI400" s="12"/>
      <c r="AJ400" s="12"/>
      <c r="AK400" s="12"/>
      <c r="AL400" s="12"/>
      <c r="AM400" s="12"/>
      <c r="AN400" s="12"/>
      <c r="AO400" s="12"/>
      <c r="AP400" s="12"/>
      <c r="AQ400" s="12"/>
      <c r="AR400" s="12"/>
      <c r="AS400" s="12"/>
      <c r="AT400" s="12"/>
      <c r="AU400" s="12"/>
      <c r="AV400" s="12"/>
      <c r="AW400" s="12"/>
      <c r="AX400" s="12"/>
      <c r="AY400" s="12"/>
      <c r="AZ400" s="12"/>
      <c r="BA400" s="12"/>
      <c r="BB400" s="12"/>
      <c r="BC400" s="12"/>
      <c r="BD400" s="12"/>
      <c r="BE400" s="12"/>
      <c r="BF400" s="12"/>
      <c r="BG400" s="12"/>
      <c r="BH400" s="12"/>
      <c r="BI400" s="12"/>
      <c r="BJ400" s="12"/>
      <c r="BK400" s="12"/>
      <c r="BL400" s="12"/>
      <c r="BM400" s="12"/>
      <c r="BN400" s="12"/>
      <c r="BO400" s="12"/>
      <c r="BP400" s="12"/>
      <c r="BQ400" s="12"/>
      <c r="BR400" s="12"/>
      <c r="BS400" s="12"/>
      <c r="BT400" s="12"/>
      <c r="BU400" s="12"/>
      <c r="BV400" s="12"/>
      <c r="BW400" s="12"/>
      <c r="BX400" s="12"/>
      <c r="BY400" s="12"/>
      <c r="BZ400" s="12"/>
      <c r="CA400" s="12"/>
      <c r="CB400" s="12"/>
      <c r="CC400" s="12"/>
    </row>
    <row r="401" spans="1:81" ht="15.75" x14ac:dyDescent="0.25">
      <c r="A401" s="20"/>
      <c r="B401" s="29"/>
      <c r="C401" s="29"/>
      <c r="D401" s="29"/>
      <c r="E401" s="29"/>
      <c r="F401" s="26"/>
      <c r="G401" s="13"/>
      <c r="H401" s="20"/>
      <c r="I401" s="22"/>
      <c r="J401" s="22"/>
      <c r="K401" s="22"/>
      <c r="L401" s="22"/>
      <c r="M401" s="24"/>
      <c r="N401" s="22"/>
      <c r="O401" s="20"/>
      <c r="P401" s="12"/>
      <c r="Q401" s="12"/>
      <c r="R401" s="12"/>
      <c r="S401" s="12"/>
      <c r="T401" s="12"/>
      <c r="U401" s="12"/>
      <c r="V401" s="12"/>
      <c r="W401" s="12"/>
      <c r="X401" s="12"/>
      <c r="Y401" s="12"/>
      <c r="Z401" s="12"/>
      <c r="AA401" s="12"/>
      <c r="AB401" s="12"/>
      <c r="AC401" s="12"/>
      <c r="AD401" s="12"/>
      <c r="AE401" s="12"/>
      <c r="AF401" s="12"/>
      <c r="AG401" s="12"/>
      <c r="AH401" s="12"/>
      <c r="AI401" s="12"/>
      <c r="AJ401" s="12"/>
      <c r="AK401" s="12"/>
      <c r="AL401" s="12"/>
      <c r="AM401" s="12"/>
      <c r="AN401" s="12"/>
      <c r="AO401" s="12"/>
      <c r="AP401" s="12"/>
      <c r="AQ401" s="12"/>
      <c r="AR401" s="12"/>
      <c r="AS401" s="12"/>
      <c r="AT401" s="12"/>
      <c r="AU401" s="12"/>
      <c r="AV401" s="12"/>
      <c r="AW401" s="12"/>
      <c r="AX401" s="12"/>
      <c r="AY401" s="12"/>
      <c r="AZ401" s="12"/>
      <c r="BA401" s="12"/>
      <c r="BB401" s="12"/>
      <c r="BC401" s="12"/>
      <c r="BD401" s="12"/>
      <c r="BE401" s="12"/>
      <c r="BF401" s="12"/>
      <c r="BG401" s="12"/>
      <c r="BH401" s="12"/>
      <c r="BI401" s="12"/>
      <c r="BJ401" s="12"/>
      <c r="BK401" s="12"/>
      <c r="BL401" s="12"/>
      <c r="BM401" s="12"/>
      <c r="BN401" s="12"/>
      <c r="BO401" s="12"/>
      <c r="BP401" s="12"/>
      <c r="BQ401" s="12"/>
      <c r="BR401" s="12"/>
      <c r="BS401" s="12"/>
      <c r="BT401" s="12"/>
      <c r="BU401" s="12"/>
      <c r="BV401" s="12"/>
      <c r="BW401" s="12"/>
      <c r="BX401" s="12"/>
      <c r="BY401" s="12"/>
      <c r="BZ401" s="12"/>
      <c r="CA401" s="12"/>
      <c r="CB401" s="12"/>
      <c r="CC401" s="12"/>
    </row>
    <row r="402" spans="1:81" ht="15.75" x14ac:dyDescent="0.25">
      <c r="A402" s="20"/>
      <c r="B402" s="29"/>
      <c r="C402" s="29"/>
      <c r="D402" s="29"/>
      <c r="E402" s="29"/>
      <c r="F402" s="26"/>
      <c r="G402" s="13"/>
      <c r="H402" s="20"/>
      <c r="I402" s="22"/>
      <c r="J402" s="22"/>
      <c r="K402" s="22"/>
      <c r="L402" s="22"/>
      <c r="M402" s="24"/>
      <c r="N402" s="22"/>
      <c r="O402" s="20"/>
      <c r="P402" s="12"/>
      <c r="Q402" s="12"/>
      <c r="R402" s="12"/>
      <c r="S402" s="12"/>
      <c r="T402" s="12"/>
      <c r="U402" s="12"/>
      <c r="V402" s="12"/>
      <c r="W402" s="12"/>
      <c r="X402" s="12"/>
      <c r="Y402" s="12"/>
      <c r="Z402" s="12"/>
      <c r="AA402" s="12"/>
      <c r="AB402" s="12"/>
      <c r="AC402" s="12"/>
      <c r="AD402" s="12"/>
      <c r="AE402" s="12"/>
      <c r="AF402" s="12"/>
      <c r="AG402" s="12"/>
      <c r="AH402" s="12"/>
      <c r="AI402" s="12"/>
      <c r="AJ402" s="12"/>
      <c r="AK402" s="12"/>
      <c r="AL402" s="12"/>
      <c r="AM402" s="12"/>
      <c r="AN402" s="12"/>
      <c r="AO402" s="12"/>
      <c r="AP402" s="12"/>
      <c r="AQ402" s="12"/>
      <c r="AR402" s="12"/>
      <c r="AS402" s="12"/>
      <c r="AT402" s="12"/>
      <c r="AU402" s="12"/>
      <c r="AV402" s="12"/>
      <c r="AW402" s="12"/>
      <c r="AX402" s="12"/>
      <c r="AY402" s="12"/>
      <c r="AZ402" s="12"/>
      <c r="BA402" s="12"/>
      <c r="BB402" s="12"/>
      <c r="BC402" s="12"/>
      <c r="BD402" s="12"/>
      <c r="BE402" s="12"/>
      <c r="BF402" s="12"/>
      <c r="BG402" s="12"/>
      <c r="BH402" s="12"/>
      <c r="BI402" s="12"/>
      <c r="BJ402" s="12"/>
      <c r="BK402" s="12"/>
      <c r="BL402" s="12"/>
      <c r="BM402" s="12"/>
      <c r="BN402" s="12"/>
      <c r="BO402" s="12"/>
      <c r="BP402" s="12"/>
      <c r="BQ402" s="12"/>
      <c r="BR402" s="12"/>
      <c r="BS402" s="12"/>
      <c r="BT402" s="12"/>
      <c r="BU402" s="12"/>
      <c r="BV402" s="12"/>
      <c r="BW402" s="12"/>
      <c r="BX402" s="12"/>
      <c r="BY402" s="12"/>
      <c r="BZ402" s="12"/>
      <c r="CA402" s="12"/>
      <c r="CB402" s="12"/>
      <c r="CC402" s="12"/>
    </row>
    <row r="403" spans="1:81" ht="15.75" x14ac:dyDescent="0.25">
      <c r="A403" s="20"/>
      <c r="B403" s="29"/>
      <c r="C403" s="29"/>
      <c r="D403" s="29"/>
      <c r="E403" s="29"/>
      <c r="F403" s="26"/>
      <c r="G403" s="13"/>
      <c r="H403" s="20"/>
      <c r="I403" s="22"/>
      <c r="J403" s="22"/>
      <c r="K403" s="22"/>
      <c r="L403" s="22"/>
      <c r="M403" s="24"/>
      <c r="N403" s="22"/>
      <c r="O403" s="20"/>
      <c r="P403" s="12"/>
      <c r="Q403" s="12"/>
      <c r="R403" s="12"/>
      <c r="S403" s="12"/>
      <c r="T403" s="12"/>
      <c r="U403" s="12"/>
      <c r="V403" s="12"/>
      <c r="W403" s="12"/>
      <c r="X403" s="12"/>
      <c r="Y403" s="12"/>
      <c r="Z403" s="12"/>
      <c r="AA403" s="12"/>
      <c r="AB403" s="12"/>
      <c r="AC403" s="12"/>
      <c r="AD403" s="12"/>
      <c r="AE403" s="12"/>
      <c r="AF403" s="12"/>
      <c r="AG403" s="12"/>
      <c r="AH403" s="12"/>
      <c r="AI403" s="12"/>
      <c r="AJ403" s="12"/>
      <c r="AK403" s="12"/>
      <c r="AL403" s="12"/>
      <c r="AM403" s="12"/>
      <c r="AN403" s="12"/>
      <c r="AO403" s="12"/>
      <c r="AP403" s="12"/>
      <c r="AQ403" s="12"/>
      <c r="AR403" s="12"/>
      <c r="AS403" s="12"/>
      <c r="AT403" s="12"/>
      <c r="AU403" s="12"/>
      <c r="AV403" s="12"/>
      <c r="AW403" s="12"/>
      <c r="AX403" s="12"/>
      <c r="AY403" s="12"/>
      <c r="AZ403" s="12"/>
      <c r="BA403" s="12"/>
      <c r="BB403" s="12"/>
      <c r="BC403" s="12"/>
      <c r="BD403" s="12"/>
      <c r="BE403" s="12"/>
      <c r="BF403" s="12"/>
      <c r="BG403" s="12"/>
      <c r="BH403" s="12"/>
      <c r="BI403" s="12"/>
      <c r="BJ403" s="12"/>
      <c r="BK403" s="12"/>
      <c r="BL403" s="12"/>
      <c r="BM403" s="12"/>
      <c r="BN403" s="12"/>
      <c r="BO403" s="12"/>
      <c r="BP403" s="12"/>
      <c r="BQ403" s="12"/>
      <c r="BR403" s="12"/>
      <c r="BS403" s="12"/>
      <c r="BT403" s="12"/>
      <c r="BU403" s="12"/>
      <c r="BV403" s="12"/>
      <c r="BW403" s="12"/>
      <c r="BX403" s="12"/>
      <c r="BY403" s="12"/>
      <c r="BZ403" s="12"/>
      <c r="CA403" s="12"/>
      <c r="CB403" s="12"/>
      <c r="CC403" s="12"/>
    </row>
    <row r="404" spans="1:81" ht="15.75" x14ac:dyDescent="0.25">
      <c r="A404" s="20"/>
      <c r="B404" s="29"/>
      <c r="C404" s="29"/>
      <c r="D404" s="29"/>
      <c r="E404" s="29"/>
      <c r="F404" s="26"/>
      <c r="G404" s="13"/>
      <c r="H404" s="20"/>
      <c r="I404" s="22"/>
      <c r="J404" s="22"/>
      <c r="K404" s="22"/>
      <c r="L404" s="22"/>
      <c r="M404" s="24"/>
      <c r="N404" s="22"/>
      <c r="O404" s="20"/>
      <c r="P404" s="12"/>
      <c r="Q404" s="12"/>
      <c r="R404" s="12"/>
      <c r="S404" s="12"/>
      <c r="T404" s="12"/>
      <c r="U404" s="12"/>
      <c r="V404" s="12"/>
      <c r="W404" s="12"/>
      <c r="X404" s="12"/>
      <c r="Y404" s="12"/>
      <c r="Z404" s="12"/>
      <c r="AA404" s="12"/>
      <c r="AB404" s="12"/>
      <c r="AC404" s="12"/>
      <c r="AD404" s="12"/>
      <c r="AE404" s="12"/>
      <c r="AF404" s="12"/>
      <c r="AG404" s="12"/>
      <c r="AH404" s="12"/>
      <c r="AI404" s="12"/>
      <c r="AJ404" s="12"/>
      <c r="AK404" s="12"/>
      <c r="AL404" s="12"/>
      <c r="AM404" s="12"/>
      <c r="AN404" s="12"/>
      <c r="AO404" s="12"/>
      <c r="AP404" s="12"/>
      <c r="AQ404" s="12"/>
      <c r="AR404" s="12"/>
      <c r="AS404" s="12"/>
      <c r="AT404" s="12"/>
      <c r="AU404" s="12"/>
      <c r="AV404" s="12"/>
      <c r="AW404" s="12"/>
      <c r="AX404" s="12"/>
      <c r="AY404" s="12"/>
      <c r="AZ404" s="12"/>
      <c r="BA404" s="12"/>
      <c r="BB404" s="12"/>
      <c r="BC404" s="12"/>
      <c r="BD404" s="12"/>
      <c r="BE404" s="12"/>
      <c r="BF404" s="12"/>
      <c r="BG404" s="12"/>
      <c r="BH404" s="12"/>
      <c r="BI404" s="12"/>
      <c r="BJ404" s="12"/>
      <c r="BK404" s="12"/>
      <c r="BL404" s="12"/>
      <c r="BM404" s="12"/>
      <c r="BN404" s="12"/>
      <c r="BO404" s="12"/>
      <c r="BP404" s="12"/>
      <c r="BQ404" s="12"/>
      <c r="BR404" s="12"/>
      <c r="BS404" s="12"/>
      <c r="BT404" s="12"/>
      <c r="BU404" s="12"/>
      <c r="BV404" s="12"/>
      <c r="BW404" s="12"/>
      <c r="BX404" s="12"/>
      <c r="BY404" s="12"/>
      <c r="BZ404" s="12"/>
      <c r="CA404" s="12"/>
      <c r="CB404" s="12"/>
      <c r="CC404" s="12"/>
    </row>
    <row r="405" spans="1:81" ht="15.75" x14ac:dyDescent="0.25">
      <c r="A405" s="20"/>
      <c r="B405" s="29"/>
      <c r="C405" s="29"/>
      <c r="D405" s="29"/>
      <c r="E405" s="29"/>
      <c r="F405" s="26"/>
      <c r="G405" s="13"/>
      <c r="H405" s="20"/>
      <c r="I405" s="22"/>
      <c r="J405" s="22"/>
      <c r="K405" s="22"/>
      <c r="L405" s="22"/>
      <c r="M405" s="24"/>
      <c r="N405" s="22"/>
      <c r="O405" s="20"/>
      <c r="P405" s="12"/>
      <c r="Q405" s="12"/>
      <c r="R405" s="12"/>
      <c r="S405" s="12"/>
      <c r="T405" s="12"/>
      <c r="U405" s="12"/>
      <c r="V405" s="12"/>
      <c r="W405" s="12"/>
      <c r="X405" s="12"/>
      <c r="Y405" s="12"/>
      <c r="Z405" s="12"/>
      <c r="AA405" s="12"/>
      <c r="AB405" s="12"/>
      <c r="AC405" s="12"/>
      <c r="AD405" s="12"/>
      <c r="AE405" s="12"/>
      <c r="AF405" s="12"/>
      <c r="AG405" s="12"/>
      <c r="AH405" s="12"/>
      <c r="AI405" s="12"/>
      <c r="AJ405" s="12"/>
      <c r="AK405" s="12"/>
      <c r="AL405" s="12"/>
      <c r="AM405" s="12"/>
      <c r="AN405" s="12"/>
      <c r="AO405" s="12"/>
      <c r="AP405" s="12"/>
      <c r="AQ405" s="12"/>
      <c r="AR405" s="12"/>
      <c r="AS405" s="12"/>
      <c r="AT405" s="12"/>
      <c r="AU405" s="12"/>
      <c r="AV405" s="12"/>
      <c r="AW405" s="12"/>
      <c r="AX405" s="12"/>
      <c r="AY405" s="12"/>
      <c r="AZ405" s="12"/>
      <c r="BA405" s="12"/>
      <c r="BB405" s="12"/>
      <c r="BC405" s="12"/>
      <c r="BD405" s="12"/>
      <c r="BE405" s="12"/>
      <c r="BF405" s="12"/>
      <c r="BG405" s="12"/>
      <c r="BH405" s="12"/>
      <c r="BI405" s="12"/>
      <c r="BJ405" s="12"/>
      <c r="BK405" s="12"/>
      <c r="BL405" s="12"/>
      <c r="BM405" s="12"/>
      <c r="BN405" s="12"/>
      <c r="BO405" s="12"/>
      <c r="BP405" s="12"/>
      <c r="BQ405" s="12"/>
      <c r="BR405" s="12"/>
      <c r="BS405" s="12"/>
      <c r="BT405" s="12"/>
      <c r="BU405" s="12"/>
      <c r="BV405" s="12"/>
      <c r="BW405" s="12"/>
      <c r="BX405" s="12"/>
      <c r="BY405" s="12"/>
      <c r="BZ405" s="12"/>
      <c r="CA405" s="12"/>
      <c r="CB405" s="12"/>
      <c r="CC405" s="12"/>
    </row>
    <row r="406" spans="1:81" ht="15.75" x14ac:dyDescent="0.25">
      <c r="A406" s="20"/>
      <c r="B406" s="29"/>
      <c r="C406" s="29"/>
      <c r="D406" s="29"/>
      <c r="E406" s="29"/>
      <c r="F406" s="26"/>
      <c r="G406" s="13"/>
      <c r="H406" s="20"/>
      <c r="I406" s="22"/>
      <c r="J406" s="22"/>
      <c r="K406" s="22"/>
      <c r="L406" s="22"/>
      <c r="M406" s="24"/>
      <c r="N406" s="22"/>
      <c r="O406" s="20"/>
      <c r="P406" s="12"/>
      <c r="Q406" s="12"/>
      <c r="R406" s="12"/>
      <c r="S406" s="12"/>
      <c r="T406" s="12"/>
      <c r="U406" s="12"/>
      <c r="V406" s="12"/>
      <c r="W406" s="12"/>
      <c r="X406" s="12"/>
      <c r="Y406" s="12"/>
      <c r="Z406" s="12"/>
      <c r="AA406" s="12"/>
      <c r="AB406" s="12"/>
      <c r="AC406" s="12"/>
      <c r="AD406" s="12"/>
      <c r="AE406" s="12"/>
      <c r="AF406" s="12"/>
      <c r="AG406" s="12"/>
      <c r="AH406" s="12"/>
      <c r="AI406" s="12"/>
      <c r="AJ406" s="12"/>
      <c r="AK406" s="12"/>
      <c r="AL406" s="12"/>
      <c r="AM406" s="12"/>
      <c r="AN406" s="12"/>
      <c r="AO406" s="12"/>
      <c r="AP406" s="12"/>
      <c r="AQ406" s="12"/>
      <c r="AR406" s="12"/>
      <c r="AS406" s="12"/>
      <c r="AT406" s="12"/>
      <c r="AU406" s="12"/>
      <c r="AV406" s="12"/>
      <c r="AW406" s="12"/>
      <c r="AX406" s="12"/>
      <c r="AY406" s="12"/>
      <c r="AZ406" s="12"/>
      <c r="BA406" s="12"/>
      <c r="BB406" s="12"/>
      <c r="BC406" s="12"/>
      <c r="BD406" s="12"/>
      <c r="BE406" s="12"/>
      <c r="BF406" s="12"/>
      <c r="BG406" s="12"/>
      <c r="BH406" s="12"/>
      <c r="BI406" s="12"/>
      <c r="BJ406" s="12"/>
      <c r="BK406" s="12"/>
      <c r="BL406" s="12"/>
      <c r="BM406" s="12"/>
      <c r="BN406" s="12"/>
      <c r="BO406" s="12"/>
      <c r="BP406" s="12"/>
      <c r="BQ406" s="12"/>
      <c r="BR406" s="12"/>
      <c r="BS406" s="12"/>
      <c r="BT406" s="12"/>
      <c r="BU406" s="12"/>
      <c r="BV406" s="12"/>
      <c r="BW406" s="12"/>
      <c r="BX406" s="12"/>
      <c r="BY406" s="12"/>
      <c r="BZ406" s="12"/>
      <c r="CA406" s="12"/>
      <c r="CB406" s="12"/>
      <c r="CC406" s="12"/>
    </row>
    <row r="407" spans="1:81" ht="15.75" x14ac:dyDescent="0.25">
      <c r="A407" s="20"/>
      <c r="B407" s="29"/>
      <c r="C407" s="29"/>
      <c r="D407" s="29"/>
      <c r="E407" s="29"/>
      <c r="F407" s="26"/>
      <c r="G407" s="13"/>
      <c r="H407" s="20"/>
      <c r="I407" s="22"/>
      <c r="J407" s="22"/>
      <c r="K407" s="22"/>
      <c r="L407" s="22"/>
      <c r="M407" s="24"/>
      <c r="N407" s="22"/>
      <c r="O407" s="20"/>
      <c r="P407" s="12"/>
      <c r="Q407" s="12"/>
      <c r="R407" s="12"/>
      <c r="S407" s="12"/>
      <c r="T407" s="12"/>
      <c r="U407" s="12"/>
      <c r="V407" s="12"/>
      <c r="W407" s="12"/>
      <c r="X407" s="12"/>
      <c r="Y407" s="12"/>
      <c r="Z407" s="12"/>
      <c r="AA407" s="12"/>
      <c r="AB407" s="12"/>
      <c r="AC407" s="12"/>
      <c r="AD407" s="12"/>
      <c r="AE407" s="12"/>
      <c r="AF407" s="12"/>
      <c r="AG407" s="12"/>
      <c r="AH407" s="12"/>
      <c r="AI407" s="12"/>
      <c r="AJ407" s="12"/>
      <c r="AK407" s="12"/>
      <c r="AL407" s="12"/>
      <c r="AM407" s="12"/>
      <c r="AN407" s="12"/>
      <c r="AO407" s="12"/>
      <c r="AP407" s="12"/>
      <c r="AQ407" s="12"/>
      <c r="AR407" s="12"/>
      <c r="AS407" s="12"/>
      <c r="AT407" s="12"/>
      <c r="AU407" s="12"/>
      <c r="AV407" s="12"/>
      <c r="AW407" s="12"/>
      <c r="AX407" s="12"/>
      <c r="AY407" s="12"/>
      <c r="AZ407" s="12"/>
      <c r="BA407" s="12"/>
      <c r="BB407" s="12"/>
      <c r="BC407" s="12"/>
      <c r="BD407" s="12"/>
      <c r="BE407" s="12"/>
      <c r="BF407" s="12"/>
      <c r="BG407" s="12"/>
      <c r="BH407" s="12"/>
      <c r="BI407" s="12"/>
      <c r="BJ407" s="12"/>
      <c r="BK407" s="12"/>
      <c r="BL407" s="12"/>
      <c r="BM407" s="12"/>
      <c r="BN407" s="12"/>
      <c r="BO407" s="12"/>
      <c r="BP407" s="12"/>
      <c r="BQ407" s="12"/>
      <c r="BR407" s="12"/>
      <c r="BS407" s="12"/>
      <c r="BT407" s="12"/>
      <c r="BU407" s="12"/>
      <c r="BV407" s="12"/>
      <c r="BW407" s="12"/>
      <c r="BX407" s="12"/>
      <c r="BY407" s="12"/>
      <c r="BZ407" s="12"/>
      <c r="CA407" s="12"/>
      <c r="CB407" s="12"/>
      <c r="CC407" s="12"/>
    </row>
    <row r="408" spans="1:81" ht="15.75" x14ac:dyDescent="0.25">
      <c r="A408" s="20"/>
      <c r="B408" s="29"/>
      <c r="C408" s="29"/>
      <c r="D408" s="29"/>
      <c r="E408" s="29"/>
      <c r="F408" s="26"/>
      <c r="G408" s="13"/>
      <c r="H408" s="20"/>
      <c r="I408" s="22"/>
      <c r="J408" s="22"/>
      <c r="K408" s="22"/>
      <c r="L408" s="22"/>
      <c r="M408" s="24"/>
      <c r="N408" s="22"/>
      <c r="O408" s="20"/>
      <c r="P408" s="12"/>
      <c r="Q408" s="12"/>
      <c r="R408" s="12"/>
      <c r="S408" s="12"/>
      <c r="T408" s="12"/>
      <c r="U408" s="12"/>
      <c r="V408" s="12"/>
      <c r="W408" s="12"/>
      <c r="X408" s="12"/>
      <c r="Y408" s="12"/>
      <c r="Z408" s="12"/>
      <c r="AA408" s="12"/>
      <c r="AB408" s="12"/>
      <c r="AC408" s="12"/>
      <c r="AD408" s="12"/>
      <c r="AE408" s="12"/>
      <c r="AF408" s="12"/>
      <c r="AG408" s="12"/>
      <c r="AH408" s="12"/>
      <c r="AI408" s="12"/>
      <c r="AJ408" s="12"/>
      <c r="AK408" s="12"/>
      <c r="AL408" s="12"/>
      <c r="AM408" s="12"/>
      <c r="AN408" s="12"/>
      <c r="AO408" s="12"/>
      <c r="AP408" s="12"/>
      <c r="AQ408" s="12"/>
      <c r="AR408" s="12"/>
      <c r="AS408" s="12"/>
      <c r="AT408" s="12"/>
      <c r="AU408" s="12"/>
      <c r="AV408" s="12"/>
      <c r="AW408" s="12"/>
      <c r="AX408" s="12"/>
      <c r="AY408" s="12"/>
      <c r="AZ408" s="12"/>
      <c r="BA408" s="12"/>
      <c r="BB408" s="12"/>
      <c r="BC408" s="12"/>
      <c r="BD408" s="12"/>
      <c r="BE408" s="12"/>
      <c r="BF408" s="12"/>
      <c r="BG408" s="12"/>
      <c r="BH408" s="12"/>
      <c r="BI408" s="12"/>
      <c r="BJ408" s="12"/>
      <c r="BK408" s="12"/>
      <c r="BL408" s="12"/>
      <c r="BM408" s="12"/>
      <c r="BN408" s="12"/>
      <c r="BO408" s="12"/>
      <c r="BP408" s="12"/>
      <c r="BQ408" s="12"/>
      <c r="BR408" s="12"/>
      <c r="BS408" s="12"/>
      <c r="BT408" s="12"/>
      <c r="BU408" s="12"/>
      <c r="BV408" s="12"/>
      <c r="BW408" s="12"/>
      <c r="BX408" s="12"/>
      <c r="BY408" s="12"/>
      <c r="BZ408" s="12"/>
      <c r="CA408" s="12"/>
      <c r="CB408" s="12"/>
      <c r="CC408" s="12"/>
    </row>
    <row r="409" spans="1:81" ht="15.75" x14ac:dyDescent="0.25">
      <c r="A409" s="20"/>
      <c r="B409" s="29"/>
      <c r="C409" s="29"/>
      <c r="D409" s="29"/>
      <c r="E409" s="29"/>
      <c r="F409" s="26"/>
      <c r="G409" s="13"/>
      <c r="H409" s="20"/>
      <c r="I409" s="22"/>
      <c r="J409" s="22"/>
      <c r="K409" s="22"/>
      <c r="L409" s="22"/>
      <c r="M409" s="24"/>
      <c r="N409" s="22"/>
      <c r="O409" s="20"/>
      <c r="P409" s="12"/>
      <c r="Q409" s="12"/>
      <c r="R409" s="12"/>
      <c r="S409" s="12"/>
      <c r="T409" s="12"/>
      <c r="U409" s="12"/>
      <c r="V409" s="12"/>
      <c r="W409" s="12"/>
      <c r="X409" s="12"/>
      <c r="Y409" s="12"/>
      <c r="Z409" s="12"/>
      <c r="AA409" s="12"/>
      <c r="AB409" s="12"/>
      <c r="AC409" s="12"/>
      <c r="AD409" s="12"/>
      <c r="AE409" s="12"/>
      <c r="AF409" s="12"/>
      <c r="AG409" s="12"/>
      <c r="AH409" s="12"/>
      <c r="AI409" s="12"/>
      <c r="AJ409" s="12"/>
      <c r="AK409" s="12"/>
      <c r="AL409" s="12"/>
      <c r="AM409" s="12"/>
      <c r="AN409" s="12"/>
      <c r="AO409" s="12"/>
      <c r="AP409" s="12"/>
      <c r="AQ409" s="12"/>
      <c r="AR409" s="12"/>
      <c r="AS409" s="12"/>
      <c r="AT409" s="12"/>
      <c r="AU409" s="12"/>
      <c r="AV409" s="12"/>
      <c r="AW409" s="12"/>
      <c r="AX409" s="12"/>
      <c r="AY409" s="12"/>
      <c r="AZ409" s="12"/>
      <c r="BA409" s="12"/>
      <c r="BB409" s="12"/>
      <c r="BC409" s="12"/>
      <c r="BD409" s="12"/>
      <c r="BE409" s="12"/>
      <c r="BF409" s="12"/>
      <c r="BG409" s="12"/>
      <c r="BH409" s="12"/>
      <c r="BI409" s="12"/>
      <c r="BJ409" s="12"/>
      <c r="BK409" s="12"/>
      <c r="BL409" s="12"/>
      <c r="BM409" s="12"/>
      <c r="BN409" s="12"/>
      <c r="BO409" s="12"/>
      <c r="BP409" s="12"/>
      <c r="BQ409" s="12"/>
      <c r="BR409" s="12"/>
      <c r="BS409" s="12"/>
      <c r="BT409" s="12"/>
      <c r="BU409" s="12"/>
      <c r="BV409" s="12"/>
      <c r="BW409" s="12"/>
      <c r="BX409" s="12"/>
      <c r="BY409" s="12"/>
      <c r="BZ409" s="12"/>
      <c r="CA409" s="12"/>
      <c r="CB409" s="12"/>
      <c r="CC409" s="12"/>
    </row>
    <row r="410" spans="1:81" ht="15.75" x14ac:dyDescent="0.25">
      <c r="A410" s="20"/>
      <c r="B410" s="29"/>
      <c r="C410" s="29"/>
      <c r="D410" s="29"/>
      <c r="E410" s="29"/>
      <c r="F410" s="26"/>
      <c r="G410" s="13"/>
      <c r="H410" s="20"/>
      <c r="I410" s="22"/>
      <c r="J410" s="22"/>
      <c r="K410" s="22"/>
      <c r="L410" s="22"/>
      <c r="M410" s="24"/>
      <c r="N410" s="22"/>
      <c r="O410" s="20"/>
      <c r="P410" s="12"/>
      <c r="Q410" s="12"/>
      <c r="R410" s="12"/>
      <c r="S410" s="12"/>
      <c r="T410" s="12"/>
      <c r="U410" s="12"/>
      <c r="V410" s="12"/>
      <c r="W410" s="12"/>
      <c r="X410" s="12"/>
      <c r="Y410" s="12"/>
      <c r="Z410" s="12"/>
      <c r="AA410" s="12"/>
      <c r="AB410" s="12"/>
      <c r="AC410" s="12"/>
      <c r="AD410" s="12"/>
      <c r="AE410" s="12"/>
      <c r="AF410" s="12"/>
      <c r="AG410" s="12"/>
      <c r="AH410" s="12"/>
      <c r="AI410" s="12"/>
      <c r="AJ410" s="12"/>
      <c r="AK410" s="12"/>
      <c r="AL410" s="12"/>
      <c r="AM410" s="12"/>
      <c r="AN410" s="12"/>
      <c r="AO410" s="12"/>
      <c r="AP410" s="12"/>
      <c r="AQ410" s="12"/>
      <c r="AR410" s="12"/>
      <c r="AS410" s="12"/>
      <c r="AT410" s="12"/>
      <c r="AU410" s="12"/>
      <c r="AV410" s="12"/>
      <c r="AW410" s="12"/>
      <c r="AX410" s="12"/>
      <c r="AY410" s="12"/>
      <c r="AZ410" s="12"/>
      <c r="BA410" s="12"/>
      <c r="BB410" s="12"/>
      <c r="BC410" s="12"/>
      <c r="BD410" s="12"/>
      <c r="BE410" s="12"/>
      <c r="BF410" s="12"/>
      <c r="BG410" s="12"/>
      <c r="BH410" s="12"/>
      <c r="BI410" s="12"/>
      <c r="BJ410" s="12"/>
      <c r="BK410" s="12"/>
      <c r="BL410" s="12"/>
      <c r="BM410" s="12"/>
      <c r="BN410" s="12"/>
      <c r="BO410" s="12"/>
      <c r="BP410" s="12"/>
      <c r="BQ410" s="12"/>
      <c r="BR410" s="12"/>
      <c r="BS410" s="12"/>
      <c r="BT410" s="12"/>
      <c r="BU410" s="12"/>
      <c r="BV410" s="12"/>
      <c r="BW410" s="12"/>
      <c r="BX410" s="12"/>
      <c r="BY410" s="12"/>
      <c r="BZ410" s="12"/>
      <c r="CA410" s="12"/>
      <c r="CB410" s="12"/>
      <c r="CC410" s="12"/>
    </row>
    <row r="411" spans="1:81" ht="15.75" x14ac:dyDescent="0.25">
      <c r="A411" s="20"/>
      <c r="B411" s="29"/>
      <c r="C411" s="29"/>
      <c r="D411" s="29"/>
      <c r="E411" s="29"/>
      <c r="F411" s="26"/>
      <c r="G411" s="13"/>
      <c r="H411" s="20"/>
      <c r="I411" s="22"/>
      <c r="J411" s="22"/>
      <c r="K411" s="22"/>
      <c r="L411" s="22"/>
      <c r="M411" s="24"/>
      <c r="N411" s="22"/>
      <c r="O411" s="20"/>
      <c r="P411" s="12"/>
      <c r="Q411" s="12"/>
      <c r="R411" s="12"/>
      <c r="S411" s="12"/>
      <c r="T411" s="12"/>
      <c r="U411" s="12"/>
      <c r="V411" s="12"/>
      <c r="W411" s="12"/>
      <c r="X411" s="12"/>
      <c r="Y411" s="12"/>
      <c r="Z411" s="12"/>
      <c r="AA411" s="12"/>
      <c r="AB411" s="12"/>
      <c r="AC411" s="12"/>
      <c r="AD411" s="12"/>
      <c r="AE411" s="12"/>
      <c r="AF411" s="12"/>
      <c r="AG411" s="12"/>
      <c r="AH411" s="12"/>
      <c r="AI411" s="12"/>
      <c r="AJ411" s="12"/>
      <c r="AK411" s="12"/>
      <c r="AL411" s="12"/>
      <c r="AM411" s="12"/>
      <c r="AN411" s="12"/>
      <c r="AO411" s="12"/>
      <c r="AP411" s="12"/>
      <c r="AQ411" s="12"/>
      <c r="AR411" s="12"/>
      <c r="AS411" s="12"/>
      <c r="AT411" s="12"/>
      <c r="AU411" s="12"/>
      <c r="AV411" s="12"/>
      <c r="AW411" s="12"/>
      <c r="AX411" s="12"/>
      <c r="AY411" s="12"/>
      <c r="AZ411" s="12"/>
      <c r="BA411" s="12"/>
      <c r="BB411" s="12"/>
      <c r="BC411" s="12"/>
      <c r="BD411" s="12"/>
      <c r="BE411" s="12"/>
      <c r="BF411" s="12"/>
      <c r="BG411" s="12"/>
      <c r="BH411" s="12"/>
      <c r="BI411" s="12"/>
      <c r="BJ411" s="12"/>
      <c r="BK411" s="12"/>
      <c r="BL411" s="12"/>
      <c r="BM411" s="12"/>
      <c r="BN411" s="12"/>
      <c r="BO411" s="12"/>
      <c r="BP411" s="12"/>
      <c r="BQ411" s="12"/>
      <c r="BR411" s="12"/>
      <c r="BS411" s="12"/>
      <c r="BT411" s="12"/>
      <c r="BU411" s="12"/>
      <c r="BV411" s="12"/>
      <c r="BW411" s="12"/>
      <c r="BX411" s="12"/>
      <c r="BY411" s="12"/>
      <c r="BZ411" s="12"/>
      <c r="CA411" s="12"/>
      <c r="CB411" s="12"/>
      <c r="CC411" s="12"/>
    </row>
    <row r="412" spans="1:81" ht="15.75" x14ac:dyDescent="0.25">
      <c r="A412" s="20"/>
      <c r="B412" s="29"/>
      <c r="C412" s="29"/>
      <c r="D412" s="29"/>
      <c r="E412" s="29"/>
      <c r="F412" s="26"/>
      <c r="G412" s="13"/>
      <c r="H412" s="20"/>
      <c r="I412" s="22"/>
      <c r="J412" s="22"/>
      <c r="K412" s="22"/>
      <c r="L412" s="22"/>
      <c r="M412" s="24"/>
      <c r="N412" s="22"/>
      <c r="O412" s="20"/>
      <c r="P412" s="12"/>
      <c r="Q412" s="12"/>
      <c r="R412" s="12"/>
      <c r="S412" s="12"/>
      <c r="T412" s="12"/>
      <c r="U412" s="12"/>
      <c r="V412" s="12"/>
      <c r="W412" s="12"/>
      <c r="X412" s="12"/>
      <c r="Y412" s="12"/>
      <c r="Z412" s="12"/>
      <c r="AA412" s="12"/>
      <c r="AB412" s="12"/>
      <c r="AC412" s="12"/>
      <c r="AD412" s="12"/>
      <c r="AE412" s="12"/>
      <c r="AF412" s="12"/>
      <c r="AG412" s="12"/>
      <c r="AH412" s="12"/>
      <c r="AI412" s="12"/>
      <c r="AJ412" s="12"/>
      <c r="AK412" s="12"/>
      <c r="AL412" s="12"/>
      <c r="AM412" s="12"/>
      <c r="AN412" s="12"/>
      <c r="AO412" s="12"/>
      <c r="AP412" s="12"/>
      <c r="AQ412" s="12"/>
      <c r="AR412" s="12"/>
      <c r="AS412" s="12"/>
      <c r="AT412" s="12"/>
      <c r="AU412" s="12"/>
      <c r="AV412" s="12"/>
      <c r="AW412" s="12"/>
      <c r="AX412" s="12"/>
      <c r="AY412" s="12"/>
      <c r="AZ412" s="12"/>
      <c r="BA412" s="12"/>
      <c r="BB412" s="12"/>
      <c r="BC412" s="12"/>
      <c r="BD412" s="12"/>
      <c r="BE412" s="12"/>
      <c r="BF412" s="12"/>
      <c r="BG412" s="12"/>
      <c r="BH412" s="12"/>
      <c r="BI412" s="12"/>
      <c r="BJ412" s="12"/>
      <c r="BK412" s="12"/>
      <c r="BL412" s="12"/>
      <c r="BM412" s="12"/>
      <c r="BN412" s="12"/>
      <c r="BO412" s="12"/>
      <c r="BP412" s="12"/>
      <c r="BQ412" s="12"/>
      <c r="BR412" s="12"/>
      <c r="BS412" s="12"/>
      <c r="BT412" s="12"/>
      <c r="BU412" s="12"/>
      <c r="BV412" s="12"/>
      <c r="BW412" s="12"/>
      <c r="BX412" s="12"/>
      <c r="BY412" s="12"/>
      <c r="BZ412" s="12"/>
      <c r="CA412" s="12"/>
      <c r="CB412" s="12"/>
      <c r="CC412" s="12"/>
    </row>
    <row r="413" spans="1:81" ht="15.75" x14ac:dyDescent="0.25">
      <c r="A413" s="20"/>
      <c r="B413" s="29"/>
      <c r="C413" s="29"/>
      <c r="D413" s="29"/>
      <c r="E413" s="29"/>
      <c r="F413" s="26"/>
      <c r="G413" s="13"/>
      <c r="H413" s="20"/>
      <c r="I413" s="22"/>
      <c r="J413" s="22"/>
      <c r="K413" s="22"/>
      <c r="L413" s="22"/>
      <c r="M413" s="24"/>
      <c r="N413" s="22"/>
      <c r="O413" s="20"/>
      <c r="P413" s="12"/>
      <c r="Q413" s="12"/>
      <c r="R413" s="12"/>
      <c r="S413" s="12"/>
      <c r="T413" s="12"/>
      <c r="U413" s="12"/>
      <c r="V413" s="12"/>
      <c r="W413" s="12"/>
      <c r="X413" s="12"/>
      <c r="Y413" s="12"/>
      <c r="Z413" s="12"/>
      <c r="AA413" s="12"/>
      <c r="AB413" s="12"/>
      <c r="AC413" s="12"/>
      <c r="AD413" s="12"/>
      <c r="AE413" s="12"/>
      <c r="AF413" s="12"/>
      <c r="AG413" s="12"/>
      <c r="AH413" s="12"/>
      <c r="AI413" s="12"/>
      <c r="AJ413" s="12"/>
      <c r="AK413" s="12"/>
      <c r="AL413" s="12"/>
      <c r="AM413" s="12"/>
      <c r="AN413" s="12"/>
      <c r="AO413" s="12"/>
      <c r="AP413" s="12"/>
      <c r="AQ413" s="12"/>
      <c r="AR413" s="12"/>
      <c r="AS413" s="12"/>
      <c r="AT413" s="12"/>
      <c r="AU413" s="12"/>
      <c r="AV413" s="12"/>
      <c r="AW413" s="12"/>
      <c r="AX413" s="12"/>
      <c r="AY413" s="12"/>
      <c r="AZ413" s="12"/>
      <c r="BA413" s="12"/>
      <c r="BB413" s="12"/>
      <c r="BC413" s="12"/>
      <c r="BD413" s="12"/>
      <c r="BE413" s="12"/>
      <c r="BF413" s="12"/>
      <c r="BG413" s="12"/>
      <c r="BH413" s="12"/>
      <c r="BI413" s="12"/>
      <c r="BJ413" s="12"/>
      <c r="BK413" s="12"/>
      <c r="BL413" s="12"/>
      <c r="BM413" s="12"/>
      <c r="BN413" s="12"/>
      <c r="BO413" s="12"/>
      <c r="BP413" s="12"/>
      <c r="BQ413" s="12"/>
      <c r="BR413" s="12"/>
      <c r="BS413" s="12"/>
      <c r="BT413" s="12"/>
      <c r="BU413" s="12"/>
      <c r="BV413" s="12"/>
      <c r="BW413" s="12"/>
      <c r="BX413" s="12"/>
      <c r="BY413" s="12"/>
      <c r="BZ413" s="12"/>
      <c r="CA413" s="12"/>
      <c r="CB413" s="12"/>
      <c r="CC413" s="12"/>
    </row>
    <row r="414" spans="1:81" ht="15.75" x14ac:dyDescent="0.25">
      <c r="A414" s="20"/>
      <c r="B414" s="29"/>
      <c r="C414" s="29"/>
      <c r="D414" s="29"/>
      <c r="E414" s="29"/>
      <c r="F414" s="26"/>
      <c r="G414" s="13"/>
      <c r="H414" s="20"/>
      <c r="I414" s="22"/>
      <c r="J414" s="22"/>
      <c r="K414" s="22"/>
      <c r="L414" s="22"/>
      <c r="M414" s="24"/>
      <c r="N414" s="22"/>
      <c r="O414" s="20"/>
      <c r="P414" s="12"/>
      <c r="Q414" s="12"/>
      <c r="R414" s="12"/>
      <c r="S414" s="12"/>
      <c r="T414" s="12"/>
      <c r="U414" s="12"/>
      <c r="V414" s="12"/>
      <c r="W414" s="12"/>
      <c r="X414" s="12"/>
      <c r="Y414" s="12"/>
      <c r="Z414" s="12"/>
      <c r="AA414" s="12"/>
      <c r="AB414" s="12"/>
      <c r="AC414" s="12"/>
      <c r="AD414" s="12"/>
      <c r="AE414" s="12"/>
      <c r="AF414" s="12"/>
      <c r="AG414" s="12"/>
      <c r="AH414" s="12"/>
      <c r="AI414" s="12"/>
      <c r="AJ414" s="12"/>
      <c r="AK414" s="12"/>
      <c r="AL414" s="12"/>
      <c r="AM414" s="12"/>
      <c r="AN414" s="12"/>
      <c r="AO414" s="12"/>
      <c r="AP414" s="12"/>
      <c r="AQ414" s="12"/>
      <c r="AR414" s="12"/>
      <c r="AS414" s="12"/>
      <c r="AT414" s="12"/>
      <c r="AU414" s="12"/>
      <c r="AV414" s="12"/>
      <c r="AW414" s="12"/>
      <c r="AX414" s="12"/>
      <c r="AY414" s="12"/>
      <c r="AZ414" s="12"/>
      <c r="BA414" s="12"/>
      <c r="BB414" s="12"/>
      <c r="BC414" s="12"/>
      <c r="BD414" s="12"/>
      <c r="BE414" s="12"/>
      <c r="BF414" s="12"/>
      <c r="BG414" s="12"/>
      <c r="BH414" s="12"/>
      <c r="BI414" s="12"/>
      <c r="BJ414" s="12"/>
      <c r="BK414" s="12"/>
      <c r="BL414" s="12"/>
      <c r="BM414" s="12"/>
      <c r="BN414" s="12"/>
      <c r="BO414" s="12"/>
      <c r="BP414" s="12"/>
      <c r="BQ414" s="12"/>
      <c r="BR414" s="12"/>
      <c r="BS414" s="12"/>
      <c r="BT414" s="12"/>
      <c r="BU414" s="12"/>
      <c r="BV414" s="12"/>
      <c r="BW414" s="12"/>
      <c r="BX414" s="12"/>
      <c r="BY414" s="12"/>
      <c r="BZ414" s="12"/>
      <c r="CA414" s="12"/>
      <c r="CB414" s="12"/>
      <c r="CC414" s="12"/>
    </row>
    <row r="415" spans="1:81" ht="15.75" x14ac:dyDescent="0.25">
      <c r="A415" s="20"/>
      <c r="B415" s="29"/>
      <c r="C415" s="29"/>
      <c r="D415" s="29"/>
      <c r="E415" s="29"/>
      <c r="F415" s="26"/>
      <c r="G415" s="13"/>
      <c r="H415" s="20"/>
      <c r="I415" s="22"/>
      <c r="J415" s="22"/>
      <c r="K415" s="22"/>
      <c r="L415" s="22"/>
      <c r="M415" s="24"/>
      <c r="N415" s="22"/>
      <c r="O415" s="20"/>
      <c r="P415" s="12"/>
      <c r="Q415" s="12"/>
      <c r="R415" s="12"/>
      <c r="S415" s="12"/>
      <c r="T415" s="12"/>
      <c r="U415" s="12"/>
      <c r="V415" s="12"/>
      <c r="W415" s="12"/>
      <c r="X415" s="12"/>
      <c r="Y415" s="12"/>
      <c r="Z415" s="12"/>
      <c r="AA415" s="12"/>
      <c r="AB415" s="12"/>
      <c r="AC415" s="12"/>
      <c r="AD415" s="12"/>
      <c r="AE415" s="12"/>
      <c r="AF415" s="12"/>
      <c r="AG415" s="12"/>
      <c r="AH415" s="12"/>
      <c r="AI415" s="12"/>
      <c r="AJ415" s="12"/>
      <c r="AK415" s="12"/>
      <c r="AL415" s="12"/>
      <c r="AM415" s="12"/>
      <c r="AN415" s="12"/>
      <c r="AO415" s="12"/>
      <c r="AP415" s="12"/>
      <c r="AQ415" s="12"/>
      <c r="AR415" s="12"/>
      <c r="AS415" s="12"/>
      <c r="AT415" s="12"/>
      <c r="AU415" s="12"/>
      <c r="AV415" s="12"/>
      <c r="AW415" s="12"/>
      <c r="AX415" s="12"/>
      <c r="AY415" s="12"/>
      <c r="AZ415" s="12"/>
      <c r="BA415" s="12"/>
      <c r="BB415" s="12"/>
      <c r="BC415" s="12"/>
      <c r="BD415" s="12"/>
      <c r="BE415" s="12"/>
      <c r="BF415" s="12"/>
      <c r="BG415" s="12"/>
      <c r="BH415" s="12"/>
      <c r="BI415" s="12"/>
      <c r="BJ415" s="12"/>
      <c r="BK415" s="12"/>
      <c r="BL415" s="12"/>
      <c r="BM415" s="12"/>
      <c r="BN415" s="12"/>
      <c r="BO415" s="12"/>
      <c r="BP415" s="12"/>
      <c r="BQ415" s="12"/>
      <c r="BR415" s="12"/>
      <c r="BS415" s="12"/>
      <c r="BT415" s="12"/>
      <c r="BU415" s="12"/>
      <c r="BV415" s="12"/>
      <c r="BW415" s="12"/>
      <c r="BX415" s="12"/>
      <c r="BY415" s="12"/>
      <c r="BZ415" s="12"/>
      <c r="CA415" s="12"/>
      <c r="CB415" s="12"/>
      <c r="CC415" s="12"/>
    </row>
    <row r="416" spans="1:81" ht="15.75" x14ac:dyDescent="0.25">
      <c r="A416" s="20"/>
      <c r="B416" s="29"/>
      <c r="C416" s="29"/>
      <c r="D416" s="29"/>
      <c r="E416" s="29"/>
      <c r="F416" s="26"/>
      <c r="G416" s="13"/>
      <c r="H416" s="20"/>
      <c r="I416" s="22"/>
      <c r="J416" s="22"/>
      <c r="K416" s="22"/>
      <c r="L416" s="22"/>
      <c r="M416" s="24"/>
      <c r="N416" s="22"/>
      <c r="O416" s="20"/>
      <c r="P416" s="12"/>
      <c r="Q416" s="12"/>
      <c r="R416" s="12"/>
      <c r="S416" s="12"/>
      <c r="T416" s="12"/>
      <c r="U416" s="12"/>
      <c r="V416" s="12"/>
      <c r="W416" s="12"/>
      <c r="X416" s="12"/>
      <c r="Y416" s="12"/>
      <c r="Z416" s="12"/>
      <c r="AA416" s="12"/>
      <c r="AB416" s="12"/>
      <c r="AC416" s="12"/>
      <c r="AD416" s="12"/>
      <c r="AE416" s="12"/>
      <c r="AF416" s="12"/>
      <c r="AG416" s="12"/>
      <c r="AH416" s="12"/>
      <c r="AI416" s="12"/>
      <c r="AJ416" s="12"/>
      <c r="AK416" s="12"/>
      <c r="AL416" s="12"/>
      <c r="AM416" s="12"/>
      <c r="AN416" s="12"/>
      <c r="AO416" s="12"/>
      <c r="AP416" s="12"/>
      <c r="AQ416" s="12"/>
      <c r="AR416" s="12"/>
      <c r="AS416" s="12"/>
      <c r="AT416" s="12"/>
      <c r="AU416" s="12"/>
      <c r="AV416" s="12"/>
      <c r="AW416" s="12"/>
      <c r="AX416" s="12"/>
      <c r="AY416" s="12"/>
      <c r="AZ416" s="12"/>
      <c r="BA416" s="12"/>
      <c r="BB416" s="12"/>
      <c r="BC416" s="12"/>
      <c r="BD416" s="12"/>
      <c r="BE416" s="12"/>
      <c r="BF416" s="12"/>
      <c r="BG416" s="12"/>
      <c r="BH416" s="12"/>
      <c r="BI416" s="12"/>
      <c r="BJ416" s="12"/>
      <c r="BK416" s="12"/>
      <c r="BL416" s="12"/>
      <c r="BM416" s="12"/>
      <c r="BN416" s="12"/>
      <c r="BO416" s="12"/>
      <c r="BP416" s="12"/>
      <c r="BQ416" s="12"/>
      <c r="BR416" s="12"/>
      <c r="BS416" s="12"/>
      <c r="BT416" s="12"/>
      <c r="BU416" s="12"/>
      <c r="BV416" s="12"/>
      <c r="BW416" s="12"/>
      <c r="BX416" s="12"/>
      <c r="BY416" s="12"/>
      <c r="BZ416" s="12"/>
      <c r="CA416" s="12"/>
      <c r="CB416" s="12"/>
      <c r="CC416" s="12"/>
    </row>
    <row r="417" spans="1:81" ht="15.75" x14ac:dyDescent="0.25">
      <c r="A417" s="20"/>
      <c r="B417" s="29"/>
      <c r="C417" s="29"/>
      <c r="D417" s="29"/>
      <c r="E417" s="29"/>
      <c r="F417" s="26"/>
      <c r="G417" s="13"/>
      <c r="H417" s="20"/>
      <c r="I417" s="22"/>
      <c r="J417" s="22"/>
      <c r="K417" s="22"/>
      <c r="L417" s="22"/>
      <c r="M417" s="24"/>
      <c r="N417" s="22"/>
      <c r="O417" s="20"/>
      <c r="P417" s="12"/>
      <c r="Q417" s="12"/>
      <c r="R417" s="12"/>
      <c r="S417" s="12"/>
      <c r="T417" s="12"/>
      <c r="U417" s="12"/>
      <c r="V417" s="12"/>
      <c r="W417" s="12"/>
      <c r="X417" s="12"/>
      <c r="Y417" s="12"/>
      <c r="Z417" s="12"/>
      <c r="AA417" s="12"/>
      <c r="AB417" s="12"/>
      <c r="AC417" s="12"/>
      <c r="AD417" s="12"/>
      <c r="AE417" s="12"/>
      <c r="AF417" s="12"/>
      <c r="AG417" s="12"/>
      <c r="AH417" s="12"/>
      <c r="AI417" s="12"/>
      <c r="AJ417" s="12"/>
      <c r="AK417" s="12"/>
      <c r="AL417" s="12"/>
      <c r="AM417" s="12"/>
      <c r="AN417" s="12"/>
      <c r="AO417" s="12"/>
      <c r="AP417" s="12"/>
      <c r="AQ417" s="12"/>
      <c r="AR417" s="12"/>
      <c r="AS417" s="12"/>
      <c r="AT417" s="12"/>
      <c r="AU417" s="12"/>
      <c r="AV417" s="12"/>
      <c r="AW417" s="12"/>
      <c r="AX417" s="12"/>
      <c r="AY417" s="12"/>
      <c r="AZ417" s="12"/>
      <c r="BA417" s="12"/>
      <c r="BB417" s="12"/>
      <c r="BC417" s="12"/>
      <c r="BD417" s="12"/>
      <c r="BE417" s="12"/>
      <c r="BF417" s="12"/>
      <c r="BG417" s="12"/>
      <c r="BH417" s="12"/>
      <c r="BI417" s="12"/>
      <c r="BJ417" s="12"/>
      <c r="BK417" s="12"/>
      <c r="BL417" s="12"/>
      <c r="BM417" s="12"/>
      <c r="BN417" s="12"/>
      <c r="BO417" s="12"/>
      <c r="BP417" s="12"/>
      <c r="BQ417" s="12"/>
      <c r="BR417" s="12"/>
      <c r="BS417" s="12"/>
      <c r="BT417" s="12"/>
      <c r="BU417" s="12"/>
      <c r="BV417" s="12"/>
      <c r="BW417" s="12"/>
      <c r="BX417" s="12"/>
      <c r="BY417" s="12"/>
      <c r="BZ417" s="12"/>
      <c r="CA417" s="12"/>
      <c r="CB417" s="12"/>
      <c r="CC417" s="12"/>
    </row>
    <row r="418" spans="1:81" ht="15.75" x14ac:dyDescent="0.25">
      <c r="A418" s="20"/>
      <c r="B418" s="29"/>
      <c r="C418" s="29"/>
      <c r="D418" s="29"/>
      <c r="E418" s="29"/>
      <c r="F418" s="26"/>
      <c r="G418" s="13"/>
      <c r="H418" s="20"/>
      <c r="I418" s="22"/>
      <c r="J418" s="22"/>
      <c r="K418" s="22"/>
      <c r="L418" s="22"/>
      <c r="M418" s="24"/>
      <c r="N418" s="22"/>
      <c r="O418" s="20"/>
      <c r="P418" s="12"/>
      <c r="Q418" s="12"/>
      <c r="R418" s="12"/>
      <c r="S418" s="12"/>
      <c r="T418" s="12"/>
      <c r="U418" s="12"/>
      <c r="V418" s="12"/>
      <c r="W418" s="12"/>
      <c r="X418" s="12"/>
      <c r="Y418" s="12"/>
      <c r="Z418" s="12"/>
      <c r="AA418" s="12"/>
      <c r="AB418" s="12"/>
      <c r="AC418" s="12"/>
      <c r="AD418" s="12"/>
      <c r="AE418" s="12"/>
      <c r="AF418" s="12"/>
      <c r="AG418" s="12"/>
      <c r="AH418" s="12"/>
      <c r="AI418" s="12"/>
      <c r="AJ418" s="12"/>
      <c r="AK418" s="12"/>
      <c r="AL418" s="12"/>
      <c r="AM418" s="12"/>
      <c r="AN418" s="12"/>
      <c r="AO418" s="12"/>
      <c r="AP418" s="12"/>
      <c r="AQ418" s="12"/>
      <c r="AR418" s="12"/>
      <c r="AS418" s="12"/>
      <c r="AT418" s="12"/>
      <c r="AU418" s="12"/>
      <c r="AV418" s="12"/>
      <c r="AW418" s="12"/>
      <c r="AX418" s="12"/>
      <c r="AY418" s="12"/>
      <c r="AZ418" s="12"/>
      <c r="BA418" s="12"/>
      <c r="BB418" s="12"/>
      <c r="BC418" s="12"/>
      <c r="BD418" s="12"/>
      <c r="BE418" s="12"/>
      <c r="BF418" s="12"/>
      <c r="BG418" s="12"/>
      <c r="BH418" s="12"/>
      <c r="BI418" s="12"/>
      <c r="BJ418" s="12"/>
      <c r="BK418" s="12"/>
      <c r="BL418" s="12"/>
      <c r="BM418" s="12"/>
      <c r="BN418" s="12"/>
      <c r="BO418" s="12"/>
      <c r="BP418" s="12"/>
      <c r="BQ418" s="12"/>
      <c r="BR418" s="12"/>
      <c r="BS418" s="12"/>
      <c r="BT418" s="12"/>
      <c r="BU418" s="12"/>
      <c r="BV418" s="12"/>
      <c r="BW418" s="12"/>
      <c r="BX418" s="12"/>
      <c r="BY418" s="12"/>
      <c r="BZ418" s="12"/>
      <c r="CA418" s="12"/>
      <c r="CB418" s="12"/>
      <c r="CC418" s="12"/>
    </row>
    <row r="419" spans="1:81" ht="15.75" x14ac:dyDescent="0.25">
      <c r="A419" s="20"/>
      <c r="B419" s="29"/>
      <c r="C419" s="29"/>
      <c r="D419" s="29"/>
      <c r="E419" s="29"/>
      <c r="F419" s="26"/>
      <c r="G419" s="13"/>
      <c r="H419" s="20"/>
      <c r="I419" s="22"/>
      <c r="J419" s="22"/>
      <c r="K419" s="22"/>
      <c r="L419" s="22"/>
      <c r="M419" s="24"/>
      <c r="N419" s="22"/>
      <c r="O419" s="20"/>
      <c r="P419" s="12"/>
      <c r="Q419" s="12"/>
      <c r="R419" s="12"/>
      <c r="S419" s="12"/>
      <c r="T419" s="12"/>
      <c r="U419" s="12"/>
      <c r="V419" s="12"/>
      <c r="W419" s="12"/>
      <c r="X419" s="12"/>
      <c r="Y419" s="12"/>
      <c r="Z419" s="12"/>
      <c r="AA419" s="12"/>
      <c r="AB419" s="12"/>
      <c r="AC419" s="12"/>
      <c r="AD419" s="12"/>
      <c r="AE419" s="12"/>
      <c r="AF419" s="12"/>
      <c r="AG419" s="12"/>
      <c r="AH419" s="12"/>
      <c r="AI419" s="12"/>
      <c r="AJ419" s="12"/>
      <c r="AK419" s="12"/>
      <c r="AL419" s="12"/>
      <c r="AM419" s="12"/>
      <c r="AN419" s="12"/>
      <c r="AO419" s="12"/>
      <c r="AP419" s="12"/>
      <c r="AQ419" s="12"/>
      <c r="AR419" s="12"/>
      <c r="AS419" s="12"/>
      <c r="AT419" s="12"/>
      <c r="AU419" s="12"/>
      <c r="AV419" s="12"/>
      <c r="AW419" s="12"/>
      <c r="AX419" s="12"/>
      <c r="AY419" s="12"/>
      <c r="AZ419" s="12"/>
      <c r="BA419" s="12"/>
      <c r="BB419" s="12"/>
      <c r="BC419" s="12"/>
      <c r="BD419" s="12"/>
      <c r="BE419" s="12"/>
      <c r="BF419" s="12"/>
      <c r="BG419" s="12"/>
      <c r="BH419" s="12"/>
      <c r="BI419" s="12"/>
      <c r="BJ419" s="12"/>
      <c r="BK419" s="12"/>
      <c r="BL419" s="12"/>
      <c r="BM419" s="12"/>
      <c r="BN419" s="12"/>
      <c r="BO419" s="12"/>
      <c r="BP419" s="12"/>
      <c r="BQ419" s="12"/>
      <c r="BR419" s="12"/>
      <c r="BS419" s="12"/>
      <c r="BT419" s="12"/>
      <c r="BU419" s="12"/>
      <c r="BV419" s="12"/>
      <c r="BW419" s="12"/>
      <c r="BX419" s="12"/>
      <c r="BY419" s="12"/>
      <c r="BZ419" s="12"/>
      <c r="CA419" s="12"/>
      <c r="CB419" s="12"/>
      <c r="CC419" s="12"/>
    </row>
    <row r="420" spans="1:81" ht="15.75" x14ac:dyDescent="0.25">
      <c r="A420" s="20"/>
      <c r="B420" s="29"/>
      <c r="C420" s="29"/>
      <c r="D420" s="29"/>
      <c r="E420" s="29"/>
      <c r="F420" s="26"/>
      <c r="G420" s="13"/>
      <c r="H420" s="20"/>
      <c r="I420" s="22"/>
      <c r="J420" s="22"/>
      <c r="K420" s="22"/>
      <c r="L420" s="22"/>
      <c r="M420" s="24"/>
      <c r="N420" s="22"/>
      <c r="O420" s="20"/>
      <c r="P420" s="12"/>
      <c r="Q420" s="12"/>
      <c r="R420" s="12"/>
      <c r="S420" s="12"/>
      <c r="T420" s="12"/>
      <c r="U420" s="12"/>
      <c r="V420" s="12"/>
      <c r="W420" s="12"/>
      <c r="X420" s="12"/>
      <c r="Y420" s="12"/>
      <c r="Z420" s="12"/>
      <c r="AA420" s="12"/>
      <c r="AB420" s="12"/>
      <c r="AC420" s="12"/>
      <c r="AD420" s="12"/>
      <c r="AE420" s="12"/>
      <c r="AF420" s="12"/>
      <c r="AG420" s="12"/>
      <c r="AH420" s="12"/>
      <c r="AI420" s="12"/>
      <c r="AJ420" s="12"/>
      <c r="AK420" s="12"/>
      <c r="AL420" s="12"/>
      <c r="AM420" s="12"/>
      <c r="AN420" s="12"/>
      <c r="AO420" s="12"/>
      <c r="AP420" s="12"/>
      <c r="AQ420" s="12"/>
      <c r="AR420" s="12"/>
      <c r="AS420" s="12"/>
      <c r="AT420" s="12"/>
      <c r="AU420" s="12"/>
      <c r="AV420" s="12"/>
      <c r="AW420" s="12"/>
      <c r="AX420" s="12"/>
      <c r="AY420" s="12"/>
      <c r="AZ420" s="12"/>
      <c r="BA420" s="12"/>
      <c r="BB420" s="12"/>
      <c r="BC420" s="12"/>
      <c r="BD420" s="12"/>
      <c r="BE420" s="12"/>
      <c r="BF420" s="12"/>
      <c r="BG420" s="12"/>
      <c r="BH420" s="12"/>
      <c r="BI420" s="12"/>
      <c r="BJ420" s="12"/>
      <c r="BK420" s="12"/>
      <c r="BL420" s="12"/>
      <c r="BM420" s="12"/>
      <c r="BN420" s="12"/>
      <c r="BO420" s="12"/>
      <c r="BP420" s="12"/>
      <c r="BQ420" s="12"/>
      <c r="BR420" s="12"/>
      <c r="BS420" s="12"/>
      <c r="BT420" s="12"/>
      <c r="BU420" s="12"/>
      <c r="BV420" s="12"/>
      <c r="BW420" s="12"/>
      <c r="BX420" s="12"/>
      <c r="BY420" s="12"/>
      <c r="BZ420" s="12"/>
      <c r="CA420" s="12"/>
      <c r="CB420" s="12"/>
      <c r="CC420" s="12"/>
    </row>
    <row r="421" spans="1:81" ht="15.75" x14ac:dyDescent="0.25">
      <c r="A421" s="20"/>
      <c r="B421" s="29"/>
      <c r="C421" s="29"/>
      <c r="D421" s="29"/>
      <c r="E421" s="29"/>
      <c r="F421" s="26"/>
      <c r="G421" s="13"/>
      <c r="H421" s="20"/>
      <c r="I421" s="22"/>
      <c r="J421" s="22"/>
      <c r="K421" s="22"/>
      <c r="L421" s="22"/>
      <c r="M421" s="24"/>
      <c r="N421" s="22"/>
      <c r="O421" s="20"/>
      <c r="P421" s="12"/>
      <c r="Q421" s="12"/>
      <c r="R421" s="12"/>
      <c r="S421" s="12"/>
      <c r="T421" s="12"/>
      <c r="U421" s="12"/>
      <c r="V421" s="12"/>
      <c r="W421" s="12"/>
      <c r="X421" s="12"/>
      <c r="Y421" s="12"/>
      <c r="Z421" s="12"/>
      <c r="AA421" s="12"/>
      <c r="AB421" s="12"/>
      <c r="AC421" s="12"/>
      <c r="AD421" s="12"/>
      <c r="AE421" s="12"/>
      <c r="AF421" s="12"/>
      <c r="AG421" s="12"/>
      <c r="AH421" s="12"/>
      <c r="AI421" s="12"/>
      <c r="AJ421" s="12"/>
      <c r="AK421" s="12"/>
      <c r="AL421" s="12"/>
      <c r="AM421" s="12"/>
      <c r="AN421" s="12"/>
      <c r="AO421" s="12"/>
      <c r="AP421" s="12"/>
      <c r="AQ421" s="12"/>
      <c r="AR421" s="12"/>
      <c r="AS421" s="12"/>
      <c r="AT421" s="12"/>
      <c r="AU421" s="12"/>
      <c r="AV421" s="12"/>
      <c r="AW421" s="12"/>
      <c r="AX421" s="12"/>
      <c r="AY421" s="12"/>
      <c r="AZ421" s="12"/>
      <c r="BA421" s="12"/>
      <c r="BB421" s="12"/>
      <c r="BC421" s="12"/>
      <c r="BD421" s="12"/>
      <c r="BE421" s="12"/>
      <c r="BF421" s="12"/>
      <c r="BG421" s="12"/>
      <c r="BH421" s="12"/>
      <c r="BI421" s="12"/>
      <c r="BJ421" s="12"/>
      <c r="BK421" s="12"/>
      <c r="BL421" s="12"/>
      <c r="BM421" s="12"/>
      <c r="BN421" s="12"/>
      <c r="BO421" s="12"/>
      <c r="BP421" s="12"/>
      <c r="BQ421" s="12"/>
      <c r="BR421" s="12"/>
      <c r="BS421" s="12"/>
      <c r="BT421" s="12"/>
      <c r="BU421" s="12"/>
      <c r="BV421" s="12"/>
      <c r="BW421" s="12"/>
      <c r="BX421" s="12"/>
      <c r="BY421" s="12"/>
      <c r="BZ421" s="12"/>
      <c r="CA421" s="12"/>
      <c r="CB421" s="12"/>
      <c r="CC421" s="12"/>
    </row>
    <row r="422" spans="1:81" ht="15.75" x14ac:dyDescent="0.25">
      <c r="A422" s="20"/>
      <c r="B422" s="29"/>
      <c r="C422" s="29"/>
      <c r="D422" s="29"/>
      <c r="E422" s="29"/>
      <c r="F422" s="26"/>
      <c r="G422" s="13"/>
      <c r="H422" s="20"/>
      <c r="I422" s="22"/>
      <c r="J422" s="22"/>
      <c r="K422" s="22"/>
      <c r="L422" s="22"/>
      <c r="M422" s="24"/>
      <c r="N422" s="22"/>
      <c r="O422" s="20"/>
      <c r="P422" s="12"/>
      <c r="Q422" s="12"/>
      <c r="R422" s="12"/>
      <c r="S422" s="12"/>
      <c r="T422" s="12"/>
      <c r="U422" s="12"/>
      <c r="V422" s="12"/>
      <c r="W422" s="12"/>
      <c r="X422" s="12"/>
      <c r="Y422" s="12"/>
      <c r="Z422" s="12"/>
      <c r="AA422" s="12"/>
      <c r="AB422" s="12"/>
      <c r="AC422" s="12"/>
      <c r="AD422" s="12"/>
      <c r="AE422" s="12"/>
      <c r="AF422" s="12"/>
      <c r="AG422" s="12"/>
      <c r="AH422" s="12"/>
      <c r="AI422" s="12"/>
      <c r="AJ422" s="12"/>
      <c r="AK422" s="12"/>
      <c r="AL422" s="12"/>
      <c r="AM422" s="12"/>
      <c r="AN422" s="12"/>
      <c r="AO422" s="12"/>
      <c r="AP422" s="12"/>
      <c r="AQ422" s="12"/>
      <c r="AR422" s="12"/>
      <c r="AS422" s="12"/>
      <c r="AT422" s="12"/>
      <c r="AU422" s="12"/>
      <c r="AV422" s="12"/>
      <c r="AW422" s="12"/>
      <c r="AX422" s="12"/>
      <c r="AY422" s="12"/>
      <c r="AZ422" s="12"/>
      <c r="BA422" s="12"/>
      <c r="BB422" s="12"/>
      <c r="BC422" s="12"/>
      <c r="BD422" s="12"/>
      <c r="BE422" s="12"/>
      <c r="BF422" s="12"/>
      <c r="BG422" s="12"/>
      <c r="BH422" s="12"/>
      <c r="BI422" s="12"/>
      <c r="BJ422" s="12"/>
      <c r="BK422" s="12"/>
      <c r="BL422" s="12"/>
      <c r="BM422" s="12"/>
      <c r="BN422" s="12"/>
      <c r="BO422" s="12"/>
      <c r="BP422" s="12"/>
      <c r="BQ422" s="12"/>
      <c r="BR422" s="12"/>
      <c r="BS422" s="12"/>
      <c r="BT422" s="12"/>
      <c r="BU422" s="12"/>
      <c r="BV422" s="12"/>
      <c r="BW422" s="12"/>
      <c r="BX422" s="12"/>
      <c r="BY422" s="12"/>
      <c r="BZ422" s="12"/>
      <c r="CA422" s="12"/>
      <c r="CB422" s="12"/>
      <c r="CC422" s="12"/>
    </row>
    <row r="423" spans="1:81" ht="15.75" x14ac:dyDescent="0.25">
      <c r="A423" s="20"/>
      <c r="B423" s="29"/>
      <c r="C423" s="29"/>
      <c r="D423" s="29"/>
      <c r="E423" s="29"/>
      <c r="F423" s="26"/>
      <c r="G423" s="13"/>
      <c r="H423" s="20"/>
      <c r="I423" s="22"/>
      <c r="J423" s="22"/>
      <c r="K423" s="22"/>
      <c r="L423" s="22"/>
      <c r="M423" s="24"/>
      <c r="N423" s="22"/>
      <c r="O423" s="20"/>
      <c r="P423" s="12"/>
      <c r="Q423" s="12"/>
      <c r="R423" s="12"/>
      <c r="S423" s="12"/>
      <c r="T423" s="12"/>
      <c r="U423" s="12"/>
      <c r="V423" s="12"/>
      <c r="W423" s="12"/>
      <c r="X423" s="12"/>
      <c r="Y423" s="12"/>
      <c r="Z423" s="12"/>
      <c r="AA423" s="12"/>
      <c r="AB423" s="12"/>
      <c r="AC423" s="12"/>
      <c r="AD423" s="12"/>
      <c r="AE423" s="12"/>
      <c r="AF423" s="12"/>
      <c r="AG423" s="12"/>
      <c r="AH423" s="12"/>
      <c r="AI423" s="12"/>
      <c r="AJ423" s="12"/>
      <c r="AK423" s="12"/>
      <c r="AL423" s="12"/>
      <c r="AM423" s="12"/>
      <c r="AN423" s="12"/>
      <c r="AO423" s="12"/>
      <c r="AP423" s="12"/>
      <c r="AQ423" s="12"/>
      <c r="AR423" s="12"/>
      <c r="AS423" s="12"/>
      <c r="AT423" s="12"/>
      <c r="AU423" s="12"/>
      <c r="AV423" s="12"/>
      <c r="AW423" s="12"/>
      <c r="AX423" s="12"/>
      <c r="AY423" s="12"/>
      <c r="AZ423" s="12"/>
      <c r="BA423" s="12"/>
      <c r="BB423" s="12"/>
      <c r="BC423" s="12"/>
      <c r="BD423" s="12"/>
      <c r="BE423" s="12"/>
      <c r="BF423" s="12"/>
      <c r="BG423" s="12"/>
      <c r="BH423" s="12"/>
      <c r="BI423" s="12"/>
      <c r="BJ423" s="12"/>
      <c r="BK423" s="12"/>
      <c r="BL423" s="12"/>
      <c r="BM423" s="12"/>
      <c r="BN423" s="12"/>
      <c r="BO423" s="12"/>
      <c r="BP423" s="12"/>
      <c r="BQ423" s="12"/>
      <c r="BR423" s="12"/>
      <c r="BS423" s="12"/>
      <c r="BT423" s="12"/>
      <c r="BU423" s="12"/>
      <c r="BV423" s="12"/>
      <c r="BW423" s="12"/>
      <c r="BX423" s="12"/>
      <c r="BY423" s="12"/>
      <c r="BZ423" s="12"/>
      <c r="CA423" s="12"/>
      <c r="CB423" s="12"/>
      <c r="CC423" s="12"/>
    </row>
    <row r="424" spans="1:81" ht="15.75" x14ac:dyDescent="0.25">
      <c r="A424" s="20"/>
      <c r="B424" s="29"/>
      <c r="C424" s="29"/>
      <c r="D424" s="29"/>
      <c r="E424" s="29"/>
      <c r="F424" s="26"/>
      <c r="G424" s="13"/>
      <c r="H424" s="20"/>
      <c r="I424" s="22"/>
      <c r="J424" s="22"/>
      <c r="K424" s="22"/>
      <c r="L424" s="22"/>
      <c r="M424" s="24"/>
      <c r="N424" s="22"/>
      <c r="O424" s="20"/>
      <c r="P424" s="12"/>
      <c r="Q424" s="12"/>
      <c r="R424" s="12"/>
      <c r="S424" s="12"/>
      <c r="T424" s="12"/>
      <c r="U424" s="12"/>
      <c r="V424" s="12"/>
      <c r="W424" s="12"/>
      <c r="X424" s="12"/>
      <c r="Y424" s="12"/>
      <c r="Z424" s="12"/>
      <c r="AA424" s="12"/>
      <c r="AB424" s="12"/>
      <c r="AC424" s="12"/>
      <c r="AD424" s="12"/>
      <c r="AE424" s="12"/>
      <c r="AF424" s="12"/>
      <c r="AG424" s="12"/>
      <c r="AH424" s="12"/>
      <c r="AI424" s="12"/>
      <c r="AJ424" s="12"/>
      <c r="AK424" s="12"/>
      <c r="AL424" s="12"/>
      <c r="AM424" s="12"/>
      <c r="AN424" s="12"/>
      <c r="AO424" s="12"/>
      <c r="AP424" s="12"/>
      <c r="AQ424" s="12"/>
      <c r="AR424" s="12"/>
      <c r="AS424" s="12"/>
      <c r="AT424" s="12"/>
      <c r="AU424" s="12"/>
      <c r="AV424" s="12"/>
      <c r="AW424" s="12"/>
      <c r="AX424" s="12"/>
      <c r="AY424" s="12"/>
      <c r="AZ424" s="12"/>
      <c r="BA424" s="12"/>
      <c r="BB424" s="12"/>
      <c r="BC424" s="12"/>
      <c r="BD424" s="12"/>
      <c r="BE424" s="12"/>
      <c r="BF424" s="12"/>
      <c r="BG424" s="12"/>
      <c r="BH424" s="12"/>
      <c r="BI424" s="12"/>
      <c r="BJ424" s="12"/>
      <c r="BK424" s="12"/>
      <c r="BL424" s="12"/>
      <c r="BM424" s="12"/>
      <c r="BN424" s="12"/>
      <c r="BO424" s="12"/>
      <c r="BP424" s="12"/>
      <c r="BQ424" s="12"/>
      <c r="BR424" s="12"/>
      <c r="BS424" s="12"/>
      <c r="BT424" s="12"/>
      <c r="BU424" s="12"/>
      <c r="BV424" s="12"/>
      <c r="BW424" s="12"/>
      <c r="BX424" s="12"/>
      <c r="BY424" s="12"/>
      <c r="BZ424" s="12"/>
      <c r="CA424" s="12"/>
      <c r="CB424" s="12"/>
      <c r="CC424" s="12"/>
    </row>
    <row r="425" spans="1:81" ht="15.75" x14ac:dyDescent="0.25">
      <c r="A425" s="20"/>
      <c r="B425" s="29"/>
      <c r="C425" s="29"/>
      <c r="D425" s="29"/>
      <c r="E425" s="29"/>
      <c r="F425" s="26"/>
      <c r="G425" s="13"/>
      <c r="H425" s="20"/>
      <c r="I425" s="22"/>
      <c r="J425" s="22"/>
      <c r="K425" s="22"/>
      <c r="L425" s="22"/>
      <c r="M425" s="24"/>
      <c r="N425" s="22"/>
      <c r="O425" s="20"/>
      <c r="P425" s="12"/>
      <c r="Q425" s="12"/>
      <c r="R425" s="12"/>
      <c r="S425" s="12"/>
      <c r="T425" s="12"/>
      <c r="U425" s="12"/>
      <c r="V425" s="12"/>
      <c r="W425" s="12"/>
      <c r="X425" s="12"/>
      <c r="Y425" s="12"/>
      <c r="Z425" s="12"/>
      <c r="AA425" s="12"/>
      <c r="AB425" s="12"/>
      <c r="AC425" s="12"/>
      <c r="AD425" s="12"/>
      <c r="AE425" s="12"/>
      <c r="AF425" s="12"/>
      <c r="AG425" s="12"/>
      <c r="AH425" s="12"/>
      <c r="AI425" s="12"/>
      <c r="AJ425" s="12"/>
      <c r="AK425" s="12"/>
      <c r="AL425" s="12"/>
      <c r="AM425" s="12"/>
      <c r="AN425" s="12"/>
      <c r="AO425" s="12"/>
      <c r="AP425" s="12"/>
      <c r="AQ425" s="12"/>
      <c r="AR425" s="12"/>
      <c r="AS425" s="12"/>
      <c r="AT425" s="12"/>
      <c r="AU425" s="12"/>
      <c r="AV425" s="12"/>
      <c r="AW425" s="12"/>
      <c r="AX425" s="12"/>
      <c r="AY425" s="12"/>
      <c r="AZ425" s="12"/>
      <c r="BA425" s="12"/>
      <c r="BB425" s="12"/>
      <c r="BC425" s="12"/>
      <c r="BD425" s="12"/>
      <c r="BE425" s="12"/>
      <c r="BF425" s="12"/>
      <c r="BG425" s="12"/>
      <c r="BH425" s="12"/>
      <c r="BI425" s="12"/>
      <c r="BJ425" s="12"/>
      <c r="BK425" s="12"/>
      <c r="BL425" s="12"/>
      <c r="BM425" s="12"/>
      <c r="BN425" s="12"/>
      <c r="BO425" s="12"/>
      <c r="BP425" s="12"/>
      <c r="BQ425" s="12"/>
      <c r="BR425" s="12"/>
      <c r="BS425" s="12"/>
      <c r="BT425" s="12"/>
      <c r="BU425" s="12"/>
      <c r="BV425" s="12"/>
      <c r="BW425" s="12"/>
      <c r="BX425" s="12"/>
      <c r="BY425" s="12"/>
      <c r="BZ425" s="12"/>
      <c r="CA425" s="12"/>
      <c r="CB425" s="12"/>
      <c r="CC425" s="12"/>
    </row>
    <row r="426" spans="1:81" ht="15.75" x14ac:dyDescent="0.25">
      <c r="A426" s="20"/>
      <c r="B426" s="29"/>
      <c r="C426" s="29"/>
      <c r="D426" s="29"/>
      <c r="E426" s="29"/>
      <c r="F426" s="26"/>
      <c r="G426" s="13"/>
      <c r="H426" s="20"/>
      <c r="I426" s="22"/>
      <c r="J426" s="22"/>
      <c r="K426" s="22"/>
      <c r="L426" s="22"/>
      <c r="M426" s="24"/>
      <c r="N426" s="22"/>
      <c r="O426" s="20"/>
      <c r="P426" s="12"/>
      <c r="Q426" s="12"/>
      <c r="R426" s="12"/>
      <c r="S426" s="12"/>
      <c r="T426" s="12"/>
      <c r="U426" s="12"/>
      <c r="V426" s="12"/>
      <c r="W426" s="12"/>
      <c r="X426" s="12"/>
      <c r="Y426" s="12"/>
      <c r="Z426" s="12"/>
      <c r="AA426" s="12"/>
      <c r="AB426" s="12"/>
      <c r="AC426" s="12"/>
      <c r="AD426" s="12"/>
      <c r="AE426" s="12"/>
      <c r="AF426" s="12"/>
      <c r="AG426" s="12"/>
      <c r="AH426" s="12"/>
      <c r="AI426" s="12"/>
      <c r="AJ426" s="12"/>
      <c r="AK426" s="12"/>
      <c r="AL426" s="12"/>
      <c r="AM426" s="12"/>
      <c r="AN426" s="12"/>
      <c r="AO426" s="12"/>
      <c r="AP426" s="12"/>
      <c r="AQ426" s="12"/>
      <c r="AR426" s="12"/>
      <c r="AS426" s="12"/>
      <c r="AT426" s="12"/>
      <c r="AU426" s="12"/>
      <c r="AV426" s="12"/>
      <c r="AW426" s="12"/>
      <c r="AX426" s="12"/>
      <c r="AY426" s="12"/>
      <c r="AZ426" s="12"/>
      <c r="BA426" s="12"/>
      <c r="BB426" s="12"/>
      <c r="BC426" s="12"/>
      <c r="BD426" s="12"/>
      <c r="BE426" s="12"/>
      <c r="BF426" s="12"/>
      <c r="BG426" s="12"/>
      <c r="BH426" s="12"/>
      <c r="BI426" s="12"/>
      <c r="BJ426" s="12"/>
      <c r="BK426" s="12"/>
      <c r="BL426" s="12"/>
      <c r="BM426" s="12"/>
      <c r="BN426" s="12"/>
      <c r="BO426" s="12"/>
      <c r="BP426" s="12"/>
      <c r="BQ426" s="12"/>
      <c r="BR426" s="12"/>
      <c r="BS426" s="12"/>
      <c r="BT426" s="12"/>
      <c r="BU426" s="12"/>
      <c r="BV426" s="12"/>
      <c r="BW426" s="12"/>
      <c r="BX426" s="12"/>
      <c r="BY426" s="12"/>
      <c r="BZ426" s="12"/>
      <c r="CA426" s="12"/>
      <c r="CB426" s="12"/>
      <c r="CC426" s="12"/>
    </row>
    <row r="427" spans="1:81" ht="15.75" x14ac:dyDescent="0.25">
      <c r="A427" s="20"/>
      <c r="B427" s="29"/>
      <c r="C427" s="29"/>
      <c r="D427" s="29"/>
      <c r="E427" s="29"/>
      <c r="F427" s="26"/>
      <c r="G427" s="13"/>
      <c r="H427" s="20"/>
      <c r="I427" s="22"/>
      <c r="J427" s="22"/>
      <c r="K427" s="22"/>
      <c r="L427" s="22"/>
      <c r="M427" s="24"/>
      <c r="N427" s="22"/>
      <c r="O427" s="20"/>
      <c r="P427" s="12"/>
      <c r="Q427" s="12"/>
      <c r="R427" s="12"/>
      <c r="S427" s="12"/>
      <c r="T427" s="12"/>
      <c r="U427" s="12"/>
      <c r="V427" s="12"/>
      <c r="W427" s="12"/>
      <c r="X427" s="12"/>
      <c r="Y427" s="12"/>
      <c r="Z427" s="12"/>
      <c r="AA427" s="12"/>
      <c r="AB427" s="12"/>
      <c r="AC427" s="12"/>
      <c r="AD427" s="12"/>
      <c r="AE427" s="12"/>
      <c r="AF427" s="12"/>
      <c r="AG427" s="12"/>
      <c r="AH427" s="12"/>
      <c r="AI427" s="12"/>
      <c r="AJ427" s="12"/>
      <c r="AK427" s="12"/>
      <c r="AL427" s="12"/>
      <c r="AM427" s="12"/>
      <c r="AN427" s="12"/>
      <c r="AO427" s="12"/>
      <c r="AP427" s="12"/>
      <c r="AQ427" s="12"/>
      <c r="AR427" s="12"/>
      <c r="AS427" s="12"/>
      <c r="AT427" s="12"/>
      <c r="AU427" s="12"/>
      <c r="AV427" s="12"/>
      <c r="AW427" s="12"/>
      <c r="AX427" s="12"/>
      <c r="AY427" s="12"/>
      <c r="AZ427" s="12"/>
      <c r="BA427" s="12"/>
      <c r="BB427" s="12"/>
      <c r="BC427" s="12"/>
      <c r="BD427" s="12"/>
      <c r="BE427" s="12"/>
      <c r="BF427" s="12"/>
      <c r="BG427" s="12"/>
      <c r="BH427" s="12"/>
      <c r="BI427" s="12"/>
      <c r="BJ427" s="12"/>
      <c r="BK427" s="12"/>
      <c r="BL427" s="12"/>
      <c r="BM427" s="12"/>
      <c r="BN427" s="12"/>
      <c r="BO427" s="12"/>
      <c r="BP427" s="12"/>
      <c r="BQ427" s="12"/>
      <c r="BR427" s="12"/>
      <c r="BS427" s="12"/>
      <c r="BT427" s="12"/>
      <c r="BU427" s="12"/>
      <c r="BV427" s="12"/>
      <c r="BW427" s="12"/>
      <c r="BX427" s="12"/>
      <c r="BY427" s="12"/>
      <c r="BZ427" s="12"/>
      <c r="CA427" s="12"/>
      <c r="CB427" s="12"/>
      <c r="CC427" s="12"/>
    </row>
    <row r="428" spans="1:81" ht="15.75" x14ac:dyDescent="0.25">
      <c r="A428" s="20"/>
      <c r="B428" s="29"/>
      <c r="C428" s="29"/>
      <c r="D428" s="29"/>
      <c r="E428" s="29"/>
      <c r="F428" s="26"/>
      <c r="G428" s="13"/>
      <c r="H428" s="20"/>
      <c r="I428" s="22"/>
      <c r="J428" s="22"/>
      <c r="K428" s="22"/>
      <c r="L428" s="22"/>
      <c r="M428" s="24"/>
      <c r="N428" s="22"/>
      <c r="O428" s="20"/>
      <c r="P428" s="12"/>
      <c r="Q428" s="12"/>
      <c r="R428" s="12"/>
      <c r="S428" s="12"/>
      <c r="T428" s="12"/>
      <c r="U428" s="12"/>
      <c r="V428" s="12"/>
      <c r="W428" s="12"/>
      <c r="X428" s="12"/>
      <c r="Y428" s="12"/>
      <c r="Z428" s="12"/>
      <c r="AA428" s="12"/>
      <c r="AB428" s="12"/>
      <c r="AC428" s="12"/>
      <c r="AD428" s="12"/>
      <c r="AE428" s="12"/>
      <c r="AF428" s="12"/>
      <c r="AG428" s="12"/>
      <c r="AH428" s="12"/>
      <c r="AI428" s="12"/>
      <c r="AJ428" s="12"/>
      <c r="AK428" s="12"/>
      <c r="AL428" s="12"/>
      <c r="AM428" s="12"/>
      <c r="AN428" s="12"/>
      <c r="AO428" s="12"/>
      <c r="AP428" s="12"/>
      <c r="AQ428" s="12"/>
      <c r="AR428" s="12"/>
      <c r="AS428" s="12"/>
      <c r="AT428" s="12"/>
      <c r="AU428" s="12"/>
      <c r="AV428" s="12"/>
      <c r="AW428" s="12"/>
      <c r="AX428" s="12"/>
      <c r="AY428" s="12"/>
      <c r="AZ428" s="12"/>
      <c r="BA428" s="12"/>
      <c r="BB428" s="12"/>
      <c r="BC428" s="12"/>
      <c r="BD428" s="12"/>
      <c r="BE428" s="12"/>
      <c r="BF428" s="12"/>
      <c r="BG428" s="12"/>
      <c r="BH428" s="12"/>
      <c r="BI428" s="12"/>
      <c r="BJ428" s="12"/>
      <c r="BK428" s="12"/>
      <c r="BL428" s="12"/>
      <c r="BM428" s="12"/>
      <c r="BN428" s="12"/>
      <c r="BO428" s="12"/>
      <c r="BP428" s="12"/>
      <c r="BQ428" s="12"/>
      <c r="BR428" s="12"/>
      <c r="BS428" s="12"/>
      <c r="BT428" s="12"/>
      <c r="BU428" s="12"/>
      <c r="BV428" s="12"/>
      <c r="BW428" s="12"/>
      <c r="BX428" s="12"/>
      <c r="BY428" s="12"/>
      <c r="BZ428" s="12"/>
      <c r="CA428" s="12"/>
      <c r="CB428" s="12"/>
      <c r="CC428" s="12"/>
    </row>
    <row r="429" spans="1:81" ht="15.75" x14ac:dyDescent="0.25">
      <c r="A429" s="20"/>
      <c r="B429" s="29"/>
      <c r="C429" s="29"/>
      <c r="D429" s="29"/>
      <c r="E429" s="29"/>
      <c r="F429" s="26"/>
      <c r="G429" s="13"/>
      <c r="H429" s="20"/>
      <c r="I429" s="22"/>
      <c r="J429" s="22"/>
      <c r="K429" s="22"/>
      <c r="L429" s="22"/>
      <c r="M429" s="24"/>
      <c r="N429" s="22"/>
      <c r="O429" s="20"/>
      <c r="P429" s="12"/>
      <c r="Q429" s="12"/>
      <c r="R429" s="12"/>
      <c r="S429" s="12"/>
      <c r="T429" s="12"/>
      <c r="U429" s="12"/>
      <c r="V429" s="12"/>
      <c r="W429" s="12"/>
      <c r="X429" s="12"/>
      <c r="Y429" s="12"/>
      <c r="Z429" s="12"/>
      <c r="AA429" s="12"/>
      <c r="AB429" s="12"/>
      <c r="AC429" s="12"/>
      <c r="AD429" s="12"/>
      <c r="AE429" s="12"/>
      <c r="AF429" s="12"/>
      <c r="AG429" s="12"/>
      <c r="AH429" s="12"/>
      <c r="AI429" s="12"/>
      <c r="AJ429" s="12"/>
      <c r="AK429" s="12"/>
      <c r="AL429" s="12"/>
      <c r="AM429" s="12"/>
      <c r="AN429" s="12"/>
      <c r="AO429" s="12"/>
      <c r="AP429" s="12"/>
      <c r="AQ429" s="12"/>
      <c r="AR429" s="12"/>
      <c r="AS429" s="12"/>
      <c r="AT429" s="12"/>
      <c r="AU429" s="12"/>
      <c r="AV429" s="12"/>
      <c r="AW429" s="12"/>
      <c r="AX429" s="12"/>
      <c r="AY429" s="12"/>
      <c r="AZ429" s="12"/>
      <c r="BA429" s="12"/>
      <c r="BB429" s="12"/>
      <c r="BC429" s="12"/>
      <c r="BD429" s="12"/>
      <c r="BE429" s="12"/>
      <c r="BF429" s="12"/>
      <c r="BG429" s="12"/>
      <c r="BH429" s="12"/>
      <c r="BI429" s="12"/>
      <c r="BJ429" s="12"/>
      <c r="BK429" s="12"/>
      <c r="BL429" s="12"/>
      <c r="BM429" s="12"/>
      <c r="BN429" s="12"/>
      <c r="BO429" s="12"/>
      <c r="BP429" s="12"/>
      <c r="BQ429" s="12"/>
      <c r="BR429" s="12"/>
      <c r="BS429" s="12"/>
      <c r="BT429" s="12"/>
      <c r="BU429" s="12"/>
      <c r="BV429" s="12"/>
      <c r="BW429" s="12"/>
      <c r="BX429" s="12"/>
      <c r="BY429" s="12"/>
      <c r="BZ429" s="12"/>
      <c r="CA429" s="12"/>
      <c r="CB429" s="12"/>
      <c r="CC429" s="12"/>
    </row>
    <row r="430" spans="1:81" ht="15.75" x14ac:dyDescent="0.25">
      <c r="A430" s="20"/>
      <c r="B430" s="29"/>
      <c r="C430" s="29"/>
      <c r="D430" s="29"/>
      <c r="E430" s="29"/>
      <c r="F430" s="26"/>
      <c r="G430" s="13"/>
      <c r="H430" s="20"/>
      <c r="I430" s="22"/>
      <c r="J430" s="22"/>
      <c r="K430" s="22"/>
      <c r="L430" s="22"/>
      <c r="M430" s="24"/>
      <c r="N430" s="22"/>
      <c r="O430" s="20"/>
      <c r="P430" s="12"/>
      <c r="Q430" s="12"/>
      <c r="R430" s="12"/>
      <c r="S430" s="12"/>
      <c r="T430" s="12"/>
      <c r="U430" s="12"/>
      <c r="V430" s="12"/>
      <c r="W430" s="12"/>
      <c r="X430" s="12"/>
      <c r="Y430" s="12"/>
      <c r="Z430" s="12"/>
      <c r="AA430" s="12"/>
      <c r="AB430" s="12"/>
      <c r="AC430" s="12"/>
      <c r="AD430" s="12"/>
      <c r="AE430" s="12"/>
      <c r="AF430" s="12"/>
      <c r="AG430" s="12"/>
      <c r="AH430" s="12"/>
      <c r="AI430" s="12"/>
      <c r="AJ430" s="12"/>
      <c r="AK430" s="12"/>
      <c r="AL430" s="12"/>
      <c r="AM430" s="12"/>
      <c r="AN430" s="12"/>
      <c r="AO430" s="12"/>
      <c r="AP430" s="12"/>
      <c r="AQ430" s="12"/>
      <c r="AR430" s="12"/>
      <c r="AS430" s="12"/>
      <c r="AT430" s="12"/>
      <c r="AU430" s="12"/>
      <c r="AV430" s="12"/>
      <c r="AW430" s="12"/>
      <c r="AX430" s="12"/>
      <c r="AY430" s="12"/>
      <c r="AZ430" s="12"/>
      <c r="BA430" s="12"/>
      <c r="BB430" s="12"/>
      <c r="BC430" s="12"/>
      <c r="BD430" s="12"/>
      <c r="BE430" s="12"/>
      <c r="BF430" s="12"/>
      <c r="BG430" s="12"/>
      <c r="BH430" s="12"/>
      <c r="BI430" s="12"/>
      <c r="BJ430" s="12"/>
      <c r="BK430" s="12"/>
      <c r="BL430" s="12"/>
      <c r="BM430" s="12"/>
      <c r="BN430" s="12"/>
      <c r="BO430" s="12"/>
      <c r="BP430" s="12"/>
      <c r="BQ430" s="12"/>
      <c r="BR430" s="12"/>
      <c r="BS430" s="12"/>
      <c r="BT430" s="12"/>
      <c r="BU430" s="12"/>
      <c r="BV430" s="12"/>
      <c r="BW430" s="12"/>
      <c r="BX430" s="12"/>
      <c r="BY430" s="12"/>
      <c r="BZ430" s="12"/>
      <c r="CA430" s="12"/>
      <c r="CB430" s="12"/>
      <c r="CC430" s="12"/>
    </row>
    <row r="431" spans="1:81" ht="15.75" x14ac:dyDescent="0.25">
      <c r="A431" s="20"/>
      <c r="B431" s="29"/>
      <c r="C431" s="29"/>
      <c r="D431" s="29"/>
      <c r="E431" s="29"/>
      <c r="F431" s="26"/>
      <c r="G431" s="13"/>
      <c r="H431" s="20"/>
      <c r="I431" s="22"/>
      <c r="J431" s="22"/>
      <c r="K431" s="22"/>
      <c r="L431" s="22"/>
      <c r="M431" s="24"/>
      <c r="N431" s="22"/>
      <c r="O431" s="20"/>
      <c r="P431" s="12"/>
      <c r="Q431" s="12"/>
      <c r="R431" s="12"/>
      <c r="S431" s="12"/>
      <c r="T431" s="12"/>
      <c r="U431" s="12"/>
      <c r="V431" s="12"/>
      <c r="W431" s="12"/>
      <c r="X431" s="12"/>
      <c r="Y431" s="12"/>
      <c r="Z431" s="12"/>
      <c r="AA431" s="12"/>
      <c r="AB431" s="12"/>
      <c r="AC431" s="12"/>
      <c r="AD431" s="12"/>
      <c r="AE431" s="12"/>
      <c r="AF431" s="12"/>
      <c r="AG431" s="12"/>
      <c r="AH431" s="12"/>
      <c r="AI431" s="12"/>
      <c r="AJ431" s="12"/>
      <c r="AK431" s="12"/>
      <c r="AL431" s="12"/>
      <c r="AM431" s="12"/>
      <c r="AN431" s="12"/>
      <c r="AO431" s="12"/>
      <c r="AP431" s="12"/>
      <c r="AQ431" s="12"/>
      <c r="AR431" s="12"/>
      <c r="AS431" s="12"/>
      <c r="AT431" s="12"/>
      <c r="AU431" s="12"/>
      <c r="AV431" s="12"/>
      <c r="AW431" s="12"/>
      <c r="AX431" s="12"/>
      <c r="AY431" s="12"/>
      <c r="AZ431" s="12"/>
      <c r="BA431" s="12"/>
      <c r="BB431" s="12"/>
      <c r="BC431" s="12"/>
      <c r="BD431" s="12"/>
      <c r="BE431" s="12"/>
      <c r="BF431" s="12"/>
      <c r="BG431" s="12"/>
      <c r="BH431" s="12"/>
      <c r="BI431" s="12"/>
      <c r="BJ431" s="12"/>
      <c r="BK431" s="12"/>
      <c r="BL431" s="12"/>
      <c r="BM431" s="12"/>
      <c r="BN431" s="12"/>
      <c r="BO431" s="12"/>
      <c r="BP431" s="12"/>
      <c r="BQ431" s="12"/>
      <c r="BR431" s="12"/>
      <c r="BS431" s="12"/>
      <c r="BT431" s="12"/>
      <c r="BU431" s="12"/>
      <c r="BV431" s="12"/>
      <c r="BW431" s="12"/>
      <c r="BX431" s="12"/>
      <c r="BY431" s="12"/>
      <c r="BZ431" s="12"/>
      <c r="CA431" s="12"/>
      <c r="CB431" s="12"/>
      <c r="CC431" s="12"/>
    </row>
    <row r="432" spans="1:81" ht="15.75" x14ac:dyDescent="0.25">
      <c r="A432" s="20"/>
      <c r="B432" s="29"/>
      <c r="C432" s="29"/>
      <c r="D432" s="29"/>
      <c r="E432" s="29"/>
      <c r="F432" s="26"/>
      <c r="G432" s="13"/>
      <c r="H432" s="20"/>
      <c r="I432" s="22"/>
      <c r="J432" s="22"/>
      <c r="K432" s="22"/>
      <c r="L432" s="22"/>
      <c r="M432" s="24"/>
      <c r="N432" s="22"/>
      <c r="O432" s="20"/>
      <c r="P432" s="12"/>
      <c r="Q432" s="12"/>
      <c r="R432" s="12"/>
      <c r="S432" s="12"/>
      <c r="T432" s="12"/>
      <c r="U432" s="12"/>
      <c r="V432" s="12"/>
      <c r="W432" s="12"/>
      <c r="X432" s="12"/>
      <c r="Y432" s="12"/>
      <c r="Z432" s="12"/>
      <c r="AA432" s="12"/>
      <c r="AB432" s="12"/>
      <c r="AC432" s="12"/>
      <c r="AD432" s="12"/>
      <c r="AE432" s="12"/>
      <c r="AF432" s="12"/>
      <c r="AG432" s="12"/>
      <c r="AH432" s="12"/>
      <c r="AI432" s="12"/>
      <c r="AJ432" s="12"/>
      <c r="AK432" s="12"/>
      <c r="AL432" s="12"/>
      <c r="AM432" s="12"/>
      <c r="AN432" s="12"/>
      <c r="AO432" s="12"/>
      <c r="AP432" s="12"/>
      <c r="AQ432" s="12"/>
      <c r="AR432" s="12"/>
      <c r="AS432" s="12"/>
      <c r="AT432" s="12"/>
      <c r="AU432" s="12"/>
      <c r="AV432" s="12"/>
      <c r="AW432" s="12"/>
      <c r="AX432" s="12"/>
      <c r="AY432" s="12"/>
      <c r="AZ432" s="12"/>
      <c r="BA432" s="12"/>
      <c r="BB432" s="12"/>
      <c r="BC432" s="12"/>
      <c r="BD432" s="12"/>
      <c r="BE432" s="12"/>
      <c r="BF432" s="12"/>
      <c r="BG432" s="12"/>
      <c r="BH432" s="12"/>
      <c r="BI432" s="12"/>
      <c r="BJ432" s="12"/>
      <c r="BK432" s="12"/>
      <c r="BL432" s="12"/>
      <c r="BM432" s="12"/>
      <c r="BN432" s="12"/>
      <c r="BO432" s="12"/>
      <c r="BP432" s="12"/>
      <c r="BQ432" s="12"/>
      <c r="BR432" s="12"/>
      <c r="BS432" s="12"/>
      <c r="BT432" s="12"/>
      <c r="BU432" s="12"/>
      <c r="BV432" s="12"/>
      <c r="BW432" s="12"/>
      <c r="BX432" s="12"/>
      <c r="BY432" s="12"/>
      <c r="BZ432" s="12"/>
      <c r="CA432" s="12"/>
      <c r="CB432" s="12"/>
      <c r="CC432" s="12"/>
    </row>
    <row r="433" spans="1:81" ht="15.75" x14ac:dyDescent="0.25">
      <c r="A433" s="20"/>
      <c r="B433" s="29"/>
      <c r="C433" s="29"/>
      <c r="D433" s="29"/>
      <c r="E433" s="29"/>
      <c r="F433" s="26"/>
      <c r="G433" s="13"/>
      <c r="H433" s="20"/>
      <c r="I433" s="22"/>
      <c r="J433" s="22"/>
      <c r="K433" s="22"/>
      <c r="L433" s="22"/>
      <c r="M433" s="24"/>
      <c r="N433" s="22"/>
      <c r="O433" s="20"/>
      <c r="P433" s="12"/>
      <c r="Q433" s="12"/>
      <c r="R433" s="12"/>
      <c r="S433" s="12"/>
      <c r="T433" s="12"/>
      <c r="U433" s="12"/>
      <c r="V433" s="12"/>
      <c r="W433" s="12"/>
      <c r="X433" s="12"/>
      <c r="Y433" s="12"/>
      <c r="Z433" s="12"/>
      <c r="AA433" s="12"/>
      <c r="AB433" s="12"/>
      <c r="AC433" s="12"/>
      <c r="AD433" s="12"/>
      <c r="AE433" s="12"/>
      <c r="AF433" s="12"/>
      <c r="AG433" s="12"/>
      <c r="AH433" s="12"/>
      <c r="AI433" s="12"/>
      <c r="AJ433" s="12"/>
      <c r="AK433" s="12"/>
      <c r="AL433" s="12"/>
      <c r="AM433" s="12"/>
      <c r="AN433" s="12"/>
      <c r="AO433" s="12"/>
      <c r="AP433" s="12"/>
      <c r="AQ433" s="12"/>
      <c r="AR433" s="12"/>
      <c r="AS433" s="12"/>
      <c r="AT433" s="12"/>
      <c r="AU433" s="12"/>
      <c r="AV433" s="12"/>
      <c r="AW433" s="12"/>
      <c r="AX433" s="12"/>
      <c r="AY433" s="12"/>
      <c r="AZ433" s="12"/>
      <c r="BA433" s="12"/>
      <c r="BB433" s="12"/>
      <c r="BC433" s="12"/>
      <c r="BD433" s="12"/>
      <c r="BE433" s="12"/>
      <c r="BF433" s="12"/>
      <c r="BG433" s="12"/>
      <c r="BH433" s="12"/>
      <c r="BI433" s="12"/>
      <c r="BJ433" s="12"/>
      <c r="BK433" s="12"/>
      <c r="BL433" s="12"/>
      <c r="BM433" s="12"/>
      <c r="BN433" s="12"/>
      <c r="BO433" s="12"/>
      <c r="BP433" s="12"/>
      <c r="BQ433" s="12"/>
      <c r="BR433" s="12"/>
      <c r="BS433" s="12"/>
      <c r="BT433" s="12"/>
      <c r="BU433" s="12"/>
      <c r="BV433" s="12"/>
      <c r="BW433" s="12"/>
      <c r="BX433" s="12"/>
      <c r="BY433" s="12"/>
      <c r="BZ433" s="12"/>
      <c r="CA433" s="12"/>
      <c r="CB433" s="12"/>
      <c r="CC433" s="12"/>
    </row>
    <row r="434" spans="1:81" ht="15.75" x14ac:dyDescent="0.25">
      <c r="A434" s="20"/>
      <c r="B434" s="29"/>
      <c r="C434" s="29"/>
      <c r="D434" s="29"/>
      <c r="E434" s="29"/>
      <c r="F434" s="26"/>
      <c r="G434" s="13"/>
      <c r="H434" s="20"/>
      <c r="I434" s="22"/>
      <c r="J434" s="22"/>
      <c r="K434" s="22"/>
      <c r="L434" s="22"/>
      <c r="M434" s="24"/>
      <c r="N434" s="22"/>
      <c r="O434" s="20"/>
      <c r="P434" s="12"/>
      <c r="Q434" s="12"/>
      <c r="R434" s="12"/>
      <c r="S434" s="12"/>
      <c r="T434" s="12"/>
      <c r="U434" s="12"/>
      <c r="V434" s="12"/>
      <c r="W434" s="12"/>
      <c r="X434" s="12"/>
      <c r="Y434" s="12"/>
      <c r="Z434" s="12"/>
      <c r="AA434" s="12"/>
      <c r="AB434" s="12"/>
      <c r="AC434" s="12"/>
      <c r="AD434" s="12"/>
      <c r="AE434" s="12"/>
      <c r="AF434" s="12"/>
      <c r="AG434" s="12"/>
      <c r="AH434" s="12"/>
      <c r="AI434" s="12"/>
      <c r="AJ434" s="12"/>
      <c r="AK434" s="12"/>
      <c r="AL434" s="12"/>
      <c r="AM434" s="12"/>
      <c r="AN434" s="12"/>
      <c r="AO434" s="12"/>
      <c r="AP434" s="12"/>
      <c r="AQ434" s="12"/>
      <c r="AR434" s="12"/>
      <c r="AS434" s="12"/>
      <c r="AT434" s="12"/>
      <c r="AU434" s="12"/>
      <c r="AV434" s="12"/>
      <c r="AW434" s="12"/>
      <c r="AX434" s="12"/>
      <c r="AY434" s="12"/>
      <c r="AZ434" s="12"/>
      <c r="BA434" s="12"/>
      <c r="BB434" s="12"/>
      <c r="BC434" s="12"/>
      <c r="BD434" s="12"/>
      <c r="BE434" s="12"/>
      <c r="BF434" s="12"/>
      <c r="BG434" s="12"/>
      <c r="BH434" s="12"/>
      <c r="BI434" s="12"/>
      <c r="BJ434" s="12"/>
      <c r="BK434" s="12"/>
      <c r="BL434" s="12"/>
      <c r="BM434" s="12"/>
      <c r="BN434" s="12"/>
      <c r="BO434" s="12"/>
      <c r="BP434" s="12"/>
      <c r="BQ434" s="12"/>
      <c r="BR434" s="12"/>
      <c r="BS434" s="12"/>
      <c r="BT434" s="12"/>
      <c r="BU434" s="12"/>
      <c r="BV434" s="12"/>
      <c r="BW434" s="12"/>
      <c r="BX434" s="12"/>
      <c r="BY434" s="12"/>
      <c r="BZ434" s="12"/>
      <c r="CA434" s="12"/>
      <c r="CB434" s="12"/>
      <c r="CC434" s="12"/>
    </row>
    <row r="435" spans="1:81" ht="15.75" x14ac:dyDescent="0.25">
      <c r="A435" s="20"/>
      <c r="B435" s="29"/>
      <c r="C435" s="29"/>
      <c r="D435" s="29"/>
      <c r="E435" s="29"/>
      <c r="F435" s="26"/>
      <c r="G435" s="13"/>
      <c r="H435" s="20"/>
      <c r="I435" s="22"/>
      <c r="J435" s="22"/>
      <c r="K435" s="22"/>
      <c r="L435" s="22"/>
      <c r="M435" s="24"/>
      <c r="N435" s="22"/>
      <c r="O435" s="20"/>
      <c r="P435" s="12"/>
      <c r="Q435" s="12"/>
      <c r="R435" s="12"/>
      <c r="S435" s="12"/>
      <c r="T435" s="12"/>
      <c r="U435" s="12"/>
      <c r="V435" s="12"/>
      <c r="W435" s="12"/>
      <c r="X435" s="12"/>
      <c r="Y435" s="12"/>
      <c r="Z435" s="12"/>
      <c r="AA435" s="12"/>
      <c r="AB435" s="12"/>
      <c r="AC435" s="12"/>
      <c r="AD435" s="12"/>
      <c r="AE435" s="12"/>
      <c r="AF435" s="12"/>
      <c r="AG435" s="12"/>
      <c r="AH435" s="12"/>
      <c r="AI435" s="12"/>
      <c r="AJ435" s="12"/>
      <c r="AK435" s="12"/>
      <c r="AL435" s="12"/>
      <c r="AM435" s="12"/>
      <c r="AN435" s="12"/>
      <c r="AO435" s="12"/>
      <c r="AP435" s="12"/>
      <c r="AQ435" s="12"/>
      <c r="AR435" s="12"/>
      <c r="AS435" s="12"/>
      <c r="AT435" s="12"/>
      <c r="AU435" s="12"/>
      <c r="AV435" s="12"/>
      <c r="AW435" s="12"/>
      <c r="AX435" s="12"/>
      <c r="AY435" s="12"/>
      <c r="AZ435" s="12"/>
      <c r="BA435" s="12"/>
      <c r="BB435" s="12"/>
      <c r="BC435" s="12"/>
      <c r="BD435" s="12"/>
      <c r="BE435" s="12"/>
      <c r="BF435" s="12"/>
      <c r="BG435" s="12"/>
      <c r="BH435" s="12"/>
      <c r="BI435" s="12"/>
      <c r="BJ435" s="12"/>
      <c r="BK435" s="12"/>
      <c r="BL435" s="12"/>
      <c r="BM435" s="12"/>
      <c r="BN435" s="12"/>
      <c r="BO435" s="12"/>
      <c r="BP435" s="12"/>
      <c r="BQ435" s="12"/>
      <c r="BR435" s="12"/>
      <c r="BS435" s="12"/>
      <c r="BT435" s="12"/>
      <c r="BU435" s="12"/>
      <c r="BV435" s="12"/>
      <c r="BW435" s="12"/>
      <c r="BX435" s="12"/>
      <c r="BY435" s="12"/>
      <c r="BZ435" s="12"/>
      <c r="CA435" s="12"/>
      <c r="CB435" s="12"/>
      <c r="CC435" s="12"/>
    </row>
    <row r="436" spans="1:81" ht="15.75" x14ac:dyDescent="0.25">
      <c r="A436" s="20"/>
      <c r="B436" s="29"/>
      <c r="C436" s="29"/>
      <c r="D436" s="29"/>
      <c r="E436" s="29"/>
      <c r="F436" s="26"/>
      <c r="G436" s="13"/>
      <c r="H436" s="20"/>
      <c r="I436" s="22"/>
      <c r="J436" s="22"/>
      <c r="K436" s="22"/>
      <c r="L436" s="22"/>
      <c r="M436" s="24"/>
      <c r="N436" s="22"/>
      <c r="O436" s="20"/>
      <c r="P436" s="12"/>
      <c r="Q436" s="12"/>
      <c r="R436" s="12"/>
      <c r="S436" s="12"/>
      <c r="T436" s="12"/>
      <c r="U436" s="12"/>
      <c r="V436" s="12"/>
      <c r="W436" s="12"/>
      <c r="X436" s="12"/>
      <c r="Y436" s="12"/>
      <c r="Z436" s="12"/>
      <c r="AA436" s="12"/>
      <c r="AB436" s="12"/>
      <c r="AC436" s="12"/>
      <c r="AD436" s="12"/>
      <c r="AE436" s="12"/>
      <c r="AF436" s="12"/>
      <c r="AG436" s="12"/>
      <c r="AH436" s="12"/>
      <c r="AI436" s="12"/>
      <c r="AJ436" s="12"/>
      <c r="AK436" s="12"/>
      <c r="AL436" s="12"/>
      <c r="AM436" s="12"/>
      <c r="AN436" s="12"/>
      <c r="AO436" s="12"/>
      <c r="AP436" s="12"/>
      <c r="AQ436" s="12"/>
      <c r="AR436" s="12"/>
      <c r="AS436" s="12"/>
      <c r="AT436" s="12"/>
      <c r="AU436" s="12"/>
      <c r="AV436" s="12"/>
      <c r="AW436" s="12"/>
      <c r="AX436" s="12"/>
      <c r="AY436" s="12"/>
      <c r="AZ436" s="12"/>
      <c r="BA436" s="12"/>
      <c r="BB436" s="12"/>
      <c r="BC436" s="12"/>
      <c r="BD436" s="12"/>
      <c r="BE436" s="12"/>
      <c r="BF436" s="12"/>
      <c r="BG436" s="12"/>
      <c r="BH436" s="12"/>
      <c r="BI436" s="12"/>
      <c r="BJ436" s="12"/>
      <c r="BK436" s="12"/>
      <c r="BL436" s="12"/>
      <c r="BM436" s="12"/>
      <c r="BN436" s="12"/>
      <c r="BO436" s="12"/>
      <c r="BP436" s="12"/>
      <c r="BQ436" s="12"/>
      <c r="BR436" s="12"/>
      <c r="BS436" s="12"/>
      <c r="BT436" s="12"/>
      <c r="BU436" s="12"/>
      <c r="BV436" s="12"/>
      <c r="BW436" s="12"/>
      <c r="BX436" s="12"/>
      <c r="BY436" s="12"/>
      <c r="BZ436" s="12"/>
      <c r="CA436" s="12"/>
      <c r="CB436" s="12"/>
      <c r="CC436" s="12"/>
    </row>
    <row r="437" spans="1:81" ht="15.75" x14ac:dyDescent="0.25">
      <c r="A437" s="20"/>
      <c r="B437" s="29"/>
      <c r="C437" s="29"/>
      <c r="D437" s="29"/>
      <c r="E437" s="29"/>
      <c r="F437" s="26"/>
      <c r="G437" s="13"/>
      <c r="H437" s="20"/>
      <c r="I437" s="22"/>
      <c r="J437" s="22"/>
      <c r="K437" s="22"/>
      <c r="L437" s="22"/>
      <c r="M437" s="24"/>
      <c r="N437" s="22"/>
      <c r="O437" s="20"/>
      <c r="P437" s="12"/>
      <c r="Q437" s="12"/>
      <c r="R437" s="12"/>
      <c r="S437" s="12"/>
      <c r="T437" s="12"/>
      <c r="U437" s="12"/>
      <c r="V437" s="12"/>
      <c r="W437" s="12"/>
      <c r="X437" s="12"/>
      <c r="Y437" s="12"/>
      <c r="Z437" s="12"/>
      <c r="AA437" s="12"/>
      <c r="AB437" s="12"/>
      <c r="AC437" s="12"/>
      <c r="AD437" s="12"/>
      <c r="AE437" s="12"/>
      <c r="AF437" s="12"/>
      <c r="AG437" s="12"/>
      <c r="AH437" s="12"/>
      <c r="AI437" s="12"/>
      <c r="AJ437" s="12"/>
      <c r="AK437" s="12"/>
      <c r="AL437" s="12"/>
      <c r="AM437" s="12"/>
      <c r="AN437" s="12"/>
      <c r="AO437" s="12"/>
      <c r="AP437" s="12"/>
      <c r="AQ437" s="12"/>
      <c r="AR437" s="12"/>
      <c r="AS437" s="12"/>
      <c r="AT437" s="12"/>
      <c r="AU437" s="12"/>
      <c r="AV437" s="12"/>
      <c r="AW437" s="12"/>
      <c r="AX437" s="12"/>
      <c r="AY437" s="12"/>
      <c r="AZ437" s="12"/>
      <c r="BA437" s="12"/>
      <c r="BB437" s="12"/>
      <c r="BC437" s="12"/>
      <c r="BD437" s="12"/>
      <c r="BE437" s="12"/>
      <c r="BF437" s="12"/>
      <c r="BG437" s="12"/>
      <c r="BH437" s="12"/>
      <c r="BI437" s="12"/>
      <c r="BJ437" s="12"/>
      <c r="BK437" s="12"/>
      <c r="BL437" s="12"/>
      <c r="BM437" s="12"/>
      <c r="BN437" s="12"/>
      <c r="BO437" s="12"/>
      <c r="BP437" s="12"/>
      <c r="BQ437" s="12"/>
      <c r="BR437" s="12"/>
      <c r="BS437" s="12"/>
      <c r="BT437" s="12"/>
      <c r="BU437" s="12"/>
      <c r="BV437" s="12"/>
      <c r="BW437" s="12"/>
      <c r="BX437" s="12"/>
      <c r="BY437" s="12"/>
      <c r="BZ437" s="12"/>
      <c r="CA437" s="12"/>
      <c r="CB437" s="12"/>
      <c r="CC437" s="12"/>
    </row>
    <row r="438" spans="1:81" ht="15.75" x14ac:dyDescent="0.25">
      <c r="A438" s="20"/>
      <c r="B438" s="29"/>
      <c r="C438" s="29"/>
      <c r="D438" s="29"/>
      <c r="E438" s="29"/>
      <c r="F438" s="26"/>
      <c r="G438" s="13"/>
      <c r="H438" s="20"/>
      <c r="I438" s="22"/>
      <c r="J438" s="22"/>
      <c r="K438" s="22"/>
      <c r="L438" s="22"/>
      <c r="M438" s="24"/>
      <c r="N438" s="22"/>
      <c r="O438" s="20"/>
      <c r="P438" s="12"/>
      <c r="Q438" s="12"/>
      <c r="R438" s="12"/>
      <c r="S438" s="12"/>
      <c r="T438" s="12"/>
      <c r="U438" s="12"/>
      <c r="V438" s="12"/>
      <c r="W438" s="12"/>
      <c r="X438" s="12"/>
      <c r="Y438" s="12"/>
      <c r="Z438" s="12"/>
      <c r="AA438" s="12"/>
      <c r="AB438" s="12"/>
      <c r="AC438" s="12"/>
      <c r="AD438" s="12"/>
      <c r="AE438" s="12"/>
      <c r="AF438" s="12"/>
      <c r="AG438" s="12"/>
      <c r="AH438" s="12"/>
      <c r="AI438" s="12"/>
      <c r="AJ438" s="12"/>
      <c r="AK438" s="12"/>
      <c r="AL438" s="12"/>
      <c r="AM438" s="12"/>
      <c r="AN438" s="12"/>
      <c r="AO438" s="12"/>
      <c r="AP438" s="12"/>
      <c r="AQ438" s="12"/>
      <c r="AR438" s="12"/>
      <c r="AS438" s="12"/>
      <c r="AT438" s="12"/>
      <c r="AU438" s="12"/>
      <c r="AV438" s="12"/>
      <c r="AW438" s="12"/>
      <c r="AX438" s="12"/>
      <c r="AY438" s="12"/>
      <c r="AZ438" s="12"/>
      <c r="BA438" s="12"/>
      <c r="BB438" s="12"/>
      <c r="BC438" s="12"/>
      <c r="BD438" s="12"/>
      <c r="BE438" s="12"/>
      <c r="BF438" s="12"/>
      <c r="BG438" s="12"/>
      <c r="BH438" s="12"/>
      <c r="BI438" s="12"/>
      <c r="BJ438" s="12"/>
      <c r="BK438" s="12"/>
      <c r="BL438" s="12"/>
      <c r="BM438" s="12"/>
      <c r="BN438" s="12"/>
      <c r="BO438" s="12"/>
      <c r="BP438" s="12"/>
      <c r="BQ438" s="12"/>
      <c r="BR438" s="12"/>
      <c r="BS438" s="12"/>
      <c r="BT438" s="12"/>
      <c r="BU438" s="12"/>
      <c r="BV438" s="12"/>
      <c r="BW438" s="12"/>
      <c r="BX438" s="12"/>
      <c r="BY438" s="12"/>
      <c r="BZ438" s="12"/>
      <c r="CA438" s="12"/>
      <c r="CB438" s="12"/>
      <c r="CC438" s="12"/>
    </row>
    <row r="439" spans="1:81" ht="15.75" x14ac:dyDescent="0.25">
      <c r="A439" s="20"/>
      <c r="B439" s="29"/>
      <c r="C439" s="29"/>
      <c r="D439" s="29"/>
      <c r="E439" s="29"/>
      <c r="F439" s="26"/>
      <c r="G439" s="13"/>
      <c r="H439" s="20"/>
      <c r="I439" s="22"/>
      <c r="J439" s="22"/>
      <c r="K439" s="22"/>
      <c r="L439" s="22"/>
      <c r="M439" s="24"/>
      <c r="N439" s="22"/>
      <c r="O439" s="20"/>
      <c r="P439" s="12"/>
      <c r="Q439" s="12"/>
      <c r="R439" s="12"/>
      <c r="S439" s="12"/>
      <c r="T439" s="12"/>
      <c r="U439" s="12"/>
      <c r="V439" s="12"/>
      <c r="W439" s="12"/>
      <c r="X439" s="12"/>
      <c r="Y439" s="12"/>
      <c r="Z439" s="12"/>
      <c r="AA439" s="12"/>
      <c r="AB439" s="12"/>
      <c r="AC439" s="12"/>
      <c r="AD439" s="12"/>
      <c r="AE439" s="12"/>
      <c r="AF439" s="12"/>
      <c r="AG439" s="12"/>
      <c r="AH439" s="12"/>
      <c r="AI439" s="12"/>
      <c r="AJ439" s="12"/>
      <c r="AK439" s="12"/>
      <c r="AL439" s="12"/>
      <c r="AM439" s="12"/>
      <c r="AN439" s="12"/>
      <c r="AO439" s="12"/>
      <c r="AP439" s="12"/>
      <c r="AQ439" s="12"/>
      <c r="AR439" s="12"/>
      <c r="AS439" s="12"/>
      <c r="AT439" s="12"/>
      <c r="AU439" s="12"/>
      <c r="AV439" s="12"/>
      <c r="AW439" s="12"/>
      <c r="AX439" s="12"/>
      <c r="AY439" s="12"/>
      <c r="AZ439" s="12"/>
      <c r="BA439" s="12"/>
      <c r="BB439" s="12"/>
      <c r="BC439" s="12"/>
      <c r="BD439" s="12"/>
      <c r="BE439" s="12"/>
      <c r="BF439" s="12"/>
      <c r="BG439" s="12"/>
      <c r="BH439" s="12"/>
      <c r="BI439" s="12"/>
      <c r="BJ439" s="12"/>
      <c r="BK439" s="12"/>
      <c r="BL439" s="12"/>
      <c r="BM439" s="12"/>
      <c r="BN439" s="12"/>
      <c r="BO439" s="12"/>
      <c r="BP439" s="12"/>
      <c r="BQ439" s="12"/>
      <c r="BR439" s="12"/>
      <c r="BS439" s="12"/>
      <c r="BT439" s="12"/>
      <c r="BU439" s="12"/>
      <c r="BV439" s="12"/>
      <c r="BW439" s="12"/>
      <c r="BX439" s="12"/>
      <c r="BY439" s="12"/>
      <c r="BZ439" s="12"/>
      <c r="CA439" s="12"/>
      <c r="CB439" s="12"/>
      <c r="CC439" s="12"/>
    </row>
    <row r="440" spans="1:81" ht="15.75" x14ac:dyDescent="0.25">
      <c r="A440" s="20"/>
      <c r="B440" s="29"/>
      <c r="C440" s="29"/>
      <c r="D440" s="29"/>
      <c r="E440" s="29"/>
      <c r="F440" s="26"/>
      <c r="G440" s="13"/>
      <c r="H440" s="20"/>
      <c r="I440" s="22"/>
      <c r="J440" s="22"/>
      <c r="K440" s="22"/>
      <c r="L440" s="22"/>
      <c r="M440" s="24"/>
      <c r="N440" s="22"/>
      <c r="O440" s="20"/>
      <c r="P440" s="12"/>
      <c r="Q440" s="12"/>
      <c r="R440" s="12"/>
      <c r="S440" s="12"/>
      <c r="T440" s="12"/>
      <c r="U440" s="12"/>
      <c r="V440" s="12"/>
      <c r="W440" s="12"/>
      <c r="X440" s="12"/>
      <c r="Y440" s="12"/>
      <c r="Z440" s="12"/>
      <c r="AA440" s="12"/>
      <c r="AB440" s="12"/>
      <c r="AC440" s="12"/>
      <c r="AD440" s="12"/>
      <c r="AE440" s="12"/>
      <c r="AF440" s="12"/>
      <c r="AG440" s="12"/>
      <c r="AH440" s="12"/>
      <c r="AI440" s="12"/>
      <c r="AJ440" s="12"/>
      <c r="AK440" s="12"/>
      <c r="AL440" s="12"/>
      <c r="AM440" s="12"/>
      <c r="AN440" s="12"/>
      <c r="AO440" s="12"/>
      <c r="AP440" s="12"/>
      <c r="AQ440" s="12"/>
      <c r="AR440" s="12"/>
      <c r="AS440" s="12"/>
      <c r="AT440" s="12"/>
      <c r="AU440" s="12"/>
      <c r="AV440" s="12"/>
      <c r="AW440" s="12"/>
      <c r="AX440" s="12"/>
      <c r="AY440" s="12"/>
      <c r="AZ440" s="12"/>
      <c r="BA440" s="12"/>
      <c r="BB440" s="12"/>
      <c r="BC440" s="12"/>
      <c r="BD440" s="12"/>
      <c r="BE440" s="12"/>
      <c r="BF440" s="12"/>
      <c r="BG440" s="12"/>
      <c r="BH440" s="12"/>
      <c r="BI440" s="12"/>
      <c r="BJ440" s="12"/>
      <c r="BK440" s="12"/>
      <c r="BL440" s="12"/>
      <c r="BM440" s="12"/>
      <c r="BN440" s="12"/>
      <c r="BO440" s="12"/>
      <c r="BP440" s="12"/>
      <c r="BQ440" s="12"/>
      <c r="BR440" s="12"/>
      <c r="BS440" s="12"/>
      <c r="BT440" s="12"/>
      <c r="BU440" s="12"/>
      <c r="BV440" s="12"/>
      <c r="BW440" s="12"/>
      <c r="BX440" s="12"/>
      <c r="BY440" s="12"/>
      <c r="BZ440" s="12"/>
      <c r="CA440" s="12"/>
      <c r="CB440" s="12"/>
      <c r="CC440" s="12"/>
    </row>
    <row r="441" spans="1:81" ht="15.75" x14ac:dyDescent="0.25">
      <c r="A441" s="20"/>
      <c r="B441" s="29"/>
      <c r="C441" s="29"/>
      <c r="D441" s="29"/>
      <c r="E441" s="29"/>
      <c r="F441" s="26"/>
      <c r="G441" s="13"/>
      <c r="H441" s="20"/>
      <c r="I441" s="22"/>
      <c r="J441" s="22"/>
      <c r="K441" s="22"/>
      <c r="L441" s="22"/>
      <c r="M441" s="24"/>
      <c r="N441" s="22"/>
      <c r="O441" s="20"/>
      <c r="P441" s="12"/>
      <c r="Q441" s="12"/>
      <c r="R441" s="12"/>
      <c r="S441" s="12"/>
      <c r="T441" s="12"/>
      <c r="U441" s="12"/>
      <c r="V441" s="12"/>
      <c r="W441" s="12"/>
      <c r="X441" s="12"/>
      <c r="Y441" s="12"/>
      <c r="Z441" s="12"/>
      <c r="AA441" s="12"/>
      <c r="AB441" s="12"/>
      <c r="AC441" s="12"/>
      <c r="AD441" s="12"/>
      <c r="AE441" s="12"/>
      <c r="AF441" s="12"/>
      <c r="AG441" s="12"/>
      <c r="AH441" s="12"/>
      <c r="AI441" s="12"/>
      <c r="AJ441" s="12"/>
      <c r="AK441" s="12"/>
      <c r="AL441" s="12"/>
      <c r="AM441" s="12"/>
      <c r="AN441" s="12"/>
      <c r="AO441" s="12"/>
      <c r="AP441" s="12"/>
      <c r="AQ441" s="12"/>
      <c r="AR441" s="12"/>
      <c r="AS441" s="12"/>
      <c r="AT441" s="12"/>
      <c r="AU441" s="12"/>
      <c r="AV441" s="12"/>
      <c r="AW441" s="12"/>
      <c r="AX441" s="12"/>
      <c r="AY441" s="12"/>
      <c r="AZ441" s="12"/>
      <c r="BA441" s="12"/>
      <c r="BB441" s="12"/>
      <c r="BC441" s="12"/>
      <c r="BD441" s="12"/>
      <c r="BE441" s="12"/>
      <c r="BF441" s="12"/>
      <c r="BG441" s="12"/>
      <c r="BH441" s="12"/>
      <c r="BI441" s="12"/>
      <c r="BJ441" s="12"/>
      <c r="BK441" s="12"/>
      <c r="BL441" s="12"/>
      <c r="BM441" s="12"/>
      <c r="BN441" s="12"/>
      <c r="BO441" s="12"/>
      <c r="BP441" s="12"/>
      <c r="BQ441" s="12"/>
      <c r="BR441" s="12"/>
      <c r="BS441" s="12"/>
      <c r="BT441" s="12"/>
      <c r="BU441" s="12"/>
      <c r="BV441" s="12"/>
      <c r="BW441" s="12"/>
      <c r="BX441" s="12"/>
      <c r="BY441" s="12"/>
      <c r="BZ441" s="12"/>
      <c r="CA441" s="12"/>
      <c r="CB441" s="12"/>
      <c r="CC441" s="12"/>
    </row>
    <row r="442" spans="1:81" ht="15.75" x14ac:dyDescent="0.25">
      <c r="A442" s="20"/>
      <c r="B442" s="29"/>
      <c r="C442" s="29"/>
      <c r="D442" s="29"/>
      <c r="E442" s="29"/>
      <c r="F442" s="26"/>
      <c r="G442" s="13"/>
      <c r="H442" s="20"/>
      <c r="I442" s="22"/>
      <c r="J442" s="22"/>
      <c r="K442" s="22"/>
      <c r="L442" s="22"/>
      <c r="M442" s="24"/>
      <c r="N442" s="22"/>
      <c r="O442" s="20"/>
      <c r="P442" s="12"/>
      <c r="Q442" s="12"/>
      <c r="R442" s="12"/>
      <c r="S442" s="12"/>
      <c r="T442" s="12"/>
      <c r="U442" s="12"/>
      <c r="V442" s="12"/>
      <c r="W442" s="12"/>
      <c r="X442" s="12"/>
      <c r="Y442" s="12"/>
      <c r="Z442" s="12"/>
      <c r="AA442" s="12"/>
      <c r="AB442" s="12"/>
      <c r="AC442" s="12"/>
      <c r="AD442" s="12"/>
      <c r="AE442" s="12"/>
      <c r="AF442" s="12"/>
      <c r="AG442" s="12"/>
      <c r="AH442" s="12"/>
      <c r="AI442" s="12"/>
      <c r="AJ442" s="12"/>
      <c r="AK442" s="12"/>
      <c r="AL442" s="12"/>
      <c r="AM442" s="12"/>
      <c r="AN442" s="12"/>
      <c r="AO442" s="12"/>
      <c r="AP442" s="12"/>
      <c r="AQ442" s="12"/>
      <c r="AR442" s="12"/>
      <c r="AS442" s="12"/>
      <c r="AT442" s="12"/>
      <c r="AU442" s="12"/>
      <c r="AV442" s="12"/>
      <c r="AW442" s="12"/>
      <c r="AX442" s="12"/>
      <c r="AY442" s="12"/>
      <c r="AZ442" s="12"/>
      <c r="BA442" s="12"/>
      <c r="BB442" s="12"/>
      <c r="BC442" s="12"/>
      <c r="BD442" s="12"/>
      <c r="BE442" s="12"/>
      <c r="BF442" s="12"/>
      <c r="BG442" s="12"/>
      <c r="BH442" s="12"/>
      <c r="BI442" s="12"/>
      <c r="BJ442" s="12"/>
      <c r="BK442" s="12"/>
      <c r="BL442" s="12"/>
      <c r="BM442" s="12"/>
      <c r="BN442" s="12"/>
      <c r="BO442" s="12"/>
      <c r="BP442" s="12"/>
      <c r="BQ442" s="12"/>
      <c r="BR442" s="12"/>
      <c r="BS442" s="12"/>
      <c r="BT442" s="12"/>
      <c r="BU442" s="12"/>
      <c r="BV442" s="12"/>
      <c r="BW442" s="12"/>
      <c r="BX442" s="12"/>
      <c r="BY442" s="12"/>
      <c r="BZ442" s="12"/>
      <c r="CA442" s="12"/>
      <c r="CB442" s="12"/>
      <c r="CC442" s="12"/>
    </row>
    <row r="443" spans="1:81" ht="15.75" x14ac:dyDescent="0.25">
      <c r="A443" s="20"/>
      <c r="B443" s="29"/>
      <c r="C443" s="29"/>
      <c r="D443" s="29"/>
      <c r="E443" s="29"/>
      <c r="F443" s="26"/>
      <c r="G443" s="13"/>
      <c r="H443" s="20"/>
      <c r="I443" s="22"/>
      <c r="J443" s="22"/>
      <c r="K443" s="22"/>
      <c r="L443" s="22"/>
      <c r="M443" s="24"/>
      <c r="N443" s="22"/>
      <c r="O443" s="20"/>
      <c r="P443" s="12"/>
      <c r="Q443" s="12"/>
      <c r="R443" s="12"/>
      <c r="S443" s="12"/>
      <c r="T443" s="12"/>
      <c r="U443" s="12"/>
      <c r="V443" s="12"/>
      <c r="W443" s="12"/>
      <c r="X443" s="12"/>
      <c r="Y443" s="12"/>
      <c r="Z443" s="12"/>
      <c r="AA443" s="12"/>
      <c r="AB443" s="12"/>
      <c r="AC443" s="12"/>
      <c r="AD443" s="12"/>
      <c r="AE443" s="12"/>
      <c r="AF443" s="12"/>
      <c r="AG443" s="12"/>
      <c r="AH443" s="12"/>
      <c r="AI443" s="12"/>
      <c r="AJ443" s="12"/>
      <c r="AK443" s="12"/>
      <c r="AL443" s="12"/>
      <c r="AM443" s="12"/>
      <c r="AN443" s="12"/>
      <c r="AO443" s="12"/>
      <c r="AP443" s="12"/>
      <c r="AQ443" s="12"/>
      <c r="AR443" s="12"/>
      <c r="AS443" s="12"/>
      <c r="AT443" s="12"/>
      <c r="AU443" s="12"/>
      <c r="AV443" s="12"/>
      <c r="AW443" s="12"/>
      <c r="AX443" s="12"/>
      <c r="AY443" s="12"/>
      <c r="AZ443" s="12"/>
      <c r="BA443" s="12"/>
      <c r="BB443" s="12"/>
      <c r="BC443" s="12"/>
      <c r="BD443" s="12"/>
      <c r="BE443" s="12"/>
      <c r="BF443" s="12"/>
      <c r="BG443" s="12"/>
      <c r="BH443" s="12"/>
      <c r="BI443" s="12"/>
      <c r="BJ443" s="12"/>
      <c r="BK443" s="12"/>
      <c r="BL443" s="12"/>
      <c r="BM443" s="12"/>
      <c r="BN443" s="12"/>
      <c r="BO443" s="12"/>
      <c r="BP443" s="12"/>
      <c r="BQ443" s="12"/>
      <c r="BR443" s="12"/>
      <c r="BS443" s="12"/>
      <c r="BT443" s="12"/>
      <c r="BU443" s="12"/>
      <c r="BV443" s="12"/>
      <c r="BW443" s="12"/>
      <c r="BX443" s="12"/>
      <c r="BY443" s="12"/>
      <c r="BZ443" s="12"/>
      <c r="CA443" s="12"/>
      <c r="CB443" s="12"/>
      <c r="CC443" s="12"/>
    </row>
    <row r="444" spans="1:81" ht="15.75" x14ac:dyDescent="0.25">
      <c r="A444" s="20"/>
      <c r="B444" s="29"/>
      <c r="C444" s="29"/>
      <c r="D444" s="29"/>
      <c r="E444" s="29"/>
      <c r="F444" s="26"/>
      <c r="G444" s="13"/>
      <c r="H444" s="20"/>
      <c r="I444" s="22"/>
      <c r="J444" s="22"/>
      <c r="K444" s="22"/>
      <c r="L444" s="22"/>
      <c r="M444" s="24"/>
      <c r="N444" s="22"/>
      <c r="O444" s="20"/>
      <c r="P444" s="12"/>
      <c r="Q444" s="12"/>
      <c r="R444" s="12"/>
      <c r="S444" s="12"/>
      <c r="T444" s="12"/>
      <c r="U444" s="12"/>
      <c r="V444" s="12"/>
      <c r="W444" s="12"/>
      <c r="X444" s="12"/>
      <c r="Y444" s="12"/>
      <c r="Z444" s="12"/>
      <c r="AA444" s="12"/>
      <c r="AB444" s="12"/>
      <c r="AC444" s="12"/>
      <c r="AD444" s="12"/>
      <c r="AE444" s="12"/>
      <c r="AF444" s="12"/>
      <c r="AG444" s="12"/>
      <c r="AH444" s="12"/>
      <c r="AI444" s="12"/>
      <c r="AJ444" s="12"/>
      <c r="AK444" s="12"/>
      <c r="AL444" s="12"/>
      <c r="AM444" s="12"/>
      <c r="AN444" s="12"/>
      <c r="AO444" s="12"/>
      <c r="AP444" s="12"/>
      <c r="AQ444" s="12"/>
      <c r="AR444" s="12"/>
      <c r="AS444" s="12"/>
      <c r="AT444" s="12"/>
      <c r="AU444" s="12"/>
      <c r="AV444" s="12"/>
      <c r="AW444" s="12"/>
      <c r="AX444" s="12"/>
      <c r="AY444" s="12"/>
      <c r="AZ444" s="12"/>
      <c r="BA444" s="12"/>
      <c r="BB444" s="12"/>
      <c r="BC444" s="12"/>
      <c r="BD444" s="12"/>
      <c r="BE444" s="12"/>
      <c r="BF444" s="12"/>
      <c r="BG444" s="12"/>
      <c r="BH444" s="12"/>
      <c r="BI444" s="12"/>
      <c r="BJ444" s="12"/>
      <c r="BK444" s="12"/>
      <c r="BL444" s="12"/>
      <c r="BM444" s="12"/>
      <c r="BN444" s="12"/>
      <c r="BO444" s="12"/>
      <c r="BP444" s="12"/>
      <c r="BQ444" s="12"/>
      <c r="BR444" s="12"/>
      <c r="BS444" s="12"/>
      <c r="BT444" s="12"/>
      <c r="BU444" s="12"/>
      <c r="BV444" s="12"/>
      <c r="BW444" s="12"/>
      <c r="BX444" s="12"/>
      <c r="BY444" s="12"/>
      <c r="BZ444" s="12"/>
      <c r="CA444" s="12"/>
      <c r="CB444" s="12"/>
      <c r="CC444" s="12"/>
    </row>
    <row r="445" spans="1:81" ht="15.75" x14ac:dyDescent="0.25">
      <c r="A445" s="20"/>
      <c r="B445" s="29"/>
      <c r="C445" s="29"/>
      <c r="D445" s="29"/>
      <c r="E445" s="29"/>
      <c r="F445" s="26"/>
      <c r="G445" s="13"/>
      <c r="H445" s="20"/>
      <c r="I445" s="22"/>
      <c r="J445" s="22"/>
      <c r="K445" s="22"/>
      <c r="L445" s="22"/>
      <c r="M445" s="24"/>
      <c r="N445" s="22"/>
      <c r="O445" s="20"/>
      <c r="P445" s="12"/>
      <c r="Q445" s="12"/>
      <c r="R445" s="12"/>
      <c r="S445" s="12"/>
      <c r="T445" s="12"/>
      <c r="U445" s="12"/>
      <c r="V445" s="12"/>
      <c r="W445" s="12"/>
      <c r="X445" s="12"/>
      <c r="Y445" s="12"/>
      <c r="Z445" s="12"/>
      <c r="AA445" s="12"/>
      <c r="AB445" s="12"/>
      <c r="AC445" s="12"/>
      <c r="AD445" s="12"/>
      <c r="AE445" s="12"/>
      <c r="AF445" s="12"/>
      <c r="AG445" s="12"/>
      <c r="AH445" s="12"/>
      <c r="AI445" s="12"/>
      <c r="AJ445" s="12"/>
      <c r="AK445" s="12"/>
      <c r="AL445" s="12"/>
      <c r="AM445" s="12"/>
      <c r="AN445" s="12"/>
      <c r="AO445" s="12"/>
      <c r="AP445" s="12"/>
      <c r="AQ445" s="12"/>
      <c r="AR445" s="12"/>
      <c r="AS445" s="12"/>
      <c r="AT445" s="12"/>
      <c r="AU445" s="12"/>
      <c r="AV445" s="12"/>
      <c r="AW445" s="12"/>
      <c r="AX445" s="12"/>
      <c r="AY445" s="12"/>
      <c r="AZ445" s="12"/>
      <c r="BA445" s="12"/>
      <c r="BB445" s="12"/>
      <c r="BC445" s="12"/>
      <c r="BD445" s="12"/>
      <c r="BE445" s="12"/>
      <c r="BF445" s="12"/>
      <c r="BG445" s="12"/>
      <c r="BH445" s="12"/>
      <c r="BI445" s="12"/>
      <c r="BJ445" s="12"/>
      <c r="BK445" s="12"/>
      <c r="BL445" s="12"/>
      <c r="BM445" s="12"/>
      <c r="BN445" s="12"/>
      <c r="BO445" s="12"/>
      <c r="BP445" s="12"/>
      <c r="BQ445" s="12"/>
      <c r="BR445" s="12"/>
      <c r="BS445" s="12"/>
      <c r="BT445" s="12"/>
      <c r="BU445" s="12"/>
      <c r="BV445" s="12"/>
      <c r="BW445" s="12"/>
      <c r="BX445" s="12"/>
      <c r="BY445" s="12"/>
      <c r="BZ445" s="12"/>
      <c r="CA445" s="12"/>
      <c r="CB445" s="12"/>
      <c r="CC445" s="12"/>
    </row>
    <row r="446" spans="1:81" ht="15.75" x14ac:dyDescent="0.25">
      <c r="A446" s="20"/>
      <c r="B446" s="29"/>
      <c r="C446" s="29"/>
      <c r="D446" s="29"/>
      <c r="E446" s="29"/>
      <c r="F446" s="26"/>
      <c r="G446" s="13"/>
      <c r="H446" s="20"/>
      <c r="I446" s="22"/>
      <c r="J446" s="22"/>
      <c r="K446" s="22"/>
      <c r="L446" s="22"/>
      <c r="M446" s="24"/>
      <c r="N446" s="22"/>
      <c r="O446" s="20"/>
      <c r="P446" s="12"/>
      <c r="Q446" s="12"/>
      <c r="R446" s="12"/>
      <c r="S446" s="12"/>
      <c r="T446" s="12"/>
      <c r="U446" s="12"/>
      <c r="V446" s="12"/>
      <c r="W446" s="12"/>
      <c r="X446" s="12"/>
      <c r="Y446" s="12"/>
      <c r="Z446" s="12"/>
      <c r="AA446" s="12"/>
      <c r="AB446" s="12"/>
      <c r="AC446" s="12"/>
      <c r="AD446" s="12"/>
      <c r="AE446" s="12"/>
      <c r="AF446" s="12"/>
      <c r="AG446" s="12"/>
      <c r="AH446" s="12"/>
      <c r="AI446" s="12"/>
      <c r="AJ446" s="12"/>
      <c r="AK446" s="12"/>
      <c r="AL446" s="12"/>
      <c r="AM446" s="12"/>
      <c r="AN446" s="12"/>
      <c r="AO446" s="12"/>
      <c r="AP446" s="12"/>
      <c r="AQ446" s="12"/>
      <c r="AR446" s="12"/>
      <c r="AS446" s="12"/>
      <c r="AT446" s="12"/>
      <c r="AU446" s="12"/>
      <c r="AV446" s="12"/>
      <c r="AW446" s="12"/>
      <c r="AX446" s="12"/>
      <c r="AY446" s="12"/>
      <c r="AZ446" s="12"/>
      <c r="BA446" s="12"/>
      <c r="BB446" s="12"/>
      <c r="BC446" s="12"/>
      <c r="BD446" s="12"/>
      <c r="BE446" s="12"/>
      <c r="BF446" s="12"/>
      <c r="BG446" s="12"/>
      <c r="BH446" s="12"/>
      <c r="BI446" s="12"/>
      <c r="BJ446" s="12"/>
      <c r="BK446" s="12"/>
      <c r="BL446" s="12"/>
      <c r="BM446" s="12"/>
      <c r="BN446" s="12"/>
      <c r="BO446" s="12"/>
      <c r="BP446" s="12"/>
      <c r="BQ446" s="12"/>
      <c r="BR446" s="12"/>
      <c r="BS446" s="12"/>
      <c r="BT446" s="12"/>
      <c r="BU446" s="12"/>
      <c r="BV446" s="12"/>
      <c r="BW446" s="12"/>
      <c r="BX446" s="12"/>
      <c r="BY446" s="12"/>
      <c r="BZ446" s="12"/>
      <c r="CA446" s="12"/>
      <c r="CB446" s="12"/>
      <c r="CC446" s="12"/>
    </row>
    <row r="447" spans="1:81" ht="15.75" x14ac:dyDescent="0.25">
      <c r="A447" s="20"/>
      <c r="B447" s="29"/>
      <c r="C447" s="29"/>
      <c r="D447" s="29"/>
      <c r="E447" s="29"/>
      <c r="F447" s="26"/>
      <c r="G447" s="13"/>
      <c r="H447" s="20"/>
      <c r="I447" s="22"/>
      <c r="J447" s="22"/>
      <c r="K447" s="22"/>
      <c r="L447" s="22"/>
      <c r="M447" s="24"/>
      <c r="N447" s="22"/>
      <c r="O447" s="20"/>
      <c r="P447" s="12"/>
      <c r="Q447" s="12"/>
      <c r="R447" s="12"/>
      <c r="S447" s="12"/>
      <c r="T447" s="12"/>
      <c r="U447" s="12"/>
      <c r="V447" s="12"/>
      <c r="W447" s="12"/>
      <c r="X447" s="12"/>
      <c r="Y447" s="12"/>
      <c r="Z447" s="12"/>
      <c r="AA447" s="12"/>
      <c r="AB447" s="12"/>
      <c r="AC447" s="12"/>
      <c r="AD447" s="12"/>
      <c r="AE447" s="12"/>
      <c r="AF447" s="12"/>
      <c r="AG447" s="12"/>
      <c r="AH447" s="12"/>
      <c r="AI447" s="12"/>
      <c r="AJ447" s="12"/>
      <c r="AK447" s="12"/>
      <c r="AL447" s="12"/>
      <c r="AM447" s="12"/>
      <c r="AN447" s="12"/>
      <c r="AO447" s="12"/>
      <c r="AP447" s="12"/>
      <c r="AQ447" s="12"/>
      <c r="AR447" s="12"/>
      <c r="AS447" s="12"/>
      <c r="AT447" s="12"/>
      <c r="AU447" s="12"/>
      <c r="AV447" s="12"/>
      <c r="AW447" s="12"/>
      <c r="AX447" s="12"/>
      <c r="AY447" s="12"/>
      <c r="AZ447" s="12"/>
      <c r="BA447" s="12"/>
      <c r="BB447" s="12"/>
      <c r="BC447" s="12"/>
      <c r="BD447" s="12"/>
      <c r="BE447" s="12"/>
      <c r="BF447" s="12"/>
      <c r="BG447" s="12"/>
      <c r="BH447" s="12"/>
      <c r="BI447" s="12"/>
      <c r="BJ447" s="12"/>
      <c r="BK447" s="12"/>
      <c r="BL447" s="12"/>
      <c r="BM447" s="12"/>
      <c r="BN447" s="12"/>
      <c r="BO447" s="12"/>
      <c r="BP447" s="12"/>
      <c r="BQ447" s="12"/>
      <c r="BR447" s="12"/>
      <c r="BS447" s="12"/>
      <c r="BT447" s="12"/>
      <c r="BU447" s="12"/>
      <c r="BV447" s="12"/>
      <c r="BW447" s="12"/>
      <c r="BX447" s="12"/>
      <c r="BY447" s="12"/>
      <c r="BZ447" s="12"/>
      <c r="CA447" s="12"/>
      <c r="CB447" s="12"/>
      <c r="CC447" s="12"/>
    </row>
    <row r="448" spans="1:81" ht="15.75" x14ac:dyDescent="0.25">
      <c r="A448" s="20"/>
      <c r="B448" s="29"/>
      <c r="C448" s="29"/>
      <c r="D448" s="29"/>
      <c r="E448" s="29"/>
      <c r="F448" s="26"/>
      <c r="G448" s="13"/>
      <c r="H448" s="20"/>
      <c r="I448" s="22"/>
      <c r="J448" s="22"/>
      <c r="K448" s="22"/>
      <c r="L448" s="22"/>
      <c r="M448" s="24"/>
      <c r="N448" s="22"/>
      <c r="O448" s="20"/>
      <c r="P448" s="12"/>
      <c r="Q448" s="12"/>
      <c r="R448" s="12"/>
      <c r="S448" s="12"/>
      <c r="T448" s="12"/>
      <c r="U448" s="12"/>
      <c r="V448" s="12"/>
      <c r="W448" s="12"/>
      <c r="X448" s="12"/>
      <c r="Y448" s="12"/>
      <c r="Z448" s="12"/>
      <c r="AA448" s="12"/>
      <c r="AB448" s="12"/>
      <c r="AC448" s="12"/>
      <c r="AD448" s="12"/>
      <c r="AE448" s="12"/>
      <c r="AF448" s="12"/>
      <c r="AG448" s="12"/>
      <c r="AH448" s="12"/>
      <c r="AI448" s="12"/>
      <c r="AJ448" s="12"/>
      <c r="AK448" s="12"/>
      <c r="AL448" s="12"/>
      <c r="AM448" s="12"/>
      <c r="AN448" s="12"/>
      <c r="AO448" s="12"/>
      <c r="AP448" s="12"/>
      <c r="AQ448" s="12"/>
      <c r="AR448" s="12"/>
      <c r="AS448" s="12"/>
      <c r="AT448" s="12"/>
      <c r="AU448" s="12"/>
      <c r="AV448" s="12"/>
      <c r="AW448" s="12"/>
      <c r="AX448" s="12"/>
      <c r="AY448" s="12"/>
      <c r="AZ448" s="12"/>
      <c r="BA448" s="12"/>
      <c r="BB448" s="12"/>
      <c r="BC448" s="12"/>
      <c r="BD448" s="12"/>
      <c r="BE448" s="12"/>
      <c r="BF448" s="12"/>
      <c r="BG448" s="12"/>
      <c r="BH448" s="12"/>
      <c r="BI448" s="12"/>
      <c r="BJ448" s="12"/>
      <c r="BK448" s="12"/>
      <c r="BL448" s="12"/>
      <c r="BM448" s="12"/>
      <c r="BN448" s="12"/>
      <c r="BO448" s="12"/>
      <c r="BP448" s="12"/>
      <c r="BQ448" s="12"/>
      <c r="BR448" s="12"/>
      <c r="BS448" s="12"/>
      <c r="BT448" s="12"/>
      <c r="BU448" s="12"/>
      <c r="BV448" s="12"/>
      <c r="BW448" s="12"/>
      <c r="BX448" s="12"/>
      <c r="BY448" s="12"/>
      <c r="BZ448" s="12"/>
      <c r="CA448" s="12"/>
      <c r="CB448" s="12"/>
      <c r="CC448" s="12"/>
    </row>
    <row r="449" spans="1:81" ht="15.75" x14ac:dyDescent="0.25">
      <c r="A449" s="20"/>
      <c r="B449" s="29"/>
      <c r="C449" s="29"/>
      <c r="D449" s="29"/>
      <c r="E449" s="29"/>
      <c r="F449" s="26"/>
      <c r="G449" s="13"/>
      <c r="H449" s="20"/>
      <c r="I449" s="22"/>
      <c r="J449" s="22"/>
      <c r="K449" s="22"/>
      <c r="L449" s="22"/>
      <c r="M449" s="24"/>
      <c r="N449" s="22"/>
      <c r="O449" s="20"/>
      <c r="P449" s="12"/>
      <c r="Q449" s="12"/>
      <c r="R449" s="12"/>
      <c r="S449" s="12"/>
      <c r="T449" s="12"/>
      <c r="U449" s="12"/>
      <c r="V449" s="12"/>
      <c r="W449" s="12"/>
      <c r="X449" s="12"/>
      <c r="Y449" s="12"/>
      <c r="Z449" s="12"/>
      <c r="AA449" s="12"/>
      <c r="AB449" s="12"/>
      <c r="AC449" s="12"/>
      <c r="AD449" s="12"/>
      <c r="AE449" s="12"/>
      <c r="AF449" s="12"/>
      <c r="AG449" s="12"/>
      <c r="AH449" s="12"/>
      <c r="AI449" s="12"/>
      <c r="AJ449" s="12"/>
      <c r="AK449" s="12"/>
      <c r="AL449" s="12"/>
      <c r="AM449" s="12"/>
      <c r="AN449" s="12"/>
      <c r="AO449" s="12"/>
      <c r="AP449" s="12"/>
      <c r="AQ449" s="12"/>
      <c r="AR449" s="12"/>
      <c r="AS449" s="12"/>
      <c r="AT449" s="12"/>
      <c r="AU449" s="12"/>
      <c r="AV449" s="12"/>
      <c r="AW449" s="12"/>
      <c r="AX449" s="12"/>
      <c r="AY449" s="12"/>
      <c r="AZ449" s="12"/>
      <c r="BA449" s="12"/>
      <c r="BB449" s="12"/>
      <c r="BC449" s="12"/>
      <c r="BD449" s="12"/>
      <c r="BE449" s="12"/>
      <c r="BF449" s="12"/>
      <c r="BG449" s="12"/>
      <c r="BH449" s="12"/>
      <c r="BI449" s="12"/>
      <c r="BJ449" s="12"/>
      <c r="BK449" s="12"/>
      <c r="BL449" s="12"/>
      <c r="BM449" s="12"/>
      <c r="BN449" s="12"/>
      <c r="BO449" s="12"/>
      <c r="BP449" s="12"/>
      <c r="BQ449" s="12"/>
      <c r="BR449" s="12"/>
      <c r="BS449" s="12"/>
      <c r="BT449" s="12"/>
      <c r="BU449" s="12"/>
      <c r="BV449" s="12"/>
      <c r="BW449" s="12"/>
      <c r="BX449" s="12"/>
      <c r="BY449" s="12"/>
      <c r="BZ449" s="12"/>
      <c r="CA449" s="12"/>
      <c r="CB449" s="12"/>
      <c r="CC449" s="12"/>
    </row>
    <row r="450" spans="1:81" ht="15.75" x14ac:dyDescent="0.25">
      <c r="A450" s="20"/>
      <c r="B450" s="29"/>
      <c r="C450" s="29"/>
      <c r="D450" s="29"/>
      <c r="E450" s="29"/>
      <c r="F450" s="26"/>
      <c r="G450" s="13"/>
      <c r="H450" s="20"/>
      <c r="I450" s="22"/>
      <c r="J450" s="22"/>
      <c r="K450" s="22"/>
      <c r="L450" s="22"/>
      <c r="M450" s="24"/>
      <c r="N450" s="22"/>
      <c r="O450" s="20"/>
      <c r="P450" s="12"/>
      <c r="Q450" s="12"/>
      <c r="R450" s="12"/>
      <c r="S450" s="12"/>
      <c r="T450" s="12"/>
      <c r="U450" s="12"/>
      <c r="V450" s="12"/>
      <c r="W450" s="12"/>
      <c r="X450" s="12"/>
      <c r="Y450" s="12"/>
      <c r="Z450" s="12"/>
      <c r="AA450" s="12"/>
      <c r="AB450" s="12"/>
      <c r="AC450" s="12"/>
      <c r="AD450" s="12"/>
      <c r="AE450" s="12"/>
      <c r="AF450" s="12"/>
      <c r="AG450" s="12"/>
      <c r="AH450" s="12"/>
      <c r="AI450" s="12"/>
      <c r="AJ450" s="12"/>
      <c r="AK450" s="12"/>
      <c r="AL450" s="12"/>
      <c r="AM450" s="12"/>
      <c r="AN450" s="12"/>
      <c r="AO450" s="12"/>
      <c r="AP450" s="12"/>
      <c r="AQ450" s="12"/>
      <c r="AR450" s="12"/>
      <c r="AS450" s="12"/>
      <c r="AT450" s="12"/>
      <c r="AU450" s="12"/>
      <c r="AV450" s="12"/>
      <c r="AW450" s="12"/>
      <c r="AX450" s="12"/>
      <c r="AY450" s="12"/>
      <c r="AZ450" s="12"/>
      <c r="BA450" s="12"/>
      <c r="BB450" s="12"/>
      <c r="BC450" s="12"/>
      <c r="BD450" s="12"/>
      <c r="BE450" s="12"/>
      <c r="BF450" s="12"/>
      <c r="BG450" s="12"/>
      <c r="BH450" s="12"/>
      <c r="BI450" s="12"/>
      <c r="BJ450" s="12"/>
      <c r="BK450" s="12"/>
      <c r="BL450" s="12"/>
      <c r="BM450" s="12"/>
      <c r="BN450" s="12"/>
      <c r="BO450" s="12"/>
      <c r="BP450" s="12"/>
      <c r="BQ450" s="12"/>
      <c r="BR450" s="12"/>
      <c r="BS450" s="12"/>
      <c r="BT450" s="12"/>
      <c r="BU450" s="12"/>
      <c r="BV450" s="12"/>
      <c r="BW450" s="12"/>
      <c r="BX450" s="12"/>
      <c r="BY450" s="12"/>
      <c r="BZ450" s="12"/>
      <c r="CA450" s="12"/>
      <c r="CB450" s="12"/>
      <c r="CC450" s="12"/>
    </row>
    <row r="451" spans="1:81" ht="15.75" x14ac:dyDescent="0.25">
      <c r="A451" s="20"/>
      <c r="B451" s="29"/>
      <c r="C451" s="29"/>
      <c r="D451" s="29"/>
      <c r="E451" s="29"/>
      <c r="F451" s="26"/>
      <c r="G451" s="13"/>
      <c r="H451" s="20"/>
      <c r="I451" s="22"/>
      <c r="J451" s="22"/>
      <c r="K451" s="22"/>
      <c r="L451" s="22"/>
      <c r="M451" s="24"/>
      <c r="N451" s="22"/>
      <c r="O451" s="20"/>
      <c r="P451" s="12"/>
      <c r="Q451" s="12"/>
      <c r="R451" s="12"/>
      <c r="S451" s="12"/>
      <c r="T451" s="12"/>
      <c r="U451" s="12"/>
      <c r="V451" s="12"/>
      <c r="W451" s="12"/>
      <c r="X451" s="12"/>
      <c r="Y451" s="12"/>
      <c r="Z451" s="12"/>
      <c r="AA451" s="12"/>
      <c r="AB451" s="12"/>
      <c r="AC451" s="12"/>
      <c r="AD451" s="12"/>
      <c r="AE451" s="12"/>
      <c r="AF451" s="12"/>
      <c r="AG451" s="12"/>
      <c r="AH451" s="12"/>
      <c r="AI451" s="12"/>
      <c r="AJ451" s="12"/>
      <c r="AK451" s="12"/>
      <c r="AL451" s="12"/>
      <c r="AM451" s="12"/>
      <c r="AN451" s="12"/>
      <c r="AO451" s="12"/>
      <c r="AP451" s="12"/>
      <c r="AQ451" s="12"/>
      <c r="AR451" s="12"/>
      <c r="AS451" s="12"/>
      <c r="AT451" s="12"/>
      <c r="AU451" s="12"/>
      <c r="AV451" s="12"/>
      <c r="AW451" s="12"/>
      <c r="AX451" s="12"/>
      <c r="AY451" s="12"/>
      <c r="AZ451" s="12"/>
      <c r="BA451" s="12"/>
      <c r="BB451" s="12"/>
      <c r="BC451" s="12"/>
      <c r="BD451" s="12"/>
      <c r="BE451" s="12"/>
      <c r="BF451" s="12"/>
      <c r="BG451" s="12"/>
      <c r="BH451" s="12"/>
      <c r="BI451" s="12"/>
      <c r="BJ451" s="12"/>
      <c r="BK451" s="12"/>
      <c r="BL451" s="12"/>
      <c r="BM451" s="12"/>
      <c r="BN451" s="12"/>
      <c r="BO451" s="12"/>
      <c r="BP451" s="12"/>
      <c r="BQ451" s="12"/>
      <c r="BR451" s="12"/>
      <c r="BS451" s="12"/>
      <c r="BT451" s="12"/>
      <c r="BU451" s="12"/>
      <c r="BV451" s="12"/>
      <c r="BW451" s="12"/>
      <c r="BX451" s="12"/>
      <c r="BY451" s="12"/>
      <c r="BZ451" s="12"/>
      <c r="CA451" s="12"/>
      <c r="CB451" s="12"/>
      <c r="CC451" s="12"/>
    </row>
    <row r="452" spans="1:81" ht="15.75" x14ac:dyDescent="0.25">
      <c r="A452" s="20"/>
      <c r="B452" s="29"/>
      <c r="C452" s="29"/>
      <c r="D452" s="29"/>
      <c r="E452" s="29"/>
      <c r="F452" s="26"/>
      <c r="G452" s="13"/>
      <c r="H452" s="20"/>
      <c r="I452" s="22"/>
      <c r="J452" s="22"/>
      <c r="K452" s="22"/>
      <c r="L452" s="22"/>
      <c r="M452" s="24"/>
      <c r="N452" s="22"/>
      <c r="O452" s="20"/>
      <c r="P452" s="12"/>
      <c r="Q452" s="12"/>
      <c r="R452" s="12"/>
      <c r="S452" s="12"/>
      <c r="T452" s="12"/>
      <c r="U452" s="12"/>
      <c r="V452" s="12"/>
      <c r="W452" s="12"/>
      <c r="X452" s="12"/>
      <c r="Y452" s="12"/>
      <c r="Z452" s="12"/>
      <c r="AA452" s="12"/>
      <c r="AB452" s="12"/>
      <c r="AC452" s="12"/>
      <c r="AD452" s="12"/>
      <c r="AE452" s="12"/>
      <c r="AF452" s="12"/>
      <c r="AG452" s="12"/>
      <c r="AH452" s="12"/>
      <c r="AI452" s="12"/>
      <c r="AJ452" s="12"/>
      <c r="AK452" s="12"/>
      <c r="AL452" s="12"/>
      <c r="AM452" s="12"/>
      <c r="AN452" s="12"/>
      <c r="AO452" s="12"/>
      <c r="AP452" s="12"/>
      <c r="AQ452" s="12"/>
      <c r="AR452" s="12"/>
      <c r="AS452" s="12"/>
      <c r="AT452" s="12"/>
      <c r="AU452" s="12"/>
      <c r="AV452" s="12"/>
      <c r="AW452" s="12"/>
      <c r="AX452" s="12"/>
      <c r="AY452" s="12"/>
      <c r="AZ452" s="12"/>
      <c r="BA452" s="12"/>
      <c r="BB452" s="12"/>
      <c r="BC452" s="12"/>
      <c r="BD452" s="12"/>
      <c r="BE452" s="12"/>
      <c r="BF452" s="12"/>
      <c r="BG452" s="12"/>
      <c r="BH452" s="12"/>
      <c r="BI452" s="12"/>
      <c r="BJ452" s="12"/>
      <c r="BK452" s="12"/>
      <c r="BL452" s="12"/>
      <c r="BM452" s="12"/>
      <c r="BN452" s="12"/>
      <c r="BO452" s="12"/>
      <c r="BP452" s="12"/>
      <c r="BQ452" s="12"/>
      <c r="BR452" s="12"/>
      <c r="BS452" s="12"/>
      <c r="BT452" s="12"/>
      <c r="BU452" s="12"/>
      <c r="BV452" s="12"/>
      <c r="BW452" s="12"/>
      <c r="BX452" s="12"/>
      <c r="BY452" s="12"/>
      <c r="BZ452" s="12"/>
      <c r="CA452" s="12"/>
      <c r="CB452" s="12"/>
      <c r="CC452" s="12"/>
    </row>
    <row r="453" spans="1:81" ht="15.75" x14ac:dyDescent="0.25">
      <c r="A453" s="20"/>
      <c r="B453" s="29"/>
      <c r="C453" s="29"/>
      <c r="D453" s="29"/>
      <c r="E453" s="29"/>
      <c r="F453" s="26"/>
      <c r="G453" s="13"/>
      <c r="H453" s="20"/>
      <c r="I453" s="22"/>
      <c r="J453" s="22"/>
      <c r="K453" s="22"/>
      <c r="L453" s="22"/>
      <c r="M453" s="24"/>
      <c r="N453" s="22"/>
      <c r="O453" s="20"/>
      <c r="P453" s="12"/>
      <c r="Q453" s="12"/>
      <c r="R453" s="12"/>
      <c r="S453" s="12"/>
      <c r="T453" s="12"/>
      <c r="U453" s="12"/>
      <c r="V453" s="12"/>
      <c r="W453" s="12"/>
      <c r="X453" s="12"/>
      <c r="Y453" s="12"/>
      <c r="Z453" s="12"/>
      <c r="AA453" s="12"/>
      <c r="AB453" s="12"/>
      <c r="AC453" s="12"/>
      <c r="AD453" s="12"/>
      <c r="AE453" s="12"/>
      <c r="AF453" s="12"/>
      <c r="AG453" s="12"/>
      <c r="AH453" s="12"/>
      <c r="AI453" s="12"/>
      <c r="AJ453" s="12"/>
      <c r="AK453" s="12"/>
      <c r="AL453" s="12"/>
      <c r="AM453" s="12"/>
      <c r="AN453" s="12"/>
      <c r="AO453" s="12"/>
      <c r="AP453" s="12"/>
      <c r="AQ453" s="12"/>
      <c r="AR453" s="12"/>
      <c r="AS453" s="12"/>
      <c r="AT453" s="12"/>
      <c r="AU453" s="12"/>
      <c r="AV453" s="12"/>
      <c r="AW453" s="12"/>
      <c r="AX453" s="12"/>
      <c r="AY453" s="12"/>
      <c r="AZ453" s="12"/>
      <c r="BA453" s="12"/>
      <c r="BB453" s="12"/>
      <c r="BC453" s="12"/>
      <c r="BD453" s="12"/>
      <c r="BE453" s="12"/>
      <c r="BF453" s="12"/>
      <c r="BG453" s="12"/>
      <c r="BH453" s="12"/>
      <c r="BI453" s="12"/>
      <c r="BJ453" s="12"/>
      <c r="BK453" s="12"/>
      <c r="BL453" s="12"/>
      <c r="BM453" s="12"/>
      <c r="BN453" s="12"/>
      <c r="BO453" s="12"/>
      <c r="BP453" s="12"/>
      <c r="BQ453" s="12"/>
      <c r="BR453" s="12"/>
      <c r="BS453" s="12"/>
      <c r="BT453" s="12"/>
      <c r="BU453" s="12"/>
      <c r="BV453" s="12"/>
      <c r="BW453" s="12"/>
      <c r="BX453" s="12"/>
      <c r="BY453" s="12"/>
      <c r="BZ453" s="12"/>
      <c r="CA453" s="12"/>
      <c r="CB453" s="12"/>
      <c r="CC453" s="12"/>
    </row>
    <row r="454" spans="1:81" ht="15.75" x14ac:dyDescent="0.25">
      <c r="A454" s="20"/>
      <c r="B454" s="29"/>
      <c r="C454" s="29"/>
      <c r="D454" s="29"/>
      <c r="E454" s="29"/>
      <c r="F454" s="26"/>
      <c r="G454" s="13"/>
      <c r="H454" s="20"/>
      <c r="I454" s="22"/>
      <c r="J454" s="22"/>
      <c r="K454" s="22"/>
      <c r="L454" s="22"/>
      <c r="M454" s="24"/>
      <c r="N454" s="22"/>
      <c r="O454" s="20"/>
      <c r="P454" s="12"/>
      <c r="Q454" s="12"/>
      <c r="R454" s="12"/>
      <c r="S454" s="12"/>
      <c r="T454" s="12"/>
      <c r="U454" s="12"/>
      <c r="V454" s="12"/>
      <c r="W454" s="12"/>
      <c r="X454" s="12"/>
      <c r="Y454" s="12"/>
      <c r="Z454" s="12"/>
      <c r="AA454" s="12"/>
      <c r="AB454" s="12"/>
      <c r="AC454" s="12"/>
      <c r="AD454" s="12"/>
      <c r="AE454" s="12"/>
      <c r="AF454" s="12"/>
      <c r="AG454" s="12"/>
      <c r="AH454" s="12"/>
      <c r="AI454" s="12"/>
      <c r="AJ454" s="12"/>
      <c r="AK454" s="12"/>
      <c r="AL454" s="12"/>
      <c r="AM454" s="12"/>
      <c r="AN454" s="12"/>
      <c r="AO454" s="12"/>
      <c r="AP454" s="12"/>
      <c r="AQ454" s="12"/>
      <c r="AR454" s="12"/>
      <c r="AS454" s="12"/>
      <c r="AT454" s="12"/>
      <c r="AU454" s="12"/>
      <c r="AV454" s="12"/>
      <c r="AW454" s="12"/>
      <c r="AX454" s="12"/>
      <c r="AY454" s="12"/>
      <c r="AZ454" s="12"/>
      <c r="BA454" s="12"/>
      <c r="BB454" s="12"/>
      <c r="BC454" s="12"/>
      <c r="BD454" s="12"/>
      <c r="BE454" s="12"/>
      <c r="BF454" s="12"/>
      <c r="BG454" s="12"/>
      <c r="BH454" s="12"/>
      <c r="BI454" s="12"/>
      <c r="BJ454" s="12"/>
      <c r="BK454" s="12"/>
      <c r="BL454" s="12"/>
      <c r="BM454" s="12"/>
      <c r="BN454" s="12"/>
      <c r="BO454" s="12"/>
      <c r="BP454" s="12"/>
      <c r="BQ454" s="12"/>
      <c r="BR454" s="12"/>
      <c r="BS454" s="12"/>
      <c r="BT454" s="12"/>
      <c r="BU454" s="12"/>
      <c r="BV454" s="12"/>
      <c r="BW454" s="12"/>
      <c r="BX454" s="12"/>
      <c r="BY454" s="12"/>
      <c r="BZ454" s="12"/>
      <c r="CA454" s="12"/>
      <c r="CB454" s="12"/>
      <c r="CC454" s="12"/>
    </row>
    <row r="455" spans="1:81" ht="15.75" x14ac:dyDescent="0.25">
      <c r="A455" s="20"/>
      <c r="B455" s="29"/>
      <c r="C455" s="29"/>
      <c r="D455" s="29"/>
      <c r="E455" s="29"/>
      <c r="F455" s="26"/>
      <c r="G455" s="13"/>
      <c r="H455" s="20"/>
      <c r="I455" s="22"/>
      <c r="J455" s="22"/>
      <c r="K455" s="22"/>
      <c r="L455" s="22"/>
      <c r="M455" s="24"/>
      <c r="N455" s="22"/>
      <c r="O455" s="20"/>
      <c r="P455" s="12"/>
      <c r="Q455" s="12"/>
      <c r="R455" s="12"/>
      <c r="S455" s="12"/>
      <c r="T455" s="12"/>
      <c r="U455" s="12"/>
      <c r="V455" s="12"/>
      <c r="W455" s="12"/>
      <c r="X455" s="12"/>
      <c r="Y455" s="12"/>
      <c r="Z455" s="12"/>
      <c r="AA455" s="12"/>
      <c r="AB455" s="12"/>
      <c r="AC455" s="12"/>
      <c r="AD455" s="12"/>
      <c r="AE455" s="12"/>
      <c r="AF455" s="12"/>
      <c r="AG455" s="12"/>
      <c r="AH455" s="12"/>
      <c r="AI455" s="12"/>
      <c r="AJ455" s="12"/>
      <c r="AK455" s="12"/>
      <c r="AL455" s="12"/>
      <c r="AM455" s="12"/>
      <c r="AN455" s="12"/>
      <c r="AO455" s="12"/>
      <c r="AP455" s="12"/>
      <c r="AQ455" s="12"/>
      <c r="AR455" s="12"/>
      <c r="AS455" s="12"/>
      <c r="AT455" s="12"/>
      <c r="AU455" s="12"/>
      <c r="AV455" s="12"/>
      <c r="AW455" s="12"/>
      <c r="AX455" s="12"/>
      <c r="AY455" s="12"/>
      <c r="AZ455" s="12"/>
      <c r="BA455" s="12"/>
      <c r="BB455" s="12"/>
      <c r="BC455" s="12"/>
      <c r="BD455" s="12"/>
      <c r="BE455" s="12"/>
      <c r="BF455" s="12"/>
      <c r="BG455" s="12"/>
      <c r="BH455" s="12"/>
      <c r="BI455" s="12"/>
      <c r="BJ455" s="12"/>
      <c r="BK455" s="12"/>
      <c r="BL455" s="12"/>
      <c r="BM455" s="12"/>
      <c r="BN455" s="12"/>
      <c r="BO455" s="12"/>
      <c r="BP455" s="12"/>
      <c r="BQ455" s="12"/>
      <c r="BR455" s="12"/>
      <c r="BS455" s="12"/>
      <c r="BT455" s="12"/>
      <c r="BU455" s="12"/>
      <c r="BV455" s="12"/>
      <c r="BW455" s="12"/>
      <c r="BX455" s="12"/>
      <c r="BY455" s="12"/>
      <c r="BZ455" s="12"/>
      <c r="CA455" s="12"/>
      <c r="CB455" s="12"/>
      <c r="CC455" s="12"/>
    </row>
    <row r="456" spans="1:81" ht="15.75" x14ac:dyDescent="0.25">
      <c r="A456" s="20"/>
      <c r="B456" s="29"/>
      <c r="C456" s="29"/>
      <c r="D456" s="29"/>
      <c r="E456" s="29"/>
      <c r="F456" s="26"/>
      <c r="G456" s="13"/>
      <c r="H456" s="20"/>
      <c r="I456" s="22"/>
      <c r="J456" s="22"/>
      <c r="K456" s="22"/>
      <c r="L456" s="22"/>
      <c r="M456" s="24"/>
      <c r="N456" s="22"/>
      <c r="O456" s="20"/>
      <c r="P456" s="12"/>
      <c r="Q456" s="12"/>
      <c r="R456" s="12"/>
      <c r="S456" s="12"/>
      <c r="T456" s="12"/>
      <c r="U456" s="12"/>
      <c r="V456" s="12"/>
      <c r="W456" s="12"/>
      <c r="X456" s="12"/>
      <c r="Y456" s="12"/>
      <c r="Z456" s="12"/>
      <c r="AA456" s="12"/>
      <c r="AB456" s="12"/>
      <c r="AC456" s="12"/>
      <c r="AD456" s="12"/>
      <c r="AE456" s="12"/>
      <c r="AF456" s="12"/>
      <c r="AG456" s="12"/>
      <c r="AH456" s="12"/>
      <c r="AI456" s="12"/>
      <c r="AJ456" s="12"/>
      <c r="AK456" s="12"/>
      <c r="AL456" s="12"/>
      <c r="AM456" s="12"/>
      <c r="AN456" s="12"/>
      <c r="AO456" s="12"/>
      <c r="AP456" s="12"/>
      <c r="AQ456" s="12"/>
      <c r="AR456" s="12"/>
      <c r="AS456" s="12"/>
      <c r="AT456" s="12"/>
      <c r="AU456" s="12"/>
      <c r="AV456" s="12"/>
      <c r="AW456" s="12"/>
      <c r="AX456" s="12"/>
      <c r="AY456" s="12"/>
      <c r="AZ456" s="12"/>
      <c r="BA456" s="12"/>
      <c r="BB456" s="12"/>
      <c r="BC456" s="12"/>
      <c r="BD456" s="12"/>
      <c r="BE456" s="12"/>
      <c r="BF456" s="12"/>
      <c r="BG456" s="12"/>
      <c r="BH456" s="12"/>
      <c r="BI456" s="12"/>
      <c r="BJ456" s="12"/>
      <c r="BK456" s="12"/>
      <c r="BL456" s="12"/>
      <c r="BM456" s="12"/>
      <c r="BN456" s="12"/>
      <c r="BO456" s="12"/>
      <c r="BP456" s="12"/>
      <c r="BQ456" s="12"/>
      <c r="BR456" s="12"/>
      <c r="BS456" s="12"/>
      <c r="BT456" s="12"/>
      <c r="BU456" s="12"/>
      <c r="BV456" s="12"/>
      <c r="BW456" s="12"/>
      <c r="BX456" s="12"/>
      <c r="BY456" s="12"/>
      <c r="BZ456" s="12"/>
      <c r="CA456" s="12"/>
      <c r="CB456" s="12"/>
      <c r="CC456" s="12"/>
    </row>
    <row r="457" spans="1:81" ht="15.75" x14ac:dyDescent="0.25">
      <c r="A457" s="20"/>
      <c r="B457" s="29"/>
      <c r="C457" s="29"/>
      <c r="D457" s="29"/>
      <c r="E457" s="29"/>
      <c r="F457" s="26"/>
      <c r="G457" s="13"/>
      <c r="H457" s="20"/>
      <c r="I457" s="22"/>
      <c r="J457" s="22"/>
      <c r="K457" s="22"/>
      <c r="L457" s="22"/>
      <c r="M457" s="24"/>
      <c r="N457" s="22"/>
      <c r="O457" s="20"/>
      <c r="P457" s="12"/>
      <c r="Q457" s="12"/>
      <c r="R457" s="12"/>
      <c r="S457" s="12"/>
      <c r="T457" s="12"/>
      <c r="U457" s="12"/>
      <c r="V457" s="12"/>
      <c r="W457" s="12"/>
      <c r="X457" s="12"/>
      <c r="Y457" s="12"/>
      <c r="Z457" s="12"/>
      <c r="AA457" s="12"/>
      <c r="AB457" s="12"/>
      <c r="AC457" s="12"/>
      <c r="AD457" s="12"/>
      <c r="AE457" s="12"/>
      <c r="AF457" s="12"/>
      <c r="AG457" s="12"/>
      <c r="AH457" s="12"/>
      <c r="AI457" s="12"/>
      <c r="AJ457" s="12"/>
      <c r="AK457" s="12"/>
      <c r="AL457" s="12"/>
      <c r="AM457" s="12"/>
      <c r="AN457" s="12"/>
      <c r="AO457" s="12"/>
      <c r="AP457" s="12"/>
      <c r="AQ457" s="12"/>
      <c r="AR457" s="12"/>
      <c r="AS457" s="12"/>
      <c r="AT457" s="12"/>
      <c r="AU457" s="12"/>
      <c r="AV457" s="12"/>
      <c r="AW457" s="12"/>
      <c r="AX457" s="12"/>
      <c r="AY457" s="12"/>
      <c r="AZ457" s="12"/>
      <c r="BA457" s="12"/>
      <c r="BB457" s="12"/>
      <c r="BC457" s="12"/>
      <c r="BD457" s="12"/>
      <c r="BE457" s="12"/>
      <c r="BF457" s="12"/>
      <c r="BG457" s="12"/>
      <c r="BH457" s="12"/>
      <c r="BI457" s="12"/>
      <c r="BJ457" s="12"/>
      <c r="BK457" s="12"/>
      <c r="BL457" s="12"/>
      <c r="BM457" s="12"/>
      <c r="BN457" s="12"/>
      <c r="BO457" s="12"/>
      <c r="BP457" s="12"/>
      <c r="BQ457" s="12"/>
      <c r="BR457" s="12"/>
      <c r="BS457" s="12"/>
      <c r="BT457" s="12"/>
      <c r="BU457" s="12"/>
      <c r="BV457" s="12"/>
      <c r="BW457" s="12"/>
      <c r="BX457" s="12"/>
      <c r="BY457" s="12"/>
      <c r="BZ457" s="12"/>
      <c r="CA457" s="12"/>
      <c r="CB457" s="12"/>
      <c r="CC457" s="12"/>
    </row>
    <row r="458" spans="1:81" ht="15.75" x14ac:dyDescent="0.25">
      <c r="A458" s="20"/>
      <c r="B458" s="29"/>
      <c r="C458" s="29"/>
      <c r="D458" s="29"/>
      <c r="E458" s="29"/>
      <c r="F458" s="26"/>
      <c r="G458" s="13"/>
      <c r="H458" s="20"/>
      <c r="I458" s="22"/>
      <c r="J458" s="22"/>
      <c r="K458" s="22"/>
      <c r="L458" s="22"/>
      <c r="M458" s="24"/>
      <c r="N458" s="22"/>
      <c r="O458" s="20"/>
      <c r="P458" s="12"/>
      <c r="Q458" s="12"/>
      <c r="R458" s="12"/>
      <c r="S458" s="12"/>
      <c r="T458" s="12"/>
      <c r="U458" s="12"/>
      <c r="V458" s="12"/>
      <c r="W458" s="12"/>
      <c r="X458" s="12"/>
      <c r="Y458" s="12"/>
      <c r="Z458" s="12"/>
      <c r="AA458" s="12"/>
      <c r="AB458" s="12"/>
      <c r="AC458" s="12"/>
      <c r="AD458" s="12"/>
      <c r="AE458" s="12"/>
      <c r="AF458" s="12"/>
      <c r="AG458" s="12"/>
      <c r="AH458" s="12"/>
      <c r="AI458" s="12"/>
      <c r="AJ458" s="12"/>
      <c r="AK458" s="12"/>
      <c r="AL458" s="12"/>
      <c r="AM458" s="12"/>
      <c r="AN458" s="12"/>
      <c r="AO458" s="12"/>
      <c r="AP458" s="12"/>
      <c r="AQ458" s="12"/>
      <c r="AR458" s="12"/>
      <c r="AS458" s="12"/>
      <c r="AT458" s="12"/>
      <c r="AU458" s="12"/>
      <c r="AV458" s="12"/>
      <c r="AW458" s="12"/>
      <c r="AX458" s="12"/>
      <c r="AY458" s="12"/>
      <c r="AZ458" s="12"/>
      <c r="BA458" s="12"/>
      <c r="BB458" s="12"/>
      <c r="BC458" s="12"/>
      <c r="BD458" s="12"/>
      <c r="BE458" s="12"/>
      <c r="BF458" s="12"/>
      <c r="BG458" s="12"/>
      <c r="BH458" s="12"/>
      <c r="BI458" s="12"/>
      <c r="BJ458" s="12"/>
      <c r="BK458" s="12"/>
      <c r="BL458" s="12"/>
      <c r="BM458" s="12"/>
      <c r="BN458" s="12"/>
      <c r="BO458" s="12"/>
      <c r="BP458" s="12"/>
      <c r="BQ458" s="12"/>
      <c r="BR458" s="12"/>
      <c r="BS458" s="12"/>
      <c r="BT458" s="12"/>
      <c r="BU458" s="12"/>
      <c r="BV458" s="12"/>
      <c r="BW458" s="12"/>
      <c r="BX458" s="12"/>
      <c r="BY458" s="12"/>
      <c r="BZ458" s="12"/>
      <c r="CA458" s="12"/>
      <c r="CB458" s="12"/>
      <c r="CC458" s="12"/>
    </row>
    <row r="459" spans="1:81" ht="15.75" x14ac:dyDescent="0.25">
      <c r="A459" s="20"/>
      <c r="B459" s="29"/>
      <c r="C459" s="29"/>
      <c r="D459" s="29"/>
      <c r="E459" s="29"/>
      <c r="F459" s="26"/>
      <c r="G459" s="13"/>
      <c r="H459" s="20"/>
      <c r="I459" s="22"/>
      <c r="J459" s="22"/>
      <c r="K459" s="22"/>
      <c r="L459" s="22"/>
      <c r="M459" s="24"/>
      <c r="N459" s="22"/>
      <c r="O459" s="20"/>
      <c r="P459" s="12"/>
      <c r="Q459" s="12"/>
      <c r="R459" s="12"/>
      <c r="S459" s="12"/>
      <c r="T459" s="12"/>
      <c r="U459" s="12"/>
      <c r="V459" s="12"/>
      <c r="W459" s="12"/>
      <c r="X459" s="12"/>
      <c r="Y459" s="12"/>
      <c r="Z459" s="12"/>
      <c r="AA459" s="12"/>
      <c r="AB459" s="12"/>
      <c r="AC459" s="12"/>
      <c r="AD459" s="12"/>
      <c r="AE459" s="12"/>
      <c r="AF459" s="12"/>
      <c r="AG459" s="12"/>
      <c r="AH459" s="12"/>
      <c r="AI459" s="12"/>
      <c r="AJ459" s="12"/>
      <c r="AK459" s="12"/>
      <c r="AL459" s="12"/>
      <c r="AM459" s="12"/>
      <c r="AN459" s="12"/>
      <c r="AO459" s="12"/>
      <c r="AP459" s="12"/>
      <c r="AQ459" s="12"/>
      <c r="AR459" s="12"/>
      <c r="AS459" s="12"/>
      <c r="AT459" s="12"/>
      <c r="AU459" s="12"/>
      <c r="AV459" s="12"/>
      <c r="AW459" s="12"/>
      <c r="AX459" s="12"/>
      <c r="AY459" s="12"/>
      <c r="AZ459" s="12"/>
      <c r="BA459" s="12"/>
      <c r="BB459" s="12"/>
      <c r="BC459" s="12"/>
      <c r="BD459" s="12"/>
      <c r="BE459" s="12"/>
      <c r="BF459" s="12"/>
      <c r="BG459" s="12"/>
      <c r="BH459" s="12"/>
      <c r="BI459" s="12"/>
      <c r="BJ459" s="12"/>
      <c r="BK459" s="12"/>
      <c r="BL459" s="12"/>
      <c r="BM459" s="12"/>
      <c r="BN459" s="12"/>
      <c r="BO459" s="12"/>
      <c r="BP459" s="12"/>
      <c r="BQ459" s="12"/>
      <c r="BR459" s="12"/>
      <c r="BS459" s="12"/>
      <c r="BT459" s="12"/>
      <c r="BU459" s="12"/>
      <c r="BV459" s="12"/>
      <c r="BW459" s="12"/>
      <c r="BX459" s="12"/>
      <c r="BY459" s="12"/>
      <c r="BZ459" s="12"/>
      <c r="CA459" s="12"/>
      <c r="CB459" s="12"/>
      <c r="CC459" s="12"/>
    </row>
    <row r="460" spans="1:81" ht="15.75" x14ac:dyDescent="0.25">
      <c r="A460" s="20"/>
      <c r="B460" s="29"/>
      <c r="C460" s="29"/>
      <c r="D460" s="29"/>
      <c r="E460" s="29"/>
      <c r="F460" s="26"/>
      <c r="G460" s="13"/>
      <c r="H460" s="20"/>
      <c r="I460" s="22"/>
      <c r="J460" s="22"/>
      <c r="K460" s="22"/>
      <c r="L460" s="22"/>
      <c r="M460" s="24"/>
      <c r="N460" s="22"/>
      <c r="O460" s="20"/>
      <c r="P460" s="12"/>
      <c r="Q460" s="12"/>
      <c r="R460" s="12"/>
      <c r="S460" s="12"/>
      <c r="T460" s="12"/>
      <c r="U460" s="12"/>
      <c r="V460" s="12"/>
      <c r="W460" s="12"/>
      <c r="X460" s="12"/>
      <c r="Y460" s="12"/>
      <c r="Z460" s="12"/>
      <c r="AA460" s="12"/>
      <c r="AB460" s="12"/>
      <c r="AC460" s="12"/>
      <c r="AD460" s="12"/>
      <c r="AE460" s="12"/>
      <c r="AF460" s="12"/>
      <c r="AG460" s="12"/>
      <c r="AH460" s="12"/>
      <c r="AI460" s="12"/>
      <c r="AJ460" s="12"/>
      <c r="AK460" s="12"/>
      <c r="AL460" s="12"/>
      <c r="AM460" s="12"/>
      <c r="AN460" s="12"/>
      <c r="AO460" s="12"/>
      <c r="AP460" s="12"/>
      <c r="AQ460" s="12"/>
      <c r="AR460" s="12"/>
      <c r="AS460" s="12"/>
      <c r="AT460" s="12"/>
      <c r="AU460" s="12"/>
      <c r="AV460" s="12"/>
      <c r="AW460" s="12"/>
      <c r="AX460" s="12"/>
      <c r="AY460" s="12"/>
      <c r="AZ460" s="12"/>
      <c r="BA460" s="12"/>
      <c r="BB460" s="12"/>
      <c r="BC460" s="12"/>
      <c r="BD460" s="12"/>
      <c r="BE460" s="12"/>
      <c r="BF460" s="12"/>
      <c r="BG460" s="12"/>
      <c r="BH460" s="12"/>
      <c r="BI460" s="12"/>
      <c r="BJ460" s="12"/>
      <c r="BK460" s="12"/>
      <c r="BL460" s="12"/>
      <c r="BM460" s="12"/>
      <c r="BN460" s="12"/>
      <c r="BO460" s="12"/>
      <c r="BP460" s="12"/>
      <c r="BQ460" s="12"/>
      <c r="BR460" s="12"/>
      <c r="BS460" s="12"/>
      <c r="BT460" s="12"/>
      <c r="BU460" s="12"/>
      <c r="BV460" s="12"/>
      <c r="BW460" s="12"/>
      <c r="BX460" s="12"/>
      <c r="BY460" s="12"/>
      <c r="BZ460" s="12"/>
      <c r="CA460" s="12"/>
      <c r="CB460" s="12"/>
      <c r="CC460" s="12"/>
    </row>
    <row r="461" spans="1:81" ht="15.75" x14ac:dyDescent="0.25">
      <c r="A461" s="20"/>
      <c r="B461" s="29"/>
      <c r="C461" s="29"/>
      <c r="D461" s="29"/>
      <c r="E461" s="29"/>
      <c r="F461" s="26"/>
      <c r="G461" s="13"/>
      <c r="H461" s="20"/>
      <c r="I461" s="22"/>
      <c r="J461" s="22"/>
      <c r="K461" s="22"/>
      <c r="L461" s="22"/>
      <c r="M461" s="24"/>
      <c r="N461" s="22"/>
      <c r="O461" s="20"/>
      <c r="P461" s="12"/>
      <c r="Q461" s="12"/>
      <c r="R461" s="12"/>
      <c r="S461" s="12"/>
      <c r="T461" s="12"/>
      <c r="U461" s="12"/>
      <c r="V461" s="12"/>
      <c r="W461" s="12"/>
      <c r="X461" s="12"/>
      <c r="Y461" s="12"/>
      <c r="Z461" s="12"/>
      <c r="AA461" s="12"/>
      <c r="AB461" s="12"/>
      <c r="AC461" s="12"/>
      <c r="AD461" s="12"/>
      <c r="AE461" s="12"/>
      <c r="AF461" s="12"/>
      <c r="AG461" s="12"/>
      <c r="AH461" s="12"/>
      <c r="AI461" s="12"/>
      <c r="AJ461" s="12"/>
      <c r="AK461" s="12"/>
      <c r="AL461" s="12"/>
      <c r="AM461" s="12"/>
      <c r="AN461" s="12"/>
      <c r="AO461" s="12"/>
      <c r="AP461" s="12"/>
      <c r="AQ461" s="12"/>
      <c r="AR461" s="12"/>
      <c r="AS461" s="12"/>
      <c r="AT461" s="12"/>
      <c r="AU461" s="12"/>
      <c r="AV461" s="12"/>
      <c r="AW461" s="12"/>
      <c r="AX461" s="12"/>
      <c r="AY461" s="12"/>
      <c r="AZ461" s="12"/>
      <c r="BA461" s="12"/>
      <c r="BB461" s="12"/>
      <c r="BC461" s="12"/>
      <c r="BD461" s="12"/>
      <c r="BE461" s="12"/>
      <c r="BF461" s="12"/>
      <c r="BG461" s="12"/>
      <c r="BH461" s="12"/>
      <c r="BI461" s="12"/>
      <c r="BJ461" s="12"/>
      <c r="BK461" s="12"/>
      <c r="BL461" s="12"/>
      <c r="BM461" s="12"/>
      <c r="BN461" s="12"/>
      <c r="BO461" s="12"/>
      <c r="BP461" s="12"/>
      <c r="BQ461" s="12"/>
      <c r="BR461" s="12"/>
      <c r="BS461" s="12"/>
      <c r="BT461" s="12"/>
      <c r="BU461" s="12"/>
      <c r="BV461" s="12"/>
      <c r="BW461" s="12"/>
      <c r="BX461" s="12"/>
      <c r="BY461" s="12"/>
      <c r="BZ461" s="12"/>
      <c r="CA461" s="12"/>
      <c r="CB461" s="12"/>
      <c r="CC461" s="12"/>
    </row>
    <row r="462" spans="1:81" ht="15.75" x14ac:dyDescent="0.25">
      <c r="A462" s="20"/>
      <c r="B462" s="29"/>
      <c r="C462" s="29"/>
      <c r="D462" s="29"/>
      <c r="E462" s="29"/>
      <c r="F462" s="26"/>
      <c r="G462" s="13"/>
      <c r="H462" s="20"/>
      <c r="I462" s="22"/>
      <c r="J462" s="22"/>
      <c r="K462" s="22"/>
      <c r="L462" s="22"/>
      <c r="M462" s="24"/>
      <c r="N462" s="22"/>
      <c r="O462" s="20"/>
      <c r="P462" s="12"/>
      <c r="Q462" s="12"/>
      <c r="R462" s="12"/>
      <c r="S462" s="12"/>
      <c r="T462" s="12"/>
      <c r="U462" s="12"/>
      <c r="V462" s="12"/>
      <c r="W462" s="12"/>
      <c r="X462" s="12"/>
      <c r="Y462" s="12"/>
      <c r="Z462" s="12"/>
      <c r="AA462" s="12"/>
      <c r="AB462" s="12"/>
      <c r="AC462" s="12"/>
      <c r="AD462" s="12"/>
      <c r="AE462" s="12"/>
      <c r="AF462" s="12"/>
      <c r="AG462" s="12"/>
      <c r="AH462" s="12"/>
      <c r="AI462" s="12"/>
      <c r="AJ462" s="12"/>
      <c r="AK462" s="12"/>
      <c r="AL462" s="12"/>
      <c r="AM462" s="12"/>
      <c r="AN462" s="12"/>
      <c r="AO462" s="12"/>
      <c r="AP462" s="12"/>
      <c r="AQ462" s="12"/>
      <c r="AR462" s="12"/>
      <c r="AS462" s="12"/>
      <c r="AT462" s="12"/>
      <c r="AU462" s="12"/>
      <c r="AV462" s="12"/>
      <c r="AW462" s="12"/>
      <c r="AX462" s="12"/>
      <c r="AY462" s="12"/>
      <c r="AZ462" s="12"/>
      <c r="BA462" s="12"/>
      <c r="BB462" s="12"/>
      <c r="BC462" s="12"/>
      <c r="BD462" s="12"/>
      <c r="BE462" s="12"/>
      <c r="BF462" s="12"/>
      <c r="BG462" s="12"/>
      <c r="BH462" s="12"/>
      <c r="BI462" s="12"/>
      <c r="BJ462" s="12"/>
      <c r="BK462" s="12"/>
      <c r="BL462" s="12"/>
      <c r="BM462" s="12"/>
      <c r="BN462" s="12"/>
      <c r="BO462" s="12"/>
      <c r="BP462" s="12"/>
      <c r="BQ462" s="12"/>
      <c r="BR462" s="12"/>
      <c r="BS462" s="12"/>
      <c r="BT462" s="12"/>
      <c r="BU462" s="12"/>
      <c r="BV462" s="12"/>
      <c r="BW462" s="12"/>
      <c r="BX462" s="12"/>
      <c r="BY462" s="12"/>
      <c r="BZ462" s="12"/>
      <c r="CA462" s="12"/>
      <c r="CB462" s="12"/>
      <c r="CC462" s="12"/>
    </row>
    <row r="463" spans="1:81" ht="15.75" x14ac:dyDescent="0.25">
      <c r="A463" s="20"/>
      <c r="B463" s="29"/>
      <c r="C463" s="29"/>
      <c r="D463" s="29"/>
      <c r="E463" s="29"/>
      <c r="F463" s="26"/>
      <c r="G463" s="13"/>
      <c r="H463" s="20"/>
      <c r="I463" s="22"/>
      <c r="J463" s="22"/>
      <c r="K463" s="22"/>
      <c r="L463" s="22"/>
      <c r="M463" s="24"/>
      <c r="N463" s="22"/>
      <c r="O463" s="20"/>
      <c r="P463" s="12"/>
      <c r="Q463" s="12"/>
      <c r="R463" s="12"/>
      <c r="S463" s="12"/>
      <c r="T463" s="12"/>
      <c r="U463" s="12"/>
      <c r="V463" s="12"/>
      <c r="W463" s="12"/>
      <c r="X463" s="12"/>
      <c r="Y463" s="12"/>
      <c r="Z463" s="12"/>
      <c r="AA463" s="12"/>
      <c r="AB463" s="12"/>
      <c r="AC463" s="12"/>
      <c r="AD463" s="12"/>
      <c r="AE463" s="12"/>
      <c r="AF463" s="12"/>
      <c r="AG463" s="12"/>
      <c r="AH463" s="12"/>
      <c r="AI463" s="12"/>
      <c r="AJ463" s="12"/>
      <c r="AK463" s="12"/>
      <c r="AL463" s="12"/>
      <c r="AM463" s="12"/>
      <c r="AN463" s="12"/>
      <c r="AO463" s="12"/>
      <c r="AP463" s="12"/>
      <c r="AQ463" s="12"/>
      <c r="AR463" s="12"/>
      <c r="AS463" s="12"/>
      <c r="AT463" s="12"/>
      <c r="AU463" s="12"/>
      <c r="AV463" s="12"/>
      <c r="AW463" s="12"/>
      <c r="AX463" s="12"/>
      <c r="AY463" s="12"/>
      <c r="AZ463" s="12"/>
      <c r="BA463" s="12"/>
      <c r="BB463" s="12"/>
      <c r="BC463" s="12"/>
      <c r="BD463" s="12"/>
      <c r="BE463" s="12"/>
      <c r="BF463" s="12"/>
      <c r="BG463" s="12"/>
      <c r="BH463" s="12"/>
      <c r="BI463" s="12"/>
      <c r="BJ463" s="12"/>
      <c r="BK463" s="12"/>
      <c r="BL463" s="12"/>
      <c r="BM463" s="12"/>
      <c r="BN463" s="12"/>
      <c r="BO463" s="12"/>
      <c r="BP463" s="12"/>
      <c r="BQ463" s="12"/>
      <c r="BR463" s="12"/>
      <c r="BS463" s="12"/>
      <c r="BT463" s="12"/>
      <c r="BU463" s="12"/>
      <c r="BV463" s="12"/>
      <c r="BW463" s="12"/>
      <c r="BX463" s="12"/>
      <c r="BY463" s="12"/>
      <c r="BZ463" s="12"/>
      <c r="CA463" s="12"/>
      <c r="CB463" s="12"/>
      <c r="CC463" s="12"/>
    </row>
    <row r="464" spans="1:81" ht="15.75" x14ac:dyDescent="0.25">
      <c r="A464" s="20"/>
      <c r="B464" s="29"/>
      <c r="C464" s="29"/>
      <c r="D464" s="29"/>
      <c r="E464" s="29"/>
      <c r="F464" s="26"/>
      <c r="G464" s="13"/>
      <c r="H464" s="20"/>
      <c r="I464" s="22"/>
      <c r="J464" s="22"/>
      <c r="K464" s="22"/>
      <c r="L464" s="22"/>
      <c r="M464" s="24"/>
      <c r="N464" s="22"/>
      <c r="O464" s="20"/>
      <c r="P464" s="12"/>
      <c r="Q464" s="12"/>
      <c r="R464" s="12"/>
      <c r="S464" s="12"/>
      <c r="T464" s="12"/>
      <c r="U464" s="12"/>
      <c r="V464" s="12"/>
      <c r="W464" s="12"/>
      <c r="X464" s="12"/>
      <c r="Y464" s="12"/>
      <c r="Z464" s="12"/>
      <c r="AA464" s="12"/>
      <c r="AB464" s="12"/>
      <c r="AC464" s="12"/>
      <c r="AD464" s="12"/>
      <c r="AE464" s="12"/>
      <c r="AF464" s="12"/>
      <c r="AG464" s="12"/>
      <c r="AH464" s="12"/>
      <c r="AI464" s="12"/>
      <c r="AJ464" s="12"/>
      <c r="AK464" s="12"/>
      <c r="AL464" s="12"/>
      <c r="AM464" s="12"/>
      <c r="AN464" s="12"/>
      <c r="AO464" s="12"/>
      <c r="AP464" s="12"/>
      <c r="AQ464" s="12"/>
      <c r="AR464" s="12"/>
      <c r="AS464" s="12"/>
      <c r="AT464" s="12"/>
      <c r="AU464" s="12"/>
      <c r="AV464" s="12"/>
      <c r="AW464" s="12"/>
      <c r="AX464" s="12"/>
      <c r="AY464" s="12"/>
      <c r="AZ464" s="12"/>
      <c r="BA464" s="12"/>
      <c r="BB464" s="12"/>
      <c r="BC464" s="12"/>
      <c r="BD464" s="12"/>
      <c r="BE464" s="12"/>
      <c r="BF464" s="12"/>
      <c r="BG464" s="12"/>
      <c r="BH464" s="12"/>
      <c r="BI464" s="12"/>
      <c r="BJ464" s="12"/>
      <c r="BK464" s="12"/>
      <c r="BL464" s="12"/>
      <c r="BM464" s="12"/>
      <c r="BN464" s="12"/>
      <c r="BO464" s="12"/>
      <c r="BP464" s="12"/>
      <c r="BQ464" s="12"/>
      <c r="BR464" s="12"/>
      <c r="BS464" s="12"/>
      <c r="BT464" s="12"/>
      <c r="BU464" s="12"/>
      <c r="BV464" s="12"/>
      <c r="BW464" s="12"/>
      <c r="BX464" s="12"/>
      <c r="BY464" s="12"/>
      <c r="BZ464" s="12"/>
      <c r="CA464" s="12"/>
      <c r="CB464" s="12"/>
      <c r="CC464" s="12"/>
    </row>
    <row r="465" spans="1:81" ht="15.75" x14ac:dyDescent="0.25">
      <c r="A465" s="20"/>
      <c r="B465" s="29"/>
      <c r="C465" s="29"/>
      <c r="D465" s="29"/>
      <c r="E465" s="29"/>
      <c r="F465" s="26"/>
      <c r="G465" s="13"/>
      <c r="H465" s="20"/>
      <c r="I465" s="22"/>
      <c r="J465" s="22"/>
      <c r="K465" s="22"/>
      <c r="L465" s="22"/>
      <c r="M465" s="24"/>
      <c r="N465" s="22"/>
      <c r="O465" s="20"/>
      <c r="P465" s="12"/>
      <c r="Q465" s="12"/>
      <c r="R465" s="12"/>
      <c r="S465" s="12"/>
      <c r="T465" s="12"/>
      <c r="U465" s="12"/>
      <c r="V465" s="12"/>
      <c r="W465" s="12"/>
      <c r="X465" s="12"/>
      <c r="Y465" s="12"/>
      <c r="Z465" s="12"/>
      <c r="AA465" s="12"/>
      <c r="AB465" s="12"/>
      <c r="AC465" s="12"/>
      <c r="AD465" s="12"/>
      <c r="AE465" s="12"/>
      <c r="AF465" s="12"/>
      <c r="AG465" s="12"/>
      <c r="AH465" s="12"/>
      <c r="AI465" s="12"/>
      <c r="AJ465" s="12"/>
      <c r="AK465" s="12"/>
      <c r="AL465" s="12"/>
      <c r="AM465" s="12"/>
      <c r="AN465" s="12"/>
      <c r="AO465" s="12"/>
      <c r="AP465" s="12"/>
      <c r="AQ465" s="12"/>
      <c r="AR465" s="12"/>
      <c r="AS465" s="12"/>
      <c r="AT465" s="12"/>
      <c r="AU465" s="12"/>
      <c r="AV465" s="12"/>
      <c r="AW465" s="12"/>
      <c r="AX465" s="12"/>
      <c r="AY465" s="12"/>
      <c r="AZ465" s="12"/>
      <c r="BA465" s="12"/>
      <c r="BB465" s="12"/>
      <c r="BC465" s="12"/>
      <c r="BD465" s="12"/>
      <c r="BE465" s="12"/>
      <c r="BF465" s="12"/>
      <c r="BG465" s="12"/>
      <c r="BH465" s="12"/>
      <c r="BI465" s="12"/>
      <c r="BJ465" s="12"/>
      <c r="BK465" s="12"/>
      <c r="BL465" s="12"/>
      <c r="BM465" s="12"/>
      <c r="BN465" s="12"/>
      <c r="BO465" s="12"/>
      <c r="BP465" s="12"/>
      <c r="BQ465" s="12"/>
      <c r="BR465" s="12"/>
      <c r="BS465" s="12"/>
      <c r="BT465" s="12"/>
      <c r="BU465" s="12"/>
      <c r="BV465" s="12"/>
      <c r="BW465" s="12"/>
      <c r="BX465" s="12"/>
      <c r="BY465" s="12"/>
      <c r="BZ465" s="12"/>
      <c r="CA465" s="12"/>
      <c r="CB465" s="12"/>
      <c r="CC465" s="12"/>
    </row>
    <row r="466" spans="1:81" ht="15.75" x14ac:dyDescent="0.25">
      <c r="A466" s="20"/>
      <c r="B466" s="29"/>
      <c r="C466" s="29"/>
      <c r="D466" s="29"/>
      <c r="E466" s="29"/>
      <c r="F466" s="26"/>
      <c r="G466" s="13"/>
      <c r="H466" s="20"/>
      <c r="I466" s="22"/>
      <c r="J466" s="22"/>
      <c r="K466" s="22"/>
      <c r="L466" s="22"/>
      <c r="M466" s="24"/>
      <c r="N466" s="22"/>
      <c r="O466" s="20"/>
      <c r="P466" s="12"/>
      <c r="Q466" s="12"/>
      <c r="R466" s="12"/>
      <c r="S466" s="12"/>
      <c r="T466" s="12"/>
      <c r="U466" s="12"/>
      <c r="V466" s="12"/>
      <c r="W466" s="12"/>
      <c r="X466" s="12"/>
      <c r="Y466" s="12"/>
      <c r="Z466" s="12"/>
      <c r="AA466" s="12"/>
      <c r="AB466" s="12"/>
      <c r="AC466" s="12"/>
      <c r="AD466" s="12"/>
      <c r="AE466" s="12"/>
      <c r="AF466" s="12"/>
      <c r="AG466" s="12"/>
      <c r="AH466" s="12"/>
      <c r="AI466" s="12"/>
      <c r="AJ466" s="12"/>
      <c r="AK466" s="12"/>
      <c r="AL466" s="12"/>
      <c r="AM466" s="12"/>
      <c r="AN466" s="12"/>
      <c r="AO466" s="12"/>
      <c r="AP466" s="12"/>
      <c r="AQ466" s="12"/>
      <c r="AR466" s="12"/>
      <c r="AS466" s="12"/>
      <c r="AT466" s="12"/>
      <c r="AU466" s="12"/>
      <c r="AV466" s="12"/>
      <c r="AW466" s="12"/>
      <c r="AX466" s="12"/>
      <c r="AY466" s="12"/>
      <c r="AZ466" s="12"/>
      <c r="BA466" s="12"/>
      <c r="BB466" s="12"/>
      <c r="BC466" s="12"/>
      <c r="BD466" s="12"/>
      <c r="BE466" s="12"/>
      <c r="BF466" s="12"/>
      <c r="BG466" s="12"/>
      <c r="BH466" s="12"/>
      <c r="BI466" s="12"/>
      <c r="BJ466" s="12"/>
      <c r="BK466" s="12"/>
      <c r="BL466" s="12"/>
      <c r="BM466" s="12"/>
      <c r="BN466" s="12"/>
      <c r="BO466" s="12"/>
      <c r="BP466" s="12"/>
      <c r="BQ466" s="12"/>
      <c r="BR466" s="12"/>
      <c r="BS466" s="12"/>
      <c r="BT466" s="12"/>
      <c r="BU466" s="12"/>
      <c r="BV466" s="12"/>
      <c r="BW466" s="12"/>
      <c r="BX466" s="12"/>
      <c r="BY466" s="12"/>
      <c r="BZ466" s="12"/>
      <c r="CA466" s="12"/>
      <c r="CB466" s="12"/>
      <c r="CC466" s="12"/>
    </row>
    <row r="467" spans="1:81" ht="15.75" x14ac:dyDescent="0.25">
      <c r="A467" s="20"/>
      <c r="B467" s="29"/>
      <c r="C467" s="29"/>
      <c r="D467" s="29"/>
      <c r="E467" s="29"/>
      <c r="F467" s="26"/>
      <c r="G467" s="13"/>
      <c r="H467" s="20"/>
      <c r="I467" s="22"/>
      <c r="J467" s="22"/>
      <c r="K467" s="22"/>
      <c r="L467" s="22"/>
      <c r="M467" s="24"/>
      <c r="N467" s="22"/>
      <c r="O467" s="20"/>
      <c r="P467" s="12"/>
      <c r="Q467" s="12"/>
      <c r="R467" s="12"/>
      <c r="S467" s="12"/>
      <c r="T467" s="12"/>
      <c r="U467" s="12"/>
      <c r="V467" s="12"/>
      <c r="W467" s="12"/>
      <c r="X467" s="12"/>
      <c r="Y467" s="12"/>
      <c r="Z467" s="12"/>
      <c r="AA467" s="12"/>
      <c r="AB467" s="12"/>
      <c r="AC467" s="12"/>
      <c r="AD467" s="12"/>
      <c r="AE467" s="12"/>
      <c r="AF467" s="12"/>
      <c r="AG467" s="12"/>
      <c r="AH467" s="12"/>
      <c r="AI467" s="12"/>
      <c r="AJ467" s="12"/>
      <c r="AK467" s="12"/>
      <c r="AL467" s="12"/>
      <c r="AM467" s="12"/>
      <c r="AN467" s="12"/>
      <c r="AO467" s="12"/>
      <c r="AP467" s="12"/>
      <c r="AQ467" s="12"/>
      <c r="AR467" s="12"/>
      <c r="AS467" s="12"/>
      <c r="AT467" s="12"/>
      <c r="AU467" s="12"/>
      <c r="AV467" s="12"/>
      <c r="AW467" s="12"/>
      <c r="AX467" s="12"/>
      <c r="AY467" s="12"/>
      <c r="AZ467" s="12"/>
      <c r="BA467" s="12"/>
      <c r="BB467" s="12"/>
      <c r="BC467" s="12"/>
      <c r="BD467" s="12"/>
      <c r="BE467" s="12"/>
      <c r="BF467" s="12"/>
      <c r="BG467" s="12"/>
      <c r="BH467" s="12"/>
      <c r="BI467" s="12"/>
      <c r="BJ467" s="12"/>
      <c r="BK467" s="12"/>
      <c r="BL467" s="12"/>
      <c r="BM467" s="12"/>
      <c r="BN467" s="12"/>
      <c r="BO467" s="12"/>
      <c r="BP467" s="12"/>
      <c r="BQ467" s="12"/>
      <c r="BR467" s="12"/>
      <c r="BS467" s="12"/>
      <c r="BT467" s="12"/>
      <c r="BU467" s="12"/>
      <c r="BV467" s="12"/>
      <c r="BW467" s="12"/>
      <c r="BX467" s="12"/>
      <c r="BY467" s="12"/>
      <c r="BZ467" s="12"/>
      <c r="CA467" s="12"/>
      <c r="CB467" s="12"/>
      <c r="CC467" s="12"/>
    </row>
    <row r="468" spans="1:81" ht="15.75" x14ac:dyDescent="0.25">
      <c r="A468" s="20"/>
      <c r="B468" s="29"/>
      <c r="C468" s="29"/>
      <c r="D468" s="29"/>
      <c r="E468" s="29"/>
      <c r="F468" s="26"/>
      <c r="G468" s="13"/>
      <c r="H468" s="20"/>
      <c r="I468" s="22"/>
      <c r="J468" s="22"/>
      <c r="K468" s="22"/>
      <c r="L468" s="22"/>
      <c r="M468" s="24"/>
      <c r="N468" s="22"/>
      <c r="O468" s="20"/>
      <c r="P468" s="12"/>
      <c r="Q468" s="12"/>
      <c r="R468" s="12"/>
      <c r="S468" s="12"/>
      <c r="T468" s="12"/>
      <c r="U468" s="12"/>
      <c r="V468" s="12"/>
      <c r="W468" s="12"/>
      <c r="X468" s="12"/>
      <c r="Y468" s="12"/>
      <c r="Z468" s="12"/>
      <c r="AA468" s="12"/>
      <c r="AB468" s="12"/>
      <c r="AC468" s="12"/>
      <c r="AD468" s="12"/>
      <c r="AE468" s="12"/>
      <c r="AF468" s="12"/>
      <c r="AG468" s="12"/>
      <c r="AH468" s="12"/>
      <c r="AI468" s="12"/>
      <c r="AJ468" s="12"/>
      <c r="AK468" s="12"/>
      <c r="AL468" s="12"/>
      <c r="AM468" s="12"/>
      <c r="AN468" s="12"/>
      <c r="AO468" s="12"/>
      <c r="AP468" s="12"/>
      <c r="AQ468" s="12"/>
      <c r="AR468" s="12"/>
      <c r="AS468" s="12"/>
      <c r="AT468" s="12"/>
      <c r="AU468" s="12"/>
      <c r="AV468" s="12"/>
      <c r="AW468" s="12"/>
      <c r="AX468" s="12"/>
      <c r="AY468" s="12"/>
      <c r="AZ468" s="12"/>
      <c r="BA468" s="12"/>
      <c r="BB468" s="12"/>
      <c r="BC468" s="12"/>
      <c r="BD468" s="12"/>
      <c r="BE468" s="12"/>
      <c r="BF468" s="12"/>
      <c r="BG468" s="12"/>
      <c r="BH468" s="12"/>
      <c r="BI468" s="12"/>
      <c r="BJ468" s="12"/>
      <c r="BK468" s="12"/>
      <c r="BL468" s="12"/>
      <c r="BM468" s="12"/>
      <c r="BN468" s="12"/>
      <c r="BO468" s="12"/>
      <c r="BP468" s="12"/>
      <c r="BQ468" s="12"/>
      <c r="BR468" s="12"/>
      <c r="BS468" s="12"/>
      <c r="BT468" s="12"/>
      <c r="BU468" s="12"/>
      <c r="BV468" s="12"/>
      <c r="BW468" s="12"/>
      <c r="BX468" s="12"/>
      <c r="BY468" s="12"/>
      <c r="BZ468" s="12"/>
      <c r="CA468" s="12"/>
      <c r="CB468" s="12"/>
      <c r="CC468" s="12"/>
    </row>
    <row r="469" spans="1:81" ht="15.75" x14ac:dyDescent="0.25">
      <c r="A469" s="20"/>
      <c r="B469" s="29"/>
      <c r="C469" s="29"/>
      <c r="D469" s="29"/>
      <c r="E469" s="29"/>
      <c r="F469" s="26"/>
      <c r="G469" s="13"/>
      <c r="H469" s="20"/>
      <c r="I469" s="22"/>
      <c r="J469" s="22"/>
      <c r="K469" s="22"/>
      <c r="L469" s="22"/>
      <c r="M469" s="24"/>
      <c r="N469" s="22"/>
      <c r="O469" s="20"/>
      <c r="P469" s="12"/>
      <c r="Q469" s="12"/>
      <c r="R469" s="12"/>
      <c r="S469" s="12"/>
      <c r="T469" s="12"/>
      <c r="U469" s="12"/>
      <c r="V469" s="12"/>
      <c r="W469" s="12"/>
      <c r="X469" s="12"/>
      <c r="Y469" s="12"/>
      <c r="Z469" s="12"/>
      <c r="AA469" s="12"/>
      <c r="AB469" s="12"/>
      <c r="AC469" s="12"/>
      <c r="AD469" s="12"/>
      <c r="AE469" s="12"/>
      <c r="AF469" s="12"/>
      <c r="AG469" s="12"/>
      <c r="AH469" s="12"/>
      <c r="AI469" s="12"/>
      <c r="AJ469" s="12"/>
      <c r="AK469" s="12"/>
      <c r="AL469" s="12"/>
      <c r="AM469" s="12"/>
      <c r="AN469" s="12"/>
      <c r="AO469" s="12"/>
      <c r="AP469" s="12"/>
      <c r="AQ469" s="12"/>
      <c r="AR469" s="12"/>
      <c r="AS469" s="12"/>
      <c r="AT469" s="12"/>
      <c r="AU469" s="12"/>
      <c r="AV469" s="12"/>
      <c r="AW469" s="12"/>
      <c r="AX469" s="12"/>
      <c r="AY469" s="12"/>
      <c r="AZ469" s="12"/>
      <c r="BA469" s="12"/>
      <c r="BB469" s="12"/>
      <c r="BC469" s="12"/>
      <c r="BD469" s="12"/>
      <c r="BE469" s="12"/>
      <c r="BF469" s="12"/>
      <c r="BG469" s="12"/>
      <c r="BH469" s="12"/>
      <c r="BI469" s="12"/>
      <c r="BJ469" s="12"/>
      <c r="BK469" s="12"/>
      <c r="BL469" s="12"/>
      <c r="BM469" s="12"/>
      <c r="BN469" s="12"/>
      <c r="BO469" s="12"/>
      <c r="BP469" s="12"/>
      <c r="BQ469" s="12"/>
      <c r="BR469" s="12"/>
      <c r="BS469" s="12"/>
      <c r="BT469" s="12"/>
      <c r="BU469" s="12"/>
      <c r="BV469" s="12"/>
      <c r="BW469" s="12"/>
      <c r="BX469" s="12"/>
      <c r="BY469" s="12"/>
      <c r="BZ469" s="12"/>
      <c r="CA469" s="12"/>
      <c r="CB469" s="12"/>
      <c r="CC469" s="12"/>
    </row>
    <row r="470" spans="1:81" ht="15.75" x14ac:dyDescent="0.25">
      <c r="A470" s="20"/>
      <c r="B470" s="29"/>
      <c r="C470" s="29"/>
      <c r="D470" s="29"/>
      <c r="E470" s="29"/>
      <c r="F470" s="26"/>
      <c r="G470" s="13"/>
      <c r="H470" s="20"/>
      <c r="I470" s="22"/>
      <c r="J470" s="22"/>
      <c r="K470" s="22"/>
      <c r="L470" s="22"/>
      <c r="M470" s="24"/>
      <c r="N470" s="22"/>
      <c r="O470" s="20"/>
      <c r="P470" s="12"/>
      <c r="Q470" s="12"/>
      <c r="R470" s="12"/>
      <c r="S470" s="12"/>
      <c r="T470" s="12"/>
      <c r="U470" s="12"/>
      <c r="V470" s="12"/>
      <c r="W470" s="12"/>
      <c r="X470" s="12"/>
      <c r="Y470" s="12"/>
      <c r="Z470" s="12"/>
      <c r="AA470" s="12"/>
      <c r="AB470" s="12"/>
      <c r="AC470" s="12"/>
      <c r="AD470" s="12"/>
      <c r="AE470" s="12"/>
      <c r="AF470" s="12"/>
      <c r="AG470" s="12"/>
      <c r="AH470" s="12"/>
      <c r="AI470" s="12"/>
      <c r="AJ470" s="12"/>
      <c r="AK470" s="12"/>
      <c r="AL470" s="12"/>
      <c r="AM470" s="12"/>
      <c r="AN470" s="12"/>
      <c r="AO470" s="12"/>
      <c r="AP470" s="12"/>
      <c r="AQ470" s="12"/>
      <c r="AR470" s="12"/>
      <c r="AS470" s="12"/>
      <c r="AT470" s="12"/>
      <c r="AU470" s="12"/>
      <c r="AV470" s="12"/>
      <c r="AW470" s="12"/>
      <c r="AX470" s="12"/>
      <c r="AY470" s="12"/>
      <c r="AZ470" s="12"/>
      <c r="BA470" s="12"/>
      <c r="BB470" s="12"/>
      <c r="BC470" s="12"/>
      <c r="BD470" s="12"/>
      <c r="BE470" s="12"/>
      <c r="BF470" s="12"/>
      <c r="BG470" s="12"/>
      <c r="BH470" s="12"/>
      <c r="BI470" s="12"/>
      <c r="BJ470" s="12"/>
      <c r="BK470" s="12"/>
      <c r="BL470" s="12"/>
      <c r="BM470" s="12"/>
      <c r="BN470" s="12"/>
      <c r="BO470" s="12"/>
      <c r="BP470" s="12"/>
      <c r="BQ470" s="12"/>
      <c r="BR470" s="12"/>
      <c r="BS470" s="12"/>
      <c r="BT470" s="12"/>
      <c r="BU470" s="12"/>
      <c r="BV470" s="12"/>
      <c r="BW470" s="12"/>
      <c r="BX470" s="12"/>
      <c r="BY470" s="12"/>
      <c r="BZ470" s="12"/>
      <c r="CA470" s="12"/>
      <c r="CB470" s="12"/>
      <c r="CC470" s="12"/>
    </row>
    <row r="471" spans="1:81" ht="15.75" x14ac:dyDescent="0.25">
      <c r="A471" s="20"/>
      <c r="B471" s="29"/>
      <c r="C471" s="29"/>
      <c r="D471" s="29"/>
      <c r="E471" s="29"/>
      <c r="F471" s="26"/>
      <c r="G471" s="13"/>
      <c r="H471" s="20"/>
      <c r="I471" s="22"/>
      <c r="J471" s="22"/>
      <c r="K471" s="22"/>
      <c r="L471" s="22"/>
      <c r="M471" s="24"/>
      <c r="N471" s="22"/>
      <c r="O471" s="20"/>
      <c r="P471" s="12"/>
      <c r="Q471" s="12"/>
      <c r="R471" s="12"/>
      <c r="S471" s="12"/>
      <c r="T471" s="12"/>
      <c r="U471" s="12"/>
      <c r="V471" s="12"/>
      <c r="W471" s="12"/>
      <c r="X471" s="12"/>
      <c r="Y471" s="12"/>
      <c r="Z471" s="12"/>
      <c r="AA471" s="12"/>
      <c r="AB471" s="12"/>
      <c r="AC471" s="12"/>
      <c r="AD471" s="12"/>
      <c r="AE471" s="12"/>
      <c r="AF471" s="12"/>
      <c r="AG471" s="12"/>
      <c r="AH471" s="12"/>
      <c r="AI471" s="12"/>
      <c r="AJ471" s="12"/>
      <c r="AK471" s="12"/>
      <c r="AL471" s="12"/>
      <c r="AM471" s="12"/>
      <c r="AN471" s="12"/>
      <c r="AO471" s="12"/>
      <c r="AP471" s="12"/>
      <c r="AQ471" s="12"/>
      <c r="AR471" s="12"/>
      <c r="AS471" s="12"/>
      <c r="AT471" s="12"/>
      <c r="AU471" s="12"/>
      <c r="AV471" s="12"/>
      <c r="AW471" s="12"/>
      <c r="AX471" s="12"/>
      <c r="AY471" s="12"/>
      <c r="AZ471" s="12"/>
      <c r="BA471" s="12"/>
      <c r="BB471" s="12"/>
      <c r="BC471" s="12"/>
      <c r="BD471" s="12"/>
      <c r="BE471" s="12"/>
      <c r="BF471" s="12"/>
      <c r="BG471" s="12"/>
      <c r="BH471" s="12"/>
      <c r="BI471" s="12"/>
      <c r="BJ471" s="12"/>
      <c r="BK471" s="12"/>
      <c r="BL471" s="12"/>
      <c r="BM471" s="12"/>
      <c r="BN471" s="12"/>
      <c r="BO471" s="12"/>
      <c r="BP471" s="12"/>
      <c r="BQ471" s="12"/>
      <c r="BR471" s="12"/>
      <c r="BS471" s="12"/>
      <c r="BT471" s="12"/>
      <c r="BU471" s="12"/>
      <c r="BV471" s="12"/>
      <c r="BW471" s="12"/>
      <c r="BX471" s="12"/>
      <c r="BY471" s="12"/>
      <c r="BZ471" s="12"/>
      <c r="CA471" s="12"/>
      <c r="CB471" s="12"/>
      <c r="CC471" s="12"/>
    </row>
    <row r="472" spans="1:81" ht="15.75" x14ac:dyDescent="0.25">
      <c r="A472" s="20"/>
      <c r="B472" s="29"/>
      <c r="C472" s="29"/>
      <c r="D472" s="29"/>
      <c r="E472" s="29"/>
      <c r="F472" s="26"/>
      <c r="G472" s="13"/>
      <c r="H472" s="20"/>
      <c r="I472" s="22"/>
      <c r="J472" s="22"/>
      <c r="K472" s="22"/>
      <c r="L472" s="22"/>
      <c r="M472" s="24"/>
      <c r="N472" s="22"/>
      <c r="O472" s="20"/>
      <c r="P472" s="12"/>
      <c r="Q472" s="12"/>
      <c r="R472" s="12"/>
      <c r="S472" s="12"/>
      <c r="T472" s="12"/>
      <c r="U472" s="12"/>
      <c r="V472" s="12"/>
      <c r="W472" s="12"/>
      <c r="X472" s="12"/>
      <c r="Y472" s="12"/>
      <c r="Z472" s="12"/>
      <c r="AA472" s="12"/>
      <c r="AB472" s="12"/>
      <c r="AC472" s="12"/>
      <c r="AD472" s="12"/>
      <c r="AE472" s="12"/>
      <c r="AF472" s="12"/>
      <c r="AG472" s="12"/>
      <c r="AH472" s="12"/>
      <c r="AI472" s="12"/>
      <c r="AJ472" s="12"/>
      <c r="AK472" s="12"/>
      <c r="AL472" s="12"/>
      <c r="AM472" s="12"/>
      <c r="AN472" s="12"/>
      <c r="AO472" s="12"/>
      <c r="AP472" s="12"/>
      <c r="AQ472" s="12"/>
      <c r="AR472" s="12"/>
      <c r="AS472" s="12"/>
      <c r="AT472" s="12"/>
      <c r="AU472" s="12"/>
      <c r="AV472" s="12"/>
      <c r="AW472" s="12"/>
      <c r="AX472" s="12"/>
      <c r="AY472" s="12"/>
      <c r="AZ472" s="12"/>
      <c r="BA472" s="12"/>
      <c r="BB472" s="12"/>
      <c r="BC472" s="12"/>
      <c r="BD472" s="12"/>
      <c r="BE472" s="12"/>
      <c r="BF472" s="12"/>
      <c r="BG472" s="12"/>
      <c r="BH472" s="12"/>
      <c r="BI472" s="12"/>
      <c r="BJ472" s="12"/>
      <c r="BK472" s="12"/>
      <c r="BL472" s="12"/>
      <c r="BM472" s="12"/>
      <c r="BN472" s="12"/>
      <c r="BO472" s="12"/>
      <c r="BP472" s="12"/>
      <c r="BQ472" s="12"/>
      <c r="BR472" s="12"/>
      <c r="BS472" s="12"/>
      <c r="BT472" s="12"/>
      <c r="BU472" s="12"/>
      <c r="BV472" s="12"/>
      <c r="BW472" s="12"/>
      <c r="BX472" s="12"/>
      <c r="BY472" s="12"/>
      <c r="BZ472" s="12"/>
      <c r="CA472" s="12"/>
      <c r="CB472" s="12"/>
      <c r="CC472" s="12"/>
    </row>
    <row r="473" spans="1:81" ht="15.75" x14ac:dyDescent="0.25">
      <c r="A473" s="20"/>
      <c r="B473" s="29"/>
      <c r="C473" s="29"/>
      <c r="D473" s="29"/>
      <c r="E473" s="29"/>
      <c r="F473" s="26"/>
      <c r="G473" s="13"/>
      <c r="H473" s="20"/>
      <c r="I473" s="22"/>
      <c r="J473" s="22"/>
      <c r="K473" s="22"/>
      <c r="L473" s="22"/>
      <c r="M473" s="24"/>
      <c r="N473" s="22"/>
      <c r="O473" s="20"/>
      <c r="P473" s="12"/>
      <c r="Q473" s="12"/>
      <c r="R473" s="12"/>
      <c r="S473" s="12"/>
      <c r="T473" s="12"/>
      <c r="U473" s="12"/>
      <c r="V473" s="12"/>
      <c r="W473" s="12"/>
      <c r="X473" s="12"/>
      <c r="Y473" s="12"/>
      <c r="Z473" s="12"/>
      <c r="AA473" s="12"/>
      <c r="AB473" s="12"/>
      <c r="AC473" s="12"/>
      <c r="AD473" s="12"/>
      <c r="AE473" s="12"/>
      <c r="AF473" s="12"/>
      <c r="AG473" s="12"/>
      <c r="AH473" s="12"/>
      <c r="AI473" s="12"/>
      <c r="AJ473" s="12"/>
      <c r="AK473" s="12"/>
      <c r="AL473" s="12"/>
      <c r="AM473" s="12"/>
      <c r="AN473" s="12"/>
      <c r="AO473" s="12"/>
      <c r="AP473" s="12"/>
      <c r="AQ473" s="12"/>
      <c r="AR473" s="12"/>
      <c r="AS473" s="12"/>
      <c r="AT473" s="12"/>
      <c r="AU473" s="12"/>
      <c r="AV473" s="12"/>
      <c r="AW473" s="12"/>
      <c r="AX473" s="12"/>
      <c r="AY473" s="12"/>
      <c r="AZ473" s="12"/>
      <c r="BA473" s="12"/>
      <c r="BB473" s="12"/>
      <c r="BC473" s="12"/>
      <c r="BD473" s="12"/>
      <c r="BE473" s="12"/>
      <c r="BF473" s="12"/>
      <c r="BG473" s="12"/>
      <c r="BH473" s="12"/>
      <c r="BI473" s="12"/>
      <c r="BJ473" s="12"/>
      <c r="BK473" s="12"/>
      <c r="BL473" s="12"/>
      <c r="BM473" s="12"/>
      <c r="BN473" s="12"/>
      <c r="BO473" s="12"/>
      <c r="BP473" s="12"/>
      <c r="BQ473" s="12"/>
      <c r="BR473" s="12"/>
      <c r="BS473" s="12"/>
      <c r="BT473" s="12"/>
      <c r="BU473" s="12"/>
      <c r="BV473" s="12"/>
      <c r="BW473" s="12"/>
      <c r="BX473" s="12"/>
      <c r="BY473" s="12"/>
      <c r="BZ473" s="12"/>
      <c r="CA473" s="12"/>
      <c r="CB473" s="12"/>
      <c r="CC473" s="12"/>
    </row>
    <row r="474" spans="1:81" ht="15.75" x14ac:dyDescent="0.25">
      <c r="A474" s="20"/>
      <c r="B474" s="29"/>
      <c r="C474" s="29"/>
      <c r="D474" s="29"/>
      <c r="E474" s="29"/>
      <c r="F474" s="26"/>
      <c r="G474" s="13"/>
      <c r="H474" s="20"/>
      <c r="I474" s="22"/>
      <c r="J474" s="22"/>
      <c r="K474" s="22"/>
      <c r="L474" s="22"/>
      <c r="M474" s="24"/>
      <c r="N474" s="22"/>
      <c r="O474" s="20"/>
      <c r="P474" s="12"/>
      <c r="Q474" s="12"/>
      <c r="R474" s="12"/>
      <c r="S474" s="12"/>
      <c r="T474" s="12"/>
      <c r="U474" s="12"/>
      <c r="V474" s="12"/>
      <c r="W474" s="12"/>
      <c r="X474" s="12"/>
      <c r="Y474" s="12"/>
      <c r="Z474" s="12"/>
      <c r="AA474" s="12"/>
      <c r="AB474" s="12"/>
      <c r="AC474" s="12"/>
      <c r="AD474" s="12"/>
      <c r="AE474" s="12"/>
      <c r="AF474" s="12"/>
      <c r="AG474" s="12"/>
      <c r="AH474" s="12"/>
      <c r="AI474" s="12"/>
      <c r="AJ474" s="12"/>
      <c r="AK474" s="12"/>
      <c r="AL474" s="12"/>
      <c r="AM474" s="12"/>
      <c r="AN474" s="12"/>
      <c r="AO474" s="12"/>
      <c r="AP474" s="12"/>
      <c r="AQ474" s="12"/>
      <c r="AR474" s="12"/>
      <c r="AS474" s="12"/>
      <c r="AT474" s="12"/>
      <c r="AU474" s="12"/>
      <c r="AV474" s="12"/>
      <c r="AW474" s="12"/>
      <c r="AX474" s="12"/>
      <c r="AY474" s="12"/>
      <c r="AZ474" s="12"/>
      <c r="BA474" s="12"/>
      <c r="BB474" s="12"/>
      <c r="BC474" s="12"/>
      <c r="BD474" s="12"/>
      <c r="BE474" s="12"/>
      <c r="BF474" s="12"/>
      <c r="BG474" s="12"/>
      <c r="BH474" s="12"/>
      <c r="BI474" s="12"/>
      <c r="BJ474" s="12"/>
      <c r="BK474" s="12"/>
      <c r="BL474" s="12"/>
      <c r="BM474" s="12"/>
      <c r="BN474" s="12"/>
      <c r="BO474" s="12"/>
      <c r="BP474" s="12"/>
      <c r="BQ474" s="12"/>
      <c r="BR474" s="12"/>
      <c r="BS474" s="12"/>
      <c r="BT474" s="12"/>
      <c r="BU474" s="12"/>
      <c r="BV474" s="12"/>
      <c r="BW474" s="12"/>
      <c r="BX474" s="12"/>
      <c r="BY474" s="12"/>
      <c r="BZ474" s="12"/>
      <c r="CA474" s="12"/>
      <c r="CB474" s="12"/>
      <c r="CC474" s="12"/>
    </row>
    <row r="475" spans="1:81" ht="15.75" x14ac:dyDescent="0.25">
      <c r="A475" s="20"/>
      <c r="B475" s="29"/>
      <c r="C475" s="29"/>
      <c r="D475" s="29"/>
      <c r="E475" s="29"/>
      <c r="F475" s="26"/>
      <c r="G475" s="13"/>
      <c r="H475" s="20"/>
      <c r="I475" s="22"/>
      <c r="J475" s="22"/>
      <c r="K475" s="22"/>
      <c r="L475" s="22"/>
      <c r="M475" s="24"/>
      <c r="N475" s="22"/>
      <c r="O475" s="20"/>
      <c r="P475" s="12"/>
      <c r="Q475" s="12"/>
      <c r="R475" s="12"/>
      <c r="S475" s="12"/>
      <c r="T475" s="12"/>
      <c r="U475" s="12"/>
      <c r="V475" s="12"/>
      <c r="W475" s="12"/>
      <c r="X475" s="12"/>
      <c r="Y475" s="12"/>
      <c r="Z475" s="12"/>
      <c r="AA475" s="12"/>
      <c r="AB475" s="12"/>
      <c r="AC475" s="12"/>
      <c r="AD475" s="12"/>
      <c r="AE475" s="12"/>
      <c r="AF475" s="12"/>
      <c r="AG475" s="12"/>
      <c r="AH475" s="12"/>
      <c r="AI475" s="12"/>
      <c r="AJ475" s="12"/>
      <c r="AK475" s="12"/>
      <c r="AL475" s="12"/>
      <c r="AM475" s="12"/>
      <c r="AN475" s="12"/>
      <c r="AO475" s="12"/>
      <c r="AP475" s="12"/>
      <c r="AQ475" s="12"/>
      <c r="AR475" s="12"/>
      <c r="AS475" s="12"/>
      <c r="AT475" s="12"/>
      <c r="AU475" s="12"/>
      <c r="AV475" s="12"/>
      <c r="AW475" s="12"/>
      <c r="AX475" s="12"/>
      <c r="AY475" s="12"/>
      <c r="AZ475" s="12"/>
      <c r="BA475" s="12"/>
      <c r="BB475" s="12"/>
      <c r="BC475" s="12"/>
      <c r="BD475" s="12"/>
      <c r="BE475" s="12"/>
      <c r="BF475" s="12"/>
      <c r="BG475" s="12"/>
      <c r="BH475" s="12"/>
      <c r="BI475" s="12"/>
      <c r="BJ475" s="12"/>
      <c r="BK475" s="12"/>
      <c r="BL475" s="12"/>
      <c r="BM475" s="12"/>
      <c r="BN475" s="12"/>
      <c r="BO475" s="12"/>
      <c r="BP475" s="12"/>
      <c r="BQ475" s="12"/>
      <c r="BR475" s="12"/>
      <c r="BS475" s="12"/>
      <c r="BT475" s="12"/>
      <c r="BU475" s="12"/>
      <c r="BV475" s="12"/>
      <c r="BW475" s="12"/>
      <c r="BX475" s="12"/>
      <c r="BY475" s="12"/>
      <c r="BZ475" s="12"/>
      <c r="CA475" s="12"/>
      <c r="CB475" s="12"/>
      <c r="CC475" s="12"/>
    </row>
    <row r="476" spans="1:81" ht="15.75" x14ac:dyDescent="0.25">
      <c r="A476" s="20"/>
      <c r="B476" s="29"/>
      <c r="C476" s="29"/>
      <c r="D476" s="29"/>
      <c r="E476" s="29"/>
      <c r="F476" s="26"/>
      <c r="G476" s="13"/>
      <c r="H476" s="20"/>
      <c r="I476" s="22"/>
      <c r="J476" s="22"/>
      <c r="K476" s="22"/>
      <c r="L476" s="22"/>
      <c r="M476" s="24"/>
      <c r="N476" s="22"/>
      <c r="O476" s="20"/>
      <c r="P476" s="12"/>
      <c r="Q476" s="12"/>
      <c r="R476" s="12"/>
      <c r="S476" s="12"/>
      <c r="T476" s="12"/>
      <c r="U476" s="12"/>
      <c r="V476" s="12"/>
      <c r="W476" s="12"/>
      <c r="X476" s="12"/>
      <c r="Y476" s="12"/>
      <c r="Z476" s="12"/>
      <c r="AA476" s="12"/>
      <c r="AB476" s="12"/>
      <c r="AC476" s="12"/>
      <c r="AD476" s="12"/>
      <c r="AE476" s="12"/>
      <c r="AF476" s="12"/>
      <c r="AG476" s="12"/>
      <c r="AH476" s="12"/>
      <c r="AI476" s="12"/>
      <c r="AJ476" s="12"/>
      <c r="AK476" s="12"/>
      <c r="AL476" s="12"/>
      <c r="AM476" s="12"/>
      <c r="AN476" s="12"/>
      <c r="AO476" s="12"/>
      <c r="AP476" s="12"/>
      <c r="AQ476" s="12"/>
      <c r="AR476" s="12"/>
      <c r="AS476" s="12"/>
      <c r="AT476" s="12"/>
      <c r="AU476" s="12"/>
      <c r="AV476" s="12"/>
      <c r="AW476" s="12"/>
      <c r="AX476" s="12"/>
      <c r="AY476" s="12"/>
      <c r="AZ476" s="12"/>
      <c r="BA476" s="12"/>
      <c r="BB476" s="12"/>
      <c r="BC476" s="12"/>
      <c r="BD476" s="12"/>
      <c r="BE476" s="12"/>
      <c r="BF476" s="12"/>
      <c r="BG476" s="12"/>
      <c r="BH476" s="12"/>
      <c r="BI476" s="12"/>
      <c r="BJ476" s="12"/>
      <c r="BK476" s="12"/>
      <c r="BL476" s="12"/>
      <c r="BM476" s="12"/>
      <c r="BN476" s="12"/>
      <c r="BO476" s="12"/>
      <c r="BP476" s="12"/>
      <c r="BQ476" s="12"/>
      <c r="BR476" s="12"/>
      <c r="BS476" s="12"/>
      <c r="BT476" s="12"/>
      <c r="BU476" s="12"/>
      <c r="BV476" s="12"/>
      <c r="BW476" s="12"/>
      <c r="BX476" s="12"/>
      <c r="BY476" s="12"/>
      <c r="BZ476" s="12"/>
      <c r="CA476" s="12"/>
      <c r="CB476" s="12"/>
      <c r="CC476" s="12"/>
    </row>
    <row r="477" spans="1:81" ht="15.75" x14ac:dyDescent="0.25">
      <c r="A477" s="20"/>
      <c r="B477" s="29"/>
      <c r="C477" s="29"/>
      <c r="D477" s="29"/>
      <c r="E477" s="29"/>
      <c r="F477" s="26"/>
      <c r="G477" s="13"/>
      <c r="H477" s="20"/>
      <c r="I477" s="22"/>
      <c r="J477" s="22"/>
      <c r="K477" s="22"/>
      <c r="L477" s="22"/>
      <c r="M477" s="24"/>
      <c r="N477" s="22"/>
      <c r="O477" s="20"/>
      <c r="P477" s="12"/>
      <c r="Q477" s="12"/>
      <c r="R477" s="12"/>
      <c r="S477" s="12"/>
      <c r="T477" s="12"/>
      <c r="U477" s="12"/>
      <c r="V477" s="12"/>
      <c r="W477" s="12"/>
      <c r="X477" s="12"/>
      <c r="Y477" s="12"/>
      <c r="Z477" s="12"/>
      <c r="AA477" s="12"/>
      <c r="AB477" s="12"/>
      <c r="AC477" s="12"/>
      <c r="AD477" s="12"/>
      <c r="AE477" s="12"/>
      <c r="AF477" s="12"/>
      <c r="AG477" s="12"/>
      <c r="AH477" s="12"/>
      <c r="AI477" s="12"/>
      <c r="AJ477" s="12"/>
      <c r="AK477" s="12"/>
      <c r="AL477" s="12"/>
      <c r="AM477" s="12"/>
      <c r="AN477" s="12"/>
      <c r="AO477" s="12"/>
      <c r="AP477" s="12"/>
      <c r="AQ477" s="12"/>
      <c r="AR477" s="12"/>
      <c r="AS477" s="12"/>
      <c r="AT477" s="12"/>
      <c r="AU477" s="12"/>
      <c r="AV477" s="12"/>
      <c r="AW477" s="12"/>
      <c r="AX477" s="12"/>
      <c r="AY477" s="12"/>
      <c r="AZ477" s="12"/>
      <c r="BA477" s="12"/>
      <c r="BB477" s="12"/>
      <c r="BC477" s="12"/>
      <c r="BD477" s="12"/>
      <c r="BE477" s="12"/>
      <c r="BF477" s="12"/>
      <c r="BG477" s="12"/>
      <c r="BH477" s="12"/>
      <c r="BI477" s="12"/>
      <c r="BJ477" s="12"/>
      <c r="BK477" s="12"/>
      <c r="BL477" s="12"/>
      <c r="BM477" s="12"/>
      <c r="BN477" s="12"/>
      <c r="BO477" s="12"/>
      <c r="BP477" s="12"/>
      <c r="BQ477" s="12"/>
      <c r="BR477" s="12"/>
      <c r="BS477" s="12"/>
      <c r="BT477" s="12"/>
      <c r="BU477" s="12"/>
      <c r="BV477" s="12"/>
      <c r="BW477" s="12"/>
      <c r="BX477" s="12"/>
      <c r="BY477" s="12"/>
      <c r="BZ477" s="12"/>
      <c r="CA477" s="12"/>
      <c r="CB477" s="12"/>
      <c r="CC477" s="12"/>
    </row>
    <row r="478" spans="1:81" ht="15.75" x14ac:dyDescent="0.25">
      <c r="A478" s="20"/>
      <c r="B478" s="29"/>
      <c r="C478" s="29"/>
      <c r="D478" s="29"/>
      <c r="E478" s="29"/>
      <c r="F478" s="26"/>
      <c r="G478" s="13"/>
      <c r="H478" s="20"/>
      <c r="I478" s="22"/>
      <c r="J478" s="22"/>
      <c r="K478" s="22"/>
      <c r="L478" s="22"/>
      <c r="M478" s="24"/>
      <c r="N478" s="22"/>
      <c r="O478" s="20"/>
      <c r="P478" s="12"/>
      <c r="Q478" s="12"/>
      <c r="R478" s="12"/>
      <c r="S478" s="12"/>
      <c r="T478" s="12"/>
      <c r="U478" s="12"/>
      <c r="V478" s="12"/>
      <c r="W478" s="12"/>
      <c r="X478" s="12"/>
      <c r="Y478" s="12"/>
      <c r="Z478" s="12"/>
      <c r="AA478" s="12"/>
      <c r="AB478" s="12"/>
      <c r="AC478" s="12"/>
      <c r="AD478" s="12"/>
      <c r="AE478" s="12"/>
      <c r="AF478" s="12"/>
      <c r="AG478" s="12"/>
      <c r="AH478" s="12"/>
      <c r="AI478" s="12"/>
      <c r="AJ478" s="12"/>
      <c r="AK478" s="12"/>
      <c r="AL478" s="12"/>
      <c r="AM478" s="12"/>
      <c r="AN478" s="12"/>
      <c r="AO478" s="12"/>
      <c r="AP478" s="12"/>
      <c r="AQ478" s="12"/>
      <c r="AR478" s="12"/>
      <c r="AS478" s="12"/>
      <c r="AT478" s="12"/>
      <c r="AU478" s="12"/>
      <c r="AV478" s="12"/>
      <c r="AW478" s="12"/>
      <c r="AX478" s="12"/>
      <c r="AY478" s="12"/>
      <c r="AZ478" s="12"/>
      <c r="BA478" s="12"/>
      <c r="BB478" s="12"/>
      <c r="BC478" s="12"/>
      <c r="BD478" s="12"/>
      <c r="BE478" s="12"/>
      <c r="BF478" s="12"/>
      <c r="BG478" s="12"/>
      <c r="BH478" s="12"/>
      <c r="BI478" s="12"/>
      <c r="BJ478" s="12"/>
      <c r="BK478" s="12"/>
      <c r="BL478" s="12"/>
      <c r="BM478" s="12"/>
      <c r="BN478" s="12"/>
      <c r="BO478" s="12"/>
      <c r="BP478" s="12"/>
      <c r="BQ478" s="12"/>
      <c r="BR478" s="12"/>
      <c r="BS478" s="12"/>
      <c r="BT478" s="12"/>
      <c r="BU478" s="12"/>
      <c r="BV478" s="12"/>
      <c r="BW478" s="12"/>
      <c r="BX478" s="12"/>
      <c r="BY478" s="12"/>
      <c r="BZ478" s="12"/>
      <c r="CA478" s="12"/>
      <c r="CB478" s="12"/>
      <c r="CC478" s="12"/>
    </row>
    <row r="479" spans="1:81" ht="15.75" x14ac:dyDescent="0.25">
      <c r="A479" s="20"/>
      <c r="B479" s="29"/>
      <c r="C479" s="29"/>
      <c r="D479" s="29"/>
      <c r="E479" s="29"/>
      <c r="F479" s="26"/>
      <c r="G479" s="13"/>
      <c r="H479" s="20"/>
      <c r="I479" s="22"/>
      <c r="J479" s="22"/>
      <c r="K479" s="22"/>
      <c r="L479" s="22"/>
      <c r="M479" s="24"/>
      <c r="N479" s="22"/>
      <c r="O479" s="20"/>
      <c r="P479" s="12"/>
      <c r="Q479" s="12"/>
      <c r="R479" s="12"/>
      <c r="S479" s="12"/>
      <c r="T479" s="12"/>
      <c r="U479" s="12"/>
      <c r="V479" s="12"/>
      <c r="W479" s="12"/>
      <c r="X479" s="12"/>
      <c r="Y479" s="12"/>
      <c r="Z479" s="12"/>
      <c r="AA479" s="12"/>
      <c r="AB479" s="12"/>
      <c r="AC479" s="12"/>
      <c r="AD479" s="12"/>
      <c r="AE479" s="12"/>
      <c r="AF479" s="12"/>
      <c r="AG479" s="12"/>
      <c r="AH479" s="12"/>
      <c r="AI479" s="12"/>
      <c r="AJ479" s="12"/>
      <c r="AK479" s="12"/>
      <c r="AL479" s="12"/>
      <c r="AM479" s="12"/>
      <c r="AN479" s="12"/>
      <c r="AO479" s="12"/>
      <c r="AP479" s="12"/>
      <c r="AQ479" s="12"/>
      <c r="AR479" s="12"/>
      <c r="AS479" s="12"/>
      <c r="AT479" s="12"/>
      <c r="AU479" s="12"/>
      <c r="AV479" s="12"/>
      <c r="AW479" s="12"/>
      <c r="AX479" s="12"/>
      <c r="AY479" s="12"/>
      <c r="AZ479" s="12"/>
      <c r="BA479" s="12"/>
      <c r="BB479" s="12"/>
      <c r="BC479" s="12"/>
      <c r="BD479" s="12"/>
      <c r="BE479" s="12"/>
      <c r="BF479" s="12"/>
      <c r="BG479" s="12"/>
      <c r="BH479" s="12"/>
      <c r="BI479" s="12"/>
      <c r="BJ479" s="12"/>
      <c r="BK479" s="12"/>
      <c r="BL479" s="12"/>
      <c r="BM479" s="12"/>
      <c r="BN479" s="12"/>
      <c r="BO479" s="12"/>
      <c r="BP479" s="12"/>
      <c r="BQ479" s="12"/>
      <c r="BR479" s="12"/>
      <c r="BS479" s="12"/>
      <c r="BT479" s="12"/>
      <c r="BU479" s="12"/>
      <c r="BV479" s="12"/>
      <c r="BW479" s="12"/>
      <c r="BX479" s="12"/>
      <c r="BY479" s="12"/>
      <c r="BZ479" s="12"/>
      <c r="CA479" s="12"/>
      <c r="CB479" s="12"/>
      <c r="CC479" s="12"/>
    </row>
    <row r="480" spans="1:81" ht="15.75" x14ac:dyDescent="0.25">
      <c r="A480" s="20"/>
      <c r="B480" s="29"/>
      <c r="C480" s="29"/>
      <c r="D480" s="29"/>
      <c r="E480" s="29"/>
      <c r="F480" s="26"/>
      <c r="G480" s="13"/>
      <c r="H480" s="20"/>
      <c r="I480" s="22"/>
      <c r="J480" s="22"/>
      <c r="K480" s="22"/>
      <c r="L480" s="22"/>
      <c r="M480" s="24"/>
      <c r="N480" s="22"/>
      <c r="O480" s="20"/>
      <c r="P480" s="12"/>
      <c r="Q480" s="12"/>
      <c r="R480" s="12"/>
      <c r="S480" s="12"/>
      <c r="T480" s="12"/>
      <c r="U480" s="12"/>
      <c r="V480" s="12"/>
      <c r="W480" s="12"/>
      <c r="X480" s="12"/>
      <c r="Y480" s="12"/>
      <c r="Z480" s="12"/>
      <c r="AA480" s="12"/>
      <c r="AB480" s="12"/>
      <c r="AC480" s="12"/>
      <c r="AD480" s="12"/>
      <c r="AE480" s="12"/>
      <c r="AF480" s="12"/>
      <c r="AG480" s="12"/>
      <c r="AH480" s="12"/>
      <c r="AI480" s="12"/>
      <c r="AJ480" s="12"/>
      <c r="AK480" s="12"/>
      <c r="AL480" s="12"/>
      <c r="AM480" s="12"/>
      <c r="AN480" s="12"/>
      <c r="AO480" s="12"/>
      <c r="AP480" s="12"/>
      <c r="AQ480" s="12"/>
      <c r="AR480" s="12"/>
      <c r="AS480" s="12"/>
      <c r="AT480" s="12"/>
      <c r="AU480" s="12"/>
      <c r="AV480" s="12"/>
      <c r="AW480" s="12"/>
      <c r="AX480" s="12"/>
      <c r="AY480" s="12"/>
      <c r="AZ480" s="12"/>
      <c r="BA480" s="12"/>
      <c r="BB480" s="12"/>
      <c r="BC480" s="12"/>
      <c r="BD480" s="12"/>
      <c r="BE480" s="12"/>
      <c r="BF480" s="12"/>
      <c r="BG480" s="12"/>
      <c r="BH480" s="12"/>
      <c r="BI480" s="12"/>
      <c r="BJ480" s="12"/>
      <c r="BK480" s="12"/>
      <c r="BL480" s="12"/>
      <c r="BM480" s="12"/>
      <c r="BN480" s="12"/>
      <c r="BO480" s="12"/>
      <c r="BP480" s="12"/>
      <c r="BQ480" s="12"/>
      <c r="BR480" s="12"/>
      <c r="BS480" s="12"/>
      <c r="BT480" s="12"/>
      <c r="BU480" s="12"/>
      <c r="BV480" s="12"/>
      <c r="BW480" s="12"/>
      <c r="BX480" s="12"/>
      <c r="BY480" s="12"/>
      <c r="BZ480" s="12"/>
      <c r="CA480" s="12"/>
      <c r="CB480" s="12"/>
      <c r="CC480" s="12"/>
    </row>
    <row r="481" spans="1:81" ht="15.75" x14ac:dyDescent="0.25">
      <c r="A481" s="20"/>
      <c r="B481" s="29"/>
      <c r="C481" s="29"/>
      <c r="D481" s="29"/>
      <c r="E481" s="29"/>
      <c r="F481" s="26"/>
      <c r="G481" s="13"/>
      <c r="H481" s="20"/>
      <c r="I481" s="22"/>
      <c r="J481" s="22"/>
      <c r="K481" s="22"/>
      <c r="L481" s="22"/>
      <c r="M481" s="24"/>
      <c r="N481" s="22"/>
      <c r="O481" s="20"/>
      <c r="P481" s="12"/>
      <c r="Q481" s="12"/>
      <c r="R481" s="12"/>
      <c r="S481" s="12"/>
      <c r="T481" s="12"/>
      <c r="U481" s="12"/>
      <c r="V481" s="12"/>
      <c r="W481" s="12"/>
      <c r="X481" s="12"/>
      <c r="Y481" s="12"/>
      <c r="Z481" s="12"/>
      <c r="AA481" s="12"/>
      <c r="AB481" s="12"/>
      <c r="AC481" s="12"/>
      <c r="AD481" s="12"/>
      <c r="AE481" s="12"/>
      <c r="AF481" s="12"/>
      <c r="AG481" s="12"/>
      <c r="AH481" s="12"/>
      <c r="AI481" s="12"/>
      <c r="AJ481" s="12"/>
      <c r="AK481" s="12"/>
      <c r="AL481" s="12"/>
      <c r="AM481" s="12"/>
      <c r="AN481" s="12"/>
      <c r="AO481" s="12"/>
      <c r="AP481" s="12"/>
      <c r="AQ481" s="12"/>
      <c r="AR481" s="12"/>
      <c r="AS481" s="12"/>
      <c r="AT481" s="12"/>
      <c r="AU481" s="12"/>
      <c r="AV481" s="12"/>
      <c r="AW481" s="12"/>
      <c r="AX481" s="12"/>
      <c r="AY481" s="12"/>
      <c r="AZ481" s="12"/>
      <c r="BA481" s="12"/>
      <c r="BB481" s="12"/>
      <c r="BC481" s="12"/>
      <c r="BD481" s="12"/>
      <c r="BE481" s="12"/>
      <c r="BF481" s="12"/>
      <c r="BG481" s="12"/>
      <c r="BH481" s="12"/>
      <c r="BI481" s="12"/>
      <c r="BJ481" s="12"/>
      <c r="BK481" s="12"/>
      <c r="BL481" s="12"/>
      <c r="BM481" s="12"/>
      <c r="BN481" s="12"/>
      <c r="BO481" s="12"/>
      <c r="BP481" s="12"/>
      <c r="BQ481" s="12"/>
      <c r="BR481" s="12"/>
      <c r="BS481" s="12"/>
      <c r="BT481" s="12"/>
      <c r="BU481" s="12"/>
      <c r="BV481" s="12"/>
      <c r="BW481" s="12"/>
      <c r="BX481" s="12"/>
      <c r="BY481" s="12"/>
      <c r="BZ481" s="12"/>
      <c r="CA481" s="12"/>
      <c r="CB481" s="12"/>
      <c r="CC481" s="12"/>
    </row>
    <row r="482" spans="1:81" ht="15.75" x14ac:dyDescent="0.25">
      <c r="A482" s="20"/>
      <c r="B482" s="29"/>
      <c r="C482" s="29"/>
      <c r="D482" s="29"/>
      <c r="E482" s="29"/>
      <c r="F482" s="26"/>
      <c r="G482" s="13"/>
      <c r="H482" s="20"/>
      <c r="I482" s="22"/>
      <c r="J482" s="22"/>
      <c r="K482" s="22"/>
      <c r="L482" s="22"/>
      <c r="M482" s="24"/>
      <c r="N482" s="22"/>
      <c r="O482" s="20"/>
      <c r="P482" s="12"/>
      <c r="Q482" s="12"/>
      <c r="R482" s="12"/>
      <c r="S482" s="12"/>
      <c r="T482" s="12"/>
      <c r="U482" s="12"/>
      <c r="V482" s="12"/>
      <c r="W482" s="12"/>
      <c r="X482" s="12"/>
      <c r="Y482" s="12"/>
      <c r="Z482" s="12"/>
      <c r="AA482" s="12"/>
      <c r="AB482" s="12"/>
      <c r="AC482" s="12"/>
      <c r="AD482" s="12"/>
      <c r="AE482" s="12"/>
      <c r="AF482" s="12"/>
      <c r="AG482" s="12"/>
      <c r="AH482" s="12"/>
      <c r="AI482" s="12"/>
      <c r="AJ482" s="12"/>
      <c r="AK482" s="12"/>
      <c r="AL482" s="12"/>
      <c r="AM482" s="12"/>
      <c r="AN482" s="12"/>
      <c r="AO482" s="12"/>
      <c r="AP482" s="12"/>
      <c r="AQ482" s="12"/>
      <c r="AR482" s="12"/>
      <c r="AS482" s="12"/>
      <c r="AT482" s="12"/>
      <c r="AU482" s="12"/>
      <c r="AV482" s="12"/>
      <c r="AW482" s="12"/>
      <c r="AX482" s="12"/>
      <c r="AY482" s="12"/>
      <c r="AZ482" s="12"/>
      <c r="BA482" s="12"/>
      <c r="BB482" s="12"/>
      <c r="BC482" s="12"/>
      <c r="BD482" s="12"/>
      <c r="BE482" s="12"/>
      <c r="BF482" s="12"/>
      <c r="BG482" s="12"/>
      <c r="BH482" s="12"/>
      <c r="BI482" s="12"/>
      <c r="BJ482" s="12"/>
      <c r="BK482" s="12"/>
      <c r="BL482" s="12"/>
      <c r="BM482" s="12"/>
      <c r="BN482" s="12"/>
      <c r="BO482" s="12"/>
      <c r="BP482" s="12"/>
      <c r="BQ482" s="12"/>
      <c r="BR482" s="12"/>
      <c r="BS482" s="12"/>
      <c r="BT482" s="12"/>
      <c r="BU482" s="12"/>
      <c r="BV482" s="12"/>
      <c r="BW482" s="12"/>
      <c r="BX482" s="12"/>
      <c r="BY482" s="12"/>
      <c r="BZ482" s="12"/>
      <c r="CA482" s="12"/>
      <c r="CB482" s="12"/>
      <c r="CC482" s="12"/>
    </row>
    <row r="483" spans="1:81" ht="15.75" x14ac:dyDescent="0.25">
      <c r="A483" s="20"/>
      <c r="B483" s="29"/>
      <c r="C483" s="29"/>
      <c r="D483" s="29"/>
      <c r="E483" s="29"/>
      <c r="F483" s="26"/>
      <c r="G483" s="13"/>
      <c r="H483" s="20"/>
      <c r="I483" s="22"/>
      <c r="J483" s="22"/>
      <c r="K483" s="22"/>
      <c r="L483" s="22"/>
      <c r="M483" s="24"/>
      <c r="N483" s="22"/>
      <c r="O483" s="20"/>
      <c r="P483" s="12"/>
      <c r="Q483" s="12"/>
      <c r="R483" s="12"/>
      <c r="S483" s="12"/>
      <c r="T483" s="12"/>
      <c r="U483" s="12"/>
      <c r="V483" s="12"/>
      <c r="W483" s="12"/>
      <c r="X483" s="12"/>
      <c r="Y483" s="12"/>
      <c r="Z483" s="12"/>
      <c r="AA483" s="12"/>
      <c r="AB483" s="12"/>
      <c r="AC483" s="12"/>
      <c r="AD483" s="12"/>
      <c r="AE483" s="12"/>
      <c r="AF483" s="12"/>
      <c r="AG483" s="12"/>
      <c r="AH483" s="12"/>
      <c r="AI483" s="12"/>
      <c r="AJ483" s="12"/>
      <c r="AK483" s="12"/>
      <c r="AL483" s="12"/>
      <c r="AM483" s="12"/>
      <c r="AN483" s="12"/>
      <c r="AO483" s="12"/>
      <c r="AP483" s="12"/>
      <c r="AQ483" s="12"/>
      <c r="AR483" s="12"/>
      <c r="AS483" s="12"/>
      <c r="AT483" s="12"/>
      <c r="AU483" s="12"/>
      <c r="AV483" s="12"/>
      <c r="AW483" s="12"/>
      <c r="AX483" s="12"/>
      <c r="AY483" s="12"/>
      <c r="AZ483" s="12"/>
      <c r="BA483" s="12"/>
      <c r="BB483" s="12"/>
      <c r="BC483" s="12"/>
      <c r="BD483" s="12"/>
      <c r="BE483" s="12"/>
      <c r="BF483" s="12"/>
      <c r="BG483" s="12"/>
      <c r="BH483" s="12"/>
      <c r="BI483" s="12"/>
      <c r="BJ483" s="12"/>
      <c r="BK483" s="12"/>
      <c r="BL483" s="12"/>
      <c r="BM483" s="12"/>
      <c r="BN483" s="12"/>
      <c r="BO483" s="12"/>
      <c r="BP483" s="12"/>
      <c r="BQ483" s="12"/>
      <c r="BR483" s="12"/>
      <c r="BS483" s="12"/>
      <c r="BT483" s="12"/>
      <c r="BU483" s="12"/>
      <c r="BV483" s="12"/>
      <c r="BW483" s="12"/>
      <c r="BX483" s="12"/>
      <c r="BY483" s="12"/>
      <c r="BZ483" s="12"/>
      <c r="CA483" s="12"/>
      <c r="CB483" s="12"/>
      <c r="CC483" s="12"/>
    </row>
    <row r="484" spans="1:81" ht="15.75" x14ac:dyDescent="0.25">
      <c r="A484" s="20"/>
      <c r="B484" s="29"/>
      <c r="C484" s="29"/>
      <c r="D484" s="29"/>
      <c r="E484" s="29"/>
      <c r="F484" s="26"/>
      <c r="G484" s="13"/>
      <c r="H484" s="20"/>
      <c r="I484" s="22"/>
      <c r="J484" s="22"/>
      <c r="K484" s="22"/>
      <c r="L484" s="22"/>
      <c r="M484" s="24"/>
      <c r="N484" s="22"/>
      <c r="O484" s="20"/>
      <c r="P484" s="12"/>
      <c r="Q484" s="12"/>
      <c r="R484" s="12"/>
      <c r="S484" s="12"/>
      <c r="T484" s="12"/>
      <c r="U484" s="12"/>
      <c r="V484" s="12"/>
      <c r="W484" s="12"/>
      <c r="X484" s="12"/>
      <c r="Y484" s="12"/>
      <c r="Z484" s="12"/>
      <c r="AA484" s="12"/>
      <c r="AB484" s="12"/>
      <c r="AC484" s="12"/>
      <c r="AD484" s="12"/>
      <c r="AE484" s="12"/>
      <c r="AF484" s="12"/>
      <c r="AG484" s="12"/>
      <c r="AH484" s="12"/>
      <c r="AI484" s="12"/>
      <c r="AJ484" s="12"/>
      <c r="AK484" s="12"/>
      <c r="AL484" s="12"/>
      <c r="AM484" s="12"/>
      <c r="AN484" s="12"/>
      <c r="AO484" s="12"/>
      <c r="AP484" s="12"/>
      <c r="AQ484" s="12"/>
      <c r="AR484" s="12"/>
      <c r="AS484" s="12"/>
      <c r="AT484" s="12"/>
      <c r="AU484" s="12"/>
      <c r="AV484" s="12"/>
      <c r="AW484" s="12"/>
      <c r="AX484" s="12"/>
      <c r="AY484" s="12"/>
      <c r="AZ484" s="12"/>
      <c r="BA484" s="12"/>
      <c r="BB484" s="12"/>
      <c r="BC484" s="12"/>
      <c r="BD484" s="12"/>
      <c r="BE484" s="12"/>
      <c r="BF484" s="12"/>
      <c r="BG484" s="12"/>
      <c r="BH484" s="12"/>
      <c r="BI484" s="12"/>
      <c r="BJ484" s="12"/>
      <c r="BK484" s="12"/>
      <c r="BL484" s="12"/>
      <c r="BM484" s="12"/>
      <c r="BN484" s="12"/>
      <c r="BO484" s="12"/>
      <c r="BP484" s="12"/>
      <c r="BQ484" s="12"/>
      <c r="BR484" s="12"/>
      <c r="BS484" s="12"/>
      <c r="BT484" s="12"/>
      <c r="BU484" s="12"/>
      <c r="BV484" s="12"/>
      <c r="BW484" s="12"/>
      <c r="BX484" s="12"/>
      <c r="BY484" s="12"/>
      <c r="BZ484" s="12"/>
      <c r="CA484" s="12"/>
      <c r="CB484" s="12"/>
      <c r="CC484" s="12"/>
    </row>
    <row r="485" spans="1:81" ht="15.75" x14ac:dyDescent="0.25">
      <c r="A485" s="20"/>
      <c r="B485" s="29"/>
      <c r="C485" s="29"/>
      <c r="D485" s="29"/>
      <c r="E485" s="29"/>
      <c r="F485" s="26"/>
      <c r="G485" s="13"/>
      <c r="H485" s="20"/>
      <c r="I485" s="22"/>
      <c r="J485" s="22"/>
      <c r="K485" s="22"/>
      <c r="L485" s="22"/>
      <c r="M485" s="24"/>
      <c r="N485" s="22"/>
      <c r="O485" s="20"/>
      <c r="P485" s="12"/>
      <c r="Q485" s="12"/>
      <c r="R485" s="12"/>
      <c r="S485" s="12"/>
      <c r="T485" s="12"/>
      <c r="U485" s="12"/>
      <c r="V485" s="12"/>
      <c r="W485" s="12"/>
      <c r="X485" s="12"/>
      <c r="Y485" s="12"/>
      <c r="Z485" s="12"/>
      <c r="AA485" s="12"/>
      <c r="AB485" s="12"/>
      <c r="AC485" s="12"/>
      <c r="AD485" s="12"/>
      <c r="AE485" s="12"/>
      <c r="AF485" s="12"/>
      <c r="AG485" s="12"/>
      <c r="AH485" s="12"/>
      <c r="AI485" s="12"/>
      <c r="AJ485" s="12"/>
      <c r="AK485" s="12"/>
      <c r="AL485" s="12"/>
      <c r="AM485" s="12"/>
      <c r="AN485" s="12"/>
      <c r="AO485" s="12"/>
      <c r="AP485" s="12"/>
      <c r="AQ485" s="12"/>
      <c r="AR485" s="12"/>
      <c r="AS485" s="12"/>
      <c r="AT485" s="12"/>
      <c r="AU485" s="12"/>
      <c r="AV485" s="12"/>
      <c r="AW485" s="12"/>
      <c r="AX485" s="12"/>
      <c r="AY485" s="12"/>
      <c r="AZ485" s="12"/>
      <c r="BA485" s="12"/>
      <c r="BB485" s="12"/>
      <c r="BC485" s="12"/>
      <c r="BD485" s="12"/>
      <c r="BE485" s="12"/>
      <c r="BF485" s="12"/>
      <c r="BG485" s="12"/>
      <c r="BH485" s="12"/>
      <c r="BI485" s="12"/>
      <c r="BJ485" s="12"/>
      <c r="BK485" s="12"/>
      <c r="BL485" s="12"/>
      <c r="BM485" s="12"/>
      <c r="BN485" s="12"/>
      <c r="BO485" s="12"/>
      <c r="BP485" s="12"/>
      <c r="BQ485" s="12"/>
      <c r="BR485" s="12"/>
      <c r="BS485" s="12"/>
      <c r="BT485" s="12"/>
      <c r="BU485" s="12"/>
      <c r="BV485" s="12"/>
      <c r="BW485" s="12"/>
      <c r="BX485" s="12"/>
      <c r="BY485" s="12"/>
      <c r="BZ485" s="12"/>
      <c r="CA485" s="12"/>
      <c r="CB485" s="12"/>
      <c r="CC485" s="12"/>
    </row>
    <row r="486" spans="1:81" ht="15.75" x14ac:dyDescent="0.25">
      <c r="A486" s="20"/>
      <c r="B486" s="29"/>
      <c r="C486" s="29"/>
      <c r="D486" s="29"/>
      <c r="E486" s="29"/>
      <c r="F486" s="26"/>
      <c r="G486" s="13"/>
      <c r="H486" s="20"/>
      <c r="I486" s="22"/>
      <c r="J486" s="22"/>
      <c r="K486" s="22"/>
      <c r="L486" s="22"/>
      <c r="M486" s="24"/>
      <c r="N486" s="22"/>
      <c r="O486" s="20"/>
      <c r="P486" s="12"/>
      <c r="Q486" s="12"/>
      <c r="R486" s="12"/>
      <c r="S486" s="12"/>
      <c r="T486" s="12"/>
      <c r="U486" s="12"/>
      <c r="V486" s="12"/>
      <c r="W486" s="12"/>
      <c r="X486" s="12"/>
      <c r="Y486" s="12"/>
      <c r="Z486" s="12"/>
      <c r="AA486" s="12"/>
      <c r="AB486" s="12"/>
      <c r="AC486" s="12"/>
      <c r="AD486" s="12"/>
      <c r="AE486" s="12"/>
      <c r="AF486" s="12"/>
      <c r="AG486" s="12"/>
      <c r="AH486" s="12"/>
      <c r="AI486" s="12"/>
      <c r="AJ486" s="12"/>
      <c r="AK486" s="12"/>
      <c r="AL486" s="12"/>
      <c r="AM486" s="12"/>
      <c r="AN486" s="12"/>
      <c r="AO486" s="12"/>
      <c r="AP486" s="12"/>
      <c r="AQ486" s="12"/>
      <c r="AR486" s="12"/>
      <c r="AS486" s="12"/>
      <c r="AT486" s="12"/>
      <c r="AU486" s="12"/>
      <c r="AV486" s="12"/>
      <c r="AW486" s="12"/>
      <c r="AX486" s="12"/>
      <c r="AY486" s="12"/>
      <c r="AZ486" s="12"/>
      <c r="BA486" s="12"/>
      <c r="BB486" s="12"/>
      <c r="BC486" s="12"/>
      <c r="BD486" s="12"/>
      <c r="BE486" s="12"/>
      <c r="BF486" s="12"/>
      <c r="BG486" s="12"/>
      <c r="BH486" s="12"/>
      <c r="BI486" s="12"/>
      <c r="BJ486" s="12"/>
      <c r="BK486" s="12"/>
      <c r="BL486" s="12"/>
      <c r="BM486" s="12"/>
      <c r="BN486" s="12"/>
      <c r="BO486" s="12"/>
      <c r="BP486" s="12"/>
      <c r="BQ486" s="12"/>
      <c r="BR486" s="12"/>
      <c r="BS486" s="12"/>
      <c r="BT486" s="12"/>
      <c r="BU486" s="12"/>
      <c r="BV486" s="12"/>
      <c r="BW486" s="12"/>
      <c r="BX486" s="12"/>
      <c r="BY486" s="12"/>
      <c r="BZ486" s="12"/>
      <c r="CA486" s="12"/>
      <c r="CB486" s="12"/>
      <c r="CC486" s="12"/>
    </row>
    <row r="487" spans="1:81" ht="15.75" x14ac:dyDescent="0.25">
      <c r="A487" s="20"/>
      <c r="B487" s="29"/>
      <c r="C487" s="29"/>
      <c r="D487" s="29"/>
      <c r="E487" s="29"/>
      <c r="F487" s="26"/>
      <c r="G487" s="13"/>
      <c r="H487" s="20"/>
      <c r="I487" s="22"/>
      <c r="J487" s="22"/>
      <c r="K487" s="22"/>
      <c r="L487" s="22"/>
      <c r="M487" s="24"/>
      <c r="N487" s="22"/>
      <c r="O487" s="20"/>
      <c r="P487" s="12"/>
      <c r="Q487" s="12"/>
      <c r="R487" s="12"/>
      <c r="S487" s="12"/>
      <c r="T487" s="12"/>
      <c r="U487" s="12"/>
      <c r="V487" s="12"/>
      <c r="W487" s="12"/>
      <c r="X487" s="12"/>
      <c r="Y487" s="12"/>
      <c r="Z487" s="12"/>
      <c r="AA487" s="12"/>
      <c r="AB487" s="12"/>
      <c r="AC487" s="12"/>
      <c r="AD487" s="12"/>
      <c r="AE487" s="12"/>
      <c r="AF487" s="12"/>
      <c r="AG487" s="12"/>
      <c r="AH487" s="12"/>
      <c r="AI487" s="12"/>
      <c r="AJ487" s="12"/>
      <c r="AK487" s="12"/>
      <c r="AL487" s="12"/>
      <c r="AM487" s="12"/>
      <c r="AN487" s="12"/>
      <c r="AO487" s="12"/>
      <c r="AP487" s="12"/>
      <c r="AQ487" s="12"/>
      <c r="AR487" s="12"/>
      <c r="AS487" s="12"/>
      <c r="AT487" s="12"/>
      <c r="AU487" s="12"/>
      <c r="AV487" s="12"/>
      <c r="AW487" s="12"/>
      <c r="AX487" s="12"/>
      <c r="AY487" s="12"/>
      <c r="AZ487" s="12"/>
      <c r="BA487" s="12"/>
      <c r="BB487" s="12"/>
      <c r="BC487" s="12"/>
      <c r="BD487" s="12"/>
      <c r="BE487" s="12"/>
      <c r="BF487" s="12"/>
      <c r="BG487" s="12"/>
      <c r="BH487" s="12"/>
      <c r="BI487" s="12"/>
      <c r="BJ487" s="12"/>
      <c r="BK487" s="12"/>
      <c r="BL487" s="12"/>
      <c r="BM487" s="12"/>
      <c r="BN487" s="12"/>
      <c r="BO487" s="12"/>
      <c r="BP487" s="12"/>
      <c r="BQ487" s="12"/>
      <c r="BR487" s="12"/>
      <c r="BS487" s="12"/>
      <c r="BT487" s="12"/>
      <c r="BU487" s="12"/>
      <c r="BV487" s="12"/>
      <c r="BW487" s="12"/>
      <c r="BX487" s="12"/>
      <c r="BY487" s="12"/>
      <c r="BZ487" s="12"/>
      <c r="CA487" s="12"/>
      <c r="CB487" s="12"/>
      <c r="CC487" s="12"/>
    </row>
    <row r="488" spans="1:81" ht="15.75" x14ac:dyDescent="0.25">
      <c r="A488" s="20"/>
      <c r="B488" s="29"/>
      <c r="C488" s="29"/>
      <c r="D488" s="29"/>
      <c r="E488" s="29"/>
      <c r="F488" s="26"/>
      <c r="G488" s="13"/>
      <c r="H488" s="20"/>
      <c r="I488" s="22"/>
      <c r="J488" s="22"/>
      <c r="K488" s="22"/>
      <c r="L488" s="22"/>
      <c r="M488" s="24"/>
      <c r="N488" s="22"/>
      <c r="O488" s="20"/>
      <c r="P488" s="12"/>
      <c r="Q488" s="12"/>
      <c r="R488" s="12"/>
      <c r="S488" s="12"/>
      <c r="T488" s="12"/>
      <c r="U488" s="12"/>
      <c r="V488" s="12"/>
      <c r="W488" s="12"/>
      <c r="X488" s="12"/>
      <c r="Y488" s="12"/>
      <c r="Z488" s="12"/>
      <c r="AA488" s="12"/>
      <c r="AB488" s="12"/>
      <c r="AC488" s="12"/>
      <c r="AD488" s="12"/>
      <c r="AE488" s="12"/>
      <c r="AF488" s="12"/>
      <c r="AG488" s="12"/>
      <c r="AH488" s="12"/>
      <c r="AI488" s="12"/>
      <c r="AJ488" s="12"/>
      <c r="AK488" s="12"/>
      <c r="AL488" s="12"/>
      <c r="AM488" s="12"/>
      <c r="AN488" s="12"/>
      <c r="AO488" s="12"/>
      <c r="AP488" s="12"/>
      <c r="AQ488" s="12"/>
      <c r="AR488" s="12"/>
      <c r="AS488" s="12"/>
      <c r="AT488" s="12"/>
      <c r="AU488" s="12"/>
      <c r="AV488" s="12"/>
      <c r="AW488" s="12"/>
      <c r="AX488" s="12"/>
      <c r="AY488" s="12"/>
      <c r="AZ488" s="12"/>
      <c r="BA488" s="12"/>
      <c r="BB488" s="12"/>
      <c r="BC488" s="12"/>
      <c r="BD488" s="12"/>
      <c r="BE488" s="12"/>
      <c r="BF488" s="12"/>
      <c r="BG488" s="12"/>
      <c r="BH488" s="12"/>
      <c r="BI488" s="12"/>
      <c r="BJ488" s="12"/>
      <c r="BK488" s="12"/>
      <c r="BL488" s="12"/>
      <c r="BM488" s="12"/>
      <c r="BN488" s="12"/>
      <c r="BO488" s="12"/>
      <c r="BP488" s="12"/>
      <c r="BQ488" s="12"/>
      <c r="BR488" s="12"/>
      <c r="BS488" s="12"/>
      <c r="BT488" s="12"/>
      <c r="BU488" s="12"/>
      <c r="BV488" s="12"/>
      <c r="BW488" s="12"/>
      <c r="BX488" s="12"/>
      <c r="BY488" s="12"/>
      <c r="BZ488" s="12"/>
      <c r="CA488" s="12"/>
      <c r="CB488" s="12"/>
      <c r="CC488" s="12"/>
    </row>
    <row r="489" spans="1:81" ht="15.75" x14ac:dyDescent="0.25">
      <c r="A489" s="20"/>
      <c r="B489" s="29"/>
      <c r="C489" s="29"/>
      <c r="D489" s="29"/>
      <c r="E489" s="29"/>
      <c r="F489" s="26"/>
      <c r="G489" s="13"/>
      <c r="H489" s="20"/>
      <c r="I489" s="22"/>
      <c r="J489" s="22"/>
      <c r="K489" s="22"/>
      <c r="L489" s="22"/>
      <c r="M489" s="24"/>
      <c r="N489" s="22"/>
      <c r="O489" s="20"/>
      <c r="P489" s="12"/>
      <c r="Q489" s="12"/>
      <c r="R489" s="12"/>
      <c r="S489" s="12"/>
      <c r="T489" s="12"/>
      <c r="U489" s="12"/>
      <c r="V489" s="12"/>
      <c r="W489" s="12"/>
      <c r="X489" s="12"/>
      <c r="Y489" s="12"/>
      <c r="Z489" s="12"/>
      <c r="AA489" s="12"/>
      <c r="AB489" s="12"/>
      <c r="AC489" s="12"/>
      <c r="AD489" s="12"/>
      <c r="AE489" s="12"/>
      <c r="AF489" s="12"/>
      <c r="AG489" s="12"/>
      <c r="AH489" s="12"/>
      <c r="AI489" s="12"/>
      <c r="AJ489" s="12"/>
      <c r="AK489" s="12"/>
      <c r="AL489" s="12"/>
      <c r="AM489" s="12"/>
      <c r="AN489" s="12"/>
      <c r="AO489" s="12"/>
      <c r="AP489" s="12"/>
      <c r="AQ489" s="12"/>
      <c r="AR489" s="12"/>
      <c r="AS489" s="12"/>
      <c r="AT489" s="12"/>
      <c r="AU489" s="12"/>
      <c r="AV489" s="12"/>
      <c r="AW489" s="12"/>
      <c r="AX489" s="12"/>
      <c r="AY489" s="12"/>
      <c r="AZ489" s="12"/>
      <c r="BA489" s="12"/>
      <c r="BB489" s="12"/>
      <c r="BC489" s="12"/>
      <c r="BD489" s="12"/>
      <c r="BE489" s="12"/>
      <c r="BF489" s="12"/>
      <c r="BG489" s="12"/>
      <c r="BH489" s="12"/>
      <c r="BI489" s="12"/>
      <c r="BJ489" s="12"/>
      <c r="BK489" s="12"/>
      <c r="BL489" s="12"/>
      <c r="BM489" s="12"/>
      <c r="BN489" s="12"/>
      <c r="BO489" s="12"/>
      <c r="BP489" s="12"/>
      <c r="BQ489" s="12"/>
      <c r="BR489" s="12"/>
      <c r="BS489" s="12"/>
      <c r="BT489" s="12"/>
      <c r="BU489" s="12"/>
      <c r="BV489" s="12"/>
      <c r="BW489" s="12"/>
      <c r="BX489" s="12"/>
      <c r="BY489" s="12"/>
      <c r="BZ489" s="12"/>
      <c r="CA489" s="12"/>
      <c r="CB489" s="12"/>
      <c r="CC489" s="12"/>
    </row>
    <row r="490" spans="1:81" ht="15.75" x14ac:dyDescent="0.25">
      <c r="A490" s="20"/>
      <c r="B490" s="29"/>
      <c r="C490" s="29"/>
      <c r="D490" s="29"/>
      <c r="E490" s="29"/>
      <c r="F490" s="26"/>
      <c r="G490" s="13"/>
      <c r="H490" s="20"/>
      <c r="I490" s="22"/>
      <c r="J490" s="22"/>
      <c r="K490" s="22"/>
      <c r="L490" s="22"/>
      <c r="M490" s="24"/>
      <c r="N490" s="22"/>
      <c r="O490" s="20"/>
      <c r="P490" s="12"/>
      <c r="Q490" s="12"/>
      <c r="R490" s="12"/>
      <c r="S490" s="12"/>
      <c r="T490" s="12"/>
      <c r="U490" s="12"/>
      <c r="V490" s="12"/>
      <c r="W490" s="12"/>
      <c r="X490" s="12"/>
      <c r="Y490" s="12"/>
      <c r="Z490" s="12"/>
      <c r="AA490" s="12"/>
      <c r="AB490" s="12"/>
      <c r="AC490" s="12"/>
      <c r="AD490" s="12"/>
      <c r="AE490" s="12"/>
      <c r="AF490" s="12"/>
      <c r="AG490" s="12"/>
      <c r="AH490" s="12"/>
      <c r="AI490" s="12"/>
      <c r="AJ490" s="12"/>
      <c r="AK490" s="12"/>
      <c r="AL490" s="12"/>
      <c r="AM490" s="12"/>
      <c r="AN490" s="12"/>
      <c r="AO490" s="12"/>
      <c r="AP490" s="12"/>
      <c r="AQ490" s="12"/>
      <c r="AR490" s="12"/>
      <c r="AS490" s="12"/>
      <c r="AT490" s="12"/>
      <c r="AU490" s="12"/>
      <c r="AV490" s="12"/>
      <c r="AW490" s="12"/>
      <c r="AX490" s="12"/>
      <c r="AY490" s="12"/>
      <c r="AZ490" s="12"/>
      <c r="BA490" s="12"/>
      <c r="BB490" s="12"/>
      <c r="BC490" s="12"/>
      <c r="BD490" s="12"/>
      <c r="BE490" s="12"/>
      <c r="BF490" s="12"/>
      <c r="BG490" s="12"/>
      <c r="BH490" s="12"/>
      <c r="BI490" s="12"/>
      <c r="BJ490" s="12"/>
      <c r="BK490" s="12"/>
      <c r="BL490" s="12"/>
      <c r="BM490" s="12"/>
      <c r="BN490" s="12"/>
      <c r="BO490" s="12"/>
      <c r="BP490" s="12"/>
      <c r="BQ490" s="12"/>
      <c r="BR490" s="12"/>
      <c r="BS490" s="12"/>
      <c r="BT490" s="12"/>
      <c r="BU490" s="12"/>
      <c r="BV490" s="12"/>
      <c r="BW490" s="12"/>
      <c r="BX490" s="12"/>
      <c r="BY490" s="12"/>
      <c r="BZ490" s="12"/>
      <c r="CA490" s="12"/>
      <c r="CB490" s="12"/>
      <c r="CC490" s="12"/>
    </row>
    <row r="491" spans="1:81" ht="15.75" x14ac:dyDescent="0.25">
      <c r="A491" s="20"/>
      <c r="B491" s="29"/>
      <c r="C491" s="29"/>
      <c r="D491" s="29"/>
      <c r="E491" s="29"/>
      <c r="F491" s="26"/>
      <c r="G491" s="13"/>
      <c r="H491" s="20"/>
      <c r="I491" s="22"/>
      <c r="J491" s="22"/>
      <c r="K491" s="22"/>
      <c r="L491" s="22"/>
      <c r="M491" s="24"/>
      <c r="N491" s="22"/>
      <c r="O491" s="20"/>
      <c r="P491" s="12"/>
      <c r="Q491" s="12"/>
      <c r="R491" s="12"/>
      <c r="S491" s="12"/>
      <c r="T491" s="12"/>
      <c r="U491" s="12"/>
      <c r="V491" s="12"/>
      <c r="W491" s="12"/>
      <c r="X491" s="12"/>
      <c r="Y491" s="12"/>
      <c r="Z491" s="12"/>
      <c r="AA491" s="12"/>
      <c r="AB491" s="12"/>
      <c r="AC491" s="12"/>
      <c r="AD491" s="12"/>
      <c r="AE491" s="12"/>
      <c r="AF491" s="12"/>
      <c r="AG491" s="12"/>
      <c r="AH491" s="12"/>
      <c r="AI491" s="12"/>
      <c r="AJ491" s="12"/>
      <c r="AK491" s="12"/>
      <c r="AL491" s="12"/>
      <c r="AM491" s="12"/>
      <c r="AN491" s="12"/>
      <c r="AO491" s="12"/>
      <c r="AP491" s="12"/>
      <c r="AQ491" s="12"/>
      <c r="AR491" s="12"/>
      <c r="AS491" s="12"/>
      <c r="AT491" s="12"/>
      <c r="AU491" s="12"/>
      <c r="AV491" s="12"/>
      <c r="AW491" s="12"/>
      <c r="AX491" s="12"/>
      <c r="AY491" s="12"/>
      <c r="AZ491" s="12"/>
      <c r="BA491" s="12"/>
      <c r="BB491" s="12"/>
      <c r="BC491" s="12"/>
      <c r="BD491" s="12"/>
      <c r="BE491" s="12"/>
      <c r="BF491" s="12"/>
      <c r="BG491" s="12"/>
      <c r="BH491" s="12"/>
      <c r="BI491" s="12"/>
      <c r="BJ491" s="12"/>
      <c r="BK491" s="12"/>
      <c r="BL491" s="12"/>
      <c r="BM491" s="12"/>
      <c r="BN491" s="12"/>
      <c r="BO491" s="12"/>
      <c r="BP491" s="12"/>
      <c r="BQ491" s="12"/>
      <c r="BR491" s="12"/>
      <c r="BS491" s="12"/>
      <c r="BT491" s="12"/>
      <c r="BU491" s="12"/>
      <c r="BV491" s="12"/>
      <c r="BW491" s="12"/>
      <c r="BX491" s="12"/>
      <c r="BY491" s="12"/>
      <c r="BZ491" s="12"/>
      <c r="CA491" s="12"/>
      <c r="CB491" s="12"/>
      <c r="CC491" s="12"/>
    </row>
    <row r="492" spans="1:81" ht="15.75" x14ac:dyDescent="0.25">
      <c r="A492" s="20"/>
      <c r="B492" s="29"/>
      <c r="C492" s="29"/>
      <c r="D492" s="29"/>
      <c r="E492" s="29"/>
      <c r="F492" s="26"/>
      <c r="G492" s="13"/>
      <c r="H492" s="20"/>
      <c r="I492" s="22"/>
      <c r="J492" s="22"/>
      <c r="K492" s="22"/>
      <c r="L492" s="22"/>
      <c r="M492" s="24"/>
      <c r="N492" s="22"/>
      <c r="O492" s="20"/>
      <c r="P492" s="12"/>
      <c r="Q492" s="12"/>
      <c r="R492" s="12"/>
      <c r="S492" s="12"/>
      <c r="T492" s="12"/>
      <c r="U492" s="12"/>
      <c r="V492" s="12"/>
      <c r="W492" s="12"/>
      <c r="X492" s="12"/>
      <c r="Y492" s="12"/>
      <c r="Z492" s="12"/>
      <c r="AA492" s="12"/>
      <c r="AB492" s="12"/>
      <c r="AC492" s="12"/>
      <c r="AD492" s="12"/>
      <c r="AE492" s="12"/>
      <c r="AF492" s="12"/>
      <c r="AG492" s="12"/>
      <c r="AH492" s="12"/>
      <c r="AI492" s="12"/>
      <c r="AJ492" s="12"/>
      <c r="AK492" s="12"/>
      <c r="AL492" s="12"/>
      <c r="AM492" s="12"/>
      <c r="AN492" s="12"/>
      <c r="AO492" s="12"/>
      <c r="AP492" s="12"/>
      <c r="AQ492" s="12"/>
      <c r="AR492" s="12"/>
      <c r="AS492" s="12"/>
      <c r="AT492" s="12"/>
      <c r="AU492" s="12"/>
      <c r="AV492" s="12"/>
      <c r="AW492" s="12"/>
      <c r="AX492" s="12"/>
      <c r="AY492" s="12"/>
      <c r="AZ492" s="12"/>
      <c r="BA492" s="12"/>
      <c r="BB492" s="12"/>
      <c r="BC492" s="12"/>
      <c r="BD492" s="12"/>
      <c r="BE492" s="12"/>
      <c r="BF492" s="12"/>
      <c r="BG492" s="12"/>
      <c r="BH492" s="12"/>
      <c r="BI492" s="12"/>
      <c r="BJ492" s="12"/>
      <c r="BK492" s="12"/>
      <c r="BL492" s="12"/>
      <c r="BM492" s="12"/>
      <c r="BN492" s="12"/>
      <c r="BO492" s="12"/>
      <c r="BP492" s="12"/>
      <c r="BQ492" s="12"/>
      <c r="BR492" s="12"/>
      <c r="BS492" s="12"/>
      <c r="BT492" s="12"/>
      <c r="BU492" s="12"/>
      <c r="BV492" s="12"/>
      <c r="BW492" s="12"/>
      <c r="BX492" s="12"/>
      <c r="BY492" s="12"/>
      <c r="BZ492" s="12"/>
      <c r="CA492" s="12"/>
      <c r="CB492" s="12"/>
      <c r="CC492" s="12"/>
    </row>
    <row r="493" spans="1:81" ht="15.75" x14ac:dyDescent="0.25">
      <c r="A493" s="20"/>
      <c r="B493" s="29"/>
      <c r="C493" s="29"/>
      <c r="D493" s="29"/>
      <c r="E493" s="29"/>
      <c r="F493" s="26"/>
      <c r="G493" s="13"/>
      <c r="H493" s="20"/>
      <c r="I493" s="22"/>
      <c r="J493" s="22"/>
      <c r="K493" s="22"/>
      <c r="L493" s="22"/>
      <c r="M493" s="24"/>
      <c r="N493" s="22"/>
      <c r="O493" s="20"/>
      <c r="P493" s="12"/>
      <c r="Q493" s="12"/>
      <c r="R493" s="12"/>
      <c r="S493" s="12"/>
      <c r="T493" s="12"/>
      <c r="U493" s="12"/>
      <c r="V493" s="12"/>
      <c r="W493" s="12"/>
      <c r="X493" s="12"/>
      <c r="Y493" s="12"/>
      <c r="Z493" s="12"/>
      <c r="AA493" s="12"/>
      <c r="AB493" s="12"/>
      <c r="AC493" s="12"/>
      <c r="AD493" s="12"/>
      <c r="AE493" s="12"/>
      <c r="AF493" s="12"/>
      <c r="AG493" s="12"/>
      <c r="AH493" s="12"/>
      <c r="AI493" s="12"/>
      <c r="AJ493" s="12"/>
      <c r="AK493" s="12"/>
      <c r="AL493" s="12"/>
      <c r="AM493" s="12"/>
      <c r="AN493" s="12"/>
      <c r="AO493" s="12"/>
      <c r="AP493" s="12"/>
      <c r="AQ493" s="12"/>
      <c r="AR493" s="12"/>
      <c r="AS493" s="12"/>
      <c r="AT493" s="12"/>
      <c r="AU493" s="12"/>
      <c r="AV493" s="12"/>
      <c r="AW493" s="12"/>
      <c r="AX493" s="12"/>
      <c r="AY493" s="12"/>
      <c r="AZ493" s="12"/>
      <c r="BA493" s="12"/>
      <c r="BB493" s="12"/>
      <c r="BC493" s="12"/>
      <c r="BD493" s="12"/>
      <c r="BE493" s="12"/>
      <c r="BF493" s="12"/>
      <c r="BG493" s="12"/>
      <c r="BH493" s="12"/>
      <c r="BI493" s="12"/>
      <c r="BJ493" s="12"/>
      <c r="BK493" s="12"/>
      <c r="BL493" s="12"/>
      <c r="BM493" s="12"/>
      <c r="BN493" s="12"/>
      <c r="BO493" s="12"/>
      <c r="BP493" s="12"/>
      <c r="BQ493" s="12"/>
      <c r="BR493" s="12"/>
      <c r="BS493" s="12"/>
      <c r="BT493" s="12"/>
      <c r="BU493" s="12"/>
      <c r="BV493" s="12"/>
      <c r="BW493" s="12"/>
      <c r="BX493" s="12"/>
      <c r="BY493" s="12"/>
      <c r="BZ493" s="12"/>
      <c r="CA493" s="12"/>
      <c r="CB493" s="12"/>
      <c r="CC493" s="12"/>
    </row>
    <row r="494" spans="1:81" ht="15.75" x14ac:dyDescent="0.25">
      <c r="A494" s="20"/>
      <c r="B494" s="29"/>
      <c r="C494" s="29"/>
      <c r="D494" s="29"/>
      <c r="E494" s="29"/>
      <c r="F494" s="26"/>
      <c r="G494" s="13"/>
      <c r="H494" s="20"/>
      <c r="I494" s="22"/>
      <c r="J494" s="22"/>
      <c r="K494" s="22"/>
      <c r="L494" s="22"/>
      <c r="M494" s="24"/>
      <c r="N494" s="22"/>
      <c r="O494" s="20"/>
      <c r="P494" s="12"/>
      <c r="Q494" s="12"/>
      <c r="R494" s="12"/>
      <c r="S494" s="12"/>
      <c r="T494" s="12"/>
      <c r="U494" s="12"/>
      <c r="V494" s="12"/>
      <c r="W494" s="12"/>
      <c r="X494" s="12"/>
      <c r="Y494" s="12"/>
      <c r="Z494" s="12"/>
      <c r="AA494" s="12"/>
      <c r="AB494" s="12"/>
      <c r="AC494" s="12"/>
      <c r="AD494" s="12"/>
      <c r="AE494" s="12"/>
      <c r="AF494" s="12"/>
      <c r="AG494" s="12"/>
      <c r="AH494" s="12"/>
      <c r="AI494" s="12"/>
      <c r="AJ494" s="12"/>
      <c r="AK494" s="12"/>
      <c r="AL494" s="12"/>
      <c r="AM494" s="12"/>
      <c r="AN494" s="12"/>
      <c r="AO494" s="12"/>
      <c r="AP494" s="12"/>
      <c r="AQ494" s="12"/>
      <c r="AR494" s="12"/>
      <c r="AS494" s="12"/>
      <c r="AT494" s="12"/>
      <c r="AU494" s="12"/>
      <c r="AV494" s="12"/>
      <c r="AW494" s="12"/>
      <c r="AX494" s="12"/>
      <c r="AY494" s="12"/>
      <c r="AZ494" s="12"/>
      <c r="BA494" s="12"/>
      <c r="BB494" s="12"/>
      <c r="BC494" s="12"/>
      <c r="BD494" s="12"/>
      <c r="BE494" s="12"/>
      <c r="BF494" s="12"/>
      <c r="BG494" s="12"/>
      <c r="BH494" s="12"/>
      <c r="BI494" s="12"/>
      <c r="BJ494" s="12"/>
      <c r="BK494" s="12"/>
      <c r="BL494" s="12"/>
      <c r="BM494" s="12"/>
      <c r="BN494" s="12"/>
      <c r="BO494" s="12"/>
      <c r="BP494" s="12"/>
      <c r="BQ494" s="12"/>
      <c r="BR494" s="12"/>
      <c r="BS494" s="12"/>
      <c r="BT494" s="12"/>
      <c r="BU494" s="12"/>
      <c r="BV494" s="12"/>
      <c r="BW494" s="12"/>
      <c r="BX494" s="12"/>
      <c r="BY494" s="12"/>
      <c r="BZ494" s="12"/>
      <c r="CA494" s="12"/>
      <c r="CB494" s="12"/>
      <c r="CC494" s="12"/>
    </row>
    <row r="495" spans="1:81" ht="15.75" x14ac:dyDescent="0.25">
      <c r="A495" s="20"/>
      <c r="B495" s="29"/>
      <c r="C495" s="29"/>
      <c r="D495" s="29"/>
      <c r="E495" s="29"/>
      <c r="F495" s="26"/>
      <c r="G495" s="13"/>
      <c r="H495" s="20"/>
      <c r="I495" s="22"/>
      <c r="J495" s="22"/>
      <c r="K495" s="22"/>
      <c r="L495" s="22"/>
      <c r="M495" s="24"/>
      <c r="N495" s="22"/>
      <c r="O495" s="20"/>
      <c r="P495" s="12"/>
      <c r="Q495" s="12"/>
      <c r="R495" s="12"/>
      <c r="S495" s="12"/>
      <c r="T495" s="12"/>
      <c r="U495" s="12"/>
      <c r="V495" s="12"/>
      <c r="W495" s="12"/>
      <c r="X495" s="12"/>
      <c r="Y495" s="12"/>
      <c r="Z495" s="12"/>
      <c r="AA495" s="12"/>
      <c r="AB495" s="12"/>
      <c r="AC495" s="12"/>
      <c r="AD495" s="12"/>
      <c r="AE495" s="12"/>
      <c r="AF495" s="12"/>
      <c r="AG495" s="12"/>
      <c r="AH495" s="12"/>
      <c r="AI495" s="12"/>
      <c r="AJ495" s="12"/>
      <c r="AK495" s="12"/>
      <c r="AL495" s="12"/>
      <c r="AM495" s="12"/>
      <c r="AN495" s="12"/>
      <c r="AO495" s="12"/>
      <c r="AP495" s="12"/>
      <c r="AQ495" s="12"/>
      <c r="AR495" s="12"/>
      <c r="AS495" s="12"/>
      <c r="AT495" s="12"/>
      <c r="AU495" s="12"/>
      <c r="AV495" s="12"/>
      <c r="AW495" s="12"/>
      <c r="AX495" s="12"/>
      <c r="AY495" s="12"/>
      <c r="AZ495" s="12"/>
      <c r="BA495" s="12"/>
      <c r="BB495" s="12"/>
      <c r="BC495" s="12"/>
      <c r="BD495" s="12"/>
      <c r="BE495" s="12"/>
      <c r="BF495" s="12"/>
      <c r="BG495" s="12"/>
      <c r="BH495" s="12"/>
      <c r="BI495" s="12"/>
      <c r="BJ495" s="12"/>
      <c r="BK495" s="12"/>
      <c r="BL495" s="12"/>
      <c r="BM495" s="12"/>
      <c r="BN495" s="12"/>
      <c r="BO495" s="12"/>
      <c r="BP495" s="12"/>
      <c r="BQ495" s="12"/>
      <c r="BR495" s="12"/>
      <c r="BS495" s="12"/>
      <c r="BT495" s="12"/>
      <c r="BU495" s="12"/>
      <c r="BV495" s="12"/>
      <c r="BW495" s="12"/>
      <c r="BX495" s="12"/>
      <c r="BY495" s="12"/>
      <c r="BZ495" s="12"/>
      <c r="CA495" s="12"/>
      <c r="CB495" s="12"/>
      <c r="CC495" s="12"/>
    </row>
    <row r="496" spans="1:81" ht="15.75" x14ac:dyDescent="0.25">
      <c r="A496" s="20"/>
      <c r="B496" s="29"/>
      <c r="C496" s="29"/>
      <c r="D496" s="29"/>
      <c r="E496" s="29"/>
      <c r="F496" s="26"/>
      <c r="G496" s="13"/>
      <c r="H496" s="20"/>
      <c r="I496" s="22"/>
      <c r="J496" s="22"/>
      <c r="K496" s="22"/>
      <c r="L496" s="22"/>
      <c r="M496" s="24"/>
      <c r="N496" s="22"/>
      <c r="O496" s="20"/>
      <c r="P496" s="12"/>
      <c r="Q496" s="12"/>
      <c r="R496" s="12"/>
      <c r="S496" s="12"/>
      <c r="T496" s="12"/>
      <c r="U496" s="12"/>
      <c r="V496" s="12"/>
      <c r="W496" s="12"/>
      <c r="X496" s="12"/>
      <c r="Y496" s="12"/>
      <c r="Z496" s="12"/>
      <c r="AA496" s="12"/>
      <c r="AB496" s="12"/>
      <c r="AC496" s="12"/>
      <c r="AD496" s="12"/>
      <c r="AE496" s="12"/>
      <c r="AF496" s="12"/>
      <c r="AG496" s="12"/>
      <c r="AH496" s="12"/>
      <c r="AI496" s="12"/>
      <c r="AJ496" s="12"/>
      <c r="AK496" s="12"/>
      <c r="AL496" s="12"/>
      <c r="AM496" s="12"/>
      <c r="AN496" s="12"/>
      <c r="AO496" s="12"/>
      <c r="AP496" s="12"/>
      <c r="AQ496" s="12"/>
      <c r="AR496" s="12"/>
      <c r="AS496" s="12"/>
      <c r="AT496" s="12"/>
      <c r="AU496" s="12"/>
      <c r="AV496" s="12"/>
      <c r="AW496" s="12"/>
      <c r="AX496" s="12"/>
      <c r="AY496" s="12"/>
      <c r="AZ496" s="12"/>
      <c r="BA496" s="12"/>
      <c r="BB496" s="12"/>
      <c r="BC496" s="12"/>
      <c r="BD496" s="12"/>
      <c r="BE496" s="12"/>
      <c r="BF496" s="12"/>
      <c r="BG496" s="12"/>
      <c r="BH496" s="12"/>
      <c r="BI496" s="12"/>
      <c r="BJ496" s="12"/>
      <c r="BK496" s="12"/>
      <c r="BL496" s="12"/>
      <c r="BM496" s="12"/>
      <c r="BN496" s="12"/>
      <c r="BO496" s="12"/>
      <c r="BP496" s="12"/>
      <c r="BQ496" s="12"/>
      <c r="BR496" s="12"/>
      <c r="BS496" s="12"/>
      <c r="BT496" s="12"/>
      <c r="BU496" s="12"/>
      <c r="BV496" s="12"/>
      <c r="BW496" s="12"/>
      <c r="BX496" s="12"/>
      <c r="BY496" s="12"/>
      <c r="BZ496" s="12"/>
      <c r="CA496" s="12"/>
      <c r="CB496" s="12"/>
      <c r="CC496" s="12"/>
    </row>
    <row r="497" spans="1:81" ht="15.75" x14ac:dyDescent="0.25">
      <c r="A497" s="20"/>
      <c r="B497" s="29"/>
      <c r="C497" s="29"/>
      <c r="D497" s="29"/>
      <c r="E497" s="29"/>
      <c r="F497" s="26"/>
      <c r="G497" s="13"/>
      <c r="H497" s="20"/>
      <c r="I497" s="22"/>
      <c r="J497" s="22"/>
      <c r="K497" s="22"/>
      <c r="L497" s="22"/>
      <c r="M497" s="24"/>
      <c r="N497" s="22"/>
      <c r="O497" s="20"/>
      <c r="P497" s="12"/>
      <c r="Q497" s="12"/>
      <c r="R497" s="12"/>
      <c r="S497" s="12"/>
      <c r="T497" s="12"/>
      <c r="U497" s="12"/>
      <c r="V497" s="12"/>
      <c r="W497" s="12"/>
      <c r="X497" s="12"/>
      <c r="Y497" s="12"/>
      <c r="Z497" s="12"/>
      <c r="AA497" s="12"/>
      <c r="AB497" s="12"/>
      <c r="AC497" s="12"/>
      <c r="AD497" s="12"/>
      <c r="AE497" s="12"/>
      <c r="AF497" s="12"/>
      <c r="AG497" s="12"/>
      <c r="AH497" s="12"/>
      <c r="AI497" s="12"/>
      <c r="AJ497" s="12"/>
      <c r="AK497" s="12"/>
      <c r="AL497" s="12"/>
      <c r="AM497" s="12"/>
      <c r="AN497" s="12"/>
      <c r="AO497" s="12"/>
      <c r="AP497" s="12"/>
      <c r="AQ497" s="12"/>
      <c r="AR497" s="12"/>
      <c r="AS497" s="12"/>
      <c r="AT497" s="12"/>
      <c r="AU497" s="12"/>
      <c r="AV497" s="12"/>
      <c r="AW497" s="12"/>
      <c r="AX497" s="12"/>
      <c r="AY497" s="12"/>
      <c r="AZ497" s="12"/>
      <c r="BA497" s="12"/>
      <c r="BB497" s="12"/>
      <c r="BC497" s="12"/>
      <c r="BD497" s="12"/>
      <c r="BE497" s="12"/>
      <c r="BF497" s="12"/>
      <c r="BG497" s="12"/>
      <c r="BH497" s="12"/>
      <c r="BI497" s="12"/>
      <c r="BJ497" s="12"/>
      <c r="BK497" s="12"/>
      <c r="BL497" s="12"/>
      <c r="BM497" s="12"/>
      <c r="BN497" s="12"/>
      <c r="BO497" s="12"/>
      <c r="BP497" s="12"/>
      <c r="BQ497" s="12"/>
      <c r="BR497" s="12"/>
      <c r="BS497" s="12"/>
      <c r="BT497" s="12"/>
      <c r="BU497" s="12"/>
      <c r="BV497" s="12"/>
      <c r="BW497" s="12"/>
      <c r="BX497" s="12"/>
      <c r="BY497" s="12"/>
      <c r="BZ497" s="12"/>
      <c r="CA497" s="12"/>
      <c r="CB497" s="12"/>
      <c r="CC497" s="12"/>
    </row>
    <row r="498" spans="1:81" ht="15.75" x14ac:dyDescent="0.25">
      <c r="A498" s="20"/>
      <c r="B498" s="29"/>
      <c r="C498" s="29"/>
      <c r="D498" s="29"/>
      <c r="E498" s="29"/>
      <c r="F498" s="26"/>
      <c r="G498" s="13"/>
      <c r="H498" s="20"/>
      <c r="I498" s="22"/>
      <c r="J498" s="22"/>
      <c r="K498" s="22"/>
      <c r="L498" s="22"/>
      <c r="M498" s="24"/>
      <c r="N498" s="22"/>
      <c r="O498" s="20"/>
      <c r="P498" s="12"/>
      <c r="Q498" s="12"/>
      <c r="R498" s="12"/>
      <c r="S498" s="12"/>
      <c r="T498" s="12"/>
      <c r="U498" s="12"/>
      <c r="V498" s="12"/>
      <c r="W498" s="12"/>
      <c r="X498" s="12"/>
      <c r="Y498" s="12"/>
      <c r="Z498" s="12"/>
      <c r="AA498" s="12"/>
      <c r="AB498" s="12"/>
      <c r="AC498" s="12"/>
      <c r="AD498" s="12"/>
      <c r="AE498" s="12"/>
      <c r="AF498" s="12"/>
      <c r="AG498" s="12"/>
      <c r="AH498" s="12"/>
      <c r="AI498" s="12"/>
      <c r="AJ498" s="12"/>
      <c r="AK498" s="12"/>
      <c r="AL498" s="12"/>
      <c r="AM498" s="12"/>
      <c r="AN498" s="12"/>
      <c r="AO498" s="12"/>
      <c r="AP498" s="12"/>
      <c r="AQ498" s="12"/>
      <c r="AR498" s="12"/>
      <c r="AS498" s="12"/>
      <c r="AT498" s="12"/>
      <c r="AU498" s="12"/>
      <c r="AV498" s="12"/>
      <c r="AW498" s="12"/>
      <c r="AX498" s="12"/>
      <c r="AY498" s="12"/>
      <c r="AZ498" s="12"/>
      <c r="BA498" s="12"/>
      <c r="BB498" s="12"/>
      <c r="BC498" s="12"/>
      <c r="BD498" s="12"/>
      <c r="BE498" s="12"/>
      <c r="BF498" s="12"/>
      <c r="BG498" s="12"/>
      <c r="BH498" s="12"/>
      <c r="BI498" s="12"/>
      <c r="BJ498" s="12"/>
      <c r="BK498" s="12"/>
      <c r="BL498" s="12"/>
      <c r="BM498" s="12"/>
      <c r="BN498" s="12"/>
      <c r="BO498" s="12"/>
      <c r="BP498" s="12"/>
      <c r="BQ498" s="12"/>
      <c r="BR498" s="12"/>
      <c r="BS498" s="12"/>
      <c r="BT498" s="12"/>
      <c r="BU498" s="12"/>
      <c r="BV498" s="12"/>
      <c r="BW498" s="12"/>
      <c r="BX498" s="12"/>
      <c r="BY498" s="12"/>
      <c r="BZ498" s="12"/>
      <c r="CA498" s="12"/>
      <c r="CB498" s="12"/>
      <c r="CC498" s="12"/>
    </row>
    <row r="499" spans="1:81" ht="15.75" x14ac:dyDescent="0.25">
      <c r="A499" s="20"/>
      <c r="B499" s="29"/>
      <c r="C499" s="29"/>
      <c r="D499" s="29"/>
      <c r="E499" s="29"/>
      <c r="F499" s="26"/>
      <c r="G499" s="13"/>
      <c r="H499" s="20"/>
      <c r="I499" s="22"/>
      <c r="J499" s="22"/>
      <c r="K499" s="22"/>
      <c r="L499" s="22"/>
      <c r="M499" s="24"/>
      <c r="N499" s="22"/>
      <c r="O499" s="20"/>
      <c r="P499" s="12"/>
      <c r="Q499" s="12"/>
      <c r="R499" s="12"/>
      <c r="S499" s="12"/>
      <c r="T499" s="12"/>
      <c r="U499" s="12"/>
      <c r="V499" s="12"/>
      <c r="W499" s="12"/>
      <c r="X499" s="12"/>
      <c r="Y499" s="12"/>
      <c r="Z499" s="12"/>
      <c r="AA499" s="12"/>
      <c r="AB499" s="12"/>
      <c r="AC499" s="12"/>
      <c r="AD499" s="12"/>
      <c r="AE499" s="12"/>
      <c r="AF499" s="12"/>
      <c r="AG499" s="12"/>
      <c r="AH499" s="12"/>
      <c r="AI499" s="12"/>
      <c r="AJ499" s="12"/>
      <c r="AK499" s="12"/>
      <c r="AL499" s="12"/>
      <c r="AM499" s="12"/>
      <c r="AN499" s="12"/>
      <c r="AO499" s="12"/>
      <c r="AP499" s="12"/>
      <c r="AQ499" s="12"/>
      <c r="AR499" s="12"/>
      <c r="AS499" s="12"/>
      <c r="AT499" s="12"/>
      <c r="AU499" s="12"/>
      <c r="AV499" s="12"/>
      <c r="AW499" s="12"/>
      <c r="AX499" s="12"/>
      <c r="AY499" s="12"/>
      <c r="AZ499" s="12"/>
      <c r="BA499" s="12"/>
      <c r="BB499" s="12"/>
      <c r="BC499" s="12"/>
      <c r="BD499" s="12"/>
      <c r="BE499" s="12"/>
      <c r="BF499" s="12"/>
      <c r="BG499" s="12"/>
      <c r="BH499" s="12"/>
      <c r="BI499" s="12"/>
      <c r="BJ499" s="12"/>
      <c r="BK499" s="12"/>
      <c r="BL499" s="12"/>
      <c r="BM499" s="12"/>
      <c r="BN499" s="12"/>
      <c r="BO499" s="12"/>
      <c r="BP499" s="12"/>
      <c r="BQ499" s="12"/>
      <c r="BR499" s="12"/>
      <c r="BS499" s="12"/>
      <c r="BT499" s="12"/>
      <c r="BU499" s="12"/>
      <c r="BV499" s="12"/>
      <c r="BW499" s="12"/>
      <c r="BX499" s="12"/>
      <c r="BY499" s="12"/>
      <c r="BZ499" s="12"/>
      <c r="CA499" s="12"/>
      <c r="CB499" s="12"/>
      <c r="CC499" s="12"/>
    </row>
    <row r="500" spans="1:81" ht="15.75" x14ac:dyDescent="0.25">
      <c r="A500" s="20"/>
      <c r="B500" s="29"/>
      <c r="C500" s="29"/>
      <c r="D500" s="29"/>
      <c r="E500" s="29"/>
      <c r="F500" s="26"/>
      <c r="G500" s="13"/>
      <c r="H500" s="20"/>
      <c r="I500" s="22"/>
      <c r="J500" s="22"/>
      <c r="K500" s="22"/>
      <c r="L500" s="22"/>
      <c r="M500" s="24"/>
      <c r="N500" s="22"/>
      <c r="O500" s="20"/>
      <c r="P500" s="12"/>
      <c r="Q500" s="12"/>
      <c r="R500" s="12"/>
      <c r="S500" s="12"/>
      <c r="T500" s="12"/>
      <c r="U500" s="12"/>
      <c r="V500" s="12"/>
      <c r="W500" s="12"/>
      <c r="X500" s="12"/>
      <c r="Y500" s="12"/>
      <c r="Z500" s="12"/>
      <c r="AA500" s="12"/>
      <c r="AB500" s="12"/>
      <c r="AC500" s="12"/>
      <c r="AD500" s="12"/>
      <c r="AE500" s="12"/>
      <c r="AF500" s="12"/>
      <c r="AG500" s="12"/>
      <c r="AH500" s="12"/>
      <c r="AI500" s="12"/>
      <c r="AJ500" s="12"/>
      <c r="AK500" s="12"/>
      <c r="AL500" s="12"/>
      <c r="AM500" s="12"/>
      <c r="AN500" s="12"/>
      <c r="AO500" s="12"/>
      <c r="AP500" s="12"/>
      <c r="AQ500" s="12"/>
      <c r="AR500" s="12"/>
      <c r="AS500" s="12"/>
      <c r="AT500" s="12"/>
      <c r="AU500" s="12"/>
      <c r="AV500" s="12"/>
      <c r="AW500" s="12"/>
      <c r="AX500" s="12"/>
      <c r="AY500" s="12"/>
      <c r="AZ500" s="12"/>
      <c r="BA500" s="12"/>
      <c r="BB500" s="12"/>
      <c r="BC500" s="12"/>
      <c r="BD500" s="12"/>
      <c r="BE500" s="12"/>
      <c r="BF500" s="12"/>
      <c r="BG500" s="12"/>
      <c r="BH500" s="12"/>
      <c r="BI500" s="12"/>
      <c r="BJ500" s="12"/>
      <c r="BK500" s="12"/>
      <c r="BL500" s="12"/>
      <c r="BM500" s="12"/>
      <c r="BN500" s="12"/>
      <c r="BO500" s="12"/>
      <c r="BP500" s="12"/>
      <c r="BQ500" s="12"/>
      <c r="BR500" s="12"/>
      <c r="BS500" s="12"/>
      <c r="BT500" s="12"/>
      <c r="BU500" s="12"/>
      <c r="BV500" s="12"/>
      <c r="BW500" s="12"/>
      <c r="BX500" s="12"/>
      <c r="BY500" s="12"/>
      <c r="BZ500" s="12"/>
      <c r="CA500" s="12"/>
      <c r="CB500" s="12"/>
      <c r="CC500" s="12"/>
    </row>
    <row r="501" spans="1:81" ht="15.75" x14ac:dyDescent="0.25">
      <c r="A501" s="20"/>
      <c r="B501" s="29"/>
      <c r="C501" s="29"/>
      <c r="D501" s="29"/>
      <c r="E501" s="29"/>
      <c r="F501" s="26"/>
      <c r="G501" s="13"/>
      <c r="H501" s="20"/>
      <c r="I501" s="22"/>
      <c r="J501" s="22"/>
      <c r="K501" s="22"/>
      <c r="L501" s="22"/>
      <c r="M501" s="24"/>
      <c r="N501" s="22"/>
      <c r="O501" s="20"/>
      <c r="P501" s="12"/>
      <c r="Q501" s="12"/>
      <c r="R501" s="12"/>
      <c r="S501" s="12"/>
      <c r="T501" s="12"/>
      <c r="U501" s="12"/>
      <c r="V501" s="12"/>
      <c r="W501" s="12"/>
      <c r="X501" s="12"/>
      <c r="Y501" s="12"/>
      <c r="Z501" s="12"/>
      <c r="AA501" s="12"/>
      <c r="AB501" s="12"/>
      <c r="AC501" s="12"/>
      <c r="AD501" s="12"/>
      <c r="AE501" s="12"/>
      <c r="AF501" s="12"/>
      <c r="AG501" s="12"/>
      <c r="AH501" s="12"/>
      <c r="AI501" s="12"/>
      <c r="AJ501" s="12"/>
      <c r="AK501" s="12"/>
      <c r="AL501" s="12"/>
      <c r="AM501" s="12"/>
      <c r="AN501" s="12"/>
      <c r="AO501" s="12"/>
      <c r="AP501" s="12"/>
      <c r="AQ501" s="12"/>
      <c r="AR501" s="12"/>
      <c r="AS501" s="12"/>
      <c r="AT501" s="12"/>
      <c r="AU501" s="12"/>
      <c r="AV501" s="12"/>
      <c r="AW501" s="12"/>
      <c r="AX501" s="12"/>
      <c r="AY501" s="12"/>
      <c r="AZ501" s="12"/>
      <c r="BA501" s="12"/>
      <c r="BB501" s="12"/>
      <c r="BC501" s="12"/>
      <c r="BD501" s="12"/>
      <c r="BE501" s="12"/>
      <c r="BF501" s="12"/>
      <c r="BG501" s="12"/>
      <c r="BH501" s="12"/>
      <c r="BI501" s="12"/>
      <c r="BJ501" s="12"/>
      <c r="BK501" s="12"/>
      <c r="BL501" s="12"/>
      <c r="BM501" s="12"/>
      <c r="BN501" s="12"/>
      <c r="BO501" s="12"/>
      <c r="BP501" s="12"/>
      <c r="BQ501" s="12"/>
      <c r="BR501" s="12"/>
      <c r="BS501" s="12"/>
      <c r="BT501" s="12"/>
      <c r="BU501" s="12"/>
      <c r="BV501" s="12"/>
      <c r="BW501" s="12"/>
      <c r="BX501" s="12"/>
      <c r="BY501" s="12"/>
      <c r="BZ501" s="12"/>
      <c r="CA501" s="12"/>
      <c r="CB501" s="12"/>
      <c r="CC501" s="12"/>
    </row>
    <row r="502" spans="1:81" ht="15.75" x14ac:dyDescent="0.25">
      <c r="A502" s="20"/>
      <c r="B502" s="29"/>
      <c r="C502" s="29"/>
      <c r="D502" s="29"/>
      <c r="E502" s="29"/>
      <c r="F502" s="26"/>
      <c r="G502" s="13"/>
      <c r="H502" s="20"/>
      <c r="I502" s="22"/>
      <c r="J502" s="22"/>
      <c r="K502" s="22"/>
      <c r="L502" s="22"/>
      <c r="M502" s="24"/>
      <c r="N502" s="22"/>
      <c r="O502" s="20"/>
      <c r="P502" s="12"/>
      <c r="Q502" s="12"/>
      <c r="R502" s="12"/>
      <c r="S502" s="12"/>
      <c r="T502" s="12"/>
      <c r="U502" s="12"/>
      <c r="V502" s="12"/>
      <c r="W502" s="12"/>
      <c r="X502" s="12"/>
      <c r="Y502" s="12"/>
      <c r="Z502" s="12"/>
      <c r="AA502" s="12"/>
      <c r="AB502" s="12"/>
      <c r="AC502" s="12"/>
      <c r="AD502" s="12"/>
      <c r="AE502" s="12"/>
      <c r="AF502" s="12"/>
      <c r="AG502" s="12"/>
      <c r="AH502" s="12"/>
      <c r="AI502" s="12"/>
      <c r="AJ502" s="12"/>
      <c r="AK502" s="12"/>
      <c r="AL502" s="12"/>
      <c r="AM502" s="12"/>
      <c r="AN502" s="12"/>
      <c r="AO502" s="12"/>
      <c r="AP502" s="12"/>
      <c r="AQ502" s="12"/>
      <c r="AR502" s="12"/>
      <c r="AS502" s="12"/>
      <c r="AT502" s="12"/>
      <c r="AU502" s="12"/>
      <c r="AV502" s="12"/>
      <c r="AW502" s="12"/>
      <c r="AX502" s="12"/>
      <c r="AY502" s="12"/>
      <c r="AZ502" s="12"/>
      <c r="BA502" s="12"/>
      <c r="BB502" s="12"/>
      <c r="BC502" s="12"/>
      <c r="BD502" s="12"/>
      <c r="BE502" s="12"/>
      <c r="BF502" s="12"/>
      <c r="BG502" s="12"/>
      <c r="BH502" s="12"/>
      <c r="BI502" s="12"/>
      <c r="BJ502" s="12"/>
      <c r="BK502" s="12"/>
      <c r="BL502" s="12"/>
      <c r="BM502" s="12"/>
      <c r="BN502" s="12"/>
      <c r="BO502" s="12"/>
      <c r="BP502" s="12"/>
      <c r="BQ502" s="12"/>
      <c r="BR502" s="12"/>
      <c r="BS502" s="12"/>
      <c r="BT502" s="12"/>
      <c r="BU502" s="12"/>
      <c r="BV502" s="12"/>
      <c r="BW502" s="12"/>
      <c r="BX502" s="12"/>
      <c r="BY502" s="12"/>
      <c r="BZ502" s="12"/>
      <c r="CA502" s="12"/>
      <c r="CB502" s="12"/>
      <c r="CC502" s="12"/>
    </row>
    <row r="503" spans="1:81" ht="15.75" x14ac:dyDescent="0.25">
      <c r="A503" s="20"/>
      <c r="B503" s="29"/>
      <c r="C503" s="29"/>
      <c r="D503" s="29"/>
      <c r="E503" s="29"/>
      <c r="F503" s="26"/>
      <c r="G503" s="13"/>
      <c r="H503" s="20"/>
      <c r="I503" s="22"/>
      <c r="J503" s="22"/>
      <c r="K503" s="22"/>
      <c r="L503" s="22"/>
      <c r="M503" s="24"/>
      <c r="N503" s="22"/>
      <c r="O503" s="20"/>
      <c r="P503" s="12"/>
      <c r="Q503" s="12"/>
      <c r="R503" s="12"/>
      <c r="S503" s="12"/>
      <c r="T503" s="12"/>
      <c r="U503" s="12"/>
      <c r="V503" s="12"/>
      <c r="W503" s="12"/>
      <c r="X503" s="12"/>
      <c r="Y503" s="12"/>
      <c r="Z503" s="12"/>
      <c r="AA503" s="12"/>
      <c r="AB503" s="12"/>
      <c r="AC503" s="12"/>
      <c r="AD503" s="12"/>
      <c r="AE503" s="12"/>
      <c r="AF503" s="12"/>
      <c r="AG503" s="12"/>
      <c r="AH503" s="12"/>
      <c r="AI503" s="12"/>
      <c r="AJ503" s="12"/>
      <c r="AK503" s="12"/>
      <c r="AL503" s="12"/>
      <c r="AM503" s="12"/>
      <c r="AN503" s="12"/>
      <c r="AO503" s="12"/>
      <c r="AP503" s="12"/>
      <c r="AQ503" s="12"/>
      <c r="AR503" s="12"/>
      <c r="AS503" s="12"/>
      <c r="AT503" s="12"/>
      <c r="AU503" s="12"/>
      <c r="AV503" s="12"/>
      <c r="AW503" s="12"/>
      <c r="AX503" s="12"/>
      <c r="AY503" s="12"/>
      <c r="AZ503" s="12"/>
      <c r="BA503" s="12"/>
      <c r="BB503" s="12"/>
      <c r="BC503" s="12"/>
      <c r="BD503" s="12"/>
      <c r="BE503" s="12"/>
      <c r="BF503" s="12"/>
      <c r="BG503" s="12"/>
      <c r="BH503" s="12"/>
      <c r="BI503" s="12"/>
      <c r="BJ503" s="12"/>
      <c r="BK503" s="12"/>
      <c r="BL503" s="12"/>
      <c r="BM503" s="12"/>
      <c r="BN503" s="12"/>
      <c r="BO503" s="12"/>
      <c r="BP503" s="12"/>
      <c r="BQ503" s="12"/>
      <c r="BR503" s="12"/>
      <c r="BS503" s="12"/>
      <c r="BT503" s="12"/>
      <c r="BU503" s="12"/>
      <c r="BV503" s="12"/>
      <c r="BW503" s="12"/>
      <c r="BX503" s="12"/>
      <c r="BY503" s="12"/>
      <c r="BZ503" s="12"/>
      <c r="CA503" s="12"/>
      <c r="CB503" s="12"/>
      <c r="CC503" s="12"/>
    </row>
    <row r="504" spans="1:81" ht="15.75" x14ac:dyDescent="0.25">
      <c r="A504" s="20"/>
      <c r="B504" s="29"/>
      <c r="C504" s="29"/>
      <c r="D504" s="29"/>
      <c r="E504" s="29"/>
      <c r="F504" s="26"/>
      <c r="G504" s="13"/>
      <c r="H504" s="20"/>
      <c r="I504" s="22"/>
      <c r="J504" s="22"/>
      <c r="K504" s="22"/>
      <c r="L504" s="22"/>
      <c r="M504" s="24"/>
      <c r="N504" s="22"/>
      <c r="O504" s="20"/>
      <c r="P504" s="12"/>
      <c r="Q504" s="12"/>
      <c r="R504" s="12"/>
      <c r="S504" s="12"/>
      <c r="T504" s="12"/>
      <c r="U504" s="12"/>
      <c r="V504" s="12"/>
      <c r="W504" s="12"/>
      <c r="X504" s="12"/>
      <c r="Y504" s="12"/>
      <c r="Z504" s="12"/>
      <c r="AA504" s="12"/>
      <c r="AB504" s="12"/>
      <c r="AC504" s="12"/>
      <c r="AD504" s="12"/>
      <c r="AE504" s="12"/>
      <c r="AF504" s="12"/>
      <c r="AG504" s="12"/>
      <c r="AH504" s="12"/>
      <c r="AI504" s="12"/>
      <c r="AJ504" s="12"/>
      <c r="AK504" s="12"/>
      <c r="AL504" s="12"/>
      <c r="AM504" s="12"/>
      <c r="AN504" s="12"/>
      <c r="AO504" s="12"/>
      <c r="AP504" s="12"/>
      <c r="AQ504" s="12"/>
      <c r="AR504" s="12"/>
      <c r="AS504" s="12"/>
      <c r="AT504" s="12"/>
      <c r="AU504" s="12"/>
      <c r="AV504" s="12"/>
      <c r="AW504" s="12"/>
      <c r="AX504" s="12"/>
      <c r="AY504" s="12"/>
      <c r="AZ504" s="12"/>
      <c r="BA504" s="12"/>
      <c r="BB504" s="12"/>
      <c r="BC504" s="12"/>
      <c r="BD504" s="12"/>
      <c r="BE504" s="12"/>
      <c r="BF504" s="12"/>
      <c r="BG504" s="12"/>
      <c r="BH504" s="12"/>
      <c r="BI504" s="12"/>
      <c r="BJ504" s="12"/>
      <c r="BK504" s="12"/>
      <c r="BL504" s="12"/>
      <c r="BM504" s="12"/>
      <c r="BN504" s="12"/>
      <c r="BO504" s="12"/>
      <c r="BP504" s="12"/>
      <c r="BQ504" s="12"/>
      <c r="BR504" s="12"/>
      <c r="BS504" s="12"/>
      <c r="BT504" s="12"/>
      <c r="BU504" s="12"/>
      <c r="BV504" s="12"/>
      <c r="BW504" s="12"/>
      <c r="BX504" s="12"/>
      <c r="BY504" s="12"/>
      <c r="BZ504" s="12"/>
      <c r="CA504" s="12"/>
      <c r="CB504" s="12"/>
      <c r="CC504" s="12"/>
    </row>
    <row r="505" spans="1:81" ht="15.75" x14ac:dyDescent="0.25">
      <c r="A505" s="20"/>
      <c r="B505" s="29"/>
      <c r="C505" s="29"/>
      <c r="D505" s="29"/>
      <c r="E505" s="29"/>
      <c r="F505" s="26"/>
      <c r="G505" s="13"/>
      <c r="H505" s="20"/>
      <c r="I505" s="22"/>
      <c r="J505" s="22"/>
      <c r="K505" s="22"/>
      <c r="L505" s="22"/>
      <c r="M505" s="24"/>
      <c r="N505" s="22"/>
      <c r="O505" s="20"/>
      <c r="P505" s="12"/>
      <c r="Q505" s="12"/>
      <c r="R505" s="12"/>
      <c r="S505" s="12"/>
      <c r="T505" s="12"/>
      <c r="U505" s="12"/>
      <c r="V505" s="12"/>
      <c r="W505" s="12"/>
      <c r="X505" s="12"/>
      <c r="Y505" s="12"/>
      <c r="Z505" s="12"/>
      <c r="AA505" s="12"/>
      <c r="AB505" s="12"/>
      <c r="AC505" s="12"/>
      <c r="AD505" s="12"/>
      <c r="AE505" s="12"/>
      <c r="AF505" s="12"/>
      <c r="AG505" s="12"/>
      <c r="AH505" s="12"/>
      <c r="AI505" s="12"/>
      <c r="AJ505" s="12"/>
      <c r="AK505" s="12"/>
      <c r="AL505" s="12"/>
      <c r="AM505" s="12"/>
      <c r="AN505" s="12"/>
      <c r="AO505" s="12"/>
      <c r="AP505" s="12"/>
      <c r="AQ505" s="12"/>
      <c r="AR505" s="12"/>
      <c r="AS505" s="12"/>
      <c r="AT505" s="12"/>
      <c r="AU505" s="12"/>
      <c r="AV505" s="12"/>
      <c r="AW505" s="12"/>
      <c r="AX505" s="12"/>
      <c r="AY505" s="12"/>
      <c r="AZ505" s="12"/>
      <c r="BA505" s="12"/>
      <c r="BB505" s="12"/>
      <c r="BC505" s="12"/>
      <c r="BD505" s="12"/>
      <c r="BE505" s="12"/>
      <c r="BF505" s="12"/>
      <c r="BG505" s="12"/>
      <c r="BH505" s="12"/>
      <c r="BI505" s="12"/>
      <c r="BJ505" s="12"/>
      <c r="BK505" s="12"/>
      <c r="BL505" s="12"/>
      <c r="BM505" s="12"/>
      <c r="BN505" s="12"/>
      <c r="BO505" s="12"/>
      <c r="BP505" s="12"/>
      <c r="BQ505" s="12"/>
      <c r="BR505" s="12"/>
      <c r="BS505" s="12"/>
      <c r="BT505" s="12"/>
      <c r="BU505" s="12"/>
      <c r="BV505" s="12"/>
      <c r="BW505" s="12"/>
      <c r="BX505" s="12"/>
      <c r="BY505" s="12"/>
      <c r="BZ505" s="12"/>
      <c r="CA505" s="12"/>
      <c r="CB505" s="12"/>
      <c r="CC505" s="12"/>
    </row>
    <row r="506" spans="1:81" ht="15.75" x14ac:dyDescent="0.25">
      <c r="A506" s="20"/>
      <c r="B506" s="29"/>
      <c r="C506" s="29"/>
      <c r="D506" s="29"/>
      <c r="E506" s="29"/>
      <c r="F506" s="26"/>
      <c r="G506" s="13"/>
      <c r="H506" s="20"/>
      <c r="I506" s="22"/>
      <c r="J506" s="22"/>
      <c r="K506" s="22"/>
      <c r="L506" s="22"/>
      <c r="M506" s="24"/>
      <c r="N506" s="22"/>
      <c r="O506" s="20"/>
      <c r="P506" s="12"/>
      <c r="Q506" s="12"/>
      <c r="R506" s="12"/>
      <c r="S506" s="12"/>
      <c r="T506" s="12"/>
      <c r="U506" s="12"/>
      <c r="V506" s="12"/>
      <c r="W506" s="12"/>
      <c r="X506" s="12"/>
      <c r="Y506" s="12"/>
      <c r="Z506" s="12"/>
      <c r="AA506" s="12"/>
      <c r="AB506" s="12"/>
      <c r="AC506" s="12"/>
      <c r="AD506" s="12"/>
      <c r="AE506" s="12"/>
      <c r="AF506" s="12"/>
      <c r="AG506" s="12"/>
      <c r="AH506" s="12"/>
      <c r="AI506" s="12"/>
      <c r="AJ506" s="12"/>
      <c r="AK506" s="12"/>
      <c r="AL506" s="12"/>
      <c r="AM506" s="12"/>
      <c r="AN506" s="12"/>
      <c r="AO506" s="12"/>
      <c r="AP506" s="12"/>
      <c r="AQ506" s="12"/>
      <c r="AR506" s="12"/>
      <c r="AS506" s="12"/>
      <c r="AT506" s="12"/>
      <c r="AU506" s="12"/>
      <c r="AV506" s="12"/>
      <c r="AW506" s="12"/>
      <c r="AX506" s="12"/>
      <c r="AY506" s="12"/>
      <c r="AZ506" s="12"/>
      <c r="BA506" s="12"/>
      <c r="BB506" s="12"/>
      <c r="BC506" s="12"/>
      <c r="BD506" s="12"/>
      <c r="BE506" s="12"/>
      <c r="BF506" s="12"/>
      <c r="BG506" s="12"/>
      <c r="BH506" s="12"/>
      <c r="BI506" s="12"/>
      <c r="BJ506" s="12"/>
      <c r="BK506" s="12"/>
      <c r="BL506" s="12"/>
      <c r="BM506" s="12"/>
      <c r="BN506" s="12"/>
      <c r="BO506" s="12"/>
      <c r="BP506" s="12"/>
      <c r="BQ506" s="12"/>
      <c r="BR506" s="12"/>
      <c r="BS506" s="12"/>
      <c r="BT506" s="12"/>
      <c r="BU506" s="12"/>
      <c r="BV506" s="12"/>
      <c r="BW506" s="12"/>
      <c r="BX506" s="12"/>
      <c r="BY506" s="12"/>
      <c r="BZ506" s="12"/>
      <c r="CA506" s="12"/>
      <c r="CB506" s="12"/>
      <c r="CC506" s="12"/>
    </row>
    <row r="507" spans="1:81" ht="15.75" x14ac:dyDescent="0.25">
      <c r="A507" s="20"/>
      <c r="B507" s="29"/>
      <c r="C507" s="29"/>
      <c r="D507" s="29"/>
      <c r="E507" s="29"/>
      <c r="F507" s="26"/>
      <c r="G507" s="13"/>
      <c r="H507" s="20"/>
      <c r="I507" s="22"/>
      <c r="J507" s="22"/>
      <c r="K507" s="22"/>
      <c r="L507" s="22"/>
      <c r="M507" s="24"/>
      <c r="N507" s="22"/>
      <c r="O507" s="20"/>
      <c r="P507" s="12"/>
      <c r="Q507" s="12"/>
      <c r="R507" s="12"/>
      <c r="S507" s="12"/>
      <c r="T507" s="12"/>
      <c r="U507" s="12"/>
      <c r="V507" s="12"/>
      <c r="W507" s="12"/>
      <c r="X507" s="12"/>
      <c r="Y507" s="12"/>
      <c r="Z507" s="12"/>
      <c r="AA507" s="12"/>
      <c r="AB507" s="12"/>
      <c r="AC507" s="12"/>
      <c r="AD507" s="12"/>
      <c r="AE507" s="12"/>
      <c r="AF507" s="12"/>
      <c r="AG507" s="12"/>
      <c r="AH507" s="12"/>
      <c r="AI507" s="12"/>
      <c r="AJ507" s="12"/>
      <c r="AK507" s="12"/>
      <c r="AL507" s="12"/>
      <c r="AM507" s="12"/>
      <c r="AN507" s="12"/>
      <c r="AO507" s="12"/>
      <c r="AP507" s="12"/>
      <c r="AQ507" s="12"/>
      <c r="AR507" s="12"/>
      <c r="AS507" s="12"/>
      <c r="AT507" s="12"/>
      <c r="AU507" s="12"/>
      <c r="AV507" s="12"/>
      <c r="AW507" s="12"/>
      <c r="AX507" s="12"/>
      <c r="AY507" s="12"/>
      <c r="AZ507" s="12"/>
      <c r="BA507" s="12"/>
      <c r="BB507" s="12"/>
      <c r="BC507" s="12"/>
      <c r="BD507" s="12"/>
      <c r="BE507" s="12"/>
      <c r="BF507" s="12"/>
      <c r="BG507" s="12"/>
      <c r="BH507" s="12"/>
      <c r="BI507" s="12"/>
      <c r="BJ507" s="12"/>
      <c r="BK507" s="12"/>
      <c r="BL507" s="12"/>
      <c r="BM507" s="12"/>
      <c r="BN507" s="12"/>
      <c r="BO507" s="12"/>
      <c r="BP507" s="12"/>
      <c r="BQ507" s="12"/>
      <c r="BR507" s="12"/>
      <c r="BS507" s="12"/>
      <c r="BT507" s="12"/>
      <c r="BU507" s="12"/>
      <c r="BV507" s="12"/>
      <c r="BW507" s="12"/>
      <c r="BX507" s="12"/>
      <c r="BY507" s="12"/>
      <c r="BZ507" s="12"/>
      <c r="CA507" s="12"/>
      <c r="CB507" s="12"/>
      <c r="CC507" s="12"/>
    </row>
    <row r="508" spans="1:81" ht="15.75" x14ac:dyDescent="0.25">
      <c r="A508" s="20"/>
      <c r="B508" s="29"/>
      <c r="C508" s="29"/>
      <c r="D508" s="29"/>
      <c r="E508" s="29"/>
      <c r="F508" s="26"/>
      <c r="G508" s="13"/>
      <c r="H508" s="20"/>
      <c r="I508" s="22"/>
      <c r="J508" s="22"/>
      <c r="K508" s="22"/>
      <c r="L508" s="22"/>
      <c r="M508" s="24"/>
      <c r="N508" s="22"/>
      <c r="O508" s="20"/>
      <c r="P508" s="12"/>
      <c r="Q508" s="12"/>
      <c r="R508" s="12"/>
      <c r="S508" s="12"/>
      <c r="T508" s="12"/>
      <c r="U508" s="12"/>
      <c r="V508" s="12"/>
      <c r="W508" s="12"/>
      <c r="X508" s="12"/>
      <c r="Y508" s="12"/>
      <c r="Z508" s="12"/>
      <c r="AA508" s="12"/>
      <c r="AB508" s="12"/>
      <c r="AC508" s="12"/>
      <c r="AD508" s="12"/>
      <c r="AE508" s="12"/>
      <c r="AF508" s="12"/>
      <c r="AG508" s="12"/>
      <c r="AH508" s="12"/>
      <c r="AI508" s="12"/>
      <c r="AJ508" s="12"/>
      <c r="AK508" s="12"/>
      <c r="AL508" s="12"/>
      <c r="AM508" s="12"/>
      <c r="AN508" s="12"/>
      <c r="AO508" s="12"/>
      <c r="AP508" s="12"/>
      <c r="AQ508" s="12"/>
      <c r="AR508" s="12"/>
      <c r="AS508" s="12"/>
      <c r="AT508" s="12"/>
      <c r="AU508" s="12"/>
      <c r="AV508" s="12"/>
      <c r="AW508" s="12"/>
      <c r="AX508" s="12"/>
      <c r="AY508" s="12"/>
      <c r="AZ508" s="12"/>
      <c r="BA508" s="12"/>
      <c r="BB508" s="12"/>
      <c r="BC508" s="12"/>
      <c r="BD508" s="12"/>
      <c r="BE508" s="12"/>
      <c r="BF508" s="12"/>
      <c r="BG508" s="12"/>
      <c r="BH508" s="12"/>
      <c r="BI508" s="12"/>
      <c r="BJ508" s="12"/>
      <c r="BK508" s="12"/>
      <c r="BL508" s="12"/>
      <c r="BM508" s="12"/>
      <c r="BN508" s="12"/>
      <c r="BO508" s="12"/>
      <c r="BP508" s="12"/>
      <c r="BQ508" s="12"/>
      <c r="BR508" s="12"/>
      <c r="BS508" s="12"/>
      <c r="BT508" s="12"/>
      <c r="BU508" s="12"/>
      <c r="BV508" s="12"/>
      <c r="BW508" s="12"/>
      <c r="BX508" s="12"/>
      <c r="BY508" s="12"/>
      <c r="BZ508" s="12"/>
      <c r="CA508" s="12"/>
      <c r="CB508" s="12"/>
      <c r="CC508" s="12"/>
    </row>
    <row r="509" spans="1:81" ht="15.75" x14ac:dyDescent="0.25">
      <c r="A509" s="20"/>
      <c r="B509" s="29"/>
      <c r="C509" s="29"/>
      <c r="D509" s="29"/>
      <c r="E509" s="29"/>
      <c r="F509" s="26"/>
      <c r="G509" s="13"/>
      <c r="H509" s="20"/>
      <c r="I509" s="22"/>
      <c r="J509" s="22"/>
      <c r="K509" s="22"/>
      <c r="L509" s="22"/>
      <c r="M509" s="24"/>
      <c r="N509" s="22"/>
      <c r="O509" s="20"/>
      <c r="P509" s="12"/>
      <c r="Q509" s="12"/>
      <c r="R509" s="12"/>
      <c r="S509" s="12"/>
      <c r="T509" s="12"/>
      <c r="U509" s="12"/>
      <c r="V509" s="12"/>
      <c r="W509" s="12"/>
      <c r="X509" s="12"/>
      <c r="Y509" s="12"/>
      <c r="Z509" s="12"/>
      <c r="AA509" s="12"/>
      <c r="AB509" s="12"/>
      <c r="AC509" s="12"/>
      <c r="AD509" s="12"/>
      <c r="AE509" s="12"/>
      <c r="AF509" s="12"/>
      <c r="AG509" s="12"/>
      <c r="AH509" s="12"/>
      <c r="AI509" s="12"/>
      <c r="AJ509" s="12"/>
      <c r="AK509" s="12"/>
      <c r="AL509" s="12"/>
      <c r="AM509" s="12"/>
      <c r="AN509" s="12"/>
      <c r="AO509" s="12"/>
      <c r="AP509" s="12"/>
      <c r="AQ509" s="12"/>
      <c r="AR509" s="12"/>
      <c r="AS509" s="12"/>
      <c r="AT509" s="12"/>
      <c r="AU509" s="12"/>
      <c r="AV509" s="12"/>
      <c r="AW509" s="12"/>
      <c r="AX509" s="12"/>
      <c r="AY509" s="12"/>
      <c r="AZ509" s="12"/>
      <c r="BA509" s="12"/>
      <c r="BB509" s="12"/>
      <c r="BC509" s="12"/>
      <c r="BD509" s="12"/>
      <c r="BE509" s="12"/>
      <c r="BF509" s="12"/>
      <c r="BG509" s="12"/>
      <c r="BH509" s="12"/>
      <c r="BI509" s="12"/>
      <c r="BJ509" s="12"/>
      <c r="BK509" s="12"/>
      <c r="BL509" s="12"/>
      <c r="BM509" s="12"/>
      <c r="BN509" s="12"/>
      <c r="BO509" s="12"/>
      <c r="BP509" s="12"/>
      <c r="BQ509" s="12"/>
      <c r="BR509" s="12"/>
      <c r="BS509" s="12"/>
      <c r="BT509" s="12"/>
      <c r="BU509" s="12"/>
      <c r="BV509" s="12"/>
      <c r="BW509" s="12"/>
      <c r="BX509" s="12"/>
      <c r="BY509" s="12"/>
      <c r="BZ509" s="12"/>
      <c r="CA509" s="12"/>
      <c r="CB509" s="12"/>
      <c r="CC509" s="12"/>
    </row>
    <row r="510" spans="1:81" ht="15.75" x14ac:dyDescent="0.25">
      <c r="A510" s="20"/>
      <c r="B510" s="29"/>
      <c r="C510" s="29"/>
      <c r="D510" s="29"/>
      <c r="E510" s="29"/>
      <c r="F510" s="26"/>
      <c r="G510" s="13"/>
      <c r="H510" s="20"/>
      <c r="I510" s="22"/>
      <c r="J510" s="22"/>
      <c r="K510" s="22"/>
      <c r="L510" s="22"/>
      <c r="M510" s="24"/>
      <c r="N510" s="22"/>
      <c r="O510" s="20"/>
      <c r="P510" s="12"/>
      <c r="Q510" s="12"/>
      <c r="R510" s="12"/>
      <c r="S510" s="12"/>
      <c r="T510" s="12"/>
      <c r="U510" s="12"/>
      <c r="V510" s="12"/>
      <c r="W510" s="12"/>
      <c r="X510" s="12"/>
      <c r="Y510" s="12"/>
      <c r="Z510" s="12"/>
      <c r="AA510" s="12"/>
      <c r="AB510" s="12"/>
      <c r="AC510" s="12"/>
      <c r="AD510" s="12"/>
      <c r="AE510" s="12"/>
      <c r="AF510" s="12"/>
      <c r="AG510" s="12"/>
      <c r="AH510" s="12"/>
      <c r="AI510" s="12"/>
      <c r="AJ510" s="12"/>
      <c r="AK510" s="12"/>
      <c r="AL510" s="12"/>
      <c r="AM510" s="12"/>
      <c r="AN510" s="12"/>
      <c r="AO510" s="12"/>
      <c r="AP510" s="12"/>
      <c r="AQ510" s="12"/>
      <c r="AR510" s="12"/>
      <c r="AS510" s="12"/>
      <c r="AT510" s="12"/>
      <c r="AU510" s="12"/>
      <c r="AV510" s="12"/>
      <c r="AW510" s="12"/>
      <c r="AX510" s="12"/>
      <c r="AY510" s="12"/>
      <c r="AZ510" s="12"/>
      <c r="BA510" s="12"/>
      <c r="BB510" s="12"/>
      <c r="BC510" s="12"/>
      <c r="BD510" s="12"/>
      <c r="BE510" s="12"/>
      <c r="BF510" s="12"/>
      <c r="BG510" s="12"/>
      <c r="BH510" s="12"/>
      <c r="BI510" s="12"/>
      <c r="BJ510" s="12"/>
      <c r="BK510" s="12"/>
      <c r="BL510" s="12"/>
      <c r="BM510" s="12"/>
      <c r="BN510" s="12"/>
      <c r="BO510" s="12"/>
      <c r="BP510" s="12"/>
      <c r="BQ510" s="12"/>
      <c r="BR510" s="12"/>
      <c r="BS510" s="12"/>
      <c r="BT510" s="12"/>
      <c r="BU510" s="12"/>
      <c r="BV510" s="12"/>
      <c r="BW510" s="12"/>
      <c r="BX510" s="12"/>
      <c r="BY510" s="12"/>
      <c r="BZ510" s="12"/>
      <c r="CA510" s="12"/>
      <c r="CB510" s="12"/>
      <c r="CC510" s="12"/>
    </row>
    <row r="511" spans="1:81" ht="15.75" x14ac:dyDescent="0.25">
      <c r="A511" s="20"/>
      <c r="B511" s="29"/>
      <c r="C511" s="29"/>
      <c r="D511" s="29"/>
      <c r="E511" s="29"/>
      <c r="F511" s="26"/>
      <c r="G511" s="13"/>
      <c r="H511" s="20"/>
      <c r="I511" s="22"/>
      <c r="J511" s="22"/>
      <c r="K511" s="22"/>
      <c r="L511" s="22"/>
      <c r="M511" s="24"/>
      <c r="N511" s="22"/>
      <c r="O511" s="20"/>
      <c r="P511" s="12"/>
      <c r="Q511" s="12"/>
      <c r="R511" s="12"/>
      <c r="S511" s="12"/>
      <c r="T511" s="12"/>
      <c r="U511" s="12"/>
      <c r="V511" s="12"/>
      <c r="W511" s="12"/>
      <c r="X511" s="12"/>
      <c r="Y511" s="12"/>
      <c r="Z511" s="12"/>
      <c r="AA511" s="12"/>
      <c r="AB511" s="12"/>
      <c r="AC511" s="12"/>
      <c r="AD511" s="12"/>
      <c r="AE511" s="12"/>
      <c r="AF511" s="12"/>
      <c r="AG511" s="12"/>
      <c r="AH511" s="12"/>
      <c r="AI511" s="12"/>
      <c r="AJ511" s="12"/>
      <c r="AK511" s="12"/>
      <c r="AL511" s="12"/>
      <c r="AM511" s="12"/>
      <c r="AN511" s="12"/>
      <c r="AO511" s="12"/>
      <c r="AP511" s="12"/>
      <c r="AQ511" s="12"/>
      <c r="AR511" s="12"/>
      <c r="AS511" s="12"/>
      <c r="AT511" s="12"/>
      <c r="AU511" s="12"/>
      <c r="AV511" s="12"/>
      <c r="AW511" s="12"/>
      <c r="AX511" s="12"/>
      <c r="AY511" s="12"/>
      <c r="AZ511" s="12"/>
      <c r="BA511" s="12"/>
      <c r="BB511" s="12"/>
      <c r="BC511" s="12"/>
      <c r="BD511" s="12"/>
      <c r="BE511" s="12"/>
      <c r="BF511" s="12"/>
      <c r="BG511" s="12"/>
      <c r="BH511" s="12"/>
      <c r="BI511" s="12"/>
      <c r="BJ511" s="12"/>
      <c r="BK511" s="12"/>
      <c r="BL511" s="12"/>
      <c r="BM511" s="12"/>
      <c r="BN511" s="12"/>
      <c r="BO511" s="12"/>
      <c r="BP511" s="12"/>
      <c r="BQ511" s="12"/>
      <c r="BR511" s="12"/>
      <c r="BS511" s="12"/>
      <c r="BT511" s="12"/>
      <c r="BU511" s="12"/>
      <c r="BV511" s="12"/>
      <c r="BW511" s="12"/>
      <c r="BX511" s="12"/>
      <c r="BY511" s="12"/>
      <c r="BZ511" s="12"/>
      <c r="CA511" s="12"/>
      <c r="CB511" s="12"/>
      <c r="CC511" s="12"/>
    </row>
    <row r="512" spans="1:81" ht="15.75" x14ac:dyDescent="0.25">
      <c r="A512" s="20"/>
      <c r="B512" s="29"/>
      <c r="C512" s="29"/>
      <c r="D512" s="29"/>
      <c r="E512" s="29"/>
      <c r="F512" s="26"/>
      <c r="G512" s="13"/>
      <c r="H512" s="20"/>
      <c r="I512" s="22"/>
      <c r="J512" s="22"/>
      <c r="K512" s="22"/>
      <c r="L512" s="22"/>
      <c r="M512" s="24"/>
      <c r="N512" s="22"/>
      <c r="O512" s="20"/>
      <c r="P512" s="12"/>
      <c r="Q512" s="12"/>
      <c r="R512" s="12"/>
      <c r="S512" s="12"/>
      <c r="T512" s="12"/>
      <c r="U512" s="12"/>
      <c r="V512" s="12"/>
      <c r="W512" s="12"/>
      <c r="X512" s="12"/>
      <c r="Y512" s="12"/>
      <c r="Z512" s="12"/>
      <c r="AA512" s="12"/>
      <c r="AB512" s="12"/>
      <c r="AC512" s="12"/>
      <c r="AD512" s="12"/>
      <c r="AE512" s="12"/>
      <c r="AF512" s="12"/>
      <c r="AG512" s="12"/>
      <c r="AH512" s="12"/>
      <c r="AI512" s="12"/>
      <c r="AJ512" s="12"/>
      <c r="AK512" s="12"/>
      <c r="AL512" s="12"/>
      <c r="AM512" s="12"/>
      <c r="AN512" s="12"/>
      <c r="AO512" s="12"/>
      <c r="AP512" s="12"/>
      <c r="AQ512" s="12"/>
      <c r="AR512" s="12"/>
      <c r="AS512" s="12"/>
      <c r="AT512" s="12"/>
      <c r="AU512" s="12"/>
      <c r="AV512" s="12"/>
      <c r="AW512" s="12"/>
      <c r="AX512" s="12"/>
      <c r="AY512" s="12"/>
      <c r="AZ512" s="12"/>
      <c r="BA512" s="12"/>
      <c r="BB512" s="12"/>
      <c r="BC512" s="12"/>
      <c r="BD512" s="12"/>
      <c r="BE512" s="12"/>
      <c r="BF512" s="12"/>
      <c r="BG512" s="12"/>
      <c r="BH512" s="12"/>
      <c r="BI512" s="12"/>
      <c r="BJ512" s="12"/>
      <c r="BK512" s="12"/>
      <c r="BL512" s="12"/>
      <c r="BM512" s="12"/>
      <c r="BN512" s="12"/>
      <c r="BO512" s="12"/>
      <c r="BP512" s="12"/>
      <c r="BQ512" s="12"/>
      <c r="BR512" s="12"/>
      <c r="BS512" s="12"/>
      <c r="BT512" s="12"/>
      <c r="BU512" s="12"/>
      <c r="BV512" s="12"/>
      <c r="BW512" s="12"/>
      <c r="BX512" s="12"/>
      <c r="BY512" s="12"/>
      <c r="BZ512" s="12"/>
      <c r="CA512" s="12"/>
      <c r="CB512" s="12"/>
      <c r="CC512" s="12"/>
    </row>
    <row r="513" spans="1:81" ht="15.75" x14ac:dyDescent="0.25">
      <c r="A513" s="20"/>
      <c r="B513" s="29"/>
      <c r="C513" s="29"/>
      <c r="D513" s="29"/>
      <c r="E513" s="29"/>
      <c r="F513" s="26"/>
      <c r="G513" s="13"/>
      <c r="H513" s="20"/>
      <c r="I513" s="22"/>
      <c r="J513" s="22"/>
      <c r="K513" s="22"/>
      <c r="L513" s="22"/>
      <c r="M513" s="24"/>
      <c r="N513" s="22"/>
      <c r="O513" s="20"/>
      <c r="P513" s="12"/>
      <c r="Q513" s="12"/>
      <c r="R513" s="12"/>
      <c r="S513" s="12"/>
      <c r="T513" s="12"/>
      <c r="U513" s="12"/>
      <c r="V513" s="12"/>
      <c r="W513" s="12"/>
      <c r="X513" s="12"/>
      <c r="Y513" s="12"/>
      <c r="Z513" s="12"/>
      <c r="AA513" s="12"/>
      <c r="AB513" s="12"/>
      <c r="AC513" s="12"/>
      <c r="AD513" s="12"/>
      <c r="AE513" s="12"/>
      <c r="AF513" s="12"/>
      <c r="AG513" s="12"/>
      <c r="AH513" s="12"/>
      <c r="AI513" s="12"/>
      <c r="AJ513" s="12"/>
      <c r="AK513" s="12"/>
      <c r="AL513" s="12"/>
      <c r="AM513" s="12"/>
      <c r="AN513" s="12"/>
      <c r="AO513" s="12"/>
      <c r="AP513" s="12"/>
      <c r="AQ513" s="12"/>
      <c r="AR513" s="12"/>
      <c r="AS513" s="12"/>
      <c r="AT513" s="12"/>
      <c r="AU513" s="12"/>
      <c r="AV513" s="12"/>
      <c r="AW513" s="12"/>
      <c r="AX513" s="12"/>
      <c r="AY513" s="12"/>
      <c r="AZ513" s="12"/>
      <c r="BA513" s="12"/>
      <c r="BB513" s="12"/>
      <c r="BC513" s="12"/>
      <c r="BD513" s="12"/>
      <c r="BE513" s="12"/>
      <c r="BF513" s="12"/>
      <c r="BG513" s="12"/>
      <c r="BH513" s="12"/>
      <c r="BI513" s="12"/>
      <c r="BJ513" s="12"/>
      <c r="BK513" s="12"/>
      <c r="BL513" s="12"/>
      <c r="BM513" s="12"/>
      <c r="BN513" s="12"/>
      <c r="BO513" s="12"/>
      <c r="BP513" s="12"/>
      <c r="BQ513" s="12"/>
      <c r="BR513" s="12"/>
      <c r="BS513" s="12"/>
      <c r="BT513" s="12"/>
      <c r="BU513" s="12"/>
      <c r="BV513" s="12"/>
      <c r="BW513" s="12"/>
      <c r="BX513" s="12"/>
      <c r="BY513" s="12"/>
      <c r="BZ513" s="12"/>
      <c r="CA513" s="12"/>
      <c r="CB513" s="12"/>
      <c r="CC513" s="12"/>
    </row>
    <row r="514" spans="1:81" ht="15.75" x14ac:dyDescent="0.25">
      <c r="A514" s="20"/>
      <c r="B514" s="29"/>
      <c r="C514" s="29"/>
      <c r="D514" s="29"/>
      <c r="E514" s="29"/>
      <c r="F514" s="26"/>
      <c r="G514" s="13"/>
      <c r="H514" s="20"/>
      <c r="I514" s="22"/>
      <c r="J514" s="22"/>
      <c r="K514" s="22"/>
      <c r="L514" s="22"/>
      <c r="M514" s="24"/>
      <c r="N514" s="22"/>
      <c r="O514" s="20"/>
      <c r="P514" s="12"/>
      <c r="Q514" s="12"/>
      <c r="R514" s="12"/>
      <c r="S514" s="12"/>
      <c r="T514" s="12"/>
      <c r="U514" s="12"/>
      <c r="V514" s="12"/>
      <c r="W514" s="12"/>
      <c r="X514" s="12"/>
      <c r="Y514" s="12"/>
      <c r="Z514" s="12"/>
      <c r="AA514" s="12"/>
      <c r="AB514" s="12"/>
      <c r="AC514" s="12"/>
      <c r="AD514" s="12"/>
      <c r="AE514" s="12"/>
      <c r="AF514" s="12"/>
      <c r="AG514" s="12"/>
      <c r="AH514" s="12"/>
      <c r="AI514" s="12"/>
      <c r="AJ514" s="12"/>
      <c r="AK514" s="12"/>
      <c r="AL514" s="12"/>
      <c r="AM514" s="12"/>
      <c r="AN514" s="12"/>
      <c r="AO514" s="12"/>
      <c r="AP514" s="12"/>
      <c r="AQ514" s="12"/>
      <c r="AR514" s="12"/>
      <c r="AS514" s="12"/>
      <c r="AT514" s="12"/>
      <c r="AU514" s="12"/>
      <c r="AV514" s="12"/>
      <c r="AW514" s="12"/>
      <c r="AX514" s="12"/>
      <c r="AY514" s="12"/>
      <c r="AZ514" s="12"/>
      <c r="BA514" s="12"/>
      <c r="BB514" s="12"/>
      <c r="BC514" s="12"/>
      <c r="BD514" s="12"/>
      <c r="BE514" s="12"/>
      <c r="BF514" s="12"/>
      <c r="BG514" s="12"/>
      <c r="BH514" s="12"/>
      <c r="BI514" s="12"/>
      <c r="BJ514" s="12"/>
      <c r="BK514" s="12"/>
      <c r="BL514" s="12"/>
      <c r="BM514" s="12"/>
      <c r="BN514" s="12"/>
      <c r="BO514" s="12"/>
      <c r="BP514" s="12"/>
      <c r="BQ514" s="12"/>
      <c r="BR514" s="12"/>
      <c r="BS514" s="12"/>
      <c r="BT514" s="12"/>
      <c r="BU514" s="12"/>
      <c r="BV514" s="12"/>
      <c r="BW514" s="12"/>
      <c r="BX514" s="12"/>
      <c r="BY514" s="12"/>
      <c r="BZ514" s="12"/>
      <c r="CA514" s="12"/>
      <c r="CB514" s="12"/>
      <c r="CC514" s="12"/>
    </row>
    <row r="515" spans="1:81" ht="15.75" x14ac:dyDescent="0.25">
      <c r="A515" s="20"/>
      <c r="B515" s="29"/>
      <c r="C515" s="29"/>
      <c r="D515" s="29"/>
      <c r="E515" s="29"/>
      <c r="F515" s="26"/>
      <c r="G515" s="13"/>
      <c r="H515" s="20"/>
      <c r="I515" s="22"/>
      <c r="J515" s="22"/>
      <c r="K515" s="22"/>
      <c r="L515" s="22"/>
      <c r="M515" s="24"/>
      <c r="N515" s="22"/>
      <c r="O515" s="20"/>
      <c r="P515" s="12"/>
      <c r="Q515" s="12"/>
      <c r="R515" s="12"/>
      <c r="S515" s="12"/>
      <c r="T515" s="12"/>
      <c r="U515" s="12"/>
      <c r="V515" s="12"/>
      <c r="W515" s="12"/>
      <c r="X515" s="12"/>
      <c r="Y515" s="12"/>
      <c r="Z515" s="12"/>
      <c r="AA515" s="12"/>
      <c r="AB515" s="12"/>
      <c r="AC515" s="12"/>
      <c r="AD515" s="12"/>
      <c r="AE515" s="12"/>
      <c r="AF515" s="12"/>
      <c r="AG515" s="12"/>
      <c r="AH515" s="12"/>
      <c r="AI515" s="12"/>
      <c r="AJ515" s="12"/>
      <c r="AK515" s="12"/>
      <c r="AL515" s="12"/>
      <c r="AM515" s="12"/>
      <c r="AN515" s="12"/>
      <c r="AO515" s="12"/>
      <c r="AP515" s="12"/>
      <c r="AQ515" s="12"/>
      <c r="AR515" s="12"/>
      <c r="AS515" s="12"/>
      <c r="AT515" s="12"/>
      <c r="AU515" s="12"/>
      <c r="AV515" s="12"/>
      <c r="AW515" s="12"/>
      <c r="AX515" s="12"/>
      <c r="AY515" s="12"/>
      <c r="AZ515" s="12"/>
      <c r="BA515" s="12"/>
      <c r="BB515" s="12"/>
      <c r="BC515" s="12"/>
      <c r="BD515" s="12"/>
      <c r="BE515" s="12"/>
      <c r="BF515" s="12"/>
      <c r="BG515" s="12"/>
      <c r="BH515" s="12"/>
      <c r="BI515" s="12"/>
      <c r="BJ515" s="12"/>
      <c r="BK515" s="12"/>
      <c r="BL515" s="12"/>
      <c r="BM515" s="12"/>
      <c r="BN515" s="12"/>
      <c r="BO515" s="12"/>
      <c r="BP515" s="12"/>
      <c r="BQ515" s="12"/>
      <c r="BR515" s="12"/>
      <c r="BS515" s="12"/>
      <c r="BT515" s="12"/>
      <c r="BU515" s="12"/>
      <c r="BV515" s="12"/>
      <c r="BW515" s="12"/>
      <c r="BX515" s="12"/>
      <c r="BY515" s="12"/>
      <c r="BZ515" s="12"/>
      <c r="CA515" s="12"/>
      <c r="CB515" s="12"/>
      <c r="CC515" s="12"/>
    </row>
    <row r="516" spans="1:81" ht="15.75" x14ac:dyDescent="0.25">
      <c r="A516" s="20"/>
      <c r="B516" s="29"/>
      <c r="C516" s="29"/>
      <c r="D516" s="29"/>
      <c r="E516" s="29"/>
      <c r="F516" s="26"/>
      <c r="G516" s="13"/>
      <c r="H516" s="20"/>
      <c r="I516" s="22"/>
      <c r="J516" s="22"/>
      <c r="K516" s="22"/>
      <c r="L516" s="22"/>
      <c r="M516" s="24"/>
      <c r="N516" s="22"/>
      <c r="O516" s="20"/>
      <c r="P516" s="12"/>
      <c r="Q516" s="12"/>
      <c r="R516" s="12"/>
      <c r="S516" s="12"/>
      <c r="T516" s="12"/>
      <c r="U516" s="12"/>
      <c r="V516" s="12"/>
      <c r="W516" s="12"/>
      <c r="X516" s="12"/>
      <c r="Y516" s="12"/>
      <c r="Z516" s="12"/>
      <c r="AA516" s="12"/>
      <c r="AB516" s="12"/>
      <c r="AC516" s="12"/>
      <c r="AD516" s="12"/>
      <c r="AE516" s="12"/>
      <c r="AF516" s="12"/>
      <c r="AG516" s="12"/>
      <c r="AH516" s="12"/>
      <c r="AI516" s="12"/>
      <c r="AJ516" s="12"/>
      <c r="AK516" s="12"/>
      <c r="AL516" s="12"/>
      <c r="AM516" s="12"/>
      <c r="AN516" s="12"/>
      <c r="AO516" s="12"/>
      <c r="AP516" s="12"/>
      <c r="AQ516" s="12"/>
      <c r="AR516" s="12"/>
      <c r="AS516" s="12"/>
      <c r="AT516" s="12"/>
      <c r="AU516" s="12"/>
      <c r="AV516" s="12"/>
      <c r="AW516" s="12"/>
      <c r="AX516" s="12"/>
      <c r="AY516" s="12"/>
      <c r="AZ516" s="12"/>
      <c r="BA516" s="12"/>
      <c r="BB516" s="12"/>
      <c r="BC516" s="12"/>
      <c r="BD516" s="12"/>
      <c r="BE516" s="12"/>
      <c r="BF516" s="12"/>
      <c r="BG516" s="12"/>
      <c r="BH516" s="12"/>
      <c r="BI516" s="12"/>
      <c r="BJ516" s="12"/>
      <c r="BK516" s="12"/>
      <c r="BL516" s="12"/>
      <c r="BM516" s="12"/>
      <c r="BN516" s="12"/>
      <c r="BO516" s="12"/>
      <c r="BP516" s="12"/>
      <c r="BQ516" s="12"/>
      <c r="BR516" s="12"/>
      <c r="BS516" s="12"/>
      <c r="BT516" s="12"/>
      <c r="BU516" s="12"/>
      <c r="BV516" s="12"/>
      <c r="BW516" s="12"/>
      <c r="BX516" s="12"/>
      <c r="BY516" s="12"/>
      <c r="BZ516" s="12"/>
      <c r="CA516" s="12"/>
      <c r="CB516" s="12"/>
      <c r="CC516" s="12"/>
    </row>
    <row r="517" spans="1:81" ht="15.75" x14ac:dyDescent="0.25">
      <c r="A517" s="20"/>
      <c r="B517" s="29"/>
      <c r="C517" s="29"/>
      <c r="D517" s="29"/>
      <c r="E517" s="29"/>
      <c r="F517" s="26"/>
      <c r="G517" s="13"/>
      <c r="H517" s="20"/>
      <c r="I517" s="22"/>
      <c r="J517" s="22"/>
      <c r="K517" s="22"/>
      <c r="L517" s="22"/>
      <c r="M517" s="24"/>
      <c r="N517" s="22"/>
      <c r="O517" s="20"/>
      <c r="P517" s="12"/>
      <c r="Q517" s="12"/>
      <c r="R517" s="12"/>
      <c r="S517" s="12"/>
      <c r="T517" s="12"/>
      <c r="U517" s="12"/>
      <c r="V517" s="12"/>
      <c r="W517" s="12"/>
      <c r="X517" s="12"/>
      <c r="Y517" s="12"/>
      <c r="Z517" s="12"/>
      <c r="AA517" s="12"/>
      <c r="AB517" s="12"/>
      <c r="AC517" s="12"/>
      <c r="AD517" s="12"/>
      <c r="AE517" s="12"/>
      <c r="AF517" s="12"/>
      <c r="AG517" s="12"/>
      <c r="AH517" s="12"/>
      <c r="AI517" s="12"/>
      <c r="AJ517" s="12"/>
      <c r="AK517" s="12"/>
      <c r="AL517" s="12"/>
      <c r="AM517" s="12"/>
      <c r="AN517" s="12"/>
      <c r="AO517" s="12"/>
      <c r="AP517" s="12"/>
      <c r="AQ517" s="12"/>
      <c r="AR517" s="12"/>
      <c r="AS517" s="12"/>
      <c r="AT517" s="12"/>
      <c r="AU517" s="12"/>
      <c r="AV517" s="12"/>
      <c r="AW517" s="12"/>
      <c r="AX517" s="12"/>
      <c r="AY517" s="12"/>
      <c r="AZ517" s="12"/>
      <c r="BA517" s="12"/>
      <c r="BB517" s="12"/>
      <c r="BC517" s="12"/>
      <c r="BD517" s="12"/>
      <c r="BE517" s="12"/>
      <c r="BF517" s="12"/>
      <c r="BG517" s="12"/>
      <c r="BH517" s="12"/>
      <c r="BI517" s="12"/>
      <c r="BJ517" s="12"/>
      <c r="BK517" s="12"/>
      <c r="BL517" s="12"/>
      <c r="BM517" s="12"/>
      <c r="BN517" s="12"/>
      <c r="BO517" s="12"/>
      <c r="BP517" s="12"/>
      <c r="BQ517" s="12"/>
      <c r="BR517" s="12"/>
      <c r="BS517" s="12"/>
      <c r="BT517" s="12"/>
      <c r="BU517" s="12"/>
      <c r="BV517" s="12"/>
      <c r="BW517" s="12"/>
      <c r="BX517" s="12"/>
      <c r="BY517" s="12"/>
      <c r="BZ517" s="12"/>
      <c r="CA517" s="12"/>
      <c r="CB517" s="12"/>
      <c r="CC517" s="12"/>
    </row>
    <row r="518" spans="1:81" ht="15.75" x14ac:dyDescent="0.25">
      <c r="A518" s="20"/>
      <c r="B518" s="29"/>
      <c r="C518" s="29"/>
      <c r="D518" s="29"/>
      <c r="E518" s="29"/>
      <c r="F518" s="26"/>
      <c r="G518" s="13"/>
      <c r="H518" s="20"/>
      <c r="I518" s="22"/>
      <c r="J518" s="22"/>
      <c r="K518" s="22"/>
      <c r="L518" s="22"/>
      <c r="M518" s="24"/>
      <c r="N518" s="22"/>
      <c r="O518" s="20"/>
      <c r="P518" s="12"/>
      <c r="Q518" s="12"/>
      <c r="R518" s="12"/>
      <c r="S518" s="12"/>
      <c r="T518" s="12"/>
      <c r="U518" s="12"/>
      <c r="V518" s="12"/>
      <c r="W518" s="12"/>
      <c r="X518" s="12"/>
      <c r="Y518" s="12"/>
      <c r="Z518" s="12"/>
      <c r="AA518" s="12"/>
      <c r="AB518" s="12"/>
      <c r="AC518" s="12"/>
      <c r="AD518" s="12"/>
      <c r="AE518" s="12"/>
      <c r="AF518" s="12"/>
      <c r="AG518" s="12"/>
      <c r="AH518" s="12"/>
      <c r="AI518" s="12"/>
      <c r="AJ518" s="12"/>
      <c r="AK518" s="12"/>
      <c r="AL518" s="12"/>
      <c r="AM518" s="12"/>
      <c r="AN518" s="12"/>
      <c r="AO518" s="12"/>
      <c r="AP518" s="12"/>
      <c r="AQ518" s="12"/>
      <c r="AR518" s="12"/>
      <c r="AS518" s="12"/>
      <c r="AT518" s="12"/>
      <c r="AU518" s="12"/>
      <c r="AV518" s="12"/>
      <c r="AW518" s="12"/>
      <c r="AX518" s="12"/>
      <c r="AY518" s="12"/>
      <c r="AZ518" s="12"/>
      <c r="BA518" s="12"/>
      <c r="BB518" s="12"/>
      <c r="BC518" s="12"/>
      <c r="BD518" s="12"/>
      <c r="BE518" s="12"/>
      <c r="BF518" s="12"/>
      <c r="BG518" s="12"/>
      <c r="BH518" s="12"/>
      <c r="BI518" s="12"/>
      <c r="BJ518" s="12"/>
      <c r="BK518" s="12"/>
      <c r="BL518" s="12"/>
      <c r="BM518" s="12"/>
      <c r="BN518" s="12"/>
      <c r="BO518" s="12"/>
      <c r="BP518" s="12"/>
      <c r="BQ518" s="12"/>
      <c r="BR518" s="12"/>
      <c r="BS518" s="12"/>
      <c r="BT518" s="12"/>
      <c r="BU518" s="12"/>
      <c r="BV518" s="12"/>
      <c r="BW518" s="12"/>
      <c r="BX518" s="12"/>
      <c r="BY518" s="12"/>
      <c r="BZ518" s="12"/>
      <c r="CA518" s="12"/>
      <c r="CB518" s="12"/>
      <c r="CC518" s="12"/>
    </row>
    <row r="519" spans="1:81" ht="15.75" x14ac:dyDescent="0.25">
      <c r="A519" s="20"/>
      <c r="B519" s="29"/>
      <c r="C519" s="29"/>
      <c r="D519" s="29"/>
      <c r="E519" s="29"/>
      <c r="F519" s="26"/>
      <c r="G519" s="13"/>
      <c r="H519" s="20"/>
      <c r="I519" s="22"/>
      <c r="J519" s="22"/>
      <c r="K519" s="22"/>
      <c r="L519" s="22"/>
      <c r="M519" s="24"/>
      <c r="N519" s="22"/>
      <c r="O519" s="20"/>
      <c r="P519" s="12"/>
      <c r="Q519" s="12"/>
      <c r="R519" s="12"/>
      <c r="S519" s="12"/>
      <c r="T519" s="12"/>
      <c r="U519" s="12"/>
      <c r="V519" s="12"/>
      <c r="W519" s="12"/>
      <c r="X519" s="12"/>
      <c r="Y519" s="12"/>
      <c r="Z519" s="12"/>
      <c r="AA519" s="12"/>
      <c r="AB519" s="12"/>
      <c r="AC519" s="12"/>
      <c r="AD519" s="12"/>
      <c r="AE519" s="12"/>
      <c r="AF519" s="12"/>
      <c r="AG519" s="12"/>
      <c r="AH519" s="12"/>
      <c r="AI519" s="12"/>
      <c r="AJ519" s="12"/>
      <c r="AK519" s="12"/>
      <c r="AL519" s="12"/>
      <c r="AM519" s="12"/>
      <c r="AN519" s="12"/>
      <c r="AO519" s="12"/>
      <c r="AP519" s="12"/>
      <c r="AQ519" s="12"/>
      <c r="AR519" s="12"/>
      <c r="AS519" s="12"/>
      <c r="AT519" s="12"/>
      <c r="AU519" s="12"/>
      <c r="AV519" s="12"/>
      <c r="AW519" s="12"/>
      <c r="AX519" s="12"/>
      <c r="AY519" s="12"/>
      <c r="AZ519" s="12"/>
      <c r="BA519" s="12"/>
      <c r="BB519" s="12"/>
      <c r="BC519" s="12"/>
      <c r="BD519" s="12"/>
      <c r="BE519" s="12"/>
      <c r="BF519" s="12"/>
      <c r="BG519" s="12"/>
      <c r="BH519" s="12"/>
      <c r="BI519" s="12"/>
      <c r="BJ519" s="12"/>
      <c r="BK519" s="12"/>
      <c r="BL519" s="12"/>
      <c r="BM519" s="12"/>
      <c r="BN519" s="12"/>
      <c r="BO519" s="12"/>
      <c r="BP519" s="12"/>
      <c r="BQ519" s="12"/>
      <c r="BR519" s="12"/>
      <c r="BS519" s="12"/>
      <c r="BT519" s="12"/>
      <c r="BU519" s="12"/>
      <c r="BV519" s="12"/>
      <c r="BW519" s="12"/>
      <c r="BX519" s="12"/>
      <c r="BY519" s="12"/>
      <c r="BZ519" s="12"/>
      <c r="CA519" s="12"/>
      <c r="CB519" s="12"/>
      <c r="CC519" s="12"/>
    </row>
    <row r="520" spans="1:81" ht="15.75" x14ac:dyDescent="0.25">
      <c r="A520" s="20"/>
      <c r="B520" s="29"/>
      <c r="C520" s="29"/>
      <c r="D520" s="29"/>
      <c r="E520" s="29"/>
      <c r="F520" s="26"/>
      <c r="G520" s="13"/>
      <c r="H520" s="20"/>
      <c r="I520" s="22"/>
      <c r="J520" s="22"/>
      <c r="K520" s="22"/>
      <c r="L520" s="22"/>
      <c r="M520" s="24"/>
      <c r="N520" s="22"/>
      <c r="O520" s="20"/>
      <c r="P520" s="12"/>
      <c r="Q520" s="12"/>
      <c r="R520" s="12"/>
      <c r="S520" s="12"/>
      <c r="T520" s="12"/>
      <c r="U520" s="12"/>
      <c r="V520" s="12"/>
      <c r="W520" s="12"/>
      <c r="X520" s="12"/>
      <c r="Y520" s="12"/>
      <c r="Z520" s="12"/>
      <c r="AA520" s="12"/>
      <c r="AB520" s="12"/>
      <c r="AC520" s="12"/>
      <c r="AD520" s="12"/>
      <c r="AE520" s="12"/>
      <c r="AF520" s="12"/>
      <c r="AG520" s="12"/>
      <c r="AH520" s="12"/>
      <c r="AI520" s="12"/>
      <c r="AJ520" s="12"/>
      <c r="AK520" s="12"/>
      <c r="AL520" s="12"/>
      <c r="AM520" s="12"/>
      <c r="AN520" s="12"/>
      <c r="AO520" s="12"/>
      <c r="AP520" s="12"/>
      <c r="AQ520" s="12"/>
      <c r="AR520" s="12"/>
      <c r="AS520" s="12"/>
      <c r="AT520" s="12"/>
      <c r="AU520" s="12"/>
      <c r="AV520" s="12"/>
      <c r="AW520" s="12"/>
      <c r="AX520" s="12"/>
      <c r="AY520" s="12"/>
      <c r="AZ520" s="12"/>
      <c r="BA520" s="12"/>
      <c r="BB520" s="12"/>
      <c r="BC520" s="12"/>
      <c r="BD520" s="12"/>
      <c r="BE520" s="12"/>
      <c r="BF520" s="12"/>
      <c r="BG520" s="12"/>
      <c r="BH520" s="12"/>
      <c r="BI520" s="12"/>
      <c r="BJ520" s="12"/>
      <c r="BK520" s="12"/>
      <c r="BL520" s="12"/>
      <c r="BM520" s="12"/>
      <c r="BN520" s="12"/>
      <c r="BO520" s="12"/>
      <c r="BP520" s="12"/>
      <c r="BQ520" s="12"/>
      <c r="BR520" s="12"/>
      <c r="BS520" s="12"/>
      <c r="BT520" s="12"/>
      <c r="BU520" s="12"/>
      <c r="BV520" s="12"/>
      <c r="BW520" s="12"/>
      <c r="BX520" s="12"/>
      <c r="BY520" s="12"/>
      <c r="BZ520" s="12"/>
      <c r="CA520" s="12"/>
      <c r="CB520" s="12"/>
      <c r="CC520" s="12"/>
    </row>
    <row r="521" spans="1:81" ht="15.75" x14ac:dyDescent="0.25">
      <c r="A521" s="20"/>
      <c r="B521" s="29"/>
      <c r="C521" s="29"/>
      <c r="D521" s="29"/>
      <c r="E521" s="29"/>
      <c r="F521" s="26"/>
      <c r="G521" s="13"/>
      <c r="H521" s="20"/>
      <c r="I521" s="22"/>
      <c r="J521" s="22"/>
      <c r="K521" s="22"/>
      <c r="L521" s="22"/>
      <c r="M521" s="24"/>
      <c r="N521" s="22"/>
      <c r="O521" s="20"/>
      <c r="P521" s="12"/>
      <c r="Q521" s="12"/>
      <c r="R521" s="12"/>
      <c r="S521" s="12"/>
      <c r="T521" s="12"/>
      <c r="U521" s="12"/>
      <c r="V521" s="12"/>
      <c r="W521" s="12"/>
      <c r="X521" s="12"/>
      <c r="Y521" s="12"/>
      <c r="Z521" s="12"/>
      <c r="AA521" s="12"/>
      <c r="AB521" s="12"/>
      <c r="AC521" s="12"/>
      <c r="AD521" s="12"/>
      <c r="AE521" s="12"/>
      <c r="AF521" s="12"/>
      <c r="AG521" s="12"/>
      <c r="AH521" s="12"/>
      <c r="AI521" s="12"/>
      <c r="AJ521" s="12"/>
      <c r="AK521" s="12"/>
      <c r="AL521" s="12"/>
      <c r="AM521" s="12"/>
      <c r="AN521" s="12"/>
      <c r="AO521" s="12"/>
      <c r="AP521" s="12"/>
      <c r="AQ521" s="12"/>
      <c r="AR521" s="12"/>
      <c r="AS521" s="12"/>
      <c r="AT521" s="12"/>
      <c r="AU521" s="12"/>
      <c r="AV521" s="12"/>
      <c r="AW521" s="12"/>
      <c r="AX521" s="12"/>
      <c r="AY521" s="12"/>
      <c r="AZ521" s="12"/>
      <c r="BA521" s="12"/>
      <c r="BB521" s="12"/>
      <c r="BC521" s="12"/>
      <c r="BD521" s="12"/>
      <c r="BE521" s="12"/>
      <c r="BF521" s="12"/>
      <c r="BG521" s="12"/>
      <c r="BH521" s="12"/>
      <c r="BI521" s="12"/>
      <c r="BJ521" s="12"/>
      <c r="BK521" s="12"/>
      <c r="BL521" s="12"/>
      <c r="BM521" s="12"/>
      <c r="BN521" s="12"/>
      <c r="BO521" s="12"/>
      <c r="BP521" s="12"/>
      <c r="BQ521" s="12"/>
      <c r="BR521" s="12"/>
      <c r="BS521" s="12"/>
      <c r="BT521" s="12"/>
      <c r="BU521" s="12"/>
      <c r="BV521" s="12"/>
      <c r="BW521" s="12"/>
      <c r="BX521" s="12"/>
      <c r="BY521" s="12"/>
      <c r="BZ521" s="12"/>
      <c r="CA521" s="12"/>
      <c r="CB521" s="12"/>
      <c r="CC521" s="12"/>
    </row>
    <row r="522" spans="1:81" ht="15.75" x14ac:dyDescent="0.25">
      <c r="A522" s="20"/>
      <c r="B522" s="29"/>
      <c r="C522" s="29"/>
      <c r="D522" s="29"/>
      <c r="E522" s="29"/>
      <c r="F522" s="26"/>
      <c r="G522" s="13"/>
      <c r="H522" s="20"/>
      <c r="I522" s="22"/>
      <c r="J522" s="22"/>
      <c r="K522" s="22"/>
      <c r="L522" s="22"/>
      <c r="M522" s="24"/>
      <c r="N522" s="22"/>
      <c r="O522" s="20"/>
      <c r="P522" s="12"/>
      <c r="Q522" s="12"/>
      <c r="R522" s="12"/>
      <c r="S522" s="12"/>
      <c r="T522" s="12"/>
      <c r="U522" s="12"/>
      <c r="V522" s="12"/>
      <c r="W522" s="12"/>
      <c r="X522" s="12"/>
      <c r="Y522" s="12"/>
      <c r="Z522" s="12"/>
      <c r="AA522" s="12"/>
      <c r="AB522" s="12"/>
      <c r="AC522" s="12"/>
      <c r="AD522" s="12"/>
      <c r="AE522" s="12"/>
      <c r="AF522" s="12"/>
      <c r="AG522" s="12"/>
      <c r="AH522" s="12"/>
      <c r="AI522" s="12"/>
      <c r="AJ522" s="12"/>
      <c r="AK522" s="12"/>
      <c r="AL522" s="12"/>
      <c r="AM522" s="12"/>
      <c r="AN522" s="12"/>
      <c r="AO522" s="12"/>
      <c r="AP522" s="12"/>
      <c r="AQ522" s="12"/>
      <c r="AR522" s="12"/>
      <c r="AS522" s="12"/>
      <c r="AT522" s="12"/>
      <c r="AU522" s="12"/>
      <c r="AV522" s="12"/>
      <c r="AW522" s="12"/>
      <c r="AX522" s="12"/>
      <c r="AY522" s="12"/>
      <c r="AZ522" s="12"/>
      <c r="BA522" s="12"/>
      <c r="BB522" s="12"/>
      <c r="BC522" s="12"/>
      <c r="BD522" s="12"/>
      <c r="BE522" s="12"/>
      <c r="BF522" s="12"/>
      <c r="BG522" s="12"/>
      <c r="BH522" s="12"/>
      <c r="BI522" s="12"/>
      <c r="BJ522" s="12"/>
      <c r="BK522" s="12"/>
      <c r="BL522" s="12"/>
      <c r="BM522" s="12"/>
      <c r="BN522" s="12"/>
      <c r="BO522" s="12"/>
      <c r="BP522" s="12"/>
      <c r="BQ522" s="12"/>
      <c r="BR522" s="12"/>
      <c r="BS522" s="12"/>
      <c r="BT522" s="12"/>
      <c r="BU522" s="12"/>
      <c r="BV522" s="12"/>
      <c r="BW522" s="12"/>
      <c r="BX522" s="12"/>
      <c r="BY522" s="12"/>
      <c r="BZ522" s="12"/>
      <c r="CA522" s="12"/>
      <c r="CB522" s="12"/>
      <c r="CC522" s="12"/>
    </row>
    <row r="523" spans="1:81" ht="15.75" x14ac:dyDescent="0.25">
      <c r="A523" s="20"/>
      <c r="B523" s="29"/>
      <c r="C523" s="29"/>
      <c r="D523" s="29"/>
      <c r="E523" s="29"/>
      <c r="F523" s="26"/>
      <c r="G523" s="13"/>
      <c r="H523" s="20"/>
      <c r="I523" s="22"/>
      <c r="J523" s="22"/>
      <c r="K523" s="22"/>
      <c r="L523" s="22"/>
      <c r="M523" s="24"/>
      <c r="N523" s="22"/>
      <c r="O523" s="20"/>
      <c r="P523" s="12"/>
      <c r="Q523" s="12"/>
      <c r="R523" s="12"/>
      <c r="S523" s="12"/>
      <c r="T523" s="12"/>
      <c r="U523" s="12"/>
      <c r="V523" s="12"/>
      <c r="W523" s="12"/>
      <c r="X523" s="12"/>
      <c r="Y523" s="12"/>
      <c r="Z523" s="12"/>
      <c r="AA523" s="12"/>
      <c r="AB523" s="12"/>
      <c r="AC523" s="12"/>
      <c r="AD523" s="12"/>
      <c r="AE523" s="12"/>
      <c r="AF523" s="12"/>
      <c r="AG523" s="12"/>
      <c r="AH523" s="12"/>
      <c r="AI523" s="12"/>
      <c r="AJ523" s="12"/>
      <c r="AK523" s="12"/>
      <c r="AL523" s="12"/>
      <c r="AM523" s="12"/>
      <c r="AN523" s="12"/>
      <c r="AO523" s="12"/>
      <c r="AP523" s="12"/>
      <c r="AQ523" s="12"/>
      <c r="AR523" s="12"/>
      <c r="AS523" s="12"/>
      <c r="AT523" s="12"/>
      <c r="AU523" s="12"/>
      <c r="AV523" s="12"/>
      <c r="AW523" s="12"/>
      <c r="AX523" s="12"/>
      <c r="AY523" s="12"/>
      <c r="AZ523" s="12"/>
      <c r="BA523" s="12"/>
      <c r="BB523" s="12"/>
      <c r="BC523" s="12"/>
      <c r="BD523" s="12"/>
      <c r="BE523" s="12"/>
      <c r="BF523" s="12"/>
      <c r="BG523" s="12"/>
      <c r="BH523" s="12"/>
      <c r="BI523" s="12"/>
      <c r="BJ523" s="12"/>
      <c r="BK523" s="12"/>
      <c r="BL523" s="12"/>
      <c r="BM523" s="12"/>
      <c r="BN523" s="12"/>
      <c r="BO523" s="12"/>
      <c r="BP523" s="12"/>
      <c r="BQ523" s="12"/>
      <c r="BR523" s="12"/>
      <c r="BS523" s="12"/>
      <c r="BT523" s="12"/>
      <c r="BU523" s="12"/>
      <c r="BV523" s="12"/>
      <c r="BW523" s="12"/>
      <c r="BX523" s="12"/>
      <c r="BY523" s="12"/>
      <c r="BZ523" s="12"/>
      <c r="CA523" s="12"/>
      <c r="CB523" s="12"/>
      <c r="CC523" s="12"/>
    </row>
    <row r="524" spans="1:81" ht="15.75" x14ac:dyDescent="0.25">
      <c r="A524" s="20"/>
      <c r="B524" s="29"/>
      <c r="C524" s="29"/>
      <c r="D524" s="29"/>
      <c r="E524" s="29"/>
      <c r="F524" s="26"/>
      <c r="G524" s="13"/>
      <c r="H524" s="20"/>
      <c r="I524" s="22"/>
      <c r="J524" s="22"/>
      <c r="K524" s="22"/>
      <c r="L524" s="22"/>
      <c r="M524" s="24"/>
      <c r="N524" s="22"/>
      <c r="O524" s="20"/>
      <c r="P524" s="12"/>
      <c r="Q524" s="12"/>
      <c r="R524" s="12"/>
      <c r="S524" s="12"/>
      <c r="T524" s="12"/>
      <c r="U524" s="12"/>
      <c r="V524" s="12"/>
      <c r="W524" s="12"/>
      <c r="X524" s="12"/>
      <c r="Y524" s="12"/>
      <c r="Z524" s="12"/>
      <c r="AA524" s="12"/>
      <c r="AB524" s="12"/>
      <c r="AC524" s="12"/>
      <c r="AD524" s="12"/>
      <c r="AE524" s="12"/>
      <c r="AF524" s="12"/>
      <c r="AG524" s="12"/>
      <c r="AH524" s="12"/>
      <c r="AI524" s="12"/>
      <c r="AJ524" s="12"/>
      <c r="AK524" s="12"/>
      <c r="AL524" s="12"/>
      <c r="AM524" s="12"/>
      <c r="AN524" s="12"/>
      <c r="AO524" s="12"/>
      <c r="AP524" s="12"/>
      <c r="AQ524" s="12"/>
      <c r="AR524" s="12"/>
      <c r="AS524" s="12"/>
      <c r="AT524" s="12"/>
      <c r="AU524" s="12"/>
      <c r="AV524" s="12"/>
      <c r="AW524" s="12"/>
      <c r="AX524" s="12"/>
      <c r="AY524" s="12"/>
      <c r="AZ524" s="12"/>
      <c r="BA524" s="12"/>
      <c r="BB524" s="12"/>
      <c r="BC524" s="12"/>
      <c r="BD524" s="12"/>
      <c r="BE524" s="12"/>
      <c r="BF524" s="12"/>
      <c r="BG524" s="12"/>
      <c r="BH524" s="12"/>
      <c r="BI524" s="12"/>
      <c r="BJ524" s="12"/>
      <c r="BK524" s="12"/>
      <c r="BL524" s="12"/>
      <c r="BM524" s="12"/>
      <c r="BN524" s="12"/>
      <c r="BO524" s="12"/>
      <c r="BP524" s="12"/>
      <c r="BQ524" s="12"/>
      <c r="BR524" s="12"/>
      <c r="BS524" s="12"/>
      <c r="BT524" s="12"/>
      <c r="BU524" s="12"/>
      <c r="BV524" s="12"/>
      <c r="BW524" s="12"/>
      <c r="BX524" s="12"/>
      <c r="BY524" s="12"/>
      <c r="BZ524" s="12"/>
      <c r="CA524" s="12"/>
      <c r="CB524" s="12"/>
      <c r="CC524" s="12"/>
    </row>
    <row r="525" spans="1:81" ht="15.75" x14ac:dyDescent="0.25">
      <c r="A525" s="20"/>
      <c r="B525" s="29"/>
      <c r="C525" s="29"/>
      <c r="D525" s="29"/>
      <c r="E525" s="29"/>
      <c r="F525" s="26"/>
      <c r="G525" s="13"/>
      <c r="H525" s="20"/>
      <c r="I525" s="22"/>
      <c r="J525" s="22"/>
      <c r="K525" s="22"/>
      <c r="L525" s="22"/>
      <c r="M525" s="24"/>
      <c r="N525" s="22"/>
      <c r="O525" s="20"/>
      <c r="P525" s="12"/>
      <c r="Q525" s="12"/>
      <c r="R525" s="12"/>
      <c r="S525" s="12"/>
      <c r="T525" s="12"/>
      <c r="U525" s="12"/>
      <c r="V525" s="12"/>
      <c r="W525" s="12"/>
      <c r="X525" s="12"/>
      <c r="Y525" s="12"/>
      <c r="Z525" s="12"/>
      <c r="AA525" s="12"/>
      <c r="AB525" s="12"/>
      <c r="AC525" s="12"/>
      <c r="AD525" s="12"/>
      <c r="AE525" s="12"/>
      <c r="AF525" s="12"/>
      <c r="AG525" s="12"/>
      <c r="AH525" s="12"/>
      <c r="AI525" s="12"/>
      <c r="AJ525" s="12"/>
      <c r="AK525" s="12"/>
      <c r="AL525" s="12"/>
      <c r="AM525" s="12"/>
      <c r="AN525" s="12"/>
      <c r="AO525" s="12"/>
      <c r="AP525" s="12"/>
      <c r="AQ525" s="12"/>
      <c r="AR525" s="12"/>
      <c r="AS525" s="12"/>
      <c r="AT525" s="12"/>
      <c r="AU525" s="12"/>
      <c r="AV525" s="12"/>
      <c r="AW525" s="12"/>
      <c r="AX525" s="12"/>
      <c r="AY525" s="12"/>
      <c r="AZ525" s="12"/>
      <c r="BA525" s="12"/>
      <c r="BB525" s="12"/>
      <c r="BC525" s="12"/>
      <c r="BD525" s="12"/>
      <c r="BE525" s="12"/>
      <c r="BF525" s="12"/>
      <c r="BG525" s="12"/>
      <c r="BH525" s="12"/>
      <c r="BI525" s="12"/>
      <c r="BJ525" s="12"/>
      <c r="BK525" s="12"/>
      <c r="BL525" s="12"/>
      <c r="BM525" s="12"/>
      <c r="BN525" s="12"/>
      <c r="BO525" s="12"/>
      <c r="BP525" s="12"/>
      <c r="BQ525" s="12"/>
      <c r="BR525" s="12"/>
      <c r="BS525" s="12"/>
      <c r="BT525" s="12"/>
      <c r="BU525" s="12"/>
      <c r="BV525" s="12"/>
      <c r="BW525" s="12"/>
      <c r="BX525" s="12"/>
      <c r="BY525" s="12"/>
      <c r="BZ525" s="12"/>
      <c r="CA525" s="12"/>
      <c r="CB525" s="12"/>
      <c r="CC525" s="12"/>
    </row>
    <row r="526" spans="1:81" ht="15.75" x14ac:dyDescent="0.25">
      <c r="A526" s="20"/>
      <c r="B526" s="29"/>
      <c r="C526" s="29"/>
      <c r="D526" s="29"/>
      <c r="E526" s="29"/>
      <c r="F526" s="26"/>
      <c r="G526" s="13"/>
      <c r="H526" s="20"/>
      <c r="I526" s="22"/>
      <c r="J526" s="22"/>
      <c r="K526" s="22"/>
      <c r="L526" s="22"/>
      <c r="M526" s="24"/>
      <c r="N526" s="22"/>
      <c r="O526" s="20"/>
      <c r="P526" s="12"/>
      <c r="Q526" s="12"/>
      <c r="R526" s="12"/>
      <c r="S526" s="12"/>
      <c r="T526" s="12"/>
      <c r="U526" s="12"/>
      <c r="V526" s="12"/>
      <c r="W526" s="12"/>
      <c r="X526" s="12"/>
      <c r="Y526" s="12"/>
      <c r="Z526" s="12"/>
      <c r="AA526" s="12"/>
      <c r="AB526" s="12"/>
      <c r="AC526" s="12"/>
      <c r="AD526" s="12"/>
      <c r="AE526" s="12"/>
      <c r="AF526" s="12"/>
      <c r="AG526" s="12"/>
      <c r="AH526" s="12"/>
      <c r="AI526" s="12"/>
      <c r="AJ526" s="12"/>
      <c r="AK526" s="12"/>
      <c r="AL526" s="12"/>
      <c r="AM526" s="12"/>
      <c r="AN526" s="12"/>
      <c r="AO526" s="12"/>
      <c r="AP526" s="12"/>
      <c r="AQ526" s="12"/>
      <c r="AR526" s="12"/>
      <c r="AS526" s="12"/>
      <c r="AT526" s="12"/>
      <c r="AU526" s="12"/>
      <c r="AV526" s="12"/>
      <c r="AW526" s="12"/>
      <c r="AX526" s="12"/>
      <c r="AY526" s="12"/>
      <c r="AZ526" s="12"/>
      <c r="BA526" s="12"/>
      <c r="BB526" s="12"/>
      <c r="BC526" s="12"/>
      <c r="BD526" s="12"/>
      <c r="BE526" s="12"/>
      <c r="BF526" s="12"/>
      <c r="BG526" s="12"/>
      <c r="BH526" s="12"/>
      <c r="BI526" s="12"/>
      <c r="BJ526" s="12"/>
      <c r="BK526" s="12"/>
      <c r="BL526" s="12"/>
      <c r="BM526" s="12"/>
      <c r="BN526" s="12"/>
      <c r="BO526" s="12"/>
      <c r="BP526" s="12"/>
      <c r="BQ526" s="12"/>
      <c r="BR526" s="12"/>
      <c r="BS526" s="12"/>
      <c r="BT526" s="12"/>
      <c r="BU526" s="12"/>
      <c r="BV526" s="12"/>
      <c r="BW526" s="12"/>
      <c r="BX526" s="12"/>
      <c r="BY526" s="12"/>
      <c r="BZ526" s="12"/>
      <c r="CA526" s="12"/>
      <c r="CB526" s="12"/>
      <c r="CC526" s="12"/>
    </row>
    <row r="527" spans="1:81" ht="15.75" x14ac:dyDescent="0.25">
      <c r="A527" s="20"/>
      <c r="B527" s="29"/>
      <c r="C527" s="29"/>
      <c r="D527" s="29"/>
      <c r="E527" s="29"/>
      <c r="F527" s="26"/>
      <c r="G527" s="13"/>
      <c r="H527" s="20"/>
      <c r="I527" s="22"/>
      <c r="J527" s="22"/>
      <c r="K527" s="22"/>
      <c r="L527" s="22"/>
      <c r="M527" s="24"/>
      <c r="N527" s="22"/>
      <c r="O527" s="20"/>
      <c r="P527" s="12"/>
      <c r="Q527" s="12"/>
      <c r="R527" s="12"/>
      <c r="S527" s="12"/>
      <c r="T527" s="12"/>
      <c r="U527" s="12"/>
      <c r="V527" s="12"/>
      <c r="W527" s="12"/>
      <c r="X527" s="12"/>
      <c r="Y527" s="12"/>
      <c r="Z527" s="12"/>
      <c r="AA527" s="12"/>
      <c r="AB527" s="12"/>
      <c r="AC527" s="12"/>
      <c r="AD527" s="12"/>
      <c r="AE527" s="12"/>
      <c r="AF527" s="12"/>
      <c r="AG527" s="12"/>
      <c r="AH527" s="12"/>
      <c r="AI527" s="12"/>
      <c r="AJ527" s="12"/>
      <c r="AK527" s="12"/>
      <c r="AL527" s="12"/>
      <c r="AM527" s="12"/>
      <c r="AN527" s="12"/>
      <c r="AO527" s="12"/>
      <c r="AP527" s="12"/>
      <c r="AQ527" s="12"/>
      <c r="AR527" s="12"/>
      <c r="AS527" s="12"/>
      <c r="AT527" s="12"/>
      <c r="AU527" s="12"/>
      <c r="AV527" s="12"/>
      <c r="AW527" s="12"/>
      <c r="AX527" s="12"/>
      <c r="AY527" s="12"/>
      <c r="AZ527" s="12"/>
      <c r="BA527" s="12"/>
      <c r="BB527" s="12"/>
      <c r="BC527" s="12"/>
      <c r="BD527" s="12"/>
      <c r="BE527" s="12"/>
      <c r="BF527" s="12"/>
      <c r="BG527" s="12"/>
      <c r="BH527" s="12"/>
      <c r="BI527" s="12"/>
      <c r="BJ527" s="12"/>
      <c r="BK527" s="12"/>
      <c r="BL527" s="12"/>
      <c r="BM527" s="12"/>
      <c r="BN527" s="12"/>
      <c r="BO527" s="12"/>
      <c r="BP527" s="12"/>
      <c r="BQ527" s="12"/>
      <c r="BR527" s="12"/>
      <c r="BS527" s="12"/>
      <c r="BT527" s="12"/>
      <c r="BU527" s="12"/>
      <c r="BV527" s="12"/>
      <c r="BW527" s="12"/>
      <c r="BX527" s="12"/>
      <c r="BY527" s="12"/>
      <c r="BZ527" s="12"/>
      <c r="CA527" s="12"/>
      <c r="CB527" s="12"/>
      <c r="CC527" s="12"/>
    </row>
    <row r="528" spans="1:81" ht="15.75" x14ac:dyDescent="0.25">
      <c r="A528" s="20"/>
      <c r="B528" s="29"/>
      <c r="C528" s="29"/>
      <c r="D528" s="29"/>
      <c r="E528" s="29"/>
      <c r="F528" s="26"/>
      <c r="G528" s="13"/>
      <c r="H528" s="20"/>
      <c r="I528" s="22"/>
      <c r="J528" s="22"/>
      <c r="K528" s="22"/>
      <c r="L528" s="22"/>
      <c r="M528" s="24"/>
      <c r="N528" s="22"/>
      <c r="O528" s="20"/>
      <c r="P528" s="12"/>
      <c r="Q528" s="12"/>
      <c r="R528" s="12"/>
      <c r="S528" s="12"/>
      <c r="T528" s="12"/>
      <c r="U528" s="12"/>
      <c r="V528" s="12"/>
      <c r="W528" s="12"/>
      <c r="X528" s="12"/>
      <c r="Y528" s="12"/>
      <c r="Z528" s="12"/>
      <c r="AA528" s="12"/>
      <c r="AB528" s="12"/>
      <c r="AC528" s="12"/>
      <c r="AD528" s="12"/>
      <c r="AE528" s="12"/>
      <c r="AF528" s="12"/>
      <c r="AG528" s="12"/>
      <c r="AH528" s="12"/>
      <c r="AI528" s="12"/>
      <c r="AJ528" s="12"/>
      <c r="AK528" s="12"/>
      <c r="AL528" s="12"/>
      <c r="AM528" s="12"/>
      <c r="AN528" s="12"/>
      <c r="AO528" s="12"/>
      <c r="AP528" s="12"/>
      <c r="AQ528" s="12"/>
      <c r="AR528" s="12"/>
      <c r="AS528" s="12"/>
      <c r="AT528" s="12"/>
      <c r="AU528" s="12"/>
      <c r="AV528" s="12"/>
      <c r="AW528" s="12"/>
      <c r="AX528" s="12"/>
      <c r="AY528" s="12"/>
      <c r="AZ528" s="12"/>
      <c r="BA528" s="12"/>
      <c r="BB528" s="12"/>
      <c r="BC528" s="12"/>
      <c r="BD528" s="12"/>
      <c r="BE528" s="12"/>
      <c r="BF528" s="12"/>
      <c r="BG528" s="12"/>
      <c r="BH528" s="12"/>
      <c r="BI528" s="12"/>
      <c r="BJ528" s="12"/>
      <c r="BK528" s="12"/>
      <c r="BL528" s="12"/>
      <c r="BM528" s="12"/>
      <c r="BN528" s="12"/>
      <c r="BO528" s="12"/>
      <c r="BP528" s="12"/>
      <c r="BQ528" s="12"/>
      <c r="BR528" s="12"/>
      <c r="BS528" s="12"/>
      <c r="BT528" s="12"/>
      <c r="BU528" s="12"/>
      <c r="BV528" s="12"/>
      <c r="BW528" s="12"/>
      <c r="BX528" s="12"/>
      <c r="BY528" s="12"/>
      <c r="BZ528" s="12"/>
      <c r="CA528" s="12"/>
      <c r="CB528" s="12"/>
      <c r="CC528" s="12"/>
    </row>
    <row r="529" spans="1:81" ht="15.75" x14ac:dyDescent="0.25">
      <c r="A529" s="20"/>
      <c r="B529" s="29"/>
      <c r="C529" s="29"/>
      <c r="D529" s="29"/>
      <c r="E529" s="29"/>
      <c r="F529" s="26"/>
      <c r="G529" s="13"/>
      <c r="H529" s="20"/>
      <c r="I529" s="22"/>
      <c r="J529" s="22"/>
      <c r="K529" s="22"/>
      <c r="L529" s="22"/>
      <c r="M529" s="24"/>
      <c r="N529" s="22"/>
      <c r="O529" s="20"/>
      <c r="P529" s="12"/>
      <c r="Q529" s="12"/>
      <c r="R529" s="12"/>
      <c r="S529" s="12"/>
      <c r="T529" s="12"/>
      <c r="U529" s="12"/>
      <c r="V529" s="12"/>
      <c r="W529" s="12"/>
      <c r="X529" s="12"/>
      <c r="Y529" s="12"/>
      <c r="Z529" s="12"/>
      <c r="AA529" s="12"/>
      <c r="AB529" s="12"/>
      <c r="AC529" s="12"/>
      <c r="AD529" s="12"/>
      <c r="AE529" s="12"/>
      <c r="AF529" s="12"/>
      <c r="AG529" s="12"/>
      <c r="AH529" s="12"/>
      <c r="AI529" s="12"/>
      <c r="AJ529" s="12"/>
      <c r="AK529" s="12"/>
      <c r="AL529" s="12"/>
      <c r="AM529" s="12"/>
      <c r="AN529" s="12"/>
      <c r="AO529" s="12"/>
      <c r="AP529" s="12"/>
      <c r="AQ529" s="12"/>
      <c r="AR529" s="12"/>
      <c r="AS529" s="12"/>
      <c r="AT529" s="12"/>
      <c r="AU529" s="12"/>
      <c r="AV529" s="12"/>
      <c r="AW529" s="12"/>
      <c r="AX529" s="12"/>
      <c r="AY529" s="12"/>
      <c r="AZ529" s="12"/>
      <c r="BA529" s="12"/>
      <c r="BB529" s="12"/>
      <c r="BC529" s="12"/>
      <c r="BD529" s="12"/>
      <c r="BE529" s="12"/>
      <c r="BF529" s="12"/>
      <c r="BG529" s="12"/>
      <c r="BH529" s="12"/>
      <c r="BI529" s="12"/>
      <c r="BJ529" s="12"/>
      <c r="BK529" s="12"/>
      <c r="BL529" s="12"/>
      <c r="BM529" s="12"/>
      <c r="BN529" s="12"/>
      <c r="BO529" s="12"/>
      <c r="BP529" s="12"/>
      <c r="BQ529" s="12"/>
      <c r="BR529" s="12"/>
      <c r="BS529" s="12"/>
      <c r="BT529" s="12"/>
      <c r="BU529" s="12"/>
      <c r="BV529" s="12"/>
      <c r="BW529" s="12"/>
      <c r="BX529" s="12"/>
      <c r="BY529" s="12"/>
      <c r="BZ529" s="12"/>
      <c r="CA529" s="12"/>
      <c r="CB529" s="12"/>
      <c r="CC529" s="12"/>
    </row>
    <row r="530" spans="1:81" ht="15.75" x14ac:dyDescent="0.25">
      <c r="A530" s="20"/>
      <c r="B530" s="29"/>
      <c r="C530" s="29"/>
      <c r="D530" s="29"/>
      <c r="E530" s="29"/>
      <c r="F530" s="26"/>
      <c r="G530" s="13"/>
      <c r="H530" s="20"/>
      <c r="I530" s="22"/>
      <c r="J530" s="22"/>
      <c r="K530" s="22"/>
      <c r="L530" s="22"/>
      <c r="M530" s="24"/>
      <c r="N530" s="22"/>
      <c r="O530" s="20"/>
      <c r="P530" s="12"/>
      <c r="Q530" s="12"/>
      <c r="R530" s="12"/>
      <c r="S530" s="12"/>
      <c r="T530" s="12"/>
      <c r="U530" s="12"/>
      <c r="V530" s="12"/>
      <c r="W530" s="12"/>
      <c r="X530" s="12"/>
      <c r="Y530" s="12"/>
      <c r="Z530" s="12"/>
      <c r="AA530" s="12"/>
      <c r="AB530" s="12"/>
      <c r="AC530" s="12"/>
      <c r="AD530" s="12"/>
      <c r="AE530" s="12"/>
      <c r="AF530" s="12"/>
      <c r="AG530" s="12"/>
      <c r="AH530" s="12"/>
      <c r="AI530" s="12"/>
      <c r="AJ530" s="12"/>
      <c r="AK530" s="12"/>
      <c r="AL530" s="12"/>
      <c r="AM530" s="12"/>
      <c r="AN530" s="12"/>
      <c r="AO530" s="12"/>
      <c r="AP530" s="12"/>
      <c r="AQ530" s="12"/>
      <c r="AR530" s="12"/>
      <c r="AS530" s="12"/>
      <c r="AT530" s="12"/>
      <c r="AU530" s="12"/>
      <c r="AV530" s="12"/>
      <c r="AW530" s="12"/>
      <c r="AX530" s="12"/>
      <c r="AY530" s="12"/>
      <c r="AZ530" s="12"/>
      <c r="BA530" s="12"/>
      <c r="BB530" s="12"/>
      <c r="BC530" s="12"/>
      <c r="BD530" s="12"/>
      <c r="BE530" s="12"/>
      <c r="BF530" s="12"/>
      <c r="BG530" s="12"/>
      <c r="BH530" s="12"/>
      <c r="BI530" s="12"/>
      <c r="BJ530" s="12"/>
      <c r="BK530" s="12"/>
      <c r="BL530" s="12"/>
      <c r="BM530" s="12"/>
      <c r="BN530" s="12"/>
      <c r="BO530" s="12"/>
      <c r="BP530" s="12"/>
      <c r="BQ530" s="12"/>
      <c r="BR530" s="12"/>
      <c r="BS530" s="12"/>
      <c r="BT530" s="12"/>
      <c r="BU530" s="12"/>
      <c r="BV530" s="12"/>
      <c r="BW530" s="12"/>
      <c r="BX530" s="12"/>
      <c r="BY530" s="12"/>
      <c r="BZ530" s="12"/>
      <c r="CA530" s="12"/>
      <c r="CB530" s="12"/>
      <c r="CC530" s="12"/>
    </row>
    <row r="531" spans="1:81" ht="15.75" x14ac:dyDescent="0.25">
      <c r="A531" s="20"/>
      <c r="B531" s="29"/>
      <c r="C531" s="29"/>
      <c r="D531" s="29"/>
      <c r="E531" s="29"/>
      <c r="F531" s="26"/>
      <c r="G531" s="13"/>
      <c r="H531" s="20"/>
      <c r="I531" s="22"/>
      <c r="J531" s="22"/>
      <c r="K531" s="22"/>
      <c r="L531" s="22"/>
      <c r="M531" s="24"/>
      <c r="N531" s="22"/>
      <c r="O531" s="20"/>
      <c r="P531" s="12"/>
      <c r="Q531" s="12"/>
      <c r="R531" s="12"/>
      <c r="S531" s="12"/>
      <c r="T531" s="12"/>
      <c r="U531" s="12"/>
      <c r="V531" s="12"/>
      <c r="W531" s="12"/>
      <c r="X531" s="12"/>
      <c r="Y531" s="12"/>
      <c r="Z531" s="12"/>
      <c r="AA531" s="12"/>
      <c r="AB531" s="12"/>
      <c r="AC531" s="12"/>
      <c r="AD531" s="12"/>
      <c r="AE531" s="12"/>
      <c r="AF531" s="12"/>
      <c r="AG531" s="12"/>
      <c r="AH531" s="12"/>
      <c r="AI531" s="12"/>
      <c r="AJ531" s="12"/>
      <c r="AK531" s="12"/>
      <c r="AL531" s="12"/>
      <c r="AM531" s="12"/>
      <c r="AN531" s="12"/>
      <c r="AO531" s="12"/>
      <c r="AP531" s="12"/>
      <c r="AQ531" s="12"/>
      <c r="AR531" s="12"/>
      <c r="AS531" s="12"/>
      <c r="AT531" s="12"/>
      <c r="AU531" s="12"/>
      <c r="AV531" s="12"/>
      <c r="AW531" s="12"/>
      <c r="AX531" s="12"/>
      <c r="AY531" s="12"/>
      <c r="AZ531" s="12"/>
      <c r="BA531" s="12"/>
      <c r="BB531" s="12"/>
      <c r="BC531" s="12"/>
      <c r="BD531" s="12"/>
      <c r="BE531" s="12"/>
      <c r="BF531" s="12"/>
      <c r="BG531" s="12"/>
      <c r="BH531" s="12"/>
      <c r="BI531" s="12"/>
      <c r="BJ531" s="12"/>
      <c r="BK531" s="12"/>
      <c r="BL531" s="12"/>
      <c r="BM531" s="12"/>
      <c r="BN531" s="12"/>
      <c r="BO531" s="12"/>
      <c r="BP531" s="12"/>
      <c r="BQ531" s="12"/>
      <c r="BR531" s="12"/>
      <c r="BS531" s="12"/>
      <c r="BT531" s="12"/>
      <c r="BU531" s="12"/>
      <c r="BV531" s="12"/>
      <c r="BW531" s="12"/>
      <c r="BX531" s="12"/>
      <c r="BY531" s="12"/>
      <c r="BZ531" s="12"/>
      <c r="CA531" s="12"/>
      <c r="CB531" s="12"/>
      <c r="CC531" s="12"/>
    </row>
    <row r="532" spans="1:81" ht="15.75" x14ac:dyDescent="0.25">
      <c r="A532" s="20"/>
      <c r="B532" s="29"/>
      <c r="C532" s="29"/>
      <c r="D532" s="29"/>
      <c r="E532" s="29"/>
      <c r="F532" s="26"/>
      <c r="G532" s="13"/>
      <c r="H532" s="20"/>
      <c r="I532" s="22"/>
      <c r="J532" s="22"/>
      <c r="K532" s="22"/>
      <c r="L532" s="22"/>
      <c r="M532" s="24"/>
      <c r="N532" s="22"/>
      <c r="O532" s="20"/>
      <c r="P532" s="12"/>
      <c r="Q532" s="12"/>
      <c r="R532" s="12"/>
      <c r="S532" s="12"/>
      <c r="T532" s="12"/>
      <c r="U532" s="12"/>
      <c r="V532" s="12"/>
      <c r="W532" s="12"/>
      <c r="X532" s="12"/>
      <c r="Y532" s="12"/>
      <c r="Z532" s="12"/>
      <c r="AA532" s="12"/>
      <c r="AB532" s="12"/>
      <c r="AC532" s="12"/>
      <c r="AD532" s="12"/>
      <c r="AE532" s="12"/>
      <c r="AF532" s="12"/>
      <c r="AG532" s="12"/>
      <c r="AH532" s="12"/>
      <c r="AI532" s="12"/>
      <c r="AJ532" s="12"/>
      <c r="AK532" s="12"/>
      <c r="AL532" s="12"/>
      <c r="AM532" s="12"/>
      <c r="AN532" s="12"/>
      <c r="AO532" s="12"/>
      <c r="AP532" s="12"/>
      <c r="AQ532" s="12"/>
      <c r="AR532" s="12"/>
      <c r="AS532" s="12"/>
      <c r="AT532" s="12"/>
      <c r="AU532" s="12"/>
      <c r="AV532" s="12"/>
      <c r="AW532" s="12"/>
      <c r="AX532" s="12"/>
      <c r="AY532" s="12"/>
      <c r="AZ532" s="12"/>
      <c r="BA532" s="12"/>
      <c r="BB532" s="12"/>
      <c r="BC532" s="12"/>
      <c r="BD532" s="12"/>
      <c r="BE532" s="12"/>
      <c r="BF532" s="12"/>
      <c r="BG532" s="12"/>
      <c r="BH532" s="12"/>
      <c r="BI532" s="12"/>
      <c r="BJ532" s="12"/>
      <c r="BK532" s="12"/>
      <c r="BL532" s="12"/>
      <c r="BM532" s="12"/>
      <c r="BN532" s="12"/>
      <c r="BO532" s="12"/>
      <c r="BP532" s="12"/>
      <c r="BQ532" s="12"/>
      <c r="BR532" s="12"/>
      <c r="BS532" s="12"/>
      <c r="BT532" s="12"/>
      <c r="BU532" s="12"/>
      <c r="BV532" s="12"/>
      <c r="BW532" s="12"/>
      <c r="BX532" s="12"/>
      <c r="BY532" s="12"/>
      <c r="BZ532" s="12"/>
      <c r="CA532" s="12"/>
      <c r="CB532" s="12"/>
      <c r="CC532" s="12"/>
    </row>
    <row r="533" spans="1:81" ht="15.75" x14ac:dyDescent="0.25">
      <c r="A533" s="20"/>
      <c r="B533" s="29"/>
      <c r="C533" s="29"/>
      <c r="D533" s="29"/>
      <c r="E533" s="29"/>
      <c r="F533" s="26"/>
      <c r="G533" s="13"/>
      <c r="H533" s="20"/>
      <c r="I533" s="22"/>
      <c r="J533" s="22"/>
      <c r="K533" s="22"/>
      <c r="L533" s="22"/>
      <c r="M533" s="24"/>
      <c r="N533" s="22"/>
      <c r="O533" s="20"/>
      <c r="P533" s="12"/>
      <c r="Q533" s="12"/>
      <c r="R533" s="12"/>
      <c r="S533" s="12"/>
      <c r="T533" s="12"/>
      <c r="U533" s="12"/>
      <c r="V533" s="12"/>
      <c r="W533" s="12"/>
      <c r="X533" s="12"/>
      <c r="Y533" s="12"/>
      <c r="Z533" s="12"/>
      <c r="AA533" s="12"/>
      <c r="AB533" s="12"/>
      <c r="AC533" s="12"/>
      <c r="AD533" s="12"/>
      <c r="AE533" s="12"/>
      <c r="AF533" s="12"/>
      <c r="AG533" s="12"/>
      <c r="AH533" s="12"/>
      <c r="AI533" s="12"/>
      <c r="AJ533" s="12"/>
      <c r="AK533" s="12"/>
      <c r="AL533" s="12"/>
      <c r="AM533" s="12"/>
      <c r="AN533" s="12"/>
      <c r="AO533" s="12"/>
      <c r="AP533" s="12"/>
      <c r="AQ533" s="12"/>
      <c r="AR533" s="12"/>
      <c r="AS533" s="12"/>
      <c r="AT533" s="12"/>
      <c r="AU533" s="12"/>
      <c r="AV533" s="12"/>
      <c r="AW533" s="12"/>
      <c r="AX533" s="12"/>
      <c r="AY533" s="12"/>
      <c r="AZ533" s="12"/>
      <c r="BA533" s="12"/>
      <c r="BB533" s="12"/>
      <c r="BC533" s="12"/>
      <c r="BD533" s="12"/>
      <c r="BE533" s="12"/>
      <c r="BF533" s="12"/>
      <c r="BG533" s="12"/>
      <c r="BH533" s="12"/>
      <c r="BI533" s="12"/>
      <c r="BJ533" s="12"/>
      <c r="BK533" s="12"/>
      <c r="BL533" s="12"/>
      <c r="BM533" s="12"/>
      <c r="BN533" s="12"/>
      <c r="BO533" s="12"/>
      <c r="BP533" s="12"/>
      <c r="BQ533" s="12"/>
      <c r="BR533" s="12"/>
      <c r="BS533" s="12"/>
      <c r="BT533" s="12"/>
      <c r="BU533" s="12"/>
      <c r="BV533" s="12"/>
      <c r="BW533" s="12"/>
      <c r="BX533" s="12"/>
      <c r="BY533" s="12"/>
      <c r="BZ533" s="12"/>
      <c r="CA533" s="12"/>
      <c r="CB533" s="12"/>
      <c r="CC533" s="12"/>
    </row>
    <row r="534" spans="1:81" ht="15.75" x14ac:dyDescent="0.25">
      <c r="A534" s="20"/>
      <c r="B534" s="29"/>
      <c r="C534" s="29"/>
      <c r="D534" s="29"/>
      <c r="E534" s="29"/>
      <c r="F534" s="26"/>
      <c r="G534" s="13"/>
      <c r="H534" s="20"/>
      <c r="I534" s="22"/>
      <c r="J534" s="22"/>
      <c r="K534" s="22"/>
      <c r="L534" s="22"/>
      <c r="M534" s="24"/>
      <c r="N534" s="22"/>
      <c r="O534" s="20"/>
      <c r="P534" s="12"/>
      <c r="Q534" s="12"/>
      <c r="R534" s="12"/>
      <c r="S534" s="12"/>
      <c r="T534" s="12"/>
      <c r="U534" s="12"/>
      <c r="V534" s="12"/>
      <c r="W534" s="12"/>
      <c r="X534" s="12"/>
      <c r="Y534" s="12"/>
      <c r="Z534" s="12"/>
      <c r="AA534" s="12"/>
      <c r="AB534" s="12"/>
      <c r="AC534" s="12"/>
      <c r="AD534" s="12"/>
      <c r="AE534" s="12"/>
      <c r="AF534" s="12"/>
      <c r="AG534" s="12"/>
      <c r="AH534" s="12"/>
      <c r="AI534" s="12"/>
      <c r="AJ534" s="12"/>
      <c r="AK534" s="12"/>
      <c r="AL534" s="12"/>
      <c r="AM534" s="12"/>
      <c r="AN534" s="12"/>
      <c r="AO534" s="12"/>
      <c r="AP534" s="12"/>
      <c r="AQ534" s="12"/>
      <c r="AR534" s="12"/>
      <c r="AS534" s="12"/>
      <c r="AT534" s="12"/>
      <c r="AU534" s="12"/>
      <c r="AV534" s="12"/>
      <c r="AW534" s="12"/>
      <c r="AX534" s="12"/>
      <c r="AY534" s="12"/>
      <c r="AZ534" s="12"/>
      <c r="BA534" s="12"/>
      <c r="BB534" s="12"/>
      <c r="BC534" s="12"/>
      <c r="BD534" s="12"/>
      <c r="BE534" s="12"/>
      <c r="BF534" s="12"/>
      <c r="BG534" s="12"/>
      <c r="BH534" s="12"/>
      <c r="BI534" s="12"/>
      <c r="BJ534" s="12"/>
      <c r="BK534" s="12"/>
      <c r="BL534" s="12"/>
      <c r="BM534" s="12"/>
      <c r="BN534" s="12"/>
      <c r="BO534" s="12"/>
      <c r="BP534" s="12"/>
      <c r="BQ534" s="12"/>
      <c r="BR534" s="12"/>
      <c r="BS534" s="12"/>
      <c r="BT534" s="12"/>
      <c r="BU534" s="12"/>
      <c r="BV534" s="12"/>
      <c r="BW534" s="12"/>
      <c r="BX534" s="12"/>
      <c r="BY534" s="12"/>
      <c r="BZ534" s="12"/>
      <c r="CA534" s="12"/>
      <c r="CB534" s="12"/>
      <c r="CC534" s="12"/>
    </row>
    <row r="535" spans="1:81" ht="15.75" x14ac:dyDescent="0.25">
      <c r="A535" s="20"/>
      <c r="B535" s="29"/>
      <c r="C535" s="29"/>
      <c r="D535" s="29"/>
      <c r="E535" s="29"/>
      <c r="F535" s="26"/>
      <c r="G535" s="13"/>
      <c r="H535" s="20"/>
      <c r="I535" s="22"/>
      <c r="J535" s="22"/>
      <c r="K535" s="22"/>
      <c r="L535" s="22"/>
      <c r="M535" s="24"/>
      <c r="N535" s="22"/>
      <c r="O535" s="20"/>
      <c r="P535" s="12"/>
      <c r="Q535" s="12"/>
      <c r="R535" s="12"/>
      <c r="S535" s="12"/>
      <c r="T535" s="12"/>
      <c r="U535" s="12"/>
      <c r="V535" s="12"/>
      <c r="W535" s="12"/>
      <c r="X535" s="12"/>
      <c r="Y535" s="12"/>
      <c r="Z535" s="12"/>
      <c r="AA535" s="12"/>
      <c r="AB535" s="12"/>
      <c r="AC535" s="12"/>
      <c r="AD535" s="12"/>
      <c r="AE535" s="12"/>
      <c r="AF535" s="12"/>
      <c r="AG535" s="12"/>
      <c r="AH535" s="12"/>
      <c r="AI535" s="12"/>
      <c r="AJ535" s="12"/>
      <c r="AK535" s="12"/>
      <c r="AL535" s="12"/>
      <c r="AM535" s="12"/>
      <c r="AN535" s="12"/>
      <c r="AO535" s="12"/>
      <c r="AP535" s="12"/>
      <c r="AQ535" s="12"/>
      <c r="AR535" s="12"/>
      <c r="AS535" s="12"/>
      <c r="AT535" s="12"/>
      <c r="AU535" s="12"/>
      <c r="AV535" s="12"/>
      <c r="AW535" s="12"/>
      <c r="AX535" s="12"/>
      <c r="AY535" s="12"/>
      <c r="AZ535" s="12"/>
      <c r="BA535" s="12"/>
      <c r="BB535" s="12"/>
      <c r="BC535" s="12"/>
      <c r="BD535" s="12"/>
      <c r="BE535" s="12"/>
      <c r="BF535" s="12"/>
      <c r="BG535" s="12"/>
      <c r="BH535" s="12"/>
      <c r="BI535" s="12"/>
      <c r="BJ535" s="12"/>
      <c r="BK535" s="12"/>
      <c r="BL535" s="12"/>
      <c r="BM535" s="12"/>
      <c r="BN535" s="12"/>
      <c r="BO535" s="12"/>
      <c r="BP535" s="12"/>
      <c r="BQ535" s="12"/>
      <c r="BR535" s="12"/>
      <c r="BS535" s="12"/>
      <c r="BT535" s="12"/>
      <c r="BU535" s="12"/>
      <c r="BV535" s="12"/>
      <c r="BW535" s="12"/>
      <c r="BX535" s="12"/>
      <c r="BY535" s="12"/>
      <c r="BZ535" s="12"/>
      <c r="CA535" s="12"/>
      <c r="CB535" s="12"/>
      <c r="CC535" s="12"/>
    </row>
    <row r="536" spans="1:81" ht="15.75" x14ac:dyDescent="0.25">
      <c r="A536" s="20"/>
      <c r="B536" s="29"/>
      <c r="C536" s="29"/>
      <c r="D536" s="29"/>
      <c r="E536" s="29"/>
      <c r="F536" s="26"/>
      <c r="G536" s="13"/>
      <c r="H536" s="20"/>
      <c r="I536" s="22"/>
      <c r="J536" s="22"/>
      <c r="K536" s="22"/>
      <c r="L536" s="22"/>
      <c r="M536" s="24"/>
      <c r="N536" s="22"/>
      <c r="O536" s="20"/>
      <c r="P536" s="12"/>
      <c r="Q536" s="12"/>
      <c r="R536" s="12"/>
      <c r="S536" s="12"/>
      <c r="T536" s="12"/>
      <c r="U536" s="12"/>
      <c r="V536" s="12"/>
      <c r="W536" s="12"/>
      <c r="X536" s="12"/>
      <c r="Y536" s="12"/>
      <c r="Z536" s="12"/>
      <c r="AA536" s="12"/>
      <c r="AB536" s="12"/>
      <c r="AC536" s="12"/>
      <c r="AD536" s="12"/>
      <c r="AE536" s="12"/>
      <c r="AF536" s="12"/>
      <c r="AG536" s="12"/>
      <c r="AH536" s="12"/>
      <c r="AI536" s="12"/>
      <c r="AJ536" s="12"/>
      <c r="AK536" s="12"/>
      <c r="AL536" s="12"/>
      <c r="AM536" s="12"/>
      <c r="AN536" s="12"/>
      <c r="AO536" s="12"/>
      <c r="AP536" s="12"/>
      <c r="AQ536" s="12"/>
      <c r="AR536" s="12"/>
      <c r="AS536" s="12"/>
      <c r="AT536" s="12"/>
      <c r="AU536" s="12"/>
      <c r="AV536" s="12"/>
      <c r="AW536" s="12"/>
      <c r="AX536" s="12"/>
      <c r="AY536" s="12"/>
      <c r="AZ536" s="12"/>
      <c r="BA536" s="12"/>
      <c r="BB536" s="12"/>
      <c r="BC536" s="12"/>
      <c r="BD536" s="12"/>
      <c r="BE536" s="12"/>
      <c r="BF536" s="12"/>
      <c r="BG536" s="12"/>
      <c r="BH536" s="12"/>
      <c r="BI536" s="12"/>
      <c r="BJ536" s="12"/>
      <c r="BK536" s="12"/>
      <c r="BL536" s="12"/>
      <c r="BM536" s="12"/>
      <c r="BN536" s="12"/>
      <c r="BO536" s="12"/>
      <c r="BP536" s="12"/>
      <c r="BQ536" s="12"/>
      <c r="BR536" s="12"/>
      <c r="BS536" s="12"/>
      <c r="BT536" s="12"/>
      <c r="BU536" s="12"/>
      <c r="BV536" s="12"/>
      <c r="BW536" s="12"/>
      <c r="BX536" s="12"/>
      <c r="BY536" s="12"/>
      <c r="BZ536" s="12"/>
      <c r="CA536" s="12"/>
      <c r="CB536" s="12"/>
      <c r="CC536" s="12"/>
    </row>
    <row r="537" spans="1:81" ht="15.75" x14ac:dyDescent="0.25">
      <c r="A537" s="20"/>
      <c r="B537" s="29"/>
      <c r="C537" s="29"/>
      <c r="D537" s="29"/>
      <c r="E537" s="29"/>
      <c r="F537" s="26"/>
      <c r="G537" s="13"/>
      <c r="H537" s="20"/>
      <c r="I537" s="22"/>
      <c r="J537" s="22"/>
      <c r="K537" s="22"/>
      <c r="L537" s="22"/>
      <c r="M537" s="24"/>
      <c r="N537" s="22"/>
      <c r="O537" s="20"/>
      <c r="P537" s="12"/>
      <c r="Q537" s="12"/>
      <c r="R537" s="12"/>
      <c r="S537" s="12"/>
      <c r="T537" s="12"/>
      <c r="U537" s="12"/>
      <c r="V537" s="12"/>
      <c r="W537" s="12"/>
      <c r="X537" s="12"/>
      <c r="Y537" s="12"/>
      <c r="Z537" s="12"/>
      <c r="AA537" s="12"/>
      <c r="AB537" s="12"/>
      <c r="AC537" s="12"/>
      <c r="AD537" s="12"/>
      <c r="AE537" s="12"/>
      <c r="AF537" s="12"/>
      <c r="AG537" s="12"/>
      <c r="AH537" s="12"/>
      <c r="AI537" s="12"/>
      <c r="AJ537" s="12"/>
      <c r="AK537" s="12"/>
      <c r="AL537" s="12"/>
      <c r="AM537" s="12"/>
      <c r="AN537" s="12"/>
      <c r="AO537" s="12"/>
      <c r="AP537" s="12"/>
      <c r="AQ537" s="12"/>
      <c r="AR537" s="12"/>
      <c r="AS537" s="12"/>
      <c r="AT537" s="12"/>
      <c r="AU537" s="12"/>
      <c r="AV537" s="12"/>
      <c r="AW537" s="12"/>
      <c r="AX537" s="12"/>
      <c r="AY537" s="12"/>
      <c r="AZ537" s="12"/>
      <c r="BA537" s="12"/>
      <c r="BB537" s="12"/>
      <c r="BC537" s="12"/>
      <c r="BD537" s="12"/>
      <c r="BE537" s="12"/>
      <c r="BF537" s="12"/>
      <c r="BG537" s="12"/>
      <c r="BH537" s="12"/>
      <c r="BI537" s="12"/>
      <c r="BJ537" s="12"/>
      <c r="BK537" s="12"/>
      <c r="BL537" s="12"/>
      <c r="BM537" s="12"/>
      <c r="BN537" s="12"/>
      <c r="BO537" s="12"/>
      <c r="BP537" s="12"/>
      <c r="BQ537" s="12"/>
      <c r="BR537" s="12"/>
      <c r="BS537" s="12"/>
      <c r="BT537" s="12"/>
      <c r="BU537" s="12"/>
      <c r="BV537" s="12"/>
      <c r="BW537" s="12"/>
      <c r="BX537" s="12"/>
      <c r="BY537" s="12"/>
      <c r="BZ537" s="12"/>
      <c r="CA537" s="12"/>
      <c r="CB537" s="12"/>
      <c r="CC537" s="12"/>
    </row>
    <row r="538" spans="1:81" ht="15.75" x14ac:dyDescent="0.25">
      <c r="A538" s="20"/>
      <c r="B538" s="29"/>
      <c r="C538" s="29"/>
      <c r="D538" s="29"/>
      <c r="E538" s="29"/>
      <c r="F538" s="26"/>
      <c r="G538" s="13"/>
      <c r="H538" s="20"/>
      <c r="I538" s="22"/>
      <c r="J538" s="22"/>
      <c r="K538" s="22"/>
      <c r="L538" s="22"/>
      <c r="M538" s="24"/>
      <c r="N538" s="22"/>
      <c r="O538" s="20"/>
      <c r="P538" s="12"/>
      <c r="Q538" s="12"/>
      <c r="R538" s="12"/>
      <c r="S538" s="12"/>
      <c r="T538" s="12"/>
      <c r="U538" s="12"/>
      <c r="V538" s="12"/>
      <c r="W538" s="12"/>
      <c r="X538" s="12"/>
      <c r="Y538" s="12"/>
      <c r="Z538" s="12"/>
      <c r="AA538" s="12"/>
      <c r="AB538" s="12"/>
      <c r="AC538" s="12"/>
      <c r="AD538" s="12"/>
      <c r="AE538" s="12"/>
      <c r="AF538" s="12"/>
      <c r="AG538" s="12"/>
      <c r="AH538" s="12"/>
      <c r="AI538" s="12"/>
      <c r="AJ538" s="12"/>
      <c r="AK538" s="12"/>
      <c r="AL538" s="12"/>
      <c r="AM538" s="12"/>
      <c r="AN538" s="12"/>
      <c r="AO538" s="12"/>
      <c r="AP538" s="12"/>
      <c r="AQ538" s="12"/>
      <c r="AR538" s="12"/>
      <c r="AS538" s="12"/>
      <c r="AT538" s="12"/>
      <c r="AU538" s="12"/>
      <c r="AV538" s="12"/>
      <c r="AW538" s="12"/>
      <c r="AX538" s="12"/>
      <c r="AY538" s="12"/>
      <c r="AZ538" s="12"/>
      <c r="BA538" s="12"/>
      <c r="BB538" s="12"/>
      <c r="BC538" s="12"/>
      <c r="BD538" s="12"/>
      <c r="BE538" s="12"/>
      <c r="BF538" s="12"/>
      <c r="BG538" s="12"/>
      <c r="BH538" s="12"/>
      <c r="BI538" s="12"/>
      <c r="BJ538" s="12"/>
      <c r="BK538" s="12"/>
      <c r="BL538" s="12"/>
      <c r="BM538" s="12"/>
      <c r="BN538" s="12"/>
      <c r="BO538" s="12"/>
      <c r="BP538" s="12"/>
      <c r="BQ538" s="12"/>
      <c r="BR538" s="12"/>
      <c r="BS538" s="12"/>
      <c r="BT538" s="12"/>
      <c r="BU538" s="12"/>
      <c r="BV538" s="12"/>
      <c r="BW538" s="12"/>
      <c r="BX538" s="12"/>
      <c r="BY538" s="12"/>
      <c r="BZ538" s="12"/>
      <c r="CA538" s="12"/>
      <c r="CB538" s="12"/>
      <c r="CC538" s="12"/>
    </row>
    <row r="539" spans="1:81" ht="15.75" x14ac:dyDescent="0.25">
      <c r="A539" s="20"/>
      <c r="B539" s="29"/>
      <c r="C539" s="29"/>
      <c r="D539" s="29"/>
      <c r="E539" s="29"/>
      <c r="F539" s="26"/>
      <c r="G539" s="13"/>
      <c r="H539" s="20"/>
      <c r="I539" s="22"/>
      <c r="J539" s="22"/>
      <c r="K539" s="22"/>
      <c r="L539" s="22"/>
      <c r="M539" s="24"/>
      <c r="N539" s="22"/>
      <c r="O539" s="20"/>
      <c r="P539" s="12"/>
      <c r="Q539" s="12"/>
      <c r="R539" s="12"/>
      <c r="S539" s="12"/>
      <c r="T539" s="12"/>
      <c r="U539" s="12"/>
      <c r="V539" s="12"/>
      <c r="W539" s="12"/>
      <c r="X539" s="12"/>
      <c r="Y539" s="12"/>
      <c r="Z539" s="12"/>
      <c r="AA539" s="12"/>
      <c r="AB539" s="12"/>
      <c r="AC539" s="12"/>
      <c r="AD539" s="12"/>
      <c r="AE539" s="12"/>
      <c r="AF539" s="12"/>
      <c r="AG539" s="12"/>
      <c r="AH539" s="12"/>
      <c r="AI539" s="12"/>
      <c r="AJ539" s="12"/>
      <c r="AK539" s="12"/>
      <c r="AL539" s="12"/>
      <c r="AM539" s="12"/>
      <c r="AN539" s="12"/>
      <c r="AO539" s="12"/>
      <c r="AP539" s="12"/>
      <c r="AQ539" s="12"/>
      <c r="AR539" s="12"/>
      <c r="AS539" s="12"/>
      <c r="AT539" s="12"/>
      <c r="AU539" s="12"/>
      <c r="AV539" s="12"/>
      <c r="AW539" s="12"/>
      <c r="AX539" s="12"/>
      <c r="AY539" s="12"/>
      <c r="AZ539" s="12"/>
      <c r="BA539" s="12"/>
      <c r="BB539" s="12"/>
      <c r="BC539" s="12"/>
      <c r="BD539" s="12"/>
      <c r="BE539" s="12"/>
      <c r="BF539" s="12"/>
      <c r="BG539" s="12"/>
      <c r="BH539" s="12"/>
      <c r="BI539" s="12"/>
      <c r="BJ539" s="12"/>
      <c r="BK539" s="12"/>
      <c r="BL539" s="12"/>
      <c r="BM539" s="12"/>
      <c r="BN539" s="12"/>
      <c r="BO539" s="12"/>
      <c r="BP539" s="12"/>
      <c r="BQ539" s="12"/>
      <c r="BR539" s="12"/>
      <c r="BS539" s="12"/>
      <c r="BT539" s="12"/>
      <c r="BU539" s="12"/>
      <c r="BV539" s="12"/>
      <c r="BW539" s="12"/>
      <c r="BX539" s="12"/>
      <c r="BY539" s="12"/>
      <c r="BZ539" s="12"/>
      <c r="CA539" s="12"/>
      <c r="CB539" s="12"/>
      <c r="CC539" s="12"/>
    </row>
    <row r="540" spans="1:81" ht="15.75" x14ac:dyDescent="0.25">
      <c r="A540" s="20"/>
      <c r="B540" s="29"/>
      <c r="C540" s="29"/>
      <c r="D540" s="29"/>
      <c r="E540" s="29"/>
      <c r="F540" s="26"/>
      <c r="G540" s="13"/>
      <c r="H540" s="20"/>
      <c r="I540" s="22"/>
      <c r="J540" s="22"/>
      <c r="K540" s="22"/>
      <c r="L540" s="22"/>
      <c r="M540" s="24"/>
      <c r="N540" s="22"/>
      <c r="O540" s="20"/>
      <c r="P540" s="12"/>
      <c r="Q540" s="12"/>
      <c r="R540" s="12"/>
      <c r="S540" s="12"/>
      <c r="T540" s="12"/>
      <c r="U540" s="12"/>
      <c r="V540" s="12"/>
      <c r="W540" s="12"/>
      <c r="X540" s="12"/>
      <c r="Y540" s="12"/>
      <c r="Z540" s="12"/>
      <c r="AA540" s="12"/>
      <c r="AB540" s="12"/>
      <c r="AC540" s="12"/>
      <c r="AD540" s="12"/>
      <c r="AE540" s="12"/>
      <c r="AF540" s="12"/>
      <c r="AG540" s="12"/>
      <c r="AH540" s="12"/>
      <c r="AI540" s="12"/>
      <c r="AJ540" s="12"/>
      <c r="AK540" s="12"/>
      <c r="AL540" s="12"/>
      <c r="AM540" s="12"/>
      <c r="AN540" s="12"/>
      <c r="AO540" s="12"/>
      <c r="AP540" s="12"/>
      <c r="AQ540" s="12"/>
      <c r="AR540" s="12"/>
      <c r="AS540" s="12"/>
      <c r="AT540" s="12"/>
      <c r="AU540" s="12"/>
      <c r="AV540" s="12"/>
      <c r="AW540" s="12"/>
      <c r="AX540" s="12"/>
      <c r="AY540" s="12"/>
      <c r="AZ540" s="12"/>
      <c r="BA540" s="12"/>
      <c r="BB540" s="12"/>
      <c r="BC540" s="12"/>
      <c r="BD540" s="12"/>
      <c r="BE540" s="12"/>
      <c r="BF540" s="12"/>
      <c r="BG540" s="12"/>
      <c r="BH540" s="12"/>
      <c r="BI540" s="12"/>
      <c r="BJ540" s="12"/>
      <c r="BK540" s="12"/>
      <c r="BL540" s="12"/>
      <c r="BM540" s="12"/>
      <c r="BN540" s="12"/>
      <c r="BO540" s="12"/>
      <c r="BP540" s="12"/>
      <c r="BQ540" s="12"/>
      <c r="BR540" s="12"/>
      <c r="BS540" s="12"/>
      <c r="BT540" s="12"/>
      <c r="BU540" s="12"/>
      <c r="BV540" s="12"/>
      <c r="BW540" s="12"/>
      <c r="BX540" s="12"/>
      <c r="BY540" s="12"/>
      <c r="BZ540" s="12"/>
      <c r="CA540" s="12"/>
      <c r="CB540" s="12"/>
      <c r="CC540" s="12"/>
    </row>
    <row r="541" spans="1:81" ht="15.75" x14ac:dyDescent="0.25">
      <c r="A541" s="20"/>
      <c r="B541" s="29"/>
      <c r="C541" s="29"/>
      <c r="D541" s="29"/>
      <c r="E541" s="29"/>
      <c r="F541" s="26"/>
      <c r="G541" s="13"/>
      <c r="H541" s="20"/>
      <c r="I541" s="22"/>
      <c r="J541" s="22"/>
      <c r="K541" s="22"/>
      <c r="L541" s="22"/>
      <c r="M541" s="24"/>
      <c r="N541" s="22"/>
      <c r="O541" s="20"/>
      <c r="P541" s="12"/>
      <c r="Q541" s="12"/>
      <c r="R541" s="12"/>
      <c r="S541" s="12"/>
      <c r="T541" s="12"/>
      <c r="U541" s="12"/>
      <c r="V541" s="12"/>
      <c r="W541" s="12"/>
      <c r="X541" s="12"/>
      <c r="Y541" s="12"/>
      <c r="Z541" s="12"/>
      <c r="AA541" s="12"/>
      <c r="AB541" s="12"/>
      <c r="AC541" s="12"/>
      <c r="AD541" s="12"/>
      <c r="AE541" s="12"/>
      <c r="AF541" s="12"/>
      <c r="AG541" s="12"/>
      <c r="AH541" s="12"/>
      <c r="AI541" s="12"/>
      <c r="AJ541" s="12"/>
      <c r="AK541" s="12"/>
      <c r="AL541" s="12"/>
      <c r="AM541" s="12"/>
      <c r="AN541" s="12"/>
      <c r="AO541" s="12"/>
      <c r="AP541" s="12"/>
      <c r="AQ541" s="12"/>
      <c r="AR541" s="12"/>
      <c r="AS541" s="12"/>
      <c r="AT541" s="12"/>
      <c r="AU541" s="12"/>
      <c r="AV541" s="12"/>
      <c r="AW541" s="12"/>
      <c r="AX541" s="12"/>
      <c r="AY541" s="12"/>
      <c r="AZ541" s="12"/>
      <c r="BA541" s="12"/>
      <c r="BB541" s="12"/>
      <c r="BC541" s="12"/>
      <c r="BD541" s="12"/>
      <c r="BE541" s="12"/>
      <c r="BF541" s="12"/>
      <c r="BG541" s="12"/>
      <c r="BH541" s="12"/>
      <c r="BI541" s="12"/>
      <c r="BJ541" s="12"/>
      <c r="BK541" s="12"/>
      <c r="BL541" s="12"/>
      <c r="BM541" s="12"/>
      <c r="BN541" s="12"/>
      <c r="BO541" s="12"/>
      <c r="BP541" s="12"/>
      <c r="BQ541" s="12"/>
      <c r="BR541" s="12"/>
      <c r="BS541" s="12"/>
      <c r="BT541" s="12"/>
      <c r="BU541" s="12"/>
      <c r="BV541" s="12"/>
      <c r="BW541" s="12"/>
      <c r="BX541" s="12"/>
      <c r="BY541" s="12"/>
      <c r="BZ541" s="12"/>
      <c r="CA541" s="12"/>
      <c r="CB541" s="12"/>
      <c r="CC541" s="12"/>
    </row>
    <row r="542" spans="1:81" ht="15.75" x14ac:dyDescent="0.25">
      <c r="A542" s="20"/>
      <c r="B542" s="29"/>
      <c r="C542" s="29"/>
      <c r="D542" s="29"/>
      <c r="E542" s="29"/>
      <c r="F542" s="26"/>
      <c r="G542" s="13"/>
      <c r="H542" s="20"/>
      <c r="I542" s="22"/>
      <c r="J542" s="22"/>
      <c r="K542" s="22"/>
      <c r="L542" s="22"/>
      <c r="M542" s="24"/>
      <c r="N542" s="22"/>
      <c r="O542" s="20"/>
      <c r="P542" s="12"/>
      <c r="Q542" s="12"/>
      <c r="R542" s="12"/>
      <c r="S542" s="12"/>
      <c r="T542" s="12"/>
      <c r="U542" s="12"/>
      <c r="V542" s="12"/>
      <c r="W542" s="12"/>
      <c r="X542" s="12"/>
      <c r="Y542" s="12"/>
      <c r="Z542" s="12"/>
      <c r="AA542" s="12"/>
      <c r="AB542" s="12"/>
      <c r="AC542" s="12"/>
      <c r="AD542" s="12"/>
      <c r="AE542" s="12"/>
      <c r="AF542" s="12"/>
      <c r="AG542" s="12"/>
      <c r="AH542" s="12"/>
      <c r="AI542" s="12"/>
      <c r="AJ542" s="12"/>
      <c r="AK542" s="12"/>
      <c r="AL542" s="12"/>
      <c r="AM542" s="12"/>
      <c r="AN542" s="12"/>
      <c r="AO542" s="12"/>
      <c r="AP542" s="12"/>
      <c r="AQ542" s="12"/>
      <c r="AR542" s="12"/>
      <c r="AS542" s="12"/>
      <c r="AT542" s="12"/>
      <c r="AU542" s="12"/>
      <c r="AV542" s="12"/>
      <c r="AW542" s="12"/>
      <c r="AX542" s="12"/>
      <c r="AY542" s="12"/>
      <c r="AZ542" s="12"/>
      <c r="BA542" s="12"/>
      <c r="BB542" s="12"/>
      <c r="BC542" s="12"/>
      <c r="BD542" s="12"/>
      <c r="BE542" s="12"/>
      <c r="BF542" s="12"/>
      <c r="BG542" s="12"/>
      <c r="BH542" s="12"/>
      <c r="BI542" s="12"/>
      <c r="BJ542" s="12"/>
      <c r="BK542" s="12"/>
      <c r="BL542" s="12"/>
      <c r="BM542" s="12"/>
      <c r="BN542" s="12"/>
      <c r="BO542" s="12"/>
      <c r="BP542" s="12"/>
      <c r="BQ542" s="12"/>
      <c r="BR542" s="12"/>
      <c r="BS542" s="12"/>
      <c r="BT542" s="12"/>
      <c r="BU542" s="12"/>
      <c r="BV542" s="12"/>
      <c r="BW542" s="12"/>
      <c r="BX542" s="12"/>
      <c r="BY542" s="12"/>
      <c r="BZ542" s="12"/>
      <c r="CA542" s="12"/>
      <c r="CB542" s="12"/>
      <c r="CC542" s="12"/>
    </row>
    <row r="543" spans="1:81" ht="15.75" x14ac:dyDescent="0.25">
      <c r="A543" s="20"/>
      <c r="B543" s="29"/>
      <c r="C543" s="29"/>
      <c r="D543" s="29"/>
      <c r="E543" s="29"/>
      <c r="F543" s="26"/>
      <c r="G543" s="13"/>
      <c r="H543" s="20"/>
      <c r="I543" s="22"/>
      <c r="J543" s="22"/>
      <c r="K543" s="22"/>
      <c r="L543" s="22"/>
      <c r="M543" s="24"/>
      <c r="N543" s="22"/>
      <c r="O543" s="20"/>
      <c r="P543" s="12"/>
      <c r="Q543" s="12"/>
      <c r="R543" s="12"/>
      <c r="S543" s="12"/>
      <c r="T543" s="12"/>
      <c r="U543" s="12"/>
      <c r="V543" s="12"/>
      <c r="W543" s="12"/>
      <c r="X543" s="12"/>
      <c r="Y543" s="12"/>
      <c r="Z543" s="12"/>
      <c r="AA543" s="12"/>
      <c r="AB543" s="12"/>
      <c r="AC543" s="12"/>
      <c r="AD543" s="12"/>
      <c r="AE543" s="12"/>
      <c r="AF543" s="12"/>
      <c r="AG543" s="12"/>
      <c r="AH543" s="12"/>
      <c r="AI543" s="12"/>
      <c r="AJ543" s="12"/>
      <c r="AK543" s="12"/>
      <c r="AL543" s="12"/>
      <c r="AM543" s="12"/>
      <c r="AN543" s="12"/>
      <c r="AO543" s="12"/>
      <c r="AP543" s="12"/>
      <c r="AQ543" s="12"/>
      <c r="AR543" s="12"/>
      <c r="AS543" s="12"/>
      <c r="AT543" s="12"/>
      <c r="AU543" s="12"/>
      <c r="AV543" s="12"/>
      <c r="AW543" s="12"/>
      <c r="AX543" s="12"/>
      <c r="AY543" s="12"/>
      <c r="AZ543" s="12"/>
      <c r="BA543" s="12"/>
      <c r="BB543" s="12"/>
      <c r="BC543" s="12"/>
      <c r="BD543" s="12"/>
      <c r="BE543" s="12"/>
      <c r="BF543" s="12"/>
      <c r="BG543" s="12"/>
      <c r="BH543" s="12"/>
      <c r="BI543" s="12"/>
      <c r="BJ543" s="12"/>
      <c r="BK543" s="12"/>
      <c r="BL543" s="12"/>
      <c r="BM543" s="12"/>
      <c r="BN543" s="12"/>
      <c r="BO543" s="12"/>
      <c r="BP543" s="12"/>
      <c r="BQ543" s="12"/>
      <c r="BR543" s="12"/>
      <c r="BS543" s="12"/>
      <c r="BT543" s="12"/>
      <c r="BU543" s="12"/>
      <c r="BV543" s="12"/>
      <c r="BW543" s="12"/>
      <c r="BX543" s="12"/>
      <c r="BY543" s="12"/>
      <c r="BZ543" s="12"/>
      <c r="CA543" s="12"/>
      <c r="CB543" s="12"/>
      <c r="CC543" s="12"/>
    </row>
    <row r="544" spans="1:81" ht="15.75" x14ac:dyDescent="0.25">
      <c r="A544" s="20"/>
      <c r="B544" s="29"/>
      <c r="C544" s="29"/>
      <c r="D544" s="29"/>
      <c r="E544" s="29"/>
      <c r="F544" s="26"/>
      <c r="G544" s="13"/>
      <c r="H544" s="20"/>
      <c r="I544" s="22"/>
      <c r="J544" s="22"/>
      <c r="K544" s="22"/>
      <c r="L544" s="22"/>
      <c r="M544" s="24"/>
      <c r="N544" s="22"/>
      <c r="O544" s="20"/>
      <c r="P544" s="12"/>
      <c r="Q544" s="12"/>
      <c r="R544" s="12"/>
      <c r="S544" s="12"/>
      <c r="T544" s="12"/>
      <c r="U544" s="12"/>
      <c r="V544" s="12"/>
      <c r="W544" s="12"/>
      <c r="X544" s="12"/>
      <c r="Y544" s="12"/>
      <c r="Z544" s="12"/>
      <c r="AA544" s="12"/>
      <c r="AB544" s="12"/>
      <c r="AC544" s="12"/>
      <c r="AD544" s="12"/>
      <c r="AE544" s="12"/>
      <c r="AF544" s="12"/>
      <c r="AG544" s="12"/>
      <c r="AH544" s="12"/>
      <c r="AI544" s="12"/>
      <c r="AJ544" s="12"/>
      <c r="AK544" s="12"/>
      <c r="AL544" s="12"/>
      <c r="AM544" s="12"/>
      <c r="AN544" s="12"/>
      <c r="AO544" s="12"/>
      <c r="AP544" s="12"/>
      <c r="AQ544" s="12"/>
      <c r="AR544" s="12"/>
      <c r="AS544" s="12"/>
      <c r="AT544" s="12"/>
      <c r="AU544" s="12"/>
      <c r="AV544" s="12"/>
      <c r="AW544" s="12"/>
      <c r="AX544" s="12"/>
      <c r="AY544" s="12"/>
      <c r="AZ544" s="12"/>
      <c r="BA544" s="12"/>
      <c r="BB544" s="12"/>
      <c r="BC544" s="12"/>
      <c r="BD544" s="12"/>
      <c r="BE544" s="12"/>
      <c r="BF544" s="12"/>
      <c r="BG544" s="12"/>
      <c r="BH544" s="12"/>
      <c r="BI544" s="12"/>
      <c r="BJ544" s="12"/>
      <c r="BK544" s="12"/>
      <c r="BL544" s="12"/>
      <c r="BM544" s="12"/>
      <c r="BN544" s="12"/>
      <c r="BO544" s="12"/>
      <c r="BP544" s="12"/>
      <c r="BQ544" s="12"/>
      <c r="BR544" s="12"/>
      <c r="BS544" s="12"/>
      <c r="BT544" s="12"/>
      <c r="BU544" s="12"/>
      <c r="BV544" s="12"/>
      <c r="BW544" s="12"/>
      <c r="BX544" s="12"/>
      <c r="BY544" s="12"/>
      <c r="BZ544" s="12"/>
      <c r="CA544" s="12"/>
      <c r="CB544" s="12"/>
      <c r="CC544" s="12"/>
    </row>
    <row r="545" spans="1:81" ht="15.75" x14ac:dyDescent="0.25">
      <c r="A545" s="20"/>
      <c r="B545" s="29"/>
      <c r="C545" s="29"/>
      <c r="D545" s="29"/>
      <c r="E545" s="29"/>
      <c r="F545" s="26"/>
      <c r="G545" s="13"/>
      <c r="H545" s="20"/>
      <c r="I545" s="22"/>
      <c r="J545" s="22"/>
      <c r="K545" s="22"/>
      <c r="L545" s="22"/>
      <c r="M545" s="24"/>
      <c r="N545" s="22"/>
      <c r="O545" s="20"/>
      <c r="P545" s="12"/>
      <c r="Q545" s="12"/>
      <c r="R545" s="12"/>
      <c r="S545" s="12"/>
      <c r="T545" s="12"/>
      <c r="U545" s="12"/>
      <c r="V545" s="12"/>
      <c r="W545" s="12"/>
      <c r="X545" s="12"/>
      <c r="Y545" s="12"/>
      <c r="Z545" s="12"/>
      <c r="AA545" s="12"/>
      <c r="AB545" s="12"/>
      <c r="AC545" s="12"/>
      <c r="AD545" s="12"/>
      <c r="AE545" s="12"/>
      <c r="AF545" s="12"/>
      <c r="AG545" s="12"/>
      <c r="AH545" s="12"/>
      <c r="AI545" s="12"/>
      <c r="AJ545" s="12"/>
      <c r="AK545" s="12"/>
      <c r="AL545" s="12"/>
      <c r="AM545" s="12"/>
      <c r="AN545" s="12"/>
      <c r="AO545" s="12"/>
      <c r="AP545" s="12"/>
      <c r="AQ545" s="12"/>
      <c r="AR545" s="12"/>
      <c r="AS545" s="12"/>
      <c r="AT545" s="12"/>
      <c r="AU545" s="12"/>
      <c r="AV545" s="12"/>
      <c r="AW545" s="12"/>
      <c r="AX545" s="12"/>
      <c r="AY545" s="12"/>
      <c r="AZ545" s="12"/>
      <c r="BA545" s="12"/>
      <c r="BB545" s="12"/>
      <c r="BC545" s="12"/>
      <c r="BD545" s="12"/>
      <c r="BE545" s="12"/>
      <c r="BF545" s="12"/>
      <c r="BG545" s="12"/>
      <c r="BH545" s="12"/>
      <c r="BI545" s="12"/>
      <c r="BJ545" s="12"/>
      <c r="BK545" s="12"/>
      <c r="BL545" s="12"/>
      <c r="BM545" s="12"/>
      <c r="BN545" s="12"/>
      <c r="BO545" s="12"/>
      <c r="BP545" s="12"/>
      <c r="BQ545" s="12"/>
      <c r="BR545" s="12"/>
      <c r="BS545" s="12"/>
      <c r="BT545" s="12"/>
      <c r="BU545" s="12"/>
      <c r="BV545" s="12"/>
      <c r="BW545" s="12"/>
      <c r="BX545" s="12"/>
      <c r="BY545" s="12"/>
      <c r="BZ545" s="12"/>
      <c r="CA545" s="12"/>
      <c r="CB545" s="12"/>
      <c r="CC545" s="12"/>
    </row>
    <row r="546" spans="1:81" ht="15.75" x14ac:dyDescent="0.25">
      <c r="A546" s="20"/>
      <c r="B546" s="29"/>
      <c r="C546" s="29"/>
      <c r="D546" s="29"/>
      <c r="E546" s="29"/>
      <c r="F546" s="26"/>
      <c r="G546" s="13"/>
      <c r="H546" s="20"/>
      <c r="I546" s="22"/>
      <c r="J546" s="22"/>
      <c r="K546" s="22"/>
      <c r="L546" s="22"/>
      <c r="M546" s="24"/>
      <c r="N546" s="22"/>
      <c r="O546" s="20"/>
      <c r="P546" s="12"/>
      <c r="Q546" s="12"/>
      <c r="R546" s="12"/>
      <c r="S546" s="12"/>
      <c r="T546" s="12"/>
      <c r="U546" s="12"/>
      <c r="V546" s="12"/>
      <c r="W546" s="12"/>
      <c r="X546" s="12"/>
      <c r="Y546" s="12"/>
      <c r="Z546" s="12"/>
      <c r="AA546" s="12"/>
      <c r="AB546" s="12"/>
      <c r="AC546" s="12"/>
      <c r="AD546" s="12"/>
      <c r="AE546" s="12"/>
      <c r="AF546" s="12"/>
      <c r="AG546" s="12"/>
      <c r="AH546" s="12"/>
      <c r="AI546" s="12"/>
      <c r="AJ546" s="12"/>
      <c r="AK546" s="12"/>
      <c r="AL546" s="12"/>
      <c r="AM546" s="12"/>
      <c r="AN546" s="12"/>
      <c r="AO546" s="12"/>
      <c r="AP546" s="12"/>
      <c r="AQ546" s="12"/>
      <c r="AR546" s="12"/>
      <c r="AS546" s="12"/>
      <c r="AT546" s="12"/>
      <c r="AU546" s="12"/>
      <c r="AV546" s="12"/>
      <c r="AW546" s="12"/>
      <c r="AX546" s="12"/>
      <c r="AY546" s="12"/>
      <c r="AZ546" s="12"/>
      <c r="BA546" s="12"/>
      <c r="BB546" s="12"/>
      <c r="BC546" s="12"/>
      <c r="BD546" s="12"/>
      <c r="BE546" s="12"/>
      <c r="BF546" s="12"/>
      <c r="BG546" s="12"/>
      <c r="BH546" s="12"/>
      <c r="BI546" s="12"/>
      <c r="BJ546" s="12"/>
      <c r="BK546" s="12"/>
      <c r="BL546" s="12"/>
      <c r="BM546" s="12"/>
      <c r="BN546" s="12"/>
      <c r="BO546" s="12"/>
      <c r="BP546" s="12"/>
      <c r="BQ546" s="12"/>
      <c r="BR546" s="12"/>
      <c r="BS546" s="12"/>
      <c r="BT546" s="12"/>
      <c r="BU546" s="12"/>
      <c r="BV546" s="12"/>
      <c r="BW546" s="12"/>
      <c r="BX546" s="12"/>
      <c r="BY546" s="12"/>
      <c r="BZ546" s="12"/>
      <c r="CA546" s="12"/>
      <c r="CB546" s="12"/>
      <c r="CC546" s="12"/>
    </row>
    <row r="547" spans="1:81" ht="15.75" x14ac:dyDescent="0.25">
      <c r="A547" s="20"/>
      <c r="B547" s="29"/>
      <c r="C547" s="29"/>
      <c r="D547" s="29"/>
      <c r="E547" s="29"/>
      <c r="F547" s="26"/>
      <c r="G547" s="13"/>
      <c r="H547" s="20"/>
      <c r="I547" s="22"/>
      <c r="J547" s="22"/>
      <c r="K547" s="22"/>
      <c r="L547" s="22"/>
      <c r="M547" s="24"/>
      <c r="N547" s="22"/>
      <c r="O547" s="20"/>
      <c r="P547" s="12"/>
      <c r="Q547" s="12"/>
      <c r="R547" s="12"/>
      <c r="S547" s="12"/>
      <c r="T547" s="12"/>
      <c r="U547" s="12"/>
      <c r="V547" s="12"/>
      <c r="W547" s="12"/>
      <c r="X547" s="12"/>
      <c r="Y547" s="12"/>
      <c r="Z547" s="12"/>
      <c r="AA547" s="12"/>
      <c r="AB547" s="12"/>
      <c r="AC547" s="12"/>
      <c r="AD547" s="12"/>
      <c r="AE547" s="12"/>
      <c r="AF547" s="12"/>
      <c r="AG547" s="12"/>
      <c r="AH547" s="12"/>
      <c r="AI547" s="12"/>
      <c r="AJ547" s="12"/>
      <c r="AK547" s="12"/>
      <c r="AL547" s="12"/>
      <c r="AM547" s="12"/>
      <c r="AN547" s="12"/>
      <c r="AO547" s="12"/>
      <c r="AP547" s="12"/>
      <c r="AQ547" s="12"/>
      <c r="AR547" s="12"/>
      <c r="AS547" s="12"/>
      <c r="AT547" s="12"/>
      <c r="AU547" s="12"/>
      <c r="AV547" s="12"/>
      <c r="AW547" s="12"/>
      <c r="AX547" s="12"/>
      <c r="AY547" s="12"/>
      <c r="AZ547" s="12"/>
      <c r="BA547" s="12"/>
      <c r="BB547" s="12"/>
      <c r="BC547" s="12"/>
      <c r="BD547" s="12"/>
      <c r="BE547" s="12"/>
      <c r="BF547" s="12"/>
      <c r="BG547" s="12"/>
      <c r="BH547" s="12"/>
      <c r="BI547" s="12"/>
      <c r="BJ547" s="12"/>
      <c r="BK547" s="12"/>
      <c r="BL547" s="12"/>
      <c r="BM547" s="12"/>
      <c r="BN547" s="12"/>
      <c r="BO547" s="12"/>
      <c r="BP547" s="12"/>
      <c r="BQ547" s="12"/>
      <c r="BR547" s="12"/>
      <c r="BS547" s="12"/>
      <c r="BT547" s="12"/>
      <c r="BU547" s="12"/>
      <c r="BV547" s="12"/>
      <c r="BW547" s="12"/>
      <c r="BX547" s="12"/>
      <c r="BY547" s="12"/>
      <c r="BZ547" s="12"/>
      <c r="CA547" s="12"/>
      <c r="CB547" s="12"/>
      <c r="CC547" s="12"/>
    </row>
    <row r="548" spans="1:81" ht="15.75" x14ac:dyDescent="0.25">
      <c r="A548" s="20"/>
      <c r="B548" s="29"/>
      <c r="C548" s="29"/>
      <c r="D548" s="29"/>
      <c r="E548" s="29"/>
      <c r="F548" s="26"/>
      <c r="G548" s="13"/>
      <c r="H548" s="20"/>
      <c r="I548" s="22"/>
      <c r="J548" s="22"/>
      <c r="K548" s="22"/>
      <c r="L548" s="22"/>
      <c r="M548" s="24"/>
      <c r="N548" s="22"/>
      <c r="O548" s="20"/>
      <c r="P548" s="12"/>
      <c r="Q548" s="12"/>
      <c r="R548" s="12"/>
      <c r="S548" s="12"/>
      <c r="T548" s="12"/>
      <c r="U548" s="12"/>
      <c r="V548" s="12"/>
      <c r="W548" s="12"/>
      <c r="X548" s="12"/>
      <c r="Y548" s="12"/>
      <c r="Z548" s="12"/>
      <c r="AA548" s="12"/>
      <c r="AB548" s="12"/>
      <c r="AC548" s="12"/>
      <c r="AD548" s="12"/>
      <c r="AE548" s="12"/>
      <c r="AF548" s="12"/>
      <c r="AG548" s="12"/>
      <c r="AH548" s="12"/>
      <c r="AI548" s="12"/>
      <c r="AJ548" s="12"/>
      <c r="AK548" s="12"/>
      <c r="AL548" s="12"/>
      <c r="AM548" s="12"/>
      <c r="AN548" s="12"/>
      <c r="AO548" s="12"/>
      <c r="AP548" s="12"/>
      <c r="AQ548" s="12"/>
      <c r="AR548" s="12"/>
      <c r="AS548" s="12"/>
      <c r="AT548" s="12"/>
      <c r="AU548" s="12"/>
      <c r="AV548" s="12"/>
      <c r="AW548" s="12"/>
      <c r="AX548" s="12"/>
      <c r="AY548" s="12"/>
      <c r="AZ548" s="12"/>
      <c r="BA548" s="12"/>
      <c r="BB548" s="12"/>
      <c r="BC548" s="12"/>
      <c r="BD548" s="12"/>
      <c r="BE548" s="12"/>
      <c r="BF548" s="12"/>
      <c r="BG548" s="12"/>
      <c r="BH548" s="12"/>
      <c r="BI548" s="12"/>
      <c r="BJ548" s="12"/>
      <c r="BK548" s="12"/>
      <c r="BL548" s="12"/>
      <c r="BM548" s="12"/>
      <c r="BN548" s="12"/>
      <c r="BO548" s="12"/>
      <c r="BP548" s="12"/>
      <c r="BQ548" s="12"/>
      <c r="BR548" s="12"/>
      <c r="BS548" s="12"/>
      <c r="BT548" s="12"/>
      <c r="BU548" s="12"/>
      <c r="BV548" s="12"/>
      <c r="BW548" s="12"/>
      <c r="BX548" s="12"/>
      <c r="BY548" s="12"/>
      <c r="BZ548" s="12"/>
      <c r="CA548" s="12"/>
      <c r="CB548" s="12"/>
      <c r="CC548" s="12"/>
    </row>
    <row r="549" spans="1:81" ht="15.75" x14ac:dyDescent="0.25">
      <c r="A549" s="20"/>
      <c r="B549" s="29"/>
      <c r="C549" s="29"/>
      <c r="D549" s="29"/>
      <c r="E549" s="29"/>
      <c r="F549" s="26"/>
      <c r="G549" s="13"/>
      <c r="H549" s="20"/>
      <c r="I549" s="22"/>
      <c r="J549" s="22"/>
      <c r="K549" s="22"/>
      <c r="L549" s="22"/>
      <c r="M549" s="24"/>
      <c r="N549" s="22"/>
      <c r="O549" s="20"/>
      <c r="P549" s="12"/>
      <c r="Q549" s="12"/>
      <c r="R549" s="12"/>
      <c r="S549" s="12"/>
      <c r="T549" s="12"/>
      <c r="U549" s="12"/>
      <c r="V549" s="12"/>
      <c r="W549" s="12"/>
      <c r="X549" s="12"/>
      <c r="Y549" s="12"/>
      <c r="Z549" s="12"/>
      <c r="AA549" s="12"/>
      <c r="AB549" s="12"/>
      <c r="AC549" s="12"/>
      <c r="AD549" s="12"/>
      <c r="AE549" s="12"/>
      <c r="AF549" s="12"/>
      <c r="AG549" s="12"/>
      <c r="AH549" s="12"/>
      <c r="AI549" s="12"/>
      <c r="AJ549" s="12"/>
      <c r="AK549" s="12"/>
      <c r="AL549" s="12"/>
      <c r="AM549" s="12"/>
      <c r="AN549" s="12"/>
      <c r="AO549" s="12"/>
      <c r="AP549" s="12"/>
      <c r="AQ549" s="12"/>
      <c r="AR549" s="12"/>
      <c r="AS549" s="12"/>
      <c r="AT549" s="12"/>
      <c r="AU549" s="12"/>
      <c r="AV549" s="12"/>
      <c r="AW549" s="12"/>
      <c r="AX549" s="12"/>
      <c r="AY549" s="12"/>
      <c r="AZ549" s="12"/>
      <c r="BA549" s="12"/>
      <c r="BB549" s="12"/>
      <c r="BC549" s="12"/>
      <c r="BD549" s="12"/>
      <c r="BE549" s="12"/>
      <c r="BF549" s="12"/>
      <c r="BG549" s="12"/>
      <c r="BH549" s="12"/>
      <c r="BI549" s="12"/>
      <c r="BJ549" s="12"/>
      <c r="BK549" s="12"/>
      <c r="BL549" s="12"/>
      <c r="BM549" s="12"/>
      <c r="BN549" s="12"/>
      <c r="BO549" s="12"/>
      <c r="BP549" s="12"/>
      <c r="BQ549" s="12"/>
      <c r="BR549" s="12"/>
      <c r="BS549" s="12"/>
      <c r="BT549" s="12"/>
      <c r="BU549" s="12"/>
      <c r="BV549" s="12"/>
      <c r="BW549" s="12"/>
      <c r="BX549" s="12"/>
      <c r="BY549" s="12"/>
      <c r="BZ549" s="12"/>
      <c r="CA549" s="12"/>
      <c r="CB549" s="12"/>
      <c r="CC549" s="12"/>
    </row>
    <row r="550" spans="1:81" ht="15.75" x14ac:dyDescent="0.25">
      <c r="A550" s="20"/>
      <c r="B550" s="29"/>
      <c r="C550" s="29"/>
      <c r="D550" s="29"/>
      <c r="E550" s="29"/>
      <c r="F550" s="26"/>
      <c r="G550" s="13"/>
      <c r="H550" s="20"/>
      <c r="I550" s="22"/>
      <c r="J550" s="22"/>
      <c r="K550" s="22"/>
      <c r="L550" s="22"/>
      <c r="M550" s="24"/>
      <c r="N550" s="22"/>
      <c r="O550" s="20"/>
      <c r="P550" s="12"/>
      <c r="Q550" s="12"/>
      <c r="R550" s="12"/>
      <c r="S550" s="12"/>
      <c r="T550" s="12"/>
      <c r="U550" s="12"/>
      <c r="V550" s="12"/>
      <c r="W550" s="12"/>
      <c r="X550" s="12"/>
      <c r="Y550" s="12"/>
      <c r="Z550" s="12"/>
      <c r="AA550" s="12"/>
      <c r="AB550" s="12"/>
      <c r="AC550" s="12"/>
      <c r="AD550" s="12"/>
      <c r="AE550" s="12"/>
      <c r="AF550" s="12"/>
      <c r="AG550" s="12"/>
      <c r="AH550" s="12"/>
      <c r="AI550" s="12"/>
      <c r="AJ550" s="12"/>
      <c r="AK550" s="12"/>
      <c r="AL550" s="12"/>
      <c r="AM550" s="12"/>
      <c r="AN550" s="12"/>
      <c r="AO550" s="12"/>
      <c r="AP550" s="12"/>
      <c r="AQ550" s="12"/>
      <c r="AR550" s="12"/>
      <c r="AS550" s="12"/>
      <c r="AT550" s="12"/>
      <c r="AU550" s="12"/>
      <c r="AV550" s="12"/>
      <c r="AW550" s="12"/>
      <c r="AX550" s="12"/>
      <c r="AY550" s="12"/>
      <c r="AZ550" s="12"/>
      <c r="BA550" s="12"/>
      <c r="BB550" s="12"/>
      <c r="BC550" s="12"/>
      <c r="BD550" s="12"/>
      <c r="BE550" s="12"/>
      <c r="BF550" s="12"/>
      <c r="BG550" s="12"/>
      <c r="BH550" s="12"/>
      <c r="BI550" s="12"/>
      <c r="BJ550" s="12"/>
      <c r="BK550" s="12"/>
      <c r="BL550" s="12"/>
      <c r="BM550" s="12"/>
      <c r="BN550" s="12"/>
      <c r="BO550" s="12"/>
      <c r="BP550" s="12"/>
      <c r="BQ550" s="12"/>
      <c r="BR550" s="12"/>
      <c r="BS550" s="12"/>
      <c r="BT550" s="12"/>
      <c r="BU550" s="12"/>
      <c r="BV550" s="12"/>
      <c r="BW550" s="12"/>
      <c r="BX550" s="12"/>
      <c r="BY550" s="12"/>
      <c r="BZ550" s="12"/>
      <c r="CA550" s="12"/>
      <c r="CB550" s="12"/>
      <c r="CC550" s="12"/>
    </row>
    <row r="551" spans="1:81" ht="15.75" x14ac:dyDescent="0.25">
      <c r="A551" s="20"/>
      <c r="B551" s="29"/>
      <c r="C551" s="29"/>
      <c r="D551" s="29"/>
      <c r="E551" s="29"/>
      <c r="F551" s="26"/>
      <c r="G551" s="13"/>
      <c r="H551" s="20"/>
      <c r="I551" s="22"/>
      <c r="J551" s="22"/>
      <c r="K551" s="22"/>
      <c r="L551" s="22"/>
      <c r="M551" s="24"/>
      <c r="N551" s="22"/>
      <c r="O551" s="20"/>
      <c r="P551" s="12"/>
      <c r="Q551" s="12"/>
      <c r="R551" s="12"/>
      <c r="S551" s="12"/>
      <c r="T551" s="12"/>
      <c r="U551" s="12"/>
      <c r="V551" s="12"/>
      <c r="W551" s="12"/>
      <c r="X551" s="12"/>
      <c r="Y551" s="12"/>
      <c r="Z551" s="12"/>
      <c r="AA551" s="12"/>
      <c r="AB551" s="12"/>
      <c r="AC551" s="12"/>
      <c r="AD551" s="12"/>
      <c r="AE551" s="12"/>
      <c r="AF551" s="12"/>
      <c r="AG551" s="12"/>
      <c r="AH551" s="12"/>
      <c r="AI551" s="12"/>
      <c r="AJ551" s="12"/>
      <c r="AK551" s="12"/>
      <c r="AL551" s="12"/>
      <c r="AM551" s="12"/>
      <c r="AN551" s="12"/>
      <c r="AO551" s="12"/>
      <c r="AP551" s="12"/>
      <c r="AQ551" s="12"/>
      <c r="AR551" s="12"/>
      <c r="AS551" s="12"/>
      <c r="AT551" s="12"/>
      <c r="AU551" s="12"/>
      <c r="AV551" s="12"/>
      <c r="AW551" s="12"/>
      <c r="AX551" s="12"/>
      <c r="AY551" s="12"/>
      <c r="AZ551" s="12"/>
      <c r="BA551" s="12"/>
      <c r="BB551" s="12"/>
      <c r="BC551" s="12"/>
      <c r="BD551" s="12"/>
      <c r="BE551" s="12"/>
      <c r="BF551" s="12"/>
      <c r="BG551" s="12"/>
      <c r="BH551" s="12"/>
      <c r="BI551" s="12"/>
      <c r="BJ551" s="12"/>
      <c r="BK551" s="12"/>
      <c r="BL551" s="12"/>
      <c r="BM551" s="12"/>
      <c r="BN551" s="12"/>
      <c r="BO551" s="12"/>
      <c r="BP551" s="12"/>
      <c r="BQ551" s="12"/>
      <c r="BR551" s="12"/>
      <c r="BS551" s="12"/>
      <c r="BT551" s="12"/>
      <c r="BU551" s="12"/>
      <c r="BV551" s="12"/>
      <c r="BW551" s="12"/>
      <c r="BX551" s="12"/>
      <c r="BY551" s="12"/>
      <c r="BZ551" s="12"/>
      <c r="CA551" s="12"/>
      <c r="CB551" s="12"/>
      <c r="CC551" s="12"/>
    </row>
    <row r="552" spans="1:81" ht="15.75" x14ac:dyDescent="0.25">
      <c r="A552" s="20"/>
      <c r="B552" s="29"/>
      <c r="C552" s="29"/>
      <c r="D552" s="29"/>
      <c r="E552" s="29"/>
      <c r="F552" s="26"/>
      <c r="G552" s="13"/>
      <c r="H552" s="20"/>
      <c r="I552" s="22"/>
      <c r="J552" s="22"/>
      <c r="K552" s="22"/>
      <c r="L552" s="22"/>
      <c r="M552" s="24"/>
      <c r="N552" s="22"/>
      <c r="O552" s="20"/>
      <c r="P552" s="12"/>
      <c r="Q552" s="12"/>
      <c r="R552" s="12"/>
      <c r="S552" s="12"/>
      <c r="T552" s="12"/>
      <c r="U552" s="12"/>
      <c r="V552" s="12"/>
      <c r="W552" s="12"/>
      <c r="X552" s="12"/>
      <c r="Y552" s="12"/>
      <c r="Z552" s="12"/>
      <c r="AA552" s="12"/>
      <c r="AB552" s="12"/>
      <c r="AC552" s="12"/>
      <c r="AD552" s="12"/>
      <c r="AE552" s="12"/>
      <c r="AF552" s="12"/>
      <c r="AG552" s="12"/>
      <c r="AH552" s="12"/>
      <c r="AI552" s="12"/>
      <c r="AJ552" s="12"/>
      <c r="AK552" s="12"/>
      <c r="AL552" s="12"/>
      <c r="AM552" s="12"/>
      <c r="AN552" s="12"/>
      <c r="AO552" s="12"/>
      <c r="AP552" s="12"/>
      <c r="AQ552" s="12"/>
      <c r="AR552" s="12"/>
      <c r="AS552" s="12"/>
      <c r="AT552" s="12"/>
      <c r="AU552" s="12"/>
      <c r="AV552" s="12"/>
      <c r="AW552" s="12"/>
      <c r="AX552" s="12"/>
      <c r="AY552" s="12"/>
      <c r="AZ552" s="12"/>
      <c r="BA552" s="12"/>
      <c r="BB552" s="12"/>
      <c r="BC552" s="12"/>
      <c r="BD552" s="12"/>
      <c r="BE552" s="12"/>
      <c r="BF552" s="12"/>
      <c r="BG552" s="12"/>
      <c r="BH552" s="12"/>
      <c r="BI552" s="12"/>
      <c r="BJ552" s="12"/>
      <c r="BK552" s="12"/>
      <c r="BL552" s="12"/>
      <c r="BM552" s="12"/>
      <c r="BN552" s="12"/>
      <c r="BO552" s="12"/>
      <c r="BP552" s="12"/>
      <c r="BQ552" s="12"/>
      <c r="BR552" s="12"/>
      <c r="BS552" s="12"/>
      <c r="BT552" s="12"/>
      <c r="BU552" s="12"/>
      <c r="BV552" s="12"/>
      <c r="BW552" s="12"/>
      <c r="BX552" s="12"/>
      <c r="BY552" s="12"/>
      <c r="BZ552" s="12"/>
      <c r="CA552" s="12"/>
      <c r="CB552" s="12"/>
      <c r="CC552" s="12"/>
    </row>
    <row r="553" spans="1:81" ht="15.75" x14ac:dyDescent="0.25">
      <c r="A553" s="20"/>
      <c r="B553" s="29"/>
      <c r="C553" s="29"/>
      <c r="D553" s="29"/>
      <c r="E553" s="29"/>
      <c r="F553" s="26"/>
      <c r="G553" s="13"/>
      <c r="H553" s="20"/>
      <c r="I553" s="22"/>
      <c r="J553" s="22"/>
      <c r="K553" s="22"/>
      <c r="L553" s="22"/>
      <c r="M553" s="24"/>
      <c r="N553" s="22"/>
      <c r="O553" s="20"/>
      <c r="P553" s="12"/>
      <c r="Q553" s="12"/>
      <c r="R553" s="12"/>
      <c r="S553" s="12"/>
      <c r="T553" s="12"/>
      <c r="U553" s="12"/>
      <c r="V553" s="12"/>
      <c r="W553" s="12"/>
      <c r="X553" s="12"/>
      <c r="Y553" s="12"/>
      <c r="Z553" s="12"/>
      <c r="AA553" s="12"/>
      <c r="AB553" s="12"/>
      <c r="AC553" s="12"/>
      <c r="AD553" s="12"/>
      <c r="AE553" s="12"/>
      <c r="AF553" s="12"/>
      <c r="AG553" s="12"/>
      <c r="AH553" s="12"/>
      <c r="AI553" s="12"/>
      <c r="AJ553" s="12"/>
      <c r="AK553" s="12"/>
      <c r="AL553" s="12"/>
      <c r="AM553" s="12"/>
      <c r="AN553" s="12"/>
      <c r="AO553" s="12"/>
      <c r="AP553" s="12"/>
      <c r="AQ553" s="12"/>
      <c r="AR553" s="12"/>
      <c r="AS553" s="12"/>
      <c r="AT553" s="12"/>
      <c r="AU553" s="12"/>
      <c r="AV553" s="12"/>
      <c r="AW553" s="12"/>
      <c r="AX553" s="12"/>
      <c r="AY553" s="12"/>
      <c r="AZ553" s="12"/>
      <c r="BA553" s="12"/>
      <c r="BB553" s="12"/>
      <c r="BC553" s="12"/>
      <c r="BD553" s="12"/>
      <c r="BE553" s="12"/>
      <c r="BF553" s="12"/>
      <c r="BG553" s="12"/>
      <c r="BH553" s="12"/>
      <c r="BI553" s="12"/>
      <c r="BJ553" s="12"/>
      <c r="BK553" s="12"/>
      <c r="BL553" s="12"/>
      <c r="BM553" s="12"/>
      <c r="BN553" s="12"/>
      <c r="BO553" s="12"/>
      <c r="BP553" s="12"/>
      <c r="BQ553" s="12"/>
      <c r="BR553" s="12"/>
      <c r="BS553" s="12"/>
      <c r="BT553" s="12"/>
      <c r="BU553" s="12"/>
      <c r="BV553" s="12"/>
      <c r="BW553" s="12"/>
      <c r="BX553" s="12"/>
      <c r="BY553" s="12"/>
      <c r="BZ553" s="12"/>
      <c r="CA553" s="12"/>
      <c r="CB553" s="12"/>
      <c r="CC553" s="12"/>
    </row>
    <row r="554" spans="1:81" ht="15.75" x14ac:dyDescent="0.25">
      <c r="A554" s="20"/>
      <c r="B554" s="29"/>
      <c r="C554" s="29"/>
      <c r="D554" s="29"/>
      <c r="E554" s="29"/>
      <c r="F554" s="26"/>
      <c r="G554" s="13"/>
      <c r="H554" s="20"/>
      <c r="I554" s="22"/>
      <c r="J554" s="22"/>
      <c r="K554" s="22"/>
      <c r="L554" s="22"/>
      <c r="M554" s="24"/>
      <c r="N554" s="22"/>
      <c r="O554" s="20"/>
      <c r="P554" s="12"/>
      <c r="Q554" s="12"/>
      <c r="R554" s="12"/>
      <c r="S554" s="12"/>
      <c r="T554" s="12"/>
      <c r="U554" s="12"/>
      <c r="V554" s="12"/>
      <c r="W554" s="12"/>
      <c r="X554" s="12"/>
      <c r="Y554" s="12"/>
      <c r="Z554" s="12"/>
      <c r="AA554" s="12"/>
      <c r="AB554" s="12"/>
      <c r="AC554" s="12"/>
      <c r="AD554" s="12"/>
      <c r="AE554" s="12"/>
      <c r="AF554" s="12"/>
      <c r="AG554" s="12"/>
      <c r="AH554" s="12"/>
      <c r="AI554" s="12"/>
      <c r="AJ554" s="12"/>
      <c r="AK554" s="12"/>
      <c r="AL554" s="12"/>
      <c r="AM554" s="12"/>
      <c r="AN554" s="12"/>
      <c r="AO554" s="12"/>
      <c r="AP554" s="12"/>
      <c r="AQ554" s="12"/>
      <c r="AR554" s="12"/>
      <c r="AS554" s="12"/>
      <c r="AT554" s="12"/>
      <c r="AU554" s="12"/>
      <c r="AV554" s="12"/>
      <c r="AW554" s="12"/>
      <c r="AX554" s="12"/>
      <c r="AY554" s="12"/>
      <c r="AZ554" s="12"/>
      <c r="BA554" s="12"/>
      <c r="BB554" s="12"/>
      <c r="BC554" s="12"/>
      <c r="BD554" s="12"/>
      <c r="BE554" s="12"/>
      <c r="BF554" s="12"/>
      <c r="BG554" s="12"/>
      <c r="BH554" s="12"/>
      <c r="BI554" s="12"/>
      <c r="BJ554" s="12"/>
      <c r="BK554" s="12"/>
      <c r="BL554" s="12"/>
      <c r="BM554" s="12"/>
      <c r="BN554" s="12"/>
      <c r="BO554" s="12"/>
      <c r="BP554" s="12"/>
      <c r="BQ554" s="12"/>
      <c r="BR554" s="12"/>
      <c r="BS554" s="12"/>
      <c r="BT554" s="12"/>
      <c r="BU554" s="12"/>
      <c r="BV554" s="12"/>
      <c r="BW554" s="12"/>
      <c r="BX554" s="12"/>
      <c r="BY554" s="12"/>
      <c r="BZ554" s="12"/>
      <c r="CA554" s="12"/>
      <c r="CB554" s="12"/>
      <c r="CC554" s="12"/>
    </row>
    <row r="555" spans="1:81" ht="15.75" x14ac:dyDescent="0.25">
      <c r="A555" s="20"/>
      <c r="B555" s="29"/>
      <c r="C555" s="29"/>
      <c r="D555" s="29"/>
      <c r="E555" s="29"/>
      <c r="F555" s="26"/>
      <c r="G555" s="13"/>
      <c r="H555" s="20"/>
      <c r="I555" s="22"/>
      <c r="J555" s="22"/>
      <c r="K555" s="22"/>
      <c r="L555" s="22"/>
      <c r="M555" s="24"/>
      <c r="N555" s="22"/>
      <c r="O555" s="20"/>
      <c r="P555" s="12"/>
      <c r="Q555" s="12"/>
      <c r="R555" s="12"/>
      <c r="S555" s="12"/>
      <c r="T555" s="12"/>
      <c r="U555" s="12"/>
      <c r="V555" s="12"/>
      <c r="W555" s="12"/>
      <c r="X555" s="12"/>
      <c r="Y555" s="12"/>
      <c r="Z555" s="12"/>
      <c r="AA555" s="12"/>
      <c r="AB555" s="12"/>
      <c r="AC555" s="12"/>
      <c r="AD555" s="12"/>
      <c r="AE555" s="12"/>
      <c r="AF555" s="12"/>
      <c r="AG555" s="12"/>
      <c r="AH555" s="12"/>
      <c r="AI555" s="12"/>
      <c r="AJ555" s="12"/>
      <c r="AK555" s="12"/>
      <c r="AL555" s="12"/>
      <c r="AM555" s="12"/>
      <c r="AN555" s="12"/>
      <c r="AO555" s="12"/>
      <c r="AP555" s="12"/>
      <c r="AQ555" s="12"/>
      <c r="AR555" s="12"/>
      <c r="AS555" s="12"/>
      <c r="AT555" s="12"/>
      <c r="AU555" s="12"/>
      <c r="AV555" s="12"/>
      <c r="AW555" s="12"/>
      <c r="AX555" s="12"/>
      <c r="AY555" s="12"/>
      <c r="AZ555" s="12"/>
      <c r="BA555" s="12"/>
      <c r="BB555" s="12"/>
      <c r="BC555" s="12"/>
      <c r="BD555" s="12"/>
      <c r="BE555" s="12"/>
      <c r="BF555" s="12"/>
      <c r="BG555" s="12"/>
      <c r="BH555" s="12"/>
      <c r="BI555" s="12"/>
      <c r="BJ555" s="12"/>
      <c r="BK555" s="12"/>
      <c r="BL555" s="12"/>
      <c r="BM555" s="12"/>
      <c r="BN555" s="12"/>
      <c r="BO555" s="12"/>
      <c r="BP555" s="12"/>
      <c r="BQ555" s="12"/>
      <c r="BR555" s="12"/>
      <c r="BS555" s="12"/>
      <c r="BT555" s="12"/>
      <c r="BU555" s="12"/>
      <c r="BV555" s="12"/>
      <c r="BW555" s="12"/>
      <c r="BX555" s="12"/>
      <c r="BY555" s="12"/>
      <c r="BZ555" s="12"/>
      <c r="CA555" s="12"/>
      <c r="CB555" s="12"/>
      <c r="CC555" s="12"/>
    </row>
    <row r="556" spans="1:81" ht="15.75" x14ac:dyDescent="0.25">
      <c r="A556" s="20"/>
      <c r="B556" s="29"/>
      <c r="C556" s="29"/>
      <c r="D556" s="29"/>
      <c r="E556" s="29"/>
      <c r="F556" s="26"/>
      <c r="G556" s="13"/>
      <c r="H556" s="20"/>
      <c r="I556" s="22"/>
      <c r="J556" s="22"/>
      <c r="K556" s="22"/>
      <c r="L556" s="22"/>
      <c r="M556" s="24"/>
      <c r="N556" s="22"/>
      <c r="O556" s="20"/>
      <c r="P556" s="12"/>
      <c r="Q556" s="12"/>
      <c r="R556" s="12"/>
      <c r="S556" s="12"/>
      <c r="T556" s="12"/>
      <c r="U556" s="12"/>
      <c r="V556" s="12"/>
      <c r="W556" s="12"/>
      <c r="X556" s="12"/>
      <c r="Y556" s="12"/>
      <c r="Z556" s="12"/>
      <c r="AA556" s="12"/>
      <c r="AB556" s="12"/>
      <c r="AC556" s="12"/>
      <c r="AD556" s="12"/>
      <c r="AE556" s="12"/>
      <c r="AF556" s="12"/>
      <c r="AG556" s="12"/>
      <c r="AH556" s="12"/>
      <c r="AI556" s="12"/>
      <c r="AJ556" s="12"/>
      <c r="AK556" s="12"/>
      <c r="AL556" s="12"/>
      <c r="AM556" s="12"/>
      <c r="AN556" s="12"/>
      <c r="AO556" s="12"/>
      <c r="AP556" s="12"/>
      <c r="AQ556" s="12"/>
      <c r="AR556" s="12"/>
      <c r="AS556" s="12"/>
      <c r="AT556" s="12"/>
      <c r="AU556" s="12"/>
      <c r="AV556" s="12"/>
      <c r="AW556" s="12"/>
      <c r="AX556" s="12"/>
      <c r="AY556" s="12"/>
      <c r="AZ556" s="12"/>
      <c r="BA556" s="12"/>
      <c r="BB556" s="12"/>
      <c r="BC556" s="12"/>
      <c r="BD556" s="12"/>
      <c r="BE556" s="12"/>
      <c r="BF556" s="12"/>
      <c r="BG556" s="12"/>
      <c r="BH556" s="12"/>
      <c r="BI556" s="12"/>
      <c r="BJ556" s="12"/>
      <c r="BK556" s="12"/>
      <c r="BL556" s="12"/>
      <c r="BM556" s="12"/>
      <c r="BN556" s="12"/>
      <c r="BO556" s="12"/>
      <c r="BP556" s="12"/>
      <c r="BQ556" s="12"/>
      <c r="BR556" s="12"/>
      <c r="BS556" s="12"/>
      <c r="BT556" s="12"/>
      <c r="BU556" s="12"/>
      <c r="BV556" s="12"/>
      <c r="BW556" s="12"/>
      <c r="BX556" s="12"/>
      <c r="BY556" s="12"/>
      <c r="BZ556" s="12"/>
      <c r="CA556" s="12"/>
      <c r="CB556" s="12"/>
      <c r="CC556" s="12"/>
    </row>
    <row r="557" spans="1:81" ht="15.75" x14ac:dyDescent="0.25">
      <c r="A557" s="20"/>
      <c r="B557" s="29"/>
      <c r="C557" s="29"/>
      <c r="D557" s="29"/>
      <c r="E557" s="29"/>
      <c r="F557" s="26"/>
      <c r="G557" s="13"/>
      <c r="H557" s="20"/>
      <c r="I557" s="22"/>
      <c r="J557" s="22"/>
      <c r="K557" s="22"/>
      <c r="L557" s="22"/>
      <c r="M557" s="24"/>
      <c r="N557" s="22"/>
      <c r="O557" s="20"/>
      <c r="P557" s="12"/>
      <c r="Q557" s="12"/>
      <c r="R557" s="12"/>
      <c r="S557" s="12"/>
      <c r="T557" s="12"/>
      <c r="U557" s="12"/>
      <c r="V557" s="12"/>
      <c r="W557" s="12"/>
      <c r="X557" s="12"/>
      <c r="Y557" s="12"/>
      <c r="Z557" s="12"/>
      <c r="AA557" s="12"/>
      <c r="AB557" s="12"/>
      <c r="AC557" s="12"/>
      <c r="AD557" s="12"/>
      <c r="AE557" s="12"/>
      <c r="AF557" s="12"/>
      <c r="AG557" s="12"/>
      <c r="AH557" s="12"/>
      <c r="AI557" s="12"/>
      <c r="AJ557" s="12"/>
      <c r="AK557" s="12"/>
      <c r="AL557" s="12"/>
      <c r="AM557" s="12"/>
      <c r="AN557" s="12"/>
      <c r="AO557" s="12"/>
      <c r="AP557" s="12"/>
      <c r="AQ557" s="12"/>
      <c r="AR557" s="12"/>
      <c r="AS557" s="12"/>
      <c r="AT557" s="12"/>
      <c r="AU557" s="12"/>
      <c r="AV557" s="12"/>
      <c r="AW557" s="12"/>
      <c r="AX557" s="12"/>
      <c r="AY557" s="12"/>
      <c r="AZ557" s="12"/>
      <c r="BA557" s="12"/>
      <c r="BB557" s="12"/>
      <c r="BC557" s="12"/>
      <c r="BD557" s="12"/>
      <c r="BE557" s="12"/>
      <c r="BF557" s="12"/>
      <c r="BG557" s="12"/>
      <c r="BH557" s="12"/>
      <c r="BI557" s="12"/>
      <c r="BJ557" s="12"/>
      <c r="BK557" s="12"/>
      <c r="BL557" s="12"/>
      <c r="BM557" s="12"/>
      <c r="BN557" s="12"/>
      <c r="BO557" s="12"/>
      <c r="BP557" s="12"/>
      <c r="BQ557" s="12"/>
      <c r="BR557" s="12"/>
      <c r="BS557" s="12"/>
      <c r="BT557" s="12"/>
      <c r="BU557" s="12"/>
      <c r="BV557" s="12"/>
      <c r="BW557" s="12"/>
      <c r="BX557" s="12"/>
      <c r="BY557" s="12"/>
      <c r="BZ557" s="12"/>
      <c r="CA557" s="12"/>
      <c r="CB557" s="12"/>
      <c r="CC557" s="12"/>
    </row>
    <row r="558" spans="1:81" ht="15.75" x14ac:dyDescent="0.25">
      <c r="A558" s="20"/>
      <c r="B558" s="29"/>
      <c r="C558" s="29"/>
      <c r="D558" s="29"/>
      <c r="E558" s="29"/>
      <c r="F558" s="26"/>
      <c r="G558" s="13"/>
      <c r="H558" s="20"/>
      <c r="I558" s="22"/>
      <c r="J558" s="22"/>
      <c r="K558" s="22"/>
      <c r="L558" s="22"/>
      <c r="M558" s="24"/>
      <c r="N558" s="22"/>
      <c r="O558" s="20"/>
      <c r="P558" s="12"/>
      <c r="Q558" s="12"/>
      <c r="R558" s="12"/>
      <c r="S558" s="12"/>
      <c r="T558" s="12"/>
      <c r="U558" s="12"/>
      <c r="V558" s="12"/>
      <c r="W558" s="12"/>
      <c r="X558" s="12"/>
      <c r="Y558" s="12"/>
      <c r="Z558" s="12"/>
      <c r="AA558" s="12"/>
      <c r="AB558" s="12"/>
      <c r="AC558" s="12"/>
      <c r="AD558" s="12"/>
      <c r="AE558" s="12"/>
      <c r="AF558" s="12"/>
      <c r="AG558" s="12"/>
      <c r="AH558" s="12"/>
      <c r="AI558" s="12"/>
      <c r="AJ558" s="12"/>
      <c r="AK558" s="12"/>
      <c r="AL558" s="12"/>
      <c r="AM558" s="12"/>
      <c r="AN558" s="12"/>
      <c r="AO558" s="12"/>
      <c r="AP558" s="12"/>
      <c r="AQ558" s="12"/>
      <c r="AR558" s="12"/>
      <c r="AS558" s="12"/>
      <c r="AT558" s="12"/>
      <c r="AU558" s="12"/>
      <c r="AV558" s="12"/>
      <c r="AW558" s="12"/>
      <c r="AX558" s="12"/>
      <c r="AY558" s="12"/>
      <c r="AZ558" s="12"/>
      <c r="BA558" s="12"/>
      <c r="BB558" s="12"/>
      <c r="BC558" s="12"/>
      <c r="BD558" s="12"/>
      <c r="BE558" s="12"/>
      <c r="BF558" s="12"/>
      <c r="BG558" s="12"/>
      <c r="BH558" s="12"/>
      <c r="BI558" s="12"/>
      <c r="BJ558" s="12"/>
      <c r="BK558" s="12"/>
      <c r="BL558" s="12"/>
      <c r="BM558" s="12"/>
      <c r="BN558" s="12"/>
      <c r="BO558" s="12"/>
      <c r="BP558" s="12"/>
      <c r="BQ558" s="12"/>
      <c r="BR558" s="12"/>
      <c r="BS558" s="12"/>
      <c r="BT558" s="12"/>
      <c r="BU558" s="12"/>
      <c r="BV558" s="12"/>
      <c r="BW558" s="12"/>
      <c r="BX558" s="12"/>
      <c r="BY558" s="12"/>
      <c r="BZ558" s="12"/>
      <c r="CA558" s="12"/>
      <c r="CB558" s="12"/>
      <c r="CC558" s="12"/>
    </row>
    <row r="559" spans="1:81" ht="15.75" x14ac:dyDescent="0.25">
      <c r="A559" s="20"/>
      <c r="B559" s="29"/>
      <c r="C559" s="29"/>
      <c r="D559" s="29"/>
      <c r="E559" s="29"/>
      <c r="F559" s="26"/>
      <c r="G559" s="13"/>
      <c r="H559" s="20"/>
      <c r="I559" s="22"/>
      <c r="J559" s="22"/>
      <c r="K559" s="22"/>
      <c r="L559" s="22"/>
      <c r="M559" s="24"/>
      <c r="N559" s="22"/>
      <c r="O559" s="20"/>
      <c r="P559" s="12"/>
      <c r="Q559" s="12"/>
      <c r="R559" s="12"/>
      <c r="S559" s="12"/>
      <c r="T559" s="12"/>
      <c r="U559" s="12"/>
      <c r="V559" s="12"/>
      <c r="W559" s="12"/>
      <c r="X559" s="12"/>
      <c r="Y559" s="12"/>
      <c r="Z559" s="12"/>
      <c r="AA559" s="12"/>
      <c r="AB559" s="12"/>
      <c r="AC559" s="12"/>
      <c r="AD559" s="12"/>
      <c r="AE559" s="12"/>
      <c r="AF559" s="12"/>
      <c r="AG559" s="12"/>
      <c r="AH559" s="12"/>
      <c r="AI559" s="12"/>
      <c r="AJ559" s="12"/>
      <c r="AK559" s="12"/>
      <c r="AL559" s="12"/>
      <c r="AM559" s="12"/>
      <c r="AN559" s="12"/>
      <c r="AO559" s="12"/>
      <c r="AP559" s="12"/>
      <c r="AQ559" s="12"/>
      <c r="AR559" s="12"/>
      <c r="AS559" s="12"/>
      <c r="AT559" s="12"/>
      <c r="AU559" s="12"/>
      <c r="AV559" s="12"/>
      <c r="AW559" s="12"/>
      <c r="AX559" s="12"/>
      <c r="AY559" s="12"/>
      <c r="AZ559" s="12"/>
      <c r="BA559" s="12"/>
      <c r="BB559" s="12"/>
      <c r="BC559" s="12"/>
      <c r="BD559" s="12"/>
      <c r="BE559" s="12"/>
      <c r="BF559" s="12"/>
      <c r="BG559" s="12"/>
      <c r="BH559" s="12"/>
      <c r="BI559" s="12"/>
      <c r="BJ559" s="12"/>
      <c r="BK559" s="12"/>
      <c r="BL559" s="12"/>
      <c r="BM559" s="12"/>
      <c r="BN559" s="12"/>
      <c r="BO559" s="12"/>
      <c r="BP559" s="12"/>
      <c r="BQ559" s="12"/>
      <c r="BR559" s="12"/>
      <c r="BS559" s="12"/>
      <c r="BT559" s="12"/>
      <c r="BU559" s="12"/>
      <c r="BV559" s="12"/>
      <c r="BW559" s="12"/>
      <c r="BX559" s="12"/>
      <c r="BY559" s="12"/>
      <c r="BZ559" s="12"/>
      <c r="CA559" s="12"/>
      <c r="CB559" s="12"/>
      <c r="CC559" s="12"/>
    </row>
    <row r="560" spans="1:81" ht="15.75" x14ac:dyDescent="0.25">
      <c r="A560" s="20"/>
      <c r="B560" s="29"/>
      <c r="C560" s="29"/>
      <c r="D560" s="29"/>
      <c r="E560" s="29"/>
      <c r="F560" s="26"/>
      <c r="G560" s="13"/>
      <c r="H560" s="20"/>
      <c r="I560" s="22"/>
      <c r="J560" s="22"/>
      <c r="K560" s="22"/>
      <c r="L560" s="22"/>
      <c r="M560" s="24"/>
      <c r="N560" s="22"/>
      <c r="O560" s="20"/>
      <c r="P560" s="12"/>
      <c r="Q560" s="12"/>
      <c r="R560" s="12"/>
      <c r="S560" s="12"/>
      <c r="T560" s="12"/>
      <c r="U560" s="12"/>
      <c r="V560" s="12"/>
      <c r="W560" s="12"/>
      <c r="X560" s="12"/>
      <c r="Y560" s="12"/>
      <c r="Z560" s="12"/>
      <c r="AA560" s="12"/>
      <c r="AB560" s="12"/>
      <c r="AC560" s="12"/>
      <c r="AD560" s="12"/>
      <c r="AE560" s="12"/>
      <c r="AF560" s="12"/>
      <c r="AG560" s="12"/>
      <c r="AH560" s="12"/>
      <c r="AI560" s="12"/>
      <c r="AJ560" s="12"/>
      <c r="AK560" s="12"/>
      <c r="AL560" s="12"/>
      <c r="AM560" s="12"/>
      <c r="AN560" s="12"/>
      <c r="AO560" s="12"/>
      <c r="AP560" s="12"/>
      <c r="AQ560" s="12"/>
      <c r="AR560" s="12"/>
      <c r="AS560" s="12"/>
      <c r="AT560" s="12"/>
      <c r="AU560" s="12"/>
      <c r="AV560" s="12"/>
      <c r="AW560" s="12"/>
      <c r="AX560" s="12"/>
      <c r="AY560" s="12"/>
      <c r="AZ560" s="12"/>
      <c r="BA560" s="12"/>
      <c r="BB560" s="12"/>
      <c r="BC560" s="12"/>
      <c r="BD560" s="12"/>
      <c r="BE560" s="12"/>
      <c r="BF560" s="12"/>
      <c r="BG560" s="12"/>
      <c r="BH560" s="12"/>
      <c r="BI560" s="12"/>
      <c r="BJ560" s="12"/>
      <c r="BK560" s="12"/>
      <c r="BL560" s="12"/>
      <c r="BM560" s="12"/>
      <c r="BN560" s="12"/>
      <c r="BO560" s="12"/>
      <c r="BP560" s="12"/>
      <c r="BQ560" s="12"/>
      <c r="BR560" s="12"/>
      <c r="BS560" s="12"/>
      <c r="BT560" s="12"/>
      <c r="BU560" s="12"/>
      <c r="BV560" s="12"/>
      <c r="BW560" s="12"/>
      <c r="BX560" s="12"/>
      <c r="BY560" s="12"/>
      <c r="BZ560" s="12"/>
      <c r="CA560" s="12"/>
      <c r="CB560" s="12"/>
      <c r="CC560" s="12"/>
    </row>
    <row r="561" spans="1:81" ht="15.75" x14ac:dyDescent="0.25">
      <c r="A561" s="20"/>
      <c r="B561" s="29"/>
      <c r="C561" s="29"/>
      <c r="D561" s="29"/>
      <c r="E561" s="29"/>
      <c r="F561" s="26"/>
      <c r="G561" s="13"/>
      <c r="H561" s="20"/>
      <c r="I561" s="22"/>
      <c r="J561" s="22"/>
      <c r="K561" s="22"/>
      <c r="L561" s="22"/>
      <c r="M561" s="24"/>
      <c r="N561" s="22"/>
      <c r="O561" s="20"/>
      <c r="P561" s="12"/>
      <c r="Q561" s="12"/>
      <c r="R561" s="12"/>
      <c r="S561" s="12"/>
      <c r="T561" s="12"/>
      <c r="U561" s="12"/>
      <c r="V561" s="12"/>
      <c r="W561" s="12"/>
      <c r="X561" s="12"/>
      <c r="Y561" s="12"/>
      <c r="Z561" s="12"/>
      <c r="AA561" s="12"/>
      <c r="AB561" s="12"/>
      <c r="AC561" s="12"/>
      <c r="AD561" s="12"/>
      <c r="AE561" s="12"/>
      <c r="AF561" s="12"/>
      <c r="AG561" s="12"/>
      <c r="AH561" s="12"/>
      <c r="AI561" s="12"/>
      <c r="AJ561" s="12"/>
      <c r="AK561" s="12"/>
      <c r="AL561" s="12"/>
      <c r="AM561" s="12"/>
      <c r="AN561" s="12"/>
      <c r="AO561" s="12"/>
      <c r="AP561" s="12"/>
      <c r="AQ561" s="12"/>
      <c r="AR561" s="12"/>
      <c r="AS561" s="12"/>
      <c r="AT561" s="12"/>
      <c r="AU561" s="12"/>
      <c r="AV561" s="12"/>
      <c r="AW561" s="12"/>
      <c r="AX561" s="12"/>
      <c r="AY561" s="12"/>
      <c r="AZ561" s="12"/>
      <c r="BA561" s="12"/>
      <c r="BB561" s="12"/>
      <c r="BC561" s="12"/>
      <c r="BD561" s="12"/>
      <c r="BE561" s="12"/>
      <c r="BF561" s="12"/>
      <c r="BG561" s="12"/>
      <c r="BH561" s="12"/>
      <c r="BI561" s="12"/>
      <c r="BJ561" s="12"/>
      <c r="BK561" s="12"/>
      <c r="BL561" s="12"/>
      <c r="BM561" s="12"/>
      <c r="BN561" s="12"/>
      <c r="BO561" s="12"/>
      <c r="BP561" s="12"/>
      <c r="BQ561" s="12"/>
      <c r="BR561" s="12"/>
      <c r="BS561" s="12"/>
      <c r="BT561" s="12"/>
      <c r="BU561" s="12"/>
      <c r="BV561" s="12"/>
      <c r="BW561" s="12"/>
      <c r="BX561" s="12"/>
      <c r="BY561" s="12"/>
      <c r="BZ561" s="12"/>
      <c r="CA561" s="12"/>
      <c r="CB561" s="12"/>
      <c r="CC561" s="12"/>
    </row>
    <row r="562" spans="1:81" ht="15.75" x14ac:dyDescent="0.25">
      <c r="A562" s="20"/>
      <c r="B562" s="29"/>
      <c r="C562" s="29"/>
      <c r="D562" s="29"/>
      <c r="E562" s="29"/>
      <c r="F562" s="26"/>
      <c r="G562" s="13"/>
      <c r="H562" s="20"/>
      <c r="I562" s="22"/>
      <c r="J562" s="22"/>
      <c r="K562" s="22"/>
      <c r="L562" s="22"/>
      <c r="M562" s="24"/>
      <c r="N562" s="22"/>
      <c r="O562" s="20"/>
      <c r="P562" s="12"/>
      <c r="Q562" s="12"/>
      <c r="R562" s="12"/>
      <c r="S562" s="12"/>
      <c r="T562" s="12"/>
      <c r="U562" s="12"/>
      <c r="V562" s="12"/>
      <c r="W562" s="12"/>
      <c r="X562" s="12"/>
      <c r="Y562" s="12"/>
      <c r="Z562" s="12"/>
      <c r="AA562" s="12"/>
      <c r="AB562" s="12"/>
      <c r="AC562" s="12"/>
      <c r="AD562" s="12"/>
      <c r="AE562" s="12"/>
      <c r="AF562" s="12"/>
      <c r="AG562" s="12"/>
      <c r="AH562" s="12"/>
      <c r="AI562" s="12"/>
      <c r="AJ562" s="12"/>
      <c r="AK562" s="12"/>
      <c r="AL562" s="12"/>
      <c r="AM562" s="12"/>
      <c r="AN562" s="12"/>
      <c r="AO562" s="12"/>
      <c r="AP562" s="12"/>
      <c r="AQ562" s="12"/>
      <c r="AR562" s="12"/>
      <c r="AS562" s="12"/>
      <c r="AT562" s="12"/>
      <c r="AU562" s="12"/>
      <c r="AV562" s="12"/>
      <c r="AW562" s="12"/>
      <c r="AX562" s="12"/>
      <c r="AY562" s="12"/>
      <c r="AZ562" s="12"/>
      <c r="BA562" s="12"/>
      <c r="BB562" s="12"/>
      <c r="BC562" s="12"/>
      <c r="BD562" s="12"/>
      <c r="BE562" s="12"/>
      <c r="BF562" s="12"/>
      <c r="BG562" s="12"/>
      <c r="BH562" s="12"/>
      <c r="BI562" s="12"/>
      <c r="BJ562" s="12"/>
      <c r="BK562" s="12"/>
      <c r="BL562" s="12"/>
      <c r="BM562" s="12"/>
      <c r="BN562" s="12"/>
      <c r="BO562" s="12"/>
      <c r="BP562" s="12"/>
      <c r="BQ562" s="12"/>
      <c r="BR562" s="12"/>
      <c r="BS562" s="12"/>
      <c r="BT562" s="12"/>
      <c r="BU562" s="12"/>
      <c r="BV562" s="12"/>
      <c r="BW562" s="12"/>
      <c r="BX562" s="12"/>
      <c r="BY562" s="12"/>
      <c r="BZ562" s="12"/>
      <c r="CA562" s="12"/>
      <c r="CB562" s="12"/>
      <c r="CC562" s="12"/>
    </row>
    <row r="563" spans="1:81" ht="15.75" x14ac:dyDescent="0.25">
      <c r="A563" s="20"/>
      <c r="B563" s="29"/>
      <c r="C563" s="29"/>
      <c r="D563" s="29"/>
      <c r="E563" s="29"/>
      <c r="F563" s="26"/>
      <c r="G563" s="13"/>
      <c r="H563" s="20"/>
      <c r="I563" s="22"/>
      <c r="J563" s="22"/>
      <c r="K563" s="22"/>
      <c r="L563" s="22"/>
      <c r="M563" s="24"/>
      <c r="N563" s="22"/>
      <c r="O563" s="20"/>
      <c r="P563" s="12"/>
      <c r="Q563" s="12"/>
      <c r="R563" s="12"/>
      <c r="S563" s="12"/>
      <c r="T563" s="12"/>
      <c r="U563" s="12"/>
      <c r="V563" s="12"/>
      <c r="W563" s="12"/>
      <c r="X563" s="12"/>
      <c r="Y563" s="12"/>
      <c r="Z563" s="12"/>
      <c r="AA563" s="12"/>
      <c r="AB563" s="12"/>
      <c r="AC563" s="12"/>
      <c r="AD563" s="12"/>
      <c r="AE563" s="12"/>
      <c r="AF563" s="12"/>
      <c r="AG563" s="12"/>
      <c r="AH563" s="12"/>
      <c r="AI563" s="12"/>
      <c r="AJ563" s="12"/>
      <c r="AK563" s="12"/>
      <c r="AL563" s="12"/>
      <c r="AM563" s="12"/>
      <c r="AN563" s="12"/>
      <c r="AO563" s="12"/>
      <c r="AP563" s="12"/>
      <c r="AQ563" s="12"/>
      <c r="AR563" s="12"/>
      <c r="AS563" s="12"/>
      <c r="AT563" s="12"/>
      <c r="AU563" s="12"/>
      <c r="AV563" s="12"/>
      <c r="AW563" s="12"/>
      <c r="AX563" s="12"/>
      <c r="AY563" s="12"/>
      <c r="AZ563" s="12"/>
      <c r="BA563" s="12"/>
      <c r="BB563" s="12"/>
      <c r="BC563" s="12"/>
      <c r="BD563" s="12"/>
      <c r="BE563" s="12"/>
      <c r="BF563" s="12"/>
      <c r="BG563" s="12"/>
      <c r="BH563" s="12"/>
      <c r="BI563" s="12"/>
      <c r="BJ563" s="12"/>
      <c r="BK563" s="12"/>
      <c r="BL563" s="12"/>
      <c r="BM563" s="12"/>
      <c r="BN563" s="12"/>
      <c r="BO563" s="12"/>
      <c r="BP563" s="12"/>
      <c r="BQ563" s="12"/>
      <c r="BR563" s="12"/>
      <c r="BS563" s="12"/>
      <c r="BT563" s="12"/>
      <c r="BU563" s="12"/>
      <c r="BV563" s="12"/>
      <c r="BW563" s="12"/>
      <c r="BX563" s="12"/>
      <c r="BY563" s="12"/>
      <c r="BZ563" s="12"/>
      <c r="CA563" s="12"/>
      <c r="CB563" s="12"/>
      <c r="CC563" s="12"/>
    </row>
    <row r="564" spans="1:81" ht="15.75" x14ac:dyDescent="0.25">
      <c r="A564" s="20"/>
      <c r="B564" s="29"/>
      <c r="C564" s="29"/>
      <c r="D564" s="29"/>
      <c r="E564" s="29"/>
      <c r="F564" s="26"/>
      <c r="G564" s="13"/>
      <c r="H564" s="20"/>
      <c r="I564" s="22"/>
      <c r="J564" s="22"/>
      <c r="K564" s="22"/>
      <c r="L564" s="22"/>
      <c r="M564" s="24"/>
      <c r="N564" s="22"/>
      <c r="O564" s="20"/>
      <c r="P564" s="12"/>
      <c r="Q564" s="12"/>
      <c r="R564" s="12"/>
      <c r="S564" s="12"/>
      <c r="T564" s="12"/>
      <c r="U564" s="12"/>
      <c r="V564" s="12"/>
      <c r="W564" s="12"/>
      <c r="X564" s="12"/>
      <c r="Y564" s="12"/>
      <c r="Z564" s="12"/>
      <c r="AA564" s="12"/>
      <c r="AB564" s="12"/>
      <c r="AC564" s="12"/>
      <c r="AD564" s="12"/>
      <c r="AE564" s="12"/>
      <c r="AF564" s="12"/>
      <c r="AG564" s="12"/>
      <c r="AH564" s="12"/>
      <c r="AI564" s="12"/>
      <c r="AJ564" s="12"/>
      <c r="AK564" s="12"/>
      <c r="AL564" s="12"/>
      <c r="AM564" s="12"/>
      <c r="AN564" s="12"/>
      <c r="AO564" s="12"/>
      <c r="AP564" s="12"/>
      <c r="AQ564" s="12"/>
      <c r="AR564" s="12"/>
      <c r="AS564" s="12"/>
      <c r="AT564" s="12"/>
      <c r="AU564" s="12"/>
      <c r="AV564" s="12"/>
      <c r="AW564" s="12"/>
      <c r="AX564" s="12"/>
      <c r="AY564" s="12"/>
      <c r="AZ564" s="12"/>
      <c r="BA564" s="12"/>
      <c r="BB564" s="12"/>
      <c r="BC564" s="12"/>
      <c r="BD564" s="12"/>
      <c r="BE564" s="12"/>
      <c r="BF564" s="12"/>
      <c r="BG564" s="12"/>
      <c r="BH564" s="12"/>
      <c r="BI564" s="12"/>
      <c r="BJ564" s="12"/>
      <c r="BK564" s="12"/>
      <c r="BL564" s="12"/>
      <c r="BM564" s="12"/>
      <c r="BN564" s="12"/>
      <c r="BO564" s="12"/>
      <c r="BP564" s="12"/>
      <c r="BQ564" s="12"/>
      <c r="BR564" s="12"/>
      <c r="BS564" s="12"/>
      <c r="BT564" s="12"/>
      <c r="BU564" s="12"/>
      <c r="BV564" s="12"/>
      <c r="BW564" s="12"/>
      <c r="BX564" s="12"/>
      <c r="BY564" s="12"/>
      <c r="BZ564" s="12"/>
      <c r="CA564" s="12"/>
      <c r="CB564" s="12"/>
      <c r="CC564" s="12"/>
    </row>
    <row r="565" spans="1:81" ht="15.75" x14ac:dyDescent="0.25">
      <c r="A565" s="20"/>
      <c r="B565" s="29"/>
      <c r="C565" s="29"/>
      <c r="D565" s="29"/>
      <c r="E565" s="29"/>
      <c r="F565" s="26"/>
      <c r="G565" s="13"/>
      <c r="H565" s="20"/>
      <c r="I565" s="22"/>
      <c r="J565" s="22"/>
      <c r="K565" s="22"/>
      <c r="L565" s="22"/>
      <c r="M565" s="24"/>
      <c r="N565" s="22"/>
      <c r="O565" s="20"/>
      <c r="P565" s="12"/>
      <c r="Q565" s="12"/>
      <c r="R565" s="12"/>
      <c r="S565" s="12"/>
      <c r="T565" s="12"/>
      <c r="U565" s="12"/>
      <c r="V565" s="12"/>
      <c r="W565" s="12"/>
      <c r="X565" s="12"/>
      <c r="Y565" s="12"/>
      <c r="Z565" s="12"/>
      <c r="AA565" s="12"/>
      <c r="AB565" s="12"/>
      <c r="AC565" s="12"/>
      <c r="AD565" s="12"/>
      <c r="AE565" s="12"/>
      <c r="AF565" s="12"/>
      <c r="AG565" s="12"/>
      <c r="AH565" s="12"/>
      <c r="AI565" s="12"/>
      <c r="AJ565" s="12"/>
      <c r="AK565" s="12"/>
      <c r="AL565" s="12"/>
      <c r="AM565" s="12"/>
      <c r="AN565" s="12"/>
      <c r="AO565" s="12"/>
      <c r="AP565" s="12"/>
      <c r="AQ565" s="12"/>
      <c r="AR565" s="12"/>
      <c r="AS565" s="12"/>
      <c r="AT565" s="12"/>
      <c r="AU565" s="12"/>
      <c r="AV565" s="12"/>
      <c r="AW565" s="12"/>
      <c r="AX565" s="12"/>
      <c r="AY565" s="12"/>
      <c r="AZ565" s="12"/>
      <c r="BA565" s="12"/>
      <c r="BB565" s="12"/>
      <c r="BC565" s="12"/>
      <c r="BD565" s="12"/>
      <c r="BE565" s="12"/>
      <c r="BF565" s="12"/>
      <c r="BG565" s="12"/>
      <c r="BH565" s="12"/>
      <c r="BI565" s="12"/>
      <c r="BJ565" s="12"/>
      <c r="BK565" s="12"/>
      <c r="BL565" s="12"/>
      <c r="BM565" s="12"/>
      <c r="BN565" s="12"/>
      <c r="BO565" s="12"/>
      <c r="BP565" s="12"/>
      <c r="BQ565" s="12"/>
      <c r="BR565" s="12"/>
      <c r="BS565" s="12"/>
      <c r="BT565" s="12"/>
      <c r="BU565" s="12"/>
      <c r="BV565" s="12"/>
      <c r="BW565" s="12"/>
      <c r="BX565" s="12"/>
      <c r="BY565" s="12"/>
      <c r="BZ565" s="12"/>
      <c r="CA565" s="12"/>
      <c r="CB565" s="12"/>
      <c r="CC565" s="12"/>
    </row>
    <row r="566" spans="1:81" ht="15.75" x14ac:dyDescent="0.25">
      <c r="A566" s="20"/>
      <c r="B566" s="29"/>
      <c r="C566" s="29"/>
      <c r="D566" s="29"/>
      <c r="E566" s="29"/>
      <c r="F566" s="26"/>
      <c r="G566" s="13"/>
      <c r="H566" s="20"/>
      <c r="I566" s="22"/>
      <c r="J566" s="22"/>
      <c r="K566" s="22"/>
      <c r="L566" s="22"/>
      <c r="M566" s="24"/>
      <c r="N566" s="22"/>
      <c r="O566" s="20"/>
      <c r="P566" s="12"/>
      <c r="Q566" s="12"/>
      <c r="R566" s="12"/>
      <c r="S566" s="12"/>
      <c r="T566" s="12"/>
      <c r="U566" s="12"/>
      <c r="V566" s="12"/>
      <c r="W566" s="12"/>
      <c r="X566" s="12"/>
      <c r="Y566" s="12"/>
      <c r="Z566" s="12"/>
      <c r="AA566" s="12"/>
      <c r="AB566" s="12"/>
      <c r="AC566" s="12"/>
      <c r="AD566" s="12"/>
      <c r="AE566" s="12"/>
      <c r="AF566" s="12"/>
      <c r="AG566" s="12"/>
      <c r="AH566" s="12"/>
      <c r="AI566" s="12"/>
      <c r="AJ566" s="12"/>
      <c r="AK566" s="12"/>
      <c r="AL566" s="12"/>
      <c r="AM566" s="12"/>
      <c r="AN566" s="12"/>
      <c r="AO566" s="12"/>
      <c r="AP566" s="12"/>
      <c r="AQ566" s="12"/>
      <c r="AR566" s="12"/>
      <c r="AS566" s="12"/>
      <c r="AT566" s="12"/>
      <c r="AU566" s="12"/>
      <c r="AV566" s="12"/>
      <c r="AW566" s="12"/>
      <c r="AX566" s="12"/>
      <c r="AY566" s="12"/>
      <c r="AZ566" s="12"/>
      <c r="BA566" s="12"/>
      <c r="BB566" s="12"/>
      <c r="BC566" s="12"/>
      <c r="BD566" s="12"/>
      <c r="BE566" s="12"/>
      <c r="BF566" s="12"/>
      <c r="BG566" s="12"/>
      <c r="BH566" s="12"/>
      <c r="BI566" s="12"/>
      <c r="BJ566" s="12"/>
      <c r="BK566" s="12"/>
      <c r="BL566" s="12"/>
      <c r="BM566" s="12"/>
      <c r="BN566" s="12"/>
      <c r="BO566" s="12"/>
      <c r="BP566" s="12"/>
      <c r="BQ566" s="12"/>
      <c r="BR566" s="12"/>
      <c r="BS566" s="12"/>
      <c r="BT566" s="12"/>
      <c r="BU566" s="12"/>
      <c r="BV566" s="12"/>
      <c r="BW566" s="12"/>
      <c r="BX566" s="12"/>
      <c r="BY566" s="12"/>
      <c r="BZ566" s="12"/>
      <c r="CA566" s="12"/>
      <c r="CB566" s="12"/>
      <c r="CC566" s="12"/>
    </row>
    <row r="567" spans="1:81" ht="15.75" x14ac:dyDescent="0.25">
      <c r="A567" s="20"/>
      <c r="B567" s="29"/>
      <c r="C567" s="29"/>
      <c r="D567" s="29"/>
      <c r="E567" s="29"/>
      <c r="F567" s="26"/>
      <c r="G567" s="13"/>
      <c r="H567" s="20"/>
      <c r="I567" s="22"/>
      <c r="J567" s="22"/>
      <c r="K567" s="22"/>
      <c r="L567" s="22"/>
      <c r="M567" s="24"/>
      <c r="N567" s="22"/>
      <c r="O567" s="20"/>
      <c r="P567" s="12"/>
      <c r="Q567" s="12"/>
      <c r="R567" s="12"/>
      <c r="S567" s="12"/>
      <c r="T567" s="12"/>
      <c r="U567" s="12"/>
      <c r="V567" s="12"/>
      <c r="W567" s="12"/>
      <c r="X567" s="12"/>
      <c r="Y567" s="12"/>
      <c r="Z567" s="12"/>
      <c r="AA567" s="12"/>
      <c r="AB567" s="12"/>
      <c r="AC567" s="12"/>
      <c r="AD567" s="12"/>
      <c r="AE567" s="12"/>
      <c r="AF567" s="12"/>
      <c r="AG567" s="12"/>
      <c r="AH567" s="12"/>
      <c r="AI567" s="12"/>
      <c r="AJ567" s="12"/>
      <c r="AK567" s="12"/>
      <c r="AL567" s="12"/>
      <c r="AM567" s="12"/>
      <c r="AN567" s="12"/>
      <c r="AO567" s="12"/>
      <c r="AP567" s="12"/>
      <c r="AQ567" s="12"/>
      <c r="AR567" s="12"/>
      <c r="AS567" s="12"/>
      <c r="AT567" s="12"/>
      <c r="AU567" s="12"/>
      <c r="AV567" s="12"/>
      <c r="AW567" s="12"/>
      <c r="AX567" s="12"/>
      <c r="AY567" s="12"/>
      <c r="AZ567" s="12"/>
      <c r="BA567" s="12"/>
      <c r="BB567" s="12"/>
      <c r="BC567" s="12"/>
      <c r="BD567" s="12"/>
      <c r="BE567" s="12"/>
      <c r="BF567" s="12"/>
      <c r="BG567" s="12"/>
      <c r="BH567" s="12"/>
      <c r="BI567" s="12"/>
      <c r="BJ567" s="12"/>
      <c r="BK567" s="12"/>
      <c r="BL567" s="12"/>
      <c r="BM567" s="12"/>
      <c r="BN567" s="12"/>
      <c r="BO567" s="12"/>
      <c r="BP567" s="12"/>
      <c r="BQ567" s="12"/>
      <c r="BR567" s="12"/>
      <c r="BS567" s="12"/>
      <c r="BT567" s="12"/>
      <c r="BU567" s="12"/>
      <c r="BV567" s="12"/>
      <c r="BW567" s="12"/>
      <c r="BX567" s="12"/>
      <c r="BY567" s="12"/>
      <c r="BZ567" s="12"/>
      <c r="CA567" s="12"/>
      <c r="CB567" s="12"/>
      <c r="CC567" s="12"/>
    </row>
    <row r="568" spans="1:81" ht="15.75" x14ac:dyDescent="0.25">
      <c r="A568" s="20"/>
      <c r="B568" s="29"/>
      <c r="C568" s="29"/>
      <c r="D568" s="29"/>
      <c r="E568" s="29"/>
      <c r="F568" s="26"/>
      <c r="G568" s="13"/>
      <c r="H568" s="20"/>
      <c r="I568" s="22"/>
      <c r="J568" s="22"/>
      <c r="K568" s="22"/>
      <c r="L568" s="22"/>
      <c r="M568" s="24"/>
      <c r="N568" s="22"/>
      <c r="O568" s="20"/>
      <c r="P568" s="12"/>
      <c r="Q568" s="12"/>
      <c r="R568" s="12"/>
      <c r="S568" s="12"/>
      <c r="T568" s="12"/>
      <c r="U568" s="12"/>
      <c r="V568" s="12"/>
      <c r="W568" s="12"/>
      <c r="X568" s="12"/>
      <c r="Y568" s="12"/>
      <c r="Z568" s="12"/>
      <c r="AA568" s="12"/>
      <c r="AB568" s="12"/>
      <c r="AC568" s="12"/>
      <c r="AD568" s="12"/>
      <c r="AE568" s="12"/>
      <c r="AF568" s="12"/>
      <c r="AG568" s="12"/>
      <c r="AH568" s="12"/>
      <c r="AI568" s="12"/>
      <c r="AJ568" s="12"/>
      <c r="AK568" s="12"/>
      <c r="AL568" s="12"/>
      <c r="AM568" s="12"/>
      <c r="AN568" s="12"/>
      <c r="AO568" s="12"/>
      <c r="AP568" s="12"/>
      <c r="AQ568" s="12"/>
      <c r="AR568" s="12"/>
      <c r="AS568" s="12"/>
      <c r="AT568" s="12"/>
      <c r="AU568" s="12"/>
      <c r="AV568" s="12"/>
      <c r="AW568" s="12"/>
      <c r="AX568" s="12"/>
      <c r="AY568" s="12"/>
      <c r="AZ568" s="12"/>
      <c r="BA568" s="12"/>
      <c r="BB568" s="12"/>
      <c r="BC568" s="12"/>
      <c r="BD568" s="12"/>
      <c r="BE568" s="12"/>
      <c r="BF568" s="12"/>
      <c r="BG568" s="12"/>
      <c r="BH568" s="12"/>
      <c r="BI568" s="12"/>
      <c r="BJ568" s="12"/>
      <c r="BK568" s="12"/>
      <c r="BL568" s="12"/>
      <c r="BM568" s="12"/>
      <c r="BN568" s="12"/>
      <c r="BO568" s="12"/>
      <c r="BP568" s="12"/>
      <c r="BQ568" s="12"/>
      <c r="BR568" s="12"/>
      <c r="BS568" s="12"/>
      <c r="BT568" s="12"/>
      <c r="BU568" s="12"/>
      <c r="BV568" s="12"/>
      <c r="BW568" s="12"/>
      <c r="BX568" s="12"/>
      <c r="BY568" s="12"/>
      <c r="BZ568" s="12"/>
      <c r="CA568" s="12"/>
      <c r="CB568" s="12"/>
      <c r="CC568" s="12"/>
    </row>
    <row r="569" spans="1:81" ht="15.75" x14ac:dyDescent="0.25">
      <c r="A569" s="20"/>
      <c r="B569" s="29"/>
      <c r="C569" s="29"/>
      <c r="D569" s="29"/>
      <c r="E569" s="29"/>
      <c r="F569" s="26"/>
      <c r="G569" s="13"/>
      <c r="H569" s="20"/>
      <c r="I569" s="22"/>
      <c r="J569" s="22"/>
      <c r="K569" s="22"/>
      <c r="L569" s="22"/>
      <c r="M569" s="24"/>
      <c r="N569" s="22"/>
      <c r="O569" s="20"/>
      <c r="P569" s="12"/>
      <c r="Q569" s="12"/>
      <c r="R569" s="12"/>
      <c r="S569" s="12"/>
      <c r="T569" s="12"/>
      <c r="U569" s="12"/>
      <c r="V569" s="12"/>
      <c r="W569" s="12"/>
      <c r="X569" s="12"/>
      <c r="Y569" s="12"/>
      <c r="Z569" s="12"/>
      <c r="AA569" s="12"/>
      <c r="AB569" s="12"/>
      <c r="AC569" s="12"/>
      <c r="AD569" s="12"/>
      <c r="AE569" s="12"/>
      <c r="AF569" s="12"/>
      <c r="AG569" s="12"/>
      <c r="AH569" s="12"/>
      <c r="AI569" s="12"/>
      <c r="AJ569" s="12"/>
      <c r="AK569" s="12"/>
      <c r="AL569" s="12"/>
      <c r="AM569" s="12"/>
      <c r="AN569" s="12"/>
      <c r="AO569" s="12"/>
      <c r="AP569" s="12"/>
      <c r="AQ569" s="12"/>
      <c r="AR569" s="12"/>
      <c r="AS569" s="12"/>
      <c r="AT569" s="12"/>
      <c r="AU569" s="12"/>
      <c r="AV569" s="12"/>
      <c r="AW569" s="12"/>
      <c r="AX569" s="12"/>
      <c r="AY569" s="12"/>
      <c r="AZ569" s="12"/>
      <c r="BA569" s="12"/>
      <c r="BB569" s="12"/>
      <c r="BC569" s="12"/>
      <c r="BD569" s="12"/>
      <c r="BE569" s="12"/>
      <c r="BF569" s="12"/>
      <c r="BG569" s="12"/>
      <c r="BH569" s="12"/>
      <c r="BI569" s="12"/>
      <c r="BJ569" s="12"/>
      <c r="BK569" s="12"/>
      <c r="BL569" s="12"/>
      <c r="BM569" s="12"/>
      <c r="BN569" s="12"/>
      <c r="BO569" s="12"/>
      <c r="BP569" s="12"/>
      <c r="BQ569" s="12"/>
      <c r="BR569" s="12"/>
      <c r="BS569" s="12"/>
      <c r="BT569" s="12"/>
      <c r="BU569" s="12"/>
      <c r="BV569" s="12"/>
      <c r="BW569" s="12"/>
      <c r="BX569" s="12"/>
      <c r="BY569" s="12"/>
      <c r="BZ569" s="12"/>
      <c r="CA569" s="12"/>
      <c r="CB569" s="12"/>
      <c r="CC569" s="12"/>
    </row>
    <row r="570" spans="1:81" ht="15.75" x14ac:dyDescent="0.25">
      <c r="A570" s="20"/>
      <c r="B570" s="29"/>
      <c r="C570" s="29"/>
      <c r="D570" s="29"/>
      <c r="E570" s="29"/>
      <c r="F570" s="26"/>
      <c r="G570" s="13"/>
      <c r="H570" s="20"/>
      <c r="I570" s="22"/>
      <c r="J570" s="22"/>
      <c r="K570" s="22"/>
      <c r="L570" s="22"/>
      <c r="M570" s="24"/>
      <c r="N570" s="22"/>
      <c r="O570" s="20"/>
      <c r="P570" s="12"/>
      <c r="Q570" s="12"/>
      <c r="R570" s="12"/>
      <c r="S570" s="12"/>
      <c r="T570" s="12"/>
      <c r="U570" s="12"/>
      <c r="V570" s="12"/>
      <c r="W570" s="12"/>
      <c r="X570" s="12"/>
      <c r="Y570" s="12"/>
      <c r="Z570" s="12"/>
      <c r="AA570" s="12"/>
      <c r="AB570" s="12"/>
      <c r="AC570" s="12"/>
      <c r="AD570" s="12"/>
      <c r="AE570" s="12"/>
      <c r="AF570" s="12"/>
      <c r="AG570" s="12"/>
      <c r="AH570" s="12"/>
      <c r="AI570" s="12"/>
      <c r="AJ570" s="12"/>
      <c r="AK570" s="12"/>
      <c r="AL570" s="12"/>
      <c r="AM570" s="12"/>
      <c r="AN570" s="12"/>
      <c r="AO570" s="12"/>
      <c r="AP570" s="12"/>
      <c r="AQ570" s="12"/>
      <c r="AR570" s="12"/>
      <c r="AS570" s="12"/>
      <c r="AT570" s="12"/>
      <c r="AU570" s="12"/>
      <c r="AV570" s="12"/>
      <c r="AW570" s="12"/>
      <c r="AX570" s="12"/>
      <c r="AY570" s="12"/>
      <c r="AZ570" s="12"/>
      <c r="BA570" s="12"/>
      <c r="BB570" s="12"/>
      <c r="BC570" s="12"/>
      <c r="BD570" s="12"/>
      <c r="BE570" s="12"/>
      <c r="BF570" s="12"/>
      <c r="BG570" s="12"/>
      <c r="BH570" s="12"/>
      <c r="BI570" s="12"/>
      <c r="BJ570" s="12"/>
      <c r="BK570" s="12"/>
      <c r="BL570" s="12"/>
      <c r="BM570" s="12"/>
      <c r="BN570" s="12"/>
      <c r="BO570" s="12"/>
      <c r="BP570" s="12"/>
      <c r="BQ570" s="12"/>
      <c r="BR570" s="12"/>
      <c r="BS570" s="12"/>
      <c r="BT570" s="12"/>
      <c r="BU570" s="12"/>
      <c r="BV570" s="12"/>
      <c r="BW570" s="12"/>
      <c r="BX570" s="12"/>
      <c r="BY570" s="12"/>
      <c r="BZ570" s="12"/>
      <c r="CA570" s="12"/>
      <c r="CB570" s="12"/>
      <c r="CC570" s="12"/>
    </row>
    <row r="571" spans="1:81" ht="15.75" x14ac:dyDescent="0.25">
      <c r="A571" s="20"/>
      <c r="B571" s="29"/>
      <c r="C571" s="29"/>
      <c r="D571" s="29"/>
      <c r="E571" s="29"/>
      <c r="F571" s="26"/>
      <c r="G571" s="13"/>
      <c r="H571" s="20"/>
      <c r="I571" s="22"/>
      <c r="J571" s="22"/>
      <c r="K571" s="22"/>
      <c r="L571" s="22"/>
      <c r="M571" s="24"/>
      <c r="N571" s="22"/>
      <c r="O571" s="20"/>
      <c r="P571" s="12"/>
      <c r="Q571" s="12"/>
      <c r="R571" s="12"/>
      <c r="S571" s="12"/>
      <c r="T571" s="12"/>
      <c r="U571" s="12"/>
      <c r="V571" s="12"/>
      <c r="W571" s="12"/>
      <c r="X571" s="12"/>
      <c r="Y571" s="12"/>
      <c r="Z571" s="12"/>
      <c r="AA571" s="12"/>
      <c r="AB571" s="12"/>
      <c r="AC571" s="12"/>
      <c r="AD571" s="12"/>
      <c r="AE571" s="12"/>
      <c r="AF571" s="12"/>
      <c r="AG571" s="12"/>
      <c r="AH571" s="12"/>
      <c r="AI571" s="12"/>
      <c r="AJ571" s="12"/>
      <c r="AK571" s="12"/>
      <c r="AL571" s="12"/>
      <c r="AM571" s="12"/>
      <c r="AN571" s="12"/>
      <c r="AO571" s="12"/>
      <c r="AP571" s="12"/>
      <c r="AQ571" s="12"/>
      <c r="AR571" s="12"/>
      <c r="AS571" s="12"/>
      <c r="AT571" s="12"/>
      <c r="AU571" s="12"/>
      <c r="AV571" s="12"/>
      <c r="AW571" s="12"/>
      <c r="AX571" s="12"/>
      <c r="AY571" s="12"/>
      <c r="AZ571" s="12"/>
      <c r="BA571" s="12"/>
      <c r="BB571" s="12"/>
      <c r="BC571" s="12"/>
      <c r="BD571" s="12"/>
      <c r="BE571" s="12"/>
      <c r="BF571" s="12"/>
      <c r="BG571" s="12"/>
      <c r="BH571" s="12"/>
      <c r="BI571" s="12"/>
      <c r="BJ571" s="12"/>
      <c r="BK571" s="12"/>
      <c r="BL571" s="12"/>
      <c r="BM571" s="12"/>
      <c r="BN571" s="12"/>
      <c r="BO571" s="12"/>
      <c r="BP571" s="12"/>
      <c r="BQ571" s="12"/>
      <c r="BR571" s="12"/>
      <c r="BS571" s="12"/>
      <c r="BT571" s="12"/>
      <c r="BU571" s="12"/>
      <c r="BV571" s="12"/>
      <c r="BW571" s="12"/>
      <c r="BX571" s="12"/>
      <c r="BY571" s="12"/>
      <c r="BZ571" s="12"/>
      <c r="CA571" s="12"/>
      <c r="CB571" s="12"/>
      <c r="CC571" s="12"/>
    </row>
    <row r="572" spans="1:81" ht="15.75" x14ac:dyDescent="0.25">
      <c r="A572" s="20"/>
      <c r="B572" s="29"/>
      <c r="C572" s="29"/>
      <c r="D572" s="29"/>
      <c r="E572" s="29"/>
      <c r="F572" s="26"/>
      <c r="G572" s="13"/>
      <c r="H572" s="20"/>
      <c r="I572" s="22"/>
      <c r="J572" s="22"/>
      <c r="K572" s="22"/>
      <c r="L572" s="22"/>
      <c r="M572" s="24"/>
      <c r="N572" s="22"/>
      <c r="O572" s="20"/>
      <c r="P572" s="12"/>
      <c r="Q572" s="12"/>
      <c r="R572" s="12"/>
      <c r="S572" s="12"/>
      <c r="T572" s="12"/>
      <c r="U572" s="12"/>
      <c r="V572" s="12"/>
      <c r="W572" s="12"/>
      <c r="X572" s="12"/>
      <c r="Y572" s="12"/>
      <c r="Z572" s="12"/>
      <c r="AA572" s="12"/>
      <c r="AB572" s="12"/>
      <c r="AC572" s="12"/>
      <c r="AD572" s="12"/>
      <c r="AE572" s="12"/>
      <c r="AF572" s="12"/>
      <c r="AG572" s="12"/>
      <c r="AH572" s="12"/>
      <c r="AI572" s="12"/>
      <c r="AJ572" s="12"/>
      <c r="AK572" s="12"/>
      <c r="AL572" s="12"/>
      <c r="AM572" s="12"/>
      <c r="AN572" s="12"/>
      <c r="AO572" s="12"/>
      <c r="AP572" s="12"/>
      <c r="AQ572" s="12"/>
      <c r="AR572" s="12"/>
      <c r="AS572" s="12"/>
      <c r="AT572" s="12"/>
      <c r="AU572" s="12"/>
      <c r="AV572" s="12"/>
      <c r="AW572" s="12"/>
      <c r="AX572" s="12"/>
      <c r="AY572" s="12"/>
      <c r="AZ572" s="12"/>
      <c r="BA572" s="12"/>
      <c r="BB572" s="12"/>
      <c r="BC572" s="12"/>
      <c r="BD572" s="12"/>
      <c r="BE572" s="12"/>
      <c r="BF572" s="12"/>
      <c r="BG572" s="12"/>
      <c r="BH572" s="12"/>
      <c r="BI572" s="12"/>
      <c r="BJ572" s="12"/>
      <c r="BK572" s="12"/>
      <c r="BL572" s="12"/>
      <c r="BM572" s="12"/>
      <c r="BN572" s="12"/>
      <c r="BO572" s="12"/>
      <c r="BP572" s="12"/>
      <c r="BQ572" s="12"/>
      <c r="BR572" s="12"/>
      <c r="BS572" s="12"/>
      <c r="BT572" s="12"/>
      <c r="BU572" s="12"/>
      <c r="BV572" s="12"/>
      <c r="BW572" s="12"/>
      <c r="BX572" s="12"/>
      <c r="BY572" s="12"/>
      <c r="BZ572" s="12"/>
      <c r="CA572" s="12"/>
      <c r="CB572" s="12"/>
      <c r="CC572" s="12"/>
    </row>
    <row r="573" spans="1:81" ht="15.75" x14ac:dyDescent="0.25">
      <c r="A573" s="20"/>
      <c r="B573" s="29"/>
      <c r="C573" s="29"/>
      <c r="D573" s="29"/>
      <c r="E573" s="29"/>
      <c r="F573" s="26"/>
      <c r="G573" s="13"/>
      <c r="H573" s="20"/>
      <c r="I573" s="22"/>
      <c r="J573" s="22"/>
      <c r="K573" s="22"/>
      <c r="L573" s="22"/>
      <c r="M573" s="24"/>
      <c r="N573" s="22"/>
      <c r="O573" s="20"/>
      <c r="P573" s="12"/>
      <c r="Q573" s="12"/>
      <c r="R573" s="12"/>
      <c r="S573" s="12"/>
      <c r="T573" s="12"/>
      <c r="U573" s="12"/>
      <c r="V573" s="12"/>
      <c r="W573" s="12"/>
      <c r="X573" s="12"/>
      <c r="Y573" s="12"/>
      <c r="Z573" s="12"/>
      <c r="AA573" s="12"/>
      <c r="AB573" s="12"/>
      <c r="AC573" s="12"/>
      <c r="AD573" s="12"/>
      <c r="AE573" s="12"/>
      <c r="AF573" s="12"/>
      <c r="AG573" s="12"/>
      <c r="AH573" s="12"/>
      <c r="AI573" s="12"/>
      <c r="AJ573" s="12"/>
      <c r="AK573" s="12"/>
      <c r="AL573" s="12"/>
      <c r="AM573" s="12"/>
      <c r="AN573" s="12"/>
      <c r="AO573" s="12"/>
      <c r="AP573" s="12"/>
      <c r="AQ573" s="12"/>
      <c r="AR573" s="12"/>
      <c r="AS573" s="12"/>
      <c r="AT573" s="12"/>
      <c r="AU573" s="12"/>
      <c r="AV573" s="12"/>
      <c r="AW573" s="12"/>
      <c r="AX573" s="12"/>
      <c r="AY573" s="12"/>
      <c r="AZ573" s="12"/>
      <c r="BA573" s="12"/>
      <c r="BB573" s="12"/>
      <c r="BC573" s="12"/>
      <c r="BD573" s="12"/>
      <c r="BE573" s="12"/>
      <c r="BF573" s="12"/>
      <c r="BG573" s="12"/>
      <c r="BH573" s="12"/>
      <c r="BI573" s="12"/>
      <c r="BJ573" s="12"/>
      <c r="BK573" s="12"/>
      <c r="BL573" s="12"/>
      <c r="BM573" s="12"/>
      <c r="BN573" s="12"/>
      <c r="BO573" s="12"/>
      <c r="BP573" s="12"/>
      <c r="BQ573" s="12"/>
      <c r="BR573" s="12"/>
      <c r="BS573" s="12"/>
      <c r="BT573" s="12"/>
      <c r="BU573" s="12"/>
      <c r="BV573" s="12"/>
      <c r="BW573" s="12"/>
      <c r="BX573" s="12"/>
      <c r="BY573" s="12"/>
      <c r="BZ573" s="12"/>
      <c r="CA573" s="12"/>
      <c r="CB573" s="12"/>
      <c r="CC573" s="12"/>
    </row>
    <row r="574" spans="1:81" ht="15.75" x14ac:dyDescent="0.25">
      <c r="A574" s="20"/>
      <c r="B574" s="29"/>
      <c r="C574" s="29"/>
      <c r="D574" s="29"/>
      <c r="E574" s="29"/>
      <c r="F574" s="26"/>
      <c r="G574" s="13"/>
      <c r="H574" s="20"/>
      <c r="I574" s="22"/>
      <c r="J574" s="22"/>
      <c r="K574" s="22"/>
      <c r="L574" s="22"/>
      <c r="M574" s="24"/>
      <c r="N574" s="22"/>
      <c r="O574" s="20"/>
      <c r="P574" s="12"/>
      <c r="Q574" s="12"/>
      <c r="R574" s="12"/>
      <c r="S574" s="12"/>
      <c r="T574" s="12"/>
      <c r="U574" s="12"/>
      <c r="V574" s="12"/>
      <c r="W574" s="12"/>
      <c r="X574" s="12"/>
      <c r="Y574" s="12"/>
      <c r="Z574" s="12"/>
      <c r="AA574" s="12"/>
      <c r="AB574" s="12"/>
      <c r="AC574" s="12"/>
      <c r="AD574" s="12"/>
      <c r="AE574" s="12"/>
      <c r="AF574" s="12"/>
      <c r="AG574" s="12"/>
      <c r="AH574" s="12"/>
      <c r="AI574" s="12"/>
      <c r="AJ574" s="12"/>
      <c r="AK574" s="12"/>
      <c r="AL574" s="12"/>
      <c r="AM574" s="12"/>
      <c r="AN574" s="12"/>
      <c r="AO574" s="12"/>
      <c r="AP574" s="12"/>
      <c r="AQ574" s="12"/>
      <c r="AR574" s="12"/>
      <c r="AS574" s="12"/>
      <c r="AT574" s="12"/>
      <c r="AU574" s="12"/>
      <c r="AV574" s="12"/>
      <c r="AW574" s="12"/>
      <c r="AX574" s="12"/>
      <c r="AY574" s="12"/>
      <c r="AZ574" s="12"/>
      <c r="BA574" s="12"/>
      <c r="BB574" s="12"/>
      <c r="BC574" s="12"/>
      <c r="BD574" s="12"/>
      <c r="BE574" s="12"/>
      <c r="BF574" s="12"/>
      <c r="BG574" s="12"/>
      <c r="BH574" s="12"/>
      <c r="BI574" s="12"/>
      <c r="BJ574" s="12"/>
      <c r="BK574" s="12"/>
      <c r="BL574" s="12"/>
      <c r="BM574" s="12"/>
      <c r="BN574" s="12"/>
      <c r="BO574" s="12"/>
      <c r="BP574" s="12"/>
      <c r="BQ574" s="12"/>
      <c r="BR574" s="12"/>
      <c r="BS574" s="12"/>
      <c r="BT574" s="12"/>
      <c r="BU574" s="12"/>
      <c r="BV574" s="12"/>
      <c r="BW574" s="12"/>
      <c r="BX574" s="12"/>
      <c r="BY574" s="12"/>
      <c r="BZ574" s="12"/>
      <c r="CA574" s="12"/>
      <c r="CB574" s="12"/>
      <c r="CC574" s="12"/>
    </row>
    <row r="575" spans="1:81" ht="15.75" x14ac:dyDescent="0.25">
      <c r="A575" s="20"/>
      <c r="B575" s="29"/>
      <c r="C575" s="29"/>
      <c r="D575" s="29"/>
      <c r="E575" s="29"/>
      <c r="F575" s="26"/>
      <c r="G575" s="13"/>
      <c r="H575" s="20"/>
      <c r="I575" s="22"/>
      <c r="J575" s="22"/>
      <c r="K575" s="22"/>
      <c r="L575" s="22"/>
      <c r="M575" s="24"/>
      <c r="N575" s="22"/>
      <c r="O575" s="20"/>
      <c r="P575" s="12"/>
      <c r="Q575" s="12"/>
      <c r="R575" s="12"/>
      <c r="S575" s="12"/>
      <c r="T575" s="12"/>
      <c r="U575" s="12"/>
      <c r="V575" s="12"/>
      <c r="W575" s="12"/>
      <c r="X575" s="12"/>
      <c r="Y575" s="12"/>
      <c r="Z575" s="12"/>
      <c r="AA575" s="12"/>
      <c r="AB575" s="12"/>
      <c r="AC575" s="12"/>
      <c r="AD575" s="12"/>
      <c r="AE575" s="12"/>
      <c r="AF575" s="12"/>
      <c r="AG575" s="12"/>
      <c r="AH575" s="12"/>
      <c r="AI575" s="12"/>
      <c r="AJ575" s="12"/>
      <c r="AK575" s="12"/>
      <c r="AL575" s="12"/>
      <c r="AM575" s="12"/>
      <c r="AN575" s="12"/>
      <c r="AO575" s="12"/>
      <c r="AP575" s="12"/>
      <c r="AQ575" s="12"/>
      <c r="AR575" s="12"/>
      <c r="AS575" s="12"/>
      <c r="AT575" s="12"/>
      <c r="AU575" s="12"/>
      <c r="AV575" s="12"/>
      <c r="AW575" s="12"/>
      <c r="AX575" s="12"/>
      <c r="AY575" s="12"/>
      <c r="AZ575" s="12"/>
      <c r="BA575" s="12"/>
      <c r="BB575" s="12"/>
      <c r="BC575" s="12"/>
      <c r="BD575" s="12"/>
      <c r="BE575" s="12"/>
      <c r="BF575" s="12"/>
      <c r="BG575" s="12"/>
      <c r="BH575" s="12"/>
      <c r="BI575" s="12"/>
      <c r="BJ575" s="12"/>
      <c r="BK575" s="12"/>
      <c r="BL575" s="12"/>
      <c r="BM575" s="12"/>
      <c r="BN575" s="12"/>
      <c r="BO575" s="12"/>
      <c r="BP575" s="12"/>
      <c r="BQ575" s="12"/>
      <c r="BR575" s="12"/>
      <c r="BS575" s="12"/>
      <c r="BT575" s="12"/>
      <c r="BU575" s="12"/>
      <c r="BV575" s="12"/>
      <c r="BW575" s="12"/>
      <c r="BX575" s="12"/>
      <c r="BY575" s="12"/>
      <c r="BZ575" s="12"/>
      <c r="CA575" s="12"/>
      <c r="CB575" s="12"/>
      <c r="CC575" s="12"/>
    </row>
    <row r="576" spans="1:81" ht="15.75" x14ac:dyDescent="0.25">
      <c r="A576" s="20"/>
      <c r="B576" s="29"/>
      <c r="C576" s="29"/>
      <c r="D576" s="29"/>
      <c r="E576" s="29"/>
      <c r="F576" s="26"/>
      <c r="G576" s="13"/>
      <c r="H576" s="20"/>
      <c r="I576" s="22"/>
      <c r="J576" s="22"/>
      <c r="K576" s="22"/>
      <c r="L576" s="22"/>
      <c r="M576" s="24"/>
      <c r="N576" s="22"/>
      <c r="O576" s="20"/>
      <c r="P576" s="12"/>
      <c r="Q576" s="12"/>
      <c r="R576" s="12"/>
      <c r="S576" s="12"/>
      <c r="T576" s="12"/>
      <c r="U576" s="12"/>
      <c r="V576" s="12"/>
      <c r="W576" s="12"/>
      <c r="X576" s="12"/>
      <c r="Y576" s="12"/>
      <c r="Z576" s="12"/>
      <c r="AA576" s="12"/>
      <c r="AB576" s="12"/>
      <c r="AC576" s="12"/>
      <c r="AD576" s="12"/>
      <c r="AE576" s="12"/>
      <c r="AF576" s="12"/>
      <c r="AG576" s="12"/>
      <c r="AH576" s="12"/>
      <c r="AI576" s="12"/>
      <c r="AJ576" s="12"/>
      <c r="AK576" s="12"/>
      <c r="AL576" s="12"/>
      <c r="AM576" s="12"/>
      <c r="AN576" s="12"/>
      <c r="AO576" s="12"/>
      <c r="AP576" s="12"/>
      <c r="AQ576" s="12"/>
      <c r="AR576" s="12"/>
      <c r="AS576" s="12"/>
      <c r="AT576" s="12"/>
      <c r="AU576" s="12"/>
      <c r="AV576" s="12"/>
      <c r="AW576" s="12"/>
      <c r="AX576" s="12"/>
      <c r="AY576" s="12"/>
      <c r="AZ576" s="12"/>
      <c r="BA576" s="12"/>
      <c r="BB576" s="12"/>
      <c r="BC576" s="12"/>
      <c r="BD576" s="12"/>
      <c r="BE576" s="12"/>
      <c r="BF576" s="12"/>
      <c r="BG576" s="12"/>
      <c r="BH576" s="12"/>
      <c r="BI576" s="12"/>
      <c r="BJ576" s="12"/>
      <c r="BK576" s="12"/>
      <c r="BL576" s="12"/>
      <c r="BM576" s="12"/>
      <c r="BN576" s="12"/>
      <c r="BO576" s="12"/>
      <c r="BP576" s="12"/>
      <c r="BQ576" s="12"/>
      <c r="BR576" s="12"/>
      <c r="BS576" s="12"/>
      <c r="BT576" s="12"/>
      <c r="BU576" s="12"/>
      <c r="BV576" s="12"/>
      <c r="BW576" s="12"/>
      <c r="BX576" s="12"/>
      <c r="BY576" s="12"/>
      <c r="BZ576" s="12"/>
      <c r="CA576" s="12"/>
      <c r="CB576" s="12"/>
      <c r="CC576" s="12"/>
    </row>
    <row r="577" spans="1:81" ht="15.75" x14ac:dyDescent="0.25">
      <c r="A577" s="20"/>
      <c r="B577" s="29"/>
      <c r="C577" s="29"/>
      <c r="D577" s="29"/>
      <c r="E577" s="29"/>
      <c r="F577" s="26"/>
      <c r="G577" s="13"/>
      <c r="H577" s="20"/>
      <c r="I577" s="22"/>
      <c r="J577" s="22"/>
      <c r="K577" s="22"/>
      <c r="L577" s="22"/>
      <c r="M577" s="24"/>
      <c r="N577" s="22"/>
      <c r="O577" s="20"/>
      <c r="P577" s="12"/>
      <c r="Q577" s="12"/>
      <c r="R577" s="12"/>
      <c r="S577" s="12"/>
      <c r="T577" s="12"/>
      <c r="U577" s="12"/>
      <c r="V577" s="12"/>
      <c r="W577" s="12"/>
      <c r="X577" s="12"/>
      <c r="Y577" s="12"/>
      <c r="Z577" s="12"/>
      <c r="AA577" s="12"/>
      <c r="AB577" s="12"/>
      <c r="AC577" s="12"/>
      <c r="AD577" s="12"/>
      <c r="AE577" s="12"/>
      <c r="AF577" s="12"/>
      <c r="AG577" s="12"/>
      <c r="AH577" s="12"/>
      <c r="AI577" s="12"/>
      <c r="AJ577" s="12"/>
      <c r="AK577" s="12"/>
      <c r="AL577" s="12"/>
      <c r="AM577" s="12"/>
      <c r="AN577" s="12"/>
      <c r="AO577" s="12"/>
      <c r="AP577" s="12"/>
      <c r="AQ577" s="12"/>
      <c r="AR577" s="12"/>
      <c r="AS577" s="12"/>
      <c r="AT577" s="12"/>
      <c r="AU577" s="12"/>
      <c r="AV577" s="12"/>
      <c r="AW577" s="12"/>
      <c r="AX577" s="12"/>
      <c r="AY577" s="12"/>
      <c r="AZ577" s="12"/>
      <c r="BA577" s="12"/>
      <c r="BB577" s="12"/>
      <c r="BC577" s="12"/>
      <c r="BD577" s="12"/>
      <c r="BE577" s="12"/>
      <c r="BF577" s="12"/>
      <c r="BG577" s="12"/>
      <c r="BH577" s="12"/>
      <c r="BI577" s="12"/>
      <c r="BJ577" s="12"/>
      <c r="BK577" s="12"/>
      <c r="BL577" s="12"/>
      <c r="BM577" s="12"/>
      <c r="BN577" s="12"/>
      <c r="BO577" s="12"/>
      <c r="BP577" s="12"/>
      <c r="BQ577" s="12"/>
      <c r="BR577" s="12"/>
      <c r="BS577" s="12"/>
      <c r="BT577" s="12"/>
      <c r="BU577" s="12"/>
      <c r="BV577" s="12"/>
      <c r="BW577" s="12"/>
      <c r="BX577" s="12"/>
      <c r="BY577" s="12"/>
      <c r="BZ577" s="12"/>
      <c r="CA577" s="12"/>
      <c r="CB577" s="12"/>
      <c r="CC577" s="12"/>
    </row>
    <row r="578" spans="1:81" ht="15.75" x14ac:dyDescent="0.25">
      <c r="A578" s="20"/>
      <c r="B578" s="29"/>
      <c r="C578" s="29"/>
      <c r="D578" s="29"/>
      <c r="E578" s="29"/>
      <c r="F578" s="26"/>
      <c r="G578" s="13"/>
      <c r="H578" s="20"/>
      <c r="I578" s="22"/>
      <c r="J578" s="22"/>
      <c r="K578" s="22"/>
      <c r="L578" s="22"/>
      <c r="M578" s="24"/>
      <c r="N578" s="22"/>
      <c r="O578" s="20"/>
      <c r="P578" s="12"/>
      <c r="Q578" s="12"/>
      <c r="R578" s="12"/>
      <c r="S578" s="12"/>
      <c r="T578" s="12"/>
      <c r="U578" s="12"/>
      <c r="V578" s="12"/>
      <c r="W578" s="12"/>
      <c r="X578" s="12"/>
      <c r="Y578" s="12"/>
      <c r="Z578" s="12"/>
      <c r="AA578" s="12"/>
      <c r="AB578" s="12"/>
      <c r="AC578" s="12"/>
      <c r="AD578" s="12"/>
      <c r="AE578" s="12"/>
      <c r="AF578" s="12"/>
      <c r="AG578" s="12"/>
      <c r="AH578" s="12"/>
      <c r="AI578" s="12"/>
      <c r="AJ578" s="12"/>
      <c r="AK578" s="12"/>
      <c r="AL578" s="12"/>
      <c r="AM578" s="12"/>
      <c r="AN578" s="12"/>
      <c r="AO578" s="12"/>
      <c r="AP578" s="12"/>
      <c r="AQ578" s="12"/>
      <c r="AR578" s="12"/>
      <c r="AS578" s="12"/>
      <c r="AT578" s="12"/>
      <c r="AU578" s="12"/>
      <c r="AV578" s="12"/>
      <c r="AW578" s="12"/>
      <c r="AX578" s="12"/>
      <c r="AY578" s="12"/>
      <c r="AZ578" s="12"/>
      <c r="BA578" s="12"/>
      <c r="BB578" s="12"/>
      <c r="BC578" s="12"/>
      <c r="BD578" s="12"/>
      <c r="BE578" s="12"/>
      <c r="BF578" s="12"/>
      <c r="BG578" s="12"/>
      <c r="BH578" s="12"/>
      <c r="BI578" s="12"/>
      <c r="BJ578" s="12"/>
      <c r="BK578" s="12"/>
      <c r="BL578" s="12"/>
      <c r="BM578" s="12"/>
      <c r="BN578" s="12"/>
      <c r="BO578" s="12"/>
      <c r="BP578" s="12"/>
      <c r="BQ578" s="12"/>
      <c r="BR578" s="12"/>
      <c r="BS578" s="12"/>
      <c r="BT578" s="12"/>
      <c r="BU578" s="12"/>
      <c r="BV578" s="12"/>
      <c r="BW578" s="12"/>
      <c r="BX578" s="12"/>
      <c r="BY578" s="12"/>
      <c r="BZ578" s="12"/>
      <c r="CA578" s="12"/>
      <c r="CB578" s="12"/>
      <c r="CC578" s="12"/>
    </row>
    <row r="579" spans="1:81" ht="15.75" x14ac:dyDescent="0.25">
      <c r="A579" s="20"/>
      <c r="B579" s="29"/>
      <c r="C579" s="29"/>
      <c r="D579" s="29"/>
      <c r="E579" s="29"/>
      <c r="F579" s="26"/>
      <c r="G579" s="13"/>
      <c r="H579" s="20"/>
      <c r="I579" s="22"/>
      <c r="J579" s="22"/>
      <c r="K579" s="22"/>
      <c r="L579" s="22"/>
      <c r="M579" s="24"/>
      <c r="N579" s="22"/>
      <c r="O579" s="20"/>
      <c r="P579" s="12"/>
      <c r="Q579" s="12"/>
      <c r="R579" s="12"/>
      <c r="S579" s="12"/>
      <c r="T579" s="12"/>
      <c r="U579" s="12"/>
      <c r="V579" s="12"/>
      <c r="W579" s="12"/>
      <c r="X579" s="12"/>
      <c r="Y579" s="12"/>
      <c r="Z579" s="12"/>
      <c r="AA579" s="12"/>
      <c r="AB579" s="12"/>
      <c r="AC579" s="12"/>
      <c r="AD579" s="12"/>
      <c r="AE579" s="12"/>
      <c r="AF579" s="12"/>
      <c r="AG579" s="12"/>
      <c r="AH579" s="12"/>
      <c r="AI579" s="12"/>
      <c r="AJ579" s="12"/>
      <c r="AK579" s="12"/>
      <c r="AL579" s="12"/>
      <c r="AM579" s="12"/>
      <c r="AN579" s="12"/>
      <c r="AO579" s="12"/>
      <c r="AP579" s="12"/>
      <c r="AQ579" s="12"/>
      <c r="AR579" s="12"/>
      <c r="AS579" s="12"/>
      <c r="AT579" s="12"/>
      <c r="AU579" s="12"/>
      <c r="AV579" s="12"/>
      <c r="AW579" s="12"/>
      <c r="AX579" s="12"/>
      <c r="AY579" s="12"/>
      <c r="AZ579" s="12"/>
      <c r="BA579" s="12"/>
      <c r="BB579" s="12"/>
      <c r="BC579" s="12"/>
      <c r="BD579" s="12"/>
      <c r="BE579" s="12"/>
      <c r="BF579" s="12"/>
      <c r="BG579" s="12"/>
      <c r="BH579" s="12"/>
      <c r="BI579" s="12"/>
      <c r="BJ579" s="12"/>
      <c r="BK579" s="12"/>
      <c r="BL579" s="12"/>
      <c r="BM579" s="12"/>
      <c r="BN579" s="12"/>
      <c r="BO579" s="12"/>
      <c r="BP579" s="12"/>
      <c r="BQ579" s="12"/>
      <c r="BR579" s="12"/>
      <c r="BS579" s="12"/>
      <c r="BT579" s="12"/>
      <c r="BU579" s="12"/>
      <c r="BV579" s="12"/>
      <c r="BW579" s="12"/>
      <c r="BX579" s="12"/>
      <c r="BY579" s="12"/>
      <c r="BZ579" s="12"/>
      <c r="CA579" s="12"/>
      <c r="CB579" s="12"/>
      <c r="CC579" s="12"/>
    </row>
    <row r="580" spans="1:81" ht="15.75" x14ac:dyDescent="0.25">
      <c r="A580" s="20"/>
      <c r="B580" s="29"/>
      <c r="C580" s="29"/>
      <c r="D580" s="29"/>
      <c r="E580" s="29"/>
      <c r="F580" s="26"/>
      <c r="G580" s="13"/>
      <c r="H580" s="20"/>
      <c r="I580" s="22"/>
      <c r="J580" s="22"/>
      <c r="K580" s="22"/>
      <c r="L580" s="22"/>
      <c r="M580" s="24"/>
      <c r="N580" s="22"/>
      <c r="O580" s="20"/>
      <c r="P580" s="12"/>
      <c r="Q580" s="12"/>
      <c r="R580" s="12"/>
      <c r="S580" s="12"/>
      <c r="T580" s="12"/>
      <c r="U580" s="12"/>
      <c r="V580" s="12"/>
      <c r="W580" s="12"/>
      <c r="X580" s="12"/>
      <c r="Y580" s="12"/>
      <c r="Z580" s="12"/>
      <c r="AA580" s="12"/>
      <c r="AB580" s="12"/>
      <c r="AC580" s="12"/>
      <c r="AD580" s="12"/>
      <c r="AE580" s="12"/>
      <c r="AF580" s="12"/>
      <c r="AG580" s="12"/>
      <c r="AH580" s="12"/>
      <c r="AI580" s="12"/>
      <c r="AJ580" s="12"/>
      <c r="AK580" s="12"/>
      <c r="AL580" s="12"/>
      <c r="AM580" s="12"/>
      <c r="AN580" s="12"/>
      <c r="AO580" s="12"/>
      <c r="AP580" s="12"/>
      <c r="AQ580" s="12"/>
      <c r="AR580" s="12"/>
      <c r="AS580" s="12"/>
      <c r="AT580" s="12"/>
      <c r="AU580" s="12"/>
      <c r="AV580" s="12"/>
      <c r="AW580" s="12"/>
      <c r="AX580" s="12"/>
      <c r="AY580" s="12"/>
      <c r="AZ580" s="12"/>
      <c r="BA580" s="12"/>
      <c r="BB580" s="12"/>
      <c r="BC580" s="12"/>
      <c r="BD580" s="12"/>
      <c r="BE580" s="12"/>
      <c r="BF580" s="12"/>
      <c r="BG580" s="12"/>
      <c r="BH580" s="12"/>
      <c r="BI580" s="12"/>
      <c r="BJ580" s="12"/>
      <c r="BK580" s="12"/>
      <c r="BL580" s="12"/>
      <c r="BM580" s="12"/>
      <c r="BN580" s="12"/>
      <c r="BO580" s="12"/>
      <c r="BP580" s="12"/>
      <c r="BQ580" s="12"/>
      <c r="BR580" s="12"/>
      <c r="BS580" s="12"/>
      <c r="BT580" s="12"/>
      <c r="BU580" s="12"/>
      <c r="BV580" s="12"/>
      <c r="BW580" s="12"/>
      <c r="BX580" s="12"/>
      <c r="BY580" s="12"/>
      <c r="BZ580" s="12"/>
      <c r="CA580" s="12"/>
      <c r="CB580" s="12"/>
      <c r="CC580" s="12"/>
    </row>
    <row r="581" spans="1:81" ht="15.75" x14ac:dyDescent="0.25">
      <c r="A581" s="20"/>
      <c r="B581" s="29"/>
      <c r="C581" s="29"/>
      <c r="D581" s="29"/>
      <c r="E581" s="29"/>
      <c r="F581" s="26"/>
      <c r="G581" s="13"/>
      <c r="H581" s="20"/>
      <c r="I581" s="22"/>
      <c r="J581" s="22"/>
      <c r="K581" s="22"/>
      <c r="L581" s="22"/>
      <c r="M581" s="24"/>
      <c r="N581" s="22"/>
      <c r="O581" s="20"/>
      <c r="P581" s="12"/>
      <c r="Q581" s="12"/>
      <c r="R581" s="12"/>
      <c r="S581" s="12"/>
      <c r="T581" s="12"/>
      <c r="U581" s="12"/>
      <c r="V581" s="12"/>
      <c r="W581" s="12"/>
      <c r="X581" s="12"/>
      <c r="Y581" s="12"/>
      <c r="Z581" s="12"/>
      <c r="AA581" s="12"/>
      <c r="AB581" s="12"/>
      <c r="AC581" s="12"/>
      <c r="AD581" s="12"/>
      <c r="AE581" s="12"/>
      <c r="AF581" s="12"/>
      <c r="AG581" s="12"/>
      <c r="AH581" s="12"/>
      <c r="AI581" s="12"/>
      <c r="AJ581" s="12"/>
      <c r="AK581" s="12"/>
      <c r="AL581" s="12"/>
      <c r="AM581" s="12"/>
      <c r="AN581" s="12"/>
      <c r="AO581" s="12"/>
      <c r="AP581" s="12"/>
      <c r="AQ581" s="12"/>
      <c r="AR581" s="12"/>
      <c r="AS581" s="12"/>
      <c r="AT581" s="12"/>
      <c r="AU581" s="12"/>
      <c r="AV581" s="12"/>
      <c r="AW581" s="12"/>
      <c r="AX581" s="12"/>
      <c r="AY581" s="12"/>
      <c r="AZ581" s="12"/>
      <c r="BA581" s="12"/>
      <c r="BB581" s="12"/>
      <c r="BC581" s="12"/>
      <c r="BD581" s="12"/>
      <c r="BE581" s="12"/>
      <c r="BF581" s="12"/>
      <c r="BG581" s="12"/>
      <c r="BH581" s="12"/>
      <c r="BI581" s="12"/>
      <c r="BJ581" s="12"/>
      <c r="BK581" s="12"/>
      <c r="BL581" s="12"/>
      <c r="BM581" s="12"/>
      <c r="BN581" s="12"/>
      <c r="BO581" s="12"/>
      <c r="BP581" s="12"/>
      <c r="BQ581" s="12"/>
      <c r="BR581" s="12"/>
      <c r="BS581" s="12"/>
      <c r="BT581" s="12"/>
      <c r="BU581" s="12"/>
      <c r="BV581" s="12"/>
      <c r="BW581" s="12"/>
      <c r="BX581" s="12"/>
      <c r="BY581" s="12"/>
      <c r="BZ581" s="12"/>
      <c r="CA581" s="12"/>
      <c r="CB581" s="12"/>
      <c r="CC581" s="12"/>
    </row>
    <row r="582" spans="1:81" ht="15.75" x14ac:dyDescent="0.25">
      <c r="A582" s="20"/>
      <c r="B582" s="29"/>
      <c r="C582" s="29"/>
      <c r="D582" s="29"/>
      <c r="E582" s="29"/>
      <c r="F582" s="26"/>
      <c r="G582" s="13"/>
      <c r="H582" s="20"/>
      <c r="I582" s="22"/>
      <c r="J582" s="22"/>
      <c r="K582" s="22"/>
      <c r="L582" s="22"/>
      <c r="M582" s="24"/>
      <c r="N582" s="22"/>
      <c r="O582" s="20"/>
      <c r="P582" s="12"/>
      <c r="Q582" s="12"/>
      <c r="R582" s="12"/>
      <c r="S582" s="12"/>
      <c r="T582" s="12"/>
      <c r="U582" s="12"/>
      <c r="V582" s="12"/>
      <c r="W582" s="12"/>
      <c r="X582" s="12"/>
      <c r="Y582" s="12"/>
      <c r="Z582" s="12"/>
      <c r="AA582" s="12"/>
      <c r="AB582" s="12"/>
      <c r="AC582" s="12"/>
      <c r="AD582" s="12"/>
      <c r="AE582" s="12"/>
      <c r="AF582" s="12"/>
      <c r="AG582" s="12"/>
      <c r="AH582" s="12"/>
      <c r="AI582" s="12"/>
      <c r="AJ582" s="12"/>
      <c r="AK582" s="12"/>
      <c r="AL582" s="12"/>
      <c r="AM582" s="12"/>
      <c r="AN582" s="12"/>
      <c r="AO582" s="12"/>
      <c r="AP582" s="12"/>
      <c r="AQ582" s="12"/>
      <c r="AR582" s="12"/>
      <c r="AS582" s="12"/>
      <c r="AT582" s="12"/>
      <c r="AU582" s="12"/>
      <c r="AV582" s="12"/>
      <c r="AW582" s="12"/>
      <c r="AX582" s="12"/>
      <c r="AY582" s="12"/>
      <c r="AZ582" s="12"/>
      <c r="BA582" s="12"/>
      <c r="BB582" s="12"/>
      <c r="BC582" s="12"/>
      <c r="BD582" s="12"/>
      <c r="BE582" s="12"/>
      <c r="BF582" s="12"/>
      <c r="BG582" s="12"/>
      <c r="BH582" s="12"/>
      <c r="BI582" s="12"/>
      <c r="BJ582" s="12"/>
      <c r="BK582" s="12"/>
      <c r="BL582" s="12"/>
      <c r="BM582" s="12"/>
      <c r="BN582" s="12"/>
      <c r="BO582" s="12"/>
      <c r="BP582" s="12"/>
      <c r="BQ582" s="12"/>
      <c r="BR582" s="12"/>
      <c r="BS582" s="12"/>
      <c r="BT582" s="12"/>
      <c r="BU582" s="12"/>
      <c r="BV582" s="12"/>
      <c r="BW582" s="12"/>
      <c r="BX582" s="12"/>
      <c r="BY582" s="12"/>
      <c r="BZ582" s="12"/>
      <c r="CA582" s="12"/>
      <c r="CB582" s="12"/>
      <c r="CC582" s="12"/>
    </row>
    <row r="583" spans="1:81" ht="15.75" x14ac:dyDescent="0.25">
      <c r="A583" s="20"/>
      <c r="B583" s="29"/>
      <c r="C583" s="29"/>
      <c r="D583" s="29"/>
      <c r="E583" s="29"/>
      <c r="F583" s="26"/>
      <c r="G583" s="13"/>
      <c r="H583" s="20"/>
      <c r="I583" s="22"/>
      <c r="J583" s="22"/>
      <c r="K583" s="22"/>
      <c r="L583" s="22"/>
      <c r="M583" s="24"/>
      <c r="N583" s="22"/>
      <c r="O583" s="20"/>
      <c r="P583" s="12"/>
      <c r="Q583" s="12"/>
      <c r="R583" s="12"/>
      <c r="S583" s="12"/>
      <c r="T583" s="12"/>
      <c r="U583" s="12"/>
      <c r="V583" s="12"/>
      <c r="W583" s="12"/>
      <c r="X583" s="12"/>
      <c r="Y583" s="12"/>
      <c r="Z583" s="12"/>
      <c r="AA583" s="12"/>
      <c r="AB583" s="12"/>
      <c r="AC583" s="12"/>
      <c r="AD583" s="12"/>
      <c r="AE583" s="12"/>
      <c r="AF583" s="12"/>
      <c r="AG583" s="12"/>
      <c r="AH583" s="12"/>
      <c r="AI583" s="12"/>
      <c r="AJ583" s="12"/>
      <c r="AK583" s="12"/>
      <c r="AL583" s="12"/>
      <c r="AM583" s="12"/>
      <c r="AN583" s="12"/>
      <c r="AO583" s="12"/>
      <c r="AP583" s="12"/>
      <c r="AQ583" s="12"/>
      <c r="AR583" s="12"/>
      <c r="AS583" s="12"/>
      <c r="AT583" s="12"/>
      <c r="AU583" s="12"/>
      <c r="AV583" s="12"/>
      <c r="AW583" s="12"/>
      <c r="AX583" s="12"/>
      <c r="AY583" s="12"/>
      <c r="AZ583" s="12"/>
      <c r="BA583" s="12"/>
      <c r="BB583" s="12"/>
      <c r="BC583" s="12"/>
      <c r="BD583" s="12"/>
      <c r="BE583" s="12"/>
      <c r="BF583" s="12"/>
      <c r="BG583" s="12"/>
      <c r="BH583" s="12"/>
      <c r="BI583" s="12"/>
      <c r="BJ583" s="12"/>
      <c r="BK583" s="12"/>
      <c r="BL583" s="12"/>
      <c r="BM583" s="12"/>
      <c r="BN583" s="12"/>
      <c r="BO583" s="12"/>
      <c r="BP583" s="12"/>
      <c r="BQ583" s="12"/>
      <c r="BR583" s="12"/>
      <c r="BS583" s="12"/>
      <c r="BT583" s="12"/>
      <c r="BU583" s="12"/>
      <c r="BV583" s="12"/>
      <c r="BW583" s="12"/>
      <c r="BX583" s="12"/>
      <c r="BY583" s="12"/>
      <c r="BZ583" s="12"/>
      <c r="CA583" s="12"/>
      <c r="CB583" s="12"/>
      <c r="CC583" s="12"/>
    </row>
    <row r="584" spans="1:81" ht="15.75" x14ac:dyDescent="0.25">
      <c r="A584" s="20"/>
      <c r="B584" s="29"/>
      <c r="C584" s="29"/>
      <c r="D584" s="29"/>
      <c r="E584" s="29"/>
      <c r="F584" s="26"/>
      <c r="G584" s="13"/>
      <c r="H584" s="20"/>
      <c r="I584" s="22"/>
      <c r="J584" s="22"/>
      <c r="K584" s="22"/>
      <c r="L584" s="22"/>
      <c r="M584" s="24"/>
      <c r="N584" s="22"/>
      <c r="O584" s="20"/>
      <c r="P584" s="12"/>
      <c r="Q584" s="12"/>
      <c r="R584" s="12"/>
      <c r="S584" s="12"/>
      <c r="T584" s="12"/>
      <c r="U584" s="12"/>
      <c r="V584" s="12"/>
      <c r="W584" s="12"/>
      <c r="X584" s="12"/>
      <c r="Y584" s="12"/>
      <c r="Z584" s="12"/>
      <c r="AA584" s="12"/>
      <c r="AB584" s="12"/>
      <c r="AC584" s="12"/>
      <c r="AD584" s="12"/>
      <c r="AE584" s="12"/>
      <c r="AF584" s="12"/>
      <c r="AG584" s="12"/>
      <c r="AH584" s="12"/>
      <c r="AI584" s="12"/>
      <c r="AJ584" s="12"/>
      <c r="AK584" s="12"/>
      <c r="AL584" s="12"/>
      <c r="AM584" s="12"/>
      <c r="AN584" s="12"/>
      <c r="AO584" s="12"/>
      <c r="AP584" s="12"/>
      <c r="AQ584" s="12"/>
      <c r="AR584" s="12"/>
      <c r="AS584" s="12"/>
      <c r="AT584" s="12"/>
      <c r="AU584" s="12"/>
      <c r="AV584" s="12"/>
      <c r="AW584" s="12"/>
      <c r="AX584" s="12"/>
      <c r="AY584" s="12"/>
      <c r="AZ584" s="12"/>
      <c r="BA584" s="12"/>
      <c r="BB584" s="12"/>
      <c r="BC584" s="12"/>
      <c r="BD584" s="12"/>
      <c r="BE584" s="12"/>
      <c r="BF584" s="12"/>
      <c r="BG584" s="12"/>
      <c r="BH584" s="12"/>
      <c r="BI584" s="12"/>
      <c r="BJ584" s="12"/>
      <c r="BK584" s="12"/>
      <c r="BL584" s="12"/>
      <c r="BM584" s="12"/>
      <c r="BN584" s="12"/>
      <c r="BO584" s="12"/>
      <c r="BP584" s="12"/>
      <c r="BQ584" s="12"/>
      <c r="BR584" s="12"/>
      <c r="BS584" s="12"/>
      <c r="BT584" s="12"/>
      <c r="BU584" s="12"/>
      <c r="BV584" s="12"/>
      <c r="BW584" s="12"/>
      <c r="BX584" s="12"/>
      <c r="BY584" s="12"/>
      <c r="BZ584" s="12"/>
      <c r="CA584" s="12"/>
      <c r="CB584" s="12"/>
      <c r="CC584" s="12"/>
    </row>
    <row r="585" spans="1:81" ht="15.75" x14ac:dyDescent="0.25">
      <c r="A585" s="20"/>
      <c r="B585" s="29"/>
      <c r="C585" s="29"/>
      <c r="D585" s="29"/>
      <c r="E585" s="29"/>
      <c r="F585" s="26"/>
      <c r="G585" s="13"/>
      <c r="H585" s="20"/>
      <c r="I585" s="22"/>
      <c r="J585" s="22"/>
      <c r="K585" s="22"/>
      <c r="L585" s="22"/>
      <c r="M585" s="24"/>
      <c r="N585" s="22"/>
      <c r="O585" s="20"/>
      <c r="P585" s="12"/>
      <c r="Q585" s="12"/>
      <c r="R585" s="12"/>
      <c r="S585" s="12"/>
      <c r="T585" s="12"/>
      <c r="U585" s="12"/>
      <c r="V585" s="12"/>
      <c r="W585" s="12"/>
      <c r="X585" s="12"/>
      <c r="Y585" s="12"/>
      <c r="Z585" s="12"/>
      <c r="AA585" s="12"/>
      <c r="AB585" s="12"/>
      <c r="AC585" s="12"/>
      <c r="AD585" s="12"/>
      <c r="AE585" s="12"/>
      <c r="AF585" s="12"/>
      <c r="AG585" s="12"/>
      <c r="AH585" s="12"/>
      <c r="AI585" s="12"/>
      <c r="AJ585" s="12"/>
      <c r="AK585" s="12"/>
      <c r="AL585" s="12"/>
      <c r="AM585" s="12"/>
      <c r="AN585" s="12"/>
      <c r="AO585" s="12"/>
      <c r="AP585" s="12"/>
      <c r="AQ585" s="12"/>
      <c r="AR585" s="12"/>
      <c r="AS585" s="12"/>
      <c r="AT585" s="12"/>
      <c r="AU585" s="12"/>
      <c r="AV585" s="12"/>
      <c r="AW585" s="12"/>
      <c r="AX585" s="12"/>
      <c r="AY585" s="12"/>
      <c r="AZ585" s="12"/>
      <c r="BA585" s="12"/>
      <c r="BB585" s="12"/>
      <c r="BC585" s="12"/>
      <c r="BD585" s="12"/>
      <c r="BE585" s="12"/>
      <c r="BF585" s="12"/>
      <c r="BG585" s="12"/>
      <c r="BH585" s="12"/>
      <c r="BI585" s="12"/>
      <c r="BJ585" s="12"/>
      <c r="BK585" s="12"/>
      <c r="BL585" s="12"/>
      <c r="BM585" s="12"/>
      <c r="BN585" s="12"/>
      <c r="BO585" s="12"/>
      <c r="BP585" s="12"/>
      <c r="BQ585" s="12"/>
      <c r="BR585" s="12"/>
      <c r="BS585" s="12"/>
      <c r="BT585" s="12"/>
      <c r="BU585" s="12"/>
      <c r="BV585" s="12"/>
      <c r="BW585" s="12"/>
      <c r="BX585" s="12"/>
      <c r="BY585" s="12"/>
      <c r="BZ585" s="12"/>
      <c r="CA585" s="12"/>
      <c r="CB585" s="12"/>
      <c r="CC585" s="12"/>
    </row>
    <row r="586" spans="1:81" ht="15.75" x14ac:dyDescent="0.25">
      <c r="A586" s="20"/>
      <c r="B586" s="29"/>
      <c r="C586" s="29"/>
      <c r="D586" s="29"/>
      <c r="E586" s="29"/>
      <c r="F586" s="26"/>
      <c r="G586" s="13"/>
      <c r="H586" s="20"/>
      <c r="I586" s="22"/>
      <c r="J586" s="22"/>
      <c r="K586" s="22"/>
      <c r="L586" s="22"/>
      <c r="M586" s="24"/>
      <c r="N586" s="22"/>
      <c r="O586" s="20"/>
      <c r="P586" s="12"/>
      <c r="Q586" s="12"/>
      <c r="R586" s="12"/>
      <c r="S586" s="12"/>
      <c r="T586" s="12"/>
      <c r="U586" s="12"/>
      <c r="V586" s="12"/>
      <c r="W586" s="12"/>
      <c r="X586" s="12"/>
      <c r="Y586" s="12"/>
      <c r="Z586" s="12"/>
      <c r="AA586" s="12"/>
      <c r="AB586" s="12"/>
      <c r="AC586" s="12"/>
      <c r="AD586" s="12"/>
      <c r="AE586" s="12"/>
      <c r="AF586" s="12"/>
      <c r="AG586" s="12"/>
      <c r="AH586" s="12"/>
      <c r="AI586" s="12"/>
      <c r="AJ586" s="12"/>
      <c r="AK586" s="12"/>
      <c r="AL586" s="12"/>
      <c r="AM586" s="12"/>
      <c r="AN586" s="12"/>
      <c r="AO586" s="12"/>
      <c r="AP586" s="12"/>
      <c r="AQ586" s="12"/>
      <c r="AR586" s="12"/>
      <c r="AS586" s="12"/>
      <c r="AT586" s="12"/>
      <c r="AU586" s="12"/>
      <c r="AV586" s="12"/>
      <c r="AW586" s="12"/>
      <c r="AX586" s="12"/>
      <c r="AY586" s="12"/>
      <c r="AZ586" s="12"/>
      <c r="BA586" s="12"/>
      <c r="BB586" s="12"/>
      <c r="BC586" s="12"/>
      <c r="BD586" s="12"/>
      <c r="BE586" s="12"/>
      <c r="BF586" s="12"/>
      <c r="BG586" s="12"/>
      <c r="BH586" s="12"/>
      <c r="BI586" s="12"/>
      <c r="BJ586" s="12"/>
      <c r="BK586" s="12"/>
      <c r="BL586" s="12"/>
      <c r="BM586" s="12"/>
      <c r="BN586" s="12"/>
      <c r="BO586" s="12"/>
      <c r="BP586" s="12"/>
      <c r="BQ586" s="12"/>
      <c r="BR586" s="12"/>
      <c r="BS586" s="12"/>
      <c r="BT586" s="12"/>
      <c r="BU586" s="12"/>
      <c r="BV586" s="12"/>
      <c r="BW586" s="12"/>
      <c r="BX586" s="12"/>
      <c r="BY586" s="12"/>
      <c r="BZ586" s="12"/>
      <c r="CA586" s="12"/>
      <c r="CB586" s="12"/>
      <c r="CC586" s="12"/>
    </row>
    <row r="587" spans="1:81" ht="15.75" x14ac:dyDescent="0.25">
      <c r="A587" s="20"/>
      <c r="B587" s="29"/>
      <c r="C587" s="29"/>
      <c r="D587" s="29"/>
      <c r="E587" s="29"/>
      <c r="F587" s="26"/>
      <c r="G587" s="13"/>
      <c r="H587" s="20"/>
      <c r="I587" s="22"/>
      <c r="J587" s="22"/>
      <c r="K587" s="22"/>
      <c r="L587" s="22"/>
      <c r="M587" s="24"/>
      <c r="N587" s="22"/>
      <c r="O587" s="20"/>
      <c r="P587" s="12"/>
      <c r="Q587" s="12"/>
      <c r="R587" s="12"/>
      <c r="S587" s="12"/>
      <c r="T587" s="12"/>
      <c r="U587" s="12"/>
      <c r="V587" s="12"/>
      <c r="W587" s="12"/>
      <c r="X587" s="12"/>
      <c r="Y587" s="12"/>
      <c r="Z587" s="12"/>
      <c r="AA587" s="12"/>
      <c r="AB587" s="12"/>
      <c r="AC587" s="12"/>
      <c r="AD587" s="12"/>
      <c r="AE587" s="12"/>
      <c r="AF587" s="12"/>
      <c r="AG587" s="12"/>
      <c r="AH587" s="12"/>
      <c r="AI587" s="12"/>
      <c r="AJ587" s="12"/>
      <c r="AK587" s="12"/>
      <c r="AL587" s="12"/>
      <c r="AM587" s="12"/>
      <c r="AN587" s="12"/>
      <c r="AO587" s="12"/>
      <c r="AP587" s="12"/>
      <c r="AQ587" s="12"/>
      <c r="AR587" s="12"/>
      <c r="AS587" s="12"/>
      <c r="AT587" s="12"/>
      <c r="AU587" s="12"/>
      <c r="AV587" s="12"/>
      <c r="AW587" s="12"/>
      <c r="AX587" s="12"/>
      <c r="AY587" s="12"/>
      <c r="AZ587" s="12"/>
      <c r="BA587" s="12"/>
      <c r="BB587" s="12"/>
      <c r="BC587" s="12"/>
      <c r="BD587" s="12"/>
      <c r="BE587" s="12"/>
      <c r="BF587" s="12"/>
      <c r="BG587" s="12"/>
      <c r="BH587" s="12"/>
      <c r="BI587" s="12"/>
      <c r="BJ587" s="12"/>
      <c r="BK587" s="12"/>
      <c r="BL587" s="12"/>
      <c r="BM587" s="12"/>
      <c r="BN587" s="12"/>
      <c r="BO587" s="12"/>
      <c r="BP587" s="12"/>
      <c r="BQ587" s="12"/>
      <c r="BR587" s="12"/>
      <c r="BS587" s="12"/>
      <c r="BT587" s="12"/>
      <c r="BU587" s="12"/>
      <c r="BV587" s="12"/>
      <c r="BW587" s="12"/>
      <c r="BX587" s="12"/>
      <c r="BY587" s="12"/>
      <c r="BZ587" s="12"/>
      <c r="CA587" s="12"/>
      <c r="CB587" s="12"/>
      <c r="CC587" s="12"/>
    </row>
    <row r="588" spans="1:81" ht="15.75" x14ac:dyDescent="0.25">
      <c r="A588" s="20"/>
      <c r="B588" s="29"/>
      <c r="C588" s="29"/>
      <c r="D588" s="29"/>
      <c r="E588" s="29"/>
      <c r="F588" s="26"/>
      <c r="G588" s="13"/>
      <c r="H588" s="20"/>
      <c r="I588" s="22"/>
      <c r="J588" s="22"/>
      <c r="K588" s="22"/>
      <c r="L588" s="22"/>
      <c r="M588" s="24"/>
      <c r="N588" s="22"/>
      <c r="O588" s="20"/>
      <c r="P588" s="12"/>
      <c r="Q588" s="12"/>
      <c r="R588" s="12"/>
      <c r="S588" s="12"/>
      <c r="T588" s="12"/>
      <c r="U588" s="12"/>
      <c r="V588" s="12"/>
      <c r="W588" s="12"/>
      <c r="X588" s="12"/>
      <c r="Y588" s="12"/>
      <c r="Z588" s="12"/>
      <c r="AA588" s="12"/>
      <c r="AB588" s="12"/>
      <c r="AC588" s="12"/>
      <c r="AD588" s="12"/>
      <c r="AE588" s="12"/>
      <c r="AF588" s="12"/>
      <c r="AG588" s="12"/>
      <c r="AH588" s="12"/>
      <c r="AI588" s="12"/>
      <c r="AJ588" s="12"/>
      <c r="AK588" s="12"/>
      <c r="AL588" s="12"/>
      <c r="AM588" s="12"/>
      <c r="AN588" s="12"/>
      <c r="AO588" s="12"/>
      <c r="AP588" s="12"/>
      <c r="AQ588" s="12"/>
      <c r="AR588" s="12"/>
      <c r="AS588" s="12"/>
      <c r="AT588" s="12"/>
      <c r="AU588" s="12"/>
      <c r="AV588" s="12"/>
      <c r="AW588" s="12"/>
      <c r="AX588" s="12"/>
      <c r="AY588" s="12"/>
      <c r="AZ588" s="12"/>
      <c r="BA588" s="12"/>
      <c r="BB588" s="12"/>
      <c r="BC588" s="12"/>
      <c r="BD588" s="12"/>
      <c r="BE588" s="12"/>
      <c r="BF588" s="12"/>
      <c r="BG588" s="12"/>
      <c r="BH588" s="12"/>
      <c r="BI588" s="12"/>
      <c r="BJ588" s="12"/>
      <c r="BK588" s="12"/>
      <c r="BL588" s="12"/>
      <c r="BM588" s="12"/>
      <c r="BN588" s="12"/>
      <c r="BO588" s="12"/>
      <c r="BP588" s="12"/>
      <c r="BQ588" s="12"/>
      <c r="BR588" s="12"/>
      <c r="BS588" s="12"/>
      <c r="BT588" s="12"/>
      <c r="BU588" s="12"/>
      <c r="BV588" s="12"/>
      <c r="BW588" s="12"/>
      <c r="BX588" s="12"/>
      <c r="BY588" s="12"/>
      <c r="BZ588" s="12"/>
      <c r="CA588" s="12"/>
      <c r="CB588" s="12"/>
      <c r="CC588" s="12"/>
    </row>
    <row r="589" spans="1:81" ht="15.75" x14ac:dyDescent="0.25">
      <c r="A589" s="20"/>
      <c r="B589" s="29"/>
      <c r="C589" s="29"/>
      <c r="D589" s="29"/>
      <c r="E589" s="29"/>
      <c r="F589" s="26"/>
      <c r="G589" s="13"/>
      <c r="H589" s="20"/>
      <c r="I589" s="22"/>
      <c r="J589" s="22"/>
      <c r="K589" s="22"/>
      <c r="L589" s="22"/>
      <c r="M589" s="24"/>
      <c r="N589" s="22"/>
      <c r="O589" s="20"/>
      <c r="P589" s="12"/>
      <c r="Q589" s="12"/>
      <c r="R589" s="12"/>
      <c r="S589" s="12"/>
      <c r="T589" s="12"/>
      <c r="U589" s="12"/>
      <c r="V589" s="12"/>
      <c r="W589" s="12"/>
      <c r="X589" s="12"/>
      <c r="Y589" s="12"/>
      <c r="Z589" s="12"/>
      <c r="AA589" s="12"/>
      <c r="AB589" s="12"/>
      <c r="AC589" s="12"/>
      <c r="AD589" s="12"/>
      <c r="AE589" s="12"/>
      <c r="AF589" s="12"/>
      <c r="AG589" s="12"/>
      <c r="AH589" s="12"/>
      <c r="AI589" s="12"/>
      <c r="AJ589" s="12"/>
      <c r="AK589" s="12"/>
      <c r="AL589" s="12"/>
      <c r="AM589" s="12"/>
      <c r="AN589" s="12"/>
      <c r="AO589" s="12"/>
      <c r="AP589" s="12"/>
      <c r="AQ589" s="12"/>
      <c r="AR589" s="12"/>
      <c r="AS589" s="12"/>
      <c r="AT589" s="12"/>
      <c r="AU589" s="12"/>
      <c r="AV589" s="12"/>
      <c r="AW589" s="12"/>
      <c r="AX589" s="12"/>
      <c r="AY589" s="12"/>
      <c r="AZ589" s="12"/>
      <c r="BA589" s="12"/>
      <c r="BB589" s="12"/>
      <c r="BC589" s="12"/>
      <c r="BD589" s="12"/>
      <c r="BE589" s="12"/>
      <c r="BF589" s="12"/>
      <c r="BG589" s="12"/>
      <c r="BH589" s="12"/>
      <c r="BI589" s="12"/>
      <c r="BJ589" s="12"/>
      <c r="BK589" s="12"/>
      <c r="BL589" s="12"/>
      <c r="BM589" s="12"/>
      <c r="BN589" s="12"/>
      <c r="BO589" s="12"/>
      <c r="BP589" s="12"/>
      <c r="BQ589" s="12"/>
      <c r="BR589" s="12"/>
      <c r="BS589" s="12"/>
      <c r="BT589" s="12"/>
      <c r="BU589" s="12"/>
      <c r="BV589" s="12"/>
      <c r="BW589" s="12"/>
      <c r="BX589" s="12"/>
      <c r="BY589" s="12"/>
      <c r="BZ589" s="12"/>
      <c r="CA589" s="12"/>
      <c r="CB589" s="12"/>
      <c r="CC589" s="12"/>
    </row>
    <row r="590" spans="1:81" ht="15.75" x14ac:dyDescent="0.25">
      <c r="A590" s="20"/>
      <c r="B590" s="29"/>
      <c r="C590" s="29"/>
      <c r="D590" s="29"/>
      <c r="E590" s="29"/>
      <c r="F590" s="26"/>
      <c r="G590" s="13"/>
      <c r="H590" s="20"/>
      <c r="I590" s="22"/>
      <c r="J590" s="22"/>
      <c r="K590" s="22"/>
      <c r="L590" s="22"/>
      <c r="M590" s="24"/>
      <c r="N590" s="22"/>
      <c r="O590" s="20"/>
      <c r="P590" s="12"/>
      <c r="Q590" s="12"/>
      <c r="R590" s="12"/>
      <c r="S590" s="12"/>
      <c r="T590" s="12"/>
      <c r="U590" s="12"/>
      <c r="V590" s="12"/>
      <c r="W590" s="12"/>
      <c r="X590" s="12"/>
      <c r="Y590" s="12"/>
      <c r="Z590" s="12"/>
      <c r="AA590" s="12"/>
      <c r="AB590" s="12"/>
      <c r="AC590" s="12"/>
      <c r="AD590" s="12"/>
      <c r="AE590" s="12"/>
      <c r="AF590" s="12"/>
      <c r="AG590" s="12"/>
      <c r="AH590" s="12"/>
      <c r="AI590" s="12"/>
      <c r="AJ590" s="12"/>
      <c r="AK590" s="12"/>
      <c r="AL590" s="12"/>
      <c r="AM590" s="12"/>
      <c r="AN590" s="12"/>
      <c r="AO590" s="12"/>
      <c r="AP590" s="12"/>
      <c r="AQ590" s="12"/>
      <c r="AR590" s="12"/>
      <c r="AS590" s="12"/>
      <c r="AT590" s="12"/>
      <c r="AU590" s="12"/>
      <c r="AV590" s="12"/>
      <c r="AW590" s="12"/>
      <c r="AX590" s="12"/>
      <c r="AY590" s="12"/>
      <c r="AZ590" s="12"/>
      <c r="BA590" s="12"/>
      <c r="BB590" s="12"/>
      <c r="BC590" s="12"/>
      <c r="BD590" s="12"/>
      <c r="BE590" s="12"/>
      <c r="BF590" s="12"/>
      <c r="BG590" s="12"/>
      <c r="BH590" s="12"/>
      <c r="BI590" s="12"/>
      <c r="BJ590" s="12"/>
      <c r="BK590" s="12"/>
      <c r="BL590" s="12"/>
      <c r="BM590" s="12"/>
      <c r="BN590" s="12"/>
      <c r="BO590" s="12"/>
      <c r="BP590" s="12"/>
      <c r="BQ590" s="12"/>
      <c r="BR590" s="12"/>
      <c r="BS590" s="12"/>
      <c r="BT590" s="12"/>
      <c r="BU590" s="12"/>
      <c r="BV590" s="12"/>
      <c r="BW590" s="12"/>
      <c r="BX590" s="12"/>
      <c r="BY590" s="12"/>
      <c r="BZ590" s="12"/>
      <c r="CA590" s="12"/>
      <c r="CB590" s="12"/>
      <c r="CC590" s="12"/>
    </row>
    <row r="591" spans="1:81" ht="15.75" x14ac:dyDescent="0.25">
      <c r="A591" s="20"/>
      <c r="B591" s="29"/>
      <c r="C591" s="29"/>
      <c r="D591" s="29"/>
      <c r="E591" s="29"/>
      <c r="F591" s="26"/>
      <c r="G591" s="13"/>
      <c r="H591" s="20"/>
      <c r="I591" s="22"/>
      <c r="J591" s="22"/>
      <c r="K591" s="22"/>
      <c r="L591" s="22"/>
      <c r="M591" s="24"/>
      <c r="N591" s="22"/>
      <c r="O591" s="20"/>
      <c r="P591" s="12"/>
      <c r="Q591" s="12"/>
      <c r="R591" s="12"/>
      <c r="S591" s="12"/>
      <c r="T591" s="12"/>
      <c r="U591" s="12"/>
      <c r="V591" s="12"/>
      <c r="W591" s="12"/>
      <c r="X591" s="12"/>
      <c r="Y591" s="12"/>
      <c r="Z591" s="12"/>
      <c r="AA591" s="12"/>
      <c r="AB591" s="12"/>
      <c r="AC591" s="12"/>
      <c r="AD591" s="12"/>
      <c r="AE591" s="12"/>
      <c r="AF591" s="12"/>
      <c r="AG591" s="12"/>
      <c r="AH591" s="12"/>
      <c r="AI591" s="12"/>
      <c r="AJ591" s="12"/>
      <c r="AK591" s="12"/>
      <c r="AL591" s="12"/>
      <c r="AM591" s="12"/>
      <c r="AN591" s="12"/>
      <c r="AO591" s="12"/>
      <c r="AP591" s="12"/>
      <c r="AQ591" s="12"/>
      <c r="AR591" s="12"/>
      <c r="AS591" s="12"/>
      <c r="AT591" s="12"/>
      <c r="AU591" s="12"/>
      <c r="AV591" s="12"/>
      <c r="AW591" s="12"/>
      <c r="AX591" s="12"/>
      <c r="AY591" s="12"/>
      <c r="AZ591" s="12"/>
      <c r="BA591" s="12"/>
      <c r="BB591" s="12"/>
      <c r="BC591" s="12"/>
      <c r="BD591" s="12"/>
      <c r="BE591" s="12"/>
      <c r="BF591" s="12"/>
      <c r="BG591" s="12"/>
      <c r="BH591" s="12"/>
      <c r="BI591" s="12"/>
      <c r="BJ591" s="12"/>
      <c r="BK591" s="12"/>
      <c r="BL591" s="12"/>
      <c r="BM591" s="12"/>
      <c r="BN591" s="12"/>
      <c r="BO591" s="12"/>
      <c r="BP591" s="12"/>
      <c r="BQ591" s="12"/>
      <c r="BR591" s="12"/>
      <c r="BS591" s="12"/>
      <c r="BT591" s="12"/>
      <c r="BU591" s="12"/>
      <c r="BV591" s="12"/>
      <c r="BW591" s="12"/>
      <c r="BX591" s="12"/>
      <c r="BY591" s="12"/>
      <c r="BZ591" s="12"/>
      <c r="CA591" s="12"/>
      <c r="CB591" s="12"/>
      <c r="CC591" s="12"/>
    </row>
    <row r="592" spans="1:81" ht="15.75" x14ac:dyDescent="0.25">
      <c r="A592" s="20"/>
      <c r="B592" s="29"/>
      <c r="C592" s="29"/>
      <c r="D592" s="29"/>
      <c r="E592" s="29"/>
      <c r="F592" s="26"/>
      <c r="G592" s="13"/>
      <c r="H592" s="20"/>
      <c r="I592" s="22"/>
      <c r="J592" s="22"/>
      <c r="K592" s="22"/>
      <c r="L592" s="22"/>
      <c r="M592" s="24"/>
      <c r="N592" s="22"/>
      <c r="O592" s="20"/>
      <c r="P592" s="12"/>
      <c r="Q592" s="12"/>
      <c r="R592" s="12"/>
      <c r="S592" s="12"/>
      <c r="T592" s="12"/>
      <c r="U592" s="12"/>
      <c r="V592" s="12"/>
      <c r="W592" s="12"/>
      <c r="X592" s="12"/>
      <c r="Y592" s="12"/>
      <c r="Z592" s="12"/>
      <c r="AA592" s="12"/>
      <c r="AB592" s="12"/>
      <c r="AC592" s="12"/>
      <c r="AD592" s="12"/>
      <c r="AE592" s="12"/>
      <c r="AF592" s="12"/>
      <c r="AG592" s="12"/>
      <c r="AH592" s="12"/>
      <c r="AI592" s="12"/>
      <c r="AJ592" s="12"/>
      <c r="AK592" s="12"/>
      <c r="AL592" s="12"/>
      <c r="AM592" s="12"/>
      <c r="AN592" s="12"/>
      <c r="AO592" s="12"/>
      <c r="AP592" s="12"/>
      <c r="AQ592" s="12"/>
      <c r="AR592" s="12"/>
      <c r="AS592" s="12"/>
      <c r="AT592" s="12"/>
      <c r="AU592" s="12"/>
      <c r="AV592" s="12"/>
      <c r="AW592" s="12"/>
      <c r="AX592" s="12"/>
      <c r="AY592" s="12"/>
      <c r="AZ592" s="12"/>
      <c r="BA592" s="12"/>
      <c r="BB592" s="12"/>
      <c r="BC592" s="12"/>
      <c r="BD592" s="12"/>
      <c r="BE592" s="12"/>
      <c r="BF592" s="12"/>
      <c r="BG592" s="12"/>
      <c r="BH592" s="12"/>
      <c r="BI592" s="12"/>
      <c r="BJ592" s="12"/>
      <c r="BK592" s="12"/>
      <c r="BL592" s="12"/>
      <c r="BM592" s="12"/>
      <c r="BN592" s="12"/>
      <c r="BO592" s="12"/>
      <c r="BP592" s="12"/>
      <c r="BQ592" s="12"/>
      <c r="BR592" s="12"/>
      <c r="BS592" s="12"/>
      <c r="BT592" s="12"/>
      <c r="BU592" s="12"/>
      <c r="BV592" s="12"/>
      <c r="BW592" s="12"/>
      <c r="BX592" s="12"/>
      <c r="BY592" s="12"/>
      <c r="BZ592" s="12"/>
      <c r="CA592" s="12"/>
      <c r="CB592" s="12"/>
      <c r="CC592" s="12"/>
    </row>
    <row r="593" spans="1:81" ht="15.75" x14ac:dyDescent="0.25">
      <c r="A593" s="20"/>
      <c r="B593" s="29"/>
      <c r="C593" s="29"/>
      <c r="D593" s="29"/>
      <c r="E593" s="29"/>
      <c r="F593" s="26"/>
      <c r="G593" s="13"/>
      <c r="H593" s="20"/>
      <c r="I593" s="22"/>
      <c r="J593" s="22"/>
      <c r="K593" s="22"/>
      <c r="L593" s="22"/>
      <c r="M593" s="24"/>
      <c r="N593" s="22"/>
      <c r="O593" s="20"/>
      <c r="P593" s="12"/>
      <c r="Q593" s="12"/>
      <c r="R593" s="12"/>
      <c r="S593" s="12"/>
      <c r="T593" s="12"/>
      <c r="U593" s="12"/>
      <c r="V593" s="12"/>
      <c r="W593" s="12"/>
      <c r="X593" s="12"/>
      <c r="Y593" s="12"/>
      <c r="Z593" s="12"/>
      <c r="AA593" s="12"/>
      <c r="AB593" s="12"/>
      <c r="AC593" s="12"/>
      <c r="AD593" s="12"/>
      <c r="AE593" s="12"/>
      <c r="AF593" s="12"/>
      <c r="AG593" s="12"/>
      <c r="AH593" s="12"/>
      <c r="AI593" s="12"/>
      <c r="AJ593" s="12"/>
      <c r="AK593" s="12"/>
      <c r="AL593" s="12"/>
      <c r="AM593" s="12"/>
      <c r="AN593" s="12"/>
      <c r="AO593" s="12"/>
      <c r="AP593" s="12"/>
      <c r="AQ593" s="12"/>
      <c r="AR593" s="12"/>
      <c r="AS593" s="12"/>
      <c r="AT593" s="12"/>
      <c r="AU593" s="12"/>
      <c r="AV593" s="12"/>
      <c r="AW593" s="12"/>
      <c r="AX593" s="12"/>
      <c r="AY593" s="12"/>
      <c r="AZ593" s="12"/>
      <c r="BA593" s="12"/>
      <c r="BB593" s="12"/>
      <c r="BC593" s="12"/>
      <c r="BD593" s="12"/>
      <c r="BE593" s="12"/>
      <c r="BF593" s="12"/>
      <c r="BG593" s="12"/>
      <c r="BH593" s="12"/>
      <c r="BI593" s="12"/>
      <c r="BJ593" s="12"/>
      <c r="BK593" s="12"/>
      <c r="BL593" s="12"/>
      <c r="BM593" s="12"/>
      <c r="BN593" s="12"/>
      <c r="BO593" s="12"/>
      <c r="BP593" s="12"/>
      <c r="BQ593" s="12"/>
      <c r="BR593" s="12"/>
      <c r="BS593" s="12"/>
      <c r="BT593" s="12"/>
      <c r="BU593" s="12"/>
      <c r="BV593" s="12"/>
      <c r="BW593" s="12"/>
      <c r="BX593" s="12"/>
      <c r="BY593" s="12"/>
      <c r="BZ593" s="12"/>
      <c r="CA593" s="12"/>
      <c r="CB593" s="12"/>
      <c r="CC593" s="12"/>
    </row>
    <row r="594" spans="1:81" ht="15.75" x14ac:dyDescent="0.25">
      <c r="A594" s="20"/>
      <c r="B594" s="29"/>
      <c r="C594" s="29"/>
      <c r="D594" s="29"/>
      <c r="E594" s="29"/>
      <c r="F594" s="26"/>
      <c r="G594" s="13"/>
      <c r="H594" s="20"/>
      <c r="I594" s="22"/>
      <c r="J594" s="22"/>
      <c r="K594" s="22"/>
      <c r="L594" s="22"/>
      <c r="M594" s="24"/>
      <c r="N594" s="22"/>
      <c r="O594" s="20"/>
      <c r="P594" s="12"/>
      <c r="Q594" s="12"/>
      <c r="R594" s="12"/>
      <c r="S594" s="12"/>
      <c r="T594" s="12"/>
      <c r="U594" s="12"/>
      <c r="V594" s="12"/>
      <c r="W594" s="12"/>
      <c r="X594" s="12"/>
      <c r="Y594" s="12"/>
      <c r="Z594" s="12"/>
      <c r="AA594" s="12"/>
      <c r="AB594" s="12"/>
      <c r="AC594" s="12"/>
      <c r="AD594" s="12"/>
      <c r="AE594" s="12"/>
      <c r="AF594" s="12"/>
      <c r="AG594" s="12"/>
      <c r="AH594" s="12"/>
      <c r="AI594" s="12"/>
      <c r="AJ594" s="12"/>
      <c r="AK594" s="12"/>
      <c r="AL594" s="12"/>
      <c r="AM594" s="12"/>
      <c r="AN594" s="12"/>
      <c r="AO594" s="12"/>
      <c r="AP594" s="12"/>
      <c r="AQ594" s="12"/>
      <c r="AR594" s="12"/>
      <c r="AS594" s="12"/>
      <c r="AT594" s="12"/>
      <c r="AU594" s="12"/>
      <c r="AV594" s="12"/>
      <c r="AW594" s="12"/>
      <c r="AX594" s="12"/>
      <c r="AY594" s="12"/>
      <c r="AZ594" s="12"/>
      <c r="BA594" s="12"/>
      <c r="BB594" s="12"/>
      <c r="BC594" s="12"/>
      <c r="BD594" s="12"/>
      <c r="BE594" s="12"/>
      <c r="BF594" s="12"/>
      <c r="BG594" s="12"/>
      <c r="BH594" s="12"/>
      <c r="BI594" s="12"/>
      <c r="BJ594" s="12"/>
      <c r="BK594" s="12"/>
      <c r="BL594" s="12"/>
      <c r="BM594" s="12"/>
      <c r="BN594" s="12"/>
      <c r="BO594" s="12"/>
      <c r="BP594" s="12"/>
      <c r="BQ594" s="12"/>
      <c r="BR594" s="12"/>
      <c r="BS594" s="12"/>
      <c r="BT594" s="12"/>
      <c r="BU594" s="12"/>
      <c r="BV594" s="12"/>
      <c r="BW594" s="12"/>
      <c r="BX594" s="12"/>
      <c r="BY594" s="12"/>
      <c r="BZ594" s="12"/>
      <c r="CA594" s="12"/>
      <c r="CB594" s="12"/>
      <c r="CC594" s="12"/>
    </row>
    <row r="595" spans="1:81" ht="15.75" x14ac:dyDescent="0.25">
      <c r="A595" s="20"/>
      <c r="B595" s="29"/>
      <c r="C595" s="29"/>
      <c r="D595" s="29"/>
      <c r="E595" s="29"/>
      <c r="F595" s="26"/>
      <c r="G595" s="13"/>
      <c r="H595" s="20"/>
      <c r="I595" s="22"/>
      <c r="J595" s="22"/>
      <c r="K595" s="22"/>
      <c r="L595" s="22"/>
      <c r="M595" s="24"/>
      <c r="N595" s="22"/>
      <c r="O595" s="20"/>
      <c r="P595" s="12"/>
      <c r="Q595" s="12"/>
      <c r="R595" s="12"/>
      <c r="S595" s="12"/>
      <c r="T595" s="12"/>
      <c r="U595" s="12"/>
      <c r="V595" s="12"/>
      <c r="W595" s="12"/>
      <c r="X595" s="12"/>
      <c r="Y595" s="12"/>
      <c r="Z595" s="12"/>
      <c r="AA595" s="12"/>
      <c r="AB595" s="12"/>
      <c r="AC595" s="12"/>
      <c r="AD595" s="12"/>
      <c r="AE595" s="12"/>
      <c r="AF595" s="12"/>
      <c r="AG595" s="12"/>
      <c r="AH595" s="12"/>
      <c r="AI595" s="12"/>
      <c r="AJ595" s="12"/>
      <c r="AK595" s="12"/>
      <c r="AL595" s="12"/>
      <c r="AM595" s="12"/>
      <c r="AN595" s="12"/>
      <c r="AO595" s="12"/>
      <c r="AP595" s="12"/>
      <c r="AQ595" s="12"/>
      <c r="AR595" s="12"/>
      <c r="AS595" s="12"/>
      <c r="AT595" s="12"/>
      <c r="AU595" s="12"/>
      <c r="AV595" s="12"/>
      <c r="AW595" s="12"/>
      <c r="AX595" s="12"/>
      <c r="AY595" s="12"/>
      <c r="AZ595" s="12"/>
      <c r="BA595" s="12"/>
      <c r="BB595" s="12"/>
      <c r="BC595" s="12"/>
      <c r="BD595" s="12"/>
      <c r="BE595" s="12"/>
      <c r="BF595" s="12"/>
      <c r="BG595" s="12"/>
      <c r="BH595" s="12"/>
      <c r="BI595" s="12"/>
      <c r="BJ595" s="12"/>
      <c r="BK595" s="12"/>
      <c r="BL595" s="12"/>
      <c r="BM595" s="12"/>
      <c r="BN595" s="12"/>
      <c r="BO595" s="12"/>
      <c r="BP595" s="12"/>
      <c r="BQ595" s="12"/>
      <c r="BR595" s="12"/>
      <c r="BS595" s="12"/>
      <c r="BT595" s="12"/>
      <c r="BU595" s="12"/>
      <c r="BV595" s="12"/>
      <c r="BW595" s="12"/>
      <c r="BX595" s="12"/>
      <c r="BY595" s="12"/>
      <c r="BZ595" s="12"/>
      <c r="CA595" s="12"/>
      <c r="CB595" s="12"/>
      <c r="CC595" s="12"/>
    </row>
    <row r="596" spans="1:81" ht="15.75" x14ac:dyDescent="0.25">
      <c r="A596" s="20"/>
      <c r="B596" s="29"/>
      <c r="C596" s="29"/>
      <c r="D596" s="29"/>
      <c r="E596" s="29"/>
      <c r="F596" s="26"/>
      <c r="G596" s="13"/>
      <c r="H596" s="20"/>
      <c r="I596" s="22"/>
      <c r="J596" s="22"/>
      <c r="K596" s="22"/>
      <c r="L596" s="22"/>
      <c r="M596" s="24"/>
      <c r="N596" s="22"/>
      <c r="O596" s="20"/>
      <c r="P596" s="12"/>
      <c r="Q596" s="12"/>
      <c r="R596" s="12"/>
      <c r="S596" s="12"/>
      <c r="T596" s="12"/>
      <c r="U596" s="12"/>
      <c r="V596" s="12"/>
      <c r="W596" s="12"/>
      <c r="X596" s="12"/>
      <c r="Y596" s="12"/>
      <c r="Z596" s="12"/>
      <c r="AA596" s="12"/>
      <c r="AB596" s="12"/>
      <c r="AC596" s="12"/>
      <c r="AD596" s="12"/>
      <c r="AE596" s="12"/>
      <c r="AF596" s="12"/>
      <c r="AG596" s="12"/>
      <c r="AH596" s="12"/>
      <c r="AI596" s="12"/>
      <c r="AJ596" s="12"/>
      <c r="AK596" s="12"/>
      <c r="AL596" s="12"/>
      <c r="AM596" s="12"/>
      <c r="AN596" s="12"/>
      <c r="AO596" s="12"/>
      <c r="AP596" s="12"/>
      <c r="AQ596" s="12"/>
      <c r="AR596" s="12"/>
      <c r="AS596" s="12"/>
      <c r="AT596" s="12"/>
      <c r="AU596" s="12"/>
      <c r="AV596" s="12"/>
      <c r="AW596" s="12"/>
      <c r="AX596" s="12"/>
      <c r="AY596" s="12"/>
      <c r="AZ596" s="12"/>
      <c r="BA596" s="12"/>
      <c r="BB596" s="12"/>
      <c r="BC596" s="12"/>
      <c r="BD596" s="12"/>
      <c r="BE596" s="12"/>
      <c r="BF596" s="12"/>
      <c r="BG596" s="12"/>
      <c r="BH596" s="12"/>
      <c r="BI596" s="12"/>
      <c r="BJ596" s="12"/>
      <c r="BK596" s="12"/>
      <c r="BL596" s="12"/>
      <c r="BM596" s="12"/>
      <c r="BN596" s="12"/>
      <c r="BO596" s="12"/>
      <c r="BP596" s="12"/>
      <c r="BQ596" s="12"/>
      <c r="BR596" s="12"/>
      <c r="BS596" s="12"/>
      <c r="BT596" s="12"/>
      <c r="BU596" s="12"/>
      <c r="BV596" s="12"/>
      <c r="BW596" s="12"/>
      <c r="BX596" s="12"/>
      <c r="BY596" s="12"/>
      <c r="BZ596" s="12"/>
      <c r="CA596" s="12"/>
      <c r="CB596" s="12"/>
      <c r="CC596" s="12"/>
    </row>
    <row r="597" spans="1:81" ht="15.75" x14ac:dyDescent="0.25">
      <c r="A597" s="20"/>
      <c r="B597" s="29"/>
      <c r="C597" s="29"/>
      <c r="D597" s="29"/>
      <c r="E597" s="29"/>
      <c r="F597" s="26"/>
      <c r="G597" s="13"/>
      <c r="H597" s="20"/>
      <c r="I597" s="22"/>
      <c r="J597" s="22"/>
      <c r="K597" s="22"/>
      <c r="L597" s="22"/>
      <c r="M597" s="24"/>
      <c r="N597" s="22"/>
      <c r="O597" s="20"/>
      <c r="P597" s="12"/>
      <c r="Q597" s="12"/>
      <c r="R597" s="12"/>
      <c r="S597" s="12"/>
      <c r="T597" s="12"/>
      <c r="U597" s="12"/>
      <c r="V597" s="12"/>
      <c r="W597" s="12"/>
      <c r="X597" s="12"/>
      <c r="Y597" s="12"/>
      <c r="Z597" s="12"/>
      <c r="AA597" s="12"/>
      <c r="AB597" s="12"/>
      <c r="AC597" s="12"/>
      <c r="AD597" s="12"/>
      <c r="AE597" s="12"/>
      <c r="AF597" s="12"/>
      <c r="AG597" s="12"/>
      <c r="AH597" s="12"/>
      <c r="AI597" s="12"/>
      <c r="AJ597" s="12"/>
      <c r="AK597" s="12"/>
      <c r="AL597" s="12"/>
      <c r="AM597" s="12"/>
      <c r="AN597" s="12"/>
      <c r="AO597" s="12"/>
      <c r="AP597" s="12"/>
      <c r="AQ597" s="12"/>
      <c r="AR597" s="12"/>
      <c r="AS597" s="12"/>
      <c r="AT597" s="12"/>
      <c r="AU597" s="12"/>
      <c r="AV597" s="12"/>
      <c r="AW597" s="12"/>
      <c r="AX597" s="12"/>
      <c r="AY597" s="12"/>
      <c r="AZ597" s="12"/>
      <c r="BA597" s="12"/>
      <c r="BB597" s="12"/>
      <c r="BC597" s="12"/>
      <c r="BD597" s="12"/>
      <c r="BE597" s="12"/>
      <c r="BF597" s="12"/>
      <c r="BG597" s="12"/>
      <c r="BH597" s="12"/>
      <c r="BI597" s="12"/>
      <c r="BJ597" s="12"/>
      <c r="BK597" s="12"/>
      <c r="BL597" s="12"/>
      <c r="BM597" s="12"/>
      <c r="BN597" s="12"/>
      <c r="BO597" s="12"/>
      <c r="BP597" s="12"/>
      <c r="BQ597" s="12"/>
      <c r="BR597" s="12"/>
      <c r="BS597" s="12"/>
      <c r="BT597" s="12"/>
      <c r="BU597" s="12"/>
      <c r="BV597" s="12"/>
      <c r="BW597" s="12"/>
      <c r="BX597" s="12"/>
      <c r="BY597" s="12"/>
      <c r="BZ597" s="12"/>
      <c r="CA597" s="12"/>
      <c r="CB597" s="12"/>
      <c r="CC597" s="12"/>
    </row>
    <row r="598" spans="1:81" ht="15.75" x14ac:dyDescent="0.25">
      <c r="A598" s="20"/>
      <c r="B598" s="29"/>
      <c r="C598" s="29"/>
      <c r="D598" s="29"/>
      <c r="E598" s="29"/>
      <c r="F598" s="26"/>
      <c r="G598" s="13"/>
      <c r="H598" s="20"/>
      <c r="I598" s="22"/>
      <c r="J598" s="22"/>
      <c r="K598" s="22"/>
      <c r="L598" s="22"/>
      <c r="M598" s="24"/>
      <c r="N598" s="22"/>
      <c r="O598" s="20"/>
      <c r="P598" s="12"/>
      <c r="Q598" s="12"/>
      <c r="R598" s="12"/>
      <c r="S598" s="12"/>
      <c r="T598" s="12"/>
      <c r="U598" s="12"/>
      <c r="V598" s="12"/>
      <c r="W598" s="12"/>
      <c r="X598" s="12"/>
      <c r="Y598" s="12"/>
      <c r="Z598" s="12"/>
      <c r="AA598" s="12"/>
      <c r="AB598" s="12"/>
      <c r="AC598" s="12"/>
      <c r="AD598" s="12"/>
      <c r="AE598" s="12"/>
      <c r="AF598" s="12"/>
      <c r="AG598" s="12"/>
      <c r="AH598" s="12"/>
      <c r="AI598" s="12"/>
      <c r="AJ598" s="12"/>
      <c r="AK598" s="12"/>
      <c r="AL598" s="12"/>
      <c r="AM598" s="12"/>
      <c r="AN598" s="12"/>
      <c r="AO598" s="12"/>
      <c r="AP598" s="12"/>
      <c r="AQ598" s="12"/>
      <c r="AR598" s="12"/>
      <c r="AS598" s="12"/>
      <c r="AT598" s="12"/>
      <c r="AU598" s="12"/>
      <c r="AV598" s="12"/>
      <c r="AW598" s="12"/>
      <c r="AX598" s="12"/>
      <c r="AY598" s="12"/>
      <c r="AZ598" s="12"/>
      <c r="BA598" s="12"/>
      <c r="BB598" s="12"/>
      <c r="BC598" s="12"/>
      <c r="BD598" s="12"/>
      <c r="BE598" s="12"/>
      <c r="BF598" s="12"/>
      <c r="BG598" s="12"/>
      <c r="BH598" s="12"/>
      <c r="BI598" s="12"/>
      <c r="BJ598" s="12"/>
      <c r="BK598" s="12"/>
      <c r="BL598" s="12"/>
      <c r="BM598" s="12"/>
      <c r="BN598" s="12"/>
      <c r="BO598" s="12"/>
      <c r="BP598" s="12"/>
      <c r="BQ598" s="12"/>
      <c r="BR598" s="12"/>
      <c r="BS598" s="12"/>
      <c r="BT598" s="12"/>
      <c r="BU598" s="12"/>
      <c r="BV598" s="12"/>
      <c r="BW598" s="12"/>
      <c r="BX598" s="12"/>
      <c r="BY598" s="12"/>
      <c r="BZ598" s="12"/>
      <c r="CA598" s="12"/>
      <c r="CB598" s="12"/>
      <c r="CC598" s="12"/>
    </row>
    <row r="599" spans="1:81" ht="15.75" x14ac:dyDescent="0.25">
      <c r="A599" s="20"/>
      <c r="B599" s="29"/>
      <c r="C599" s="29"/>
      <c r="D599" s="29"/>
      <c r="E599" s="29"/>
      <c r="F599" s="26"/>
      <c r="G599" s="13"/>
      <c r="H599" s="20"/>
      <c r="I599" s="22"/>
      <c r="J599" s="22"/>
      <c r="K599" s="22"/>
      <c r="L599" s="22"/>
      <c r="M599" s="24"/>
      <c r="N599" s="22"/>
      <c r="O599" s="20"/>
      <c r="P599" s="12"/>
      <c r="Q599" s="12"/>
      <c r="R599" s="12"/>
      <c r="S599" s="12"/>
      <c r="T599" s="12"/>
      <c r="U599" s="12"/>
      <c r="V599" s="12"/>
      <c r="W599" s="12"/>
      <c r="X599" s="12"/>
      <c r="Y599" s="12"/>
      <c r="Z599" s="12"/>
      <c r="AA599" s="12"/>
      <c r="AB599" s="12"/>
      <c r="AC599" s="12"/>
      <c r="AD599" s="12"/>
      <c r="AE599" s="12"/>
      <c r="AF599" s="12"/>
      <c r="AG599" s="12"/>
      <c r="AH599" s="12"/>
      <c r="AI599" s="12"/>
      <c r="AJ599" s="12"/>
      <c r="AK599" s="12"/>
      <c r="AL599" s="12"/>
      <c r="AM599" s="12"/>
      <c r="AN599" s="12"/>
      <c r="AO599" s="12"/>
      <c r="AP599" s="12"/>
      <c r="AQ599" s="12"/>
      <c r="AR599" s="12"/>
      <c r="AS599" s="12"/>
      <c r="AT599" s="12"/>
      <c r="AU599" s="12"/>
      <c r="AV599" s="12"/>
      <c r="AW599" s="12"/>
      <c r="AX599" s="12"/>
      <c r="AY599" s="12"/>
      <c r="AZ599" s="12"/>
      <c r="BA599" s="12"/>
      <c r="BB599" s="12"/>
      <c r="BC599" s="12"/>
      <c r="BD599" s="12"/>
      <c r="BE599" s="12"/>
      <c r="BF599" s="12"/>
      <c r="BG599" s="12"/>
      <c r="BH599" s="12"/>
      <c r="BI599" s="12"/>
      <c r="BJ599" s="12"/>
      <c r="BK599" s="12"/>
      <c r="BL599" s="12"/>
      <c r="BM599" s="12"/>
      <c r="BN599" s="12"/>
      <c r="BO599" s="12"/>
      <c r="BP599" s="12"/>
      <c r="BQ599" s="12"/>
      <c r="BR599" s="12"/>
      <c r="BS599" s="12"/>
      <c r="BT599" s="12"/>
      <c r="BU599" s="12"/>
      <c r="BV599" s="12"/>
      <c r="BW599" s="12"/>
      <c r="BX599" s="12"/>
      <c r="BY599" s="12"/>
      <c r="BZ599" s="12"/>
      <c r="CA599" s="12"/>
      <c r="CB599" s="12"/>
      <c r="CC599" s="12"/>
    </row>
    <row r="600" spans="1:81" ht="15.75" x14ac:dyDescent="0.25">
      <c r="A600" s="20"/>
      <c r="B600" s="29"/>
      <c r="C600" s="29"/>
      <c r="D600" s="29"/>
      <c r="E600" s="29"/>
      <c r="F600" s="26"/>
      <c r="G600" s="13"/>
      <c r="H600" s="20"/>
      <c r="I600" s="22"/>
      <c r="J600" s="22"/>
      <c r="K600" s="22"/>
      <c r="L600" s="22"/>
      <c r="M600" s="24"/>
      <c r="N600" s="22"/>
      <c r="O600" s="20"/>
      <c r="P600" s="12"/>
      <c r="Q600" s="12"/>
      <c r="R600" s="12"/>
      <c r="S600" s="12"/>
      <c r="T600" s="12"/>
      <c r="U600" s="12"/>
      <c r="V600" s="12"/>
      <c r="W600" s="12"/>
      <c r="X600" s="12"/>
      <c r="Y600" s="12"/>
      <c r="Z600" s="12"/>
      <c r="AA600" s="12"/>
      <c r="AB600" s="12"/>
      <c r="AC600" s="12"/>
      <c r="AD600" s="12"/>
      <c r="AE600" s="12"/>
      <c r="AF600" s="12"/>
      <c r="AG600" s="12"/>
      <c r="AH600" s="12"/>
      <c r="AI600" s="12"/>
      <c r="AJ600" s="12"/>
      <c r="AK600" s="12"/>
      <c r="AL600" s="12"/>
      <c r="AM600" s="12"/>
      <c r="AN600" s="12"/>
      <c r="AO600" s="12"/>
      <c r="AP600" s="12"/>
      <c r="AQ600" s="12"/>
      <c r="AR600" s="12"/>
      <c r="AS600" s="12"/>
      <c r="AT600" s="12"/>
      <c r="AU600" s="12"/>
      <c r="AV600" s="12"/>
      <c r="AW600" s="12"/>
      <c r="AX600" s="12"/>
      <c r="AY600" s="12"/>
      <c r="AZ600" s="12"/>
      <c r="BA600" s="12"/>
      <c r="BB600" s="12"/>
      <c r="BC600" s="12"/>
      <c r="BD600" s="12"/>
      <c r="BE600" s="12"/>
      <c r="BF600" s="12"/>
      <c r="BG600" s="12"/>
      <c r="BH600" s="12"/>
      <c r="BI600" s="12"/>
      <c r="BJ600" s="12"/>
      <c r="BK600" s="12"/>
      <c r="BL600" s="12"/>
      <c r="BM600" s="12"/>
      <c r="BN600" s="12"/>
      <c r="BO600" s="12"/>
      <c r="BP600" s="12"/>
      <c r="BQ600" s="12"/>
      <c r="BR600" s="12"/>
      <c r="BS600" s="12"/>
      <c r="BT600" s="12"/>
      <c r="BU600" s="12"/>
      <c r="BV600" s="12"/>
      <c r="BW600" s="12"/>
      <c r="BX600" s="12"/>
      <c r="BY600" s="12"/>
      <c r="BZ600" s="12"/>
      <c r="CA600" s="12"/>
      <c r="CB600" s="12"/>
      <c r="CC600" s="12"/>
    </row>
    <row r="601" spans="1:81" ht="15.75" x14ac:dyDescent="0.25">
      <c r="A601" s="20"/>
      <c r="B601" s="29"/>
      <c r="C601" s="29"/>
      <c r="D601" s="29"/>
      <c r="E601" s="29"/>
      <c r="F601" s="26"/>
      <c r="G601" s="13"/>
      <c r="H601" s="20"/>
      <c r="I601" s="22"/>
      <c r="J601" s="22"/>
      <c r="K601" s="22"/>
      <c r="L601" s="22"/>
      <c r="M601" s="24"/>
      <c r="N601" s="22"/>
      <c r="O601" s="20"/>
      <c r="P601" s="12"/>
      <c r="Q601" s="12"/>
      <c r="R601" s="12"/>
      <c r="S601" s="12"/>
      <c r="T601" s="12"/>
      <c r="U601" s="12"/>
      <c r="V601" s="12"/>
      <c r="W601" s="12"/>
      <c r="X601" s="12"/>
      <c r="Y601" s="12"/>
      <c r="Z601" s="12"/>
      <c r="AA601" s="12"/>
      <c r="AB601" s="12"/>
      <c r="AC601" s="12"/>
      <c r="AD601" s="12"/>
      <c r="AE601" s="12"/>
      <c r="AF601" s="12"/>
      <c r="AG601" s="12"/>
      <c r="AH601" s="12"/>
      <c r="AI601" s="12"/>
      <c r="AJ601" s="12"/>
      <c r="AK601" s="12"/>
      <c r="AL601" s="12"/>
      <c r="AM601" s="12"/>
      <c r="AN601" s="12"/>
      <c r="AO601" s="12"/>
      <c r="AP601" s="12"/>
      <c r="AQ601" s="12"/>
      <c r="AR601" s="12"/>
      <c r="AS601" s="12"/>
      <c r="AT601" s="12"/>
      <c r="AU601" s="12"/>
      <c r="AV601" s="12"/>
      <c r="AW601" s="12"/>
      <c r="AX601" s="12"/>
      <c r="AY601" s="12"/>
      <c r="AZ601" s="12"/>
      <c r="BA601" s="12"/>
      <c r="BB601" s="12"/>
      <c r="BC601" s="12"/>
      <c r="BD601" s="12"/>
      <c r="BE601" s="12"/>
      <c r="BF601" s="12"/>
      <c r="BG601" s="12"/>
      <c r="BH601" s="12"/>
      <c r="BI601" s="12"/>
      <c r="BJ601" s="12"/>
      <c r="BK601" s="12"/>
      <c r="BL601" s="12"/>
      <c r="BM601" s="12"/>
      <c r="BN601" s="12"/>
      <c r="BO601" s="12"/>
      <c r="BP601" s="12"/>
      <c r="BQ601" s="12"/>
      <c r="BR601" s="12"/>
      <c r="BS601" s="12"/>
      <c r="BT601" s="12"/>
      <c r="BU601" s="12"/>
      <c r="BV601" s="12"/>
      <c r="BW601" s="12"/>
      <c r="BX601" s="12"/>
      <c r="BY601" s="12"/>
      <c r="BZ601" s="12"/>
      <c r="CA601" s="12"/>
      <c r="CB601" s="12"/>
      <c r="CC601" s="12"/>
    </row>
    <row r="602" spans="1:81" ht="15.75" x14ac:dyDescent="0.25">
      <c r="A602" s="20"/>
      <c r="B602" s="29"/>
      <c r="C602" s="29"/>
      <c r="D602" s="29"/>
      <c r="E602" s="29"/>
      <c r="F602" s="26"/>
      <c r="G602" s="13"/>
      <c r="H602" s="20"/>
      <c r="I602" s="22"/>
      <c r="J602" s="22"/>
      <c r="K602" s="22"/>
      <c r="L602" s="22"/>
      <c r="M602" s="24"/>
      <c r="N602" s="22"/>
      <c r="O602" s="20"/>
      <c r="P602" s="12"/>
      <c r="Q602" s="12"/>
      <c r="R602" s="12"/>
      <c r="S602" s="12"/>
      <c r="T602" s="12"/>
      <c r="U602" s="12"/>
      <c r="V602" s="12"/>
      <c r="W602" s="12"/>
      <c r="X602" s="12"/>
      <c r="Y602" s="12"/>
      <c r="Z602" s="12"/>
      <c r="AA602" s="12"/>
      <c r="AB602" s="12"/>
      <c r="AC602" s="12"/>
      <c r="AD602" s="12"/>
      <c r="AE602" s="12"/>
      <c r="AF602" s="12"/>
      <c r="AG602" s="12"/>
      <c r="AH602" s="12"/>
      <c r="AI602" s="12"/>
      <c r="AJ602" s="12"/>
      <c r="AK602" s="12"/>
      <c r="AL602" s="12"/>
      <c r="AM602" s="12"/>
      <c r="AN602" s="12"/>
      <c r="AO602" s="12"/>
      <c r="AP602" s="12"/>
      <c r="AQ602" s="12"/>
      <c r="AR602" s="12"/>
      <c r="AS602" s="12"/>
      <c r="AT602" s="12"/>
      <c r="AU602" s="12"/>
      <c r="AV602" s="12"/>
      <c r="AW602" s="12"/>
      <c r="AX602" s="12"/>
      <c r="AY602" s="12"/>
      <c r="AZ602" s="12"/>
      <c r="BA602" s="12"/>
      <c r="BB602" s="12"/>
      <c r="BC602" s="12"/>
      <c r="BD602" s="12"/>
      <c r="BE602" s="12"/>
      <c r="BF602" s="12"/>
      <c r="BG602" s="12"/>
      <c r="BH602" s="12"/>
      <c r="BI602" s="12"/>
      <c r="BJ602" s="12"/>
      <c r="BK602" s="12"/>
      <c r="BL602" s="12"/>
      <c r="BM602" s="12"/>
      <c r="BN602" s="12"/>
      <c r="BO602" s="12"/>
      <c r="BP602" s="12"/>
      <c r="BQ602" s="12"/>
      <c r="BR602" s="12"/>
      <c r="BS602" s="12"/>
      <c r="BT602" s="12"/>
      <c r="BU602" s="12"/>
      <c r="BV602" s="12"/>
      <c r="BW602" s="12"/>
      <c r="BX602" s="12"/>
      <c r="BY602" s="12"/>
      <c r="BZ602" s="12"/>
      <c r="CA602" s="12"/>
      <c r="CB602" s="12"/>
      <c r="CC602" s="12"/>
    </row>
    <row r="603" spans="1:81" ht="15.75" x14ac:dyDescent="0.25">
      <c r="A603" s="20"/>
      <c r="B603" s="29"/>
      <c r="C603" s="29"/>
      <c r="D603" s="29"/>
      <c r="E603" s="29"/>
      <c r="F603" s="26"/>
      <c r="G603" s="13"/>
      <c r="H603" s="20"/>
      <c r="I603" s="22"/>
      <c r="J603" s="22"/>
      <c r="K603" s="22"/>
      <c r="L603" s="22"/>
      <c r="M603" s="24"/>
      <c r="N603" s="22"/>
      <c r="O603" s="20"/>
      <c r="P603" s="12"/>
      <c r="Q603" s="12"/>
      <c r="R603" s="12"/>
      <c r="S603" s="12"/>
      <c r="T603" s="12"/>
      <c r="U603" s="12"/>
      <c r="V603" s="12"/>
      <c r="W603" s="12"/>
      <c r="X603" s="12"/>
      <c r="Y603" s="12"/>
      <c r="Z603" s="12"/>
      <c r="AA603" s="12"/>
      <c r="AB603" s="12"/>
      <c r="AC603" s="12"/>
      <c r="AD603" s="12"/>
      <c r="AE603" s="12"/>
      <c r="AF603" s="12"/>
      <c r="AG603" s="12"/>
      <c r="AH603" s="12"/>
      <c r="AI603" s="12"/>
      <c r="AJ603" s="12"/>
      <c r="AK603" s="12"/>
      <c r="AL603" s="12"/>
      <c r="AM603" s="12"/>
      <c r="AN603" s="12"/>
      <c r="AO603" s="12"/>
      <c r="AP603" s="12"/>
      <c r="AQ603" s="12"/>
      <c r="AR603" s="12"/>
      <c r="AS603" s="12"/>
      <c r="AT603" s="12"/>
      <c r="AU603" s="12"/>
      <c r="AV603" s="12"/>
      <c r="AW603" s="12"/>
      <c r="AX603" s="12"/>
      <c r="AY603" s="12"/>
      <c r="AZ603" s="12"/>
      <c r="BA603" s="12"/>
      <c r="BB603" s="12"/>
      <c r="BC603" s="12"/>
      <c r="BD603" s="12"/>
      <c r="BE603" s="12"/>
      <c r="BF603" s="12"/>
      <c r="BG603" s="12"/>
      <c r="BH603" s="12"/>
      <c r="BI603" s="12"/>
      <c r="BJ603" s="12"/>
      <c r="BK603" s="12"/>
      <c r="BL603" s="12"/>
      <c r="BM603" s="12"/>
      <c r="BN603" s="12"/>
      <c r="BO603" s="12"/>
      <c r="BP603" s="12"/>
      <c r="BQ603" s="12"/>
      <c r="BR603" s="12"/>
      <c r="BS603" s="12"/>
      <c r="BT603" s="12"/>
      <c r="BU603" s="12"/>
      <c r="BV603" s="12"/>
      <c r="BW603" s="12"/>
      <c r="BX603" s="12"/>
      <c r="BY603" s="12"/>
      <c r="BZ603" s="12"/>
      <c r="CA603" s="12"/>
      <c r="CB603" s="12"/>
      <c r="CC603" s="12"/>
    </row>
    <row r="604" spans="1:81" ht="15.75" x14ac:dyDescent="0.25">
      <c r="A604" s="20"/>
      <c r="B604" s="29"/>
      <c r="C604" s="29"/>
      <c r="D604" s="29"/>
      <c r="E604" s="29"/>
      <c r="F604" s="26"/>
      <c r="G604" s="13"/>
      <c r="H604" s="20"/>
      <c r="I604" s="22"/>
      <c r="J604" s="22"/>
      <c r="K604" s="22"/>
      <c r="L604" s="22"/>
      <c r="M604" s="24"/>
      <c r="N604" s="22"/>
      <c r="O604" s="20"/>
      <c r="P604" s="12"/>
      <c r="Q604" s="12"/>
      <c r="R604" s="12"/>
      <c r="S604" s="12"/>
      <c r="T604" s="12"/>
      <c r="U604" s="12"/>
      <c r="V604" s="12"/>
      <c r="W604" s="12"/>
      <c r="X604" s="12"/>
      <c r="Y604" s="12"/>
      <c r="Z604" s="12"/>
      <c r="AA604" s="12"/>
      <c r="AB604" s="12"/>
      <c r="AC604" s="12"/>
      <c r="AD604" s="12"/>
      <c r="AE604" s="12"/>
      <c r="AF604" s="12"/>
      <c r="AG604" s="12"/>
      <c r="AH604" s="12"/>
      <c r="AI604" s="12"/>
      <c r="AJ604" s="12"/>
      <c r="AK604" s="12"/>
      <c r="AL604" s="12"/>
      <c r="AM604" s="12"/>
      <c r="AN604" s="12"/>
      <c r="AO604" s="12"/>
      <c r="AP604" s="12"/>
      <c r="AQ604" s="12"/>
      <c r="AR604" s="12"/>
      <c r="AS604" s="12"/>
      <c r="AT604" s="12"/>
      <c r="AU604" s="12"/>
      <c r="AV604" s="12"/>
      <c r="AW604" s="12"/>
      <c r="AX604" s="12"/>
      <c r="AY604" s="12"/>
      <c r="AZ604" s="12"/>
      <c r="BA604" s="12"/>
      <c r="BB604" s="12"/>
      <c r="BC604" s="12"/>
      <c r="BD604" s="12"/>
      <c r="BE604" s="12"/>
      <c r="BF604" s="12"/>
      <c r="BG604" s="12"/>
      <c r="BH604" s="12"/>
      <c r="BI604" s="12"/>
      <c r="BJ604" s="12"/>
      <c r="BK604" s="12"/>
      <c r="BL604" s="12"/>
      <c r="BM604" s="12"/>
      <c r="BN604" s="12"/>
      <c r="BO604" s="12"/>
      <c r="BP604" s="12"/>
      <c r="BQ604" s="12"/>
      <c r="BR604" s="12"/>
      <c r="BS604" s="12"/>
      <c r="BT604" s="12"/>
      <c r="BU604" s="12"/>
      <c r="BV604" s="12"/>
      <c r="BW604" s="12"/>
      <c r="BX604" s="12"/>
      <c r="BY604" s="12"/>
      <c r="BZ604" s="12"/>
      <c r="CA604" s="12"/>
      <c r="CB604" s="12"/>
      <c r="CC604" s="12"/>
    </row>
    <row r="605" spans="1:81" ht="15.75" x14ac:dyDescent="0.25">
      <c r="A605" s="20"/>
      <c r="B605" s="29"/>
      <c r="C605" s="29"/>
      <c r="D605" s="29"/>
      <c r="E605" s="29"/>
      <c r="F605" s="26"/>
      <c r="G605" s="13"/>
      <c r="H605" s="20"/>
      <c r="I605" s="22"/>
      <c r="J605" s="22"/>
      <c r="K605" s="22"/>
      <c r="L605" s="22"/>
      <c r="M605" s="24"/>
      <c r="N605" s="22"/>
      <c r="O605" s="20"/>
      <c r="P605" s="12"/>
      <c r="Q605" s="12"/>
      <c r="R605" s="12"/>
      <c r="S605" s="12"/>
      <c r="T605" s="12"/>
      <c r="U605" s="12"/>
      <c r="V605" s="12"/>
      <c r="W605" s="12"/>
      <c r="X605" s="12"/>
      <c r="Y605" s="12"/>
      <c r="Z605" s="12"/>
      <c r="AA605" s="12"/>
      <c r="AB605" s="12"/>
      <c r="AC605" s="12"/>
      <c r="AD605" s="12"/>
      <c r="AE605" s="12"/>
      <c r="AF605" s="12"/>
      <c r="AG605" s="12"/>
      <c r="AH605" s="12"/>
      <c r="AI605" s="12"/>
      <c r="AJ605" s="12"/>
      <c r="AK605" s="12"/>
      <c r="AL605" s="12"/>
      <c r="AM605" s="12"/>
      <c r="AN605" s="12"/>
      <c r="AO605" s="12"/>
      <c r="AP605" s="12"/>
      <c r="AQ605" s="12"/>
      <c r="AR605" s="12"/>
      <c r="AS605" s="12"/>
      <c r="AT605" s="12"/>
      <c r="AU605" s="12"/>
      <c r="AV605" s="12"/>
      <c r="AW605" s="12"/>
      <c r="AX605" s="12"/>
      <c r="AY605" s="12"/>
      <c r="AZ605" s="12"/>
      <c r="BA605" s="12"/>
      <c r="BB605" s="12"/>
      <c r="BC605" s="12"/>
      <c r="BD605" s="12"/>
      <c r="BE605" s="12"/>
      <c r="BF605" s="12"/>
      <c r="BG605" s="12"/>
      <c r="BH605" s="12"/>
      <c r="BI605" s="12"/>
      <c r="BJ605" s="12"/>
      <c r="BK605" s="12"/>
      <c r="BL605" s="12"/>
      <c r="BM605" s="12"/>
      <c r="BN605" s="12"/>
      <c r="BO605" s="12"/>
      <c r="BP605" s="12"/>
      <c r="BQ605" s="12"/>
      <c r="BR605" s="12"/>
      <c r="BS605" s="12"/>
      <c r="BT605" s="12"/>
      <c r="BU605" s="12"/>
      <c r="BV605" s="12"/>
      <c r="BW605" s="12"/>
      <c r="BX605" s="12"/>
      <c r="BY605" s="12"/>
      <c r="BZ605" s="12"/>
      <c r="CA605" s="12"/>
      <c r="CB605" s="12"/>
      <c r="CC605" s="12"/>
    </row>
    <row r="606" spans="1:81" ht="15.75" x14ac:dyDescent="0.25">
      <c r="A606" s="20"/>
      <c r="B606" s="29"/>
      <c r="C606" s="29"/>
      <c r="D606" s="29"/>
      <c r="E606" s="29"/>
      <c r="F606" s="26"/>
      <c r="G606" s="13"/>
      <c r="H606" s="20"/>
      <c r="I606" s="22"/>
      <c r="J606" s="22"/>
      <c r="K606" s="22"/>
      <c r="L606" s="22"/>
      <c r="M606" s="24"/>
      <c r="N606" s="22"/>
      <c r="O606" s="20"/>
      <c r="P606" s="12"/>
      <c r="Q606" s="12"/>
      <c r="R606" s="12"/>
      <c r="S606" s="12"/>
      <c r="T606" s="12"/>
      <c r="U606" s="12"/>
      <c r="V606" s="12"/>
      <c r="W606" s="12"/>
      <c r="X606" s="12"/>
      <c r="Y606" s="12"/>
      <c r="Z606" s="12"/>
      <c r="AA606" s="12"/>
      <c r="AB606" s="12"/>
      <c r="AC606" s="12"/>
      <c r="AD606" s="12"/>
      <c r="AE606" s="12"/>
      <c r="AF606" s="12"/>
      <c r="AG606" s="12"/>
      <c r="AH606" s="12"/>
      <c r="AI606" s="12"/>
      <c r="AJ606" s="12"/>
      <c r="AK606" s="12"/>
      <c r="AL606" s="12"/>
      <c r="AM606" s="12"/>
      <c r="AN606" s="12"/>
      <c r="AO606" s="12"/>
      <c r="AP606" s="12"/>
      <c r="AQ606" s="12"/>
      <c r="AR606" s="12"/>
      <c r="AS606" s="12"/>
      <c r="AT606" s="12"/>
      <c r="AU606" s="12"/>
      <c r="AV606" s="12"/>
      <c r="AW606" s="12"/>
      <c r="AX606" s="12"/>
      <c r="AY606" s="12"/>
      <c r="AZ606" s="12"/>
      <c r="BA606" s="12"/>
      <c r="BB606" s="12"/>
      <c r="BC606" s="12"/>
      <c r="BD606" s="12"/>
      <c r="BE606" s="12"/>
      <c r="BF606" s="12"/>
      <c r="BG606" s="12"/>
      <c r="BH606" s="12"/>
      <c r="BI606" s="12"/>
      <c r="BJ606" s="12"/>
      <c r="BK606" s="12"/>
      <c r="BL606" s="12"/>
      <c r="BM606" s="12"/>
      <c r="BN606" s="12"/>
      <c r="BO606" s="12"/>
      <c r="BP606" s="12"/>
      <c r="BQ606" s="12"/>
      <c r="BR606" s="12"/>
      <c r="BS606" s="12"/>
      <c r="BT606" s="12"/>
      <c r="BU606" s="12"/>
      <c r="BV606" s="12"/>
      <c r="BW606" s="12"/>
      <c r="BX606" s="12"/>
      <c r="BY606" s="12"/>
      <c r="BZ606" s="12"/>
      <c r="CA606" s="12"/>
      <c r="CB606" s="12"/>
      <c r="CC606" s="12"/>
    </row>
    <row r="607" spans="1:81" ht="15.75" x14ac:dyDescent="0.25">
      <c r="A607" s="20"/>
      <c r="B607" s="29"/>
      <c r="C607" s="29"/>
      <c r="D607" s="29"/>
      <c r="E607" s="29"/>
      <c r="F607" s="26"/>
      <c r="G607" s="13"/>
      <c r="H607" s="20"/>
      <c r="I607" s="22"/>
      <c r="J607" s="22"/>
      <c r="K607" s="22"/>
      <c r="L607" s="22"/>
      <c r="M607" s="24"/>
      <c r="N607" s="22"/>
      <c r="O607" s="20"/>
      <c r="P607" s="12"/>
      <c r="Q607" s="12"/>
      <c r="R607" s="12"/>
      <c r="S607" s="12"/>
      <c r="T607" s="12"/>
      <c r="U607" s="12"/>
      <c r="V607" s="12"/>
      <c r="W607" s="12"/>
      <c r="X607" s="12"/>
      <c r="Y607" s="12"/>
      <c r="Z607" s="12"/>
      <c r="AA607" s="12"/>
      <c r="AB607" s="12"/>
      <c r="AC607" s="12"/>
      <c r="AD607" s="12"/>
      <c r="AE607" s="12"/>
      <c r="AF607" s="12"/>
      <c r="AG607" s="12"/>
      <c r="AH607" s="12"/>
      <c r="AI607" s="12"/>
      <c r="AJ607" s="12"/>
      <c r="AK607" s="12"/>
      <c r="AL607" s="12"/>
      <c r="AM607" s="12"/>
      <c r="AN607" s="12"/>
      <c r="AO607" s="12"/>
      <c r="AP607" s="12"/>
      <c r="AQ607" s="12"/>
      <c r="AR607" s="12"/>
      <c r="AS607" s="12"/>
      <c r="AT607" s="12"/>
      <c r="AU607" s="12"/>
      <c r="AV607" s="12"/>
      <c r="AW607" s="12"/>
      <c r="AX607" s="12"/>
      <c r="AY607" s="12"/>
      <c r="AZ607" s="12"/>
      <c r="BA607" s="12"/>
      <c r="BB607" s="12"/>
      <c r="BC607" s="12"/>
      <c r="BD607" s="12"/>
      <c r="BE607" s="12"/>
      <c r="BF607" s="12"/>
      <c r="BG607" s="12"/>
      <c r="BH607" s="12"/>
      <c r="BI607" s="12"/>
      <c r="BJ607" s="12"/>
      <c r="BK607" s="12"/>
      <c r="BL607" s="12"/>
      <c r="BM607" s="12"/>
      <c r="BN607" s="12"/>
      <c r="BO607" s="12"/>
      <c r="BP607" s="12"/>
      <c r="BQ607" s="12"/>
      <c r="BR607" s="12"/>
      <c r="BS607" s="12"/>
      <c r="BT607" s="12"/>
      <c r="BU607" s="12"/>
      <c r="BV607" s="12"/>
      <c r="BW607" s="12"/>
      <c r="BX607" s="12"/>
      <c r="BY607" s="12"/>
      <c r="BZ607" s="12"/>
      <c r="CA607" s="12"/>
      <c r="CB607" s="12"/>
      <c r="CC607" s="12"/>
    </row>
    <row r="608" spans="1:81" ht="15.75" x14ac:dyDescent="0.25">
      <c r="A608" s="20"/>
      <c r="B608" s="29"/>
      <c r="C608" s="29"/>
      <c r="D608" s="29"/>
      <c r="E608" s="29"/>
      <c r="F608" s="26"/>
      <c r="G608" s="13"/>
      <c r="H608" s="20"/>
      <c r="I608" s="22"/>
      <c r="J608" s="22"/>
      <c r="K608" s="22"/>
      <c r="L608" s="22"/>
      <c r="M608" s="24"/>
      <c r="N608" s="22"/>
      <c r="O608" s="20"/>
      <c r="P608" s="12"/>
      <c r="Q608" s="12"/>
      <c r="R608" s="12"/>
      <c r="S608" s="12"/>
      <c r="T608" s="12"/>
      <c r="U608" s="12"/>
      <c r="V608" s="12"/>
      <c r="W608" s="12"/>
      <c r="X608" s="12"/>
      <c r="Y608" s="12"/>
      <c r="Z608" s="12"/>
      <c r="AA608" s="12"/>
      <c r="AB608" s="12"/>
      <c r="AC608" s="12"/>
      <c r="AD608" s="12"/>
      <c r="AE608" s="12"/>
      <c r="AF608" s="12"/>
      <c r="AG608" s="12"/>
      <c r="AH608" s="12"/>
      <c r="AI608" s="12"/>
      <c r="AJ608" s="12"/>
      <c r="AK608" s="12"/>
      <c r="AL608" s="12"/>
      <c r="AM608" s="12"/>
      <c r="AN608" s="12"/>
      <c r="AO608" s="12"/>
      <c r="AP608" s="12"/>
      <c r="AQ608" s="12"/>
      <c r="AR608" s="12"/>
      <c r="AS608" s="12"/>
      <c r="AT608" s="12"/>
      <c r="AU608" s="12"/>
      <c r="AV608" s="12"/>
      <c r="AW608" s="12"/>
      <c r="AX608" s="12"/>
      <c r="AY608" s="12"/>
      <c r="AZ608" s="12"/>
      <c r="BA608" s="12"/>
      <c r="BB608" s="12"/>
      <c r="BC608" s="12"/>
      <c r="BD608" s="12"/>
      <c r="BE608" s="12"/>
      <c r="BF608" s="12"/>
      <c r="BG608" s="12"/>
      <c r="BH608" s="12"/>
      <c r="BI608" s="12"/>
      <c r="BJ608" s="12"/>
      <c r="BK608" s="12"/>
      <c r="BL608" s="12"/>
      <c r="BM608" s="12"/>
      <c r="BN608" s="12"/>
      <c r="BO608" s="12"/>
      <c r="BP608" s="12"/>
      <c r="BQ608" s="12"/>
      <c r="BR608" s="12"/>
      <c r="BS608" s="12"/>
      <c r="BT608" s="12"/>
      <c r="BU608" s="12"/>
      <c r="BV608" s="12"/>
      <c r="BW608" s="12"/>
      <c r="BX608" s="12"/>
      <c r="BY608" s="12"/>
      <c r="BZ608" s="12"/>
      <c r="CA608" s="12"/>
      <c r="CB608" s="12"/>
      <c r="CC608" s="12"/>
    </row>
    <row r="609" spans="1:81" ht="15.75" x14ac:dyDescent="0.25">
      <c r="A609" s="20"/>
      <c r="B609" s="29"/>
      <c r="C609" s="29"/>
      <c r="D609" s="29"/>
      <c r="E609" s="29"/>
      <c r="F609" s="26"/>
      <c r="G609" s="13"/>
      <c r="H609" s="20"/>
      <c r="I609" s="22"/>
      <c r="J609" s="22"/>
      <c r="K609" s="22"/>
      <c r="L609" s="22"/>
      <c r="M609" s="24"/>
      <c r="N609" s="22"/>
      <c r="O609" s="20"/>
      <c r="P609" s="12"/>
      <c r="Q609" s="12"/>
      <c r="R609" s="12"/>
      <c r="S609" s="12"/>
      <c r="T609" s="12"/>
      <c r="U609" s="12"/>
      <c r="V609" s="12"/>
      <c r="W609" s="12"/>
      <c r="X609" s="12"/>
      <c r="Y609" s="12"/>
      <c r="Z609" s="12"/>
      <c r="AA609" s="12"/>
      <c r="AB609" s="12"/>
      <c r="AC609" s="12"/>
      <c r="AD609" s="12"/>
      <c r="AE609" s="12"/>
      <c r="AF609" s="12"/>
      <c r="AG609" s="12"/>
      <c r="AH609" s="12"/>
      <c r="AI609" s="12"/>
      <c r="AJ609" s="12"/>
      <c r="AK609" s="12"/>
      <c r="AL609" s="12"/>
      <c r="AM609" s="12"/>
      <c r="AN609" s="12"/>
      <c r="AO609" s="12"/>
      <c r="AP609" s="12"/>
      <c r="AQ609" s="12"/>
      <c r="AR609" s="12"/>
      <c r="AS609" s="12"/>
      <c r="AT609" s="12"/>
      <c r="AU609" s="12"/>
      <c r="AV609" s="12"/>
      <c r="AW609" s="12"/>
      <c r="AX609" s="12"/>
      <c r="AY609" s="12"/>
      <c r="AZ609" s="12"/>
      <c r="BA609" s="12"/>
      <c r="BB609" s="12"/>
      <c r="BC609" s="12"/>
      <c r="BD609" s="12"/>
      <c r="BE609" s="12"/>
      <c r="BF609" s="12"/>
      <c r="BG609" s="12"/>
      <c r="BH609" s="12"/>
      <c r="BI609" s="12"/>
      <c r="BJ609" s="12"/>
      <c r="BK609" s="12"/>
      <c r="BL609" s="12"/>
      <c r="BM609" s="12"/>
      <c r="BN609" s="12"/>
      <c r="BO609" s="12"/>
      <c r="BP609" s="12"/>
      <c r="BQ609" s="12"/>
      <c r="BR609" s="12"/>
      <c r="BS609" s="12"/>
      <c r="BT609" s="12"/>
      <c r="BU609" s="12"/>
      <c r="BV609" s="12"/>
      <c r="BW609" s="12"/>
      <c r="BX609" s="12"/>
      <c r="BY609" s="12"/>
      <c r="BZ609" s="12"/>
      <c r="CA609" s="12"/>
      <c r="CB609" s="12"/>
      <c r="CC609" s="12"/>
    </row>
    <row r="610" spans="1:81" ht="15.75" x14ac:dyDescent="0.25">
      <c r="A610" s="20"/>
      <c r="B610" s="29"/>
      <c r="C610" s="29"/>
      <c r="D610" s="29"/>
      <c r="E610" s="29"/>
      <c r="F610" s="26"/>
      <c r="G610" s="13"/>
      <c r="H610" s="20"/>
      <c r="I610" s="22"/>
      <c r="J610" s="22"/>
      <c r="K610" s="22"/>
      <c r="L610" s="22"/>
      <c r="M610" s="24"/>
      <c r="N610" s="22"/>
      <c r="O610" s="20"/>
      <c r="P610" s="12"/>
      <c r="Q610" s="12"/>
      <c r="R610" s="12"/>
      <c r="S610" s="12"/>
      <c r="T610" s="12"/>
      <c r="U610" s="12"/>
      <c r="V610" s="12"/>
      <c r="W610" s="12"/>
      <c r="X610" s="12"/>
      <c r="Y610" s="12"/>
      <c r="Z610" s="12"/>
      <c r="AA610" s="12"/>
      <c r="AB610" s="12"/>
      <c r="AC610" s="12"/>
      <c r="AD610" s="12"/>
      <c r="AE610" s="12"/>
      <c r="AF610" s="12"/>
      <c r="AG610" s="12"/>
      <c r="AH610" s="12"/>
      <c r="AI610" s="12"/>
      <c r="AJ610" s="12"/>
      <c r="AK610" s="12"/>
      <c r="AL610" s="12"/>
      <c r="AM610" s="12"/>
      <c r="AN610" s="12"/>
      <c r="AO610" s="12"/>
      <c r="AP610" s="12"/>
      <c r="AQ610" s="12"/>
      <c r="AR610" s="12"/>
      <c r="AS610" s="12"/>
      <c r="AT610" s="12"/>
      <c r="AU610" s="12"/>
      <c r="AV610" s="12"/>
      <c r="AW610" s="12"/>
      <c r="AX610" s="12"/>
      <c r="AY610" s="12"/>
      <c r="AZ610" s="12"/>
      <c r="BA610" s="12"/>
      <c r="BB610" s="12"/>
      <c r="BC610" s="12"/>
      <c r="BD610" s="12"/>
      <c r="BE610" s="12"/>
      <c r="BF610" s="12"/>
      <c r="BG610" s="12"/>
      <c r="BH610" s="12"/>
      <c r="BI610" s="12"/>
      <c r="BJ610" s="12"/>
      <c r="BK610" s="12"/>
      <c r="BL610" s="12"/>
      <c r="BM610" s="12"/>
      <c r="BN610" s="12"/>
      <c r="BO610" s="12"/>
      <c r="BP610" s="12"/>
      <c r="BQ610" s="12"/>
      <c r="BR610" s="12"/>
      <c r="BS610" s="12"/>
      <c r="BT610" s="12"/>
      <c r="BU610" s="12"/>
      <c r="BV610" s="12"/>
      <c r="BW610" s="12"/>
      <c r="BX610" s="12"/>
      <c r="BY610" s="12"/>
      <c r="BZ610" s="12"/>
      <c r="CA610" s="12"/>
      <c r="CB610" s="12"/>
      <c r="CC610" s="12"/>
    </row>
    <row r="611" spans="1:81" ht="15.75" x14ac:dyDescent="0.25">
      <c r="A611" s="20"/>
      <c r="B611" s="29"/>
      <c r="C611" s="29"/>
      <c r="D611" s="29"/>
      <c r="E611" s="29"/>
      <c r="F611" s="26"/>
      <c r="G611" s="13"/>
      <c r="H611" s="20"/>
      <c r="I611" s="22"/>
      <c r="J611" s="22"/>
      <c r="K611" s="22"/>
      <c r="L611" s="22"/>
      <c r="M611" s="24"/>
      <c r="N611" s="22"/>
      <c r="O611" s="20"/>
      <c r="P611" s="12"/>
      <c r="Q611" s="12"/>
      <c r="R611" s="12"/>
      <c r="S611" s="12"/>
      <c r="T611" s="12"/>
      <c r="U611" s="12"/>
      <c r="V611" s="12"/>
      <c r="W611" s="12"/>
      <c r="X611" s="12"/>
      <c r="Y611" s="12"/>
      <c r="Z611" s="12"/>
      <c r="AA611" s="12"/>
      <c r="AB611" s="12"/>
      <c r="AC611" s="12"/>
      <c r="AD611" s="12"/>
      <c r="AE611" s="12"/>
      <c r="AF611" s="12"/>
      <c r="AG611" s="12"/>
      <c r="AH611" s="12"/>
      <c r="AI611" s="12"/>
      <c r="AJ611" s="12"/>
      <c r="AK611" s="12"/>
      <c r="AL611" s="12"/>
      <c r="AM611" s="12"/>
      <c r="AN611" s="12"/>
      <c r="AO611" s="12"/>
      <c r="AP611" s="12"/>
      <c r="AQ611" s="12"/>
      <c r="AR611" s="12"/>
      <c r="AS611" s="12"/>
      <c r="AT611" s="12"/>
      <c r="AU611" s="12"/>
      <c r="AV611" s="12"/>
      <c r="AW611" s="12"/>
      <c r="AX611" s="12"/>
      <c r="AY611" s="12"/>
      <c r="AZ611" s="12"/>
      <c r="BA611" s="12"/>
      <c r="BB611" s="12"/>
      <c r="BC611" s="12"/>
      <c r="BD611" s="12"/>
      <c r="BE611" s="12"/>
      <c r="BF611" s="12"/>
      <c r="BG611" s="12"/>
      <c r="BH611" s="12"/>
      <c r="BI611" s="12"/>
      <c r="BJ611" s="12"/>
      <c r="BK611" s="12"/>
      <c r="BL611" s="12"/>
      <c r="BM611" s="12"/>
      <c r="BN611" s="12"/>
      <c r="BO611" s="12"/>
      <c r="BP611" s="12"/>
      <c r="BQ611" s="12"/>
      <c r="BR611" s="12"/>
      <c r="BS611" s="12"/>
      <c r="BT611" s="12"/>
      <c r="BU611" s="12"/>
      <c r="BV611" s="12"/>
      <c r="BW611" s="12"/>
      <c r="BX611" s="12"/>
      <c r="BY611" s="12"/>
      <c r="BZ611" s="12"/>
      <c r="CA611" s="12"/>
      <c r="CB611" s="12"/>
      <c r="CC611" s="12"/>
    </row>
    <row r="612" spans="1:81" ht="15.75" x14ac:dyDescent="0.25">
      <c r="A612" s="20"/>
      <c r="B612" s="29"/>
      <c r="C612" s="29"/>
      <c r="D612" s="29"/>
      <c r="E612" s="29"/>
      <c r="F612" s="26"/>
      <c r="G612" s="13"/>
      <c r="H612" s="20"/>
      <c r="I612" s="22"/>
      <c r="J612" s="22"/>
      <c r="K612" s="22"/>
      <c r="L612" s="22"/>
      <c r="M612" s="24"/>
      <c r="N612" s="22"/>
      <c r="O612" s="20"/>
      <c r="P612" s="12"/>
      <c r="Q612" s="12"/>
      <c r="R612" s="12"/>
      <c r="S612" s="12"/>
      <c r="T612" s="12"/>
      <c r="U612" s="12"/>
      <c r="V612" s="12"/>
      <c r="W612" s="12"/>
      <c r="X612" s="12"/>
      <c r="Y612" s="12"/>
      <c r="Z612" s="12"/>
      <c r="AA612" s="12"/>
      <c r="AB612" s="12"/>
      <c r="AC612" s="12"/>
      <c r="AD612" s="12"/>
      <c r="AE612" s="12"/>
      <c r="AF612" s="12"/>
      <c r="AG612" s="12"/>
      <c r="AH612" s="12"/>
      <c r="AI612" s="12"/>
      <c r="AJ612" s="12"/>
      <c r="AK612" s="12"/>
      <c r="AL612" s="12"/>
      <c r="AM612" s="12"/>
      <c r="AN612" s="12"/>
      <c r="AO612" s="12"/>
      <c r="AP612" s="12"/>
      <c r="AQ612" s="12"/>
      <c r="AR612" s="12"/>
      <c r="AS612" s="12"/>
      <c r="AT612" s="12"/>
      <c r="AU612" s="12"/>
      <c r="AV612" s="12"/>
      <c r="AW612" s="12"/>
      <c r="AX612" s="12"/>
      <c r="AY612" s="12"/>
      <c r="AZ612" s="12"/>
      <c r="BA612" s="12"/>
      <c r="BB612" s="12"/>
      <c r="BC612" s="12"/>
      <c r="BD612" s="12"/>
      <c r="BE612" s="12"/>
      <c r="BF612" s="12"/>
      <c r="BG612" s="12"/>
      <c r="BH612" s="12"/>
      <c r="BI612" s="12"/>
      <c r="BJ612" s="12"/>
      <c r="BK612" s="12"/>
      <c r="BL612" s="12"/>
      <c r="BM612" s="12"/>
      <c r="BN612" s="12"/>
      <c r="BO612" s="12"/>
      <c r="BP612" s="12"/>
      <c r="BQ612" s="12"/>
      <c r="BR612" s="12"/>
      <c r="BS612" s="12"/>
      <c r="BT612" s="12"/>
      <c r="BU612" s="12"/>
      <c r="BV612" s="12"/>
      <c r="BW612" s="12"/>
      <c r="BX612" s="12"/>
      <c r="BY612" s="12"/>
      <c r="BZ612" s="12"/>
      <c r="CA612" s="12"/>
      <c r="CB612" s="12"/>
      <c r="CC612" s="12"/>
    </row>
    <row r="613" spans="1:81" ht="15.75" x14ac:dyDescent="0.25">
      <c r="A613" s="20"/>
      <c r="B613" s="29"/>
      <c r="C613" s="29"/>
      <c r="D613" s="29"/>
      <c r="E613" s="29"/>
      <c r="F613" s="26"/>
      <c r="G613" s="13"/>
      <c r="H613" s="20"/>
      <c r="I613" s="22"/>
      <c r="J613" s="22"/>
      <c r="K613" s="22"/>
      <c r="L613" s="22"/>
      <c r="M613" s="24"/>
      <c r="N613" s="22"/>
      <c r="O613" s="20"/>
      <c r="P613" s="12"/>
      <c r="Q613" s="12"/>
      <c r="R613" s="12"/>
      <c r="S613" s="12"/>
      <c r="T613" s="12"/>
      <c r="U613" s="12"/>
      <c r="V613" s="12"/>
      <c r="W613" s="12"/>
      <c r="X613" s="12"/>
      <c r="Y613" s="12"/>
      <c r="Z613" s="12"/>
      <c r="AA613" s="12"/>
      <c r="AB613" s="12"/>
      <c r="AC613" s="12"/>
      <c r="AD613" s="12"/>
      <c r="AE613" s="12"/>
      <c r="AF613" s="12"/>
      <c r="AG613" s="12"/>
      <c r="AH613" s="12"/>
      <c r="AI613" s="12"/>
      <c r="AJ613" s="12"/>
      <c r="AK613" s="12"/>
      <c r="AL613" s="12"/>
      <c r="AM613" s="12"/>
      <c r="AN613" s="12"/>
      <c r="AO613" s="12"/>
      <c r="AP613" s="12"/>
      <c r="AQ613" s="12"/>
      <c r="AR613" s="12"/>
      <c r="AS613" s="12"/>
      <c r="AT613" s="12"/>
      <c r="AU613" s="12"/>
      <c r="AV613" s="12"/>
      <c r="AW613" s="12"/>
      <c r="AX613" s="12"/>
      <c r="AY613" s="12"/>
      <c r="AZ613" s="12"/>
      <c r="BA613" s="12"/>
      <c r="BB613" s="12"/>
      <c r="BC613" s="12"/>
      <c r="BD613" s="12"/>
      <c r="BE613" s="12"/>
      <c r="BF613" s="12"/>
      <c r="BG613" s="12"/>
      <c r="BH613" s="12"/>
      <c r="BI613" s="12"/>
      <c r="BJ613" s="12"/>
      <c r="BK613" s="12"/>
      <c r="BL613" s="12"/>
      <c r="BM613" s="12"/>
      <c r="BN613" s="12"/>
      <c r="BO613" s="12"/>
      <c r="BP613" s="12"/>
      <c r="BQ613" s="12"/>
      <c r="BR613" s="12"/>
      <c r="BS613" s="12"/>
      <c r="BT613" s="12"/>
      <c r="BU613" s="12"/>
      <c r="BV613" s="12"/>
      <c r="BW613" s="12"/>
      <c r="BX613" s="12"/>
      <c r="BY613" s="12"/>
      <c r="BZ613" s="12"/>
      <c r="CA613" s="12"/>
      <c r="CB613" s="12"/>
      <c r="CC613" s="12"/>
    </row>
    <row r="614" spans="1:81" ht="15.75" x14ac:dyDescent="0.25">
      <c r="A614" s="20"/>
      <c r="B614" s="29"/>
      <c r="C614" s="29"/>
      <c r="D614" s="29"/>
      <c r="E614" s="29"/>
      <c r="F614" s="26"/>
      <c r="G614" s="13"/>
      <c r="H614" s="20"/>
      <c r="I614" s="22"/>
      <c r="J614" s="22"/>
      <c r="K614" s="22"/>
      <c r="L614" s="22"/>
      <c r="M614" s="24"/>
      <c r="N614" s="22"/>
      <c r="O614" s="20"/>
      <c r="P614" s="12"/>
      <c r="Q614" s="12"/>
      <c r="R614" s="12"/>
      <c r="S614" s="12"/>
      <c r="T614" s="12"/>
      <c r="U614" s="12"/>
      <c r="V614" s="12"/>
      <c r="W614" s="12"/>
      <c r="X614" s="12"/>
      <c r="Y614" s="12"/>
      <c r="Z614" s="12"/>
      <c r="AA614" s="12"/>
      <c r="AB614" s="12"/>
      <c r="AC614" s="12"/>
      <c r="AD614" s="12"/>
      <c r="AE614" s="12"/>
      <c r="AF614" s="12"/>
      <c r="AG614" s="12"/>
      <c r="AH614" s="12"/>
      <c r="AI614" s="12"/>
      <c r="AJ614" s="12"/>
      <c r="AK614" s="12"/>
      <c r="AL614" s="12"/>
      <c r="AM614" s="12"/>
      <c r="AN614" s="12"/>
      <c r="AO614" s="12"/>
      <c r="AP614" s="12"/>
      <c r="AQ614" s="12"/>
      <c r="AR614" s="12"/>
      <c r="AS614" s="12"/>
      <c r="AT614" s="12"/>
      <c r="AU614" s="12"/>
      <c r="AV614" s="12"/>
      <c r="AW614" s="12"/>
      <c r="AX614" s="12"/>
      <c r="AY614" s="12"/>
      <c r="AZ614" s="12"/>
      <c r="BA614" s="12"/>
      <c r="BB614" s="12"/>
      <c r="BC614" s="12"/>
      <c r="BD614" s="12"/>
      <c r="BE614" s="12"/>
      <c r="BF614" s="12"/>
      <c r="BG614" s="12"/>
      <c r="BH614" s="12"/>
      <c r="BI614" s="12"/>
      <c r="BJ614" s="12"/>
      <c r="BK614" s="12"/>
      <c r="BL614" s="12"/>
      <c r="BM614" s="12"/>
      <c r="BN614" s="12"/>
      <c r="BO614" s="12"/>
      <c r="BP614" s="12"/>
      <c r="BQ614" s="12"/>
      <c r="BR614" s="12"/>
      <c r="BS614" s="12"/>
      <c r="BT614" s="12"/>
      <c r="BU614" s="12"/>
      <c r="BV614" s="12"/>
      <c r="BW614" s="12"/>
      <c r="BX614" s="12"/>
      <c r="BY614" s="12"/>
      <c r="BZ614" s="12"/>
      <c r="CA614" s="12"/>
      <c r="CB614" s="12"/>
      <c r="CC614" s="12"/>
    </row>
    <row r="615" spans="1:81" ht="15.75" x14ac:dyDescent="0.25">
      <c r="A615" s="20"/>
      <c r="B615" s="29"/>
      <c r="C615" s="29"/>
      <c r="D615" s="29"/>
      <c r="E615" s="29"/>
      <c r="F615" s="26"/>
      <c r="G615" s="13"/>
      <c r="H615" s="20"/>
      <c r="I615" s="22"/>
      <c r="J615" s="22"/>
      <c r="K615" s="22"/>
      <c r="L615" s="22"/>
      <c r="M615" s="24"/>
      <c r="N615" s="22"/>
      <c r="O615" s="20"/>
      <c r="P615" s="12"/>
      <c r="Q615" s="12"/>
      <c r="R615" s="12"/>
      <c r="S615" s="12"/>
      <c r="T615" s="12"/>
      <c r="U615" s="12"/>
      <c r="V615" s="12"/>
      <c r="W615" s="12"/>
      <c r="X615" s="12"/>
      <c r="Y615" s="12"/>
      <c r="Z615" s="12"/>
      <c r="AA615" s="12"/>
      <c r="AB615" s="12"/>
      <c r="AC615" s="12"/>
      <c r="AD615" s="12"/>
      <c r="AE615" s="12"/>
      <c r="AF615" s="12"/>
      <c r="AG615" s="12"/>
      <c r="AH615" s="12"/>
      <c r="AI615" s="12"/>
      <c r="AJ615" s="12"/>
      <c r="AK615" s="12"/>
      <c r="AL615" s="12"/>
      <c r="AM615" s="12"/>
      <c r="AN615" s="12"/>
      <c r="AO615" s="12"/>
      <c r="AP615" s="12"/>
      <c r="AQ615" s="12"/>
      <c r="AR615" s="12"/>
      <c r="AS615" s="12"/>
      <c r="AT615" s="12"/>
      <c r="AU615" s="12"/>
      <c r="AV615" s="12"/>
      <c r="AW615" s="12"/>
      <c r="AX615" s="12"/>
      <c r="AY615" s="12"/>
      <c r="AZ615" s="12"/>
      <c r="BA615" s="12"/>
      <c r="BB615" s="12"/>
      <c r="BC615" s="12"/>
      <c r="BD615" s="12"/>
      <c r="BE615" s="12"/>
      <c r="BF615" s="12"/>
      <c r="BG615" s="12"/>
      <c r="BH615" s="12"/>
      <c r="BI615" s="12"/>
      <c r="BJ615" s="12"/>
      <c r="BK615" s="12"/>
      <c r="BL615" s="12"/>
      <c r="BM615" s="12"/>
      <c r="BN615" s="12"/>
      <c r="BO615" s="12"/>
      <c r="BP615" s="12"/>
      <c r="BQ615" s="12"/>
      <c r="BR615" s="12"/>
      <c r="BS615" s="12"/>
      <c r="BT615" s="12"/>
      <c r="BU615" s="12"/>
      <c r="BV615" s="12"/>
      <c r="BW615" s="12"/>
      <c r="BX615" s="12"/>
      <c r="BY615" s="12"/>
      <c r="BZ615" s="12"/>
      <c r="CA615" s="12"/>
      <c r="CB615" s="12"/>
      <c r="CC615" s="12"/>
    </row>
    <row r="616" spans="1:81" ht="15.75" x14ac:dyDescent="0.25">
      <c r="A616" s="20"/>
      <c r="B616" s="29"/>
      <c r="C616" s="29"/>
      <c r="D616" s="29"/>
      <c r="E616" s="29"/>
      <c r="F616" s="26"/>
      <c r="G616" s="13"/>
      <c r="H616" s="20"/>
      <c r="I616" s="22"/>
      <c r="J616" s="22"/>
      <c r="K616" s="22"/>
      <c r="L616" s="22"/>
      <c r="M616" s="24"/>
      <c r="N616" s="22"/>
      <c r="O616" s="20"/>
      <c r="P616" s="12"/>
      <c r="Q616" s="12"/>
      <c r="R616" s="12"/>
      <c r="S616" s="12"/>
      <c r="T616" s="12"/>
      <c r="U616" s="12"/>
      <c r="V616" s="12"/>
      <c r="W616" s="12"/>
      <c r="X616" s="12"/>
      <c r="Y616" s="12"/>
      <c r="Z616" s="12"/>
      <c r="AA616" s="12"/>
      <c r="AB616" s="12"/>
      <c r="AC616" s="12"/>
      <c r="AD616" s="12"/>
      <c r="AE616" s="12"/>
      <c r="AF616" s="12"/>
      <c r="AG616" s="12"/>
      <c r="AH616" s="12"/>
      <c r="AI616" s="12"/>
      <c r="AJ616" s="12"/>
      <c r="AK616" s="12"/>
      <c r="AL616" s="12"/>
      <c r="AM616" s="12"/>
      <c r="AN616" s="12"/>
      <c r="AO616" s="12"/>
      <c r="AP616" s="12"/>
      <c r="AQ616" s="12"/>
      <c r="AR616" s="12"/>
      <c r="AS616" s="12"/>
      <c r="AT616" s="12"/>
      <c r="AU616" s="12"/>
      <c r="AV616" s="12"/>
      <c r="AW616" s="12"/>
      <c r="AX616" s="12"/>
      <c r="AY616" s="12"/>
      <c r="AZ616" s="12"/>
      <c r="BA616" s="12"/>
      <c r="BB616" s="12"/>
      <c r="BC616" s="12"/>
      <c r="BD616" s="12"/>
      <c r="BE616" s="12"/>
      <c r="BF616" s="12"/>
      <c r="BG616" s="12"/>
      <c r="BH616" s="12"/>
      <c r="BI616" s="12"/>
      <c r="BJ616" s="12"/>
      <c r="BK616" s="12"/>
      <c r="BL616" s="12"/>
      <c r="BM616" s="12"/>
      <c r="BN616" s="12"/>
      <c r="BO616" s="12"/>
      <c r="BP616" s="12"/>
      <c r="BQ616" s="12"/>
      <c r="BR616" s="12"/>
      <c r="BS616" s="12"/>
      <c r="BT616" s="12"/>
      <c r="BU616" s="12"/>
      <c r="BV616" s="12"/>
      <c r="BW616" s="12"/>
      <c r="BX616" s="12"/>
      <c r="BY616" s="12"/>
      <c r="BZ616" s="12"/>
      <c r="CA616" s="12"/>
      <c r="CB616" s="12"/>
      <c r="CC616" s="12"/>
    </row>
    <row r="617" spans="1:81" ht="15.75" x14ac:dyDescent="0.25">
      <c r="A617" s="20"/>
      <c r="B617" s="29"/>
      <c r="C617" s="29"/>
      <c r="D617" s="29"/>
      <c r="E617" s="29"/>
      <c r="F617" s="26"/>
      <c r="G617" s="13"/>
      <c r="H617" s="20"/>
      <c r="I617" s="22"/>
      <c r="J617" s="22"/>
      <c r="K617" s="22"/>
      <c r="L617" s="22"/>
      <c r="M617" s="24"/>
      <c r="N617" s="22"/>
      <c r="O617" s="20"/>
      <c r="P617" s="12"/>
      <c r="Q617" s="12"/>
      <c r="R617" s="12"/>
      <c r="S617" s="12"/>
      <c r="T617" s="12"/>
      <c r="U617" s="12"/>
      <c r="V617" s="12"/>
      <c r="W617" s="12"/>
      <c r="X617" s="12"/>
      <c r="Y617" s="12"/>
      <c r="Z617" s="12"/>
      <c r="AA617" s="12"/>
      <c r="AB617" s="12"/>
      <c r="AC617" s="12"/>
      <c r="AD617" s="12"/>
      <c r="AE617" s="12"/>
      <c r="AF617" s="12"/>
      <c r="AG617" s="12"/>
      <c r="AH617" s="12"/>
      <c r="AI617" s="12"/>
      <c r="AJ617" s="12"/>
      <c r="AK617" s="12"/>
      <c r="AL617" s="12"/>
      <c r="AM617" s="12"/>
      <c r="AN617" s="12"/>
      <c r="AO617" s="12"/>
      <c r="AP617" s="12"/>
      <c r="AQ617" s="12"/>
      <c r="AR617" s="12"/>
      <c r="AS617" s="12"/>
      <c r="AT617" s="12"/>
      <c r="AU617" s="12"/>
      <c r="AV617" s="12"/>
      <c r="AW617" s="12"/>
      <c r="AX617" s="12"/>
      <c r="AY617" s="12"/>
      <c r="AZ617" s="12"/>
      <c r="BA617" s="12"/>
      <c r="BB617" s="12"/>
      <c r="BC617" s="12"/>
      <c r="BD617" s="12"/>
      <c r="BE617" s="12"/>
      <c r="BF617" s="12"/>
      <c r="BG617" s="12"/>
      <c r="BH617" s="12"/>
      <c r="BI617" s="12"/>
      <c r="BJ617" s="12"/>
      <c r="BK617" s="12"/>
      <c r="BL617" s="12"/>
      <c r="BM617" s="12"/>
      <c r="BN617" s="12"/>
      <c r="BO617" s="12"/>
      <c r="BP617" s="12"/>
      <c r="BQ617" s="12"/>
      <c r="BR617" s="12"/>
      <c r="BS617" s="12"/>
      <c r="BT617" s="12"/>
      <c r="BU617" s="12"/>
      <c r="BV617" s="12"/>
      <c r="BW617" s="12"/>
      <c r="BX617" s="12"/>
      <c r="BY617" s="12"/>
      <c r="BZ617" s="12"/>
      <c r="CA617" s="12"/>
      <c r="CB617" s="12"/>
      <c r="CC617" s="12"/>
    </row>
    <row r="618" spans="1:81" ht="15.75" x14ac:dyDescent="0.25">
      <c r="A618" s="20"/>
      <c r="B618" s="29"/>
      <c r="C618" s="29"/>
      <c r="D618" s="29"/>
      <c r="E618" s="29"/>
      <c r="F618" s="26"/>
      <c r="G618" s="13"/>
      <c r="H618" s="20"/>
      <c r="I618" s="22"/>
      <c r="J618" s="22"/>
      <c r="K618" s="22"/>
      <c r="L618" s="22"/>
      <c r="M618" s="24"/>
      <c r="N618" s="22"/>
      <c r="O618" s="20"/>
      <c r="P618" s="12"/>
      <c r="Q618" s="12"/>
      <c r="R618" s="12"/>
      <c r="S618" s="12"/>
      <c r="T618" s="12"/>
      <c r="U618" s="12"/>
      <c r="V618" s="12"/>
      <c r="W618" s="12"/>
      <c r="X618" s="12"/>
      <c r="Y618" s="12"/>
      <c r="Z618" s="12"/>
      <c r="AA618" s="12"/>
      <c r="AB618" s="12"/>
      <c r="AC618" s="12"/>
      <c r="AD618" s="12"/>
      <c r="AE618" s="12"/>
      <c r="AF618" s="12"/>
      <c r="AG618" s="12"/>
      <c r="AH618" s="12"/>
      <c r="AI618" s="12"/>
      <c r="AJ618" s="12"/>
      <c r="AK618" s="12"/>
      <c r="AL618" s="12"/>
      <c r="AM618" s="12"/>
      <c r="AN618" s="12"/>
      <c r="AO618" s="12"/>
      <c r="AP618" s="12"/>
      <c r="AQ618" s="12"/>
      <c r="AR618" s="12"/>
      <c r="AS618" s="12"/>
      <c r="AT618" s="12"/>
      <c r="AU618" s="12"/>
      <c r="AV618" s="12"/>
      <c r="AW618" s="12"/>
      <c r="AX618" s="12"/>
      <c r="AY618" s="12"/>
      <c r="AZ618" s="12"/>
      <c r="BA618" s="12"/>
      <c r="BB618" s="12"/>
      <c r="BC618" s="12"/>
      <c r="BD618" s="12"/>
      <c r="BE618" s="12"/>
      <c r="BF618" s="12"/>
      <c r="BG618" s="12"/>
      <c r="BH618" s="12"/>
      <c r="BI618" s="12"/>
      <c r="BJ618" s="12"/>
      <c r="BK618" s="12"/>
      <c r="BL618" s="12"/>
      <c r="BM618" s="12"/>
      <c r="BN618" s="12"/>
      <c r="BO618" s="12"/>
      <c r="BP618" s="12"/>
      <c r="BQ618" s="12"/>
      <c r="BR618" s="12"/>
      <c r="BS618" s="12"/>
      <c r="BT618" s="12"/>
      <c r="BU618" s="12"/>
      <c r="BV618" s="12"/>
      <c r="BW618" s="12"/>
      <c r="BX618" s="12"/>
      <c r="BY618" s="12"/>
      <c r="BZ618" s="12"/>
      <c r="CA618" s="12"/>
      <c r="CB618" s="12"/>
      <c r="CC618" s="12"/>
    </row>
    <row r="619" spans="1:81" ht="15.75" x14ac:dyDescent="0.25">
      <c r="A619" s="20"/>
      <c r="B619" s="29"/>
      <c r="C619" s="29"/>
      <c r="D619" s="29"/>
      <c r="E619" s="29"/>
      <c r="F619" s="26"/>
      <c r="G619" s="13"/>
      <c r="H619" s="20"/>
      <c r="I619" s="22"/>
      <c r="J619" s="22"/>
      <c r="K619" s="22"/>
      <c r="L619" s="22"/>
      <c r="M619" s="24"/>
      <c r="N619" s="22"/>
      <c r="O619" s="20"/>
      <c r="P619" s="12"/>
      <c r="Q619" s="12"/>
      <c r="R619" s="12"/>
      <c r="S619" s="12"/>
      <c r="T619" s="12"/>
      <c r="U619" s="12"/>
      <c r="V619" s="12"/>
      <c r="W619" s="12"/>
      <c r="X619" s="12"/>
      <c r="Y619" s="12"/>
      <c r="Z619" s="12"/>
      <c r="AA619" s="12"/>
      <c r="AB619" s="12"/>
      <c r="AC619" s="12"/>
      <c r="AD619" s="12"/>
      <c r="AE619" s="12"/>
      <c r="AF619" s="12"/>
      <c r="AG619" s="12"/>
      <c r="AH619" s="12"/>
      <c r="AI619" s="12"/>
      <c r="AJ619" s="12"/>
      <c r="AK619" s="12"/>
      <c r="AL619" s="12"/>
      <c r="AM619" s="12"/>
      <c r="AN619" s="12"/>
      <c r="AO619" s="12"/>
      <c r="AP619" s="12"/>
      <c r="AQ619" s="12"/>
      <c r="AR619" s="12"/>
      <c r="AS619" s="12"/>
      <c r="AT619" s="12"/>
      <c r="AU619" s="12"/>
      <c r="AV619" s="12"/>
      <c r="AW619" s="12"/>
      <c r="AX619" s="12"/>
      <c r="AY619" s="12"/>
      <c r="AZ619" s="12"/>
      <c r="BA619" s="12"/>
      <c r="BB619" s="12"/>
      <c r="BC619" s="12"/>
      <c r="BD619" s="12"/>
      <c r="BE619" s="12"/>
      <c r="BF619" s="12"/>
      <c r="BG619" s="12"/>
      <c r="BH619" s="12"/>
      <c r="BI619" s="12"/>
      <c r="BJ619" s="12"/>
      <c r="BK619" s="12"/>
      <c r="BL619" s="12"/>
      <c r="BM619" s="12"/>
      <c r="BN619" s="12"/>
      <c r="BO619" s="12"/>
      <c r="BP619" s="12"/>
      <c r="BQ619" s="12"/>
      <c r="BR619" s="12"/>
      <c r="BS619" s="12"/>
      <c r="BT619" s="12"/>
      <c r="BU619" s="12"/>
      <c r="BV619" s="12"/>
      <c r="BW619" s="12"/>
      <c r="BX619" s="12"/>
      <c r="BY619" s="12"/>
      <c r="BZ619" s="12"/>
      <c r="CA619" s="12"/>
      <c r="CB619" s="12"/>
      <c r="CC619" s="12"/>
    </row>
    <row r="620" spans="1:81" ht="15.75" x14ac:dyDescent="0.25">
      <c r="A620" s="20"/>
      <c r="B620" s="29"/>
      <c r="C620" s="29"/>
      <c r="D620" s="29"/>
      <c r="E620" s="29"/>
      <c r="F620" s="26"/>
      <c r="G620" s="13"/>
      <c r="H620" s="20"/>
      <c r="I620" s="22"/>
      <c r="J620" s="22"/>
      <c r="K620" s="22"/>
      <c r="L620" s="22"/>
      <c r="M620" s="24"/>
      <c r="N620" s="22"/>
      <c r="O620" s="20"/>
      <c r="P620" s="12"/>
      <c r="Q620" s="12"/>
      <c r="R620" s="12"/>
      <c r="S620" s="12"/>
      <c r="T620" s="12"/>
      <c r="U620" s="12"/>
      <c r="V620" s="12"/>
      <c r="W620" s="12"/>
      <c r="X620" s="12"/>
      <c r="Y620" s="12"/>
      <c r="Z620" s="12"/>
      <c r="AA620" s="12"/>
      <c r="AB620" s="12"/>
      <c r="AC620" s="12"/>
      <c r="AD620" s="12"/>
      <c r="AE620" s="12"/>
      <c r="AF620" s="12"/>
      <c r="AG620" s="12"/>
      <c r="AH620" s="12"/>
      <c r="AI620" s="12"/>
      <c r="AJ620" s="12"/>
      <c r="AK620" s="12"/>
      <c r="AL620" s="12"/>
      <c r="AM620" s="12"/>
      <c r="AN620" s="12"/>
      <c r="AO620" s="12"/>
      <c r="AP620" s="12"/>
      <c r="AQ620" s="12"/>
      <c r="AR620" s="12"/>
      <c r="AS620" s="12"/>
      <c r="AT620" s="12"/>
      <c r="AU620" s="12"/>
      <c r="AV620" s="12"/>
      <c r="AW620" s="12"/>
      <c r="AX620" s="12"/>
      <c r="AY620" s="12"/>
      <c r="AZ620" s="12"/>
      <c r="BA620" s="12"/>
      <c r="BB620" s="12"/>
      <c r="BC620" s="12"/>
      <c r="BD620" s="12"/>
      <c r="BE620" s="12"/>
      <c r="BF620" s="12"/>
      <c r="BG620" s="12"/>
      <c r="BH620" s="12"/>
      <c r="BI620" s="12"/>
      <c r="BJ620" s="12"/>
      <c r="BK620" s="12"/>
      <c r="BL620" s="12"/>
      <c r="BM620" s="12"/>
      <c r="BN620" s="12"/>
      <c r="BO620" s="12"/>
      <c r="BP620" s="12"/>
      <c r="BQ620" s="12"/>
      <c r="BR620" s="12"/>
      <c r="BS620" s="12"/>
      <c r="BT620" s="12"/>
      <c r="BU620" s="12"/>
      <c r="BV620" s="12"/>
      <c r="BW620" s="12"/>
      <c r="BX620" s="12"/>
      <c r="BY620" s="12"/>
      <c r="BZ620" s="12"/>
      <c r="CA620" s="12"/>
      <c r="CB620" s="12"/>
      <c r="CC620" s="12"/>
    </row>
    <row r="621" spans="1:81" ht="15.75" x14ac:dyDescent="0.25">
      <c r="A621" s="20"/>
      <c r="B621" s="29"/>
      <c r="C621" s="29"/>
      <c r="D621" s="29"/>
      <c r="E621" s="29"/>
      <c r="F621" s="26"/>
      <c r="G621" s="13"/>
      <c r="H621" s="20"/>
      <c r="I621" s="22"/>
      <c r="J621" s="22"/>
      <c r="K621" s="22"/>
      <c r="L621" s="22"/>
      <c r="M621" s="24"/>
      <c r="N621" s="22"/>
      <c r="O621" s="20"/>
      <c r="P621" s="12"/>
      <c r="Q621" s="12"/>
      <c r="R621" s="12"/>
      <c r="S621" s="12"/>
      <c r="T621" s="12"/>
      <c r="U621" s="12"/>
      <c r="V621" s="12"/>
      <c r="W621" s="12"/>
      <c r="X621" s="12"/>
      <c r="Y621" s="12"/>
      <c r="Z621" s="12"/>
      <c r="AA621" s="12"/>
      <c r="AB621" s="12"/>
      <c r="AC621" s="12"/>
      <c r="AD621" s="12"/>
      <c r="AE621" s="12"/>
      <c r="AF621" s="12"/>
      <c r="AG621" s="12"/>
      <c r="AH621" s="12"/>
      <c r="AI621" s="12"/>
      <c r="AJ621" s="12"/>
      <c r="AK621" s="12"/>
      <c r="AL621" s="12"/>
      <c r="AM621" s="12"/>
      <c r="AN621" s="12"/>
      <c r="AO621" s="12"/>
      <c r="AP621" s="12"/>
      <c r="AQ621" s="12"/>
      <c r="AR621" s="12"/>
      <c r="AS621" s="12"/>
      <c r="AT621" s="12"/>
      <c r="AU621" s="12"/>
      <c r="AV621" s="12"/>
      <c r="AW621" s="12"/>
      <c r="AX621" s="12"/>
      <c r="AY621" s="12"/>
      <c r="AZ621" s="12"/>
      <c r="BA621" s="12"/>
      <c r="BB621" s="12"/>
      <c r="BC621" s="12"/>
      <c r="BD621" s="12"/>
      <c r="BE621" s="12"/>
      <c r="BF621" s="12"/>
      <c r="BG621" s="12"/>
      <c r="BH621" s="12"/>
      <c r="BI621" s="12"/>
      <c r="BJ621" s="12"/>
      <c r="BK621" s="12"/>
      <c r="BL621" s="12"/>
      <c r="BM621" s="12"/>
      <c r="BN621" s="12"/>
      <c r="BO621" s="12"/>
      <c r="BP621" s="12"/>
      <c r="BQ621" s="12"/>
      <c r="BR621" s="12"/>
      <c r="BS621" s="12"/>
      <c r="BT621" s="12"/>
      <c r="BU621" s="12"/>
      <c r="BV621" s="12"/>
      <c r="BW621" s="12"/>
      <c r="BX621" s="12"/>
      <c r="BY621" s="12"/>
      <c r="BZ621" s="12"/>
      <c r="CA621" s="12"/>
      <c r="CB621" s="12"/>
      <c r="CC621" s="12"/>
    </row>
    <row r="622" spans="1:81" ht="15.75" x14ac:dyDescent="0.25">
      <c r="A622" s="20"/>
      <c r="B622" s="29"/>
      <c r="C622" s="29"/>
      <c r="D622" s="29"/>
      <c r="E622" s="29"/>
      <c r="F622" s="26"/>
      <c r="G622" s="13"/>
      <c r="H622" s="20"/>
      <c r="I622" s="22"/>
      <c r="J622" s="22"/>
      <c r="K622" s="22"/>
      <c r="L622" s="22"/>
      <c r="M622" s="24"/>
      <c r="N622" s="22"/>
      <c r="O622" s="20"/>
      <c r="P622" s="12"/>
      <c r="Q622" s="12"/>
      <c r="R622" s="12"/>
      <c r="S622" s="12"/>
      <c r="T622" s="12"/>
      <c r="U622" s="12"/>
      <c r="V622" s="12"/>
      <c r="W622" s="12"/>
      <c r="X622" s="12"/>
      <c r="Y622" s="12"/>
      <c r="Z622" s="12"/>
      <c r="AA622" s="12"/>
      <c r="AB622" s="12"/>
      <c r="AC622" s="12"/>
      <c r="AD622" s="12"/>
      <c r="AE622" s="12"/>
      <c r="AF622" s="12"/>
      <c r="AG622" s="12"/>
      <c r="AH622" s="12"/>
      <c r="AI622" s="12"/>
      <c r="AJ622" s="12"/>
      <c r="AK622" s="12"/>
      <c r="AL622" s="12"/>
      <c r="AM622" s="12"/>
      <c r="AN622" s="12"/>
      <c r="AO622" s="12"/>
      <c r="AP622" s="12"/>
      <c r="AQ622" s="12"/>
      <c r="AR622" s="12"/>
      <c r="AS622" s="12"/>
      <c r="AT622" s="12"/>
      <c r="AU622" s="12"/>
      <c r="AV622" s="12"/>
      <c r="AW622" s="12"/>
      <c r="AX622" s="12"/>
      <c r="AY622" s="12"/>
      <c r="AZ622" s="12"/>
      <c r="BA622" s="12"/>
      <c r="BB622" s="12"/>
      <c r="BC622" s="12"/>
      <c r="BD622" s="12"/>
      <c r="BE622" s="12"/>
      <c r="BF622" s="12"/>
      <c r="BG622" s="12"/>
      <c r="BH622" s="12"/>
      <c r="BI622" s="12"/>
      <c r="BJ622" s="12"/>
      <c r="BK622" s="12"/>
      <c r="BL622" s="12"/>
      <c r="BM622" s="12"/>
      <c r="BN622" s="12"/>
      <c r="BO622" s="12"/>
      <c r="BP622" s="12"/>
      <c r="BQ622" s="12"/>
      <c r="BR622" s="12"/>
      <c r="BS622" s="12"/>
      <c r="BT622" s="12"/>
      <c r="BU622" s="12"/>
      <c r="BV622" s="12"/>
      <c r="BW622" s="12"/>
      <c r="BX622" s="12"/>
      <c r="BY622" s="12"/>
      <c r="BZ622" s="12"/>
      <c r="CA622" s="12"/>
      <c r="CB622" s="12"/>
      <c r="CC622" s="12"/>
    </row>
    <row r="623" spans="1:81" ht="15.75" x14ac:dyDescent="0.25">
      <c r="A623" s="20"/>
      <c r="B623" s="29"/>
      <c r="C623" s="29"/>
      <c r="D623" s="29"/>
      <c r="E623" s="29"/>
      <c r="F623" s="26"/>
      <c r="G623" s="13"/>
      <c r="H623" s="20"/>
      <c r="I623" s="22"/>
      <c r="J623" s="22"/>
      <c r="K623" s="22"/>
      <c r="L623" s="22"/>
      <c r="M623" s="24"/>
      <c r="N623" s="22"/>
      <c r="O623" s="20"/>
      <c r="P623" s="12"/>
      <c r="Q623" s="12"/>
      <c r="R623" s="12"/>
      <c r="S623" s="12"/>
      <c r="T623" s="12"/>
      <c r="U623" s="12"/>
      <c r="V623" s="12"/>
      <c r="W623" s="12"/>
      <c r="X623" s="12"/>
      <c r="Y623" s="12"/>
      <c r="Z623" s="12"/>
      <c r="AA623" s="12"/>
      <c r="AB623" s="12"/>
      <c r="AC623" s="12"/>
      <c r="AD623" s="12"/>
      <c r="AE623" s="12"/>
      <c r="AF623" s="12"/>
      <c r="AG623" s="12"/>
      <c r="AH623" s="12"/>
      <c r="AI623" s="12"/>
      <c r="AJ623" s="12"/>
      <c r="AK623" s="12"/>
      <c r="AL623" s="12"/>
      <c r="AM623" s="12"/>
      <c r="AN623" s="12"/>
      <c r="AO623" s="12"/>
      <c r="AP623" s="12"/>
      <c r="AQ623" s="12"/>
      <c r="AR623" s="12"/>
      <c r="AS623" s="12"/>
      <c r="AT623" s="12"/>
      <c r="AU623" s="12"/>
      <c r="AV623" s="12"/>
      <c r="AW623" s="12"/>
      <c r="AX623" s="12"/>
      <c r="AY623" s="12"/>
      <c r="AZ623" s="12"/>
      <c r="BA623" s="12"/>
      <c r="BB623" s="12"/>
      <c r="BC623" s="12"/>
      <c r="BD623" s="12"/>
      <c r="BE623" s="12"/>
      <c r="BF623" s="12"/>
      <c r="BG623" s="12"/>
      <c r="BH623" s="12"/>
      <c r="BI623" s="12"/>
      <c r="BJ623" s="12"/>
      <c r="BK623" s="12"/>
      <c r="BL623" s="12"/>
      <c r="BM623" s="12"/>
      <c r="BN623" s="12"/>
      <c r="BO623" s="12"/>
      <c r="BP623" s="12"/>
      <c r="BQ623" s="12"/>
      <c r="BR623" s="12"/>
      <c r="BS623" s="12"/>
      <c r="BT623" s="12"/>
      <c r="BU623" s="12"/>
      <c r="BV623" s="12"/>
      <c r="BW623" s="12"/>
      <c r="BX623" s="12"/>
      <c r="BY623" s="12"/>
      <c r="BZ623" s="12"/>
      <c r="CA623" s="12"/>
      <c r="CB623" s="12"/>
      <c r="CC623" s="12"/>
    </row>
    <row r="624" spans="1:81" ht="15.75" x14ac:dyDescent="0.25">
      <c r="A624" s="20"/>
      <c r="B624" s="29"/>
      <c r="C624" s="29"/>
      <c r="D624" s="29"/>
      <c r="E624" s="29"/>
      <c r="F624" s="26"/>
      <c r="G624" s="13"/>
      <c r="H624" s="20"/>
      <c r="I624" s="22"/>
      <c r="J624" s="22"/>
      <c r="K624" s="22"/>
      <c r="L624" s="22"/>
      <c r="M624" s="24"/>
      <c r="N624" s="22"/>
      <c r="O624" s="20"/>
      <c r="P624" s="12"/>
      <c r="Q624" s="12"/>
      <c r="R624" s="12"/>
      <c r="S624" s="12"/>
      <c r="T624" s="12"/>
      <c r="U624" s="12"/>
      <c r="V624" s="12"/>
      <c r="W624" s="12"/>
      <c r="X624" s="12"/>
      <c r="Y624" s="12"/>
      <c r="Z624" s="12"/>
      <c r="AA624" s="12"/>
      <c r="AB624" s="12"/>
      <c r="AC624" s="12"/>
      <c r="AD624" s="12"/>
      <c r="AE624" s="12"/>
      <c r="AF624" s="12"/>
      <c r="AG624" s="12"/>
      <c r="AH624" s="12"/>
      <c r="AI624" s="12"/>
      <c r="AJ624" s="12"/>
      <c r="AK624" s="12"/>
      <c r="AL624" s="12"/>
      <c r="AM624" s="12"/>
      <c r="AN624" s="12"/>
      <c r="AO624" s="12"/>
      <c r="AP624" s="12"/>
      <c r="AQ624" s="12"/>
      <c r="AR624" s="12"/>
      <c r="AS624" s="12"/>
      <c r="AT624" s="12"/>
      <c r="AU624" s="12"/>
      <c r="AV624" s="12"/>
      <c r="AW624" s="12"/>
      <c r="AX624" s="12"/>
      <c r="AY624" s="12"/>
      <c r="AZ624" s="12"/>
      <c r="BA624" s="12"/>
      <c r="BB624" s="12"/>
      <c r="BC624" s="12"/>
      <c r="BD624" s="12"/>
      <c r="BE624" s="12"/>
      <c r="BF624" s="12"/>
      <c r="BG624" s="12"/>
      <c r="BH624" s="12"/>
      <c r="BI624" s="12"/>
      <c r="BJ624" s="12"/>
      <c r="BK624" s="12"/>
      <c r="BL624" s="12"/>
      <c r="BM624" s="12"/>
      <c r="BN624" s="12"/>
      <c r="BO624" s="12"/>
      <c r="BP624" s="12"/>
      <c r="BQ624" s="12"/>
      <c r="BR624" s="12"/>
      <c r="BS624" s="12"/>
      <c r="BT624" s="12"/>
      <c r="BU624" s="12"/>
      <c r="BV624" s="12"/>
      <c r="BW624" s="12"/>
      <c r="BX624" s="12"/>
      <c r="BY624" s="12"/>
      <c r="BZ624" s="12"/>
      <c r="CA624" s="12"/>
      <c r="CB624" s="12"/>
      <c r="CC624" s="12"/>
    </row>
    <row r="625" spans="1:81" ht="15.75" x14ac:dyDescent="0.25">
      <c r="A625" s="20"/>
      <c r="B625" s="29"/>
      <c r="C625" s="29"/>
      <c r="D625" s="29"/>
      <c r="E625" s="29"/>
      <c r="F625" s="26"/>
      <c r="G625" s="13"/>
      <c r="H625" s="20"/>
      <c r="I625" s="22"/>
      <c r="J625" s="22"/>
      <c r="K625" s="22"/>
      <c r="L625" s="22"/>
      <c r="M625" s="24"/>
      <c r="N625" s="22"/>
      <c r="O625" s="20"/>
      <c r="P625" s="12"/>
      <c r="Q625" s="12"/>
      <c r="R625" s="12"/>
      <c r="S625" s="12"/>
      <c r="T625" s="12"/>
      <c r="U625" s="12"/>
      <c r="V625" s="12"/>
      <c r="W625" s="12"/>
      <c r="X625" s="12"/>
      <c r="Y625" s="12"/>
      <c r="Z625" s="12"/>
      <c r="AA625" s="12"/>
      <c r="AB625" s="12"/>
      <c r="AC625" s="12"/>
      <c r="AD625" s="12"/>
      <c r="AE625" s="12"/>
      <c r="AF625" s="12"/>
      <c r="AG625" s="12"/>
      <c r="AH625" s="12"/>
      <c r="AI625" s="12"/>
      <c r="AJ625" s="12"/>
      <c r="AK625" s="12"/>
      <c r="AL625" s="12"/>
      <c r="AM625" s="12"/>
      <c r="AN625" s="12"/>
      <c r="AO625" s="12"/>
      <c r="AP625" s="12"/>
      <c r="AQ625" s="12"/>
      <c r="AR625" s="12"/>
      <c r="AS625" s="12"/>
      <c r="AT625" s="12"/>
      <c r="AU625" s="12"/>
      <c r="AV625" s="12"/>
      <c r="AW625" s="12"/>
      <c r="AX625" s="12"/>
      <c r="AY625" s="12"/>
      <c r="AZ625" s="12"/>
      <c r="BA625" s="12"/>
      <c r="BB625" s="12"/>
      <c r="BC625" s="12"/>
      <c r="BD625" s="12"/>
      <c r="BE625" s="12"/>
      <c r="BF625" s="12"/>
      <c r="BG625" s="12"/>
      <c r="BH625" s="12"/>
      <c r="BI625" s="12"/>
      <c r="BJ625" s="12"/>
      <c r="BK625" s="12"/>
      <c r="BL625" s="12"/>
      <c r="BM625" s="12"/>
      <c r="BN625" s="12"/>
      <c r="BO625" s="12"/>
      <c r="BP625" s="12"/>
      <c r="BQ625" s="12"/>
      <c r="BR625" s="12"/>
      <c r="BS625" s="12"/>
      <c r="BT625" s="12"/>
      <c r="BU625" s="12"/>
      <c r="BV625" s="12"/>
      <c r="BW625" s="12"/>
      <c r="BX625" s="12"/>
      <c r="BY625" s="12"/>
      <c r="BZ625" s="12"/>
      <c r="CA625" s="12"/>
      <c r="CB625" s="12"/>
      <c r="CC625" s="12"/>
    </row>
    <row r="626" spans="1:81" ht="15.75" x14ac:dyDescent="0.25">
      <c r="A626" s="20"/>
      <c r="B626" s="29"/>
      <c r="C626" s="29"/>
      <c r="D626" s="29"/>
      <c r="E626" s="29"/>
      <c r="F626" s="26"/>
      <c r="G626" s="13"/>
      <c r="H626" s="20"/>
      <c r="I626" s="22"/>
      <c r="J626" s="22"/>
      <c r="K626" s="22"/>
      <c r="L626" s="22"/>
      <c r="M626" s="24"/>
      <c r="N626" s="22"/>
      <c r="O626" s="20"/>
      <c r="P626" s="12"/>
      <c r="Q626" s="12"/>
      <c r="R626" s="12"/>
      <c r="S626" s="12"/>
      <c r="T626" s="12"/>
      <c r="U626" s="12"/>
      <c r="V626" s="12"/>
      <c r="W626" s="12"/>
      <c r="X626" s="12"/>
      <c r="Y626" s="12"/>
      <c r="Z626" s="12"/>
      <c r="AA626" s="12"/>
      <c r="AB626" s="12"/>
      <c r="AC626" s="12"/>
      <c r="AD626" s="12"/>
      <c r="AE626" s="12"/>
      <c r="AF626" s="12"/>
      <c r="AG626" s="12"/>
      <c r="AH626" s="12"/>
      <c r="AI626" s="12"/>
      <c r="AJ626" s="12"/>
      <c r="AK626" s="12"/>
      <c r="AL626" s="12"/>
      <c r="AM626" s="12"/>
      <c r="AN626" s="12"/>
      <c r="AO626" s="12"/>
      <c r="AP626" s="12"/>
      <c r="AQ626" s="12"/>
      <c r="AR626" s="12"/>
      <c r="AS626" s="12"/>
      <c r="AT626" s="12"/>
      <c r="AU626" s="12"/>
      <c r="AV626" s="12"/>
      <c r="AW626" s="12"/>
      <c r="AX626" s="12"/>
      <c r="AY626" s="12"/>
      <c r="AZ626" s="12"/>
      <c r="BA626" s="12"/>
      <c r="BB626" s="12"/>
      <c r="BC626" s="12"/>
      <c r="BD626" s="12"/>
      <c r="BE626" s="12"/>
      <c r="BF626" s="12"/>
      <c r="BG626" s="12"/>
      <c r="BH626" s="12"/>
      <c r="BI626" s="12"/>
      <c r="BJ626" s="12"/>
      <c r="BK626" s="12"/>
      <c r="BL626" s="12"/>
      <c r="BM626" s="12"/>
      <c r="BN626" s="12"/>
      <c r="BO626" s="12"/>
      <c r="BP626" s="12"/>
      <c r="BQ626" s="12"/>
      <c r="BR626" s="12"/>
      <c r="BS626" s="12"/>
      <c r="BT626" s="12"/>
      <c r="BU626" s="12"/>
      <c r="BV626" s="12"/>
      <c r="BW626" s="12"/>
      <c r="BX626" s="12"/>
      <c r="BY626" s="12"/>
      <c r="BZ626" s="12"/>
      <c r="CA626" s="12"/>
      <c r="CB626" s="12"/>
      <c r="CC626" s="12"/>
    </row>
    <row r="627" spans="1:81" ht="15.75" x14ac:dyDescent="0.25">
      <c r="A627" s="20"/>
      <c r="B627" s="29"/>
      <c r="C627" s="29"/>
      <c r="D627" s="29"/>
      <c r="E627" s="29"/>
      <c r="F627" s="26"/>
      <c r="G627" s="13"/>
      <c r="H627" s="20"/>
      <c r="I627" s="22"/>
      <c r="J627" s="22"/>
      <c r="K627" s="22"/>
      <c r="L627" s="22"/>
      <c r="M627" s="24"/>
      <c r="N627" s="22"/>
      <c r="O627" s="20"/>
      <c r="P627" s="12"/>
      <c r="Q627" s="12"/>
      <c r="R627" s="12"/>
      <c r="S627" s="12"/>
      <c r="T627" s="12"/>
      <c r="U627" s="12"/>
      <c r="V627" s="12"/>
      <c r="W627" s="12"/>
      <c r="X627" s="12"/>
      <c r="Y627" s="12"/>
      <c r="Z627" s="12"/>
      <c r="AA627" s="12"/>
      <c r="AB627" s="12"/>
      <c r="AC627" s="12"/>
      <c r="AD627" s="12"/>
      <c r="AE627" s="12"/>
      <c r="AF627" s="12"/>
      <c r="AG627" s="12"/>
      <c r="AH627" s="12"/>
      <c r="AI627" s="12"/>
      <c r="AJ627" s="12"/>
      <c r="AK627" s="12"/>
      <c r="AL627" s="12"/>
      <c r="AM627" s="12"/>
      <c r="AN627" s="12"/>
      <c r="AO627" s="12"/>
      <c r="AP627" s="12"/>
      <c r="AQ627" s="12"/>
      <c r="AR627" s="12"/>
      <c r="AS627" s="12"/>
      <c r="AT627" s="12"/>
      <c r="AU627" s="12"/>
      <c r="AV627" s="12"/>
      <c r="AW627" s="12"/>
      <c r="AX627" s="12"/>
      <c r="AY627" s="12"/>
      <c r="AZ627" s="12"/>
      <c r="BA627" s="12"/>
      <c r="BB627" s="12"/>
      <c r="BC627" s="12"/>
      <c r="BD627" s="12"/>
      <c r="BE627" s="12"/>
      <c r="BF627" s="12"/>
      <c r="BG627" s="12"/>
      <c r="BH627" s="12"/>
      <c r="BI627" s="12"/>
      <c r="BJ627" s="12"/>
      <c r="BK627" s="12"/>
      <c r="BL627" s="12"/>
      <c r="BM627" s="12"/>
      <c r="BN627" s="12"/>
      <c r="BO627" s="12"/>
      <c r="BP627" s="12"/>
      <c r="BQ627" s="12"/>
      <c r="BR627" s="12"/>
      <c r="BS627" s="12"/>
      <c r="BT627" s="12"/>
      <c r="BU627" s="12"/>
      <c r="BV627" s="12"/>
      <c r="BW627" s="12"/>
      <c r="BX627" s="12"/>
      <c r="BY627" s="12"/>
      <c r="BZ627" s="12"/>
      <c r="CA627" s="12"/>
      <c r="CB627" s="12"/>
      <c r="CC627" s="12"/>
    </row>
    <row r="628" spans="1:81" ht="15.75" x14ac:dyDescent="0.25">
      <c r="A628" s="20"/>
      <c r="B628" s="29"/>
      <c r="C628" s="29"/>
      <c r="D628" s="29"/>
      <c r="E628" s="29"/>
      <c r="F628" s="26"/>
      <c r="G628" s="13"/>
      <c r="H628" s="20"/>
      <c r="I628" s="22"/>
      <c r="J628" s="22"/>
      <c r="K628" s="22"/>
      <c r="L628" s="22"/>
      <c r="M628" s="24"/>
      <c r="N628" s="22"/>
      <c r="O628" s="20"/>
      <c r="P628" s="12"/>
      <c r="Q628" s="12"/>
      <c r="R628" s="12"/>
      <c r="S628" s="12"/>
      <c r="T628" s="12"/>
      <c r="U628" s="12"/>
      <c r="V628" s="12"/>
      <c r="W628" s="12"/>
      <c r="X628" s="12"/>
      <c r="Y628" s="12"/>
      <c r="Z628" s="12"/>
      <c r="AA628" s="12"/>
      <c r="AB628" s="12"/>
      <c r="AC628" s="12"/>
      <c r="AD628" s="12"/>
      <c r="AE628" s="12"/>
      <c r="AF628" s="12"/>
      <c r="AG628" s="12"/>
      <c r="AH628" s="12"/>
      <c r="AI628" s="12"/>
      <c r="AJ628" s="12"/>
      <c r="AK628" s="12"/>
      <c r="AL628" s="12"/>
      <c r="AM628" s="12"/>
      <c r="AN628" s="12"/>
      <c r="AO628" s="12"/>
      <c r="AP628" s="12"/>
      <c r="AQ628" s="12"/>
      <c r="AR628" s="12"/>
      <c r="AS628" s="12"/>
      <c r="AT628" s="12"/>
      <c r="AU628" s="12"/>
      <c r="AV628" s="12"/>
      <c r="AW628" s="12"/>
      <c r="AX628" s="12"/>
      <c r="AY628" s="12"/>
      <c r="AZ628" s="12"/>
      <c r="BA628" s="12"/>
      <c r="BB628" s="12"/>
      <c r="BC628" s="12"/>
      <c r="BD628" s="12"/>
      <c r="BE628" s="12"/>
      <c r="BF628" s="12"/>
      <c r="BG628" s="12"/>
      <c r="BH628" s="12"/>
      <c r="BI628" s="12"/>
      <c r="BJ628" s="12"/>
      <c r="BK628" s="12"/>
      <c r="BL628" s="12"/>
      <c r="BM628" s="12"/>
      <c r="BN628" s="12"/>
      <c r="BO628" s="12"/>
      <c r="BP628" s="12"/>
      <c r="BQ628" s="12"/>
      <c r="BR628" s="12"/>
      <c r="BS628" s="12"/>
      <c r="BT628" s="12"/>
      <c r="BU628" s="12"/>
      <c r="BV628" s="12"/>
      <c r="BW628" s="12"/>
      <c r="BX628" s="12"/>
      <c r="BY628" s="12"/>
      <c r="BZ628" s="12"/>
      <c r="CA628" s="12"/>
      <c r="CB628" s="12"/>
      <c r="CC628" s="12"/>
    </row>
    <row r="629" spans="1:81" ht="15.75" x14ac:dyDescent="0.25">
      <c r="A629" s="20"/>
      <c r="B629" s="29"/>
      <c r="C629" s="29"/>
      <c r="D629" s="29"/>
      <c r="E629" s="29"/>
      <c r="F629" s="26"/>
      <c r="G629" s="13"/>
      <c r="H629" s="20"/>
      <c r="I629" s="22"/>
      <c r="J629" s="22"/>
      <c r="K629" s="22"/>
      <c r="L629" s="22"/>
      <c r="M629" s="24"/>
      <c r="N629" s="22"/>
      <c r="O629" s="20"/>
      <c r="P629" s="12"/>
      <c r="Q629" s="12"/>
      <c r="R629" s="12"/>
      <c r="S629" s="12"/>
      <c r="T629" s="12"/>
      <c r="U629" s="12"/>
      <c r="V629" s="12"/>
      <c r="W629" s="12"/>
      <c r="X629" s="12"/>
      <c r="Y629" s="12"/>
      <c r="Z629" s="12"/>
      <c r="AA629" s="12"/>
      <c r="AB629" s="12"/>
      <c r="AC629" s="12"/>
      <c r="AD629" s="12"/>
      <c r="AE629" s="12"/>
      <c r="AF629" s="12"/>
      <c r="AG629" s="12"/>
      <c r="AH629" s="12"/>
      <c r="AI629" s="12"/>
      <c r="AJ629" s="12"/>
      <c r="AK629" s="12"/>
      <c r="AL629" s="12"/>
      <c r="AM629" s="12"/>
      <c r="AN629" s="12"/>
      <c r="AO629" s="12"/>
      <c r="AP629" s="12"/>
      <c r="AQ629" s="12"/>
      <c r="AR629" s="12"/>
      <c r="AS629" s="12"/>
      <c r="AT629" s="12"/>
      <c r="AU629" s="12"/>
      <c r="AV629" s="12"/>
      <c r="AW629" s="12"/>
      <c r="AX629" s="12"/>
      <c r="AY629" s="12"/>
      <c r="AZ629" s="12"/>
      <c r="BA629" s="12"/>
      <c r="BB629" s="12"/>
      <c r="BC629" s="12"/>
      <c r="BD629" s="12"/>
      <c r="BE629" s="12"/>
      <c r="BF629" s="12"/>
      <c r="BG629" s="12"/>
      <c r="BH629" s="12"/>
      <c r="BI629" s="12"/>
      <c r="BJ629" s="12"/>
      <c r="BK629" s="12"/>
      <c r="BL629" s="12"/>
      <c r="BM629" s="12"/>
      <c r="BN629" s="12"/>
      <c r="BO629" s="12"/>
      <c r="BP629" s="12"/>
      <c r="BQ629" s="12"/>
      <c r="BR629" s="12"/>
      <c r="BS629" s="12"/>
      <c r="BT629" s="12"/>
      <c r="BU629" s="12"/>
      <c r="BV629" s="12"/>
      <c r="BW629" s="12"/>
      <c r="BX629" s="12"/>
      <c r="BY629" s="12"/>
      <c r="BZ629" s="12"/>
      <c r="CA629" s="12"/>
      <c r="CB629" s="12"/>
      <c r="CC629" s="12"/>
    </row>
    <row r="630" spans="1:81" ht="15.75" x14ac:dyDescent="0.25">
      <c r="A630" s="20"/>
      <c r="B630" s="29"/>
      <c r="C630" s="29"/>
      <c r="D630" s="29"/>
      <c r="E630" s="29"/>
      <c r="F630" s="26"/>
      <c r="G630" s="13"/>
      <c r="H630" s="20"/>
      <c r="I630" s="22"/>
      <c r="J630" s="22"/>
      <c r="K630" s="22"/>
      <c r="L630" s="22"/>
      <c r="M630" s="24"/>
      <c r="N630" s="22"/>
      <c r="O630" s="20"/>
      <c r="P630" s="12"/>
      <c r="Q630" s="12"/>
      <c r="R630" s="12"/>
      <c r="S630" s="12"/>
      <c r="T630" s="12"/>
      <c r="U630" s="12"/>
      <c r="V630" s="12"/>
      <c r="W630" s="12"/>
      <c r="X630" s="12"/>
      <c r="Y630" s="12"/>
      <c r="Z630" s="12"/>
      <c r="AA630" s="12"/>
      <c r="AB630" s="12"/>
      <c r="AC630" s="12"/>
      <c r="AD630" s="12"/>
      <c r="AE630" s="12"/>
      <c r="AF630" s="12"/>
      <c r="AG630" s="12"/>
      <c r="AH630" s="12"/>
      <c r="AI630" s="12"/>
      <c r="AJ630" s="12"/>
      <c r="AK630" s="12"/>
      <c r="AL630" s="12"/>
      <c r="AM630" s="12"/>
      <c r="AN630" s="12"/>
      <c r="AO630" s="12"/>
      <c r="AP630" s="12"/>
      <c r="AQ630" s="12"/>
      <c r="AR630" s="12"/>
      <c r="AS630" s="12"/>
      <c r="AT630" s="12"/>
      <c r="AU630" s="12"/>
      <c r="AV630" s="12"/>
      <c r="AW630" s="12"/>
      <c r="AX630" s="12"/>
      <c r="AY630" s="12"/>
      <c r="AZ630" s="12"/>
      <c r="BA630" s="12"/>
      <c r="BB630" s="12"/>
      <c r="BC630" s="12"/>
      <c r="BD630" s="12"/>
      <c r="BE630" s="12"/>
      <c r="BF630" s="12"/>
      <c r="BG630" s="12"/>
      <c r="BH630" s="12"/>
      <c r="BI630" s="12"/>
      <c r="BJ630" s="12"/>
      <c r="BK630" s="12"/>
      <c r="BL630" s="12"/>
      <c r="BM630" s="12"/>
      <c r="BN630" s="12"/>
      <c r="BO630" s="12"/>
      <c r="BP630" s="12"/>
      <c r="BQ630" s="12"/>
      <c r="BR630" s="12"/>
      <c r="BS630" s="12"/>
      <c r="BT630" s="12"/>
      <c r="BU630" s="12"/>
      <c r="BV630" s="12"/>
      <c r="BW630" s="12"/>
      <c r="BX630" s="12"/>
      <c r="BY630" s="12"/>
      <c r="BZ630" s="12"/>
      <c r="CA630" s="12"/>
      <c r="CB630" s="12"/>
      <c r="CC630" s="12"/>
    </row>
    <row r="631" spans="1:81" ht="15.75" x14ac:dyDescent="0.25">
      <c r="A631" s="20"/>
      <c r="B631" s="29"/>
      <c r="C631" s="29"/>
      <c r="D631" s="29"/>
      <c r="E631" s="29"/>
      <c r="F631" s="26"/>
      <c r="G631" s="13"/>
      <c r="H631" s="20"/>
      <c r="I631" s="22"/>
      <c r="J631" s="22"/>
      <c r="K631" s="22"/>
      <c r="L631" s="22"/>
      <c r="M631" s="24"/>
      <c r="N631" s="22"/>
      <c r="O631" s="20"/>
      <c r="P631" s="12"/>
      <c r="Q631" s="12"/>
      <c r="R631" s="12"/>
      <c r="S631" s="12"/>
      <c r="T631" s="12"/>
      <c r="U631" s="12"/>
      <c r="V631" s="12"/>
      <c r="W631" s="12"/>
      <c r="X631" s="12"/>
      <c r="Y631" s="12"/>
      <c r="Z631" s="12"/>
      <c r="AA631" s="12"/>
      <c r="AB631" s="12"/>
      <c r="AC631" s="12"/>
      <c r="AD631" s="12"/>
      <c r="AE631" s="12"/>
      <c r="AF631" s="12"/>
      <c r="AG631" s="12"/>
      <c r="AH631" s="12"/>
      <c r="AI631" s="12"/>
      <c r="AJ631" s="12"/>
      <c r="AK631" s="12"/>
      <c r="AL631" s="12"/>
      <c r="AM631" s="12"/>
      <c r="AN631" s="12"/>
      <c r="AO631" s="12"/>
      <c r="AP631" s="12"/>
      <c r="AQ631" s="12"/>
      <c r="AR631" s="12"/>
      <c r="AS631" s="12"/>
      <c r="AT631" s="12"/>
      <c r="AU631" s="12"/>
      <c r="AV631" s="12"/>
      <c r="AW631" s="12"/>
      <c r="AX631" s="12"/>
      <c r="AY631" s="12"/>
      <c r="AZ631" s="12"/>
      <c r="BA631" s="12"/>
      <c r="BB631" s="12"/>
      <c r="BC631" s="12"/>
      <c r="BD631" s="12"/>
      <c r="BE631" s="12"/>
      <c r="BF631" s="12"/>
      <c r="BG631" s="12"/>
      <c r="BH631" s="12"/>
      <c r="BI631" s="12"/>
      <c r="BJ631" s="12"/>
      <c r="BK631" s="12"/>
      <c r="BL631" s="12"/>
      <c r="BM631" s="12"/>
      <c r="BN631" s="12"/>
      <c r="BO631" s="12"/>
      <c r="BP631" s="12"/>
      <c r="BQ631" s="12"/>
      <c r="BR631" s="12"/>
      <c r="BS631" s="12"/>
      <c r="BT631" s="12"/>
      <c r="BU631" s="12"/>
      <c r="BV631" s="12"/>
      <c r="BW631" s="12"/>
      <c r="BX631" s="12"/>
      <c r="BY631" s="12"/>
      <c r="BZ631" s="12"/>
      <c r="CA631" s="12"/>
      <c r="CB631" s="12"/>
      <c r="CC631" s="12"/>
    </row>
    <row r="632" spans="1:81" ht="15.75" x14ac:dyDescent="0.25">
      <c r="A632" s="20"/>
      <c r="B632" s="29"/>
      <c r="C632" s="29"/>
      <c r="D632" s="29"/>
      <c r="E632" s="29"/>
      <c r="F632" s="26"/>
      <c r="G632" s="13"/>
      <c r="H632" s="20"/>
      <c r="I632" s="22"/>
      <c r="J632" s="22"/>
      <c r="K632" s="22"/>
      <c r="L632" s="22"/>
      <c r="M632" s="24"/>
      <c r="N632" s="22"/>
      <c r="O632" s="20"/>
      <c r="P632" s="12"/>
      <c r="Q632" s="12"/>
      <c r="R632" s="12"/>
      <c r="S632" s="12"/>
      <c r="T632" s="12"/>
      <c r="U632" s="12"/>
      <c r="V632" s="12"/>
      <c r="W632" s="12"/>
      <c r="X632" s="12"/>
      <c r="Y632" s="12"/>
      <c r="Z632" s="12"/>
      <c r="AA632" s="12"/>
      <c r="AB632" s="12"/>
      <c r="AC632" s="12"/>
      <c r="AD632" s="12"/>
      <c r="AE632" s="12"/>
      <c r="AF632" s="12"/>
      <c r="AG632" s="12"/>
      <c r="AH632" s="12"/>
      <c r="AI632" s="12"/>
      <c r="AJ632" s="12"/>
      <c r="AK632" s="12"/>
      <c r="AL632" s="12"/>
      <c r="AM632" s="12"/>
      <c r="AN632" s="12"/>
      <c r="AO632" s="12"/>
      <c r="AP632" s="12"/>
      <c r="AQ632" s="12"/>
      <c r="AR632" s="12"/>
      <c r="AS632" s="12"/>
      <c r="AT632" s="12"/>
      <c r="AU632" s="12"/>
      <c r="AV632" s="12"/>
      <c r="AW632" s="12"/>
      <c r="AX632" s="12"/>
      <c r="AY632" s="12"/>
      <c r="AZ632" s="12"/>
      <c r="BA632" s="12"/>
      <c r="BB632" s="12"/>
      <c r="BC632" s="12"/>
      <c r="BD632" s="12"/>
      <c r="BE632" s="12"/>
      <c r="BF632" s="12"/>
      <c r="BG632" s="12"/>
      <c r="BH632" s="12"/>
      <c r="BI632" s="12"/>
      <c r="BJ632" s="12"/>
      <c r="BK632" s="12"/>
      <c r="BL632" s="12"/>
      <c r="BM632" s="12"/>
      <c r="BN632" s="12"/>
      <c r="BO632" s="12"/>
      <c r="BP632" s="12"/>
      <c r="BQ632" s="12"/>
      <c r="BR632" s="12"/>
      <c r="BS632" s="12"/>
      <c r="BT632" s="12"/>
      <c r="BU632" s="12"/>
      <c r="BV632" s="12"/>
      <c r="BW632" s="12"/>
      <c r="BX632" s="12"/>
      <c r="BY632" s="12"/>
      <c r="BZ632" s="12"/>
      <c r="CA632" s="12"/>
      <c r="CB632" s="12"/>
      <c r="CC632" s="12"/>
    </row>
    <row r="633" spans="1:81" ht="15.75" x14ac:dyDescent="0.25">
      <c r="A633" s="20"/>
      <c r="B633" s="29"/>
      <c r="C633" s="29"/>
      <c r="D633" s="29"/>
      <c r="E633" s="29"/>
      <c r="F633" s="26"/>
      <c r="G633" s="13"/>
      <c r="H633" s="20"/>
      <c r="I633" s="22"/>
      <c r="J633" s="22"/>
      <c r="K633" s="22"/>
      <c r="L633" s="22"/>
      <c r="M633" s="24"/>
      <c r="N633" s="22"/>
      <c r="O633" s="20"/>
      <c r="P633" s="12"/>
      <c r="Q633" s="12"/>
      <c r="R633" s="12"/>
      <c r="S633" s="12"/>
      <c r="T633" s="12"/>
      <c r="U633" s="12"/>
      <c r="V633" s="12"/>
      <c r="W633" s="12"/>
      <c r="X633" s="12"/>
      <c r="Y633" s="12"/>
      <c r="Z633" s="12"/>
      <c r="AA633" s="12"/>
      <c r="AB633" s="12"/>
      <c r="AC633" s="12"/>
      <c r="AD633" s="12"/>
      <c r="AE633" s="12"/>
      <c r="AF633" s="12"/>
      <c r="AG633" s="12"/>
      <c r="AH633" s="12"/>
      <c r="AI633" s="12"/>
      <c r="AJ633" s="12"/>
      <c r="AK633" s="12"/>
      <c r="AL633" s="12"/>
      <c r="AM633" s="12"/>
      <c r="AN633" s="12"/>
      <c r="AO633" s="12"/>
      <c r="AP633" s="12"/>
      <c r="AQ633" s="12"/>
      <c r="AR633" s="12"/>
      <c r="AS633" s="12"/>
      <c r="AT633" s="12"/>
      <c r="AU633" s="12"/>
      <c r="AV633" s="12"/>
      <c r="AW633" s="12"/>
      <c r="AX633" s="12"/>
      <c r="AY633" s="12"/>
      <c r="AZ633" s="12"/>
      <c r="BA633" s="12"/>
      <c r="BB633" s="12"/>
      <c r="BC633" s="12"/>
      <c r="BD633" s="12"/>
      <c r="BE633" s="12"/>
      <c r="BF633" s="12"/>
      <c r="BG633" s="12"/>
      <c r="BH633" s="12"/>
      <c r="BI633" s="12"/>
      <c r="BJ633" s="12"/>
      <c r="BK633" s="12"/>
      <c r="BL633" s="12"/>
      <c r="BM633" s="12"/>
      <c r="BN633" s="12"/>
      <c r="BO633" s="12"/>
      <c r="BP633" s="12"/>
      <c r="BQ633" s="12"/>
      <c r="BR633" s="12"/>
      <c r="BS633" s="12"/>
      <c r="BT633" s="12"/>
      <c r="BU633" s="12"/>
      <c r="BV633" s="12"/>
      <c r="BW633" s="12"/>
      <c r="BX633" s="12"/>
      <c r="BY633" s="12"/>
      <c r="BZ633" s="12"/>
      <c r="CA633" s="12"/>
      <c r="CB633" s="12"/>
      <c r="CC633" s="12"/>
    </row>
    <row r="634" spans="1:81" ht="15.75" x14ac:dyDescent="0.25">
      <c r="A634" s="20"/>
      <c r="B634" s="29"/>
      <c r="C634" s="29"/>
      <c r="D634" s="29"/>
      <c r="E634" s="29"/>
      <c r="F634" s="26"/>
      <c r="G634" s="13"/>
      <c r="H634" s="20"/>
      <c r="I634" s="22"/>
      <c r="J634" s="22"/>
      <c r="K634" s="22"/>
      <c r="L634" s="22"/>
      <c r="M634" s="24"/>
      <c r="N634" s="22"/>
      <c r="O634" s="20"/>
      <c r="P634" s="12"/>
      <c r="Q634" s="12"/>
      <c r="R634" s="12"/>
      <c r="S634" s="12"/>
      <c r="T634" s="12"/>
      <c r="U634" s="12"/>
      <c r="V634" s="12"/>
      <c r="W634" s="12"/>
      <c r="X634" s="12"/>
      <c r="Y634" s="12"/>
      <c r="Z634" s="12"/>
      <c r="AA634" s="12"/>
      <c r="AB634" s="12"/>
      <c r="AC634" s="12"/>
      <c r="AD634" s="12"/>
      <c r="AE634" s="12"/>
      <c r="AF634" s="12"/>
      <c r="AG634" s="12"/>
      <c r="AH634" s="12"/>
      <c r="AI634" s="12"/>
      <c r="AJ634" s="12"/>
      <c r="AK634" s="12"/>
      <c r="AL634" s="12"/>
      <c r="AM634" s="12"/>
      <c r="AN634" s="12"/>
      <c r="AO634" s="12"/>
      <c r="AP634" s="12"/>
      <c r="AQ634" s="12"/>
      <c r="AR634" s="12"/>
      <c r="AS634" s="12"/>
      <c r="AT634" s="12"/>
      <c r="AU634" s="12"/>
      <c r="AV634" s="12"/>
      <c r="AW634" s="12"/>
      <c r="AX634" s="12"/>
      <c r="AY634" s="12"/>
      <c r="AZ634" s="12"/>
      <c r="BA634" s="12"/>
      <c r="BB634" s="12"/>
      <c r="BC634" s="12"/>
      <c r="BD634" s="12"/>
      <c r="BE634" s="12"/>
      <c r="BF634" s="12"/>
      <c r="BG634" s="12"/>
      <c r="BH634" s="12"/>
      <c r="BI634" s="12"/>
      <c r="BJ634" s="12"/>
      <c r="BK634" s="12"/>
      <c r="BL634" s="12"/>
      <c r="BM634" s="12"/>
      <c r="BN634" s="12"/>
      <c r="BO634" s="12"/>
      <c r="BP634" s="12"/>
      <c r="BQ634" s="12"/>
      <c r="BR634" s="12"/>
      <c r="BS634" s="12"/>
      <c r="BT634" s="12"/>
      <c r="BU634" s="12"/>
      <c r="BV634" s="12"/>
      <c r="BW634" s="12"/>
      <c r="BX634" s="12"/>
      <c r="BY634" s="12"/>
      <c r="BZ634" s="12"/>
      <c r="CA634" s="12"/>
      <c r="CB634" s="12"/>
      <c r="CC634" s="12"/>
    </row>
    <row r="635" spans="1:81" ht="15.75" x14ac:dyDescent="0.25">
      <c r="A635" s="20"/>
      <c r="B635" s="29"/>
      <c r="C635" s="29"/>
      <c r="D635" s="29"/>
      <c r="E635" s="29"/>
      <c r="F635" s="26"/>
      <c r="G635" s="13"/>
      <c r="H635" s="20"/>
      <c r="I635" s="22"/>
      <c r="J635" s="22"/>
      <c r="K635" s="22"/>
      <c r="L635" s="22"/>
      <c r="M635" s="24"/>
      <c r="N635" s="22"/>
      <c r="O635" s="20"/>
      <c r="P635" s="12"/>
      <c r="Q635" s="12"/>
      <c r="R635" s="12"/>
      <c r="S635" s="12"/>
      <c r="T635" s="12"/>
      <c r="U635" s="12"/>
      <c r="V635" s="12"/>
      <c r="W635" s="12"/>
      <c r="X635" s="12"/>
      <c r="Y635" s="12"/>
      <c r="Z635" s="12"/>
      <c r="AA635" s="12"/>
      <c r="AB635" s="12"/>
      <c r="AC635" s="12"/>
      <c r="AD635" s="12"/>
      <c r="AE635" s="12"/>
      <c r="AF635" s="12"/>
      <c r="AG635" s="12"/>
      <c r="AH635" s="12"/>
      <c r="AI635" s="12"/>
      <c r="AJ635" s="12"/>
      <c r="AK635" s="12"/>
      <c r="AL635" s="12"/>
      <c r="AM635" s="12"/>
      <c r="AN635" s="12"/>
      <c r="AO635" s="12"/>
      <c r="AP635" s="12"/>
      <c r="AQ635" s="12"/>
      <c r="AR635" s="12"/>
      <c r="AS635" s="12"/>
      <c r="AT635" s="12"/>
      <c r="AU635" s="12"/>
      <c r="AV635" s="12"/>
      <c r="AW635" s="12"/>
      <c r="AX635" s="12"/>
      <c r="AY635" s="12"/>
      <c r="AZ635" s="12"/>
      <c r="BA635" s="12"/>
      <c r="BB635" s="12"/>
      <c r="BC635" s="12"/>
      <c r="BD635" s="12"/>
      <c r="BE635" s="12"/>
      <c r="BF635" s="12"/>
      <c r="BG635" s="12"/>
      <c r="BH635" s="12"/>
      <c r="BI635" s="12"/>
      <c r="BJ635" s="12"/>
      <c r="BK635" s="12"/>
      <c r="BL635" s="12"/>
      <c r="BM635" s="12"/>
      <c r="BN635" s="12"/>
      <c r="BO635" s="12"/>
      <c r="BP635" s="12"/>
      <c r="BQ635" s="12"/>
      <c r="BR635" s="12"/>
      <c r="BS635" s="12"/>
      <c r="BT635" s="12"/>
      <c r="BU635" s="12"/>
      <c r="BV635" s="12"/>
      <c r="BW635" s="12"/>
      <c r="BX635" s="12"/>
      <c r="BY635" s="12"/>
      <c r="BZ635" s="12"/>
      <c r="CA635" s="12"/>
      <c r="CB635" s="12"/>
      <c r="CC635" s="12"/>
    </row>
    <row r="636" spans="1:81" ht="15.75" x14ac:dyDescent="0.25">
      <c r="A636" s="20"/>
      <c r="B636" s="29"/>
      <c r="C636" s="29"/>
      <c r="D636" s="29"/>
      <c r="E636" s="29"/>
      <c r="F636" s="26"/>
      <c r="G636" s="13"/>
      <c r="H636" s="20"/>
      <c r="I636" s="22"/>
      <c r="J636" s="22"/>
      <c r="K636" s="22"/>
      <c r="L636" s="22"/>
      <c r="M636" s="24"/>
      <c r="N636" s="22"/>
      <c r="O636" s="20"/>
      <c r="P636" s="12"/>
      <c r="Q636" s="12"/>
      <c r="R636" s="12"/>
      <c r="S636" s="12"/>
      <c r="T636" s="12"/>
      <c r="U636" s="12"/>
      <c r="V636" s="12"/>
      <c r="W636" s="12"/>
      <c r="X636" s="12"/>
      <c r="Y636" s="12"/>
      <c r="Z636" s="12"/>
      <c r="AA636" s="12"/>
      <c r="AB636" s="12"/>
      <c r="AC636" s="12"/>
      <c r="AD636" s="12"/>
      <c r="AE636" s="12"/>
      <c r="AF636" s="12"/>
      <c r="AG636" s="12"/>
      <c r="AH636" s="12"/>
      <c r="AI636" s="12"/>
      <c r="AJ636" s="12"/>
      <c r="AK636" s="12"/>
      <c r="AL636" s="12"/>
      <c r="AM636" s="12"/>
      <c r="AN636" s="12"/>
      <c r="AO636" s="12"/>
      <c r="AP636" s="12"/>
      <c r="AQ636" s="12"/>
      <c r="AR636" s="12"/>
      <c r="AS636" s="12"/>
      <c r="AT636" s="12"/>
      <c r="AU636" s="12"/>
      <c r="AV636" s="12"/>
      <c r="AW636" s="12"/>
      <c r="AX636" s="12"/>
      <c r="AY636" s="12"/>
      <c r="AZ636" s="12"/>
      <c r="BA636" s="12"/>
      <c r="BB636" s="12"/>
      <c r="BC636" s="12"/>
      <c r="BD636" s="12"/>
      <c r="BE636" s="12"/>
      <c r="BF636" s="12"/>
      <c r="BG636" s="12"/>
      <c r="BH636" s="12"/>
      <c r="BI636" s="12"/>
      <c r="BJ636" s="12"/>
      <c r="BK636" s="12"/>
      <c r="BL636" s="12"/>
      <c r="BM636" s="12"/>
      <c r="BN636" s="12"/>
      <c r="BO636" s="12"/>
      <c r="BP636" s="12"/>
      <c r="BQ636" s="12"/>
      <c r="BR636" s="12"/>
      <c r="BS636" s="12"/>
      <c r="BT636" s="12"/>
      <c r="BU636" s="12"/>
      <c r="BV636" s="12"/>
      <c r="BW636" s="12"/>
      <c r="BX636" s="12"/>
      <c r="BY636" s="12"/>
      <c r="BZ636" s="12"/>
      <c r="CA636" s="12"/>
      <c r="CB636" s="12"/>
      <c r="CC636" s="12"/>
    </row>
    <row r="637" spans="1:81" ht="15.75" x14ac:dyDescent="0.25">
      <c r="A637" s="20"/>
      <c r="B637" s="29"/>
      <c r="C637" s="29"/>
      <c r="D637" s="29"/>
      <c r="E637" s="29"/>
      <c r="F637" s="26"/>
      <c r="G637" s="13"/>
      <c r="H637" s="20"/>
      <c r="I637" s="22"/>
      <c r="J637" s="22"/>
      <c r="K637" s="22"/>
      <c r="L637" s="22"/>
      <c r="M637" s="24"/>
      <c r="N637" s="22"/>
      <c r="O637" s="20"/>
      <c r="P637" s="12"/>
      <c r="Q637" s="12"/>
      <c r="R637" s="12"/>
      <c r="S637" s="12"/>
      <c r="T637" s="12"/>
      <c r="U637" s="12"/>
      <c r="V637" s="12"/>
      <c r="W637" s="12"/>
      <c r="X637" s="12"/>
      <c r="Y637" s="12"/>
      <c r="Z637" s="12"/>
      <c r="AA637" s="12"/>
      <c r="AB637" s="12"/>
      <c r="AC637" s="12"/>
      <c r="AD637" s="12"/>
      <c r="AE637" s="12"/>
      <c r="AF637" s="12"/>
      <c r="AG637" s="12"/>
      <c r="AH637" s="12"/>
      <c r="AI637" s="12"/>
      <c r="AJ637" s="12"/>
      <c r="AK637" s="12"/>
      <c r="AL637" s="12"/>
      <c r="AM637" s="12"/>
      <c r="AN637" s="12"/>
      <c r="AO637" s="12"/>
      <c r="AP637" s="12"/>
      <c r="AQ637" s="12"/>
      <c r="AR637" s="12"/>
      <c r="AS637" s="12"/>
      <c r="AT637" s="12"/>
      <c r="AU637" s="12"/>
      <c r="AV637" s="12"/>
      <c r="AW637" s="12"/>
      <c r="AX637" s="12"/>
      <c r="AY637" s="12"/>
      <c r="AZ637" s="12"/>
      <c r="BA637" s="12"/>
      <c r="BB637" s="12"/>
      <c r="BC637" s="12"/>
      <c r="BD637" s="12"/>
      <c r="BE637" s="12"/>
      <c r="BF637" s="12"/>
      <c r="BG637" s="12"/>
      <c r="BH637" s="12"/>
      <c r="BI637" s="12"/>
      <c r="BJ637" s="12"/>
      <c r="BK637" s="12"/>
      <c r="BL637" s="12"/>
      <c r="BM637" s="12"/>
      <c r="BN637" s="12"/>
      <c r="BO637" s="12"/>
      <c r="BP637" s="12"/>
      <c r="BQ637" s="12"/>
      <c r="BR637" s="12"/>
      <c r="BS637" s="12"/>
      <c r="BT637" s="12"/>
      <c r="BU637" s="12"/>
      <c r="BV637" s="12"/>
      <c r="BW637" s="12"/>
      <c r="BX637" s="12"/>
      <c r="BY637" s="12"/>
      <c r="BZ637" s="12"/>
      <c r="CA637" s="12"/>
      <c r="CB637" s="12"/>
      <c r="CC637" s="12"/>
    </row>
    <row r="638" spans="1:81" ht="15.75" x14ac:dyDescent="0.25">
      <c r="A638" s="20"/>
      <c r="B638" s="29"/>
      <c r="C638" s="29"/>
      <c r="D638" s="29"/>
      <c r="E638" s="29"/>
      <c r="F638" s="26"/>
      <c r="G638" s="13"/>
      <c r="H638" s="20"/>
      <c r="I638" s="22"/>
      <c r="J638" s="22"/>
      <c r="K638" s="22"/>
      <c r="L638" s="22"/>
      <c r="M638" s="24"/>
      <c r="N638" s="22"/>
      <c r="O638" s="20"/>
      <c r="P638" s="12"/>
      <c r="Q638" s="12"/>
      <c r="R638" s="12"/>
      <c r="S638" s="12"/>
      <c r="T638" s="12"/>
      <c r="U638" s="12"/>
      <c r="V638" s="12"/>
      <c r="W638" s="12"/>
      <c r="X638" s="12"/>
      <c r="Y638" s="12"/>
      <c r="Z638" s="12"/>
      <c r="AA638" s="12"/>
      <c r="AB638" s="12"/>
      <c r="AC638" s="12"/>
      <c r="AD638" s="12"/>
      <c r="AE638" s="12"/>
      <c r="AF638" s="12"/>
      <c r="AG638" s="12"/>
      <c r="AH638" s="12"/>
      <c r="AI638" s="12"/>
      <c r="AJ638" s="12"/>
      <c r="AK638" s="12"/>
      <c r="AL638" s="12"/>
      <c r="AM638" s="12"/>
      <c r="AN638" s="12"/>
      <c r="AO638" s="12"/>
      <c r="AP638" s="12"/>
      <c r="AQ638" s="12"/>
      <c r="AR638" s="12"/>
      <c r="AS638" s="12"/>
      <c r="AT638" s="12"/>
      <c r="AU638" s="12"/>
      <c r="AV638" s="12"/>
      <c r="AW638" s="12"/>
      <c r="AX638" s="12"/>
      <c r="AY638" s="12"/>
      <c r="AZ638" s="12"/>
      <c r="BA638" s="12"/>
      <c r="BB638" s="12"/>
      <c r="BC638" s="12"/>
      <c r="BD638" s="12"/>
      <c r="BE638" s="12"/>
      <c r="BF638" s="12"/>
      <c r="BG638" s="12"/>
      <c r="BH638" s="12"/>
      <c r="BI638" s="12"/>
      <c r="BJ638" s="12"/>
      <c r="BK638" s="12"/>
      <c r="BL638" s="12"/>
      <c r="BM638" s="12"/>
      <c r="BN638" s="12"/>
      <c r="BO638" s="12"/>
      <c r="BP638" s="12"/>
      <c r="BQ638" s="12"/>
      <c r="BR638" s="12"/>
      <c r="BS638" s="12"/>
      <c r="BT638" s="12"/>
      <c r="BU638" s="12"/>
      <c r="BV638" s="12"/>
      <c r="BW638" s="12"/>
      <c r="BX638" s="12"/>
      <c r="BY638" s="12"/>
      <c r="BZ638" s="12"/>
      <c r="CA638" s="12"/>
      <c r="CB638" s="12"/>
      <c r="CC638" s="12"/>
    </row>
    <row r="639" spans="1:81" ht="15.75" x14ac:dyDescent="0.25">
      <c r="A639" s="20"/>
      <c r="B639" s="29"/>
      <c r="C639" s="29"/>
      <c r="D639" s="29"/>
      <c r="E639" s="29"/>
      <c r="F639" s="26"/>
      <c r="G639" s="13"/>
      <c r="H639" s="20"/>
      <c r="I639" s="22"/>
      <c r="J639" s="22"/>
      <c r="K639" s="22"/>
      <c r="L639" s="22"/>
      <c r="M639" s="24"/>
      <c r="N639" s="22"/>
      <c r="O639" s="20"/>
      <c r="P639" s="12"/>
      <c r="Q639" s="12"/>
      <c r="R639" s="12"/>
      <c r="S639" s="12"/>
      <c r="T639" s="12"/>
      <c r="U639" s="12"/>
      <c r="V639" s="12"/>
      <c r="W639" s="12"/>
      <c r="X639" s="12"/>
      <c r="Y639" s="12"/>
      <c r="Z639" s="12"/>
      <c r="AA639" s="12"/>
      <c r="AB639" s="12"/>
      <c r="AC639" s="12"/>
      <c r="AD639" s="12"/>
      <c r="AE639" s="12"/>
      <c r="AF639" s="12"/>
      <c r="AG639" s="12"/>
      <c r="AH639" s="12"/>
      <c r="AI639" s="12"/>
      <c r="AJ639" s="12"/>
      <c r="AK639" s="12"/>
      <c r="AL639" s="12"/>
      <c r="AM639" s="12"/>
      <c r="AN639" s="12"/>
      <c r="AO639" s="12"/>
      <c r="AP639" s="12"/>
      <c r="AQ639" s="12"/>
      <c r="AR639" s="12"/>
      <c r="AS639" s="12"/>
      <c r="AT639" s="12"/>
      <c r="AU639" s="12"/>
      <c r="AV639" s="12"/>
      <c r="AW639" s="12"/>
      <c r="AX639" s="12"/>
      <c r="AY639" s="12"/>
      <c r="AZ639" s="12"/>
      <c r="BA639" s="12"/>
      <c r="BB639" s="12"/>
      <c r="BC639" s="12"/>
      <c r="BD639" s="12"/>
      <c r="BE639" s="12"/>
      <c r="BF639" s="12"/>
      <c r="BG639" s="12"/>
      <c r="BH639" s="12"/>
      <c r="BI639" s="12"/>
      <c r="BJ639" s="12"/>
      <c r="BK639" s="12"/>
      <c r="BL639" s="12"/>
      <c r="BM639" s="12"/>
      <c r="BN639" s="12"/>
      <c r="BO639" s="12"/>
      <c r="BP639" s="12"/>
      <c r="BQ639" s="12"/>
      <c r="BR639" s="12"/>
      <c r="BS639" s="12"/>
      <c r="BT639" s="12"/>
      <c r="BU639" s="12"/>
      <c r="BV639" s="12"/>
      <c r="BW639" s="12"/>
      <c r="BX639" s="12"/>
      <c r="BY639" s="12"/>
      <c r="BZ639" s="12"/>
      <c r="CA639" s="12"/>
      <c r="CB639" s="12"/>
      <c r="CC639" s="12"/>
    </row>
    <row r="640" spans="1:81" ht="15.75" x14ac:dyDescent="0.25">
      <c r="A640" s="20"/>
      <c r="B640" s="29"/>
      <c r="C640" s="29"/>
      <c r="D640" s="29"/>
      <c r="E640" s="29"/>
      <c r="F640" s="26"/>
      <c r="G640" s="13"/>
      <c r="H640" s="20"/>
      <c r="I640" s="22"/>
      <c r="J640" s="22"/>
      <c r="K640" s="22"/>
      <c r="L640" s="22"/>
      <c r="M640" s="24"/>
      <c r="N640" s="22"/>
      <c r="O640" s="20"/>
      <c r="P640" s="12"/>
      <c r="Q640" s="12"/>
      <c r="R640" s="12"/>
      <c r="S640" s="12"/>
      <c r="T640" s="12"/>
      <c r="U640" s="12"/>
      <c r="V640" s="12"/>
      <c r="W640" s="12"/>
      <c r="X640" s="12"/>
      <c r="Y640" s="12"/>
      <c r="Z640" s="12"/>
      <c r="AA640" s="12"/>
      <c r="AB640" s="12"/>
      <c r="AC640" s="12"/>
      <c r="AD640" s="12"/>
      <c r="AE640" s="12"/>
      <c r="AF640" s="12"/>
      <c r="AG640" s="12"/>
      <c r="AH640" s="12"/>
      <c r="AI640" s="12"/>
      <c r="AJ640" s="12"/>
      <c r="AK640" s="12"/>
      <c r="AL640" s="12"/>
      <c r="AM640" s="12"/>
      <c r="AN640" s="12"/>
      <c r="AO640" s="12"/>
      <c r="AP640" s="12"/>
      <c r="AQ640" s="12"/>
      <c r="AR640" s="12"/>
      <c r="AS640" s="12"/>
      <c r="AT640" s="12"/>
      <c r="AU640" s="12"/>
      <c r="AV640" s="12"/>
      <c r="AW640" s="12"/>
      <c r="AX640" s="12"/>
      <c r="AY640" s="12"/>
      <c r="AZ640" s="12"/>
      <c r="BA640" s="12"/>
      <c r="BB640" s="12"/>
      <c r="BC640" s="12"/>
      <c r="BD640" s="12"/>
      <c r="BE640" s="12"/>
      <c r="BF640" s="12"/>
      <c r="BG640" s="12"/>
      <c r="BH640" s="12"/>
      <c r="BI640" s="12"/>
      <c r="BJ640" s="12"/>
      <c r="BK640" s="12"/>
      <c r="BL640" s="12"/>
      <c r="BM640" s="12"/>
      <c r="BN640" s="12"/>
      <c r="BO640" s="12"/>
      <c r="BP640" s="12"/>
      <c r="BQ640" s="12"/>
      <c r="BR640" s="12"/>
      <c r="BS640" s="12"/>
      <c r="BT640" s="12"/>
      <c r="BU640" s="12"/>
      <c r="BV640" s="12"/>
      <c r="BW640" s="12"/>
      <c r="BX640" s="12"/>
      <c r="BY640" s="12"/>
      <c r="BZ640" s="12"/>
      <c r="CA640" s="12"/>
      <c r="CB640" s="12"/>
      <c r="CC640" s="12"/>
    </row>
    <row r="641" spans="1:81" ht="15.75" x14ac:dyDescent="0.25">
      <c r="A641" s="20"/>
      <c r="B641" s="29"/>
      <c r="C641" s="29"/>
      <c r="D641" s="29"/>
      <c r="E641" s="29"/>
      <c r="F641" s="26"/>
      <c r="G641" s="13"/>
      <c r="H641" s="20"/>
      <c r="I641" s="22"/>
      <c r="J641" s="22"/>
      <c r="K641" s="22"/>
      <c r="L641" s="22"/>
      <c r="M641" s="24"/>
      <c r="N641" s="22"/>
      <c r="O641" s="20"/>
      <c r="P641" s="12"/>
      <c r="Q641" s="12"/>
      <c r="R641" s="12"/>
      <c r="S641" s="12"/>
      <c r="T641" s="12"/>
      <c r="U641" s="12"/>
      <c r="V641" s="12"/>
      <c r="W641" s="12"/>
      <c r="X641" s="12"/>
      <c r="Y641" s="12"/>
      <c r="Z641" s="12"/>
      <c r="AA641" s="12"/>
      <c r="AB641" s="12"/>
      <c r="AC641" s="12"/>
      <c r="AD641" s="12"/>
      <c r="AE641" s="12"/>
      <c r="AF641" s="12"/>
      <c r="AG641" s="12"/>
      <c r="AH641" s="12"/>
      <c r="AI641" s="12"/>
      <c r="AJ641" s="12"/>
      <c r="AK641" s="12"/>
      <c r="AL641" s="12"/>
      <c r="AM641" s="12"/>
      <c r="AN641" s="12"/>
      <c r="AO641" s="12"/>
      <c r="AP641" s="12"/>
      <c r="AQ641" s="12"/>
      <c r="AR641" s="12"/>
      <c r="AS641" s="12"/>
      <c r="AT641" s="12"/>
      <c r="AU641" s="12"/>
      <c r="AV641" s="12"/>
      <c r="AW641" s="12"/>
      <c r="AX641" s="12"/>
      <c r="AY641" s="12"/>
      <c r="AZ641" s="12"/>
      <c r="BA641" s="12"/>
      <c r="BB641" s="12"/>
      <c r="BC641" s="12"/>
      <c r="BD641" s="12"/>
      <c r="BE641" s="12"/>
      <c r="BF641" s="12"/>
      <c r="BG641" s="12"/>
      <c r="BH641" s="12"/>
      <c r="BI641" s="12"/>
      <c r="BJ641" s="12"/>
      <c r="BK641" s="12"/>
      <c r="BL641" s="12"/>
      <c r="BM641" s="12"/>
      <c r="BN641" s="12"/>
      <c r="BO641" s="12"/>
      <c r="BP641" s="12"/>
      <c r="BQ641" s="12"/>
      <c r="BR641" s="12"/>
      <c r="BS641" s="12"/>
      <c r="BT641" s="12"/>
      <c r="BU641" s="12"/>
      <c r="BV641" s="12"/>
      <c r="BW641" s="12"/>
      <c r="BX641" s="12"/>
      <c r="BY641" s="12"/>
      <c r="BZ641" s="12"/>
      <c r="CA641" s="12"/>
      <c r="CB641" s="12"/>
      <c r="CC641" s="12"/>
    </row>
    <row r="642" spans="1:81" ht="15.75" x14ac:dyDescent="0.25">
      <c r="A642" s="20"/>
      <c r="B642" s="29"/>
      <c r="C642" s="29"/>
      <c r="D642" s="29"/>
      <c r="E642" s="29"/>
      <c r="F642" s="26"/>
      <c r="G642" s="13"/>
      <c r="H642" s="20"/>
      <c r="I642" s="22"/>
      <c r="J642" s="22"/>
      <c r="K642" s="22"/>
      <c r="L642" s="22"/>
      <c r="M642" s="24"/>
      <c r="N642" s="22"/>
      <c r="O642" s="20"/>
      <c r="P642" s="12"/>
      <c r="Q642" s="12"/>
      <c r="R642" s="12"/>
      <c r="S642" s="12"/>
      <c r="T642" s="12"/>
      <c r="U642" s="12"/>
      <c r="V642" s="12"/>
      <c r="W642" s="12"/>
      <c r="X642" s="12"/>
      <c r="Y642" s="12"/>
      <c r="Z642" s="12"/>
      <c r="AA642" s="12"/>
      <c r="AB642" s="12"/>
      <c r="AC642" s="12"/>
      <c r="AD642" s="12"/>
      <c r="AE642" s="12"/>
      <c r="AF642" s="12"/>
      <c r="AG642" s="12"/>
      <c r="AH642" s="12"/>
      <c r="AI642" s="12"/>
      <c r="AJ642" s="12"/>
      <c r="AK642" s="12"/>
      <c r="AL642" s="12"/>
      <c r="AM642" s="12"/>
      <c r="AN642" s="12"/>
      <c r="AO642" s="12"/>
      <c r="AP642" s="12"/>
      <c r="AQ642" s="12"/>
      <c r="AR642" s="12"/>
      <c r="AS642" s="12"/>
      <c r="AT642" s="12"/>
      <c r="AU642" s="12"/>
      <c r="AV642" s="12"/>
      <c r="AW642" s="12"/>
      <c r="AX642" s="12"/>
      <c r="AY642" s="12"/>
      <c r="AZ642" s="12"/>
      <c r="BA642" s="12"/>
      <c r="BB642" s="12"/>
      <c r="BC642" s="12"/>
      <c r="BD642" s="12"/>
      <c r="BE642" s="12"/>
      <c r="BF642" s="12"/>
      <c r="BG642" s="12"/>
      <c r="BH642" s="12"/>
      <c r="BI642" s="12"/>
      <c r="BJ642" s="12"/>
      <c r="BK642" s="12"/>
      <c r="BL642" s="12"/>
      <c r="BM642" s="12"/>
      <c r="BN642" s="12"/>
      <c r="BO642" s="12"/>
      <c r="BP642" s="12"/>
      <c r="BQ642" s="12"/>
      <c r="BR642" s="12"/>
      <c r="BS642" s="12"/>
      <c r="BT642" s="12"/>
      <c r="BU642" s="12"/>
      <c r="BV642" s="12"/>
      <c r="BW642" s="12"/>
      <c r="BX642" s="12"/>
      <c r="BY642" s="12"/>
      <c r="BZ642" s="12"/>
      <c r="CA642" s="12"/>
      <c r="CB642" s="12"/>
      <c r="CC642" s="12"/>
    </row>
    <row r="643" spans="1:81" ht="15.75" x14ac:dyDescent="0.25">
      <c r="A643" s="20"/>
      <c r="B643" s="29"/>
      <c r="C643" s="29"/>
      <c r="D643" s="29"/>
      <c r="E643" s="29"/>
      <c r="F643" s="26"/>
      <c r="G643" s="13"/>
      <c r="H643" s="20"/>
      <c r="I643" s="22"/>
      <c r="J643" s="22"/>
      <c r="K643" s="22"/>
      <c r="L643" s="22"/>
      <c r="M643" s="24"/>
      <c r="N643" s="22"/>
      <c r="O643" s="20"/>
      <c r="P643" s="12"/>
      <c r="Q643" s="12"/>
      <c r="R643" s="12"/>
      <c r="S643" s="12"/>
      <c r="T643" s="12"/>
      <c r="U643" s="12"/>
      <c r="V643" s="12"/>
      <c r="W643" s="12"/>
      <c r="X643" s="12"/>
      <c r="Y643" s="12"/>
      <c r="Z643" s="12"/>
      <c r="AA643" s="12"/>
      <c r="AB643" s="12"/>
      <c r="AC643" s="12"/>
      <c r="AD643" s="12"/>
      <c r="AE643" s="12"/>
      <c r="AF643" s="12"/>
      <c r="AG643" s="12"/>
      <c r="AH643" s="12"/>
      <c r="AI643" s="12"/>
      <c r="AJ643" s="12"/>
      <c r="AK643" s="12"/>
      <c r="AL643" s="12"/>
      <c r="AM643" s="12"/>
      <c r="AN643" s="12"/>
      <c r="AO643" s="12"/>
      <c r="AP643" s="12"/>
      <c r="AQ643" s="12"/>
      <c r="AR643" s="12"/>
      <c r="AS643" s="12"/>
      <c r="AT643" s="12"/>
      <c r="AU643" s="12"/>
      <c r="AV643" s="12"/>
      <c r="AW643" s="12"/>
      <c r="AX643" s="12"/>
      <c r="AY643" s="12"/>
      <c r="AZ643" s="12"/>
      <c r="BA643" s="12"/>
      <c r="BB643" s="12"/>
      <c r="BC643" s="12"/>
      <c r="BD643" s="12"/>
      <c r="BE643" s="12"/>
      <c r="BF643" s="12"/>
      <c r="BG643" s="12"/>
      <c r="BH643" s="12"/>
      <c r="BI643" s="12"/>
      <c r="BJ643" s="12"/>
      <c r="BK643" s="12"/>
      <c r="BL643" s="12"/>
      <c r="BM643" s="12"/>
      <c r="BN643" s="12"/>
      <c r="BO643" s="12"/>
      <c r="BP643" s="12"/>
      <c r="BQ643" s="12"/>
      <c r="BR643" s="12"/>
      <c r="BS643" s="12"/>
      <c r="BT643" s="12"/>
      <c r="BU643" s="12"/>
      <c r="BV643" s="12"/>
      <c r="BW643" s="12"/>
      <c r="BX643" s="12"/>
      <c r="BY643" s="12"/>
      <c r="BZ643" s="12"/>
      <c r="CA643" s="12"/>
      <c r="CB643" s="12"/>
      <c r="CC643" s="12"/>
    </row>
    <row r="644" spans="1:81" ht="15.75" x14ac:dyDescent="0.25">
      <c r="A644" s="20"/>
      <c r="B644" s="29"/>
      <c r="C644" s="29"/>
      <c r="D644" s="29"/>
      <c r="E644" s="29"/>
      <c r="F644" s="26"/>
      <c r="G644" s="13"/>
      <c r="H644" s="20"/>
      <c r="I644" s="22"/>
      <c r="J644" s="22"/>
      <c r="K644" s="22"/>
      <c r="L644" s="22"/>
      <c r="M644" s="24"/>
      <c r="N644" s="22"/>
      <c r="O644" s="20"/>
      <c r="P644" s="12"/>
      <c r="Q644" s="12"/>
      <c r="R644" s="12"/>
      <c r="S644" s="12"/>
      <c r="T644" s="12"/>
      <c r="U644" s="12"/>
      <c r="V644" s="12"/>
      <c r="W644" s="12"/>
      <c r="X644" s="12"/>
      <c r="Y644" s="12"/>
      <c r="Z644" s="12"/>
      <c r="AA644" s="12"/>
      <c r="AB644" s="12"/>
      <c r="AC644" s="12"/>
      <c r="AD644" s="12"/>
      <c r="AE644" s="12"/>
      <c r="AF644" s="12"/>
      <c r="AG644" s="12"/>
      <c r="AH644" s="12"/>
      <c r="AI644" s="12"/>
      <c r="AJ644" s="12"/>
      <c r="AK644" s="12"/>
      <c r="AL644" s="12"/>
      <c r="AM644" s="12"/>
      <c r="AN644" s="12"/>
      <c r="AO644" s="12"/>
      <c r="AP644" s="12"/>
      <c r="AQ644" s="12"/>
      <c r="AR644" s="12"/>
      <c r="AS644" s="12"/>
      <c r="AT644" s="12"/>
      <c r="AU644" s="12"/>
      <c r="AV644" s="12"/>
      <c r="AW644" s="12"/>
      <c r="AX644" s="12"/>
      <c r="AY644" s="12"/>
      <c r="AZ644" s="12"/>
      <c r="BA644" s="12"/>
      <c r="BB644" s="12"/>
      <c r="BC644" s="12"/>
      <c r="BD644" s="12"/>
      <c r="BE644" s="12"/>
      <c r="BF644" s="12"/>
      <c r="BG644" s="12"/>
      <c r="BH644" s="12"/>
      <c r="BI644" s="12"/>
      <c r="BJ644" s="12"/>
      <c r="BK644" s="12"/>
      <c r="BL644" s="12"/>
      <c r="BM644" s="12"/>
      <c r="BN644" s="12"/>
      <c r="BO644" s="12"/>
      <c r="BP644" s="12"/>
      <c r="BQ644" s="12"/>
      <c r="BR644" s="12"/>
      <c r="BS644" s="12"/>
      <c r="BT644" s="12"/>
      <c r="BU644" s="12"/>
      <c r="BV644" s="12"/>
      <c r="BW644" s="12"/>
      <c r="BX644" s="12"/>
      <c r="BY644" s="12"/>
      <c r="BZ644" s="12"/>
      <c r="CA644" s="12"/>
      <c r="CB644" s="12"/>
      <c r="CC644" s="12"/>
    </row>
    <row r="645" spans="1:81" ht="15.75" x14ac:dyDescent="0.25">
      <c r="A645" s="20"/>
      <c r="B645" s="29"/>
      <c r="C645" s="29"/>
      <c r="D645" s="29"/>
      <c r="E645" s="29"/>
      <c r="F645" s="26"/>
      <c r="G645" s="13"/>
      <c r="H645" s="20"/>
      <c r="I645" s="22"/>
      <c r="J645" s="22"/>
      <c r="K645" s="22"/>
      <c r="L645" s="22"/>
      <c r="M645" s="24"/>
      <c r="N645" s="22"/>
      <c r="O645" s="20"/>
      <c r="P645" s="12"/>
      <c r="Q645" s="12"/>
      <c r="R645" s="12"/>
      <c r="S645" s="12"/>
      <c r="T645" s="12"/>
      <c r="U645" s="12"/>
      <c r="V645" s="12"/>
      <c r="W645" s="12"/>
      <c r="X645" s="12"/>
      <c r="Y645" s="12"/>
      <c r="Z645" s="12"/>
      <c r="AA645" s="12"/>
      <c r="AB645" s="12"/>
      <c r="AC645" s="12"/>
      <c r="AD645" s="12"/>
      <c r="AE645" s="12"/>
      <c r="AF645" s="12"/>
      <c r="AG645" s="12"/>
      <c r="AH645" s="12"/>
      <c r="AI645" s="12"/>
      <c r="AJ645" s="12"/>
      <c r="AK645" s="12"/>
      <c r="AL645" s="12"/>
      <c r="AM645" s="12"/>
      <c r="AN645" s="12"/>
      <c r="AO645" s="12"/>
      <c r="AP645" s="12"/>
      <c r="AQ645" s="12"/>
      <c r="AR645" s="12"/>
      <c r="AS645" s="12"/>
      <c r="AT645" s="12"/>
      <c r="AU645" s="12"/>
      <c r="AV645" s="12"/>
      <c r="AW645" s="12"/>
      <c r="AX645" s="12"/>
      <c r="AY645" s="12"/>
      <c r="AZ645" s="12"/>
      <c r="BA645" s="12"/>
      <c r="BB645" s="12"/>
      <c r="BC645" s="12"/>
      <c r="BD645" s="12"/>
      <c r="BE645" s="12"/>
      <c r="BF645" s="12"/>
      <c r="BG645" s="12"/>
      <c r="BH645" s="12"/>
      <c r="BI645" s="12"/>
      <c r="BJ645" s="12"/>
      <c r="BK645" s="12"/>
      <c r="BL645" s="12"/>
      <c r="BM645" s="12"/>
      <c r="BN645" s="12"/>
      <c r="BO645" s="12"/>
      <c r="BP645" s="12"/>
      <c r="BQ645" s="12"/>
      <c r="BR645" s="12"/>
      <c r="BS645" s="12"/>
      <c r="BT645" s="12"/>
      <c r="BU645" s="12"/>
      <c r="BV645" s="12"/>
      <c r="BW645" s="12"/>
      <c r="BX645" s="12"/>
      <c r="BY645" s="12"/>
      <c r="BZ645" s="12"/>
      <c r="CA645" s="12"/>
      <c r="CB645" s="12"/>
      <c r="CC645" s="12"/>
    </row>
    <row r="646" spans="1:81" ht="15.75" x14ac:dyDescent="0.25">
      <c r="A646" s="20"/>
      <c r="B646" s="29"/>
      <c r="C646" s="29"/>
      <c r="D646" s="29"/>
      <c r="E646" s="29"/>
      <c r="F646" s="26"/>
      <c r="G646" s="13"/>
      <c r="H646" s="20"/>
      <c r="I646" s="22"/>
      <c r="J646" s="22"/>
      <c r="K646" s="22"/>
      <c r="L646" s="22"/>
      <c r="M646" s="24"/>
      <c r="N646" s="22"/>
      <c r="O646" s="20"/>
      <c r="P646" s="12"/>
      <c r="Q646" s="12"/>
      <c r="R646" s="12"/>
      <c r="S646" s="12"/>
      <c r="T646" s="12"/>
      <c r="U646" s="12"/>
      <c r="V646" s="12"/>
      <c r="W646" s="12"/>
      <c r="X646" s="12"/>
      <c r="Y646" s="12"/>
      <c r="Z646" s="12"/>
      <c r="AA646" s="12"/>
      <c r="AB646" s="12"/>
      <c r="AC646" s="12"/>
      <c r="AD646" s="12"/>
      <c r="AE646" s="12"/>
      <c r="AF646" s="12"/>
      <c r="AG646" s="12"/>
      <c r="AH646" s="12"/>
      <c r="AI646" s="12"/>
      <c r="AJ646" s="12"/>
      <c r="AK646" s="12"/>
      <c r="AL646" s="12"/>
      <c r="AM646" s="12"/>
      <c r="AN646" s="12"/>
      <c r="AO646" s="12"/>
      <c r="AP646" s="12"/>
      <c r="AQ646" s="12"/>
      <c r="AR646" s="12"/>
      <c r="AS646" s="12"/>
      <c r="AT646" s="12"/>
      <c r="AU646" s="12"/>
      <c r="AV646" s="12"/>
      <c r="AW646" s="12"/>
      <c r="AX646" s="12"/>
      <c r="AY646" s="12"/>
      <c r="AZ646" s="12"/>
      <c r="BA646" s="12"/>
      <c r="BB646" s="12"/>
      <c r="BC646" s="12"/>
      <c r="BD646" s="12"/>
      <c r="BE646" s="12"/>
      <c r="BF646" s="12"/>
      <c r="BG646" s="12"/>
      <c r="BH646" s="12"/>
      <c r="BI646" s="12"/>
      <c r="BJ646" s="12"/>
      <c r="BK646" s="12"/>
      <c r="BL646" s="12"/>
      <c r="BM646" s="12"/>
      <c r="BN646" s="12"/>
      <c r="BO646" s="12"/>
      <c r="BP646" s="12"/>
      <c r="BQ646" s="12"/>
      <c r="BR646" s="12"/>
      <c r="BS646" s="12"/>
      <c r="BT646" s="12"/>
      <c r="BU646" s="12"/>
      <c r="BV646" s="12"/>
      <c r="BW646" s="12"/>
      <c r="BX646" s="12"/>
      <c r="BY646" s="12"/>
      <c r="BZ646" s="12"/>
      <c r="CA646" s="12"/>
      <c r="CB646" s="12"/>
      <c r="CC646" s="12"/>
    </row>
    <row r="647" spans="1:81" ht="15.75" x14ac:dyDescent="0.25">
      <c r="A647" s="20"/>
      <c r="B647" s="29"/>
      <c r="C647" s="29"/>
      <c r="D647" s="29"/>
      <c r="E647" s="29"/>
      <c r="F647" s="26"/>
      <c r="G647" s="13"/>
      <c r="H647" s="20"/>
      <c r="I647" s="22"/>
      <c r="J647" s="22"/>
      <c r="K647" s="22"/>
      <c r="L647" s="22"/>
      <c r="M647" s="24"/>
      <c r="N647" s="22"/>
      <c r="O647" s="20"/>
      <c r="P647" s="12"/>
      <c r="Q647" s="12"/>
      <c r="R647" s="12"/>
      <c r="S647" s="12"/>
      <c r="T647" s="12"/>
      <c r="U647" s="12"/>
      <c r="V647" s="12"/>
      <c r="W647" s="12"/>
      <c r="X647" s="12"/>
      <c r="Y647" s="12"/>
      <c r="Z647" s="12"/>
      <c r="AA647" s="12"/>
      <c r="AB647" s="12"/>
      <c r="AC647" s="12"/>
      <c r="AD647" s="12"/>
      <c r="AE647" s="12"/>
      <c r="AF647" s="12"/>
      <c r="AG647" s="12"/>
      <c r="AH647" s="12"/>
      <c r="AI647" s="12"/>
      <c r="AJ647" s="12"/>
      <c r="AK647" s="12"/>
      <c r="AL647" s="12"/>
      <c r="AM647" s="12"/>
      <c r="AN647" s="12"/>
      <c r="AO647" s="12"/>
      <c r="AP647" s="12"/>
      <c r="AQ647" s="12"/>
      <c r="AR647" s="12"/>
      <c r="AS647" s="12"/>
      <c r="AT647" s="12"/>
      <c r="AU647" s="12"/>
      <c r="AV647" s="12"/>
      <c r="AW647" s="12"/>
      <c r="AX647" s="12"/>
      <c r="AY647" s="12"/>
      <c r="AZ647" s="12"/>
      <c r="BA647" s="12"/>
      <c r="BB647" s="12"/>
      <c r="BC647" s="12"/>
      <c r="BD647" s="12"/>
      <c r="BE647" s="12"/>
      <c r="BF647" s="12"/>
      <c r="BG647" s="12"/>
      <c r="BH647" s="12"/>
      <c r="BI647" s="12"/>
      <c r="BJ647" s="12"/>
      <c r="BK647" s="12"/>
      <c r="BL647" s="12"/>
      <c r="BM647" s="12"/>
      <c r="BN647" s="12"/>
      <c r="BO647" s="12"/>
      <c r="BP647" s="12"/>
      <c r="BQ647" s="12"/>
      <c r="BR647" s="12"/>
      <c r="BS647" s="12"/>
      <c r="BT647" s="12"/>
      <c r="BU647" s="12"/>
      <c r="BV647" s="12"/>
      <c r="BW647" s="12"/>
      <c r="BX647" s="12"/>
      <c r="BY647" s="12"/>
      <c r="BZ647" s="12"/>
      <c r="CA647" s="12"/>
      <c r="CB647" s="12"/>
      <c r="CC647" s="12"/>
    </row>
    <row r="648" spans="1:81" ht="15.75" x14ac:dyDescent="0.25">
      <c r="A648" s="20"/>
      <c r="B648" s="29"/>
      <c r="C648" s="29"/>
      <c r="D648" s="29"/>
      <c r="E648" s="29"/>
      <c r="F648" s="26"/>
      <c r="G648" s="13"/>
      <c r="H648" s="20"/>
      <c r="I648" s="22"/>
      <c r="J648" s="22"/>
      <c r="K648" s="22"/>
      <c r="L648" s="22"/>
      <c r="M648" s="24"/>
      <c r="N648" s="22"/>
      <c r="O648" s="20"/>
      <c r="P648" s="12"/>
      <c r="Q648" s="12"/>
      <c r="R648" s="12"/>
      <c r="S648" s="12"/>
      <c r="T648" s="12"/>
      <c r="U648" s="12"/>
      <c r="V648" s="12"/>
      <c r="W648" s="12"/>
      <c r="X648" s="12"/>
      <c r="Y648" s="12"/>
      <c r="Z648" s="12"/>
      <c r="AA648" s="12"/>
      <c r="AB648" s="12"/>
      <c r="AC648" s="12"/>
      <c r="AD648" s="12"/>
      <c r="AE648" s="12"/>
      <c r="AF648" s="12"/>
      <c r="AG648" s="12"/>
      <c r="AH648" s="12"/>
      <c r="AI648" s="12"/>
      <c r="AJ648" s="12"/>
      <c r="AK648" s="12"/>
      <c r="AL648" s="12"/>
      <c r="AM648" s="12"/>
      <c r="AN648" s="12"/>
      <c r="AO648" s="12"/>
      <c r="AP648" s="12"/>
      <c r="AQ648" s="12"/>
      <c r="AR648" s="12"/>
      <c r="AS648" s="12"/>
      <c r="AT648" s="12"/>
      <c r="AU648" s="12"/>
      <c r="AV648" s="12"/>
      <c r="AW648" s="12"/>
      <c r="AX648" s="12"/>
      <c r="AY648" s="12"/>
      <c r="AZ648" s="12"/>
      <c r="BA648" s="12"/>
      <c r="BB648" s="12"/>
      <c r="BC648" s="12"/>
      <c r="BD648" s="12"/>
      <c r="BE648" s="12"/>
      <c r="BF648" s="12"/>
      <c r="BG648" s="12"/>
      <c r="BH648" s="12"/>
      <c r="BI648" s="12"/>
      <c r="BJ648" s="12"/>
      <c r="BK648" s="12"/>
      <c r="BL648" s="12"/>
      <c r="BM648" s="12"/>
      <c r="BN648" s="12"/>
      <c r="BO648" s="12"/>
      <c r="BP648" s="12"/>
      <c r="BQ648" s="12"/>
      <c r="BR648" s="12"/>
      <c r="BS648" s="12"/>
      <c r="BT648" s="12"/>
      <c r="BU648" s="12"/>
      <c r="BV648" s="12"/>
      <c r="BW648" s="12"/>
      <c r="BX648" s="12"/>
      <c r="BY648" s="12"/>
      <c r="BZ648" s="12"/>
      <c r="CA648" s="12"/>
      <c r="CB648" s="12"/>
      <c r="CC648" s="12"/>
    </row>
    <row r="649" spans="1:81" ht="15.75" x14ac:dyDescent="0.25">
      <c r="A649" s="20"/>
      <c r="B649" s="29"/>
      <c r="C649" s="29"/>
      <c r="D649" s="29"/>
      <c r="E649" s="29"/>
      <c r="F649" s="26"/>
      <c r="G649" s="13"/>
      <c r="H649" s="20"/>
      <c r="I649" s="22"/>
      <c r="J649" s="22"/>
      <c r="K649" s="22"/>
      <c r="L649" s="22"/>
      <c r="M649" s="24"/>
      <c r="N649" s="22"/>
      <c r="O649" s="20"/>
      <c r="P649" s="12"/>
      <c r="Q649" s="12"/>
      <c r="R649" s="12"/>
      <c r="S649" s="12"/>
      <c r="T649" s="12"/>
      <c r="U649" s="12"/>
      <c r="V649" s="12"/>
      <c r="W649" s="12"/>
      <c r="X649" s="12"/>
      <c r="Y649" s="12"/>
      <c r="Z649" s="12"/>
      <c r="AA649" s="12"/>
      <c r="AB649" s="12"/>
      <c r="AC649" s="12"/>
      <c r="AD649" s="12"/>
      <c r="AE649" s="12"/>
      <c r="AF649" s="12"/>
      <c r="AG649" s="12"/>
      <c r="AH649" s="12"/>
      <c r="AI649" s="12"/>
      <c r="AJ649" s="12"/>
      <c r="AK649" s="12"/>
      <c r="AL649" s="12"/>
      <c r="AM649" s="12"/>
      <c r="AN649" s="12"/>
      <c r="AO649" s="12"/>
      <c r="AP649" s="12"/>
      <c r="AQ649" s="12"/>
      <c r="AR649" s="12"/>
      <c r="AS649" s="12"/>
      <c r="AT649" s="12"/>
      <c r="AU649" s="12"/>
      <c r="AV649" s="12"/>
      <c r="AW649" s="12"/>
      <c r="AX649" s="12"/>
      <c r="AY649" s="12"/>
      <c r="AZ649" s="12"/>
      <c r="BA649" s="12"/>
      <c r="BB649" s="12"/>
      <c r="BC649" s="12"/>
      <c r="BD649" s="12"/>
      <c r="BE649" s="12"/>
      <c r="BF649" s="12"/>
      <c r="BG649" s="12"/>
      <c r="BH649" s="12"/>
      <c r="BI649" s="12"/>
      <c r="BJ649" s="12"/>
      <c r="BK649" s="12"/>
      <c r="BL649" s="12"/>
      <c r="BM649" s="12"/>
      <c r="BN649" s="12"/>
      <c r="BO649" s="12"/>
      <c r="BP649" s="12"/>
      <c r="BQ649" s="12"/>
      <c r="BR649" s="12"/>
      <c r="BS649" s="12"/>
      <c r="BT649" s="12"/>
      <c r="BU649" s="12"/>
      <c r="BV649" s="12"/>
      <c r="BW649" s="12"/>
      <c r="BX649" s="12"/>
      <c r="BY649" s="12"/>
      <c r="BZ649" s="12"/>
      <c r="CA649" s="12"/>
      <c r="CB649" s="12"/>
      <c r="CC649" s="12"/>
    </row>
    <row r="650" spans="1:81" ht="15.75" x14ac:dyDescent="0.25">
      <c r="A650" s="20"/>
      <c r="B650" s="29"/>
      <c r="C650" s="29"/>
      <c r="D650" s="29"/>
      <c r="E650" s="29"/>
      <c r="F650" s="26"/>
      <c r="G650" s="13"/>
      <c r="H650" s="20"/>
      <c r="I650" s="22"/>
      <c r="J650" s="22"/>
      <c r="K650" s="22"/>
      <c r="L650" s="22"/>
      <c r="M650" s="24"/>
      <c r="N650" s="22"/>
      <c r="O650" s="20"/>
      <c r="P650" s="12"/>
      <c r="Q650" s="12"/>
      <c r="R650" s="12"/>
      <c r="S650" s="12"/>
      <c r="T650" s="12"/>
      <c r="U650" s="12"/>
      <c r="V650" s="12"/>
      <c r="W650" s="12"/>
      <c r="X650" s="12"/>
      <c r="Y650" s="12"/>
      <c r="Z650" s="12"/>
      <c r="AA650" s="12"/>
      <c r="AB650" s="12"/>
      <c r="AC650" s="12"/>
      <c r="AD650" s="12"/>
      <c r="AE650" s="12"/>
      <c r="AF650" s="12"/>
      <c r="AG650" s="12"/>
      <c r="AH650" s="12"/>
      <c r="AI650" s="12"/>
      <c r="AJ650" s="12"/>
      <c r="AK650" s="12"/>
      <c r="AL650" s="12"/>
      <c r="AM650" s="12"/>
      <c r="AN650" s="12"/>
      <c r="AO650" s="12"/>
      <c r="AP650" s="12"/>
      <c r="AQ650" s="12"/>
      <c r="AR650" s="12"/>
      <c r="AS650" s="12"/>
      <c r="AT650" s="12"/>
      <c r="AU650" s="12"/>
      <c r="AV650" s="12"/>
      <c r="AW650" s="12"/>
      <c r="AX650" s="12"/>
      <c r="AY650" s="12"/>
      <c r="AZ650" s="12"/>
      <c r="BA650" s="12"/>
      <c r="BB650" s="12"/>
      <c r="BC650" s="12"/>
      <c r="BD650" s="12"/>
      <c r="BE650" s="12"/>
      <c r="BF650" s="12"/>
      <c r="BG650" s="12"/>
      <c r="BH650" s="12"/>
      <c r="BI650" s="12"/>
      <c r="BJ650" s="12"/>
      <c r="BK650" s="12"/>
      <c r="BL650" s="12"/>
      <c r="BM650" s="12"/>
      <c r="BN650" s="12"/>
      <c r="BO650" s="12"/>
      <c r="BP650" s="12"/>
      <c r="BQ650" s="12"/>
      <c r="BR650" s="12"/>
      <c r="BS650" s="12"/>
      <c r="BT650" s="12"/>
      <c r="BU650" s="12"/>
      <c r="BV650" s="12"/>
      <c r="BW650" s="12"/>
      <c r="BX650" s="12"/>
      <c r="BY650" s="12"/>
      <c r="BZ650" s="12"/>
      <c r="CA650" s="12"/>
      <c r="CB650" s="12"/>
      <c r="CC650" s="12"/>
    </row>
    <row r="651" spans="1:81" ht="15.75" x14ac:dyDescent="0.25">
      <c r="A651" s="20"/>
      <c r="B651" s="29"/>
      <c r="C651" s="29"/>
      <c r="D651" s="29"/>
      <c r="E651" s="29"/>
      <c r="F651" s="26"/>
      <c r="G651" s="13"/>
      <c r="H651" s="20"/>
      <c r="I651" s="22"/>
      <c r="J651" s="22"/>
      <c r="K651" s="22"/>
      <c r="L651" s="22"/>
      <c r="M651" s="24"/>
      <c r="N651" s="22"/>
      <c r="O651" s="20"/>
      <c r="P651" s="12"/>
      <c r="Q651" s="12"/>
      <c r="R651" s="12"/>
      <c r="S651" s="12"/>
      <c r="T651" s="12"/>
      <c r="U651" s="12"/>
      <c r="V651" s="12"/>
      <c r="W651" s="12"/>
      <c r="X651" s="12"/>
      <c r="Y651" s="12"/>
      <c r="Z651" s="12"/>
      <c r="AA651" s="12"/>
      <c r="AB651" s="12"/>
      <c r="AC651" s="12"/>
      <c r="AD651" s="12"/>
      <c r="AE651" s="12"/>
      <c r="AF651" s="12"/>
      <c r="AG651" s="12"/>
      <c r="AH651" s="12"/>
      <c r="AI651" s="12"/>
      <c r="AJ651" s="12"/>
      <c r="AK651" s="12"/>
      <c r="AL651" s="12"/>
      <c r="AM651" s="12"/>
      <c r="AN651" s="12"/>
      <c r="AO651" s="12"/>
      <c r="AP651" s="12"/>
      <c r="AQ651" s="12"/>
      <c r="AR651" s="12"/>
      <c r="AS651" s="12"/>
      <c r="AT651" s="12"/>
      <c r="AU651" s="12"/>
      <c r="AV651" s="12"/>
      <c r="AW651" s="12"/>
      <c r="AX651" s="12"/>
      <c r="AY651" s="12"/>
      <c r="AZ651" s="12"/>
      <c r="BA651" s="12"/>
      <c r="BB651" s="12"/>
      <c r="BC651" s="12"/>
      <c r="BD651" s="12"/>
      <c r="BE651" s="12"/>
      <c r="BF651" s="12"/>
      <c r="BG651" s="12"/>
      <c r="BH651" s="12"/>
      <c r="BI651" s="12"/>
      <c r="BJ651" s="12"/>
      <c r="BK651" s="12"/>
      <c r="BL651" s="12"/>
      <c r="BM651" s="12"/>
      <c r="BN651" s="12"/>
      <c r="BO651" s="12"/>
      <c r="BP651" s="12"/>
      <c r="BQ651" s="12"/>
      <c r="BR651" s="12"/>
      <c r="BS651" s="12"/>
      <c r="BT651" s="12"/>
      <c r="BU651" s="12"/>
      <c r="BV651" s="12"/>
      <c r="BW651" s="12"/>
      <c r="BX651" s="12"/>
      <c r="BY651" s="12"/>
      <c r="BZ651" s="12"/>
      <c r="CA651" s="12"/>
      <c r="CB651" s="12"/>
      <c r="CC651" s="12"/>
    </row>
    <row r="652" spans="1:81" ht="15.75" x14ac:dyDescent="0.25">
      <c r="A652" s="20"/>
      <c r="B652" s="29"/>
      <c r="C652" s="29"/>
      <c r="D652" s="29"/>
      <c r="E652" s="29"/>
      <c r="F652" s="26"/>
      <c r="G652" s="13"/>
      <c r="H652" s="20"/>
      <c r="I652" s="22"/>
      <c r="J652" s="22"/>
      <c r="K652" s="22"/>
      <c r="L652" s="22"/>
      <c r="M652" s="24"/>
      <c r="N652" s="22"/>
      <c r="O652" s="20"/>
      <c r="P652" s="12"/>
      <c r="Q652" s="12"/>
      <c r="R652" s="12"/>
      <c r="S652" s="12"/>
      <c r="T652" s="12"/>
      <c r="U652" s="12"/>
      <c r="V652" s="12"/>
      <c r="W652" s="12"/>
      <c r="X652" s="12"/>
      <c r="Y652" s="12"/>
      <c r="Z652" s="12"/>
      <c r="AA652" s="12"/>
      <c r="AB652" s="12"/>
      <c r="AC652" s="12"/>
      <c r="AD652" s="12"/>
      <c r="AE652" s="12"/>
      <c r="AF652" s="12"/>
      <c r="AG652" s="12"/>
      <c r="AH652" s="12"/>
      <c r="AI652" s="12"/>
      <c r="AJ652" s="12"/>
      <c r="AK652" s="12"/>
      <c r="AL652" s="12"/>
      <c r="AM652" s="12"/>
      <c r="AN652" s="12"/>
      <c r="AO652" s="12"/>
      <c r="AP652" s="12"/>
      <c r="AQ652" s="12"/>
      <c r="AR652" s="12"/>
      <c r="AS652" s="12"/>
      <c r="AT652" s="12"/>
      <c r="AU652" s="12"/>
      <c r="AV652" s="12"/>
      <c r="AW652" s="12"/>
      <c r="AX652" s="12"/>
      <c r="AY652" s="12"/>
      <c r="AZ652" s="12"/>
      <c r="BA652" s="12"/>
      <c r="BB652" s="12"/>
      <c r="BC652" s="12"/>
      <c r="BD652" s="12"/>
      <c r="BE652" s="12"/>
      <c r="BF652" s="12"/>
      <c r="BG652" s="12"/>
      <c r="BH652" s="12"/>
      <c r="BI652" s="12"/>
      <c r="BJ652" s="12"/>
      <c r="BK652" s="12"/>
      <c r="BL652" s="12"/>
      <c r="BM652" s="12"/>
      <c r="BN652" s="12"/>
      <c r="BO652" s="12"/>
      <c r="BP652" s="12"/>
      <c r="BQ652" s="12"/>
      <c r="BR652" s="12"/>
      <c r="BS652" s="12"/>
      <c r="BT652" s="12"/>
      <c r="BU652" s="12"/>
      <c r="BV652" s="12"/>
      <c r="BW652" s="12"/>
      <c r="BX652" s="12"/>
      <c r="BY652" s="12"/>
      <c r="BZ652" s="12"/>
      <c r="CA652" s="12"/>
      <c r="CB652" s="12"/>
      <c r="CC652" s="12"/>
    </row>
    <row r="653" spans="1:81" ht="15.75" x14ac:dyDescent="0.25">
      <c r="A653" s="20"/>
      <c r="B653" s="29"/>
      <c r="C653" s="29"/>
      <c r="D653" s="29"/>
      <c r="E653" s="29"/>
      <c r="F653" s="26"/>
      <c r="G653" s="13"/>
      <c r="H653" s="20"/>
      <c r="I653" s="22"/>
      <c r="J653" s="22"/>
      <c r="K653" s="22"/>
      <c r="L653" s="22"/>
      <c r="M653" s="24"/>
      <c r="N653" s="22"/>
      <c r="O653" s="20"/>
      <c r="P653" s="12"/>
      <c r="Q653" s="12"/>
      <c r="R653" s="12"/>
      <c r="S653" s="12"/>
      <c r="T653" s="12"/>
      <c r="U653" s="12"/>
      <c r="V653" s="12"/>
      <c r="W653" s="12"/>
      <c r="X653" s="12"/>
      <c r="Y653" s="12"/>
      <c r="Z653" s="12"/>
      <c r="AA653" s="12"/>
      <c r="AB653" s="12"/>
      <c r="AC653" s="12"/>
      <c r="AD653" s="12"/>
      <c r="AE653" s="12"/>
      <c r="AF653" s="12"/>
      <c r="AG653" s="12"/>
      <c r="AH653" s="12"/>
      <c r="AI653" s="12"/>
      <c r="AJ653" s="12"/>
      <c r="AK653" s="12"/>
      <c r="AL653" s="12"/>
      <c r="AM653" s="12"/>
      <c r="AN653" s="12"/>
      <c r="AO653" s="12"/>
      <c r="AP653" s="12"/>
      <c r="AQ653" s="12"/>
      <c r="AR653" s="12"/>
      <c r="AS653" s="12"/>
      <c r="AT653" s="12"/>
      <c r="AU653" s="12"/>
      <c r="AV653" s="12"/>
      <c r="AW653" s="12"/>
      <c r="AX653" s="12"/>
      <c r="AY653" s="12"/>
      <c r="AZ653" s="12"/>
      <c r="BA653" s="12"/>
      <c r="BB653" s="12"/>
      <c r="BC653" s="12"/>
      <c r="BD653" s="12"/>
      <c r="BE653" s="12"/>
      <c r="BF653" s="12"/>
      <c r="BG653" s="12"/>
      <c r="BH653" s="12"/>
      <c r="BI653" s="12"/>
      <c r="BJ653" s="12"/>
      <c r="BK653" s="12"/>
      <c r="BL653" s="12"/>
      <c r="BM653" s="12"/>
      <c r="BN653" s="12"/>
      <c r="BO653" s="12"/>
      <c r="BP653" s="12"/>
      <c r="BQ653" s="12"/>
      <c r="BR653" s="12"/>
      <c r="BS653" s="12"/>
      <c r="BT653" s="12"/>
      <c r="BU653" s="12"/>
      <c r="BV653" s="12"/>
      <c r="BW653" s="12"/>
      <c r="BX653" s="12"/>
      <c r="BY653" s="12"/>
      <c r="BZ653" s="12"/>
      <c r="CA653" s="12"/>
      <c r="CB653" s="12"/>
      <c r="CC653" s="12"/>
    </row>
    <row r="654" spans="1:81" ht="15.75" x14ac:dyDescent="0.25">
      <c r="A654" s="20"/>
      <c r="B654" s="29"/>
      <c r="C654" s="29"/>
      <c r="D654" s="29"/>
      <c r="E654" s="29"/>
      <c r="F654" s="26"/>
      <c r="G654" s="13"/>
      <c r="H654" s="20"/>
      <c r="I654" s="22"/>
      <c r="J654" s="22"/>
      <c r="K654" s="22"/>
      <c r="L654" s="22"/>
      <c r="M654" s="24"/>
      <c r="N654" s="22"/>
      <c r="O654" s="20"/>
      <c r="P654" s="12"/>
      <c r="Q654" s="12"/>
      <c r="R654" s="12"/>
      <c r="S654" s="12"/>
      <c r="T654" s="12"/>
      <c r="U654" s="12"/>
      <c r="V654" s="12"/>
      <c r="W654" s="12"/>
      <c r="X654" s="12"/>
      <c r="Y654" s="12"/>
      <c r="Z654" s="12"/>
      <c r="AA654" s="12"/>
      <c r="AB654" s="12"/>
      <c r="AC654" s="12"/>
      <c r="AD654" s="12"/>
      <c r="AE654" s="12"/>
      <c r="AF654" s="12"/>
      <c r="AG654" s="12"/>
      <c r="AH654" s="12"/>
      <c r="AI654" s="12"/>
      <c r="AJ654" s="12"/>
      <c r="AK654" s="12"/>
      <c r="AL654" s="12"/>
      <c r="AM654" s="12"/>
      <c r="AN654" s="12"/>
      <c r="AO654" s="12"/>
      <c r="AP654" s="12"/>
      <c r="AQ654" s="12"/>
      <c r="AR654" s="12"/>
      <c r="AS654" s="12"/>
      <c r="AT654" s="12"/>
      <c r="AU654" s="12"/>
      <c r="AV654" s="12"/>
      <c r="AW654" s="12"/>
      <c r="AX654" s="12"/>
      <c r="AY654" s="12"/>
      <c r="AZ654" s="12"/>
      <c r="BA654" s="12"/>
      <c r="BB654" s="12"/>
      <c r="BC654" s="12"/>
      <c r="BD654" s="12"/>
      <c r="BE654" s="12"/>
      <c r="BF654" s="12"/>
      <c r="BG654" s="12"/>
      <c r="BH654" s="12"/>
      <c r="BI654" s="12"/>
      <c r="BJ654" s="12"/>
      <c r="BK654" s="12"/>
      <c r="BL654" s="12"/>
      <c r="BM654" s="12"/>
      <c r="BN654" s="12"/>
      <c r="BO654" s="12"/>
      <c r="BP654" s="12"/>
      <c r="BQ654" s="12"/>
      <c r="BR654" s="12"/>
      <c r="BS654" s="12"/>
      <c r="BT654" s="12"/>
      <c r="BU654" s="12"/>
      <c r="BV654" s="12"/>
      <c r="BW654" s="12"/>
      <c r="BX654" s="12"/>
      <c r="BY654" s="12"/>
      <c r="BZ654" s="12"/>
      <c r="CA654" s="12"/>
      <c r="CB654" s="12"/>
      <c r="CC654" s="12"/>
    </row>
    <row r="655" spans="1:81" ht="15.75" x14ac:dyDescent="0.25">
      <c r="A655" s="20"/>
      <c r="B655" s="29"/>
      <c r="C655" s="29"/>
      <c r="D655" s="29"/>
      <c r="E655" s="29"/>
      <c r="F655" s="26"/>
      <c r="G655" s="13"/>
      <c r="H655" s="20"/>
      <c r="I655" s="22"/>
      <c r="J655" s="22"/>
      <c r="K655" s="22"/>
      <c r="L655" s="22"/>
      <c r="M655" s="24"/>
      <c r="N655" s="22"/>
      <c r="O655" s="20"/>
      <c r="P655" s="12"/>
      <c r="Q655" s="12"/>
      <c r="R655" s="12"/>
      <c r="S655" s="12"/>
      <c r="T655" s="12"/>
      <c r="U655" s="12"/>
      <c r="V655" s="12"/>
      <c r="W655" s="12"/>
      <c r="X655" s="12"/>
      <c r="Y655" s="12"/>
      <c r="Z655" s="12"/>
      <c r="AA655" s="12"/>
      <c r="AB655" s="12"/>
      <c r="AC655" s="12"/>
      <c r="AD655" s="12"/>
      <c r="AE655" s="12"/>
      <c r="AF655" s="12"/>
      <c r="AG655" s="12"/>
      <c r="AH655" s="12"/>
      <c r="AI655" s="12"/>
      <c r="AJ655" s="12"/>
      <c r="AK655" s="12"/>
      <c r="AL655" s="12"/>
      <c r="AM655" s="12"/>
      <c r="AN655" s="12"/>
      <c r="AO655" s="12"/>
      <c r="AP655" s="12"/>
      <c r="AQ655" s="12"/>
      <c r="AR655" s="12"/>
      <c r="AS655" s="12"/>
      <c r="AT655" s="12"/>
      <c r="AU655" s="12"/>
      <c r="AV655" s="12"/>
      <c r="AW655" s="12"/>
      <c r="AX655" s="12"/>
      <c r="AY655" s="12"/>
      <c r="AZ655" s="12"/>
      <c r="BA655" s="12"/>
      <c r="BB655" s="12"/>
      <c r="BC655" s="12"/>
      <c r="BD655" s="12"/>
      <c r="BE655" s="12"/>
      <c r="BF655" s="12"/>
      <c r="BG655" s="12"/>
      <c r="BH655" s="12"/>
      <c r="BI655" s="12"/>
      <c r="BJ655" s="12"/>
      <c r="BK655" s="12"/>
      <c r="BL655" s="12"/>
      <c r="BM655" s="12"/>
      <c r="BN655" s="12"/>
      <c r="BO655" s="12"/>
      <c r="BP655" s="12"/>
      <c r="BQ655" s="12"/>
      <c r="BR655" s="12"/>
      <c r="BS655" s="12"/>
      <c r="BT655" s="12"/>
      <c r="BU655" s="12"/>
      <c r="BV655" s="12"/>
      <c r="BW655" s="12"/>
      <c r="BX655" s="12"/>
      <c r="BY655" s="12"/>
      <c r="BZ655" s="12"/>
      <c r="CA655" s="12"/>
      <c r="CB655" s="12"/>
      <c r="CC655" s="12"/>
    </row>
    <row r="656" spans="1:81" ht="15.75" x14ac:dyDescent="0.25">
      <c r="A656" s="20"/>
      <c r="B656" s="29"/>
      <c r="C656" s="29"/>
      <c r="D656" s="29"/>
      <c r="E656" s="29"/>
      <c r="F656" s="26"/>
      <c r="G656" s="13"/>
      <c r="H656" s="20"/>
      <c r="I656" s="22"/>
      <c r="J656" s="22"/>
      <c r="K656" s="22"/>
      <c r="L656" s="22"/>
      <c r="M656" s="24"/>
      <c r="N656" s="22"/>
      <c r="O656" s="20"/>
      <c r="P656" s="12"/>
      <c r="Q656" s="12"/>
      <c r="R656" s="12"/>
      <c r="S656" s="12"/>
      <c r="T656" s="12"/>
      <c r="U656" s="12"/>
      <c r="V656" s="12"/>
      <c r="W656" s="12"/>
      <c r="X656" s="12"/>
      <c r="Y656" s="12"/>
      <c r="Z656" s="12"/>
      <c r="AA656" s="12"/>
      <c r="AB656" s="12"/>
      <c r="AC656" s="12"/>
      <c r="AD656" s="12"/>
      <c r="AE656" s="12"/>
      <c r="AF656" s="12"/>
      <c r="AG656" s="12"/>
      <c r="AH656" s="12"/>
      <c r="AI656" s="12"/>
      <c r="AJ656" s="12"/>
      <c r="AK656" s="12"/>
      <c r="AL656" s="12"/>
      <c r="AM656" s="12"/>
      <c r="AN656" s="12"/>
      <c r="AO656" s="12"/>
      <c r="AP656" s="12"/>
      <c r="AQ656" s="12"/>
      <c r="AR656" s="12"/>
      <c r="AS656" s="12"/>
      <c r="AT656" s="12"/>
      <c r="AU656" s="12"/>
      <c r="AV656" s="12"/>
      <c r="AW656" s="12"/>
      <c r="AX656" s="12"/>
      <c r="AY656" s="12"/>
      <c r="AZ656" s="12"/>
      <c r="BA656" s="12"/>
      <c r="BB656" s="12"/>
      <c r="BC656" s="12"/>
      <c r="BD656" s="12"/>
      <c r="BE656" s="12"/>
      <c r="BF656" s="12"/>
      <c r="BG656" s="12"/>
      <c r="BH656" s="12"/>
      <c r="BI656" s="12"/>
      <c r="BJ656" s="12"/>
      <c r="BK656" s="12"/>
      <c r="BL656" s="12"/>
      <c r="BM656" s="12"/>
      <c r="BN656" s="12"/>
      <c r="BO656" s="12"/>
      <c r="BP656" s="12"/>
      <c r="BQ656" s="12"/>
      <c r="BR656" s="12"/>
      <c r="BS656" s="12"/>
      <c r="BT656" s="12"/>
      <c r="BU656" s="12"/>
      <c r="BV656" s="12"/>
      <c r="BW656" s="12"/>
      <c r="BX656" s="12"/>
      <c r="BY656" s="12"/>
      <c r="BZ656" s="12"/>
      <c r="CA656" s="12"/>
      <c r="CB656" s="12"/>
      <c r="CC656" s="12"/>
    </row>
    <row r="657" spans="1:81" ht="15.75" x14ac:dyDescent="0.25">
      <c r="A657" s="20"/>
      <c r="B657" s="29"/>
      <c r="C657" s="29"/>
      <c r="D657" s="29"/>
      <c r="E657" s="29"/>
      <c r="F657" s="26"/>
      <c r="G657" s="13"/>
      <c r="H657" s="20"/>
      <c r="I657" s="22"/>
      <c r="J657" s="22"/>
      <c r="K657" s="22"/>
      <c r="L657" s="22"/>
      <c r="M657" s="24"/>
      <c r="N657" s="22"/>
      <c r="O657" s="20"/>
      <c r="P657" s="12"/>
      <c r="Q657" s="12"/>
      <c r="R657" s="12"/>
      <c r="S657" s="12"/>
      <c r="T657" s="12"/>
      <c r="U657" s="12"/>
      <c r="V657" s="12"/>
      <c r="W657" s="12"/>
      <c r="X657" s="12"/>
      <c r="Y657" s="12"/>
      <c r="Z657" s="12"/>
      <c r="AA657" s="12"/>
      <c r="AB657" s="12"/>
      <c r="AC657" s="12"/>
      <c r="AD657" s="12"/>
      <c r="AE657" s="12"/>
      <c r="AF657" s="12"/>
      <c r="AG657" s="12"/>
      <c r="AH657" s="12"/>
      <c r="AI657" s="12"/>
      <c r="AJ657" s="12"/>
      <c r="AK657" s="12"/>
      <c r="AL657" s="12"/>
      <c r="AM657" s="12"/>
      <c r="AN657" s="12"/>
      <c r="AO657" s="12"/>
      <c r="AP657" s="12"/>
      <c r="AQ657" s="12"/>
      <c r="AR657" s="12"/>
      <c r="AS657" s="12"/>
      <c r="AT657" s="12"/>
      <c r="AU657" s="12"/>
      <c r="AV657" s="12"/>
      <c r="AW657" s="12"/>
      <c r="AX657" s="12"/>
      <c r="AY657" s="12"/>
      <c r="AZ657" s="12"/>
      <c r="BA657" s="12"/>
      <c r="BB657" s="12"/>
      <c r="BC657" s="12"/>
      <c r="BD657" s="12"/>
      <c r="BE657" s="12"/>
      <c r="BF657" s="12"/>
      <c r="BG657" s="12"/>
      <c r="BH657" s="12"/>
      <c r="BI657" s="12"/>
      <c r="BJ657" s="12"/>
      <c r="BK657" s="12"/>
      <c r="BL657" s="12"/>
      <c r="BM657" s="12"/>
      <c r="BN657" s="12"/>
      <c r="BO657" s="12"/>
      <c r="BP657" s="12"/>
      <c r="BQ657" s="12"/>
      <c r="BR657" s="12"/>
      <c r="BS657" s="12"/>
      <c r="BT657" s="12"/>
      <c r="BU657" s="12"/>
      <c r="BV657" s="12"/>
      <c r="BW657" s="12"/>
      <c r="BX657" s="12"/>
      <c r="BY657" s="12"/>
      <c r="BZ657" s="12"/>
      <c r="CA657" s="12"/>
      <c r="CB657" s="12"/>
      <c r="CC657" s="12"/>
    </row>
    <row r="658" spans="1:81" ht="15.75" x14ac:dyDescent="0.25">
      <c r="A658" s="20"/>
      <c r="B658" s="29"/>
      <c r="C658" s="29"/>
      <c r="D658" s="29"/>
      <c r="E658" s="29"/>
      <c r="F658" s="26"/>
      <c r="G658" s="13"/>
      <c r="H658" s="20"/>
      <c r="I658" s="22"/>
      <c r="J658" s="22"/>
      <c r="K658" s="22"/>
      <c r="L658" s="22"/>
      <c r="M658" s="24"/>
      <c r="N658" s="22"/>
      <c r="O658" s="20"/>
      <c r="P658" s="12"/>
      <c r="Q658" s="12"/>
      <c r="R658" s="12"/>
      <c r="S658" s="12"/>
      <c r="T658" s="12"/>
      <c r="U658" s="12"/>
      <c r="V658" s="12"/>
      <c r="W658" s="12"/>
      <c r="X658" s="12"/>
      <c r="Y658" s="12"/>
      <c r="Z658" s="12"/>
      <c r="AA658" s="12"/>
      <c r="AB658" s="12"/>
      <c r="AC658" s="12"/>
      <c r="AD658" s="12"/>
      <c r="AE658" s="12"/>
      <c r="AF658" s="12"/>
      <c r="AG658" s="12"/>
      <c r="AH658" s="12"/>
      <c r="AI658" s="12"/>
      <c r="AJ658" s="12"/>
      <c r="AK658" s="12"/>
      <c r="AL658" s="12"/>
      <c r="AM658" s="12"/>
      <c r="AN658" s="12"/>
      <c r="AO658" s="12"/>
      <c r="AP658" s="12"/>
      <c r="AQ658" s="12"/>
      <c r="AR658" s="12"/>
      <c r="AS658" s="12"/>
      <c r="AT658" s="12"/>
      <c r="AU658" s="12"/>
      <c r="AV658" s="12"/>
      <c r="AW658" s="12"/>
      <c r="AX658" s="12"/>
      <c r="AY658" s="12"/>
      <c r="AZ658" s="12"/>
      <c r="BA658" s="12"/>
      <c r="BB658" s="12"/>
      <c r="BC658" s="12"/>
      <c r="BD658" s="12"/>
      <c r="BE658" s="12"/>
      <c r="BF658" s="12"/>
      <c r="BG658" s="12"/>
      <c r="BH658" s="12"/>
      <c r="BI658" s="12"/>
      <c r="BJ658" s="12"/>
      <c r="BK658" s="12"/>
      <c r="BL658" s="12"/>
      <c r="BM658" s="12"/>
      <c r="BN658" s="12"/>
      <c r="BO658" s="12"/>
      <c r="BP658" s="12"/>
      <c r="BQ658" s="12"/>
      <c r="BR658" s="12"/>
      <c r="BS658" s="12"/>
      <c r="BT658" s="12"/>
      <c r="BU658" s="12"/>
      <c r="BV658" s="12"/>
      <c r="BW658" s="12"/>
      <c r="BX658" s="12"/>
      <c r="BY658" s="12"/>
      <c r="BZ658" s="12"/>
      <c r="CA658" s="12"/>
      <c r="CB658" s="12"/>
      <c r="CC658" s="12"/>
    </row>
    <row r="659" spans="1:81" ht="15.75" x14ac:dyDescent="0.25">
      <c r="A659" s="20"/>
      <c r="B659" s="29"/>
      <c r="C659" s="29"/>
      <c r="D659" s="29"/>
      <c r="E659" s="29"/>
      <c r="F659" s="26"/>
      <c r="G659" s="13"/>
      <c r="H659" s="20"/>
      <c r="I659" s="22"/>
      <c r="J659" s="22"/>
      <c r="K659" s="22"/>
      <c r="L659" s="22"/>
      <c r="M659" s="24"/>
      <c r="N659" s="22"/>
      <c r="O659" s="20"/>
      <c r="P659" s="12"/>
      <c r="Q659" s="12"/>
      <c r="R659" s="12"/>
      <c r="S659" s="12"/>
      <c r="T659" s="12"/>
      <c r="U659" s="12"/>
      <c r="V659" s="12"/>
      <c r="W659" s="12"/>
      <c r="X659" s="12"/>
      <c r="Y659" s="12"/>
      <c r="Z659" s="12"/>
      <c r="AA659" s="12"/>
      <c r="AB659" s="12"/>
      <c r="AC659" s="12"/>
      <c r="AD659" s="12"/>
      <c r="AE659" s="12"/>
      <c r="AF659" s="12"/>
      <c r="AG659" s="12"/>
      <c r="AH659" s="12"/>
      <c r="AI659" s="12"/>
      <c r="AJ659" s="12"/>
      <c r="AK659" s="12"/>
      <c r="AL659" s="12"/>
      <c r="AM659" s="12"/>
      <c r="AN659" s="12"/>
      <c r="AO659" s="12"/>
      <c r="AP659" s="12"/>
      <c r="AQ659" s="12"/>
      <c r="AR659" s="12"/>
      <c r="AS659" s="12"/>
      <c r="AT659" s="12"/>
      <c r="AU659" s="12"/>
      <c r="AV659" s="12"/>
      <c r="AW659" s="12"/>
      <c r="AX659" s="12"/>
      <c r="AY659" s="12"/>
      <c r="AZ659" s="12"/>
      <c r="BA659" s="12"/>
      <c r="BB659" s="12"/>
      <c r="BC659" s="12"/>
      <c r="BD659" s="12"/>
      <c r="BE659" s="12"/>
      <c r="BF659" s="12"/>
      <c r="BG659" s="12"/>
      <c r="BH659" s="12"/>
      <c r="BI659" s="12"/>
      <c r="BJ659" s="12"/>
      <c r="BK659" s="12"/>
      <c r="BL659" s="12"/>
      <c r="BM659" s="12"/>
      <c r="BN659" s="12"/>
      <c r="BO659" s="12"/>
      <c r="BP659" s="12"/>
      <c r="BQ659" s="12"/>
      <c r="BR659" s="12"/>
      <c r="BS659" s="12"/>
      <c r="BT659" s="12"/>
      <c r="BU659" s="12"/>
      <c r="BV659" s="12"/>
      <c r="BW659" s="12"/>
      <c r="BX659" s="12"/>
      <c r="BY659" s="12"/>
      <c r="BZ659" s="12"/>
      <c r="CA659" s="12"/>
      <c r="CB659" s="12"/>
      <c r="CC659" s="12"/>
    </row>
    <row r="660" spans="1:81" ht="15.75" x14ac:dyDescent="0.25">
      <c r="A660" s="20"/>
      <c r="B660" s="29"/>
      <c r="C660" s="29"/>
      <c r="D660" s="29"/>
      <c r="E660" s="29"/>
      <c r="F660" s="26"/>
      <c r="G660" s="13"/>
      <c r="H660" s="20"/>
      <c r="I660" s="22"/>
      <c r="J660" s="22"/>
      <c r="K660" s="22"/>
      <c r="L660" s="22"/>
      <c r="M660" s="24"/>
      <c r="N660" s="22"/>
      <c r="O660" s="20"/>
      <c r="P660" s="12"/>
      <c r="Q660" s="12"/>
      <c r="R660" s="12"/>
      <c r="S660" s="12"/>
      <c r="T660" s="12"/>
      <c r="U660" s="12"/>
      <c r="V660" s="12"/>
      <c r="W660" s="12"/>
      <c r="X660" s="12"/>
      <c r="Y660" s="12"/>
      <c r="Z660" s="12"/>
      <c r="AA660" s="12"/>
      <c r="AB660" s="12"/>
      <c r="AC660" s="12"/>
      <c r="AD660" s="12"/>
      <c r="AE660" s="12"/>
      <c r="AF660" s="12"/>
      <c r="AG660" s="12"/>
      <c r="AH660" s="12"/>
      <c r="AI660" s="12"/>
      <c r="AJ660" s="12"/>
      <c r="AK660" s="12"/>
      <c r="AL660" s="12"/>
      <c r="AM660" s="12"/>
      <c r="AN660" s="12"/>
      <c r="AO660" s="12"/>
      <c r="AP660" s="12"/>
      <c r="AQ660" s="12"/>
      <c r="AR660" s="12"/>
      <c r="AS660" s="12"/>
      <c r="AT660" s="12"/>
      <c r="AU660" s="12"/>
      <c r="AV660" s="12"/>
      <c r="AW660" s="12"/>
      <c r="AX660" s="12"/>
      <c r="AY660" s="12"/>
      <c r="AZ660" s="12"/>
      <c r="BA660" s="12"/>
      <c r="BB660" s="12"/>
      <c r="BC660" s="12"/>
      <c r="BD660" s="12"/>
      <c r="BE660" s="12"/>
      <c r="BF660" s="12"/>
      <c r="BG660" s="12"/>
      <c r="BH660" s="12"/>
      <c r="BI660" s="12"/>
      <c r="BJ660" s="12"/>
      <c r="BK660" s="12"/>
      <c r="BL660" s="12"/>
      <c r="BM660" s="12"/>
      <c r="BN660" s="12"/>
      <c r="BO660" s="12"/>
      <c r="BP660" s="12"/>
      <c r="BQ660" s="12"/>
      <c r="BR660" s="12"/>
      <c r="BS660" s="12"/>
      <c r="BT660" s="12"/>
      <c r="BU660" s="12"/>
      <c r="BV660" s="12"/>
      <c r="BW660" s="12"/>
      <c r="BX660" s="12"/>
      <c r="BY660" s="12"/>
      <c r="BZ660" s="12"/>
      <c r="CA660" s="12"/>
      <c r="CB660" s="12"/>
      <c r="CC660" s="12"/>
    </row>
    <row r="661" spans="1:81" ht="15.75" x14ac:dyDescent="0.25">
      <c r="A661" s="20"/>
      <c r="B661" s="29"/>
      <c r="C661" s="29"/>
      <c r="D661" s="29"/>
      <c r="E661" s="29"/>
      <c r="F661" s="26"/>
      <c r="G661" s="13"/>
      <c r="H661" s="20"/>
      <c r="I661" s="22"/>
      <c r="J661" s="22"/>
      <c r="K661" s="22"/>
      <c r="L661" s="22"/>
      <c r="M661" s="24"/>
      <c r="N661" s="22"/>
      <c r="O661" s="20"/>
      <c r="P661" s="12"/>
      <c r="Q661" s="12"/>
      <c r="R661" s="12"/>
      <c r="S661" s="12"/>
      <c r="T661" s="12"/>
      <c r="U661" s="12"/>
      <c r="V661" s="12"/>
      <c r="W661" s="12"/>
      <c r="X661" s="12"/>
      <c r="Y661" s="12"/>
      <c r="Z661" s="12"/>
      <c r="AA661" s="12"/>
      <c r="AB661" s="12"/>
      <c r="AC661" s="12"/>
      <c r="AD661" s="12"/>
      <c r="AE661" s="12"/>
      <c r="AF661" s="12"/>
      <c r="AG661" s="12"/>
      <c r="AH661" s="12"/>
      <c r="AI661" s="12"/>
      <c r="AJ661" s="12"/>
      <c r="AK661" s="12"/>
      <c r="AL661" s="12"/>
      <c r="AM661" s="12"/>
      <c r="AN661" s="12"/>
      <c r="AO661" s="12"/>
      <c r="AP661" s="12"/>
      <c r="AQ661" s="12"/>
      <c r="AR661" s="12"/>
      <c r="AS661" s="12"/>
      <c r="AT661" s="12"/>
      <c r="AU661" s="12"/>
      <c r="AV661" s="12"/>
      <c r="AW661" s="12"/>
      <c r="AX661" s="12"/>
      <c r="AY661" s="12"/>
      <c r="AZ661" s="12"/>
      <c r="BA661" s="12"/>
      <c r="BB661" s="12"/>
      <c r="BC661" s="12"/>
      <c r="BD661" s="12"/>
      <c r="BE661" s="12"/>
      <c r="BF661" s="12"/>
      <c r="BG661" s="12"/>
      <c r="BH661" s="12"/>
      <c r="BI661" s="12"/>
      <c r="BJ661" s="12"/>
      <c r="BK661" s="12"/>
      <c r="BL661" s="12"/>
      <c r="BM661" s="12"/>
      <c r="BN661" s="12"/>
      <c r="BO661" s="12"/>
      <c r="BP661" s="12"/>
      <c r="BQ661" s="12"/>
      <c r="BR661" s="12"/>
      <c r="BS661" s="12"/>
      <c r="BT661" s="12"/>
      <c r="BU661" s="12"/>
      <c r="BV661" s="12"/>
      <c r="BW661" s="12"/>
      <c r="BX661" s="12"/>
      <c r="BY661" s="12"/>
      <c r="BZ661" s="12"/>
      <c r="CA661" s="12"/>
      <c r="CB661" s="12"/>
      <c r="CC661" s="12"/>
    </row>
    <row r="662" spans="1:81" ht="15.75" x14ac:dyDescent="0.25">
      <c r="A662" s="20"/>
      <c r="B662" s="29"/>
      <c r="C662" s="29"/>
      <c r="D662" s="29"/>
      <c r="E662" s="29"/>
      <c r="F662" s="26"/>
      <c r="G662" s="13"/>
      <c r="H662" s="20"/>
      <c r="I662" s="22"/>
      <c r="J662" s="22"/>
      <c r="K662" s="22"/>
      <c r="L662" s="22"/>
      <c r="M662" s="24"/>
      <c r="N662" s="22"/>
      <c r="O662" s="20"/>
      <c r="P662" s="12"/>
      <c r="Q662" s="12"/>
      <c r="R662" s="12"/>
      <c r="S662" s="12"/>
      <c r="T662" s="12"/>
      <c r="U662" s="12"/>
      <c r="V662" s="12"/>
      <c r="W662" s="12"/>
      <c r="X662" s="12"/>
      <c r="Y662" s="12"/>
      <c r="Z662" s="12"/>
      <c r="AA662" s="12"/>
      <c r="AB662" s="12"/>
      <c r="AC662" s="12"/>
      <c r="AD662" s="12"/>
      <c r="AE662" s="12"/>
      <c r="AF662" s="12"/>
      <c r="AG662" s="12"/>
      <c r="AH662" s="12"/>
      <c r="AI662" s="12"/>
      <c r="AJ662" s="12"/>
      <c r="AK662" s="12"/>
      <c r="AL662" s="12"/>
      <c r="AM662" s="12"/>
      <c r="AN662" s="12"/>
      <c r="AO662" s="12"/>
      <c r="AP662" s="12"/>
      <c r="AQ662" s="12"/>
      <c r="AR662" s="12"/>
      <c r="AS662" s="12"/>
      <c r="AT662" s="12"/>
      <c r="AU662" s="12"/>
      <c r="AV662" s="12"/>
      <c r="AW662" s="12"/>
      <c r="AX662" s="12"/>
      <c r="AY662" s="12"/>
      <c r="AZ662" s="12"/>
      <c r="BA662" s="12"/>
      <c r="BB662" s="12"/>
      <c r="BC662" s="12"/>
      <c r="BD662" s="12"/>
      <c r="BE662" s="12"/>
      <c r="BF662" s="12"/>
      <c r="BG662" s="12"/>
      <c r="BH662" s="12"/>
      <c r="BI662" s="12"/>
      <c r="BJ662" s="12"/>
      <c r="BK662" s="12"/>
      <c r="BL662" s="12"/>
      <c r="BM662" s="12"/>
      <c r="BN662" s="12"/>
      <c r="BO662" s="12"/>
      <c r="BP662" s="12"/>
      <c r="BQ662" s="12"/>
      <c r="BR662" s="12"/>
      <c r="BS662" s="12"/>
      <c r="BT662" s="12"/>
      <c r="BU662" s="12"/>
      <c r="BV662" s="12"/>
      <c r="BW662" s="12"/>
      <c r="BX662" s="12"/>
      <c r="BY662" s="12"/>
      <c r="BZ662" s="12"/>
      <c r="CA662" s="12"/>
      <c r="CB662" s="12"/>
      <c r="CC662" s="12"/>
    </row>
    <row r="663" spans="1:81" ht="15.75" x14ac:dyDescent="0.25">
      <c r="A663" s="20"/>
      <c r="B663" s="29"/>
      <c r="C663" s="29"/>
      <c r="D663" s="29"/>
      <c r="E663" s="29"/>
      <c r="F663" s="26"/>
      <c r="G663" s="13"/>
      <c r="H663" s="20"/>
      <c r="I663" s="22"/>
      <c r="J663" s="22"/>
      <c r="K663" s="22"/>
      <c r="L663" s="22"/>
      <c r="M663" s="24"/>
      <c r="N663" s="22"/>
      <c r="O663" s="20"/>
      <c r="P663" s="12"/>
      <c r="Q663" s="12"/>
      <c r="R663" s="12"/>
      <c r="S663" s="12"/>
      <c r="T663" s="12"/>
      <c r="U663" s="12"/>
      <c r="V663" s="12"/>
      <c r="W663" s="12"/>
      <c r="X663" s="12"/>
      <c r="Y663" s="12"/>
      <c r="Z663" s="12"/>
      <c r="AA663" s="12"/>
      <c r="AB663" s="12"/>
      <c r="AC663" s="12"/>
      <c r="AD663" s="12"/>
      <c r="AE663" s="12"/>
      <c r="AF663" s="12"/>
      <c r="AG663" s="12"/>
      <c r="AH663" s="12"/>
      <c r="AI663" s="12"/>
      <c r="AJ663" s="12"/>
      <c r="AK663" s="12"/>
      <c r="AL663" s="12"/>
      <c r="AM663" s="12"/>
      <c r="AN663" s="12"/>
      <c r="AO663" s="12"/>
      <c r="AP663" s="12"/>
      <c r="AQ663" s="12"/>
      <c r="AR663" s="12"/>
      <c r="AS663" s="12"/>
      <c r="AT663" s="12"/>
      <c r="AU663" s="12"/>
      <c r="AV663" s="12"/>
      <c r="AW663" s="12"/>
      <c r="AX663" s="12"/>
      <c r="AY663" s="12"/>
      <c r="AZ663" s="12"/>
      <c r="BA663" s="12"/>
      <c r="BB663" s="12"/>
      <c r="BC663" s="12"/>
      <c r="BD663" s="12"/>
      <c r="BE663" s="12"/>
      <c r="BF663" s="12"/>
      <c r="BG663" s="12"/>
      <c r="BH663" s="12"/>
      <c r="BI663" s="12"/>
      <c r="BJ663" s="12"/>
      <c r="BK663" s="12"/>
      <c r="BL663" s="12"/>
      <c r="BM663" s="12"/>
      <c r="BN663" s="12"/>
      <c r="BO663" s="12"/>
      <c r="BP663" s="12"/>
      <c r="BQ663" s="12"/>
      <c r="BR663" s="12"/>
      <c r="BS663" s="12"/>
      <c r="BT663" s="12"/>
      <c r="BU663" s="12"/>
      <c r="BV663" s="12"/>
      <c r="BW663" s="12"/>
      <c r="BX663" s="12"/>
      <c r="BY663" s="12"/>
      <c r="BZ663" s="12"/>
      <c r="CA663" s="12"/>
      <c r="CB663" s="12"/>
      <c r="CC663" s="12"/>
    </row>
    <row r="664" spans="1:81" ht="15.75" x14ac:dyDescent="0.25">
      <c r="A664" s="20"/>
      <c r="B664" s="29"/>
      <c r="C664" s="29"/>
      <c r="D664" s="29"/>
      <c r="E664" s="29"/>
      <c r="F664" s="26"/>
      <c r="G664" s="13"/>
      <c r="H664" s="20"/>
      <c r="I664" s="22"/>
      <c r="J664" s="22"/>
      <c r="K664" s="22"/>
      <c r="L664" s="22"/>
      <c r="M664" s="24"/>
      <c r="N664" s="22"/>
      <c r="O664" s="20"/>
      <c r="P664" s="12"/>
      <c r="Q664" s="12"/>
      <c r="R664" s="12"/>
      <c r="S664" s="12"/>
      <c r="T664" s="12"/>
      <c r="U664" s="12"/>
      <c r="V664" s="12"/>
      <c r="W664" s="12"/>
      <c r="X664" s="12"/>
      <c r="Y664" s="12"/>
      <c r="Z664" s="12"/>
      <c r="AA664" s="12"/>
      <c r="AB664" s="12"/>
      <c r="AC664" s="12"/>
      <c r="AD664" s="12"/>
      <c r="AE664" s="12"/>
      <c r="AF664" s="12"/>
      <c r="AG664" s="12"/>
      <c r="AH664" s="12"/>
      <c r="AI664" s="12"/>
      <c r="AJ664" s="12"/>
      <c r="AK664" s="12"/>
      <c r="AL664" s="12"/>
      <c r="AM664" s="12"/>
      <c r="AN664" s="12"/>
      <c r="AO664" s="12"/>
      <c r="AP664" s="12"/>
      <c r="AQ664" s="12"/>
      <c r="AR664" s="12"/>
      <c r="AS664" s="12"/>
      <c r="AT664" s="12"/>
      <c r="AU664" s="12"/>
      <c r="AV664" s="12"/>
      <c r="AW664" s="12"/>
      <c r="AX664" s="12"/>
      <c r="AY664" s="12"/>
      <c r="AZ664" s="12"/>
      <c r="BA664" s="12"/>
      <c r="BB664" s="12"/>
      <c r="BC664" s="12"/>
      <c r="BD664" s="12"/>
      <c r="BE664" s="12"/>
      <c r="BF664" s="12"/>
      <c r="BG664" s="12"/>
      <c r="BH664" s="12"/>
      <c r="BI664" s="12"/>
      <c r="BJ664" s="12"/>
      <c r="BK664" s="12"/>
      <c r="BL664" s="12"/>
      <c r="BM664" s="12"/>
      <c r="BN664" s="12"/>
      <c r="BO664" s="12"/>
      <c r="BP664" s="12"/>
      <c r="BQ664" s="12"/>
      <c r="BR664" s="12"/>
      <c r="BS664" s="12"/>
      <c r="BT664" s="12"/>
      <c r="BU664" s="12"/>
      <c r="BV664" s="12"/>
      <c r="BW664" s="12"/>
      <c r="BX664" s="12"/>
      <c r="BY664" s="12"/>
      <c r="BZ664" s="12"/>
      <c r="CA664" s="12"/>
      <c r="CB664" s="12"/>
      <c r="CC664" s="12"/>
    </row>
    <row r="665" spans="1:81" ht="15.75" x14ac:dyDescent="0.25">
      <c r="A665" s="20"/>
      <c r="B665" s="29"/>
      <c r="C665" s="29"/>
      <c r="D665" s="29"/>
      <c r="E665" s="29"/>
      <c r="F665" s="26"/>
      <c r="G665" s="13"/>
      <c r="H665" s="20"/>
      <c r="I665" s="22"/>
      <c r="J665" s="22"/>
      <c r="K665" s="22"/>
      <c r="L665" s="22"/>
      <c r="M665" s="24"/>
      <c r="N665" s="22"/>
      <c r="O665" s="20"/>
      <c r="P665" s="12"/>
      <c r="Q665" s="12"/>
      <c r="R665" s="12"/>
      <c r="S665" s="12"/>
      <c r="T665" s="12"/>
      <c r="U665" s="12"/>
      <c r="V665" s="12"/>
      <c r="W665" s="12"/>
      <c r="X665" s="12"/>
      <c r="Y665" s="12"/>
      <c r="Z665" s="12"/>
      <c r="AA665" s="12"/>
      <c r="AB665" s="12"/>
      <c r="AC665" s="12"/>
      <c r="AD665" s="12"/>
      <c r="AE665" s="12"/>
      <c r="AF665" s="12"/>
      <c r="AG665" s="12"/>
      <c r="AH665" s="12"/>
      <c r="AI665" s="12"/>
      <c r="AJ665" s="12"/>
      <c r="AK665" s="12"/>
      <c r="AL665" s="12"/>
      <c r="AM665" s="12"/>
      <c r="AN665" s="12"/>
      <c r="AO665" s="12"/>
      <c r="AP665" s="12"/>
      <c r="AQ665" s="12"/>
      <c r="AR665" s="12"/>
      <c r="AS665" s="12"/>
      <c r="AT665" s="12"/>
      <c r="AU665" s="12"/>
      <c r="AV665" s="12"/>
      <c r="AW665" s="12"/>
      <c r="AX665" s="12"/>
      <c r="AY665" s="12"/>
      <c r="AZ665" s="12"/>
      <c r="BA665" s="12"/>
      <c r="BB665" s="12"/>
      <c r="BC665" s="12"/>
      <c r="BD665" s="12"/>
      <c r="BE665" s="12"/>
      <c r="BF665" s="12"/>
      <c r="BG665" s="12"/>
      <c r="BH665" s="12"/>
      <c r="BI665" s="12"/>
      <c r="BJ665" s="12"/>
      <c r="BK665" s="12"/>
      <c r="BL665" s="12"/>
      <c r="BM665" s="12"/>
      <c r="BN665" s="12"/>
      <c r="BO665" s="12"/>
      <c r="BP665" s="12"/>
      <c r="BQ665" s="12"/>
      <c r="BR665" s="12"/>
      <c r="BS665" s="12"/>
      <c r="BT665" s="12"/>
      <c r="BU665" s="12"/>
      <c r="BV665" s="12"/>
      <c r="BW665" s="12"/>
      <c r="BX665" s="12"/>
      <c r="BY665" s="12"/>
      <c r="BZ665" s="12"/>
      <c r="CA665" s="12"/>
      <c r="CB665" s="12"/>
      <c r="CC665" s="12"/>
    </row>
    <row r="666" spans="1:81" ht="15.75" x14ac:dyDescent="0.25">
      <c r="A666" s="20"/>
      <c r="B666" s="29"/>
      <c r="C666" s="29"/>
      <c r="D666" s="29"/>
      <c r="E666" s="29"/>
      <c r="F666" s="26"/>
      <c r="G666" s="13"/>
      <c r="H666" s="20"/>
      <c r="I666" s="22"/>
      <c r="J666" s="22"/>
      <c r="K666" s="22"/>
      <c r="L666" s="22"/>
      <c r="M666" s="24"/>
      <c r="N666" s="22"/>
      <c r="O666" s="20"/>
      <c r="P666" s="12"/>
      <c r="Q666" s="12"/>
      <c r="R666" s="12"/>
      <c r="S666" s="12"/>
      <c r="T666" s="12"/>
      <c r="U666" s="12"/>
      <c r="V666" s="12"/>
      <c r="W666" s="12"/>
      <c r="X666" s="12"/>
      <c r="Y666" s="12"/>
      <c r="Z666" s="12"/>
      <c r="AA666" s="12"/>
      <c r="AB666" s="12"/>
      <c r="AC666" s="12"/>
      <c r="AD666" s="12"/>
      <c r="AE666" s="12"/>
      <c r="AF666" s="12"/>
      <c r="AG666" s="12"/>
      <c r="AH666" s="12"/>
      <c r="AI666" s="12"/>
      <c r="AJ666" s="12"/>
      <c r="AK666" s="12"/>
      <c r="AL666" s="12"/>
      <c r="AM666" s="12"/>
      <c r="AN666" s="12"/>
      <c r="AO666" s="12"/>
      <c r="AP666" s="12"/>
      <c r="AQ666" s="12"/>
      <c r="AR666" s="12"/>
      <c r="AS666" s="12"/>
      <c r="AT666" s="12"/>
      <c r="AU666" s="12"/>
      <c r="AV666" s="12"/>
      <c r="AW666" s="12"/>
      <c r="AX666" s="12"/>
      <c r="AY666" s="12"/>
      <c r="AZ666" s="12"/>
      <c r="BA666" s="12"/>
      <c r="BB666" s="12"/>
      <c r="BC666" s="12"/>
      <c r="BD666" s="12"/>
      <c r="BE666" s="12"/>
      <c r="BF666" s="12"/>
      <c r="BG666" s="12"/>
      <c r="BH666" s="12"/>
      <c r="BI666" s="12"/>
      <c r="BJ666" s="12"/>
      <c r="BK666" s="12"/>
      <c r="BL666" s="12"/>
      <c r="BM666" s="12"/>
      <c r="BN666" s="12"/>
      <c r="BO666" s="12"/>
      <c r="BP666" s="12"/>
      <c r="BQ666" s="12"/>
      <c r="BR666" s="12"/>
      <c r="BS666" s="12"/>
      <c r="BT666" s="12"/>
      <c r="BU666" s="12"/>
      <c r="BV666" s="12"/>
      <c r="BW666" s="12"/>
      <c r="BX666" s="12"/>
      <c r="BY666" s="12"/>
      <c r="BZ666" s="12"/>
      <c r="CA666" s="12"/>
      <c r="CB666" s="12"/>
      <c r="CC666" s="12"/>
    </row>
    <row r="667" spans="1:81" ht="15.75" x14ac:dyDescent="0.25">
      <c r="A667" s="20"/>
      <c r="B667" s="29"/>
      <c r="C667" s="29"/>
      <c r="D667" s="29"/>
      <c r="E667" s="29"/>
      <c r="F667" s="26"/>
      <c r="G667" s="13"/>
      <c r="H667" s="20"/>
      <c r="I667" s="22"/>
      <c r="J667" s="22"/>
      <c r="K667" s="22"/>
      <c r="L667" s="22"/>
      <c r="M667" s="24"/>
      <c r="N667" s="22"/>
      <c r="O667" s="20"/>
      <c r="P667" s="12"/>
      <c r="Q667" s="12"/>
      <c r="R667" s="12"/>
      <c r="S667" s="12"/>
      <c r="T667" s="12"/>
      <c r="U667" s="12"/>
      <c r="V667" s="12"/>
      <c r="W667" s="12"/>
      <c r="X667" s="12"/>
      <c r="Y667" s="12"/>
      <c r="Z667" s="12"/>
      <c r="AA667" s="12"/>
      <c r="AB667" s="12"/>
      <c r="AC667" s="12"/>
      <c r="AD667" s="12"/>
      <c r="AE667" s="12"/>
      <c r="AF667" s="12"/>
      <c r="AG667" s="12"/>
      <c r="AH667" s="12"/>
      <c r="AI667" s="12"/>
      <c r="AJ667" s="12"/>
      <c r="AK667" s="12"/>
      <c r="AL667" s="12"/>
      <c r="AM667" s="12"/>
      <c r="AN667" s="12"/>
      <c r="AO667" s="12"/>
      <c r="AP667" s="12"/>
      <c r="AQ667" s="12"/>
      <c r="AR667" s="12"/>
      <c r="AS667" s="12"/>
      <c r="AT667" s="12"/>
      <c r="AU667" s="12"/>
      <c r="AV667" s="12"/>
      <c r="AW667" s="12"/>
      <c r="AX667" s="12"/>
      <c r="AY667" s="12"/>
      <c r="AZ667" s="12"/>
      <c r="BA667" s="12"/>
      <c r="BB667" s="12"/>
      <c r="BC667" s="12"/>
      <c r="BD667" s="12"/>
      <c r="BE667" s="12"/>
      <c r="BF667" s="12"/>
      <c r="BG667" s="12"/>
      <c r="BH667" s="12"/>
      <c r="BI667" s="12"/>
      <c r="BJ667" s="12"/>
      <c r="BK667" s="12"/>
      <c r="BL667" s="12"/>
      <c r="BM667" s="12"/>
      <c r="BN667" s="12"/>
      <c r="BO667" s="12"/>
      <c r="BP667" s="12"/>
      <c r="BQ667" s="12"/>
      <c r="BR667" s="12"/>
      <c r="BS667" s="12"/>
      <c r="BT667" s="12"/>
      <c r="BU667" s="12"/>
      <c r="BV667" s="12"/>
      <c r="BW667" s="12"/>
      <c r="BX667" s="12"/>
      <c r="BY667" s="12"/>
      <c r="BZ667" s="12"/>
      <c r="CA667" s="12"/>
      <c r="CB667" s="12"/>
      <c r="CC667" s="12"/>
    </row>
    <row r="668" spans="1:81" ht="15.75" x14ac:dyDescent="0.25">
      <c r="A668" s="20"/>
      <c r="B668" s="29"/>
      <c r="C668" s="29"/>
      <c r="D668" s="29"/>
      <c r="E668" s="29"/>
      <c r="F668" s="26"/>
      <c r="G668" s="13"/>
      <c r="H668" s="20"/>
      <c r="I668" s="22"/>
      <c r="J668" s="22"/>
      <c r="K668" s="22"/>
      <c r="L668" s="22"/>
      <c r="M668" s="24"/>
      <c r="N668" s="22"/>
      <c r="O668" s="20"/>
      <c r="P668" s="12"/>
      <c r="Q668" s="12"/>
      <c r="R668" s="12"/>
      <c r="S668" s="12"/>
      <c r="T668" s="12"/>
      <c r="U668" s="12"/>
      <c r="V668" s="12"/>
      <c r="W668" s="12"/>
      <c r="X668" s="12"/>
      <c r="Y668" s="12"/>
      <c r="Z668" s="12"/>
      <c r="AA668" s="12"/>
      <c r="AB668" s="12"/>
      <c r="AC668" s="12"/>
      <c r="AD668" s="12"/>
      <c r="AE668" s="12"/>
      <c r="AF668" s="12"/>
      <c r="AG668" s="12"/>
      <c r="AH668" s="12"/>
      <c r="AI668" s="12"/>
      <c r="AJ668" s="12"/>
      <c r="AK668" s="12"/>
      <c r="AL668" s="12"/>
      <c r="AM668" s="12"/>
      <c r="AN668" s="12"/>
      <c r="AO668" s="12"/>
      <c r="AP668" s="12"/>
      <c r="AQ668" s="12"/>
      <c r="AR668" s="12"/>
      <c r="AS668" s="12"/>
      <c r="AT668" s="12"/>
      <c r="AU668" s="12"/>
      <c r="AV668" s="12"/>
      <c r="AW668" s="12"/>
      <c r="AX668" s="12"/>
      <c r="AY668" s="12"/>
      <c r="AZ668" s="12"/>
      <c r="BA668" s="12"/>
      <c r="BB668" s="12"/>
      <c r="BC668" s="12"/>
      <c r="BD668" s="12"/>
      <c r="BE668" s="12"/>
      <c r="BF668" s="12"/>
      <c r="BG668" s="12"/>
      <c r="BH668" s="12"/>
      <c r="BI668" s="12"/>
      <c r="BJ668" s="12"/>
      <c r="BK668" s="12"/>
      <c r="BL668" s="12"/>
      <c r="BM668" s="12"/>
      <c r="BN668" s="12"/>
      <c r="BO668" s="12"/>
      <c r="BP668" s="12"/>
      <c r="BQ668" s="12"/>
      <c r="BR668" s="12"/>
      <c r="BS668" s="12"/>
      <c r="BT668" s="12"/>
      <c r="BU668" s="12"/>
      <c r="BV668" s="12"/>
      <c r="BW668" s="12"/>
      <c r="BX668" s="12"/>
      <c r="BY668" s="12"/>
      <c r="BZ668" s="12"/>
      <c r="CA668" s="12"/>
      <c r="CB668" s="12"/>
      <c r="CC668" s="12"/>
    </row>
    <row r="669" spans="1:81" ht="15.75" x14ac:dyDescent="0.25">
      <c r="A669" s="20"/>
      <c r="B669" s="29"/>
      <c r="C669" s="29"/>
      <c r="D669" s="29"/>
      <c r="E669" s="29"/>
      <c r="F669" s="26"/>
      <c r="G669" s="13"/>
      <c r="H669" s="20"/>
      <c r="I669" s="22"/>
      <c r="J669" s="22"/>
      <c r="K669" s="22"/>
      <c r="L669" s="22"/>
      <c r="M669" s="24"/>
      <c r="N669" s="22"/>
      <c r="O669" s="20"/>
      <c r="P669" s="12"/>
      <c r="Q669" s="12"/>
      <c r="R669" s="12"/>
      <c r="S669" s="12"/>
      <c r="T669" s="12"/>
      <c r="U669" s="12"/>
      <c r="V669" s="12"/>
      <c r="W669" s="12"/>
      <c r="X669" s="12"/>
      <c r="Y669" s="12"/>
      <c r="Z669" s="12"/>
      <c r="AA669" s="12"/>
      <c r="AB669" s="12"/>
      <c r="AC669" s="12"/>
      <c r="AD669" s="12"/>
      <c r="AE669" s="12"/>
      <c r="AF669" s="12"/>
      <c r="AG669" s="12"/>
      <c r="AH669" s="12"/>
      <c r="AI669" s="12"/>
      <c r="AJ669" s="12"/>
      <c r="AK669" s="12"/>
      <c r="AL669" s="12"/>
      <c r="AM669" s="12"/>
      <c r="AN669" s="12"/>
      <c r="AO669" s="12"/>
      <c r="AP669" s="12"/>
      <c r="AQ669" s="12"/>
      <c r="AR669" s="12"/>
      <c r="AS669" s="12"/>
      <c r="AT669" s="12"/>
      <c r="AU669" s="12"/>
      <c r="AV669" s="12"/>
      <c r="AW669" s="12"/>
      <c r="AX669" s="12"/>
      <c r="AY669" s="12"/>
      <c r="AZ669" s="12"/>
      <c r="BA669" s="12"/>
      <c r="BB669" s="12"/>
      <c r="BC669" s="12"/>
      <c r="BD669" s="12"/>
      <c r="BE669" s="12"/>
      <c r="BF669" s="12"/>
      <c r="BG669" s="12"/>
      <c r="BH669" s="12"/>
      <c r="BI669" s="12"/>
      <c r="BJ669" s="12"/>
      <c r="BK669" s="12"/>
      <c r="BL669" s="12"/>
      <c r="BM669" s="12"/>
      <c r="BN669" s="12"/>
      <c r="BO669" s="12"/>
      <c r="BP669" s="12"/>
      <c r="BQ669" s="12"/>
      <c r="BR669" s="12"/>
      <c r="BS669" s="12"/>
      <c r="BT669" s="12"/>
      <c r="BU669" s="12"/>
      <c r="BV669" s="12"/>
      <c r="BW669" s="12"/>
      <c r="BX669" s="12"/>
      <c r="BY669" s="12"/>
      <c r="BZ669" s="12"/>
      <c r="CA669" s="12"/>
      <c r="CB669" s="12"/>
      <c r="CC669" s="12"/>
    </row>
    <row r="670" spans="1:81" ht="15.75" x14ac:dyDescent="0.25">
      <c r="A670" s="20"/>
      <c r="B670" s="29"/>
      <c r="C670" s="29"/>
      <c r="D670" s="29"/>
      <c r="E670" s="29"/>
      <c r="F670" s="26"/>
      <c r="G670" s="13"/>
      <c r="H670" s="20"/>
      <c r="I670" s="22"/>
      <c r="J670" s="22"/>
      <c r="K670" s="22"/>
      <c r="L670" s="22"/>
      <c r="M670" s="24"/>
      <c r="N670" s="22"/>
      <c r="O670" s="20"/>
      <c r="P670" s="12"/>
      <c r="Q670" s="12"/>
      <c r="R670" s="12"/>
      <c r="S670" s="12"/>
      <c r="T670" s="12"/>
      <c r="U670" s="12"/>
      <c r="V670" s="12"/>
      <c r="W670" s="12"/>
      <c r="X670" s="12"/>
      <c r="Y670" s="12"/>
      <c r="Z670" s="12"/>
      <c r="AA670" s="12"/>
      <c r="AB670" s="12"/>
      <c r="AC670" s="12"/>
      <c r="AD670" s="12"/>
      <c r="AE670" s="12"/>
      <c r="AF670" s="12"/>
      <c r="AG670" s="12"/>
      <c r="AH670" s="12"/>
      <c r="AI670" s="12"/>
      <c r="AJ670" s="12"/>
      <c r="AK670" s="12"/>
      <c r="AL670" s="12"/>
      <c r="AM670" s="12"/>
      <c r="AN670" s="12"/>
      <c r="AO670" s="12"/>
      <c r="AP670" s="12"/>
      <c r="AQ670" s="12"/>
      <c r="AR670" s="12"/>
      <c r="AS670" s="12"/>
      <c r="AT670" s="12"/>
      <c r="AU670" s="12"/>
      <c r="AV670" s="12"/>
      <c r="AW670" s="12"/>
      <c r="AX670" s="12"/>
      <c r="AY670" s="12"/>
      <c r="AZ670" s="12"/>
      <c r="BA670" s="12"/>
      <c r="BB670" s="12"/>
      <c r="BC670" s="12"/>
      <c r="BD670" s="12"/>
      <c r="BE670" s="12"/>
      <c r="BF670" s="12"/>
      <c r="BG670" s="12"/>
      <c r="BH670" s="12"/>
      <c r="BI670" s="12"/>
      <c r="BJ670" s="12"/>
      <c r="BK670" s="12"/>
      <c r="BL670" s="12"/>
      <c r="BM670" s="12"/>
      <c r="BN670" s="12"/>
      <c r="BO670" s="12"/>
      <c r="BP670" s="12"/>
      <c r="BQ670" s="12"/>
      <c r="BR670" s="12"/>
      <c r="BS670" s="12"/>
      <c r="BT670" s="12"/>
      <c r="BU670" s="12"/>
      <c r="BV670" s="12"/>
      <c r="BW670" s="12"/>
      <c r="BX670" s="12"/>
      <c r="BY670" s="12"/>
      <c r="BZ670" s="12"/>
      <c r="CA670" s="12"/>
      <c r="CB670" s="12"/>
      <c r="CC670" s="12"/>
    </row>
    <row r="671" spans="1:81" ht="15.75" x14ac:dyDescent="0.25">
      <c r="A671" s="20"/>
      <c r="B671" s="29"/>
      <c r="C671" s="29"/>
      <c r="D671" s="29"/>
      <c r="E671" s="29"/>
      <c r="F671" s="26"/>
      <c r="G671" s="13"/>
      <c r="H671" s="20"/>
      <c r="I671" s="22"/>
      <c r="J671" s="22"/>
      <c r="K671" s="22"/>
      <c r="L671" s="22"/>
      <c r="M671" s="24"/>
      <c r="N671" s="22"/>
      <c r="O671" s="20"/>
      <c r="P671" s="12"/>
      <c r="Q671" s="12"/>
      <c r="R671" s="12"/>
      <c r="S671" s="12"/>
      <c r="T671" s="12"/>
      <c r="U671" s="12"/>
      <c r="V671" s="12"/>
      <c r="W671" s="12"/>
      <c r="X671" s="12"/>
      <c r="Y671" s="12"/>
      <c r="Z671" s="12"/>
      <c r="AA671" s="12"/>
      <c r="AB671" s="12"/>
      <c r="AC671" s="12"/>
      <c r="AD671" s="12"/>
      <c r="AE671" s="12"/>
      <c r="AF671" s="12"/>
      <c r="AG671" s="12"/>
      <c r="AH671" s="12"/>
      <c r="AI671" s="12"/>
      <c r="AJ671" s="12"/>
      <c r="AK671" s="12"/>
      <c r="AL671" s="12"/>
      <c r="AM671" s="12"/>
      <c r="AN671" s="12"/>
      <c r="AO671" s="12"/>
      <c r="AP671" s="12"/>
      <c r="AQ671" s="12"/>
      <c r="AR671" s="12"/>
      <c r="AS671" s="12"/>
      <c r="AT671" s="12"/>
      <c r="AU671" s="12"/>
      <c r="AV671" s="12"/>
      <c r="AW671" s="12"/>
      <c r="AX671" s="12"/>
      <c r="AY671" s="12"/>
      <c r="AZ671" s="12"/>
      <c r="BA671" s="12"/>
      <c r="BB671" s="12"/>
      <c r="BC671" s="12"/>
      <c r="BD671" s="12"/>
      <c r="BE671" s="12"/>
      <c r="BF671" s="12"/>
      <c r="BG671" s="12"/>
      <c r="BH671" s="12"/>
      <c r="BI671" s="12"/>
      <c r="BJ671" s="12"/>
      <c r="BK671" s="12"/>
      <c r="BL671" s="12"/>
      <c r="BM671" s="12"/>
      <c r="BN671" s="12"/>
      <c r="BO671" s="12"/>
      <c r="BP671" s="12"/>
      <c r="BQ671" s="12"/>
      <c r="BR671" s="12"/>
      <c r="BS671" s="12"/>
      <c r="BT671" s="12"/>
      <c r="BU671" s="12"/>
      <c r="BV671" s="12"/>
      <c r="BW671" s="12"/>
      <c r="BX671" s="12"/>
      <c r="BY671" s="12"/>
      <c r="BZ671" s="12"/>
      <c r="CA671" s="12"/>
      <c r="CB671" s="12"/>
      <c r="CC671" s="12"/>
    </row>
    <row r="672" spans="1:81" ht="15.75" x14ac:dyDescent="0.25">
      <c r="A672" s="20"/>
      <c r="B672" s="29"/>
      <c r="C672" s="29"/>
      <c r="D672" s="29"/>
      <c r="E672" s="29"/>
      <c r="F672" s="26"/>
      <c r="G672" s="13"/>
      <c r="H672" s="20"/>
      <c r="I672" s="22"/>
      <c r="J672" s="22"/>
      <c r="K672" s="22"/>
      <c r="L672" s="22"/>
      <c r="M672" s="24"/>
      <c r="N672" s="22"/>
      <c r="O672" s="20"/>
      <c r="P672" s="12"/>
      <c r="Q672" s="12"/>
      <c r="R672" s="12"/>
      <c r="S672" s="12"/>
      <c r="T672" s="12"/>
      <c r="U672" s="12"/>
      <c r="V672" s="12"/>
      <c r="W672" s="12"/>
      <c r="X672" s="12"/>
      <c r="Y672" s="12"/>
      <c r="Z672" s="12"/>
      <c r="AA672" s="12"/>
      <c r="AB672" s="12"/>
      <c r="AC672" s="12"/>
      <c r="AD672" s="12"/>
      <c r="AE672" s="12"/>
      <c r="AF672" s="12"/>
      <c r="AG672" s="12"/>
      <c r="AH672" s="12"/>
      <c r="AI672" s="12"/>
      <c r="AJ672" s="12"/>
      <c r="AK672" s="12"/>
      <c r="AL672" s="12"/>
      <c r="AM672" s="12"/>
      <c r="AN672" s="12"/>
      <c r="AO672" s="12"/>
      <c r="AP672" s="12"/>
      <c r="AQ672" s="12"/>
      <c r="AR672" s="12"/>
      <c r="AS672" s="12"/>
      <c r="AT672" s="12"/>
      <c r="AU672" s="12"/>
      <c r="AV672" s="12"/>
      <c r="AW672" s="12"/>
      <c r="AX672" s="12"/>
      <c r="AY672" s="12"/>
      <c r="AZ672" s="12"/>
      <c r="BA672" s="12"/>
      <c r="BB672" s="12"/>
      <c r="BC672" s="12"/>
      <c r="BD672" s="12"/>
      <c r="BE672" s="12"/>
      <c r="BF672" s="12"/>
      <c r="BG672" s="12"/>
      <c r="BH672" s="12"/>
      <c r="BI672" s="12"/>
      <c r="BJ672" s="12"/>
      <c r="BK672" s="12"/>
      <c r="BL672" s="12"/>
      <c r="BM672" s="12"/>
      <c r="BN672" s="12"/>
      <c r="BO672" s="12"/>
      <c r="BP672" s="12"/>
      <c r="BQ672" s="12"/>
      <c r="BR672" s="12"/>
      <c r="BS672" s="12"/>
      <c r="BT672" s="12"/>
      <c r="BU672" s="12"/>
      <c r="BV672" s="12"/>
      <c r="BW672" s="12"/>
      <c r="BX672" s="12"/>
      <c r="BY672" s="12"/>
      <c r="BZ672" s="12"/>
      <c r="CA672" s="12"/>
      <c r="CB672" s="12"/>
      <c r="CC672" s="12"/>
    </row>
    <row r="673" spans="1:81" ht="15.75" x14ac:dyDescent="0.25">
      <c r="A673" s="20"/>
      <c r="B673" s="29"/>
      <c r="C673" s="29"/>
      <c r="D673" s="29"/>
      <c r="E673" s="29"/>
      <c r="F673" s="26"/>
      <c r="G673" s="13"/>
      <c r="H673" s="20"/>
      <c r="I673" s="22"/>
      <c r="J673" s="22"/>
      <c r="K673" s="22"/>
      <c r="L673" s="22"/>
      <c r="M673" s="24"/>
      <c r="N673" s="22"/>
      <c r="O673" s="20"/>
      <c r="P673" s="12"/>
      <c r="Q673" s="12"/>
      <c r="R673" s="12"/>
      <c r="S673" s="12"/>
      <c r="T673" s="12"/>
      <c r="U673" s="12"/>
      <c r="V673" s="12"/>
      <c r="W673" s="12"/>
      <c r="X673" s="12"/>
      <c r="Y673" s="12"/>
      <c r="Z673" s="12"/>
      <c r="AA673" s="12"/>
      <c r="AB673" s="12"/>
      <c r="AC673" s="12"/>
      <c r="AD673" s="12"/>
      <c r="AE673" s="12"/>
      <c r="AF673" s="12"/>
      <c r="AG673" s="12"/>
      <c r="AH673" s="12"/>
      <c r="AI673" s="12"/>
      <c r="AJ673" s="12"/>
      <c r="AK673" s="12"/>
      <c r="AL673" s="12"/>
      <c r="AM673" s="12"/>
      <c r="AN673" s="12"/>
      <c r="AO673" s="12"/>
      <c r="AP673" s="12"/>
      <c r="AQ673" s="12"/>
      <c r="AR673" s="12"/>
      <c r="AS673" s="12"/>
      <c r="AT673" s="12"/>
      <c r="AU673" s="12"/>
      <c r="AV673" s="12"/>
      <c r="AW673" s="12"/>
      <c r="AX673" s="12"/>
      <c r="AY673" s="12"/>
      <c r="AZ673" s="12"/>
      <c r="BA673" s="12"/>
      <c r="BB673" s="12"/>
      <c r="BC673" s="12"/>
      <c r="BD673" s="12"/>
      <c r="BE673" s="12"/>
      <c r="BF673" s="12"/>
      <c r="BG673" s="12"/>
      <c r="BH673" s="12"/>
      <c r="BI673" s="12"/>
      <c r="BJ673" s="12"/>
      <c r="BK673" s="12"/>
      <c r="BL673" s="12"/>
      <c r="BM673" s="12"/>
      <c r="BN673" s="12"/>
      <c r="BO673" s="12"/>
      <c r="BP673" s="12"/>
      <c r="BQ673" s="12"/>
      <c r="BR673" s="12"/>
      <c r="BS673" s="12"/>
      <c r="BT673" s="12"/>
      <c r="BU673" s="12"/>
      <c r="BV673" s="12"/>
      <c r="BW673" s="12"/>
      <c r="BX673" s="12"/>
      <c r="BY673" s="12"/>
      <c r="BZ673" s="12"/>
      <c r="CA673" s="12"/>
      <c r="CB673" s="12"/>
      <c r="CC673" s="12"/>
    </row>
    <row r="674" spans="1:81" ht="15.75" x14ac:dyDescent="0.25">
      <c r="A674" s="20"/>
      <c r="B674" s="29"/>
      <c r="C674" s="29"/>
      <c r="D674" s="29"/>
      <c r="E674" s="29"/>
      <c r="F674" s="26"/>
      <c r="G674" s="13"/>
      <c r="H674" s="20"/>
      <c r="I674" s="22"/>
      <c r="J674" s="22"/>
      <c r="K674" s="22"/>
      <c r="L674" s="22"/>
      <c r="M674" s="24"/>
      <c r="N674" s="22"/>
      <c r="O674" s="20"/>
      <c r="P674" s="12"/>
      <c r="Q674" s="12"/>
      <c r="R674" s="12"/>
      <c r="S674" s="12"/>
      <c r="T674" s="12"/>
      <c r="U674" s="12"/>
      <c r="V674" s="12"/>
      <c r="W674" s="12"/>
      <c r="X674" s="12"/>
      <c r="Y674" s="12"/>
      <c r="Z674" s="12"/>
      <c r="AA674" s="12"/>
      <c r="AB674" s="12"/>
      <c r="AC674" s="12"/>
      <c r="AD674" s="12"/>
      <c r="AE674" s="12"/>
      <c r="AF674" s="12"/>
      <c r="AG674" s="12"/>
      <c r="AH674" s="12"/>
      <c r="AI674" s="12"/>
      <c r="AJ674" s="12"/>
      <c r="AK674" s="12"/>
      <c r="AL674" s="12"/>
      <c r="AM674" s="12"/>
      <c r="AN674" s="12"/>
      <c r="AO674" s="12"/>
      <c r="AP674" s="12"/>
      <c r="AQ674" s="12"/>
      <c r="AR674" s="12"/>
      <c r="AS674" s="12"/>
      <c r="AT674" s="12"/>
      <c r="AU674" s="12"/>
      <c r="AV674" s="12"/>
      <c r="AW674" s="12"/>
      <c r="AX674" s="12"/>
      <c r="AY674" s="12"/>
      <c r="AZ674" s="12"/>
      <c r="BA674" s="12"/>
      <c r="BB674" s="12"/>
      <c r="BC674" s="12"/>
      <c r="BD674" s="12"/>
      <c r="BE674" s="12"/>
      <c r="BF674" s="12"/>
      <c r="BG674" s="12"/>
      <c r="BH674" s="12"/>
      <c r="BI674" s="12"/>
      <c r="BJ674" s="12"/>
      <c r="BK674" s="12"/>
      <c r="BL674" s="12"/>
      <c r="BM674" s="12"/>
      <c r="BN674" s="12"/>
      <c r="BO674" s="12"/>
      <c r="BP674" s="12"/>
      <c r="BQ674" s="12"/>
      <c r="BR674" s="12"/>
      <c r="BS674" s="12"/>
      <c r="BT674" s="12"/>
      <c r="BU674" s="12"/>
      <c r="BV674" s="12"/>
      <c r="BW674" s="12"/>
      <c r="BX674" s="12"/>
      <c r="BY674" s="12"/>
      <c r="BZ674" s="12"/>
      <c r="CA674" s="12"/>
      <c r="CB674" s="12"/>
      <c r="CC674" s="12"/>
    </row>
    <row r="675" spans="1:81" ht="15.75" x14ac:dyDescent="0.25">
      <c r="A675" s="20"/>
      <c r="B675" s="29"/>
      <c r="C675" s="29"/>
      <c r="D675" s="29"/>
      <c r="E675" s="29"/>
      <c r="F675" s="26"/>
      <c r="G675" s="13"/>
      <c r="H675" s="20"/>
      <c r="I675" s="22"/>
      <c r="J675" s="22"/>
      <c r="K675" s="22"/>
      <c r="L675" s="22"/>
      <c r="M675" s="24"/>
      <c r="N675" s="22"/>
      <c r="O675" s="20"/>
      <c r="P675" s="12"/>
      <c r="Q675" s="12"/>
      <c r="R675" s="12"/>
      <c r="S675" s="12"/>
      <c r="T675" s="12"/>
      <c r="U675" s="12"/>
      <c r="V675" s="12"/>
      <c r="W675" s="12"/>
      <c r="X675" s="12"/>
      <c r="Y675" s="12"/>
      <c r="Z675" s="12"/>
      <c r="AA675" s="12"/>
      <c r="AB675" s="12"/>
      <c r="AC675" s="12"/>
      <c r="AD675" s="12"/>
      <c r="AE675" s="12"/>
      <c r="AF675" s="12"/>
      <c r="AG675" s="12"/>
      <c r="AH675" s="12"/>
      <c r="AI675" s="12"/>
      <c r="AJ675" s="12"/>
      <c r="AK675" s="12"/>
      <c r="AL675" s="12"/>
      <c r="AM675" s="12"/>
      <c r="AN675" s="12"/>
      <c r="AO675" s="12"/>
      <c r="AP675" s="12"/>
      <c r="AQ675" s="12"/>
      <c r="AR675" s="12"/>
      <c r="AS675" s="12"/>
      <c r="AT675" s="12"/>
      <c r="AU675" s="12"/>
      <c r="AV675" s="12"/>
      <c r="AW675" s="12"/>
      <c r="AX675" s="12"/>
      <c r="AY675" s="12"/>
      <c r="AZ675" s="12"/>
      <c r="BA675" s="12"/>
      <c r="BB675" s="12"/>
      <c r="BC675" s="12"/>
      <c r="BD675" s="12"/>
      <c r="BE675" s="12"/>
      <c r="BF675" s="12"/>
      <c r="BG675" s="12"/>
      <c r="BH675" s="12"/>
      <c r="BI675" s="12"/>
      <c r="BJ675" s="12"/>
      <c r="BK675" s="12"/>
      <c r="BL675" s="12"/>
      <c r="BM675" s="12"/>
      <c r="BN675" s="12"/>
      <c r="BO675" s="12"/>
      <c r="BP675" s="12"/>
      <c r="BQ675" s="12"/>
      <c r="BR675" s="12"/>
      <c r="BS675" s="12"/>
      <c r="BT675" s="12"/>
      <c r="BU675" s="12"/>
      <c r="BV675" s="12"/>
      <c r="BW675" s="12"/>
      <c r="BX675" s="12"/>
      <c r="BY675" s="12"/>
      <c r="BZ675" s="12"/>
      <c r="CA675" s="12"/>
      <c r="CB675" s="12"/>
      <c r="CC675" s="12"/>
    </row>
    <row r="676" spans="1:81" ht="15.75" x14ac:dyDescent="0.25">
      <c r="A676" s="20"/>
      <c r="B676" s="29"/>
      <c r="C676" s="29"/>
      <c r="D676" s="29"/>
      <c r="E676" s="29"/>
      <c r="F676" s="26"/>
      <c r="G676" s="13"/>
      <c r="H676" s="20"/>
      <c r="I676" s="22"/>
      <c r="J676" s="22"/>
      <c r="K676" s="22"/>
      <c r="L676" s="22"/>
      <c r="M676" s="24"/>
      <c r="N676" s="22"/>
      <c r="O676" s="20"/>
      <c r="P676" s="12"/>
      <c r="Q676" s="12"/>
      <c r="R676" s="12"/>
      <c r="S676" s="12"/>
      <c r="T676" s="12"/>
      <c r="U676" s="12"/>
      <c r="V676" s="12"/>
      <c r="W676" s="12"/>
      <c r="X676" s="12"/>
      <c r="Y676" s="12"/>
      <c r="Z676" s="12"/>
      <c r="AA676" s="12"/>
      <c r="AB676" s="12"/>
      <c r="AC676" s="12"/>
      <c r="AD676" s="12"/>
      <c r="AE676" s="12"/>
      <c r="AF676" s="12"/>
      <c r="AG676" s="12"/>
      <c r="AH676" s="12"/>
      <c r="AI676" s="12"/>
      <c r="AJ676" s="12"/>
      <c r="AK676" s="12"/>
      <c r="AL676" s="12"/>
      <c r="AM676" s="12"/>
      <c r="AN676" s="12"/>
      <c r="AO676" s="12"/>
      <c r="AP676" s="12"/>
      <c r="AQ676" s="12"/>
      <c r="AR676" s="12"/>
      <c r="AS676" s="12"/>
      <c r="AT676" s="12"/>
      <c r="AU676" s="12"/>
      <c r="AV676" s="12"/>
      <c r="AW676" s="12"/>
      <c r="AX676" s="12"/>
      <c r="AY676" s="12"/>
      <c r="AZ676" s="12"/>
      <c r="BA676" s="12"/>
      <c r="BB676" s="12"/>
      <c r="BC676" s="12"/>
      <c r="BD676" s="12"/>
      <c r="BE676" s="12"/>
      <c r="BF676" s="12"/>
      <c r="BG676" s="12"/>
      <c r="BH676" s="12"/>
      <c r="BI676" s="12"/>
      <c r="BJ676" s="12"/>
      <c r="BK676" s="12"/>
      <c r="BL676" s="12"/>
      <c r="BM676" s="12"/>
      <c r="BN676" s="12"/>
      <c r="BO676" s="12"/>
      <c r="BP676" s="12"/>
      <c r="BQ676" s="12"/>
      <c r="BR676" s="12"/>
      <c r="BS676" s="12"/>
      <c r="BT676" s="12"/>
      <c r="BU676" s="12"/>
      <c r="BV676" s="12"/>
      <c r="BW676" s="12"/>
      <c r="BX676" s="12"/>
      <c r="BY676" s="12"/>
      <c r="BZ676" s="12"/>
      <c r="CA676" s="12"/>
      <c r="CB676" s="12"/>
      <c r="CC676" s="12"/>
    </row>
    <row r="677" spans="1:81" ht="15.75" x14ac:dyDescent="0.25">
      <c r="A677" s="20"/>
      <c r="B677" s="29"/>
      <c r="C677" s="29"/>
      <c r="D677" s="29"/>
      <c r="E677" s="29"/>
      <c r="F677" s="26"/>
      <c r="G677" s="13"/>
      <c r="H677" s="20"/>
      <c r="I677" s="22"/>
      <c r="J677" s="22"/>
      <c r="K677" s="22"/>
      <c r="L677" s="22"/>
      <c r="M677" s="24"/>
      <c r="N677" s="22"/>
      <c r="O677" s="20"/>
      <c r="P677" s="12"/>
      <c r="Q677" s="12"/>
      <c r="R677" s="12"/>
      <c r="S677" s="12"/>
      <c r="T677" s="12"/>
      <c r="U677" s="12"/>
      <c r="V677" s="12"/>
      <c r="W677" s="12"/>
      <c r="X677" s="12"/>
      <c r="Y677" s="12"/>
      <c r="Z677" s="12"/>
      <c r="AA677" s="12"/>
      <c r="AB677" s="12"/>
      <c r="AC677" s="12"/>
      <c r="AD677" s="12"/>
      <c r="AE677" s="12"/>
      <c r="AF677" s="12"/>
      <c r="AG677" s="12"/>
      <c r="AH677" s="12"/>
      <c r="AI677" s="12"/>
      <c r="AJ677" s="12"/>
      <c r="AK677" s="12"/>
      <c r="AL677" s="12"/>
      <c r="AM677" s="12"/>
      <c r="AN677" s="12"/>
      <c r="AO677" s="12"/>
      <c r="AP677" s="12"/>
      <c r="AQ677" s="12"/>
      <c r="AR677" s="12"/>
      <c r="AS677" s="12"/>
      <c r="AT677" s="12"/>
      <c r="AU677" s="12"/>
      <c r="AV677" s="12"/>
      <c r="AW677" s="12"/>
      <c r="AX677" s="12"/>
      <c r="AY677" s="12"/>
      <c r="AZ677" s="12"/>
      <c r="BA677" s="12"/>
      <c r="BB677" s="12"/>
      <c r="BC677" s="12"/>
      <c r="BD677" s="12"/>
      <c r="BE677" s="12"/>
      <c r="BF677" s="12"/>
      <c r="BG677" s="12"/>
      <c r="BH677" s="12"/>
      <c r="BI677" s="12"/>
      <c r="BJ677" s="12"/>
      <c r="BK677" s="12"/>
      <c r="BL677" s="12"/>
      <c r="BM677" s="12"/>
      <c r="BN677" s="12"/>
      <c r="BO677" s="12"/>
      <c r="BP677" s="12"/>
      <c r="BQ677" s="12"/>
      <c r="BR677" s="12"/>
      <c r="BS677" s="12"/>
      <c r="BT677" s="12"/>
      <c r="BU677" s="12"/>
      <c r="BV677" s="12"/>
      <c r="BW677" s="12"/>
      <c r="BX677" s="12"/>
      <c r="BY677" s="12"/>
      <c r="BZ677" s="12"/>
      <c r="CA677" s="12"/>
      <c r="CB677" s="12"/>
      <c r="CC677" s="12"/>
    </row>
    <row r="678" spans="1:81" ht="15.75" x14ac:dyDescent="0.25">
      <c r="A678" s="20"/>
      <c r="B678" s="29"/>
      <c r="C678" s="29"/>
      <c r="D678" s="29"/>
      <c r="E678" s="29"/>
      <c r="F678" s="26"/>
      <c r="G678" s="13"/>
      <c r="H678" s="20"/>
      <c r="I678" s="22"/>
      <c r="J678" s="22"/>
      <c r="K678" s="22"/>
      <c r="L678" s="22"/>
      <c r="M678" s="24"/>
      <c r="N678" s="22"/>
      <c r="O678" s="20"/>
      <c r="P678" s="12"/>
      <c r="Q678" s="12"/>
      <c r="R678" s="12"/>
      <c r="S678" s="12"/>
      <c r="T678" s="12"/>
      <c r="U678" s="12"/>
      <c r="V678" s="12"/>
      <c r="W678" s="12"/>
      <c r="X678" s="12"/>
      <c r="Y678" s="12"/>
      <c r="Z678" s="12"/>
      <c r="AA678" s="12"/>
      <c r="AB678" s="12"/>
      <c r="AC678" s="12"/>
      <c r="AD678" s="12"/>
      <c r="AE678" s="12"/>
      <c r="AF678" s="12"/>
      <c r="AG678" s="12"/>
      <c r="AH678" s="12"/>
      <c r="AI678" s="12"/>
      <c r="AJ678" s="12"/>
      <c r="AK678" s="12"/>
      <c r="AL678" s="12"/>
      <c r="AM678" s="12"/>
      <c r="AN678" s="12"/>
      <c r="AO678" s="12"/>
      <c r="AP678" s="12"/>
      <c r="AQ678" s="12"/>
      <c r="AR678" s="12"/>
      <c r="AS678" s="12"/>
      <c r="AT678" s="12"/>
      <c r="AU678" s="12"/>
      <c r="AV678" s="12"/>
      <c r="AW678" s="12"/>
      <c r="AX678" s="12"/>
      <c r="AY678" s="12"/>
      <c r="AZ678" s="12"/>
      <c r="BA678" s="12"/>
      <c r="BB678" s="12"/>
      <c r="BC678" s="12"/>
      <c r="BD678" s="12"/>
      <c r="BE678" s="12"/>
      <c r="BF678" s="12"/>
      <c r="BG678" s="12"/>
      <c r="BH678" s="12"/>
      <c r="BI678" s="12"/>
      <c r="BJ678" s="12"/>
      <c r="BK678" s="12"/>
      <c r="BL678" s="12"/>
      <c r="BM678" s="12"/>
      <c r="BN678" s="12"/>
      <c r="BO678" s="12"/>
      <c r="BP678" s="12"/>
      <c r="BQ678" s="12"/>
      <c r="BR678" s="12"/>
      <c r="BS678" s="12"/>
      <c r="BT678" s="12"/>
      <c r="BU678" s="12"/>
      <c r="BV678" s="12"/>
      <c r="BW678" s="12"/>
      <c r="BX678" s="12"/>
      <c r="BY678" s="12"/>
      <c r="BZ678" s="12"/>
      <c r="CA678" s="12"/>
      <c r="CB678" s="12"/>
      <c r="CC678" s="12"/>
    </row>
    <row r="679" spans="1:81" ht="15.75" x14ac:dyDescent="0.25">
      <c r="A679" s="20"/>
      <c r="B679" s="29"/>
      <c r="C679" s="29"/>
      <c r="D679" s="29"/>
      <c r="E679" s="29"/>
      <c r="F679" s="26"/>
      <c r="G679" s="13"/>
      <c r="H679" s="20"/>
      <c r="I679" s="22"/>
      <c r="J679" s="22"/>
      <c r="K679" s="22"/>
      <c r="L679" s="22"/>
      <c r="M679" s="24"/>
      <c r="N679" s="22"/>
      <c r="O679" s="20"/>
      <c r="P679" s="12"/>
      <c r="Q679" s="12"/>
      <c r="R679" s="12"/>
      <c r="S679" s="12"/>
      <c r="T679" s="12"/>
      <c r="U679" s="12"/>
      <c r="V679" s="12"/>
      <c r="W679" s="12"/>
      <c r="X679" s="12"/>
      <c r="Y679" s="12"/>
      <c r="Z679" s="12"/>
      <c r="AA679" s="12"/>
      <c r="AB679" s="12"/>
      <c r="AC679" s="12"/>
      <c r="AD679" s="12"/>
      <c r="AE679" s="12"/>
      <c r="AF679" s="12"/>
      <c r="AG679" s="12"/>
      <c r="AH679" s="12"/>
      <c r="AI679" s="12"/>
      <c r="AJ679" s="12"/>
      <c r="AK679" s="12"/>
      <c r="AL679" s="12"/>
      <c r="AM679" s="12"/>
      <c r="AN679" s="12"/>
      <c r="AO679" s="12"/>
      <c r="AP679" s="12"/>
      <c r="AQ679" s="12"/>
      <c r="AR679" s="12"/>
      <c r="AS679" s="12"/>
      <c r="AT679" s="12"/>
      <c r="AU679" s="12"/>
      <c r="AV679" s="12"/>
      <c r="AW679" s="12"/>
      <c r="AX679" s="12"/>
      <c r="AY679" s="12"/>
      <c r="AZ679" s="12"/>
      <c r="BA679" s="12"/>
      <c r="BB679" s="12"/>
      <c r="BC679" s="12"/>
      <c r="BD679" s="12"/>
      <c r="BE679" s="12"/>
      <c r="BF679" s="12"/>
      <c r="BG679" s="12"/>
      <c r="BH679" s="12"/>
      <c r="BI679" s="12"/>
      <c r="BJ679" s="12"/>
      <c r="BK679" s="12"/>
      <c r="BL679" s="12"/>
      <c r="BM679" s="12"/>
      <c r="BN679" s="12"/>
      <c r="BO679" s="12"/>
      <c r="BP679" s="12"/>
      <c r="BQ679" s="12"/>
      <c r="BR679" s="12"/>
      <c r="BS679" s="12"/>
      <c r="BT679" s="12"/>
      <c r="BU679" s="12"/>
      <c r="BV679" s="12"/>
      <c r="BW679" s="12"/>
      <c r="BX679" s="12"/>
      <c r="BY679" s="12"/>
      <c r="BZ679" s="12"/>
      <c r="CA679" s="12"/>
      <c r="CB679" s="12"/>
      <c r="CC679" s="12"/>
    </row>
    <row r="680" spans="1:81" ht="15.75" x14ac:dyDescent="0.25">
      <c r="A680" s="20"/>
      <c r="B680" s="29"/>
      <c r="C680" s="29"/>
      <c r="D680" s="29"/>
      <c r="E680" s="29"/>
      <c r="F680" s="26"/>
      <c r="G680" s="13"/>
      <c r="H680" s="20"/>
      <c r="I680" s="22"/>
      <c r="J680" s="22"/>
      <c r="K680" s="22"/>
      <c r="L680" s="22"/>
      <c r="M680" s="24"/>
      <c r="N680" s="22"/>
      <c r="O680" s="20"/>
      <c r="P680" s="12"/>
      <c r="Q680" s="12"/>
      <c r="R680" s="12"/>
      <c r="S680" s="12"/>
      <c r="T680" s="12"/>
      <c r="U680" s="12"/>
      <c r="V680" s="12"/>
      <c r="W680" s="12"/>
      <c r="X680" s="12"/>
      <c r="Y680" s="12"/>
      <c r="Z680" s="12"/>
      <c r="AA680" s="12"/>
      <c r="AB680" s="12"/>
      <c r="AC680" s="12"/>
      <c r="AD680" s="12"/>
      <c r="AE680" s="12"/>
      <c r="AF680" s="12"/>
      <c r="AG680" s="12"/>
      <c r="AH680" s="12"/>
      <c r="AI680" s="12"/>
      <c r="AJ680" s="12"/>
      <c r="AK680" s="12"/>
      <c r="AL680" s="12"/>
      <c r="AM680" s="12"/>
      <c r="AN680" s="12"/>
      <c r="AO680" s="12"/>
      <c r="AP680" s="12"/>
      <c r="AQ680" s="12"/>
      <c r="AR680" s="12"/>
      <c r="AS680" s="12"/>
      <c r="AT680" s="12"/>
      <c r="AU680" s="12"/>
      <c r="AV680" s="12"/>
      <c r="AW680" s="12"/>
      <c r="AX680" s="12"/>
      <c r="AY680" s="12"/>
      <c r="AZ680" s="12"/>
      <c r="BA680" s="12"/>
      <c r="BB680" s="12"/>
      <c r="BC680" s="12"/>
      <c r="BD680" s="12"/>
      <c r="BE680" s="12"/>
      <c r="BF680" s="12"/>
      <c r="BG680" s="12"/>
      <c r="BH680" s="12"/>
      <c r="BI680" s="12"/>
      <c r="BJ680" s="12"/>
      <c r="BK680" s="12"/>
      <c r="BL680" s="12"/>
      <c r="BM680" s="12"/>
      <c r="BN680" s="12"/>
      <c r="BO680" s="12"/>
      <c r="BP680" s="12"/>
      <c r="BQ680" s="12"/>
      <c r="BR680" s="12"/>
      <c r="BS680" s="12"/>
      <c r="BT680" s="12"/>
      <c r="BU680" s="12"/>
      <c r="BV680" s="12"/>
      <c r="BW680" s="12"/>
      <c r="BX680" s="12"/>
      <c r="BY680" s="12"/>
      <c r="BZ680" s="12"/>
      <c r="CA680" s="12"/>
      <c r="CB680" s="12"/>
      <c r="CC680" s="12"/>
    </row>
    <row r="681" spans="1:81" ht="15.75" x14ac:dyDescent="0.25">
      <c r="A681" s="20"/>
      <c r="B681" s="29"/>
      <c r="C681" s="29"/>
      <c r="D681" s="29"/>
      <c r="E681" s="29"/>
      <c r="F681" s="26"/>
      <c r="G681" s="13"/>
      <c r="H681" s="20"/>
      <c r="I681" s="22"/>
      <c r="J681" s="22"/>
      <c r="K681" s="22"/>
      <c r="L681" s="22"/>
      <c r="M681" s="24"/>
      <c r="N681" s="22"/>
      <c r="O681" s="20"/>
      <c r="P681" s="12"/>
      <c r="Q681" s="12"/>
      <c r="R681" s="12"/>
      <c r="S681" s="12"/>
      <c r="T681" s="12"/>
      <c r="U681" s="12"/>
      <c r="V681" s="12"/>
      <c r="W681" s="12"/>
      <c r="X681" s="12"/>
      <c r="Y681" s="12"/>
      <c r="Z681" s="12"/>
      <c r="AA681" s="12"/>
      <c r="AB681" s="12"/>
      <c r="AC681" s="12"/>
      <c r="AD681" s="12"/>
      <c r="AE681" s="12"/>
      <c r="AF681" s="12"/>
      <c r="AG681" s="12"/>
      <c r="AH681" s="12"/>
      <c r="AI681" s="12"/>
      <c r="AJ681" s="12"/>
      <c r="AK681" s="12"/>
      <c r="AL681" s="12"/>
      <c r="AM681" s="12"/>
      <c r="AN681" s="12"/>
      <c r="AO681" s="12"/>
      <c r="AP681" s="12"/>
      <c r="AQ681" s="12"/>
      <c r="AR681" s="12"/>
      <c r="AS681" s="12"/>
      <c r="AT681" s="12"/>
      <c r="AU681" s="12"/>
      <c r="AV681" s="12"/>
      <c r="AW681" s="12"/>
      <c r="AX681" s="12"/>
      <c r="AY681" s="12"/>
      <c r="AZ681" s="12"/>
      <c r="BA681" s="12"/>
      <c r="BB681" s="12"/>
      <c r="BC681" s="12"/>
      <c r="BD681" s="12"/>
      <c r="BE681" s="12"/>
      <c r="BF681" s="12"/>
      <c r="BG681" s="12"/>
      <c r="BH681" s="12"/>
      <c r="BI681" s="12"/>
      <c r="BJ681" s="12"/>
      <c r="BK681" s="12"/>
      <c r="BL681" s="12"/>
      <c r="BM681" s="12"/>
      <c r="BN681" s="12"/>
      <c r="BO681" s="12"/>
      <c r="BP681" s="12"/>
      <c r="BQ681" s="12"/>
      <c r="BR681" s="12"/>
      <c r="BS681" s="12"/>
      <c r="BT681" s="12"/>
      <c r="BU681" s="12"/>
      <c r="BV681" s="12"/>
      <c r="BW681" s="12"/>
      <c r="BX681" s="12"/>
      <c r="BY681" s="12"/>
      <c r="BZ681" s="12"/>
      <c r="CA681" s="12"/>
      <c r="CB681" s="12"/>
      <c r="CC681" s="12"/>
    </row>
    <row r="682" spans="1:81" ht="15.75" x14ac:dyDescent="0.25">
      <c r="A682" s="20"/>
      <c r="B682" s="29"/>
      <c r="C682" s="29"/>
      <c r="D682" s="29"/>
      <c r="E682" s="29"/>
      <c r="F682" s="26"/>
      <c r="G682" s="13"/>
      <c r="H682" s="20"/>
      <c r="I682" s="22"/>
      <c r="J682" s="22"/>
      <c r="K682" s="22"/>
      <c r="L682" s="22"/>
      <c r="M682" s="24"/>
      <c r="N682" s="22"/>
      <c r="O682" s="20"/>
      <c r="P682" s="12"/>
      <c r="Q682" s="12"/>
      <c r="R682" s="12"/>
      <c r="S682" s="12"/>
      <c r="T682" s="12"/>
      <c r="U682" s="12"/>
      <c r="V682" s="12"/>
      <c r="W682" s="12"/>
      <c r="X682" s="12"/>
      <c r="Y682" s="12"/>
      <c r="Z682" s="12"/>
      <c r="AA682" s="12"/>
      <c r="AB682" s="12"/>
      <c r="AC682" s="12"/>
      <c r="AD682" s="12"/>
      <c r="AE682" s="12"/>
      <c r="AF682" s="12"/>
      <c r="AG682" s="12"/>
      <c r="AH682" s="12"/>
      <c r="AI682" s="12"/>
      <c r="AJ682" s="12"/>
      <c r="AK682" s="12"/>
      <c r="AL682" s="12"/>
      <c r="AM682" s="12"/>
      <c r="AN682" s="12"/>
      <c r="AO682" s="12"/>
      <c r="AP682" s="12"/>
      <c r="AQ682" s="12"/>
      <c r="AR682" s="12"/>
      <c r="AS682" s="12"/>
      <c r="AT682" s="12"/>
      <c r="AU682" s="12"/>
      <c r="AV682" s="12"/>
      <c r="AW682" s="12"/>
      <c r="AX682" s="12"/>
      <c r="AY682" s="12"/>
      <c r="AZ682" s="12"/>
      <c r="BA682" s="12"/>
      <c r="BB682" s="12"/>
      <c r="BC682" s="12"/>
      <c r="BD682" s="12"/>
      <c r="BE682" s="12"/>
      <c r="BF682" s="12"/>
      <c r="BG682" s="12"/>
      <c r="BH682" s="12"/>
      <c r="BI682" s="12"/>
      <c r="BJ682" s="12"/>
      <c r="BK682" s="12"/>
      <c r="BL682" s="12"/>
      <c r="BM682" s="12"/>
      <c r="BN682" s="12"/>
      <c r="BO682" s="12"/>
      <c r="BP682" s="12"/>
      <c r="BQ682" s="12"/>
      <c r="BR682" s="12"/>
      <c r="BS682" s="12"/>
      <c r="BT682" s="12"/>
      <c r="BU682" s="12"/>
      <c r="BV682" s="12"/>
      <c r="BW682" s="12"/>
      <c r="BX682" s="12"/>
      <c r="BY682" s="12"/>
      <c r="BZ682" s="12"/>
      <c r="CA682" s="12"/>
      <c r="CB682" s="12"/>
      <c r="CC682" s="12"/>
    </row>
    <row r="683" spans="1:81" ht="15.75" x14ac:dyDescent="0.25">
      <c r="A683" s="20"/>
      <c r="B683" s="29"/>
      <c r="C683" s="29"/>
      <c r="D683" s="29"/>
      <c r="E683" s="29"/>
      <c r="F683" s="26"/>
      <c r="G683" s="13"/>
      <c r="H683" s="20"/>
      <c r="I683" s="22"/>
      <c r="J683" s="22"/>
      <c r="K683" s="22"/>
      <c r="L683" s="22"/>
      <c r="M683" s="24"/>
      <c r="N683" s="22"/>
      <c r="O683" s="20"/>
      <c r="P683" s="12"/>
      <c r="Q683" s="12"/>
      <c r="R683" s="12"/>
      <c r="S683" s="12"/>
      <c r="T683" s="12"/>
      <c r="U683" s="12"/>
      <c r="V683" s="12"/>
      <c r="W683" s="12"/>
      <c r="X683" s="12"/>
      <c r="Y683" s="12"/>
      <c r="Z683" s="12"/>
      <c r="AA683" s="12"/>
      <c r="AB683" s="12"/>
      <c r="AC683" s="12"/>
      <c r="AD683" s="12"/>
      <c r="AE683" s="12"/>
      <c r="AF683" s="12"/>
      <c r="AG683" s="12"/>
      <c r="AH683" s="12"/>
      <c r="AI683" s="12"/>
      <c r="AJ683" s="12"/>
      <c r="AK683" s="12"/>
      <c r="AL683" s="12"/>
      <c r="AM683" s="12"/>
      <c r="AN683" s="12"/>
      <c r="AO683" s="12"/>
      <c r="AP683" s="12"/>
      <c r="AQ683" s="12"/>
      <c r="AR683" s="12"/>
      <c r="AS683" s="12"/>
      <c r="AT683" s="12"/>
      <c r="AU683" s="12"/>
      <c r="AV683" s="12"/>
      <c r="AW683" s="12"/>
      <c r="AX683" s="12"/>
      <c r="AY683" s="12"/>
      <c r="AZ683" s="12"/>
      <c r="BA683" s="12"/>
      <c r="BB683" s="12"/>
      <c r="BC683" s="12"/>
      <c r="BD683" s="12"/>
      <c r="BE683" s="12"/>
      <c r="BF683" s="12"/>
      <c r="BG683" s="12"/>
      <c r="BH683" s="12"/>
      <c r="BI683" s="12"/>
      <c r="BJ683" s="12"/>
      <c r="BK683" s="12"/>
      <c r="BL683" s="12"/>
      <c r="BM683" s="12"/>
      <c r="BN683" s="12"/>
      <c r="BO683" s="12"/>
      <c r="BP683" s="12"/>
      <c r="BQ683" s="12"/>
      <c r="BR683" s="12"/>
      <c r="BS683" s="12"/>
      <c r="BT683" s="12"/>
      <c r="BU683" s="12"/>
      <c r="BV683" s="12"/>
      <c r="BW683" s="12"/>
      <c r="BX683" s="12"/>
      <c r="BY683" s="12"/>
      <c r="BZ683" s="12"/>
      <c r="CA683" s="12"/>
      <c r="CB683" s="12"/>
      <c r="CC683" s="12"/>
    </row>
    <row r="684" spans="1:81" ht="15.75" x14ac:dyDescent="0.25">
      <c r="A684" s="20"/>
      <c r="B684" s="29"/>
      <c r="C684" s="29"/>
      <c r="D684" s="29"/>
      <c r="E684" s="29"/>
      <c r="F684" s="26"/>
      <c r="G684" s="13"/>
      <c r="H684" s="20"/>
      <c r="I684" s="22"/>
      <c r="J684" s="22"/>
      <c r="K684" s="22"/>
      <c r="L684" s="22"/>
      <c r="M684" s="24"/>
      <c r="N684" s="22"/>
      <c r="O684" s="20"/>
      <c r="P684" s="12"/>
      <c r="Q684" s="12"/>
      <c r="R684" s="12"/>
      <c r="S684" s="12"/>
      <c r="T684" s="12"/>
      <c r="U684" s="12"/>
      <c r="V684" s="12"/>
      <c r="W684" s="12"/>
      <c r="X684" s="12"/>
      <c r="Y684" s="12"/>
      <c r="Z684" s="12"/>
      <c r="AA684" s="12"/>
      <c r="AB684" s="12"/>
      <c r="AC684" s="12"/>
      <c r="AD684" s="12"/>
      <c r="AE684" s="12"/>
      <c r="AF684" s="12"/>
      <c r="AG684" s="12"/>
      <c r="AH684" s="12"/>
      <c r="AI684" s="12"/>
      <c r="AJ684" s="12"/>
      <c r="AK684" s="12"/>
      <c r="AL684" s="12"/>
      <c r="AM684" s="12"/>
      <c r="AN684" s="12"/>
      <c r="AO684" s="12"/>
      <c r="AP684" s="12"/>
      <c r="AQ684" s="12"/>
      <c r="AR684" s="12"/>
      <c r="AS684" s="12"/>
      <c r="AT684" s="12"/>
      <c r="AU684" s="12"/>
      <c r="AV684" s="12"/>
      <c r="AW684" s="12"/>
      <c r="AX684" s="12"/>
      <c r="AY684" s="12"/>
      <c r="AZ684" s="12"/>
      <c r="BA684" s="12"/>
      <c r="BB684" s="12"/>
      <c r="BC684" s="12"/>
      <c r="BD684" s="12"/>
      <c r="BE684" s="12"/>
      <c r="BF684" s="12"/>
      <c r="BG684" s="12"/>
      <c r="BH684" s="12"/>
      <c r="BI684" s="12"/>
      <c r="BJ684" s="12"/>
      <c r="BK684" s="12"/>
      <c r="BL684" s="12"/>
      <c r="BM684" s="12"/>
      <c r="BN684" s="12"/>
      <c r="BO684" s="12"/>
      <c r="BP684" s="12"/>
      <c r="BQ684" s="12"/>
      <c r="BR684" s="12"/>
      <c r="BS684" s="12"/>
      <c r="BT684" s="12"/>
      <c r="BU684" s="12"/>
      <c r="BV684" s="12"/>
      <c r="BW684" s="12"/>
      <c r="BX684" s="12"/>
      <c r="BY684" s="12"/>
      <c r="BZ684" s="12"/>
      <c r="CA684" s="12"/>
      <c r="CB684" s="12"/>
      <c r="CC684" s="12"/>
    </row>
    <row r="685" spans="1:81" ht="15.75" x14ac:dyDescent="0.25">
      <c r="A685" s="20"/>
      <c r="B685" s="29"/>
      <c r="C685" s="29"/>
      <c r="D685" s="29"/>
      <c r="E685" s="29"/>
      <c r="F685" s="26"/>
      <c r="G685" s="13"/>
      <c r="H685" s="20"/>
      <c r="I685" s="22"/>
      <c r="J685" s="22"/>
      <c r="K685" s="22"/>
      <c r="L685" s="22"/>
      <c r="M685" s="24"/>
      <c r="N685" s="22"/>
      <c r="O685" s="20"/>
      <c r="P685" s="12"/>
      <c r="Q685" s="12"/>
      <c r="R685" s="12"/>
      <c r="S685" s="12"/>
      <c r="T685" s="12"/>
      <c r="U685" s="12"/>
      <c r="V685" s="12"/>
      <c r="W685" s="12"/>
      <c r="X685" s="12"/>
      <c r="Y685" s="12"/>
      <c r="Z685" s="12"/>
      <c r="AA685" s="12"/>
      <c r="AB685" s="12"/>
      <c r="AC685" s="12"/>
      <c r="AD685" s="12"/>
      <c r="AE685" s="12"/>
      <c r="AF685" s="12"/>
      <c r="AG685" s="12"/>
      <c r="AH685" s="12"/>
      <c r="AI685" s="12"/>
      <c r="AJ685" s="12"/>
      <c r="AK685" s="12"/>
      <c r="AL685" s="12"/>
      <c r="AM685" s="12"/>
      <c r="AN685" s="12"/>
      <c r="AO685" s="12"/>
      <c r="AP685" s="12"/>
      <c r="AQ685" s="12"/>
      <c r="AR685" s="12"/>
      <c r="AS685" s="12"/>
      <c r="AT685" s="12"/>
      <c r="AU685" s="12"/>
      <c r="AV685" s="12"/>
      <c r="AW685" s="12"/>
      <c r="AX685" s="12"/>
      <c r="AY685" s="12"/>
      <c r="AZ685" s="12"/>
      <c r="BA685" s="12"/>
      <c r="BB685" s="12"/>
      <c r="BC685" s="12"/>
      <c r="BD685" s="12"/>
      <c r="BE685" s="12"/>
      <c r="BF685" s="12"/>
      <c r="BG685" s="12"/>
      <c r="BH685" s="12"/>
      <c r="BI685" s="12"/>
      <c r="BJ685" s="12"/>
      <c r="BK685" s="12"/>
      <c r="BL685" s="12"/>
      <c r="BM685" s="12"/>
      <c r="BN685" s="12"/>
      <c r="BO685" s="12"/>
      <c r="BP685" s="12"/>
      <c r="BQ685" s="12"/>
      <c r="BR685" s="12"/>
      <c r="BS685" s="12"/>
      <c r="BT685" s="12"/>
      <c r="BU685" s="12"/>
      <c r="BV685" s="12"/>
      <c r="BW685" s="12"/>
      <c r="BX685" s="12"/>
      <c r="BY685" s="12"/>
      <c r="BZ685" s="12"/>
      <c r="CA685" s="12"/>
      <c r="CB685" s="12"/>
      <c r="CC685" s="12"/>
    </row>
    <row r="686" spans="1:81" ht="15.75" x14ac:dyDescent="0.25">
      <c r="A686" s="20"/>
      <c r="B686" s="29"/>
      <c r="C686" s="29"/>
      <c r="D686" s="29"/>
      <c r="E686" s="29"/>
      <c r="F686" s="26"/>
      <c r="G686" s="13"/>
      <c r="H686" s="20"/>
      <c r="I686" s="22"/>
      <c r="J686" s="22"/>
      <c r="K686" s="22"/>
      <c r="L686" s="22"/>
      <c r="M686" s="24"/>
      <c r="N686" s="22"/>
      <c r="O686" s="20"/>
      <c r="P686" s="12"/>
      <c r="Q686" s="12"/>
      <c r="R686" s="12"/>
      <c r="S686" s="12"/>
      <c r="T686" s="12"/>
      <c r="U686" s="12"/>
      <c r="V686" s="12"/>
      <c r="W686" s="12"/>
      <c r="X686" s="12"/>
      <c r="Y686" s="12"/>
      <c r="Z686" s="12"/>
      <c r="AA686" s="12"/>
      <c r="AB686" s="12"/>
      <c r="AC686" s="12"/>
      <c r="AD686" s="12"/>
      <c r="AE686" s="12"/>
      <c r="AF686" s="12"/>
      <c r="AG686" s="12"/>
      <c r="AH686" s="12"/>
      <c r="AI686" s="12"/>
      <c r="AJ686" s="12"/>
      <c r="AK686" s="12"/>
      <c r="AL686" s="12"/>
      <c r="AM686" s="12"/>
      <c r="AN686" s="12"/>
      <c r="AO686" s="12"/>
      <c r="AP686" s="12"/>
      <c r="AQ686" s="12"/>
      <c r="AR686" s="12"/>
      <c r="AS686" s="12"/>
      <c r="AT686" s="12"/>
      <c r="AU686" s="12"/>
      <c r="AV686" s="12"/>
      <c r="AW686" s="12"/>
      <c r="AX686" s="12"/>
      <c r="AY686" s="12"/>
      <c r="AZ686" s="12"/>
      <c r="BA686" s="12"/>
      <c r="BB686" s="12"/>
      <c r="BC686" s="12"/>
      <c r="BD686" s="12"/>
      <c r="BE686" s="12"/>
      <c r="BF686" s="12"/>
      <c r="BG686" s="12"/>
      <c r="BH686" s="12"/>
      <c r="BI686" s="12"/>
      <c r="BJ686" s="12"/>
      <c r="BK686" s="12"/>
      <c r="BL686" s="12"/>
      <c r="BM686" s="12"/>
      <c r="BN686" s="12"/>
      <c r="BO686" s="12"/>
      <c r="BP686" s="12"/>
      <c r="BQ686" s="12"/>
      <c r="BR686" s="12"/>
      <c r="BS686" s="12"/>
      <c r="BT686" s="12"/>
      <c r="BU686" s="12"/>
      <c r="BV686" s="12"/>
      <c r="BW686" s="12"/>
      <c r="BX686" s="12"/>
      <c r="BY686" s="12"/>
      <c r="BZ686" s="12"/>
      <c r="CA686" s="12"/>
      <c r="CB686" s="12"/>
      <c r="CC686" s="12"/>
    </row>
    <row r="687" spans="1:81" ht="15.75" x14ac:dyDescent="0.25">
      <c r="A687" s="20"/>
      <c r="B687" s="29"/>
      <c r="C687" s="29"/>
      <c r="D687" s="29"/>
      <c r="E687" s="29"/>
      <c r="F687" s="26"/>
      <c r="G687" s="13"/>
      <c r="H687" s="20"/>
      <c r="I687" s="22"/>
      <c r="J687" s="22"/>
      <c r="K687" s="22"/>
      <c r="L687" s="22"/>
      <c r="M687" s="24"/>
      <c r="N687" s="22"/>
      <c r="O687" s="20"/>
      <c r="P687" s="12"/>
      <c r="Q687" s="12"/>
      <c r="R687" s="12"/>
      <c r="S687" s="12"/>
      <c r="T687" s="12"/>
      <c r="U687" s="12"/>
      <c r="V687" s="12"/>
      <c r="W687" s="12"/>
      <c r="X687" s="12"/>
      <c r="Y687" s="12"/>
      <c r="Z687" s="12"/>
      <c r="AA687" s="12"/>
      <c r="AB687" s="12"/>
      <c r="AC687" s="12"/>
      <c r="AD687" s="12"/>
      <c r="AE687" s="12"/>
      <c r="AF687" s="12"/>
      <c r="AG687" s="12"/>
      <c r="AH687" s="12"/>
      <c r="AI687" s="12"/>
      <c r="AJ687" s="12"/>
      <c r="AK687" s="12"/>
      <c r="AL687" s="12"/>
      <c r="AM687" s="12"/>
      <c r="AN687" s="12"/>
      <c r="AO687" s="12"/>
      <c r="AP687" s="12"/>
      <c r="AQ687" s="12"/>
      <c r="AR687" s="12"/>
      <c r="AS687" s="12"/>
      <c r="AT687" s="12"/>
      <c r="AU687" s="12"/>
      <c r="AV687" s="12"/>
      <c r="AW687" s="12"/>
      <c r="AX687" s="12"/>
      <c r="AY687" s="12"/>
      <c r="AZ687" s="12"/>
      <c r="BA687" s="12"/>
      <c r="BB687" s="12"/>
      <c r="BC687" s="12"/>
      <c r="BD687" s="12"/>
      <c r="BE687" s="12"/>
      <c r="BF687" s="12"/>
      <c r="BG687" s="12"/>
      <c r="BH687" s="12"/>
      <c r="BI687" s="12"/>
      <c r="BJ687" s="12"/>
      <c r="BK687" s="12"/>
      <c r="BL687" s="12"/>
      <c r="BM687" s="12"/>
      <c r="BN687" s="12"/>
      <c r="BO687" s="12"/>
      <c r="BP687" s="12"/>
      <c r="BQ687" s="12"/>
      <c r="BR687" s="12"/>
      <c r="BS687" s="12"/>
      <c r="BT687" s="12"/>
      <c r="BU687" s="12"/>
      <c r="BV687" s="12"/>
      <c r="BW687" s="12"/>
      <c r="BX687" s="12"/>
      <c r="BY687" s="12"/>
      <c r="BZ687" s="12"/>
      <c r="CA687" s="12"/>
      <c r="CB687" s="12"/>
      <c r="CC687" s="12"/>
    </row>
    <row r="688" spans="1:81" ht="15.75" x14ac:dyDescent="0.25">
      <c r="A688" s="20"/>
      <c r="B688" s="29"/>
      <c r="C688" s="29"/>
      <c r="D688" s="29"/>
      <c r="E688" s="29"/>
      <c r="F688" s="26"/>
      <c r="G688" s="13"/>
      <c r="H688" s="20"/>
      <c r="I688" s="22"/>
      <c r="J688" s="22"/>
      <c r="K688" s="22"/>
      <c r="L688" s="22"/>
      <c r="M688" s="24"/>
      <c r="N688" s="22"/>
      <c r="O688" s="20"/>
      <c r="P688" s="12"/>
      <c r="Q688" s="12"/>
      <c r="R688" s="12"/>
      <c r="S688" s="12"/>
      <c r="T688" s="12"/>
      <c r="U688" s="12"/>
      <c r="V688" s="12"/>
      <c r="W688" s="12"/>
      <c r="X688" s="12"/>
      <c r="Y688" s="12"/>
      <c r="Z688" s="12"/>
      <c r="AA688" s="12"/>
      <c r="AB688" s="12"/>
      <c r="AC688" s="12"/>
      <c r="AD688" s="12"/>
      <c r="AE688" s="12"/>
      <c r="AF688" s="12"/>
      <c r="AG688" s="12"/>
      <c r="AH688" s="12"/>
      <c r="AI688" s="12"/>
      <c r="AJ688" s="12"/>
      <c r="AK688" s="12"/>
      <c r="AL688" s="12"/>
      <c r="AM688" s="12"/>
      <c r="AN688" s="12"/>
      <c r="AO688" s="12"/>
      <c r="AP688" s="12"/>
      <c r="AQ688" s="12"/>
      <c r="AR688" s="12"/>
      <c r="AS688" s="12"/>
      <c r="AT688" s="12"/>
      <c r="AU688" s="12"/>
      <c r="AV688" s="12"/>
      <c r="AW688" s="12"/>
      <c r="AX688" s="12"/>
      <c r="AY688" s="12"/>
      <c r="AZ688" s="12"/>
      <c r="BA688" s="12"/>
      <c r="BB688" s="12"/>
      <c r="BC688" s="12"/>
      <c r="BD688" s="12"/>
      <c r="BE688" s="12"/>
      <c r="BF688" s="12"/>
      <c r="BG688" s="12"/>
      <c r="BH688" s="12"/>
      <c r="BI688" s="12"/>
      <c r="BJ688" s="12"/>
      <c r="BK688" s="12"/>
      <c r="BL688" s="12"/>
      <c r="BM688" s="12"/>
      <c r="BN688" s="12"/>
      <c r="BO688" s="12"/>
      <c r="BP688" s="12"/>
      <c r="BQ688" s="12"/>
      <c r="BR688" s="12"/>
      <c r="BS688" s="12"/>
      <c r="BT688" s="12"/>
      <c r="BU688" s="12"/>
      <c r="BV688" s="12"/>
      <c r="BW688" s="12"/>
      <c r="BX688" s="12"/>
      <c r="BY688" s="12"/>
      <c r="BZ688" s="12"/>
      <c r="CA688" s="12"/>
      <c r="CB688" s="12"/>
      <c r="CC688" s="12"/>
    </row>
    <row r="689" spans="1:81" ht="15.75" x14ac:dyDescent="0.25">
      <c r="A689" s="20"/>
      <c r="B689" s="29"/>
      <c r="C689" s="29"/>
      <c r="D689" s="29"/>
      <c r="E689" s="29"/>
      <c r="F689" s="26"/>
      <c r="G689" s="13"/>
      <c r="H689" s="20"/>
      <c r="I689" s="22"/>
      <c r="J689" s="22"/>
      <c r="K689" s="22"/>
      <c r="L689" s="22"/>
      <c r="M689" s="24"/>
      <c r="N689" s="22"/>
      <c r="O689" s="20"/>
      <c r="P689" s="12"/>
      <c r="Q689" s="12"/>
      <c r="R689" s="12"/>
      <c r="S689" s="12"/>
      <c r="T689" s="12"/>
      <c r="U689" s="12"/>
      <c r="V689" s="12"/>
      <c r="W689" s="12"/>
      <c r="X689" s="12"/>
      <c r="Y689" s="12"/>
      <c r="Z689" s="12"/>
      <c r="AA689" s="12"/>
      <c r="AB689" s="12"/>
      <c r="AC689" s="12"/>
      <c r="AD689" s="12"/>
      <c r="AE689" s="12"/>
      <c r="AF689" s="12"/>
      <c r="AG689" s="12"/>
      <c r="AH689" s="12"/>
      <c r="AI689" s="12"/>
      <c r="AJ689" s="12"/>
      <c r="AK689" s="12"/>
      <c r="AL689" s="12"/>
      <c r="AM689" s="12"/>
      <c r="AN689" s="12"/>
      <c r="AO689" s="12"/>
      <c r="AP689" s="12"/>
      <c r="AQ689" s="12"/>
      <c r="AR689" s="12"/>
      <c r="AS689" s="12"/>
      <c r="AT689" s="12"/>
      <c r="AU689" s="12"/>
      <c r="AV689" s="12"/>
      <c r="AW689" s="12"/>
      <c r="AX689" s="12"/>
      <c r="AY689" s="12"/>
      <c r="AZ689" s="12"/>
      <c r="BA689" s="12"/>
      <c r="BB689" s="12"/>
      <c r="BC689" s="12"/>
      <c r="BD689" s="12"/>
      <c r="BE689" s="12"/>
      <c r="BF689" s="12"/>
      <c r="BG689" s="12"/>
      <c r="BH689" s="12"/>
      <c r="BI689" s="12"/>
      <c r="BJ689" s="12"/>
      <c r="BK689" s="12"/>
      <c r="BL689" s="12"/>
      <c r="BM689" s="12"/>
      <c r="BN689" s="12"/>
      <c r="BO689" s="12"/>
      <c r="BP689" s="12"/>
      <c r="BQ689" s="12"/>
      <c r="BR689" s="12"/>
      <c r="BS689" s="12"/>
      <c r="BT689" s="12"/>
      <c r="BU689" s="12"/>
      <c r="BV689" s="12"/>
      <c r="BW689" s="12"/>
      <c r="BX689" s="12"/>
      <c r="BY689" s="12"/>
      <c r="BZ689" s="12"/>
      <c r="CA689" s="12"/>
      <c r="CB689" s="12"/>
      <c r="CC689" s="12"/>
    </row>
    <row r="690" spans="1:81" ht="15.75" x14ac:dyDescent="0.25">
      <c r="A690" s="20"/>
      <c r="B690" s="29"/>
      <c r="C690" s="29"/>
      <c r="D690" s="29"/>
      <c r="E690" s="29"/>
      <c r="F690" s="26"/>
      <c r="G690" s="13"/>
      <c r="H690" s="20"/>
      <c r="I690" s="22"/>
      <c r="J690" s="22"/>
      <c r="K690" s="22"/>
      <c r="L690" s="22"/>
      <c r="M690" s="24"/>
      <c r="N690" s="22"/>
      <c r="O690" s="20"/>
      <c r="P690" s="12"/>
      <c r="Q690" s="12"/>
      <c r="R690" s="12"/>
      <c r="S690" s="12"/>
      <c r="T690" s="12"/>
      <c r="U690" s="12"/>
      <c r="V690" s="12"/>
      <c r="W690" s="12"/>
      <c r="X690" s="12"/>
      <c r="Y690" s="12"/>
      <c r="Z690" s="12"/>
      <c r="AA690" s="12"/>
      <c r="AB690" s="12"/>
      <c r="AC690" s="12"/>
      <c r="AD690" s="12"/>
      <c r="AE690" s="12"/>
      <c r="AF690" s="12"/>
      <c r="AG690" s="12"/>
      <c r="AH690" s="12"/>
      <c r="AI690" s="12"/>
      <c r="AJ690" s="12"/>
      <c r="AK690" s="12"/>
      <c r="AL690" s="12"/>
      <c r="AM690" s="12"/>
      <c r="AN690" s="12"/>
      <c r="AO690" s="12"/>
      <c r="AP690" s="12"/>
      <c r="AQ690" s="12"/>
      <c r="AR690" s="12"/>
      <c r="AS690" s="12"/>
      <c r="AT690" s="12"/>
      <c r="AU690" s="12"/>
      <c r="AV690" s="12"/>
      <c r="AW690" s="12"/>
      <c r="AX690" s="12"/>
      <c r="AY690" s="12"/>
      <c r="AZ690" s="12"/>
      <c r="BA690" s="12"/>
      <c r="BB690" s="12"/>
      <c r="BC690" s="12"/>
      <c r="BD690" s="12"/>
      <c r="BE690" s="12"/>
      <c r="BF690" s="12"/>
      <c r="BG690" s="12"/>
      <c r="BH690" s="12"/>
      <c r="BI690" s="12"/>
      <c r="BJ690" s="12"/>
      <c r="BK690" s="12"/>
      <c r="BL690" s="12"/>
      <c r="BM690" s="12"/>
      <c r="BN690" s="12"/>
      <c r="BO690" s="12"/>
      <c r="BP690" s="12"/>
      <c r="BQ690" s="12"/>
      <c r="BR690" s="12"/>
      <c r="BS690" s="12"/>
      <c r="BT690" s="12"/>
      <c r="BU690" s="12"/>
      <c r="BV690" s="12"/>
      <c r="BW690" s="12"/>
      <c r="BX690" s="12"/>
      <c r="BY690" s="12"/>
      <c r="BZ690" s="12"/>
      <c r="CA690" s="12"/>
      <c r="CB690" s="12"/>
      <c r="CC690" s="12"/>
    </row>
    <row r="691" spans="1:81" ht="15.75" x14ac:dyDescent="0.25">
      <c r="A691" s="20"/>
      <c r="B691" s="29"/>
      <c r="C691" s="29"/>
      <c r="D691" s="29"/>
      <c r="E691" s="29"/>
      <c r="F691" s="26"/>
      <c r="G691" s="13"/>
      <c r="H691" s="20"/>
      <c r="I691" s="22"/>
      <c r="J691" s="22"/>
      <c r="K691" s="22"/>
      <c r="L691" s="22"/>
      <c r="M691" s="24"/>
      <c r="N691" s="22"/>
      <c r="O691" s="20"/>
      <c r="P691" s="12"/>
      <c r="Q691" s="12"/>
      <c r="R691" s="12"/>
      <c r="S691" s="12"/>
      <c r="T691" s="12"/>
      <c r="U691" s="12"/>
      <c r="V691" s="12"/>
      <c r="W691" s="12"/>
      <c r="X691" s="12"/>
      <c r="Y691" s="12"/>
      <c r="Z691" s="12"/>
      <c r="AA691" s="12"/>
      <c r="AB691" s="12"/>
      <c r="AC691" s="12"/>
      <c r="AD691" s="12"/>
      <c r="AE691" s="12"/>
      <c r="AF691" s="12"/>
      <c r="AG691" s="12"/>
      <c r="AH691" s="12"/>
      <c r="AI691" s="12"/>
      <c r="AJ691" s="12"/>
      <c r="AK691" s="12"/>
      <c r="AL691" s="12"/>
      <c r="AM691" s="12"/>
      <c r="AN691" s="12"/>
      <c r="AO691" s="12"/>
      <c r="AP691" s="12"/>
      <c r="AQ691" s="12"/>
      <c r="AR691" s="12"/>
      <c r="AS691" s="12"/>
      <c r="AT691" s="12"/>
      <c r="AU691" s="12"/>
      <c r="AV691" s="12"/>
      <c r="AW691" s="12"/>
      <c r="AX691" s="12"/>
      <c r="AY691" s="12"/>
      <c r="AZ691" s="12"/>
      <c r="BA691" s="12"/>
      <c r="BB691" s="12"/>
      <c r="BC691" s="12"/>
      <c r="BD691" s="12"/>
      <c r="BE691" s="12"/>
      <c r="BF691" s="12"/>
      <c r="BG691" s="12"/>
      <c r="BH691" s="12"/>
      <c r="BI691" s="12"/>
      <c r="BJ691" s="12"/>
      <c r="BK691" s="12"/>
      <c r="BL691" s="12"/>
      <c r="BM691" s="12"/>
      <c r="BN691" s="12"/>
      <c r="BO691" s="12"/>
      <c r="BP691" s="12"/>
      <c r="BQ691" s="12"/>
      <c r="BR691" s="12"/>
      <c r="BS691" s="12"/>
      <c r="BT691" s="12"/>
      <c r="BU691" s="12"/>
      <c r="BV691" s="12"/>
      <c r="BW691" s="12"/>
      <c r="BX691" s="12"/>
      <c r="BY691" s="12"/>
      <c r="BZ691" s="12"/>
      <c r="CA691" s="12"/>
      <c r="CB691" s="12"/>
      <c r="CC691" s="12"/>
    </row>
    <row r="692" spans="1:81" ht="15.75" x14ac:dyDescent="0.25">
      <c r="A692" s="20"/>
      <c r="B692" s="29"/>
      <c r="C692" s="29"/>
      <c r="D692" s="29"/>
      <c r="E692" s="29"/>
      <c r="F692" s="26"/>
      <c r="G692" s="13"/>
      <c r="H692" s="20"/>
      <c r="I692" s="22"/>
      <c r="J692" s="22"/>
      <c r="K692" s="22"/>
      <c r="L692" s="22"/>
      <c r="M692" s="24"/>
      <c r="N692" s="22"/>
      <c r="O692" s="20"/>
      <c r="P692" s="12"/>
      <c r="Q692" s="12"/>
      <c r="R692" s="12"/>
      <c r="S692" s="12"/>
      <c r="T692" s="12"/>
      <c r="U692" s="12"/>
      <c r="V692" s="12"/>
      <c r="W692" s="12"/>
      <c r="X692" s="12"/>
      <c r="Y692" s="12"/>
      <c r="Z692" s="12"/>
      <c r="AA692" s="12"/>
      <c r="AB692" s="12"/>
      <c r="AC692" s="12"/>
      <c r="AD692" s="12"/>
      <c r="AE692" s="12"/>
      <c r="AF692" s="12"/>
      <c r="AG692" s="12"/>
      <c r="AH692" s="12"/>
      <c r="AI692" s="12"/>
      <c r="AJ692" s="12"/>
      <c r="AK692" s="12"/>
      <c r="AL692" s="12"/>
      <c r="AM692" s="12"/>
      <c r="AN692" s="12"/>
      <c r="AO692" s="12"/>
      <c r="AP692" s="12"/>
      <c r="AQ692" s="12"/>
      <c r="AR692" s="12"/>
      <c r="AS692" s="12"/>
      <c r="AT692" s="12"/>
      <c r="AU692" s="12"/>
      <c r="AV692" s="12"/>
      <c r="AW692" s="12"/>
      <c r="AX692" s="12"/>
      <c r="AY692" s="12"/>
      <c r="AZ692" s="12"/>
      <c r="BA692" s="12"/>
      <c r="BB692" s="12"/>
      <c r="BC692" s="12"/>
      <c r="BD692" s="12"/>
      <c r="BE692" s="12"/>
      <c r="BF692" s="12"/>
      <c r="BG692" s="12"/>
      <c r="BH692" s="12"/>
      <c r="BI692" s="12"/>
      <c r="BJ692" s="12"/>
      <c r="BK692" s="12"/>
      <c r="BL692" s="12"/>
      <c r="BM692" s="12"/>
      <c r="BN692" s="12"/>
      <c r="BO692" s="12"/>
      <c r="BP692" s="12"/>
      <c r="BQ692" s="12"/>
      <c r="BR692" s="12"/>
      <c r="BS692" s="12"/>
      <c r="BT692" s="12"/>
      <c r="BU692" s="12"/>
      <c r="BV692" s="12"/>
      <c r="BW692" s="12"/>
      <c r="BX692" s="12"/>
      <c r="BY692" s="12"/>
      <c r="BZ692" s="12"/>
      <c r="CA692" s="12"/>
      <c r="CB692" s="12"/>
      <c r="CC692" s="12"/>
    </row>
    <row r="693" spans="1:81" ht="15.75" x14ac:dyDescent="0.25">
      <c r="A693" s="20"/>
      <c r="B693" s="29"/>
      <c r="C693" s="29"/>
      <c r="D693" s="29"/>
      <c r="E693" s="29"/>
      <c r="F693" s="26"/>
      <c r="G693" s="13"/>
      <c r="H693" s="20"/>
      <c r="I693" s="22"/>
      <c r="J693" s="22"/>
      <c r="K693" s="22"/>
      <c r="L693" s="22"/>
      <c r="M693" s="24"/>
      <c r="N693" s="22"/>
      <c r="O693" s="20"/>
      <c r="P693" s="12"/>
      <c r="Q693" s="12"/>
      <c r="R693" s="12"/>
      <c r="S693" s="12"/>
      <c r="T693" s="12"/>
      <c r="U693" s="12"/>
      <c r="V693" s="12"/>
      <c r="W693" s="12"/>
      <c r="X693" s="12"/>
      <c r="Y693" s="12"/>
      <c r="Z693" s="12"/>
      <c r="AA693" s="12"/>
      <c r="AB693" s="12"/>
      <c r="AC693" s="12"/>
      <c r="AD693" s="12"/>
      <c r="AE693" s="12"/>
      <c r="AF693" s="12"/>
      <c r="AG693" s="12"/>
      <c r="AH693" s="12"/>
      <c r="AI693" s="12"/>
      <c r="AJ693" s="12"/>
      <c r="AK693" s="12"/>
      <c r="AL693" s="12"/>
      <c r="AM693" s="12"/>
      <c r="AN693" s="12"/>
      <c r="AO693" s="12"/>
      <c r="AP693" s="12"/>
      <c r="AQ693" s="12"/>
      <c r="AR693" s="12"/>
      <c r="AS693" s="12"/>
      <c r="AT693" s="12"/>
      <c r="AU693" s="12"/>
      <c r="AV693" s="12"/>
      <c r="AW693" s="12"/>
      <c r="AX693" s="12"/>
      <c r="AY693" s="12"/>
      <c r="AZ693" s="12"/>
      <c r="BA693" s="12"/>
      <c r="BB693" s="12"/>
      <c r="BC693" s="12"/>
      <c r="BD693" s="12"/>
      <c r="BE693" s="12"/>
      <c r="BF693" s="12"/>
      <c r="BG693" s="12"/>
      <c r="BH693" s="12"/>
      <c r="BI693" s="12"/>
      <c r="BJ693" s="12"/>
      <c r="BK693" s="12"/>
      <c r="BL693" s="12"/>
      <c r="BM693" s="12"/>
      <c r="BN693" s="12"/>
      <c r="BO693" s="12"/>
      <c r="BP693" s="12"/>
      <c r="BQ693" s="12"/>
      <c r="BR693" s="12"/>
      <c r="BS693" s="12"/>
      <c r="BT693" s="12"/>
      <c r="BU693" s="12"/>
      <c r="BV693" s="12"/>
      <c r="BW693" s="12"/>
      <c r="BX693" s="12"/>
      <c r="BY693" s="12"/>
      <c r="BZ693" s="12"/>
      <c r="CA693" s="12"/>
      <c r="CB693" s="12"/>
      <c r="CC693" s="12"/>
    </row>
    <row r="694" spans="1:81" ht="15.75" x14ac:dyDescent="0.25">
      <c r="A694" s="20"/>
      <c r="B694" s="29"/>
      <c r="C694" s="29"/>
      <c r="D694" s="29"/>
      <c r="E694" s="29"/>
      <c r="F694" s="26"/>
      <c r="G694" s="13"/>
      <c r="H694" s="20"/>
      <c r="I694" s="22"/>
      <c r="J694" s="22"/>
      <c r="K694" s="22"/>
      <c r="L694" s="22"/>
      <c r="M694" s="24"/>
      <c r="N694" s="22"/>
      <c r="O694" s="20"/>
      <c r="P694" s="12"/>
      <c r="Q694" s="12"/>
      <c r="R694" s="12"/>
      <c r="S694" s="12"/>
      <c r="T694" s="12"/>
      <c r="U694" s="12"/>
      <c r="V694" s="12"/>
      <c r="W694" s="12"/>
      <c r="X694" s="12"/>
      <c r="Y694" s="12"/>
      <c r="Z694" s="12"/>
      <c r="AA694" s="12"/>
      <c r="AB694" s="12"/>
      <c r="AC694" s="12"/>
      <c r="AD694" s="12"/>
      <c r="AE694" s="12"/>
      <c r="AF694" s="12"/>
      <c r="AG694" s="12"/>
      <c r="AH694" s="12"/>
      <c r="AI694" s="12"/>
      <c r="AJ694" s="12"/>
      <c r="AK694" s="12"/>
      <c r="AL694" s="12"/>
      <c r="AM694" s="12"/>
      <c r="AN694" s="12"/>
      <c r="AO694" s="12"/>
      <c r="AP694" s="12"/>
      <c r="AQ694" s="12"/>
      <c r="AR694" s="12"/>
      <c r="AS694" s="12"/>
      <c r="AT694" s="12"/>
      <c r="AU694" s="12"/>
      <c r="AV694" s="12"/>
      <c r="AW694" s="12"/>
      <c r="AX694" s="12"/>
      <c r="AY694" s="12"/>
      <c r="AZ694" s="12"/>
      <c r="BA694" s="12"/>
      <c r="BB694" s="12"/>
      <c r="BC694" s="12"/>
      <c r="BD694" s="12"/>
      <c r="BE694" s="12"/>
      <c r="BF694" s="12"/>
      <c r="BG694" s="12"/>
      <c r="BH694" s="12"/>
      <c r="BI694" s="12"/>
      <c r="BJ694" s="12"/>
      <c r="BK694" s="12"/>
      <c r="BL694" s="12"/>
      <c r="BM694" s="12"/>
      <c r="BN694" s="12"/>
      <c r="BO694" s="12"/>
      <c r="BP694" s="12"/>
      <c r="BQ694" s="12"/>
      <c r="BR694" s="12"/>
      <c r="BS694" s="12"/>
      <c r="BT694" s="12"/>
      <c r="BU694" s="12"/>
      <c r="BV694" s="12"/>
      <c r="BW694" s="12"/>
      <c r="BX694" s="12"/>
      <c r="BY694" s="12"/>
      <c r="BZ694" s="12"/>
      <c r="CA694" s="12"/>
      <c r="CB694" s="12"/>
      <c r="CC694" s="12"/>
    </row>
    <row r="695" spans="1:81" ht="15.75" x14ac:dyDescent="0.25">
      <c r="A695" s="20"/>
      <c r="B695" s="29"/>
      <c r="C695" s="29"/>
      <c r="D695" s="29"/>
      <c r="E695" s="29"/>
      <c r="F695" s="26"/>
      <c r="G695" s="13"/>
      <c r="H695" s="20"/>
      <c r="I695" s="22"/>
      <c r="J695" s="22"/>
      <c r="K695" s="22"/>
      <c r="L695" s="22"/>
      <c r="M695" s="24"/>
      <c r="N695" s="22"/>
      <c r="O695" s="20"/>
      <c r="P695" s="12"/>
      <c r="Q695" s="12"/>
      <c r="R695" s="12"/>
      <c r="S695" s="12"/>
      <c r="T695" s="12"/>
      <c r="U695" s="12"/>
      <c r="V695" s="12"/>
      <c r="W695" s="12"/>
      <c r="X695" s="12"/>
      <c r="Y695" s="12"/>
      <c r="Z695" s="12"/>
      <c r="AA695" s="12"/>
      <c r="AB695" s="12"/>
      <c r="AC695" s="12"/>
      <c r="AD695" s="12"/>
      <c r="AE695" s="12"/>
      <c r="AF695" s="12"/>
      <c r="AG695" s="12"/>
      <c r="AH695" s="12"/>
      <c r="AI695" s="12"/>
      <c r="AJ695" s="12"/>
      <c r="AK695" s="12"/>
      <c r="AL695" s="12"/>
      <c r="AM695" s="12"/>
      <c r="AN695" s="12"/>
      <c r="AO695" s="12"/>
      <c r="AP695" s="12"/>
      <c r="AQ695" s="12"/>
      <c r="AR695" s="12"/>
      <c r="AS695" s="12"/>
      <c r="AT695" s="12"/>
      <c r="AU695" s="12"/>
      <c r="AV695" s="12"/>
      <c r="AW695" s="12"/>
      <c r="AX695" s="12"/>
      <c r="AY695" s="12"/>
      <c r="AZ695" s="12"/>
      <c r="BA695" s="12"/>
      <c r="BB695" s="12"/>
      <c r="BC695" s="12"/>
      <c r="BD695" s="12"/>
      <c r="BE695" s="12"/>
      <c r="BF695" s="12"/>
      <c r="BG695" s="12"/>
      <c r="BH695" s="12"/>
      <c r="BI695" s="12"/>
      <c r="BJ695" s="12"/>
      <c r="BK695" s="12"/>
      <c r="BL695" s="12"/>
      <c r="BM695" s="12"/>
      <c r="BN695" s="12"/>
      <c r="BO695" s="12"/>
      <c r="BP695" s="12"/>
      <c r="BQ695" s="12"/>
      <c r="BR695" s="12"/>
      <c r="BS695" s="12"/>
      <c r="BT695" s="12"/>
      <c r="BU695" s="12"/>
      <c r="BV695" s="12"/>
      <c r="BW695" s="12"/>
      <c r="BX695" s="12"/>
      <c r="BY695" s="12"/>
      <c r="BZ695" s="12"/>
      <c r="CA695" s="12"/>
      <c r="CB695" s="12"/>
      <c r="CC695" s="12"/>
    </row>
    <row r="696" spans="1:81" ht="15.75" x14ac:dyDescent="0.25">
      <c r="A696" s="20"/>
      <c r="B696" s="29"/>
      <c r="C696" s="29"/>
      <c r="D696" s="29"/>
      <c r="E696" s="29"/>
      <c r="F696" s="26"/>
      <c r="G696" s="13"/>
      <c r="H696" s="20"/>
      <c r="I696" s="22"/>
      <c r="J696" s="22"/>
      <c r="K696" s="22"/>
      <c r="L696" s="22"/>
      <c r="M696" s="24"/>
      <c r="N696" s="22"/>
      <c r="O696" s="20"/>
      <c r="P696" s="12"/>
      <c r="Q696" s="12"/>
      <c r="R696" s="12"/>
      <c r="S696" s="12"/>
      <c r="T696" s="12"/>
      <c r="U696" s="12"/>
      <c r="V696" s="12"/>
      <c r="W696" s="12"/>
      <c r="X696" s="12"/>
      <c r="Y696" s="12"/>
      <c r="Z696" s="12"/>
      <c r="AA696" s="12"/>
      <c r="AB696" s="12"/>
      <c r="AC696" s="12"/>
      <c r="AD696" s="12"/>
      <c r="AE696" s="12"/>
      <c r="AF696" s="12"/>
      <c r="AG696" s="12"/>
      <c r="AH696" s="12"/>
      <c r="AI696" s="12"/>
      <c r="AJ696" s="12"/>
      <c r="AK696" s="12"/>
      <c r="AL696" s="12"/>
      <c r="AM696" s="12"/>
      <c r="AN696" s="12"/>
      <c r="AO696" s="12"/>
      <c r="AP696" s="12"/>
      <c r="AQ696" s="12"/>
      <c r="AR696" s="12"/>
      <c r="AS696" s="12"/>
      <c r="AT696" s="12"/>
      <c r="AU696" s="12"/>
      <c r="AV696" s="12"/>
      <c r="AW696" s="12"/>
      <c r="AX696" s="12"/>
      <c r="AY696" s="12"/>
      <c r="AZ696" s="12"/>
      <c r="BA696" s="12"/>
      <c r="BB696" s="12"/>
      <c r="BC696" s="12"/>
      <c r="BD696" s="12"/>
      <c r="BE696" s="12"/>
      <c r="BF696" s="12"/>
      <c r="BG696" s="12"/>
      <c r="BH696" s="12"/>
      <c r="BI696" s="12"/>
      <c r="BJ696" s="12"/>
      <c r="BK696" s="12"/>
      <c r="BL696" s="12"/>
      <c r="BM696" s="12"/>
      <c r="BN696" s="12"/>
      <c r="BO696" s="12"/>
      <c r="BP696" s="12"/>
      <c r="BQ696" s="12"/>
      <c r="BR696" s="12"/>
      <c r="BS696" s="12"/>
      <c r="BT696" s="12"/>
      <c r="BU696" s="12"/>
      <c r="BV696" s="12"/>
      <c r="BW696" s="12"/>
      <c r="BX696" s="12"/>
      <c r="BY696" s="12"/>
      <c r="BZ696" s="12"/>
      <c r="CA696" s="12"/>
      <c r="CB696" s="12"/>
      <c r="CC696" s="12"/>
    </row>
    <row r="697" spans="1:81" ht="15.75" x14ac:dyDescent="0.25">
      <c r="A697" s="20"/>
      <c r="B697" s="29"/>
      <c r="C697" s="29"/>
      <c r="D697" s="29"/>
      <c r="E697" s="29"/>
      <c r="F697" s="26"/>
      <c r="G697" s="13"/>
      <c r="H697" s="20"/>
      <c r="I697" s="22"/>
      <c r="J697" s="22"/>
      <c r="K697" s="22"/>
      <c r="L697" s="22"/>
      <c r="M697" s="24"/>
      <c r="N697" s="22"/>
      <c r="O697" s="20"/>
      <c r="P697" s="12"/>
      <c r="Q697" s="12"/>
      <c r="R697" s="12"/>
      <c r="S697" s="12"/>
      <c r="T697" s="12"/>
      <c r="U697" s="12"/>
      <c r="V697" s="12"/>
      <c r="W697" s="12"/>
      <c r="X697" s="12"/>
      <c r="Y697" s="12"/>
      <c r="Z697" s="12"/>
      <c r="AA697" s="12"/>
      <c r="AB697" s="12"/>
      <c r="AC697" s="12"/>
      <c r="AD697" s="12"/>
      <c r="AE697" s="12"/>
      <c r="AF697" s="12"/>
      <c r="AG697" s="12"/>
      <c r="AH697" s="12"/>
      <c r="AI697" s="12"/>
      <c r="AJ697" s="12"/>
      <c r="AK697" s="12"/>
      <c r="AL697" s="12"/>
      <c r="AM697" s="12"/>
      <c r="AN697" s="12"/>
      <c r="AO697" s="12"/>
      <c r="AP697" s="12"/>
      <c r="AQ697" s="12"/>
      <c r="AR697" s="12"/>
      <c r="AS697" s="12"/>
      <c r="AT697" s="12"/>
      <c r="AU697" s="12"/>
      <c r="AV697" s="12"/>
      <c r="AW697" s="12"/>
      <c r="AX697" s="12"/>
      <c r="AY697" s="12"/>
      <c r="AZ697" s="12"/>
      <c r="BA697" s="12"/>
      <c r="BB697" s="12"/>
      <c r="BC697" s="12"/>
      <c r="BD697" s="12"/>
      <c r="BE697" s="12"/>
      <c r="BF697" s="12"/>
      <c r="BG697" s="12"/>
      <c r="BH697" s="12"/>
      <c r="BI697" s="12"/>
      <c r="BJ697" s="12"/>
      <c r="BK697" s="12"/>
      <c r="BL697" s="12"/>
      <c r="BM697" s="12"/>
      <c r="BN697" s="12"/>
      <c r="BO697" s="12"/>
      <c r="BP697" s="12"/>
      <c r="BQ697" s="12"/>
      <c r="BR697" s="12"/>
      <c r="BS697" s="12"/>
      <c r="BT697" s="12"/>
      <c r="BU697" s="12"/>
      <c r="BV697" s="12"/>
      <c r="BW697" s="12"/>
      <c r="BX697" s="12"/>
      <c r="BY697" s="12"/>
      <c r="BZ697" s="12"/>
      <c r="CA697" s="12"/>
      <c r="CB697" s="12"/>
      <c r="CC697" s="12"/>
    </row>
    <row r="698" spans="1:81" ht="15.75" x14ac:dyDescent="0.25">
      <c r="A698" s="20"/>
      <c r="B698" s="29"/>
      <c r="C698" s="29"/>
      <c r="D698" s="29"/>
      <c r="E698" s="29"/>
      <c r="F698" s="26"/>
      <c r="G698" s="13"/>
      <c r="H698" s="20"/>
      <c r="I698" s="22"/>
      <c r="J698" s="22"/>
      <c r="K698" s="22"/>
      <c r="L698" s="22"/>
      <c r="M698" s="24"/>
      <c r="N698" s="22"/>
      <c r="O698" s="20"/>
      <c r="P698" s="12"/>
      <c r="Q698" s="12"/>
      <c r="R698" s="12"/>
      <c r="S698" s="12"/>
      <c r="T698" s="12"/>
      <c r="U698" s="12"/>
      <c r="V698" s="12"/>
      <c r="W698" s="12"/>
      <c r="X698" s="12"/>
      <c r="Y698" s="12"/>
      <c r="Z698" s="12"/>
      <c r="AA698" s="12"/>
      <c r="AB698" s="12"/>
      <c r="AC698" s="12"/>
      <c r="AD698" s="12"/>
      <c r="AE698" s="12"/>
      <c r="AF698" s="12"/>
      <c r="AG698" s="12"/>
      <c r="AH698" s="12"/>
      <c r="AI698" s="12"/>
      <c r="AJ698" s="12"/>
      <c r="AK698" s="12"/>
      <c r="AL698" s="12"/>
      <c r="AM698" s="12"/>
      <c r="AN698" s="12"/>
      <c r="AO698" s="12"/>
      <c r="AP698" s="12"/>
      <c r="AQ698" s="12"/>
      <c r="AR698" s="12"/>
      <c r="AS698" s="12"/>
      <c r="AT698" s="12"/>
      <c r="AU698" s="12"/>
      <c r="AV698" s="12"/>
      <c r="AW698" s="12"/>
      <c r="AX698" s="12"/>
      <c r="AY698" s="12"/>
      <c r="AZ698" s="12"/>
      <c r="BA698" s="12"/>
      <c r="BB698" s="12"/>
      <c r="BC698" s="12"/>
      <c r="BD698" s="12"/>
      <c r="BE698" s="12"/>
      <c r="BF698" s="12"/>
      <c r="BG698" s="12"/>
      <c r="BH698" s="12"/>
      <c r="BI698" s="12"/>
      <c r="BJ698" s="12"/>
      <c r="BK698" s="12"/>
      <c r="BL698" s="12"/>
      <c r="BM698" s="12"/>
      <c r="BN698" s="12"/>
      <c r="BO698" s="12"/>
      <c r="BP698" s="12"/>
      <c r="BQ698" s="12"/>
      <c r="BR698" s="12"/>
      <c r="BS698" s="12"/>
      <c r="BT698" s="12"/>
      <c r="BU698" s="12"/>
      <c r="BV698" s="12"/>
      <c r="BW698" s="12"/>
      <c r="BX698" s="12"/>
      <c r="BY698" s="12"/>
      <c r="BZ698" s="12"/>
      <c r="CA698" s="12"/>
      <c r="CB698" s="12"/>
      <c r="CC698" s="12"/>
    </row>
    <row r="699" spans="1:81" ht="15.75" x14ac:dyDescent="0.25">
      <c r="A699" s="20"/>
      <c r="B699" s="29"/>
      <c r="C699" s="29"/>
      <c r="D699" s="29"/>
      <c r="E699" s="29"/>
      <c r="F699" s="26"/>
      <c r="G699" s="13"/>
      <c r="H699" s="20"/>
      <c r="I699" s="22"/>
      <c r="J699" s="22"/>
      <c r="K699" s="22"/>
      <c r="L699" s="22"/>
      <c r="M699" s="24"/>
      <c r="N699" s="22"/>
      <c r="O699" s="20"/>
      <c r="P699" s="12"/>
      <c r="Q699" s="12"/>
      <c r="R699" s="12"/>
      <c r="S699" s="12"/>
      <c r="T699" s="12"/>
      <c r="U699" s="12"/>
      <c r="V699" s="12"/>
      <c r="W699" s="12"/>
      <c r="X699" s="12"/>
      <c r="Y699" s="12"/>
      <c r="Z699" s="12"/>
      <c r="AA699" s="12"/>
      <c r="AB699" s="12"/>
      <c r="AC699" s="12"/>
      <c r="AD699" s="12"/>
      <c r="AE699" s="12"/>
      <c r="AF699" s="12"/>
      <c r="AG699" s="12"/>
      <c r="AH699" s="12"/>
      <c r="AI699" s="12"/>
      <c r="AJ699" s="12"/>
      <c r="AK699" s="12"/>
      <c r="AL699" s="12"/>
      <c r="AM699" s="12"/>
      <c r="AN699" s="12"/>
      <c r="AO699" s="12"/>
      <c r="AP699" s="12"/>
      <c r="AQ699" s="12"/>
      <c r="AR699" s="12"/>
      <c r="AS699" s="12"/>
      <c r="AT699" s="12"/>
      <c r="AU699" s="12"/>
      <c r="AV699" s="12"/>
      <c r="AW699" s="12"/>
      <c r="AX699" s="12"/>
      <c r="AY699" s="12"/>
      <c r="AZ699" s="12"/>
      <c r="BA699" s="12"/>
      <c r="BB699" s="12"/>
      <c r="BC699" s="12"/>
      <c r="BD699" s="12"/>
      <c r="BE699" s="12"/>
      <c r="BF699" s="12"/>
      <c r="BG699" s="12"/>
      <c r="BH699" s="12"/>
      <c r="BI699" s="12"/>
      <c r="BJ699" s="12"/>
      <c r="BK699" s="12"/>
      <c r="BL699" s="12"/>
      <c r="BM699" s="12"/>
      <c r="BN699" s="12"/>
      <c r="BO699" s="12"/>
      <c r="BP699" s="12"/>
      <c r="BQ699" s="12"/>
      <c r="BR699" s="12"/>
      <c r="BS699" s="12"/>
      <c r="BT699" s="12"/>
      <c r="BU699" s="12"/>
      <c r="BV699" s="12"/>
      <c r="BW699" s="12"/>
      <c r="BX699" s="12"/>
      <c r="BY699" s="12"/>
      <c r="BZ699" s="12"/>
      <c r="CA699" s="12"/>
      <c r="CB699" s="12"/>
      <c r="CC699" s="12"/>
    </row>
    <row r="700" spans="1:81" ht="15.75" x14ac:dyDescent="0.25">
      <c r="A700" s="20"/>
      <c r="B700" s="29"/>
      <c r="C700" s="29"/>
      <c r="D700" s="29"/>
      <c r="E700" s="29"/>
      <c r="F700" s="26"/>
      <c r="G700" s="13"/>
      <c r="H700" s="20"/>
      <c r="I700" s="22"/>
      <c r="J700" s="22"/>
      <c r="K700" s="22"/>
      <c r="L700" s="22"/>
      <c r="M700" s="24"/>
      <c r="N700" s="22"/>
      <c r="O700" s="20"/>
      <c r="P700" s="12"/>
      <c r="Q700" s="12"/>
      <c r="R700" s="12"/>
      <c r="S700" s="12"/>
      <c r="T700" s="12"/>
      <c r="U700" s="12"/>
      <c r="V700" s="12"/>
      <c r="W700" s="12"/>
      <c r="X700" s="12"/>
      <c r="Y700" s="12"/>
      <c r="Z700" s="12"/>
      <c r="AA700" s="12"/>
      <c r="AB700" s="12"/>
      <c r="AC700" s="12"/>
      <c r="AD700" s="12"/>
      <c r="AE700" s="12"/>
      <c r="AF700" s="12"/>
      <c r="AG700" s="12"/>
      <c r="AH700" s="12"/>
      <c r="AI700" s="12"/>
      <c r="AJ700" s="12"/>
      <c r="AK700" s="12"/>
      <c r="AL700" s="12"/>
      <c r="AM700" s="12"/>
      <c r="AN700" s="12"/>
      <c r="AO700" s="12"/>
      <c r="AP700" s="12"/>
      <c r="AQ700" s="12"/>
      <c r="AR700" s="12"/>
      <c r="AS700" s="12"/>
      <c r="AT700" s="12"/>
      <c r="AU700" s="12"/>
      <c r="AV700" s="12"/>
      <c r="AW700" s="12"/>
      <c r="AX700" s="12"/>
      <c r="AY700" s="12"/>
      <c r="AZ700" s="12"/>
      <c r="BA700" s="12"/>
      <c r="BB700" s="12"/>
      <c r="BC700" s="12"/>
      <c r="BD700" s="12"/>
      <c r="BE700" s="12"/>
      <c r="BF700" s="12"/>
      <c r="BG700" s="12"/>
      <c r="BH700" s="12"/>
      <c r="BI700" s="12"/>
      <c r="BJ700" s="12"/>
      <c r="BK700" s="12"/>
      <c r="BL700" s="12"/>
      <c r="BM700" s="12"/>
      <c r="BN700" s="12"/>
      <c r="BO700" s="12"/>
      <c r="BP700" s="12"/>
      <c r="BQ700" s="12"/>
      <c r="BR700" s="12"/>
      <c r="BS700" s="12"/>
      <c r="BT700" s="12"/>
      <c r="BU700" s="12"/>
      <c r="BV700" s="12"/>
      <c r="BW700" s="12"/>
      <c r="BX700" s="12"/>
      <c r="BY700" s="12"/>
      <c r="BZ700" s="12"/>
      <c r="CA700" s="12"/>
      <c r="CB700" s="12"/>
      <c r="CC700" s="12"/>
    </row>
    <row r="701" spans="1:81" ht="15.75" x14ac:dyDescent="0.25">
      <c r="A701" s="20"/>
      <c r="B701" s="29"/>
      <c r="C701" s="29"/>
      <c r="D701" s="29"/>
      <c r="E701" s="29"/>
      <c r="F701" s="26"/>
      <c r="G701" s="13"/>
      <c r="H701" s="20"/>
      <c r="I701" s="22"/>
      <c r="J701" s="22"/>
      <c r="K701" s="22"/>
      <c r="L701" s="22"/>
      <c r="M701" s="24"/>
      <c r="N701" s="22"/>
      <c r="O701" s="20"/>
      <c r="P701" s="12"/>
      <c r="Q701" s="12"/>
      <c r="R701" s="12"/>
      <c r="S701" s="12"/>
      <c r="T701" s="12"/>
      <c r="U701" s="12"/>
      <c r="V701" s="12"/>
      <c r="W701" s="12"/>
      <c r="X701" s="12"/>
      <c r="Y701" s="12"/>
      <c r="Z701" s="12"/>
      <c r="AA701" s="12"/>
      <c r="AB701" s="12"/>
      <c r="AC701" s="12"/>
      <c r="AD701" s="12"/>
      <c r="AE701" s="12"/>
      <c r="AF701" s="12"/>
      <c r="AG701" s="12"/>
      <c r="AH701" s="12"/>
      <c r="AI701" s="12"/>
      <c r="AJ701" s="12"/>
      <c r="AK701" s="12"/>
      <c r="AL701" s="12"/>
      <c r="AM701" s="12"/>
      <c r="AN701" s="12"/>
      <c r="AO701" s="12"/>
      <c r="AP701" s="12"/>
      <c r="AQ701" s="12"/>
      <c r="AR701" s="12"/>
      <c r="AS701" s="12"/>
      <c r="AT701" s="12"/>
      <c r="AU701" s="12"/>
      <c r="AV701" s="12"/>
      <c r="AW701" s="12"/>
      <c r="AX701" s="12"/>
      <c r="AY701" s="12"/>
      <c r="AZ701" s="12"/>
      <c r="BA701" s="12"/>
      <c r="BB701" s="12"/>
      <c r="BC701" s="12"/>
      <c r="BD701" s="12"/>
      <c r="BE701" s="12"/>
      <c r="BF701" s="12"/>
      <c r="BG701" s="12"/>
      <c r="BH701" s="12"/>
      <c r="BI701" s="12"/>
      <c r="BJ701" s="12"/>
      <c r="BK701" s="12"/>
      <c r="BL701" s="12"/>
      <c r="BM701" s="12"/>
      <c r="BN701" s="12"/>
      <c r="BO701" s="12"/>
      <c r="BP701" s="12"/>
      <c r="BQ701" s="12"/>
      <c r="BR701" s="12"/>
      <c r="BS701" s="12"/>
      <c r="BT701" s="12"/>
      <c r="BU701" s="12"/>
      <c r="BV701" s="12"/>
      <c r="BW701" s="12"/>
      <c r="BX701" s="12"/>
      <c r="BY701" s="12"/>
      <c r="BZ701" s="12"/>
      <c r="CA701" s="12"/>
      <c r="CB701" s="12"/>
      <c r="CC701" s="12"/>
    </row>
  </sheetData>
  <sheetProtection algorithmName="SHA-512" hashValue="JHvNWUm0JTeWZj1uFyb6Qrr/I6L6cpzac80rc2s5PwdofNBzGDPSWLZvuNpw4c9d27e6jWsz+FZIuboR2QKrxw==" saltValue="dMizxxpoVRQUV7TmqTyp/A==" spinCount="100000" sheet="1" selectLockedCells="1" selectUnlockedCells="1"/>
  <mergeCells count="394">
    <mergeCell ref="G77:G78"/>
    <mergeCell ref="M77:M78"/>
    <mergeCell ref="N77:N78"/>
    <mergeCell ref="O77:O78"/>
    <mergeCell ref="P77:P78"/>
    <mergeCell ref="M74:M75"/>
    <mergeCell ref="N74:N75"/>
    <mergeCell ref="O74:O75"/>
    <mergeCell ref="P74:P75"/>
    <mergeCell ref="B76:P76"/>
    <mergeCell ref="B77:B78"/>
    <mergeCell ref="C77:C78"/>
    <mergeCell ref="D77:D78"/>
    <mergeCell ref="E77:E78"/>
    <mergeCell ref="F77:F78"/>
    <mergeCell ref="B74:B75"/>
    <mergeCell ref="C74:C75"/>
    <mergeCell ref="D74:D75"/>
    <mergeCell ref="E74:E75"/>
    <mergeCell ref="F74:F75"/>
    <mergeCell ref="G74:G75"/>
    <mergeCell ref="G71:G72"/>
    <mergeCell ref="M71:M72"/>
    <mergeCell ref="N71:N72"/>
    <mergeCell ref="O71:O72"/>
    <mergeCell ref="P71:P72"/>
    <mergeCell ref="B73:P73"/>
    <mergeCell ref="M68:M69"/>
    <mergeCell ref="N68:N69"/>
    <mergeCell ref="O68:O69"/>
    <mergeCell ref="P68:P69"/>
    <mergeCell ref="B70:P70"/>
    <mergeCell ref="B71:B72"/>
    <mergeCell ref="C71:C72"/>
    <mergeCell ref="D71:D72"/>
    <mergeCell ref="E71:E72"/>
    <mergeCell ref="F71:F72"/>
    <mergeCell ref="B68:B69"/>
    <mergeCell ref="C68:C69"/>
    <mergeCell ref="D68:D69"/>
    <mergeCell ref="E68:E69"/>
    <mergeCell ref="F68:F69"/>
    <mergeCell ref="G68:G69"/>
    <mergeCell ref="G65:G66"/>
    <mergeCell ref="M65:M66"/>
    <mergeCell ref="N65:N66"/>
    <mergeCell ref="O65:O66"/>
    <mergeCell ref="P65:P66"/>
    <mergeCell ref="B67:P67"/>
    <mergeCell ref="A65:A66"/>
    <mergeCell ref="B65:B66"/>
    <mergeCell ref="C65:C66"/>
    <mergeCell ref="D65:D66"/>
    <mergeCell ref="E65:E66"/>
    <mergeCell ref="F65:F66"/>
    <mergeCell ref="F63:F64"/>
    <mergeCell ref="G63:G64"/>
    <mergeCell ref="M63:M64"/>
    <mergeCell ref="N63:N64"/>
    <mergeCell ref="O63:O64"/>
    <mergeCell ref="P63:P64"/>
    <mergeCell ref="G61:G62"/>
    <mergeCell ref="M61:M62"/>
    <mergeCell ref="N61:N62"/>
    <mergeCell ref="O61:O62"/>
    <mergeCell ref="P61:P62"/>
    <mergeCell ref="F61:F62"/>
    <mergeCell ref="A63:A64"/>
    <mergeCell ref="B63:B64"/>
    <mergeCell ref="C63:C64"/>
    <mergeCell ref="D63:D64"/>
    <mergeCell ref="E63:E64"/>
    <mergeCell ref="A61:A62"/>
    <mergeCell ref="B61:B62"/>
    <mergeCell ref="C61:C62"/>
    <mergeCell ref="D61:D62"/>
    <mergeCell ref="E61:E62"/>
    <mergeCell ref="F59:F60"/>
    <mergeCell ref="G59:G60"/>
    <mergeCell ref="M59:M60"/>
    <mergeCell ref="N59:N60"/>
    <mergeCell ref="O59:O60"/>
    <mergeCell ref="P59:P60"/>
    <mergeCell ref="G57:G58"/>
    <mergeCell ref="M57:M58"/>
    <mergeCell ref="N57:N58"/>
    <mergeCell ref="O57:O58"/>
    <mergeCell ref="P57:P58"/>
    <mergeCell ref="F57:F58"/>
    <mergeCell ref="A59:A60"/>
    <mergeCell ref="B59:B60"/>
    <mergeCell ref="C59:C60"/>
    <mergeCell ref="D59:D60"/>
    <mergeCell ref="E59:E60"/>
    <mergeCell ref="A57:A58"/>
    <mergeCell ref="B57:B58"/>
    <mergeCell ref="C57:C58"/>
    <mergeCell ref="D57:D58"/>
    <mergeCell ref="E57:E58"/>
    <mergeCell ref="F55:F56"/>
    <mergeCell ref="G55:G56"/>
    <mergeCell ref="M55:M56"/>
    <mergeCell ref="N55:N56"/>
    <mergeCell ref="O55:O56"/>
    <mergeCell ref="P55:P56"/>
    <mergeCell ref="G53:G54"/>
    <mergeCell ref="M53:M54"/>
    <mergeCell ref="N53:N54"/>
    <mergeCell ref="O53:O54"/>
    <mergeCell ref="P53:P54"/>
    <mergeCell ref="F53:F54"/>
    <mergeCell ref="A55:A56"/>
    <mergeCell ref="B55:B56"/>
    <mergeCell ref="C55:C56"/>
    <mergeCell ref="D55:D56"/>
    <mergeCell ref="E55:E56"/>
    <mergeCell ref="A53:A54"/>
    <mergeCell ref="B53:B54"/>
    <mergeCell ref="C53:C54"/>
    <mergeCell ref="D53:D54"/>
    <mergeCell ref="E53:E54"/>
    <mergeCell ref="F51:F52"/>
    <mergeCell ref="G51:G52"/>
    <mergeCell ref="M51:M52"/>
    <mergeCell ref="N51:N52"/>
    <mergeCell ref="O51:O52"/>
    <mergeCell ref="P51:P52"/>
    <mergeCell ref="G49:G50"/>
    <mergeCell ref="M49:M50"/>
    <mergeCell ref="N49:N50"/>
    <mergeCell ref="O49:O50"/>
    <mergeCell ref="P49:P50"/>
    <mergeCell ref="F49:F50"/>
    <mergeCell ref="A51:A52"/>
    <mergeCell ref="B51:B52"/>
    <mergeCell ref="C51:C52"/>
    <mergeCell ref="D51:D52"/>
    <mergeCell ref="E51:E52"/>
    <mergeCell ref="A49:A50"/>
    <mergeCell ref="B49:B50"/>
    <mergeCell ref="C49:C50"/>
    <mergeCell ref="D49:D50"/>
    <mergeCell ref="E49:E50"/>
    <mergeCell ref="F47:F48"/>
    <mergeCell ref="G47:G48"/>
    <mergeCell ref="M47:M48"/>
    <mergeCell ref="N47:N48"/>
    <mergeCell ref="O47:O48"/>
    <mergeCell ref="P47:P48"/>
    <mergeCell ref="G45:G46"/>
    <mergeCell ref="M45:M46"/>
    <mergeCell ref="N45:N46"/>
    <mergeCell ref="O45:O46"/>
    <mergeCell ref="P45:P46"/>
    <mergeCell ref="F45:F46"/>
    <mergeCell ref="A47:A48"/>
    <mergeCell ref="B47:B48"/>
    <mergeCell ref="C47:C48"/>
    <mergeCell ref="D47:D48"/>
    <mergeCell ref="E47:E48"/>
    <mergeCell ref="A45:A46"/>
    <mergeCell ref="B45:B46"/>
    <mergeCell ref="C45:C46"/>
    <mergeCell ref="D45:D46"/>
    <mergeCell ref="E45:E46"/>
    <mergeCell ref="F43:F44"/>
    <mergeCell ref="G43:G44"/>
    <mergeCell ref="M43:M44"/>
    <mergeCell ref="N43:N44"/>
    <mergeCell ref="O43:O44"/>
    <mergeCell ref="P43:P44"/>
    <mergeCell ref="G41:G42"/>
    <mergeCell ref="M41:M42"/>
    <mergeCell ref="N41:N42"/>
    <mergeCell ref="O41:O42"/>
    <mergeCell ref="P41:P42"/>
    <mergeCell ref="F41:F42"/>
    <mergeCell ref="A43:A44"/>
    <mergeCell ref="B43:B44"/>
    <mergeCell ref="C43:C44"/>
    <mergeCell ref="D43:D44"/>
    <mergeCell ref="E43:E44"/>
    <mergeCell ref="A41:A42"/>
    <mergeCell ref="B41:B42"/>
    <mergeCell ref="C41:C42"/>
    <mergeCell ref="D41:D42"/>
    <mergeCell ref="E41:E42"/>
    <mergeCell ref="F39:F40"/>
    <mergeCell ref="G39:G40"/>
    <mergeCell ref="M39:M40"/>
    <mergeCell ref="N39:N40"/>
    <mergeCell ref="O39:O40"/>
    <mergeCell ref="P39:P40"/>
    <mergeCell ref="G37:G38"/>
    <mergeCell ref="M37:M38"/>
    <mergeCell ref="N37:N38"/>
    <mergeCell ref="O37:O38"/>
    <mergeCell ref="P37:P38"/>
    <mergeCell ref="F37:F38"/>
    <mergeCell ref="A39:A40"/>
    <mergeCell ref="B39:B40"/>
    <mergeCell ref="C39:C40"/>
    <mergeCell ref="D39:D40"/>
    <mergeCell ref="E39:E40"/>
    <mergeCell ref="A37:A38"/>
    <mergeCell ref="B37:B38"/>
    <mergeCell ref="C37:C38"/>
    <mergeCell ref="D37:D38"/>
    <mergeCell ref="E37:E38"/>
    <mergeCell ref="F35:F36"/>
    <mergeCell ref="G35:G36"/>
    <mergeCell ref="M35:M36"/>
    <mergeCell ref="N35:N36"/>
    <mergeCell ref="O35:O36"/>
    <mergeCell ref="P35:P36"/>
    <mergeCell ref="G33:G34"/>
    <mergeCell ref="M33:M34"/>
    <mergeCell ref="N33:N34"/>
    <mergeCell ref="O33:O34"/>
    <mergeCell ref="P33:P34"/>
    <mergeCell ref="F33:F34"/>
    <mergeCell ref="A35:A36"/>
    <mergeCell ref="B35:B36"/>
    <mergeCell ref="C35:C36"/>
    <mergeCell ref="D35:D36"/>
    <mergeCell ref="E35:E36"/>
    <mergeCell ref="A33:A34"/>
    <mergeCell ref="B33:B34"/>
    <mergeCell ref="C33:C34"/>
    <mergeCell ref="D33:D34"/>
    <mergeCell ref="E33:E34"/>
    <mergeCell ref="F31:F32"/>
    <mergeCell ref="G31:G32"/>
    <mergeCell ref="M31:M32"/>
    <mergeCell ref="N31:N32"/>
    <mergeCell ref="O31:O32"/>
    <mergeCell ref="P31:P32"/>
    <mergeCell ref="G29:G30"/>
    <mergeCell ref="M29:M30"/>
    <mergeCell ref="N29:N30"/>
    <mergeCell ref="O29:O30"/>
    <mergeCell ref="P29:P30"/>
    <mergeCell ref="F29:F30"/>
    <mergeCell ref="A31:A32"/>
    <mergeCell ref="B31:B32"/>
    <mergeCell ref="C31:C32"/>
    <mergeCell ref="D31:D32"/>
    <mergeCell ref="E31:E32"/>
    <mergeCell ref="A29:A30"/>
    <mergeCell ref="B29:B30"/>
    <mergeCell ref="C29:C30"/>
    <mergeCell ref="D29:D30"/>
    <mergeCell ref="E29:E30"/>
    <mergeCell ref="F27:F28"/>
    <mergeCell ref="G27:G28"/>
    <mergeCell ref="M27:M28"/>
    <mergeCell ref="N27:N28"/>
    <mergeCell ref="O27:O28"/>
    <mergeCell ref="P27:P28"/>
    <mergeCell ref="G25:G26"/>
    <mergeCell ref="M25:M26"/>
    <mergeCell ref="N25:N26"/>
    <mergeCell ref="O25:O26"/>
    <mergeCell ref="P25:P26"/>
    <mergeCell ref="F25:F26"/>
    <mergeCell ref="A27:A28"/>
    <mergeCell ref="B27:B28"/>
    <mergeCell ref="C27:C28"/>
    <mergeCell ref="D27:D28"/>
    <mergeCell ref="E27:E28"/>
    <mergeCell ref="A25:A26"/>
    <mergeCell ref="B25:B26"/>
    <mergeCell ref="C25:C26"/>
    <mergeCell ref="D25:D26"/>
    <mergeCell ref="E25:E26"/>
    <mergeCell ref="F23:F24"/>
    <mergeCell ref="G23:G24"/>
    <mergeCell ref="M23:M24"/>
    <mergeCell ref="N23:N24"/>
    <mergeCell ref="O23:O24"/>
    <mergeCell ref="P23:P24"/>
    <mergeCell ref="G21:G22"/>
    <mergeCell ref="M21:M22"/>
    <mergeCell ref="N21:N22"/>
    <mergeCell ref="O21:O22"/>
    <mergeCell ref="P21:P22"/>
    <mergeCell ref="F21:F22"/>
    <mergeCell ref="A23:A24"/>
    <mergeCell ref="B23:B24"/>
    <mergeCell ref="C23:C24"/>
    <mergeCell ref="D23:D24"/>
    <mergeCell ref="E23:E24"/>
    <mergeCell ref="A21:A22"/>
    <mergeCell ref="B21:B22"/>
    <mergeCell ref="C21:C22"/>
    <mergeCell ref="D21:D22"/>
    <mergeCell ref="E21:E22"/>
    <mergeCell ref="F19:F20"/>
    <mergeCell ref="G19:G20"/>
    <mergeCell ref="M19:M20"/>
    <mergeCell ref="N19:N20"/>
    <mergeCell ref="O19:O20"/>
    <mergeCell ref="P19:P20"/>
    <mergeCell ref="G17:G18"/>
    <mergeCell ref="M17:M18"/>
    <mergeCell ref="N17:N18"/>
    <mergeCell ref="O17:O18"/>
    <mergeCell ref="P17:P18"/>
    <mergeCell ref="F17:F18"/>
    <mergeCell ref="A19:A20"/>
    <mergeCell ref="B19:B20"/>
    <mergeCell ref="C19:C20"/>
    <mergeCell ref="D19:D20"/>
    <mergeCell ref="E19:E20"/>
    <mergeCell ref="A17:A18"/>
    <mergeCell ref="B17:B18"/>
    <mergeCell ref="C17:C18"/>
    <mergeCell ref="D17:D18"/>
    <mergeCell ref="E17:E18"/>
    <mergeCell ref="F15:F16"/>
    <mergeCell ref="G15:G16"/>
    <mergeCell ref="M15:M16"/>
    <mergeCell ref="N15:N16"/>
    <mergeCell ref="O15:O16"/>
    <mergeCell ref="P15:P16"/>
    <mergeCell ref="G13:G14"/>
    <mergeCell ref="M13:M14"/>
    <mergeCell ref="N13:N14"/>
    <mergeCell ref="O13:O14"/>
    <mergeCell ref="P13:P14"/>
    <mergeCell ref="F13:F14"/>
    <mergeCell ref="A15:A16"/>
    <mergeCell ref="B15:B16"/>
    <mergeCell ref="C15:C16"/>
    <mergeCell ref="D15:D16"/>
    <mergeCell ref="E15:E16"/>
    <mergeCell ref="A13:A14"/>
    <mergeCell ref="B13:B14"/>
    <mergeCell ref="C13:C14"/>
    <mergeCell ref="D13:D14"/>
    <mergeCell ref="E13:E14"/>
    <mergeCell ref="F11:F12"/>
    <mergeCell ref="G11:G12"/>
    <mergeCell ref="M11:M12"/>
    <mergeCell ref="N11:N12"/>
    <mergeCell ref="O11:O12"/>
    <mergeCell ref="P11:P12"/>
    <mergeCell ref="G9:G10"/>
    <mergeCell ref="M9:M10"/>
    <mergeCell ref="N9:N10"/>
    <mergeCell ref="O9:O10"/>
    <mergeCell ref="P9:P10"/>
    <mergeCell ref="F9:F10"/>
    <mergeCell ref="A11:A12"/>
    <mergeCell ref="B11:B12"/>
    <mergeCell ref="C11:C12"/>
    <mergeCell ref="D11:D12"/>
    <mergeCell ref="E11:E12"/>
    <mergeCell ref="A9:A10"/>
    <mergeCell ref="B9:B10"/>
    <mergeCell ref="C9:C10"/>
    <mergeCell ref="D9:D10"/>
    <mergeCell ref="E9:E10"/>
    <mergeCell ref="F7:F8"/>
    <mergeCell ref="G7:G8"/>
    <mergeCell ref="M7:M8"/>
    <mergeCell ref="N7:N8"/>
    <mergeCell ref="O7:O8"/>
    <mergeCell ref="P7:P8"/>
    <mergeCell ref="G5:G6"/>
    <mergeCell ref="M5:M6"/>
    <mergeCell ref="N5:N6"/>
    <mergeCell ref="O5:O6"/>
    <mergeCell ref="P5:P6"/>
    <mergeCell ref="F5:F6"/>
    <mergeCell ref="A7:A8"/>
    <mergeCell ref="B7:B8"/>
    <mergeCell ref="C7:C8"/>
    <mergeCell ref="D7:D8"/>
    <mergeCell ref="E7:E8"/>
    <mergeCell ref="A5:A6"/>
    <mergeCell ref="B5:B6"/>
    <mergeCell ref="C5:C6"/>
    <mergeCell ref="D5:D6"/>
    <mergeCell ref="E5:E6"/>
    <mergeCell ref="A1:P1"/>
    <mergeCell ref="A2:P2"/>
    <mergeCell ref="A3:A4"/>
    <mergeCell ref="B3:E3"/>
    <mergeCell ref="F3:F4"/>
    <mergeCell ref="G3:G4"/>
    <mergeCell ref="H3:L3"/>
    <mergeCell ref="M3:O3"/>
    <mergeCell ref="P3:P4"/>
  </mergeCells>
  <pageMargins left="0.7" right="0.7" top="0.75" bottom="0.75" header="0.3" footer="0.3"/>
  <pageSetup scale="75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CC653"/>
  <sheetViews>
    <sheetView tabSelected="1" zoomScale="120" zoomScaleNormal="120" workbookViewId="0">
      <pane ySplit="4" topLeftCell="A5" activePane="bottomLeft" state="frozen"/>
      <selection pane="bottomLeft" sqref="A1:P1"/>
    </sheetView>
  </sheetViews>
  <sheetFormatPr defaultRowHeight="15" x14ac:dyDescent="0.25"/>
  <cols>
    <col min="1" max="1" width="6.7109375" style="21" bestFit="1" customWidth="1"/>
    <col min="2" max="2" width="14.7109375" style="30" bestFit="1" customWidth="1"/>
    <col min="3" max="3" width="16.42578125" style="30" bestFit="1" customWidth="1"/>
    <col min="4" max="4" width="13.5703125" style="30" bestFit="1" customWidth="1"/>
    <col min="5" max="5" width="14.7109375" style="30" bestFit="1" customWidth="1"/>
    <col min="6" max="6" width="9.140625" style="27" customWidth="1"/>
    <col min="7" max="7" width="10.140625" style="10" bestFit="1" customWidth="1"/>
    <col min="8" max="8" width="9.140625" style="21"/>
    <col min="9" max="9" width="9.7109375" style="23" bestFit="1" customWidth="1"/>
    <col min="10" max="12" width="9.140625" style="23"/>
    <col min="13" max="13" width="10.140625" style="25" bestFit="1" customWidth="1"/>
    <col min="14" max="14" width="10.140625" style="23" bestFit="1" customWidth="1"/>
    <col min="15" max="15" width="10.140625" style="105" bestFit="1" customWidth="1"/>
    <col min="16" max="16" width="10.140625" bestFit="1" customWidth="1"/>
  </cols>
  <sheetData>
    <row r="1" spans="1:50" ht="26.25" x14ac:dyDescent="0.25">
      <c r="A1" s="395" t="s">
        <v>103</v>
      </c>
      <c r="B1" s="395"/>
      <c r="C1" s="395"/>
      <c r="D1" s="395"/>
      <c r="E1" s="395"/>
      <c r="F1" s="395"/>
      <c r="G1" s="395"/>
      <c r="H1" s="395"/>
      <c r="I1" s="395"/>
      <c r="J1" s="395"/>
      <c r="K1" s="395"/>
      <c r="L1" s="395"/>
      <c r="M1" s="395"/>
      <c r="N1" s="395"/>
      <c r="O1" s="395"/>
      <c r="P1" s="395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</row>
    <row r="2" spans="1:50" ht="18.75" x14ac:dyDescent="0.25">
      <c r="A2" s="406" t="s">
        <v>85</v>
      </c>
      <c r="B2" s="406"/>
      <c r="C2" s="406"/>
      <c r="D2" s="406"/>
      <c r="E2" s="406"/>
      <c r="F2" s="406"/>
      <c r="G2" s="406"/>
      <c r="H2" s="406"/>
      <c r="I2" s="406"/>
      <c r="J2" s="406"/>
      <c r="K2" s="406"/>
      <c r="L2" s="406"/>
      <c r="M2" s="406"/>
      <c r="N2" s="406"/>
      <c r="O2" s="406"/>
      <c r="P2" s="406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2"/>
      <c r="AN2" s="12"/>
      <c r="AO2" s="12"/>
      <c r="AP2" s="12"/>
      <c r="AQ2" s="12"/>
      <c r="AR2" s="12"/>
      <c r="AS2" s="12"/>
      <c r="AT2" s="12"/>
      <c r="AU2" s="12"/>
      <c r="AV2" s="12"/>
      <c r="AW2" s="12"/>
      <c r="AX2" s="12"/>
    </row>
    <row r="3" spans="1:50" ht="15.75" customHeight="1" x14ac:dyDescent="0.25">
      <c r="A3" s="387" t="s">
        <v>73</v>
      </c>
      <c r="B3" s="389" t="s">
        <v>58</v>
      </c>
      <c r="C3" s="389"/>
      <c r="D3" s="389"/>
      <c r="E3" s="389"/>
      <c r="F3" s="390" t="s">
        <v>59</v>
      </c>
      <c r="G3" s="392" t="s">
        <v>61</v>
      </c>
      <c r="H3" s="394" t="s">
        <v>62</v>
      </c>
      <c r="I3" s="394"/>
      <c r="J3" s="394"/>
      <c r="K3" s="394"/>
      <c r="L3" s="394"/>
      <c r="M3" s="388" t="s">
        <v>81</v>
      </c>
      <c r="N3" s="388"/>
      <c r="O3" s="388"/>
      <c r="P3" s="388"/>
      <c r="Q3" s="12"/>
      <c r="R3" s="12"/>
      <c r="S3" s="12"/>
      <c r="T3" s="12"/>
      <c r="U3" s="12"/>
      <c r="V3" s="12"/>
      <c r="W3" s="12"/>
      <c r="X3" s="12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</row>
    <row r="4" spans="1:50" ht="15.75" x14ac:dyDescent="0.25">
      <c r="A4" s="388"/>
      <c r="B4" s="107" t="s">
        <v>1</v>
      </c>
      <c r="C4" s="107" t="s">
        <v>2</v>
      </c>
      <c r="D4" s="107" t="s">
        <v>68</v>
      </c>
      <c r="E4" s="107" t="s">
        <v>3</v>
      </c>
      <c r="F4" s="391"/>
      <c r="G4" s="393"/>
      <c r="H4" s="108" t="s">
        <v>20</v>
      </c>
      <c r="I4" s="109" t="s">
        <v>11</v>
      </c>
      <c r="J4" s="109" t="s">
        <v>63</v>
      </c>
      <c r="K4" s="109" t="s">
        <v>12</v>
      </c>
      <c r="L4" s="109" t="s">
        <v>64</v>
      </c>
      <c r="M4" s="114" t="s">
        <v>21</v>
      </c>
      <c r="N4" s="115" t="s">
        <v>22</v>
      </c>
      <c r="O4" s="116" t="s">
        <v>65</v>
      </c>
      <c r="P4" s="112" t="s">
        <v>30</v>
      </c>
      <c r="Q4" s="12"/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2"/>
      <c r="AH4" s="12"/>
      <c r="AI4" s="12"/>
      <c r="AJ4" s="12"/>
      <c r="AK4" s="12"/>
      <c r="AL4" s="12"/>
      <c r="AM4" s="12"/>
      <c r="AN4" s="12"/>
      <c r="AO4" s="12"/>
      <c r="AP4" s="12"/>
      <c r="AQ4" s="12"/>
      <c r="AR4" s="12"/>
      <c r="AS4" s="12"/>
      <c r="AT4" s="12"/>
      <c r="AU4" s="12"/>
      <c r="AV4" s="12"/>
      <c r="AW4" s="12"/>
      <c r="AX4" s="12"/>
    </row>
    <row r="5" spans="1:50" ht="15.75" x14ac:dyDescent="0.25">
      <c r="A5" s="388" t="s">
        <v>74</v>
      </c>
      <c r="B5" s="396">
        <f>JanTotals!B68</f>
        <v>30906000</v>
      </c>
      <c r="C5" s="396">
        <f>JanTotals!C68</f>
        <v>809000</v>
      </c>
      <c r="D5" s="396">
        <f>JanTotals!D68</f>
        <v>270000.00000000169</v>
      </c>
      <c r="E5" s="396">
        <f>JanTotals!E68</f>
        <v>30403600</v>
      </c>
      <c r="F5" s="398">
        <f>JanTotals!F68</f>
        <v>377.50000000000091</v>
      </c>
      <c r="G5" s="400">
        <f>JanTotals!G68</f>
        <v>5.9899999999999993</v>
      </c>
      <c r="H5" s="108" t="s">
        <v>16</v>
      </c>
      <c r="I5" s="110">
        <f>JanTotals!I68</f>
        <v>889.5840625000003</v>
      </c>
      <c r="J5" s="110">
        <f>JanTotals!J68</f>
        <v>545.875</v>
      </c>
      <c r="K5" s="110">
        <f>JanTotals!K68</f>
        <v>16.90625</v>
      </c>
      <c r="L5" s="110">
        <f>JanTotals!L68</f>
        <v>340</v>
      </c>
      <c r="M5" s="402">
        <f>JanTotals!M71</f>
        <v>3.6064516129032276E-2</v>
      </c>
      <c r="N5" s="400">
        <f>JanTotals!N71</f>
        <v>7.5674193548387105</v>
      </c>
      <c r="O5" s="400">
        <f>JanTotals!O71</f>
        <v>9.3838709677419363</v>
      </c>
      <c r="P5" s="322">
        <f>JanTotals!P71</f>
        <v>1.0270967741935482</v>
      </c>
      <c r="Q5" s="12"/>
      <c r="R5" s="12"/>
      <c r="S5" s="12"/>
      <c r="T5" s="12"/>
      <c r="U5" s="12"/>
      <c r="V5" s="12"/>
      <c r="W5" s="12"/>
      <c r="X5" s="12"/>
      <c r="Y5" s="12"/>
      <c r="Z5" s="12"/>
      <c r="AA5" s="12"/>
      <c r="AB5" s="12"/>
      <c r="AC5" s="12"/>
      <c r="AD5" s="12"/>
      <c r="AE5" s="12"/>
      <c r="AF5" s="12"/>
      <c r="AG5" s="12"/>
      <c r="AH5" s="12"/>
      <c r="AI5" s="12"/>
      <c r="AJ5" s="12"/>
      <c r="AK5" s="12"/>
      <c r="AL5" s="12"/>
      <c r="AM5" s="12"/>
      <c r="AN5" s="12"/>
      <c r="AO5" s="12"/>
      <c r="AP5" s="12"/>
      <c r="AQ5" s="12"/>
      <c r="AR5" s="12"/>
      <c r="AS5" s="12"/>
      <c r="AT5" s="12"/>
      <c r="AU5" s="12"/>
      <c r="AV5" s="12"/>
      <c r="AW5" s="12"/>
      <c r="AX5" s="12"/>
    </row>
    <row r="6" spans="1:50" ht="15.75" x14ac:dyDescent="0.25">
      <c r="A6" s="388"/>
      <c r="B6" s="397"/>
      <c r="C6" s="397"/>
      <c r="D6" s="397"/>
      <c r="E6" s="397"/>
      <c r="F6" s="399"/>
      <c r="G6" s="401"/>
      <c r="H6" s="108" t="s">
        <v>15</v>
      </c>
      <c r="I6" s="110">
        <f>JanTotals!I72</f>
        <v>3.3251139602409183</v>
      </c>
      <c r="J6" s="110">
        <f>JanTotals!J72</f>
        <v>2.0905341091996972</v>
      </c>
      <c r="K6" s="110">
        <f>JanTotals!K72</f>
        <v>6.7821541605357596E-2</v>
      </c>
      <c r="L6" s="110">
        <f>JanTotals!L72</f>
        <v>1.2668604248369</v>
      </c>
      <c r="M6" s="403"/>
      <c r="N6" s="401"/>
      <c r="O6" s="401"/>
      <c r="P6" s="322"/>
      <c r="Q6" s="12"/>
      <c r="R6" s="12"/>
      <c r="S6" s="12"/>
      <c r="T6" s="12"/>
      <c r="U6" s="12"/>
      <c r="V6" s="12"/>
      <c r="W6" s="12"/>
      <c r="X6" s="12"/>
      <c r="Y6" s="12"/>
      <c r="Z6" s="12"/>
      <c r="AA6" s="12"/>
      <c r="AB6" s="12"/>
      <c r="AC6" s="12"/>
      <c r="AD6" s="12"/>
      <c r="AE6" s="12"/>
      <c r="AF6" s="12"/>
      <c r="AG6" s="12"/>
      <c r="AH6" s="12"/>
      <c r="AI6" s="12"/>
      <c r="AJ6" s="12"/>
      <c r="AK6" s="12"/>
      <c r="AL6" s="12"/>
      <c r="AM6" s="12"/>
      <c r="AN6" s="12"/>
      <c r="AO6" s="12"/>
      <c r="AP6" s="12"/>
      <c r="AQ6" s="12"/>
      <c r="AR6" s="12"/>
      <c r="AS6" s="12"/>
      <c r="AT6" s="12"/>
      <c r="AU6" s="12"/>
      <c r="AV6" s="12"/>
      <c r="AW6" s="12"/>
      <c r="AX6" s="12"/>
    </row>
    <row r="7" spans="1:50" ht="15.75" x14ac:dyDescent="0.25">
      <c r="A7" s="388" t="s">
        <v>75</v>
      </c>
      <c r="B7" s="396">
        <f>FebTotals!B64</f>
        <v>30024000</v>
      </c>
      <c r="C7" s="396">
        <f>FebTotals!C64</f>
        <v>860000</v>
      </c>
      <c r="D7" s="396">
        <f>FebTotals!D64</f>
        <v>104999.9999999983</v>
      </c>
      <c r="E7" s="396">
        <f>FebTotals!E64</f>
        <v>29722300</v>
      </c>
      <c r="F7" s="398">
        <f>FebTotals!F64</f>
        <v>372.99999999999454</v>
      </c>
      <c r="G7" s="400">
        <f>FebTotals!G64</f>
        <v>2.5</v>
      </c>
      <c r="H7" s="108" t="s">
        <v>16</v>
      </c>
      <c r="I7" s="110">
        <f>FebTotals!I64</f>
        <v>617.80156250000005</v>
      </c>
      <c r="J7" s="110">
        <f>FebTotals!J64</f>
        <v>360.52500000000003</v>
      </c>
      <c r="K7" s="110">
        <f>FebTotals!K64</f>
        <v>6.578125</v>
      </c>
      <c r="L7" s="110">
        <f>FebTotals!L64</f>
        <v>321</v>
      </c>
      <c r="M7" s="402">
        <f>FebTotals!M67</f>
        <v>3.7793103448275862E-2</v>
      </c>
      <c r="N7" s="400">
        <f>FebTotals!N67</f>
        <v>7.6813793103448287</v>
      </c>
      <c r="O7" s="400">
        <f>FebTotals!O67</f>
        <v>8.8689655172413815</v>
      </c>
      <c r="P7" s="322">
        <f>FebTotals!P67</f>
        <v>1.0406896551724141</v>
      </c>
      <c r="Q7" s="12"/>
      <c r="R7" s="12"/>
      <c r="S7" s="12"/>
      <c r="T7" s="12"/>
      <c r="U7" s="12"/>
      <c r="V7" s="12"/>
      <c r="W7" s="12"/>
      <c r="X7" s="12"/>
      <c r="Y7" s="12"/>
      <c r="Z7" s="12"/>
      <c r="AA7" s="12"/>
      <c r="AB7" s="12"/>
      <c r="AC7" s="12"/>
      <c r="AD7" s="12"/>
      <c r="AE7" s="12"/>
      <c r="AF7" s="12"/>
      <c r="AG7" s="12"/>
      <c r="AH7" s="12"/>
      <c r="AI7" s="12"/>
      <c r="AJ7" s="12"/>
      <c r="AK7" s="12"/>
      <c r="AL7" s="12"/>
      <c r="AM7" s="12"/>
      <c r="AN7" s="12"/>
      <c r="AO7" s="12"/>
      <c r="AP7" s="12"/>
      <c r="AQ7" s="12"/>
      <c r="AR7" s="12"/>
      <c r="AS7" s="12"/>
      <c r="AT7" s="12"/>
      <c r="AU7" s="12"/>
      <c r="AV7" s="12"/>
      <c r="AW7" s="12"/>
      <c r="AX7" s="12"/>
    </row>
    <row r="8" spans="1:50" ht="15.75" x14ac:dyDescent="0.25">
      <c r="A8" s="388"/>
      <c r="B8" s="397"/>
      <c r="C8" s="397"/>
      <c r="D8" s="397"/>
      <c r="E8" s="397"/>
      <c r="F8" s="399"/>
      <c r="G8" s="401"/>
      <c r="H8" s="108" t="s">
        <v>15</v>
      </c>
      <c r="I8" s="110">
        <f>FebTotals!I68</f>
        <v>1.5983664987013</v>
      </c>
      <c r="J8" s="110">
        <f>FebTotals!J68</f>
        <v>1.0876091118397555</v>
      </c>
      <c r="K8" s="110">
        <f>FebTotals!K68</f>
        <v>2.6524677617655486E-2</v>
      </c>
      <c r="L8" s="110">
        <f>FebTotals!L68</f>
        <v>1.2838345944132472</v>
      </c>
      <c r="M8" s="403"/>
      <c r="N8" s="401"/>
      <c r="O8" s="401"/>
      <c r="P8" s="322"/>
      <c r="Q8" s="12"/>
      <c r="R8" s="12"/>
      <c r="S8" s="12"/>
      <c r="T8" s="12"/>
      <c r="U8" s="12"/>
      <c r="V8" s="12"/>
      <c r="W8" s="12"/>
      <c r="X8" s="12"/>
      <c r="Y8" s="12"/>
      <c r="Z8" s="12"/>
      <c r="AA8" s="12"/>
      <c r="AB8" s="12"/>
      <c r="AC8" s="12"/>
      <c r="AD8" s="12"/>
      <c r="AE8" s="12"/>
      <c r="AF8" s="12"/>
      <c r="AG8" s="12"/>
      <c r="AH8" s="12"/>
      <c r="AI8" s="12"/>
      <c r="AJ8" s="12"/>
      <c r="AK8" s="12"/>
      <c r="AL8" s="12"/>
      <c r="AM8" s="12"/>
      <c r="AN8" s="12"/>
      <c r="AO8" s="12"/>
      <c r="AP8" s="12"/>
      <c r="AQ8" s="12"/>
      <c r="AR8" s="12"/>
      <c r="AS8" s="12"/>
      <c r="AT8" s="12"/>
      <c r="AU8" s="12"/>
      <c r="AV8" s="12"/>
      <c r="AW8" s="12"/>
      <c r="AX8" s="12"/>
    </row>
    <row r="9" spans="1:50" ht="15.75" x14ac:dyDescent="0.25">
      <c r="A9" s="388" t="s">
        <v>76</v>
      </c>
      <c r="B9" s="396">
        <f>MarTotals!B68</f>
        <v>30548000</v>
      </c>
      <c r="C9" s="396">
        <f>MarTotals!C68</f>
        <v>809000</v>
      </c>
      <c r="D9" s="396">
        <f>MarTotals!D68</f>
        <v>225000</v>
      </c>
      <c r="E9" s="396">
        <f>MarTotals!E68</f>
        <v>30283300</v>
      </c>
      <c r="F9" s="398">
        <f>MarTotals!F68</f>
        <v>375.60000000000309</v>
      </c>
      <c r="G9" s="400">
        <f>MarTotals!G68</f>
        <v>3.37</v>
      </c>
      <c r="H9" s="108" t="s">
        <v>16</v>
      </c>
      <c r="I9" s="110">
        <f>MarTotals!I68</f>
        <v>608.63031249999995</v>
      </c>
      <c r="J9" s="110">
        <f>MarTotals!J68</f>
        <v>458.15</v>
      </c>
      <c r="K9" s="110">
        <f>MarTotals!K68</f>
        <v>12.875</v>
      </c>
      <c r="L9" s="110">
        <f>MarTotals!L68</f>
        <v>311</v>
      </c>
      <c r="M9" s="402">
        <f>MarTotals!M71</f>
        <v>4.0225806451612917E-2</v>
      </c>
      <c r="N9" s="400">
        <f>MarTotals!N71</f>
        <v>7.7716129032258054</v>
      </c>
      <c r="O9" s="400">
        <f>MarTotals!O71</f>
        <v>9.2741935483870961</v>
      </c>
      <c r="P9" s="322">
        <f>MarTotals!P71</f>
        <v>1.0319354838709678</v>
      </c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</row>
    <row r="10" spans="1:50" ht="15.75" x14ac:dyDescent="0.25">
      <c r="A10" s="388"/>
      <c r="B10" s="397"/>
      <c r="C10" s="397"/>
      <c r="D10" s="397"/>
      <c r="E10" s="397"/>
      <c r="F10" s="399"/>
      <c r="G10" s="401"/>
      <c r="H10" s="108" t="s">
        <v>15</v>
      </c>
      <c r="I10" s="110">
        <f>MarTotals!I72</f>
        <v>2.1169380345156137</v>
      </c>
      <c r="J10" s="110">
        <f>MarTotals!J72</f>
        <v>1.7108195271648454</v>
      </c>
      <c r="K10" s="110">
        <f>MarTotals!K72</f>
        <v>5.3641026211548516E-2</v>
      </c>
      <c r="L10" s="110">
        <f>MarTotals!L72</f>
        <v>1.1100968001747478</v>
      </c>
      <c r="M10" s="403"/>
      <c r="N10" s="401"/>
      <c r="O10" s="401"/>
      <c r="P10" s="322"/>
      <c r="Q10" s="12"/>
      <c r="R10" s="12"/>
      <c r="S10" s="12"/>
      <c r="T10" s="12"/>
      <c r="U10" s="12"/>
      <c r="V10" s="12"/>
      <c r="W10" s="12"/>
      <c r="X10" s="12"/>
      <c r="Y10" s="12"/>
      <c r="Z10" s="12"/>
      <c r="AA10" s="12"/>
      <c r="AB10" s="12"/>
      <c r="AC10" s="12"/>
      <c r="AD10" s="12"/>
      <c r="AE10" s="12"/>
      <c r="AF10" s="12"/>
      <c r="AG10" s="12"/>
      <c r="AH10" s="12"/>
      <c r="AI10" s="12"/>
      <c r="AJ10" s="12"/>
      <c r="AK10" s="12"/>
      <c r="AL10" s="12"/>
      <c r="AM10" s="12"/>
      <c r="AN10" s="12"/>
      <c r="AO10" s="12"/>
      <c r="AP10" s="12"/>
      <c r="AQ10" s="12"/>
      <c r="AR10" s="12"/>
      <c r="AS10" s="12"/>
      <c r="AT10" s="12"/>
      <c r="AU10" s="12"/>
      <c r="AV10" s="12"/>
      <c r="AW10" s="12"/>
      <c r="AX10" s="12"/>
    </row>
    <row r="11" spans="1:50" ht="15.75" x14ac:dyDescent="0.25">
      <c r="A11" s="388" t="s">
        <v>77</v>
      </c>
      <c r="B11" s="396">
        <f>AprTotals!B66</f>
        <v>31553000</v>
      </c>
      <c r="C11" s="396">
        <f>AprTotals!C66</f>
        <v>704000</v>
      </c>
      <c r="D11" s="396">
        <f>AprTotals!D66</f>
        <v>210000.00000000087</v>
      </c>
      <c r="E11" s="396">
        <f>AprTotals!E66</f>
        <v>30968700</v>
      </c>
      <c r="F11" s="398">
        <f>AprTotals!F66</f>
        <v>388.10000000000127</v>
      </c>
      <c r="G11" s="400">
        <f>AprTotals!G66</f>
        <v>0.98</v>
      </c>
      <c r="H11" s="108" t="s">
        <v>16</v>
      </c>
      <c r="I11" s="110">
        <f>AprTotals!I66</f>
        <v>604.05000000000007</v>
      </c>
      <c r="J11" s="110">
        <f>AprTotals!J66</f>
        <v>482.76249999999999</v>
      </c>
      <c r="K11" s="110">
        <f>AprTotals!K66</f>
        <v>12.546875</v>
      </c>
      <c r="L11" s="110">
        <f>AprTotals!L66</f>
        <v>351</v>
      </c>
      <c r="M11" s="402">
        <f>AprTotals!M69</f>
        <v>4.473333333333334E-2</v>
      </c>
      <c r="N11" s="400">
        <f>AprTotals!N69</f>
        <v>7.73</v>
      </c>
      <c r="O11" s="400">
        <f>AprTotals!O69</f>
        <v>11.233333333333333</v>
      </c>
      <c r="P11" s="322">
        <f>AprTotals!P69</f>
        <v>1.0443333333333336</v>
      </c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</row>
    <row r="12" spans="1:50" ht="15.75" x14ac:dyDescent="0.25">
      <c r="A12" s="388"/>
      <c r="B12" s="397"/>
      <c r="C12" s="397"/>
      <c r="D12" s="397"/>
      <c r="E12" s="397"/>
      <c r="F12" s="399"/>
      <c r="G12" s="401"/>
      <c r="H12" s="108" t="s">
        <v>15</v>
      </c>
      <c r="I12" s="110">
        <f>AprTotals!I70</f>
        <v>2.2021497208790346</v>
      </c>
      <c r="J12" s="110">
        <f>AprTotals!J70</f>
        <v>1.7910495605646612</v>
      </c>
      <c r="K12" s="110">
        <f>AprTotals!K70</f>
        <v>4.8928402452603929E-2</v>
      </c>
      <c r="L12" s="110">
        <f>AprTotals!L70</f>
        <v>1.5435430227096445</v>
      </c>
      <c r="M12" s="403"/>
      <c r="N12" s="401"/>
      <c r="O12" s="401"/>
      <c r="P12" s="322"/>
      <c r="Q12" s="12"/>
      <c r="R12" s="12"/>
      <c r="S12" s="12"/>
      <c r="T12" s="12"/>
      <c r="U12" s="12"/>
      <c r="V12" s="12"/>
      <c r="W12" s="12"/>
      <c r="X12" s="12"/>
      <c r="Y12" s="12"/>
      <c r="Z12" s="12"/>
      <c r="AA12" s="12"/>
      <c r="AB12" s="12"/>
      <c r="AC12" s="12"/>
      <c r="AD12" s="12"/>
      <c r="AE12" s="12"/>
      <c r="AF12" s="12"/>
      <c r="AG12" s="12"/>
      <c r="AH12" s="12"/>
      <c r="AI12" s="12"/>
      <c r="AJ12" s="12"/>
      <c r="AK12" s="12"/>
      <c r="AL12" s="12"/>
      <c r="AM12" s="12"/>
      <c r="AN12" s="12"/>
      <c r="AO12" s="12"/>
      <c r="AP12" s="12"/>
      <c r="AQ12" s="12"/>
      <c r="AR12" s="12"/>
      <c r="AS12" s="12"/>
      <c r="AT12" s="12"/>
      <c r="AU12" s="12"/>
      <c r="AV12" s="12"/>
      <c r="AW12" s="12"/>
      <c r="AX12" s="12"/>
    </row>
    <row r="13" spans="1:50" ht="15.75" x14ac:dyDescent="0.25">
      <c r="A13" s="388" t="s">
        <v>78</v>
      </c>
      <c r="B13" s="396">
        <f>MayTotals!B68</f>
        <v>31993000</v>
      </c>
      <c r="C13" s="396">
        <f>MayTotals!C68</f>
        <v>1004000</v>
      </c>
      <c r="D13" s="396">
        <f>MayTotals!D68</f>
        <v>225000</v>
      </c>
      <c r="E13" s="396">
        <f>MayTotals!E68</f>
        <v>31595800</v>
      </c>
      <c r="F13" s="398">
        <f>MayTotals!F68</f>
        <v>396.20000000000164</v>
      </c>
      <c r="G13" s="400">
        <f>MayTotals!G68</f>
        <v>2.5900000000000003</v>
      </c>
      <c r="H13" s="108" t="s">
        <v>16</v>
      </c>
      <c r="I13" s="110">
        <f>MayTotals!I68</f>
        <v>762.54874999999981</v>
      </c>
      <c r="J13" s="110">
        <f>MayTotals!J68</f>
        <v>505.45</v>
      </c>
      <c r="K13" s="110">
        <f>MayTotals!K68</f>
        <v>6.359375</v>
      </c>
      <c r="L13" s="110">
        <f>MayTotals!L68</f>
        <v>351</v>
      </c>
      <c r="M13" s="402">
        <f>MayTotals!M71</f>
        <v>4.6806451612903227E-2</v>
      </c>
      <c r="N13" s="400">
        <f>MayTotals!N71</f>
        <v>7.7567741935483863</v>
      </c>
      <c r="O13" s="400">
        <f>MayTotals!O71</f>
        <v>13.883870967741936</v>
      </c>
      <c r="P13" s="322">
        <f>MayTotals!P71</f>
        <v>1.0280645161290323</v>
      </c>
      <c r="Q13" s="12"/>
      <c r="R13" s="12"/>
      <c r="S13" s="12"/>
      <c r="T13" s="12"/>
      <c r="U13" s="12"/>
      <c r="V13" s="12"/>
      <c r="W13" s="12"/>
      <c r="X13" s="12"/>
      <c r="Y13" s="12"/>
      <c r="Z13" s="12"/>
      <c r="AA13" s="12"/>
      <c r="AB13" s="12"/>
      <c r="AC13" s="12"/>
      <c r="AD13" s="12"/>
      <c r="AE13" s="12"/>
      <c r="AF13" s="12"/>
      <c r="AG13" s="12"/>
      <c r="AH13" s="12"/>
      <c r="AI13" s="12"/>
      <c r="AJ13" s="12"/>
      <c r="AK13" s="12"/>
      <c r="AL13" s="12"/>
      <c r="AM13" s="12"/>
      <c r="AN13" s="12"/>
      <c r="AO13" s="12"/>
      <c r="AP13" s="12"/>
      <c r="AQ13" s="12"/>
      <c r="AR13" s="12"/>
      <c r="AS13" s="12"/>
      <c r="AT13" s="12"/>
      <c r="AU13" s="12"/>
      <c r="AV13" s="12"/>
      <c r="AW13" s="12"/>
      <c r="AX13" s="12"/>
    </row>
    <row r="14" spans="1:50" ht="15.75" x14ac:dyDescent="0.25">
      <c r="A14" s="388"/>
      <c r="B14" s="397"/>
      <c r="C14" s="397"/>
      <c r="D14" s="397"/>
      <c r="E14" s="397"/>
      <c r="F14" s="399"/>
      <c r="G14" s="401"/>
      <c r="H14" s="108" t="s">
        <v>15</v>
      </c>
      <c r="I14" s="110">
        <f>MayTotals!I72</f>
        <v>2.8393476755245972</v>
      </c>
      <c r="J14" s="110">
        <f>MayTotals!J72</f>
        <v>1.865947628871824</v>
      </c>
      <c r="K14" s="110">
        <f>MayTotals!K72</f>
        <v>2.6089797894458526E-2</v>
      </c>
      <c r="L14" s="110">
        <f>MayTotals!L72</f>
        <v>1.2531408180551464</v>
      </c>
      <c r="M14" s="403"/>
      <c r="N14" s="401"/>
      <c r="O14" s="401"/>
      <c r="P14" s="322"/>
      <c r="Q14" s="12"/>
      <c r="R14" s="12"/>
      <c r="S14" s="12"/>
      <c r="T14" s="12"/>
      <c r="U14" s="12"/>
      <c r="V14" s="12"/>
      <c r="W14" s="12"/>
      <c r="X14" s="12"/>
      <c r="Y14" s="12"/>
      <c r="Z14" s="12"/>
      <c r="AA14" s="12"/>
      <c r="AB14" s="12"/>
      <c r="AC14" s="12"/>
      <c r="AD14" s="12"/>
      <c r="AE14" s="12"/>
      <c r="AF14" s="12"/>
      <c r="AG14" s="12"/>
      <c r="AH14" s="12"/>
      <c r="AI14" s="12"/>
      <c r="AJ14" s="12"/>
      <c r="AK14" s="12"/>
      <c r="AL14" s="12"/>
      <c r="AM14" s="12"/>
      <c r="AN14" s="12"/>
      <c r="AO14" s="12"/>
      <c r="AP14" s="12"/>
      <c r="AQ14" s="12"/>
      <c r="AR14" s="12"/>
      <c r="AS14" s="12"/>
      <c r="AT14" s="12"/>
      <c r="AU14" s="12"/>
      <c r="AV14" s="12"/>
      <c r="AW14" s="12"/>
      <c r="AX14" s="12"/>
    </row>
    <row r="15" spans="1:50" ht="15.75" x14ac:dyDescent="0.25">
      <c r="A15" s="388" t="s">
        <v>79</v>
      </c>
      <c r="B15" s="396">
        <f>JunTotals!B66</f>
        <v>34878000</v>
      </c>
      <c r="C15" s="396">
        <f>JunTotals!C66</f>
        <v>875000</v>
      </c>
      <c r="D15" s="396">
        <f>JunTotals!D66</f>
        <v>270000.00000000175</v>
      </c>
      <c r="E15" s="396">
        <f>JunTotals!E66</f>
        <v>34705900</v>
      </c>
      <c r="F15" s="398">
        <f>JunTotals!F66</f>
        <v>421.29999999999654</v>
      </c>
      <c r="G15" s="400">
        <f>JunTotals!G66</f>
        <v>2.5</v>
      </c>
      <c r="H15" s="108" t="s">
        <v>16</v>
      </c>
      <c r="I15" s="205">
        <f>JunTotals!I66</f>
        <v>826.44937500000015</v>
      </c>
      <c r="J15" s="205">
        <f>JunTotals!J66</f>
        <v>542.82910000000015</v>
      </c>
      <c r="K15" s="110">
        <f>JunTotals!K66</f>
        <v>15.53125</v>
      </c>
      <c r="L15" s="110">
        <f>JunTotals!L66</f>
        <v>407</v>
      </c>
      <c r="M15" s="402">
        <f>JunTotals!M69</f>
        <v>3.8133333333333339E-2</v>
      </c>
      <c r="N15" s="400">
        <f>JunTotals!N69</f>
        <v>7.8089999999999975</v>
      </c>
      <c r="O15" s="400">
        <f>JunTotals!O69</f>
        <v>15.16333333333333</v>
      </c>
      <c r="P15" s="322">
        <f>JunTotals!P69</f>
        <v>1.0443333333333336</v>
      </c>
      <c r="Q15" s="12"/>
      <c r="R15" s="12"/>
      <c r="S15" s="12"/>
      <c r="T15" s="12"/>
      <c r="U15" s="12"/>
      <c r="V15" s="12"/>
      <c r="W15" s="12"/>
      <c r="X15" s="12"/>
      <c r="Y15" s="12"/>
      <c r="Z15" s="12"/>
      <c r="AA15" s="12"/>
      <c r="AB15" s="12"/>
      <c r="AC15" s="12"/>
      <c r="AD15" s="12"/>
      <c r="AE15" s="12"/>
      <c r="AF15" s="12"/>
      <c r="AG15" s="12"/>
      <c r="AH15" s="12"/>
      <c r="AI15" s="12"/>
      <c r="AJ15" s="12"/>
      <c r="AK15" s="12"/>
      <c r="AL15" s="12"/>
      <c r="AM15" s="12"/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2"/>
    </row>
    <row r="16" spans="1:50" ht="15.75" x14ac:dyDescent="0.25">
      <c r="A16" s="388"/>
      <c r="B16" s="397"/>
      <c r="C16" s="397"/>
      <c r="D16" s="397"/>
      <c r="E16" s="397"/>
      <c r="F16" s="399"/>
      <c r="G16" s="401"/>
      <c r="H16" s="108" t="s">
        <v>15</v>
      </c>
      <c r="I16" s="205">
        <f>JunTotals!I70</f>
        <v>2.8164957600511857</v>
      </c>
      <c r="J16" s="110">
        <f>JunTotals!J70</f>
        <v>1.8188211479914167</v>
      </c>
      <c r="K16" s="110">
        <f>JunTotals!K70</f>
        <v>5.7326681090384225E-2</v>
      </c>
      <c r="L16" s="110">
        <f>JunTotals!L70</f>
        <v>1.3769087400919688</v>
      </c>
      <c r="M16" s="403"/>
      <c r="N16" s="401"/>
      <c r="O16" s="401"/>
      <c r="P16" s="322"/>
      <c r="Q16" s="12"/>
      <c r="R16" s="12"/>
      <c r="S16" s="12"/>
      <c r="T16" s="12"/>
      <c r="U16" s="12"/>
      <c r="V16" s="12"/>
      <c r="W16" s="12"/>
      <c r="X16" s="12"/>
      <c r="Y16" s="12"/>
      <c r="Z16" s="12"/>
      <c r="AA16" s="12"/>
      <c r="AB16" s="12"/>
      <c r="AC16" s="12"/>
      <c r="AD16" s="12"/>
      <c r="AE16" s="12"/>
      <c r="AF16" s="12"/>
      <c r="AG16" s="12"/>
      <c r="AH16" s="12"/>
      <c r="AI16" s="12"/>
      <c r="AJ16" s="12"/>
      <c r="AK16" s="12"/>
      <c r="AL16" s="12"/>
      <c r="AM16" s="12"/>
      <c r="AN16" s="12"/>
      <c r="AO16" s="12"/>
      <c r="AP16" s="12"/>
      <c r="AQ16" s="12"/>
      <c r="AR16" s="12"/>
      <c r="AS16" s="12"/>
      <c r="AT16" s="12"/>
      <c r="AU16" s="12"/>
      <c r="AV16" s="12"/>
      <c r="AW16" s="12"/>
      <c r="AX16" s="12"/>
    </row>
    <row r="17" spans="1:50" ht="15.75" x14ac:dyDescent="0.25">
      <c r="A17" s="388" t="s">
        <v>80</v>
      </c>
      <c r="B17" s="396">
        <f>JulTotals!B68</f>
        <v>47971515</v>
      </c>
      <c r="C17" s="396">
        <f>JulTotals!C68</f>
        <v>1475404</v>
      </c>
      <c r="D17" s="396">
        <f>JulTotals!D68</f>
        <v>210000.00000000084</v>
      </c>
      <c r="E17" s="396">
        <f>JulTotals!E68</f>
        <v>49024500</v>
      </c>
      <c r="F17" s="398">
        <f>JulTotals!F68</f>
        <v>547.40000000000327</v>
      </c>
      <c r="G17" s="400">
        <f>JulTotals!G68</f>
        <v>0.03</v>
      </c>
      <c r="H17" s="108" t="s">
        <v>16</v>
      </c>
      <c r="I17" s="206">
        <f>JulTotals!I68</f>
        <v>1060.4881275</v>
      </c>
      <c r="J17" s="206">
        <f>JulTotals!J68</f>
        <v>680.98250000000007</v>
      </c>
      <c r="K17" s="110">
        <f>JulTotals!K68</f>
        <v>26.109375</v>
      </c>
      <c r="L17" s="206">
        <f>JulTotals!L68</f>
        <v>641</v>
      </c>
      <c r="M17" s="402">
        <f>JulTotals!M71</f>
        <v>4.4806451612903225E-2</v>
      </c>
      <c r="N17" s="400">
        <f>JulTotals!N71</f>
        <v>7.8277419354838695</v>
      </c>
      <c r="O17" s="400">
        <f>JulTotals!O71</f>
        <v>18.532258064516128</v>
      </c>
      <c r="P17" s="322">
        <f>JulTotals!P71</f>
        <v>1.0512903225806449</v>
      </c>
      <c r="Q17" s="12"/>
      <c r="R17" s="12"/>
      <c r="S17" s="12"/>
      <c r="T17" s="12"/>
      <c r="U17" s="12"/>
      <c r="V17" s="12"/>
      <c r="W17" s="12"/>
      <c r="X17" s="12"/>
      <c r="Y17" s="12"/>
      <c r="Z17" s="12"/>
      <c r="AA17" s="12"/>
      <c r="AB17" s="12"/>
      <c r="AC17" s="12"/>
      <c r="AD17" s="12"/>
      <c r="AE17" s="12"/>
      <c r="AF17" s="12"/>
      <c r="AG17" s="12"/>
      <c r="AH17" s="12"/>
      <c r="AI17" s="12"/>
      <c r="AJ17" s="12"/>
      <c r="AK17" s="12"/>
      <c r="AL17" s="12"/>
      <c r="AM17" s="12"/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2"/>
    </row>
    <row r="18" spans="1:50" ht="15.75" x14ac:dyDescent="0.25">
      <c r="A18" s="388"/>
      <c r="B18" s="397"/>
      <c r="C18" s="397"/>
      <c r="D18" s="397"/>
      <c r="E18" s="397"/>
      <c r="F18" s="399"/>
      <c r="G18" s="401"/>
      <c r="H18" s="108" t="s">
        <v>15</v>
      </c>
      <c r="I18" s="206">
        <f>JulTotals!I72</f>
        <v>2.3317602554176093</v>
      </c>
      <c r="J18" s="110">
        <f>JulTotals!J72</f>
        <v>1.5255427691103158</v>
      </c>
      <c r="K18" s="206">
        <f>JulTotals!K72</f>
        <v>6.6723466945741175E-2</v>
      </c>
      <c r="L18" s="110">
        <f>JulTotals!L72</f>
        <v>1.3359404282400764</v>
      </c>
      <c r="M18" s="403"/>
      <c r="N18" s="401"/>
      <c r="O18" s="401"/>
      <c r="P18" s="322"/>
      <c r="Q18" s="12"/>
      <c r="R18" s="12"/>
      <c r="S18" s="12"/>
      <c r="T18" s="12"/>
      <c r="U18" s="12"/>
      <c r="V18" s="12"/>
      <c r="W18" s="12"/>
      <c r="X18" s="12"/>
      <c r="Y18" s="12"/>
      <c r="Z18" s="12"/>
      <c r="AA18" s="12"/>
      <c r="AB18" s="12"/>
      <c r="AC18" s="12"/>
      <c r="AD18" s="12"/>
      <c r="AE18" s="12"/>
      <c r="AF18" s="12"/>
      <c r="AG18" s="12"/>
      <c r="AH18" s="12"/>
      <c r="AI18" s="12"/>
      <c r="AJ18" s="12"/>
      <c r="AK18" s="12"/>
      <c r="AL18" s="12"/>
      <c r="AM18" s="12"/>
      <c r="AN18" s="12"/>
      <c r="AO18" s="12"/>
      <c r="AP18" s="12"/>
      <c r="AQ18" s="12"/>
      <c r="AR18" s="12"/>
      <c r="AS18" s="12"/>
      <c r="AT18" s="12"/>
      <c r="AU18" s="12"/>
      <c r="AV18" s="12"/>
      <c r="AW18" s="12"/>
      <c r="AX18" s="12"/>
    </row>
    <row r="19" spans="1:50" ht="18.75" x14ac:dyDescent="0.25">
      <c r="A19" s="111"/>
      <c r="B19" s="406" t="s">
        <v>102</v>
      </c>
      <c r="C19" s="406"/>
      <c r="D19" s="406"/>
      <c r="E19" s="406"/>
      <c r="F19" s="406"/>
      <c r="G19" s="406"/>
      <c r="H19" s="406"/>
      <c r="I19" s="406"/>
      <c r="J19" s="406"/>
      <c r="K19" s="406"/>
      <c r="L19" s="406"/>
      <c r="M19" s="406"/>
      <c r="N19" s="406"/>
      <c r="O19" s="406"/>
      <c r="P19" s="406"/>
      <c r="Q19" s="12"/>
      <c r="R19" s="12"/>
      <c r="S19" s="12"/>
      <c r="T19" s="12"/>
      <c r="U19" s="12"/>
      <c r="V19" s="12"/>
      <c r="W19" s="12"/>
      <c r="X19" s="12"/>
      <c r="Y19" s="12"/>
      <c r="Z19" s="12"/>
      <c r="AA19" s="12"/>
      <c r="AB19" s="12"/>
      <c r="AC19" s="12"/>
      <c r="AD19" s="12"/>
      <c r="AE19" s="12"/>
      <c r="AF19" s="12"/>
      <c r="AG19" s="12"/>
      <c r="AH19" s="12"/>
      <c r="AI19" s="12"/>
      <c r="AJ19" s="12"/>
      <c r="AK19" s="12"/>
      <c r="AL19" s="12"/>
      <c r="AM19" s="12"/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2"/>
    </row>
    <row r="20" spans="1:50" ht="15.75" x14ac:dyDescent="0.25">
      <c r="A20" s="111"/>
      <c r="B20" s="404">
        <f>SUM(B5:B18)</f>
        <v>237873515</v>
      </c>
      <c r="C20" s="404">
        <f t="shared" ref="C20:G20" si="0">SUM(C5:C18)</f>
        <v>6536404</v>
      </c>
      <c r="D20" s="404">
        <f t="shared" si="0"/>
        <v>1515000.0000000037</v>
      </c>
      <c r="E20" s="404">
        <f t="shared" si="0"/>
        <v>236704100</v>
      </c>
      <c r="F20" s="405">
        <f t="shared" si="0"/>
        <v>2879.1000000000013</v>
      </c>
      <c r="G20" s="407">
        <f t="shared" si="0"/>
        <v>17.96</v>
      </c>
      <c r="H20" s="117" t="s">
        <v>16</v>
      </c>
      <c r="I20" s="113">
        <f>SUM(I17,I15,I13,I11,I9,I7,I5)</f>
        <v>5369.5521900000003</v>
      </c>
      <c r="J20" s="113">
        <f>SUM(J17,J15,J13,J11,J9,J7,J5)</f>
        <v>3576.5741000000003</v>
      </c>
      <c r="K20" s="113">
        <f>SUM(K17,K15,K13,K11,K9,K7,K5)</f>
        <v>96.90625</v>
      </c>
      <c r="L20" s="113">
        <f>SUM(,L15,L13,L11,L9,L7,L5,L17)</f>
        <v>2722</v>
      </c>
      <c r="M20" s="409" t="s">
        <v>31</v>
      </c>
      <c r="N20" s="410" t="s">
        <v>31</v>
      </c>
      <c r="O20" s="411" t="s">
        <v>31</v>
      </c>
      <c r="P20" s="304" t="s">
        <v>31</v>
      </c>
      <c r="Q20" s="12"/>
      <c r="R20" s="12"/>
      <c r="S20" s="12"/>
      <c r="T20" s="12"/>
      <c r="U20" s="12"/>
      <c r="V20" s="12"/>
      <c r="W20" s="12"/>
      <c r="X20" s="12"/>
      <c r="Y20" s="12"/>
      <c r="Z20" s="12"/>
      <c r="AA20" s="12"/>
      <c r="AB20" s="12"/>
      <c r="AC20" s="12"/>
      <c r="AD20" s="12"/>
      <c r="AE20" s="12"/>
      <c r="AF20" s="12"/>
      <c r="AG20" s="12"/>
      <c r="AH20" s="12"/>
      <c r="AI20" s="12"/>
      <c r="AJ20" s="12"/>
      <c r="AK20" s="12"/>
      <c r="AL20" s="12"/>
      <c r="AM20" s="12"/>
      <c r="AN20" s="12"/>
      <c r="AO20" s="12"/>
      <c r="AP20" s="12"/>
      <c r="AQ20" s="12"/>
      <c r="AR20" s="12"/>
      <c r="AS20" s="12"/>
      <c r="AT20" s="12"/>
      <c r="AU20" s="12"/>
      <c r="AV20" s="12"/>
      <c r="AW20" s="12"/>
      <c r="AX20" s="12"/>
    </row>
    <row r="21" spans="1:50" ht="15.75" x14ac:dyDescent="0.25">
      <c r="A21" s="111"/>
      <c r="B21" s="404"/>
      <c r="C21" s="404"/>
      <c r="D21" s="404"/>
      <c r="E21" s="404"/>
      <c r="F21" s="405"/>
      <c r="G21" s="407"/>
      <c r="H21" s="117" t="s">
        <v>15</v>
      </c>
      <c r="I21" s="109" t="s">
        <v>31</v>
      </c>
      <c r="J21" s="109" t="s">
        <v>31</v>
      </c>
      <c r="K21" s="109" t="s">
        <v>31</v>
      </c>
      <c r="L21" s="109" t="s">
        <v>31</v>
      </c>
      <c r="M21" s="409"/>
      <c r="N21" s="410"/>
      <c r="O21" s="411"/>
      <c r="P21" s="304"/>
      <c r="Q21" s="12"/>
      <c r="R21" s="12"/>
      <c r="S21" s="12"/>
      <c r="T21" s="12"/>
      <c r="U21" s="12"/>
      <c r="V21" s="12"/>
      <c r="W21" s="12"/>
      <c r="X21" s="12"/>
      <c r="Y21" s="12"/>
      <c r="Z21" s="12"/>
      <c r="AA21" s="12"/>
      <c r="AB21" s="12"/>
      <c r="AC21" s="12"/>
      <c r="AD21" s="12"/>
      <c r="AE21" s="12"/>
      <c r="AF21" s="12"/>
      <c r="AG21" s="12"/>
      <c r="AH21" s="12"/>
      <c r="AI21" s="12"/>
      <c r="AJ21" s="12"/>
      <c r="AK21" s="12"/>
      <c r="AL21" s="12"/>
      <c r="AM21" s="12"/>
      <c r="AN21" s="12"/>
      <c r="AO21" s="12"/>
      <c r="AP21" s="12"/>
      <c r="AQ21" s="12"/>
      <c r="AR21" s="12"/>
      <c r="AS21" s="12"/>
      <c r="AT21" s="12"/>
      <c r="AU21" s="12"/>
      <c r="AV21" s="12"/>
      <c r="AW21" s="12"/>
      <c r="AX21" s="12"/>
    </row>
    <row r="22" spans="1:50" ht="18.75" x14ac:dyDescent="0.25">
      <c r="A22" s="111"/>
      <c r="B22" s="406" t="s">
        <v>82</v>
      </c>
      <c r="C22" s="406"/>
      <c r="D22" s="406"/>
      <c r="E22" s="406"/>
      <c r="F22" s="406"/>
      <c r="G22" s="406"/>
      <c r="H22" s="406"/>
      <c r="I22" s="406"/>
      <c r="J22" s="406"/>
      <c r="K22" s="406"/>
      <c r="L22" s="406"/>
      <c r="M22" s="406"/>
      <c r="N22" s="406"/>
      <c r="O22" s="406"/>
      <c r="P22" s="406"/>
      <c r="Q22" s="12"/>
      <c r="R22" s="12"/>
      <c r="S22" s="12"/>
      <c r="T22" s="12"/>
      <c r="U22" s="12"/>
      <c r="V22" s="12"/>
      <c r="W22" s="12"/>
      <c r="X22" s="12"/>
      <c r="Y22" s="12"/>
      <c r="Z22" s="12"/>
      <c r="AA22" s="12"/>
      <c r="AB22" s="12"/>
      <c r="AC22" s="12"/>
      <c r="AD22" s="12"/>
      <c r="AE22" s="12"/>
      <c r="AF22" s="12"/>
      <c r="AG22" s="12"/>
      <c r="AH22" s="12"/>
      <c r="AI22" s="12"/>
      <c r="AJ22" s="12"/>
      <c r="AK22" s="12"/>
      <c r="AL22" s="12"/>
      <c r="AM22" s="12"/>
      <c r="AN22" s="12"/>
      <c r="AO22" s="12"/>
      <c r="AP22" s="12"/>
      <c r="AQ22" s="12"/>
      <c r="AR22" s="12"/>
      <c r="AS22" s="12"/>
      <c r="AT22" s="12"/>
      <c r="AU22" s="12"/>
      <c r="AV22" s="12"/>
      <c r="AW22" s="12"/>
      <c r="AX22" s="12"/>
    </row>
    <row r="23" spans="1:50" ht="15.75" x14ac:dyDescent="0.25">
      <c r="A23" s="111"/>
      <c r="B23" s="404">
        <f t="shared" ref="B23:G23" si="1">AVERAGE(B5:B18)</f>
        <v>33981930.714285716</v>
      </c>
      <c r="C23" s="412">
        <f t="shared" si="1"/>
        <v>933772</v>
      </c>
      <c r="D23" s="404">
        <f t="shared" si="1"/>
        <v>216428.57142857197</v>
      </c>
      <c r="E23" s="404">
        <f t="shared" si="1"/>
        <v>33814871.428571425</v>
      </c>
      <c r="F23" s="405">
        <f t="shared" si="1"/>
        <v>411.30000000000018</v>
      </c>
      <c r="G23" s="407">
        <f t="shared" si="1"/>
        <v>2.5657142857142858</v>
      </c>
      <c r="H23" s="117" t="s">
        <v>16</v>
      </c>
      <c r="I23" s="113">
        <f t="shared" ref="I23:L24" si="2">AVERAGE(I17,I15,I13,I11,I9,I7,I5)</f>
        <v>767.07888428571437</v>
      </c>
      <c r="J23" s="113">
        <f t="shared" si="2"/>
        <v>510.9391571428572</v>
      </c>
      <c r="K23" s="113">
        <f t="shared" si="2"/>
        <v>13.84375</v>
      </c>
      <c r="L23" s="113">
        <f t="shared" si="2"/>
        <v>388.85714285714283</v>
      </c>
      <c r="M23" s="408">
        <f>AVERAGE(M5:M18)</f>
        <v>4.1223285131627749E-2</v>
      </c>
      <c r="N23" s="407">
        <f>AVERAGE(N5:N18)</f>
        <v>7.7348468139202282</v>
      </c>
      <c r="O23" s="407">
        <f>AVERAGE(O5:O18)</f>
        <v>12.334260818899306</v>
      </c>
      <c r="P23" s="322">
        <f>AVERAGE(P5:P18)</f>
        <v>1.0382490598018963</v>
      </c>
      <c r="Q23" s="12"/>
      <c r="R23" s="12"/>
      <c r="S23" s="12"/>
      <c r="T23" s="12"/>
      <c r="U23" s="12"/>
      <c r="V23" s="12"/>
      <c r="W23" s="12"/>
      <c r="X23" s="12"/>
      <c r="Y23" s="12"/>
      <c r="Z23" s="12"/>
      <c r="AA23" s="12"/>
      <c r="AB23" s="12"/>
      <c r="AC23" s="12"/>
      <c r="AD23" s="12"/>
      <c r="AE23" s="12"/>
      <c r="AF23" s="12"/>
      <c r="AG23" s="12"/>
      <c r="AH23" s="12"/>
      <c r="AI23" s="12"/>
      <c r="AJ23" s="12"/>
      <c r="AK23" s="12"/>
      <c r="AL23" s="12"/>
      <c r="AM23" s="12"/>
      <c r="AN23" s="12"/>
      <c r="AO23" s="12"/>
      <c r="AP23" s="12"/>
      <c r="AQ23" s="12"/>
      <c r="AR23" s="12"/>
      <c r="AS23" s="12"/>
      <c r="AT23" s="12"/>
      <c r="AU23" s="12"/>
      <c r="AV23" s="12"/>
      <c r="AW23" s="12"/>
      <c r="AX23" s="12"/>
    </row>
    <row r="24" spans="1:50" ht="15.75" x14ac:dyDescent="0.25">
      <c r="A24" s="111"/>
      <c r="B24" s="404"/>
      <c r="C24" s="404"/>
      <c r="D24" s="404"/>
      <c r="E24" s="404"/>
      <c r="F24" s="405"/>
      <c r="G24" s="407"/>
      <c r="H24" s="117" t="s">
        <v>15</v>
      </c>
      <c r="I24" s="113">
        <f t="shared" si="2"/>
        <v>2.4614531293328943</v>
      </c>
      <c r="J24" s="113">
        <f t="shared" si="2"/>
        <v>1.6986176935346451</v>
      </c>
      <c r="K24" s="113">
        <f t="shared" si="2"/>
        <v>4.9579370545392784E-2</v>
      </c>
      <c r="L24" s="113">
        <f t="shared" si="2"/>
        <v>1.3100464040745332</v>
      </c>
      <c r="M24" s="408"/>
      <c r="N24" s="407"/>
      <c r="O24" s="407"/>
      <c r="P24" s="322"/>
    </row>
    <row r="25" spans="1:50" s="106" customFormat="1" ht="18.75" x14ac:dyDescent="0.25">
      <c r="A25" s="103"/>
      <c r="B25" s="326" t="s">
        <v>86</v>
      </c>
      <c r="C25" s="326"/>
      <c r="D25" s="326"/>
      <c r="E25" s="326"/>
      <c r="F25" s="326"/>
      <c r="G25" s="326"/>
      <c r="H25" s="326"/>
      <c r="I25" s="326"/>
      <c r="J25" s="326"/>
      <c r="K25" s="326"/>
      <c r="L25" s="326"/>
      <c r="M25" s="326"/>
      <c r="N25" s="326"/>
      <c r="O25" s="326"/>
      <c r="P25" s="326"/>
    </row>
    <row r="26" spans="1:50" s="106" customFormat="1" ht="15.75" x14ac:dyDescent="0.25">
      <c r="A26" s="103"/>
      <c r="B26" s="413">
        <f t="shared" ref="B26:G26" si="3">MAX(B5:B18)</f>
        <v>47971515</v>
      </c>
      <c r="C26" s="413">
        <f t="shared" si="3"/>
        <v>1475404</v>
      </c>
      <c r="D26" s="413">
        <f t="shared" si="3"/>
        <v>270000.00000000175</v>
      </c>
      <c r="E26" s="413">
        <f t="shared" si="3"/>
        <v>49024500</v>
      </c>
      <c r="F26" s="414">
        <f t="shared" si="3"/>
        <v>547.40000000000327</v>
      </c>
      <c r="G26" s="415">
        <f t="shared" si="3"/>
        <v>5.9899999999999993</v>
      </c>
      <c r="H26" s="131" t="s">
        <v>16</v>
      </c>
      <c r="I26" s="130">
        <f>MAX(,I17,I15,I13,I11,I9,I7,I5)</f>
        <v>1060.4881275</v>
      </c>
      <c r="J26" s="130">
        <f t="shared" ref="J26:L27" si="4">MAX(J17,J15,J13,J11,J9,J7,J5)</f>
        <v>680.98250000000007</v>
      </c>
      <c r="K26" s="130">
        <f t="shared" si="4"/>
        <v>26.109375</v>
      </c>
      <c r="L26" s="130">
        <f t="shared" si="4"/>
        <v>641</v>
      </c>
      <c r="M26" s="415">
        <f>MAX(M5:M18)</f>
        <v>4.6806451612903227E-2</v>
      </c>
      <c r="N26" s="415">
        <f>MAX(N5:N18)</f>
        <v>7.8277419354838695</v>
      </c>
      <c r="O26" s="415">
        <f>MAX(O5:O18)</f>
        <v>18.532258064516128</v>
      </c>
      <c r="P26" s="415">
        <f>MAX(P5:P18)</f>
        <v>1.0512903225806449</v>
      </c>
    </row>
    <row r="27" spans="1:50" s="106" customFormat="1" ht="15.75" x14ac:dyDescent="0.25">
      <c r="A27" s="103"/>
      <c r="B27" s="413"/>
      <c r="C27" s="413"/>
      <c r="D27" s="413"/>
      <c r="E27" s="413"/>
      <c r="F27" s="414"/>
      <c r="G27" s="415"/>
      <c r="H27" s="131" t="s">
        <v>15</v>
      </c>
      <c r="I27" s="130">
        <f>MAX(I18,I16,I14,I12,I10,I8,I6)</f>
        <v>3.3251139602409183</v>
      </c>
      <c r="J27" s="130">
        <f t="shared" si="4"/>
        <v>2.0905341091996972</v>
      </c>
      <c r="K27" s="130">
        <f t="shared" si="4"/>
        <v>6.7821541605357596E-2</v>
      </c>
      <c r="L27" s="130">
        <f t="shared" si="4"/>
        <v>1.5435430227096445</v>
      </c>
      <c r="M27" s="415"/>
      <c r="N27" s="415"/>
      <c r="O27" s="415"/>
      <c r="P27" s="415"/>
    </row>
    <row r="28" spans="1:50" s="106" customFormat="1" ht="18.75" x14ac:dyDescent="0.25">
      <c r="A28" s="103"/>
      <c r="B28" s="341" t="s">
        <v>87</v>
      </c>
      <c r="C28" s="341"/>
      <c r="D28" s="341"/>
      <c r="E28" s="341"/>
      <c r="F28" s="341"/>
      <c r="G28" s="341"/>
      <c r="H28" s="341"/>
      <c r="I28" s="341"/>
      <c r="J28" s="341"/>
      <c r="K28" s="341"/>
      <c r="L28" s="341"/>
      <c r="M28" s="341"/>
      <c r="N28" s="341"/>
      <c r="O28" s="341"/>
      <c r="P28" s="341"/>
    </row>
    <row r="29" spans="1:50" s="106" customFormat="1" ht="15.75" x14ac:dyDescent="0.25">
      <c r="A29" s="103"/>
      <c r="B29" s="413">
        <f t="shared" ref="B29:G29" si="5">MIN(B5:B18)</f>
        <v>30024000</v>
      </c>
      <c r="C29" s="413">
        <f t="shared" si="5"/>
        <v>704000</v>
      </c>
      <c r="D29" s="413">
        <f t="shared" si="5"/>
        <v>104999.9999999983</v>
      </c>
      <c r="E29" s="413">
        <f t="shared" si="5"/>
        <v>29722300</v>
      </c>
      <c r="F29" s="414">
        <f t="shared" si="5"/>
        <v>372.99999999999454</v>
      </c>
      <c r="G29" s="415">
        <f t="shared" si="5"/>
        <v>0.03</v>
      </c>
      <c r="H29" s="131" t="s">
        <v>16</v>
      </c>
      <c r="I29" s="130">
        <f t="shared" ref="I29:L30" si="6">MIN(I17,I15,I13,I11,I9,I7,I5)</f>
        <v>604.05000000000007</v>
      </c>
      <c r="J29" s="130">
        <f t="shared" si="6"/>
        <v>360.52500000000003</v>
      </c>
      <c r="K29" s="130">
        <f t="shared" si="6"/>
        <v>6.359375</v>
      </c>
      <c r="L29" s="130">
        <f t="shared" si="6"/>
        <v>311</v>
      </c>
      <c r="M29" s="418">
        <f>MIN(M5:M18)</f>
        <v>3.6064516129032276E-2</v>
      </c>
      <c r="N29" s="415">
        <f>MIN(N5:N18)</f>
        <v>7.5674193548387105</v>
      </c>
      <c r="O29" s="415">
        <f>MIN(O5:O18)</f>
        <v>8.8689655172413815</v>
      </c>
      <c r="P29" s="416">
        <f>MIN(P5:P18)</f>
        <v>1.0270967741935482</v>
      </c>
    </row>
    <row r="30" spans="1:50" s="106" customFormat="1" ht="15.75" x14ac:dyDescent="0.25">
      <c r="A30" s="103"/>
      <c r="B30" s="413"/>
      <c r="C30" s="413"/>
      <c r="D30" s="413"/>
      <c r="E30" s="413"/>
      <c r="F30" s="414"/>
      <c r="G30" s="415"/>
      <c r="H30" s="131" t="s">
        <v>15</v>
      </c>
      <c r="I30" s="130">
        <f t="shared" si="6"/>
        <v>1.5983664987013</v>
      </c>
      <c r="J30" s="130">
        <f t="shared" si="6"/>
        <v>1.0876091118397555</v>
      </c>
      <c r="K30" s="130">
        <f t="shared" si="6"/>
        <v>2.6089797894458526E-2</v>
      </c>
      <c r="L30" s="130">
        <f t="shared" si="6"/>
        <v>1.1100968001747478</v>
      </c>
      <c r="M30" s="418"/>
      <c r="N30" s="415"/>
      <c r="O30" s="415"/>
      <c r="P30" s="417"/>
    </row>
    <row r="31" spans="1:50" ht="15.75" x14ac:dyDescent="0.25">
      <c r="A31" s="20"/>
      <c r="B31" s="29"/>
      <c r="C31" s="29"/>
      <c r="D31" s="29"/>
      <c r="E31" s="29"/>
      <c r="F31"/>
      <c r="G31"/>
      <c r="H31"/>
      <c r="I31"/>
      <c r="J31"/>
      <c r="K31"/>
      <c r="L31"/>
      <c r="M31"/>
      <c r="N31"/>
      <c r="O31"/>
    </row>
    <row r="32" spans="1:50" ht="15.75" x14ac:dyDescent="0.25">
      <c r="A32" s="20"/>
      <c r="B32" s="29"/>
      <c r="C32" s="29"/>
      <c r="D32" s="29"/>
      <c r="E32" s="29"/>
      <c r="F32"/>
      <c r="G32"/>
      <c r="H32"/>
      <c r="I32"/>
      <c r="J32"/>
      <c r="K32"/>
      <c r="L32"/>
      <c r="M32"/>
      <c r="N32"/>
      <c r="O32"/>
    </row>
    <row r="33" spans="1:26" ht="15.75" x14ac:dyDescent="0.25">
      <c r="A33" s="20"/>
      <c r="B33" s="29"/>
      <c r="C33" s="29"/>
      <c r="D33" s="29"/>
      <c r="E33" s="29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</row>
    <row r="34" spans="1:26" ht="15.75" x14ac:dyDescent="0.25">
      <c r="A34" s="20"/>
      <c r="B34" s="29"/>
      <c r="C34" s="29"/>
      <c r="D34" s="29"/>
      <c r="E34" s="29"/>
      <c r="F34" s="12"/>
      <c r="G34" s="12"/>
      <c r="H34" s="12"/>
      <c r="I34" s="12"/>
      <c r="J34" s="12"/>
      <c r="K34" s="12"/>
      <c r="L34" s="12"/>
      <c r="M34" s="12"/>
      <c r="N34" s="12"/>
      <c r="O34" s="12"/>
      <c r="P34" s="12"/>
      <c r="Q34" s="12"/>
      <c r="R34" s="12"/>
      <c r="S34" s="12"/>
      <c r="T34" s="12"/>
      <c r="U34" s="12"/>
      <c r="V34" s="12"/>
      <c r="W34" s="12"/>
      <c r="X34" s="12"/>
      <c r="Y34" s="12"/>
      <c r="Z34" s="12"/>
    </row>
    <row r="35" spans="1:26" ht="15.75" x14ac:dyDescent="0.25">
      <c r="A35" s="20"/>
      <c r="B35" s="29"/>
      <c r="C35" s="29"/>
      <c r="D35" s="29"/>
      <c r="E35" s="29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  <c r="Q35" s="12"/>
      <c r="R35" s="12"/>
      <c r="S35" s="12"/>
      <c r="T35" s="12"/>
      <c r="U35" s="12"/>
      <c r="V35" s="12"/>
      <c r="W35" s="12"/>
      <c r="X35" s="12"/>
      <c r="Y35" s="12"/>
      <c r="Z35" s="12"/>
    </row>
    <row r="36" spans="1:26" ht="15.75" x14ac:dyDescent="0.25">
      <c r="A36" s="20"/>
      <c r="B36" s="29"/>
      <c r="C36" s="29"/>
      <c r="D36" s="29"/>
      <c r="E36" s="29"/>
      <c r="F36" s="12"/>
      <c r="G36" s="12"/>
      <c r="H36" s="12"/>
      <c r="I36" s="12"/>
      <c r="J36" s="12"/>
      <c r="K36" s="12"/>
      <c r="L36" s="12"/>
      <c r="M36" s="12"/>
      <c r="N36" s="12"/>
      <c r="O36" s="12"/>
      <c r="P36" s="12"/>
      <c r="Q36" s="12"/>
      <c r="R36" s="12"/>
      <c r="S36" s="12"/>
      <c r="T36" s="12"/>
      <c r="U36" s="12"/>
      <c r="V36" s="12"/>
      <c r="W36" s="12"/>
      <c r="X36" s="12"/>
      <c r="Y36" s="12"/>
      <c r="Z36" s="12"/>
    </row>
    <row r="37" spans="1:26" ht="15.75" x14ac:dyDescent="0.25">
      <c r="A37" s="20"/>
      <c r="B37" s="29"/>
      <c r="C37" s="29"/>
      <c r="D37" s="29"/>
      <c r="E37" s="29"/>
      <c r="F37" s="12"/>
      <c r="G37" s="12"/>
      <c r="H37" s="12"/>
      <c r="I37" s="12"/>
      <c r="J37" s="12"/>
      <c r="K37" s="12"/>
      <c r="L37" s="12"/>
      <c r="M37" s="12"/>
      <c r="N37" s="12"/>
      <c r="O37" s="12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12"/>
    </row>
    <row r="38" spans="1:26" ht="15.75" x14ac:dyDescent="0.25">
      <c r="A38" s="20"/>
      <c r="B38" s="29"/>
      <c r="C38" s="29"/>
      <c r="D38" s="29"/>
      <c r="E38" s="29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</row>
    <row r="39" spans="1:26" ht="15.75" x14ac:dyDescent="0.25">
      <c r="A39" s="20"/>
      <c r="B39" s="29"/>
      <c r="C39" s="29"/>
      <c r="D39" s="29"/>
      <c r="E39" s="29"/>
      <c r="F39" s="12"/>
      <c r="G39" s="12"/>
      <c r="H39" s="12"/>
      <c r="I39" s="12"/>
      <c r="J39" s="12"/>
      <c r="K39" s="12"/>
      <c r="L39" s="12"/>
      <c r="M39" s="12"/>
      <c r="N39" s="12"/>
      <c r="O39" s="12"/>
      <c r="P39" s="12"/>
      <c r="Q39" s="12"/>
      <c r="R39" s="12"/>
      <c r="S39" s="12"/>
      <c r="T39" s="12"/>
      <c r="U39" s="12"/>
      <c r="V39" s="12"/>
      <c r="W39" s="12"/>
      <c r="X39" s="12"/>
      <c r="Y39" s="12"/>
      <c r="Z39" s="12"/>
    </row>
    <row r="40" spans="1:26" ht="15.75" x14ac:dyDescent="0.25">
      <c r="A40" s="20"/>
      <c r="B40" s="29"/>
      <c r="C40" s="29"/>
      <c r="D40" s="29"/>
      <c r="E40" s="29"/>
      <c r="F40" s="12"/>
      <c r="G40" s="12"/>
      <c r="H40" s="12"/>
      <c r="I40" s="12"/>
      <c r="J40" s="12"/>
      <c r="K40" s="12"/>
      <c r="L40" s="12"/>
      <c r="M40" s="12"/>
      <c r="N40" s="12"/>
      <c r="O40" s="12"/>
      <c r="P40" s="12"/>
      <c r="Q40" s="12"/>
      <c r="R40" s="12"/>
      <c r="S40" s="12"/>
      <c r="T40" s="12"/>
      <c r="U40" s="12"/>
      <c r="V40" s="12"/>
      <c r="W40" s="12"/>
      <c r="X40" s="12"/>
      <c r="Y40" s="12"/>
      <c r="Z40" s="12"/>
    </row>
    <row r="41" spans="1:26" ht="15.75" x14ac:dyDescent="0.25">
      <c r="A41" s="20"/>
      <c r="B41" s="29"/>
      <c r="C41" s="29"/>
      <c r="D41" s="29"/>
      <c r="E41" s="29"/>
      <c r="F41" s="12"/>
      <c r="G41" s="12"/>
      <c r="H41" s="12"/>
      <c r="I41" s="12"/>
      <c r="J41" s="12"/>
      <c r="K41" s="12"/>
      <c r="L41" s="12"/>
      <c r="M41" s="12"/>
      <c r="N41" s="12"/>
      <c r="O41" s="12"/>
      <c r="P41" s="12"/>
      <c r="Q41" s="12"/>
      <c r="R41" s="12"/>
      <c r="S41" s="12"/>
      <c r="T41" s="12"/>
      <c r="U41" s="12"/>
      <c r="V41" s="12"/>
      <c r="W41" s="12"/>
      <c r="X41" s="12"/>
      <c r="Y41" s="12"/>
      <c r="Z41" s="12"/>
    </row>
    <row r="42" spans="1:26" ht="15.75" x14ac:dyDescent="0.25">
      <c r="A42" s="20"/>
      <c r="B42" s="29"/>
      <c r="C42" s="29"/>
      <c r="D42" s="29"/>
      <c r="E42" s="29"/>
      <c r="F42" s="12"/>
      <c r="G42" s="12"/>
      <c r="H42" s="12"/>
      <c r="I42" s="12"/>
      <c r="J42" s="12"/>
      <c r="K42" s="12"/>
      <c r="L42" s="12"/>
      <c r="M42" s="12"/>
      <c r="N42" s="12"/>
      <c r="O42" s="12"/>
      <c r="P42" s="12"/>
      <c r="Q42" s="12"/>
      <c r="R42" s="12"/>
      <c r="S42" s="12"/>
      <c r="T42" s="12"/>
      <c r="U42" s="12"/>
      <c r="V42" s="12"/>
      <c r="W42" s="12"/>
      <c r="X42" s="12"/>
      <c r="Y42" s="12"/>
      <c r="Z42" s="12"/>
    </row>
    <row r="43" spans="1:26" ht="15.75" x14ac:dyDescent="0.25">
      <c r="A43" s="20"/>
      <c r="B43" s="29"/>
      <c r="C43" s="29"/>
      <c r="D43" s="29"/>
      <c r="E43" s="29"/>
      <c r="F43" s="12"/>
      <c r="G43" s="12"/>
      <c r="H43" s="12"/>
      <c r="I43" s="12"/>
      <c r="J43" s="12"/>
      <c r="K43" s="12"/>
      <c r="L43" s="12"/>
      <c r="M43" s="12"/>
      <c r="N43" s="12"/>
      <c r="O43" s="12"/>
      <c r="P43" s="12"/>
      <c r="Q43" s="12"/>
      <c r="R43" s="12"/>
      <c r="S43" s="12"/>
      <c r="T43" s="12"/>
      <c r="U43" s="12"/>
      <c r="V43" s="12"/>
      <c r="W43" s="12"/>
      <c r="X43" s="12"/>
      <c r="Y43" s="12"/>
      <c r="Z43" s="12"/>
    </row>
    <row r="44" spans="1:26" ht="15.75" x14ac:dyDescent="0.25">
      <c r="A44" s="20"/>
      <c r="B44" s="29"/>
      <c r="C44" s="29"/>
      <c r="D44" s="29"/>
      <c r="E44" s="29"/>
      <c r="F44" s="12"/>
      <c r="G44" s="12"/>
      <c r="H44" s="12"/>
      <c r="I44" s="12"/>
      <c r="J44" s="12"/>
      <c r="K44" s="12"/>
      <c r="L44" s="12"/>
      <c r="M44" s="12"/>
      <c r="N44" s="12"/>
      <c r="O44" s="12"/>
      <c r="P44" s="12"/>
      <c r="Q44" s="12"/>
      <c r="R44" s="12"/>
      <c r="S44" s="12"/>
      <c r="T44" s="12"/>
      <c r="U44" s="12"/>
      <c r="V44" s="12"/>
      <c r="W44" s="12"/>
      <c r="X44" s="12"/>
      <c r="Y44" s="12"/>
      <c r="Z44" s="12"/>
    </row>
    <row r="45" spans="1:26" ht="15.75" x14ac:dyDescent="0.25">
      <c r="A45" s="20"/>
      <c r="B45" s="29"/>
      <c r="C45" s="29"/>
      <c r="D45" s="29"/>
      <c r="E45" s="29"/>
      <c r="F45" s="12"/>
      <c r="G45" s="12"/>
      <c r="H45" s="12"/>
      <c r="I45" s="12"/>
      <c r="J45" s="12"/>
      <c r="K45" s="12"/>
      <c r="L45" s="12"/>
      <c r="M45" s="12"/>
      <c r="N45" s="12"/>
      <c r="O45" s="12"/>
      <c r="P45" s="12"/>
      <c r="Q45" s="12"/>
      <c r="R45" s="12"/>
      <c r="S45" s="12"/>
      <c r="T45" s="12"/>
      <c r="U45" s="12"/>
      <c r="V45" s="12"/>
      <c r="W45" s="12"/>
      <c r="X45" s="12"/>
      <c r="Y45" s="12"/>
      <c r="Z45" s="12"/>
    </row>
    <row r="46" spans="1:26" ht="15.75" x14ac:dyDescent="0.25">
      <c r="A46" s="20"/>
      <c r="B46" s="29"/>
      <c r="C46" s="29"/>
      <c r="D46" s="29"/>
      <c r="E46" s="29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</row>
    <row r="47" spans="1:26" ht="15.75" x14ac:dyDescent="0.25">
      <c r="A47" s="20"/>
      <c r="B47" s="29"/>
      <c r="C47" s="29"/>
      <c r="D47" s="29"/>
      <c r="E47" s="29"/>
      <c r="F47" s="12"/>
      <c r="G47" s="12"/>
      <c r="H47" s="12"/>
      <c r="I47" s="12"/>
      <c r="J47" s="12"/>
      <c r="K47" s="12"/>
      <c r="L47" s="12"/>
      <c r="M47" s="12"/>
      <c r="N47" s="12"/>
      <c r="O47" s="12"/>
      <c r="P47" s="12"/>
      <c r="Q47" s="12"/>
      <c r="R47" s="12"/>
      <c r="S47" s="12"/>
      <c r="T47" s="12"/>
      <c r="U47" s="12"/>
      <c r="V47" s="12"/>
      <c r="W47" s="12"/>
      <c r="X47" s="12"/>
      <c r="Y47" s="12"/>
      <c r="Z47" s="12"/>
    </row>
    <row r="48" spans="1:26" ht="15.75" x14ac:dyDescent="0.25">
      <c r="A48" s="20"/>
      <c r="B48" s="29"/>
      <c r="C48" s="29"/>
      <c r="D48" s="29"/>
      <c r="E48" s="29"/>
      <c r="F48" s="12"/>
      <c r="G48" s="12"/>
      <c r="H48" s="12"/>
      <c r="I48" s="12"/>
      <c r="J48" s="12"/>
      <c r="K48" s="12"/>
      <c r="L48" s="12"/>
      <c r="M48" s="12"/>
      <c r="N48" s="12"/>
      <c r="O48" s="12"/>
      <c r="P48" s="12"/>
      <c r="Q48" s="12"/>
      <c r="R48" s="12"/>
      <c r="S48" s="12"/>
      <c r="T48" s="12"/>
      <c r="U48" s="12"/>
      <c r="V48" s="12"/>
      <c r="W48" s="12"/>
      <c r="X48" s="12"/>
      <c r="Y48" s="12"/>
      <c r="Z48" s="12"/>
    </row>
    <row r="49" spans="1:26" ht="15.75" x14ac:dyDescent="0.25">
      <c r="A49" s="20"/>
      <c r="B49" s="29"/>
      <c r="C49" s="29"/>
      <c r="D49" s="29"/>
      <c r="E49" s="29"/>
      <c r="F49" s="12"/>
      <c r="G49" s="12"/>
      <c r="H49" s="12"/>
      <c r="I49" s="12"/>
      <c r="J49" s="12"/>
      <c r="K49" s="12"/>
      <c r="L49" s="12"/>
      <c r="M49" s="12"/>
      <c r="N49" s="12"/>
      <c r="O49" s="12"/>
      <c r="P49" s="12"/>
      <c r="Q49" s="12"/>
      <c r="R49" s="12"/>
      <c r="S49" s="12"/>
      <c r="T49" s="12"/>
      <c r="U49" s="12"/>
      <c r="V49" s="12"/>
      <c r="W49" s="12"/>
      <c r="X49" s="12"/>
      <c r="Y49" s="12"/>
      <c r="Z49" s="12"/>
    </row>
    <row r="50" spans="1:26" ht="15.75" x14ac:dyDescent="0.25">
      <c r="A50" s="20"/>
      <c r="B50" s="29"/>
      <c r="C50" s="29"/>
      <c r="D50" s="29"/>
      <c r="E50" s="29"/>
      <c r="F50" s="12"/>
      <c r="G50" s="12"/>
      <c r="H50" s="12"/>
      <c r="I50" s="12"/>
      <c r="J50" s="12"/>
      <c r="K50" s="12"/>
      <c r="L50" s="12"/>
      <c r="M50" s="12"/>
      <c r="N50" s="12"/>
      <c r="O50" s="12"/>
      <c r="P50" s="12"/>
      <c r="Q50" s="12"/>
      <c r="R50" s="12"/>
      <c r="S50" s="12"/>
      <c r="T50" s="12"/>
      <c r="U50" s="12"/>
      <c r="V50" s="12"/>
      <c r="W50" s="12"/>
      <c r="X50" s="12"/>
      <c r="Y50" s="12"/>
      <c r="Z50" s="12"/>
    </row>
    <row r="51" spans="1:26" ht="15.75" x14ac:dyDescent="0.25">
      <c r="A51" s="20"/>
      <c r="B51" s="29"/>
      <c r="C51" s="29"/>
      <c r="D51" s="29"/>
      <c r="E51" s="29"/>
      <c r="F51" s="12"/>
      <c r="G51" s="12"/>
      <c r="H51" s="12"/>
      <c r="I51" s="12"/>
      <c r="J51" s="12"/>
      <c r="K51" s="12"/>
      <c r="L51" s="12"/>
      <c r="M51" s="12"/>
      <c r="N51" s="12"/>
      <c r="O51" s="12"/>
      <c r="P51" s="12"/>
      <c r="Q51" s="12"/>
      <c r="R51" s="12"/>
      <c r="S51" s="12"/>
      <c r="T51" s="12"/>
      <c r="U51" s="12"/>
      <c r="V51" s="12"/>
      <c r="W51" s="12"/>
      <c r="X51" s="12"/>
      <c r="Y51" s="12"/>
      <c r="Z51" s="12"/>
    </row>
    <row r="52" spans="1:26" ht="15.75" x14ac:dyDescent="0.25">
      <c r="A52" s="20"/>
      <c r="B52" s="29"/>
      <c r="C52" s="29"/>
      <c r="D52" s="29"/>
      <c r="E52" s="29"/>
      <c r="F52" s="12"/>
      <c r="G52" s="12"/>
      <c r="H52" s="12"/>
      <c r="I52" s="12"/>
      <c r="J52" s="12"/>
      <c r="K52" s="12"/>
      <c r="L52" s="12"/>
      <c r="M52" s="12"/>
      <c r="N52" s="12"/>
      <c r="O52" s="12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2"/>
    </row>
    <row r="53" spans="1:26" ht="15.75" x14ac:dyDescent="0.25">
      <c r="A53" s="20"/>
      <c r="B53" s="29"/>
      <c r="C53" s="29"/>
      <c r="D53" s="29"/>
      <c r="E53" s="29"/>
      <c r="F53" s="12"/>
      <c r="G53" s="12"/>
      <c r="H53" s="12"/>
      <c r="I53" s="12"/>
      <c r="J53" s="12"/>
      <c r="K53" s="12"/>
      <c r="L53" s="12"/>
      <c r="M53" s="12"/>
      <c r="N53" s="12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</row>
    <row r="54" spans="1:26" ht="15.75" x14ac:dyDescent="0.25">
      <c r="A54" s="20"/>
      <c r="B54" s="29"/>
      <c r="C54" s="29"/>
      <c r="D54" s="29"/>
      <c r="E54" s="29"/>
      <c r="F54" s="12"/>
      <c r="G54" s="12"/>
      <c r="H54" s="12"/>
      <c r="I54" s="12"/>
      <c r="J54" s="12"/>
      <c r="K54" s="12"/>
      <c r="L54" s="12"/>
      <c r="M54" s="12"/>
      <c r="N54" s="12"/>
      <c r="O54" s="12"/>
      <c r="P54" s="12"/>
      <c r="Q54" s="12"/>
      <c r="R54" s="12"/>
      <c r="S54" s="12"/>
      <c r="T54" s="12"/>
      <c r="U54" s="12"/>
      <c r="V54" s="12"/>
      <c r="W54" s="12"/>
      <c r="X54" s="12"/>
      <c r="Y54" s="12"/>
      <c r="Z54" s="12"/>
    </row>
    <row r="55" spans="1:26" ht="15.75" x14ac:dyDescent="0.25">
      <c r="A55" s="20"/>
      <c r="B55" s="29"/>
      <c r="C55" s="29"/>
      <c r="D55" s="29"/>
      <c r="E55" s="29"/>
      <c r="F55" s="12"/>
      <c r="G55" s="12"/>
      <c r="H55" s="12"/>
      <c r="I55" s="12"/>
      <c r="J55" s="12"/>
      <c r="K55" s="12"/>
      <c r="L55" s="12"/>
      <c r="M55" s="12"/>
      <c r="N55" s="12"/>
      <c r="O55" s="12"/>
      <c r="P55" s="12"/>
      <c r="Q55" s="12"/>
      <c r="R55" s="12"/>
      <c r="S55" s="12"/>
      <c r="T55" s="12"/>
      <c r="U55" s="12"/>
      <c r="V55" s="12"/>
      <c r="W55" s="12"/>
      <c r="X55" s="12"/>
      <c r="Y55" s="12"/>
      <c r="Z55" s="12"/>
    </row>
    <row r="56" spans="1:26" ht="15.75" x14ac:dyDescent="0.25">
      <c r="A56" s="20"/>
      <c r="B56" s="29"/>
      <c r="C56" s="29"/>
      <c r="D56" s="29"/>
      <c r="E56" s="29"/>
      <c r="F56" s="12"/>
      <c r="G56" s="12"/>
      <c r="H56" s="12"/>
      <c r="I56" s="12"/>
      <c r="J56" s="12"/>
      <c r="K56" s="12"/>
      <c r="L56" s="12"/>
      <c r="M56" s="12"/>
      <c r="N56" s="12"/>
      <c r="O56" s="12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</row>
    <row r="57" spans="1:26" ht="15.75" x14ac:dyDescent="0.25">
      <c r="A57" s="20"/>
      <c r="B57" s="29"/>
      <c r="C57" s="29"/>
      <c r="D57" s="29"/>
      <c r="E57" s="29"/>
      <c r="F57" s="12"/>
      <c r="G57" s="12"/>
      <c r="H57" s="12"/>
      <c r="I57" s="12"/>
      <c r="J57" s="12"/>
      <c r="K57" s="12"/>
      <c r="L57" s="12"/>
      <c r="M57" s="12"/>
      <c r="N57" s="12"/>
      <c r="O57" s="12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</row>
    <row r="58" spans="1:26" ht="15.75" x14ac:dyDescent="0.25">
      <c r="A58" s="20"/>
      <c r="B58" s="29"/>
      <c r="C58" s="29"/>
      <c r="D58" s="29"/>
      <c r="E58" s="29"/>
      <c r="F58" s="12"/>
      <c r="G58" s="12"/>
      <c r="H58" s="12"/>
      <c r="I58" s="12"/>
      <c r="J58" s="12"/>
      <c r="K58" s="12"/>
      <c r="L58" s="12"/>
      <c r="M58" s="12"/>
      <c r="N58" s="12"/>
      <c r="O58" s="12"/>
      <c r="P58" s="12"/>
      <c r="Q58" s="12"/>
      <c r="R58" s="12"/>
      <c r="S58" s="12"/>
      <c r="T58" s="12"/>
      <c r="U58" s="12"/>
      <c r="V58" s="12"/>
      <c r="W58" s="12"/>
      <c r="X58" s="12"/>
      <c r="Y58" s="12"/>
      <c r="Z58" s="12"/>
    </row>
    <row r="59" spans="1:26" ht="15.75" x14ac:dyDescent="0.25">
      <c r="A59" s="20"/>
      <c r="B59" s="29"/>
      <c r="C59" s="29"/>
      <c r="D59" s="29"/>
      <c r="E59" s="29"/>
      <c r="F59" s="12"/>
      <c r="G59" s="12"/>
      <c r="H59" s="12"/>
      <c r="I59" s="12"/>
      <c r="J59" s="12"/>
      <c r="K59" s="12"/>
      <c r="L59" s="12"/>
      <c r="M59" s="12"/>
      <c r="N59" s="12"/>
      <c r="O59" s="12"/>
      <c r="P59" s="12"/>
      <c r="Q59" s="12"/>
      <c r="R59" s="12"/>
      <c r="S59" s="12"/>
      <c r="T59" s="12"/>
      <c r="U59" s="12"/>
      <c r="V59" s="12"/>
      <c r="W59" s="12"/>
      <c r="X59" s="12"/>
      <c r="Y59" s="12"/>
      <c r="Z59" s="12"/>
    </row>
    <row r="60" spans="1:26" ht="15.75" x14ac:dyDescent="0.25">
      <c r="A60" s="20"/>
      <c r="B60" s="29"/>
      <c r="C60" s="29"/>
      <c r="D60" s="29"/>
      <c r="E60" s="29"/>
      <c r="F60" s="12"/>
      <c r="G60" s="12"/>
      <c r="H60" s="12"/>
      <c r="I60" s="12"/>
      <c r="J60" s="12"/>
      <c r="K60" s="12"/>
      <c r="L60" s="12"/>
      <c r="M60" s="12"/>
      <c r="N60" s="12"/>
      <c r="O60" s="12"/>
      <c r="P60" s="12"/>
      <c r="Q60" s="12"/>
      <c r="R60" s="12"/>
      <c r="S60" s="12"/>
      <c r="T60" s="12"/>
      <c r="U60" s="12"/>
      <c r="V60" s="12"/>
      <c r="W60" s="12"/>
      <c r="X60" s="12"/>
      <c r="Y60" s="12"/>
      <c r="Z60" s="12"/>
    </row>
    <row r="61" spans="1:26" ht="15.75" x14ac:dyDescent="0.25">
      <c r="A61" s="20"/>
      <c r="B61" s="29"/>
      <c r="C61" s="29"/>
      <c r="D61" s="29"/>
      <c r="E61" s="29"/>
      <c r="F61" s="12"/>
      <c r="G61" s="12"/>
      <c r="H61" s="12"/>
      <c r="I61" s="12"/>
      <c r="J61" s="12"/>
      <c r="K61" s="12"/>
      <c r="L61" s="12"/>
      <c r="M61" s="12"/>
      <c r="N61" s="12"/>
      <c r="O61" s="12"/>
      <c r="P61" s="12"/>
      <c r="Q61" s="12"/>
      <c r="R61" s="12"/>
      <c r="S61" s="12"/>
      <c r="T61" s="12"/>
      <c r="U61" s="12"/>
      <c r="V61" s="12"/>
      <c r="W61" s="12"/>
      <c r="X61" s="12"/>
      <c r="Y61" s="12"/>
      <c r="Z61" s="12"/>
    </row>
    <row r="62" spans="1:26" ht="15.75" x14ac:dyDescent="0.25">
      <c r="A62" s="20"/>
      <c r="B62" s="29"/>
      <c r="C62" s="29"/>
      <c r="D62" s="29"/>
      <c r="E62" s="29"/>
      <c r="F62" s="12"/>
      <c r="G62" s="12"/>
      <c r="H62" s="12"/>
      <c r="I62" s="12"/>
      <c r="J62" s="12"/>
      <c r="K62" s="12"/>
      <c r="L62" s="12"/>
      <c r="M62" s="12"/>
      <c r="N62" s="12"/>
      <c r="O62" s="12"/>
      <c r="P62" s="12"/>
      <c r="Q62" s="12"/>
      <c r="R62" s="12"/>
      <c r="S62" s="12"/>
      <c r="T62" s="12"/>
      <c r="U62" s="12"/>
      <c r="V62" s="12"/>
      <c r="W62" s="12"/>
      <c r="X62" s="12"/>
      <c r="Y62" s="12"/>
      <c r="Z62" s="12"/>
    </row>
    <row r="63" spans="1:26" ht="15.75" x14ac:dyDescent="0.25">
      <c r="A63" s="20"/>
      <c r="B63" s="29"/>
      <c r="C63" s="29"/>
      <c r="D63" s="29"/>
      <c r="E63" s="29"/>
      <c r="F63" s="12"/>
      <c r="G63" s="12"/>
      <c r="H63" s="12"/>
      <c r="I63" s="12"/>
      <c r="J63" s="12"/>
      <c r="K63" s="12"/>
      <c r="L63" s="12"/>
      <c r="M63" s="12"/>
      <c r="N63" s="12"/>
      <c r="O63" s="12"/>
      <c r="P63" s="12"/>
      <c r="Q63" s="12"/>
      <c r="R63" s="12"/>
      <c r="S63" s="12"/>
      <c r="T63" s="12"/>
      <c r="U63" s="12"/>
      <c r="V63" s="12"/>
      <c r="W63" s="12"/>
      <c r="X63" s="12"/>
      <c r="Y63" s="12"/>
      <c r="Z63" s="12"/>
    </row>
    <row r="64" spans="1:26" ht="15.75" x14ac:dyDescent="0.25">
      <c r="A64" s="20"/>
      <c r="B64" s="29"/>
      <c r="C64" s="29"/>
      <c r="D64" s="29"/>
      <c r="E64" s="29"/>
      <c r="F64" s="12"/>
      <c r="G64" s="12"/>
      <c r="H64" s="12"/>
      <c r="I64" s="12"/>
      <c r="J64" s="12"/>
      <c r="K64" s="12"/>
      <c r="L64" s="12"/>
      <c r="M64" s="12"/>
      <c r="N64" s="12"/>
      <c r="O64" s="12"/>
      <c r="P64" s="12"/>
      <c r="Q64" s="12"/>
      <c r="R64" s="12"/>
      <c r="S64" s="12"/>
      <c r="T64" s="12"/>
      <c r="U64" s="12"/>
      <c r="V64" s="12"/>
      <c r="W64" s="12"/>
      <c r="X64" s="12"/>
      <c r="Y64" s="12"/>
      <c r="Z64" s="12"/>
    </row>
    <row r="65" spans="1:26" ht="15.75" x14ac:dyDescent="0.25">
      <c r="A65" s="20"/>
      <c r="B65" s="29"/>
      <c r="C65" s="29"/>
      <c r="D65" s="29"/>
      <c r="E65" s="29"/>
      <c r="F65" s="12"/>
      <c r="G65" s="12"/>
      <c r="H65" s="12"/>
      <c r="I65" s="12"/>
      <c r="J65" s="12"/>
      <c r="K65" s="12"/>
      <c r="L65" s="12"/>
      <c r="M65" s="12"/>
      <c r="N65" s="12"/>
      <c r="O65" s="12"/>
      <c r="P65" s="12"/>
      <c r="Q65" s="12"/>
      <c r="R65" s="12"/>
      <c r="S65" s="12"/>
      <c r="T65" s="12"/>
      <c r="U65" s="12"/>
      <c r="V65" s="12"/>
      <c r="W65" s="12"/>
      <c r="X65" s="12"/>
      <c r="Y65" s="12"/>
      <c r="Z65" s="12"/>
    </row>
    <row r="66" spans="1:26" ht="15.75" x14ac:dyDescent="0.25">
      <c r="A66" s="20"/>
      <c r="B66" s="29"/>
      <c r="C66" s="29"/>
      <c r="D66" s="29"/>
      <c r="E66" s="29"/>
      <c r="F66" s="12"/>
      <c r="G66" s="12"/>
      <c r="H66" s="12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2"/>
    </row>
    <row r="67" spans="1:26" ht="15.75" x14ac:dyDescent="0.25">
      <c r="A67" s="20"/>
      <c r="B67" s="29"/>
      <c r="C67" s="29"/>
      <c r="D67" s="29"/>
      <c r="E67" s="29"/>
      <c r="F67" s="12"/>
      <c r="G67" s="12"/>
      <c r="H67" s="12"/>
      <c r="I67" s="12"/>
      <c r="J67" s="12"/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2"/>
    </row>
    <row r="68" spans="1:26" ht="15.75" x14ac:dyDescent="0.25">
      <c r="A68" s="20"/>
      <c r="B68" s="29"/>
      <c r="C68" s="29"/>
      <c r="D68" s="29"/>
      <c r="E68" s="29"/>
      <c r="F68" s="12"/>
      <c r="G68" s="12"/>
      <c r="H68" s="12"/>
      <c r="I68" s="12"/>
      <c r="J68" s="12"/>
      <c r="K68" s="12"/>
      <c r="L68" s="12"/>
      <c r="M68" s="12"/>
      <c r="N68" s="12"/>
      <c r="O68" s="12"/>
      <c r="P68" s="12"/>
      <c r="Q68" s="12"/>
      <c r="R68" s="12"/>
      <c r="S68" s="12"/>
      <c r="T68" s="12"/>
      <c r="U68" s="12"/>
      <c r="V68" s="12"/>
      <c r="W68" s="12"/>
      <c r="X68" s="12"/>
      <c r="Y68" s="12"/>
      <c r="Z68" s="12"/>
    </row>
    <row r="69" spans="1:26" ht="15.75" x14ac:dyDescent="0.25">
      <c r="A69" s="20"/>
      <c r="B69" s="29"/>
      <c r="C69" s="29"/>
      <c r="D69" s="29"/>
      <c r="E69" s="29"/>
      <c r="F69" s="12"/>
      <c r="G69" s="12"/>
      <c r="H69" s="12"/>
      <c r="I69" s="12"/>
      <c r="J69" s="12"/>
      <c r="K69" s="12"/>
      <c r="L69" s="12"/>
      <c r="M69" s="12"/>
      <c r="N69" s="12"/>
      <c r="O69" s="12"/>
      <c r="P69" s="12"/>
      <c r="Q69" s="12"/>
      <c r="R69" s="12"/>
      <c r="S69" s="12"/>
      <c r="T69" s="12"/>
      <c r="U69" s="12"/>
      <c r="V69" s="12"/>
      <c r="W69" s="12"/>
      <c r="X69" s="12"/>
      <c r="Y69" s="12"/>
      <c r="Z69" s="12"/>
    </row>
    <row r="70" spans="1:26" ht="15.75" x14ac:dyDescent="0.25">
      <c r="A70" s="20"/>
      <c r="B70" s="29"/>
      <c r="C70" s="29"/>
      <c r="D70" s="29"/>
      <c r="E70" s="29"/>
      <c r="F70" s="12"/>
      <c r="G70" s="12"/>
      <c r="H70" s="12"/>
      <c r="I70" s="12"/>
      <c r="J70" s="12"/>
      <c r="K70" s="12"/>
      <c r="L70" s="12"/>
      <c r="M70" s="12"/>
      <c r="N70" s="12"/>
      <c r="O70" s="12"/>
      <c r="P70" s="12"/>
      <c r="Q70" s="12"/>
      <c r="R70" s="12"/>
      <c r="S70" s="12"/>
      <c r="T70" s="12"/>
      <c r="U70" s="12"/>
      <c r="V70" s="12"/>
      <c r="W70" s="12"/>
      <c r="X70" s="12"/>
      <c r="Y70" s="12"/>
      <c r="Z70" s="12"/>
    </row>
    <row r="71" spans="1:26" ht="15.75" x14ac:dyDescent="0.25">
      <c r="A71" s="20"/>
      <c r="B71" s="29"/>
      <c r="C71" s="29"/>
      <c r="D71" s="29"/>
      <c r="E71" s="29"/>
      <c r="F71" s="12"/>
      <c r="G71" s="12"/>
      <c r="H71" s="12"/>
      <c r="I71" s="12"/>
      <c r="J71" s="12"/>
      <c r="K71" s="12"/>
      <c r="L71" s="12"/>
      <c r="M71" s="12"/>
      <c r="N71" s="12"/>
      <c r="O71" s="12"/>
      <c r="P71" s="12"/>
      <c r="Q71" s="12"/>
      <c r="R71" s="12"/>
      <c r="S71" s="12"/>
      <c r="T71" s="12"/>
      <c r="U71" s="12"/>
      <c r="V71" s="12"/>
      <c r="W71" s="12"/>
      <c r="X71" s="12"/>
      <c r="Y71" s="12"/>
      <c r="Z71" s="12"/>
    </row>
    <row r="72" spans="1:26" ht="15.75" x14ac:dyDescent="0.25">
      <c r="A72" s="20"/>
      <c r="B72" s="29"/>
      <c r="C72" s="29"/>
      <c r="D72" s="29"/>
      <c r="E72" s="29"/>
      <c r="F72" s="12"/>
      <c r="G72" s="12"/>
      <c r="H72" s="12"/>
      <c r="I72" s="12"/>
      <c r="J72" s="12"/>
      <c r="K72" s="12"/>
      <c r="L72" s="12"/>
      <c r="M72" s="12"/>
      <c r="N72" s="12"/>
      <c r="O72" s="12"/>
      <c r="P72" s="12"/>
      <c r="Q72" s="12"/>
      <c r="R72" s="12"/>
      <c r="S72" s="12"/>
      <c r="T72" s="12"/>
      <c r="U72" s="12"/>
      <c r="V72" s="12"/>
      <c r="W72" s="12"/>
      <c r="X72" s="12"/>
      <c r="Y72" s="12"/>
      <c r="Z72" s="12"/>
    </row>
    <row r="73" spans="1:26" ht="15.75" x14ac:dyDescent="0.25">
      <c r="A73" s="20"/>
      <c r="B73" s="29"/>
      <c r="C73" s="29"/>
      <c r="D73" s="29"/>
      <c r="E73" s="29"/>
      <c r="F73" s="12"/>
      <c r="G73" s="12"/>
      <c r="H73" s="12"/>
      <c r="I73" s="12"/>
      <c r="J73" s="12"/>
      <c r="K73" s="12"/>
      <c r="L73" s="12"/>
      <c r="M73" s="12"/>
      <c r="N73" s="12"/>
      <c r="O73" s="12"/>
      <c r="P73" s="12"/>
      <c r="Q73" s="12"/>
      <c r="R73" s="12"/>
      <c r="S73" s="12"/>
      <c r="T73" s="12"/>
      <c r="U73" s="12"/>
      <c r="V73" s="12"/>
      <c r="W73" s="12"/>
      <c r="X73" s="12"/>
      <c r="Y73" s="12"/>
      <c r="Z73" s="12"/>
    </row>
    <row r="74" spans="1:26" ht="15.75" x14ac:dyDescent="0.25">
      <c r="A74" s="20"/>
      <c r="B74" s="29"/>
      <c r="C74" s="29"/>
      <c r="D74" s="29"/>
      <c r="E74" s="29"/>
      <c r="F74" s="12"/>
      <c r="G74" s="12"/>
      <c r="H74" s="12"/>
      <c r="I74" s="12"/>
      <c r="J74" s="12"/>
      <c r="K74" s="12"/>
      <c r="L74" s="12"/>
      <c r="M74" s="12"/>
      <c r="N74" s="12"/>
      <c r="O74" s="12"/>
      <c r="P74" s="12"/>
      <c r="Q74" s="12"/>
      <c r="R74" s="12"/>
      <c r="S74" s="12"/>
      <c r="T74" s="12"/>
      <c r="U74" s="12"/>
      <c r="V74" s="12"/>
      <c r="W74" s="12"/>
      <c r="X74" s="12"/>
      <c r="Y74" s="12"/>
      <c r="Z74" s="12"/>
    </row>
    <row r="75" spans="1:26" ht="15.75" x14ac:dyDescent="0.25">
      <c r="A75" s="20"/>
      <c r="B75" s="29"/>
      <c r="C75" s="29"/>
      <c r="D75" s="29"/>
      <c r="E75" s="29"/>
      <c r="F75" s="12"/>
      <c r="G75" s="12"/>
      <c r="H75" s="12"/>
      <c r="I75" s="12"/>
      <c r="J75" s="12"/>
      <c r="K75" s="12"/>
      <c r="L75" s="12"/>
      <c r="M75" s="12"/>
      <c r="N75" s="12"/>
      <c r="O75" s="12"/>
      <c r="P75" s="12"/>
      <c r="Q75" s="12"/>
      <c r="R75" s="12"/>
      <c r="S75" s="12"/>
      <c r="T75" s="12"/>
      <c r="U75" s="12"/>
      <c r="V75" s="12"/>
      <c r="W75" s="12"/>
      <c r="X75" s="12"/>
      <c r="Y75" s="12"/>
      <c r="Z75" s="12"/>
    </row>
    <row r="76" spans="1:26" ht="15.75" x14ac:dyDescent="0.25">
      <c r="A76" s="20"/>
      <c r="B76" s="29"/>
      <c r="C76" s="29"/>
      <c r="D76" s="29"/>
      <c r="E76" s="29"/>
      <c r="F76" s="12"/>
      <c r="G76" s="12"/>
      <c r="H76" s="12"/>
      <c r="I76" s="12"/>
      <c r="J76" s="12"/>
      <c r="K76" s="12"/>
      <c r="L76" s="12"/>
      <c r="M76" s="12"/>
      <c r="N76" s="12"/>
      <c r="O76" s="12"/>
      <c r="P76" s="12"/>
      <c r="Q76" s="12"/>
      <c r="R76" s="12"/>
      <c r="S76" s="12"/>
      <c r="T76" s="12"/>
      <c r="U76" s="12"/>
      <c r="V76" s="12"/>
      <c r="W76" s="12"/>
      <c r="X76" s="12"/>
      <c r="Y76" s="12"/>
      <c r="Z76" s="12"/>
    </row>
    <row r="77" spans="1:26" ht="15.75" x14ac:dyDescent="0.25">
      <c r="A77" s="20"/>
      <c r="B77" s="29"/>
      <c r="C77" s="29"/>
      <c r="D77" s="29"/>
      <c r="E77" s="29"/>
      <c r="F77" s="12"/>
      <c r="G77" s="12"/>
      <c r="H77" s="12"/>
      <c r="I77" s="12"/>
      <c r="J77" s="12"/>
      <c r="K77" s="12"/>
      <c r="L77" s="12"/>
      <c r="M77" s="12"/>
      <c r="N77" s="12"/>
      <c r="O77" s="12"/>
      <c r="P77" s="12"/>
      <c r="Q77" s="12"/>
      <c r="R77" s="12"/>
      <c r="S77" s="12"/>
      <c r="T77" s="12"/>
      <c r="U77" s="12"/>
      <c r="V77" s="12"/>
      <c r="W77" s="12"/>
      <c r="X77" s="12"/>
      <c r="Y77" s="12"/>
      <c r="Z77" s="12"/>
    </row>
    <row r="78" spans="1:26" ht="15.75" x14ac:dyDescent="0.25">
      <c r="A78" s="20"/>
      <c r="B78" s="29"/>
      <c r="C78" s="29"/>
      <c r="D78" s="29"/>
      <c r="E78" s="29"/>
      <c r="F78" s="12"/>
      <c r="G78" s="12"/>
      <c r="H78" s="12"/>
      <c r="I78" s="12"/>
      <c r="J78" s="12"/>
      <c r="K78" s="12"/>
      <c r="L78" s="12"/>
      <c r="M78" s="12"/>
      <c r="N78" s="12"/>
      <c r="O78" s="12"/>
      <c r="P78" s="12"/>
      <c r="Q78" s="12"/>
      <c r="R78" s="12"/>
      <c r="S78" s="12"/>
      <c r="T78" s="12"/>
      <c r="U78" s="12"/>
      <c r="V78" s="12"/>
      <c r="W78" s="12"/>
      <c r="X78" s="12"/>
      <c r="Y78" s="12"/>
      <c r="Z78" s="12"/>
    </row>
    <row r="79" spans="1:26" ht="15.75" x14ac:dyDescent="0.25">
      <c r="A79" s="20"/>
      <c r="B79" s="29"/>
      <c r="C79" s="29"/>
      <c r="D79" s="29"/>
      <c r="E79" s="29"/>
      <c r="F79" s="12"/>
      <c r="G79" s="12"/>
      <c r="H79" s="12"/>
      <c r="I79" s="12"/>
      <c r="J79" s="12"/>
      <c r="K79" s="12"/>
      <c r="L79" s="12"/>
      <c r="M79" s="12"/>
      <c r="N79" s="12"/>
      <c r="O79" s="12"/>
      <c r="P79" s="12"/>
      <c r="Q79" s="12"/>
      <c r="R79" s="12"/>
      <c r="S79" s="12"/>
      <c r="T79" s="12"/>
      <c r="U79" s="12"/>
      <c r="V79" s="12"/>
      <c r="W79" s="12"/>
      <c r="X79" s="12"/>
      <c r="Y79" s="12"/>
      <c r="Z79" s="12"/>
    </row>
    <row r="80" spans="1:26" ht="15.75" x14ac:dyDescent="0.25">
      <c r="A80" s="20"/>
      <c r="B80" s="29"/>
      <c r="C80" s="29"/>
      <c r="D80" s="29"/>
      <c r="E80" s="29"/>
      <c r="F80" s="12"/>
      <c r="G80" s="12"/>
      <c r="H80" s="12"/>
      <c r="I80" s="12"/>
      <c r="J80" s="12"/>
      <c r="K80" s="12"/>
      <c r="L80" s="12"/>
      <c r="M80" s="12"/>
      <c r="N80" s="12"/>
      <c r="O80" s="12"/>
      <c r="P80" s="12"/>
      <c r="Q80" s="12"/>
      <c r="R80" s="12"/>
      <c r="S80" s="12"/>
      <c r="T80" s="12"/>
      <c r="U80" s="12"/>
      <c r="V80" s="12"/>
      <c r="W80" s="12"/>
      <c r="X80" s="12"/>
      <c r="Y80" s="12"/>
      <c r="Z80" s="12"/>
    </row>
    <row r="81" spans="1:26" ht="15.75" x14ac:dyDescent="0.25">
      <c r="A81" s="20"/>
      <c r="B81" s="29"/>
      <c r="C81" s="29"/>
      <c r="D81" s="29"/>
      <c r="E81" s="29"/>
      <c r="F81" s="12"/>
      <c r="G81" s="12"/>
      <c r="H81" s="12"/>
      <c r="I81" s="12"/>
      <c r="J81" s="12"/>
      <c r="K81" s="12"/>
      <c r="L81" s="12"/>
      <c r="M81" s="12"/>
      <c r="N81" s="12"/>
      <c r="O81" s="12"/>
      <c r="P81" s="12"/>
      <c r="Q81" s="12"/>
      <c r="R81" s="12"/>
      <c r="S81" s="12"/>
      <c r="T81" s="12"/>
      <c r="U81" s="12"/>
      <c r="V81" s="12"/>
      <c r="W81" s="12"/>
      <c r="X81" s="12"/>
      <c r="Y81" s="12"/>
      <c r="Z81" s="12"/>
    </row>
    <row r="82" spans="1:26" ht="15.75" x14ac:dyDescent="0.25">
      <c r="A82" s="20"/>
      <c r="B82" s="29"/>
      <c r="C82" s="29"/>
      <c r="D82" s="29"/>
      <c r="E82" s="29"/>
      <c r="F82" s="12"/>
      <c r="G82" s="12"/>
      <c r="H82" s="12"/>
      <c r="I82" s="12"/>
      <c r="J82" s="12"/>
      <c r="K82" s="12"/>
      <c r="L82" s="12"/>
      <c r="M82" s="12"/>
      <c r="N82" s="12"/>
      <c r="O82" s="12"/>
      <c r="P82" s="12"/>
      <c r="Q82" s="12"/>
      <c r="R82" s="12"/>
      <c r="S82" s="12"/>
      <c r="T82" s="12"/>
      <c r="U82" s="12"/>
      <c r="V82" s="12"/>
      <c r="W82" s="12"/>
      <c r="X82" s="12"/>
      <c r="Y82" s="12"/>
      <c r="Z82" s="12"/>
    </row>
    <row r="83" spans="1:26" ht="15.75" x14ac:dyDescent="0.25">
      <c r="A83" s="20"/>
      <c r="B83" s="29"/>
      <c r="C83" s="29"/>
      <c r="D83" s="29"/>
      <c r="E83" s="29"/>
      <c r="F83" s="12"/>
      <c r="G83" s="12"/>
      <c r="H83" s="12"/>
      <c r="I83" s="12"/>
      <c r="J83" s="12"/>
      <c r="K83" s="12"/>
      <c r="L83" s="12"/>
      <c r="M83" s="12"/>
      <c r="N83" s="12"/>
      <c r="O83" s="12"/>
      <c r="P83" s="12"/>
      <c r="Q83" s="12"/>
      <c r="R83" s="12"/>
      <c r="S83" s="12"/>
      <c r="T83" s="12"/>
      <c r="U83" s="12"/>
      <c r="V83" s="12"/>
      <c r="W83" s="12"/>
      <c r="X83" s="12"/>
      <c r="Y83" s="12"/>
      <c r="Z83" s="12"/>
    </row>
    <row r="84" spans="1:26" ht="15.75" x14ac:dyDescent="0.25">
      <c r="A84" s="20"/>
      <c r="B84" s="29"/>
      <c r="C84" s="29"/>
      <c r="D84" s="29"/>
      <c r="E84" s="29"/>
      <c r="F84" s="12"/>
      <c r="G84" s="12"/>
      <c r="H84" s="12"/>
      <c r="I84" s="12"/>
      <c r="J84" s="12"/>
      <c r="K84" s="12"/>
      <c r="L84" s="12"/>
      <c r="M84" s="12"/>
      <c r="N84" s="12"/>
      <c r="O84" s="12"/>
      <c r="P84" s="12"/>
      <c r="Q84" s="12"/>
      <c r="R84" s="12"/>
      <c r="S84" s="12"/>
      <c r="T84" s="12"/>
      <c r="U84" s="12"/>
      <c r="V84" s="12"/>
      <c r="W84" s="12"/>
      <c r="X84" s="12"/>
      <c r="Y84" s="12"/>
      <c r="Z84" s="12"/>
    </row>
    <row r="85" spans="1:26" ht="15.75" x14ac:dyDescent="0.25">
      <c r="A85" s="20"/>
      <c r="B85" s="29"/>
      <c r="C85" s="29"/>
      <c r="D85" s="29"/>
      <c r="E85" s="29"/>
      <c r="F85" s="12"/>
      <c r="G85" s="12"/>
      <c r="H85" s="12"/>
      <c r="I85" s="12"/>
      <c r="J85" s="12"/>
      <c r="K85" s="12"/>
      <c r="L85" s="12"/>
      <c r="M85" s="12"/>
      <c r="N85" s="12"/>
      <c r="O85" s="12"/>
      <c r="P85" s="12"/>
      <c r="Q85" s="12"/>
      <c r="R85" s="12"/>
      <c r="S85" s="12"/>
      <c r="T85" s="12"/>
      <c r="U85" s="12"/>
      <c r="V85" s="12"/>
      <c r="W85" s="12"/>
      <c r="X85" s="12"/>
      <c r="Y85" s="12"/>
      <c r="Z85" s="12"/>
    </row>
    <row r="86" spans="1:26" ht="15.75" x14ac:dyDescent="0.25">
      <c r="A86" s="20"/>
      <c r="B86" s="29"/>
      <c r="C86" s="29"/>
      <c r="D86" s="29"/>
      <c r="E86" s="29"/>
      <c r="F86" s="12"/>
      <c r="G86" s="12"/>
      <c r="H86" s="12"/>
      <c r="I86" s="12"/>
      <c r="J86" s="12"/>
      <c r="K86" s="12"/>
      <c r="L86" s="12"/>
      <c r="M86" s="12"/>
      <c r="N86" s="12"/>
      <c r="O86" s="12"/>
      <c r="P86" s="12"/>
      <c r="Q86" s="12"/>
      <c r="R86" s="12"/>
      <c r="S86" s="12"/>
      <c r="T86" s="12"/>
      <c r="U86" s="12"/>
      <c r="V86" s="12"/>
      <c r="W86" s="12"/>
      <c r="X86" s="12"/>
      <c r="Y86" s="12"/>
      <c r="Z86" s="12"/>
    </row>
    <row r="87" spans="1:26" ht="15.75" x14ac:dyDescent="0.25">
      <c r="A87" s="20"/>
      <c r="B87" s="29"/>
      <c r="C87" s="29"/>
      <c r="D87" s="29"/>
      <c r="E87" s="29"/>
      <c r="F87" s="12"/>
      <c r="G87" s="12"/>
      <c r="H87" s="12"/>
      <c r="I87" s="12"/>
      <c r="J87" s="12"/>
      <c r="K87" s="12"/>
      <c r="L87" s="12"/>
      <c r="M87" s="12"/>
      <c r="N87" s="12"/>
      <c r="O87" s="12"/>
      <c r="P87" s="12"/>
      <c r="Q87" s="12"/>
      <c r="R87" s="12"/>
      <c r="S87" s="12"/>
      <c r="T87" s="12"/>
      <c r="U87" s="12"/>
      <c r="V87" s="12"/>
      <c r="W87" s="12"/>
      <c r="X87" s="12"/>
      <c r="Y87" s="12"/>
      <c r="Z87" s="12"/>
    </row>
    <row r="88" spans="1:26" ht="15.75" x14ac:dyDescent="0.25">
      <c r="A88" s="20"/>
      <c r="B88" s="29"/>
      <c r="C88" s="29"/>
      <c r="D88" s="29"/>
      <c r="E88" s="29"/>
      <c r="F88" s="12"/>
      <c r="G88" s="12"/>
      <c r="H88" s="12"/>
      <c r="I88" s="12"/>
      <c r="J88" s="12"/>
      <c r="K88" s="12"/>
      <c r="L88" s="12"/>
      <c r="M88" s="12"/>
      <c r="N88" s="12"/>
      <c r="O88" s="12"/>
      <c r="P88" s="12"/>
      <c r="Q88" s="12"/>
      <c r="R88" s="12"/>
      <c r="S88" s="12"/>
      <c r="T88" s="12"/>
      <c r="U88" s="12"/>
      <c r="V88" s="12"/>
      <c r="W88" s="12"/>
      <c r="X88" s="12"/>
      <c r="Y88" s="12"/>
      <c r="Z88" s="12"/>
    </row>
    <row r="89" spans="1:26" ht="15.75" x14ac:dyDescent="0.25">
      <c r="A89" s="20"/>
      <c r="B89" s="29"/>
      <c r="C89" s="29"/>
      <c r="D89" s="29"/>
      <c r="E89" s="29"/>
      <c r="F89" s="12"/>
      <c r="G89" s="12"/>
      <c r="H89" s="12"/>
      <c r="I89" s="12"/>
      <c r="J89" s="12"/>
      <c r="K89" s="12"/>
      <c r="L89" s="12"/>
      <c r="M89" s="12"/>
      <c r="N89" s="12"/>
      <c r="O89" s="12"/>
      <c r="P89" s="12"/>
      <c r="Q89" s="12"/>
      <c r="R89" s="12"/>
      <c r="S89" s="12"/>
      <c r="T89" s="12"/>
      <c r="U89" s="12"/>
      <c r="V89" s="12"/>
      <c r="W89" s="12"/>
      <c r="X89" s="12"/>
      <c r="Y89" s="12"/>
      <c r="Z89" s="12"/>
    </row>
    <row r="90" spans="1:26" ht="15.75" x14ac:dyDescent="0.25">
      <c r="A90" s="20"/>
      <c r="B90" s="29"/>
      <c r="C90" s="29"/>
      <c r="D90" s="29"/>
      <c r="E90" s="29"/>
      <c r="F90" s="12"/>
      <c r="G90" s="12"/>
      <c r="H90" s="12"/>
      <c r="I90" s="12"/>
      <c r="J90" s="12"/>
      <c r="K90" s="12"/>
      <c r="L90" s="12"/>
      <c r="M90" s="12"/>
      <c r="N90" s="12"/>
      <c r="O90" s="12"/>
      <c r="P90" s="12"/>
      <c r="Q90" s="12"/>
      <c r="R90" s="12"/>
      <c r="S90" s="12"/>
      <c r="T90" s="12"/>
      <c r="U90" s="12"/>
      <c r="V90" s="12"/>
      <c r="W90" s="12"/>
      <c r="X90" s="12"/>
      <c r="Y90" s="12"/>
      <c r="Z90" s="12"/>
    </row>
    <row r="91" spans="1:26" ht="15.75" x14ac:dyDescent="0.25">
      <c r="A91" s="20"/>
      <c r="B91" s="29"/>
      <c r="C91" s="29"/>
      <c r="D91" s="29"/>
      <c r="E91" s="29"/>
      <c r="F91" s="12"/>
      <c r="G91" s="12"/>
      <c r="H91" s="12"/>
      <c r="I91" s="12"/>
      <c r="J91" s="12"/>
      <c r="K91" s="12"/>
      <c r="L91" s="12"/>
      <c r="M91" s="12"/>
      <c r="N91" s="12"/>
      <c r="O91" s="12"/>
      <c r="P91" s="12"/>
      <c r="Q91" s="12"/>
      <c r="R91" s="12"/>
      <c r="S91" s="12"/>
      <c r="T91" s="12"/>
      <c r="U91" s="12"/>
      <c r="V91" s="12"/>
      <c r="W91" s="12"/>
      <c r="X91" s="12"/>
      <c r="Y91" s="12"/>
      <c r="Z91" s="12"/>
    </row>
    <row r="92" spans="1:26" ht="15.75" x14ac:dyDescent="0.25">
      <c r="A92" s="20"/>
      <c r="B92" s="29"/>
      <c r="C92" s="29"/>
      <c r="D92" s="29"/>
      <c r="E92" s="29"/>
      <c r="F92" s="12"/>
      <c r="G92" s="12"/>
      <c r="H92" s="12"/>
      <c r="I92" s="12"/>
      <c r="J92" s="12"/>
      <c r="K92" s="12"/>
      <c r="L92" s="12"/>
      <c r="M92" s="12"/>
      <c r="N92" s="12"/>
      <c r="O92" s="12"/>
      <c r="P92" s="12"/>
      <c r="Q92" s="12"/>
      <c r="R92" s="12"/>
      <c r="S92" s="12"/>
      <c r="T92" s="12"/>
      <c r="U92" s="12"/>
      <c r="V92" s="12"/>
      <c r="W92" s="12"/>
      <c r="X92" s="12"/>
      <c r="Y92" s="12"/>
      <c r="Z92" s="12"/>
    </row>
    <row r="93" spans="1:26" ht="15.75" x14ac:dyDescent="0.25">
      <c r="A93" s="20"/>
      <c r="B93" s="29"/>
      <c r="C93" s="29"/>
      <c r="D93" s="29"/>
      <c r="E93" s="29"/>
      <c r="F93" s="12"/>
      <c r="G93" s="12"/>
      <c r="H93" s="12"/>
      <c r="I93" s="12"/>
      <c r="J93" s="12"/>
      <c r="K93" s="12"/>
      <c r="L93" s="12"/>
      <c r="M93" s="12"/>
      <c r="N93" s="12"/>
      <c r="O93" s="12"/>
      <c r="P93" s="12"/>
      <c r="Q93" s="12"/>
      <c r="R93" s="12"/>
      <c r="S93" s="12"/>
      <c r="T93" s="12"/>
      <c r="U93" s="12"/>
      <c r="V93" s="12"/>
      <c r="W93" s="12"/>
      <c r="X93" s="12"/>
      <c r="Y93" s="12"/>
      <c r="Z93" s="12"/>
    </row>
    <row r="94" spans="1:26" ht="15.75" x14ac:dyDescent="0.25">
      <c r="A94" s="20"/>
      <c r="B94" s="29"/>
      <c r="C94" s="29"/>
      <c r="D94" s="29"/>
      <c r="E94" s="29"/>
      <c r="F94" s="12"/>
      <c r="G94" s="12"/>
      <c r="H94" s="12"/>
      <c r="I94" s="12"/>
      <c r="J94" s="12"/>
      <c r="K94" s="12"/>
      <c r="L94" s="12"/>
      <c r="M94" s="12"/>
      <c r="N94" s="12"/>
      <c r="O94" s="12"/>
      <c r="P94" s="12"/>
      <c r="Q94" s="12"/>
      <c r="R94" s="12"/>
      <c r="S94" s="12"/>
      <c r="T94" s="12"/>
      <c r="U94" s="12"/>
      <c r="V94" s="12"/>
      <c r="W94" s="12"/>
      <c r="X94" s="12"/>
      <c r="Y94" s="12"/>
      <c r="Z94" s="12"/>
    </row>
    <row r="95" spans="1:26" ht="15.75" x14ac:dyDescent="0.25">
      <c r="A95" s="20"/>
      <c r="B95" s="29"/>
      <c r="C95" s="29"/>
      <c r="D95" s="29"/>
      <c r="E95" s="29"/>
      <c r="F95" s="12"/>
      <c r="G95" s="12"/>
      <c r="H95" s="12"/>
      <c r="I95" s="12"/>
      <c r="J95" s="12"/>
      <c r="K95" s="12"/>
      <c r="L95" s="12"/>
      <c r="M95" s="12"/>
      <c r="N95" s="12"/>
      <c r="O95" s="12"/>
      <c r="P95" s="12"/>
      <c r="Q95" s="12"/>
      <c r="R95" s="12"/>
      <c r="S95" s="12"/>
      <c r="T95" s="12"/>
      <c r="U95" s="12"/>
      <c r="V95" s="12"/>
      <c r="W95" s="12"/>
      <c r="X95" s="12"/>
      <c r="Y95" s="12"/>
      <c r="Z95" s="12"/>
    </row>
    <row r="96" spans="1:26" ht="15.75" x14ac:dyDescent="0.25">
      <c r="A96" s="20"/>
      <c r="B96" s="29"/>
      <c r="C96" s="29"/>
      <c r="D96" s="29"/>
      <c r="E96" s="29"/>
      <c r="F96" s="12"/>
      <c r="G96" s="12"/>
      <c r="H96" s="12"/>
      <c r="I96" s="12"/>
      <c r="J96" s="12"/>
      <c r="K96" s="12"/>
      <c r="L96" s="12"/>
      <c r="M96" s="12"/>
      <c r="N96" s="12"/>
      <c r="O96" s="12"/>
      <c r="P96" s="12"/>
      <c r="Q96" s="12"/>
      <c r="R96" s="12"/>
      <c r="S96" s="12"/>
      <c r="T96" s="12"/>
      <c r="U96" s="12"/>
      <c r="V96" s="12"/>
      <c r="W96" s="12"/>
      <c r="X96" s="12"/>
      <c r="Y96" s="12"/>
      <c r="Z96" s="12"/>
    </row>
    <row r="97" spans="1:26" ht="15.75" x14ac:dyDescent="0.25">
      <c r="A97" s="20"/>
      <c r="B97" s="29"/>
      <c r="C97" s="29"/>
      <c r="D97" s="29"/>
      <c r="E97" s="29"/>
      <c r="F97" s="12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2"/>
      <c r="U97" s="12"/>
      <c r="V97" s="12"/>
      <c r="W97" s="12"/>
      <c r="X97" s="12"/>
      <c r="Y97" s="12"/>
      <c r="Z97" s="12"/>
    </row>
    <row r="98" spans="1:26" ht="15.75" x14ac:dyDescent="0.25">
      <c r="A98" s="20"/>
      <c r="B98" s="29"/>
      <c r="C98" s="29"/>
      <c r="D98" s="29"/>
      <c r="E98" s="29"/>
      <c r="F98" s="12"/>
      <c r="G98" s="12"/>
      <c r="H98" s="12"/>
      <c r="I98" s="12"/>
      <c r="J98" s="12"/>
      <c r="K98" s="12"/>
      <c r="L98" s="12"/>
      <c r="M98" s="12"/>
      <c r="N98" s="12"/>
      <c r="O98" s="12"/>
      <c r="P98" s="12"/>
      <c r="Q98" s="12"/>
      <c r="R98" s="12"/>
      <c r="S98" s="12"/>
      <c r="T98" s="12"/>
      <c r="U98" s="12"/>
      <c r="V98" s="12"/>
      <c r="W98" s="12"/>
      <c r="X98" s="12"/>
      <c r="Y98" s="12"/>
      <c r="Z98" s="12"/>
    </row>
    <row r="99" spans="1:26" ht="15.75" x14ac:dyDescent="0.25">
      <c r="A99" s="20"/>
      <c r="B99" s="29"/>
      <c r="C99" s="29"/>
      <c r="D99" s="29"/>
      <c r="E99" s="29"/>
      <c r="F99" s="12"/>
      <c r="G99" s="12"/>
      <c r="H99" s="12"/>
      <c r="I99" s="12"/>
      <c r="J99" s="12"/>
      <c r="K99" s="12"/>
      <c r="L99" s="12"/>
      <c r="M99" s="12"/>
      <c r="N99" s="12"/>
      <c r="O99" s="12"/>
      <c r="P99" s="12"/>
      <c r="Q99" s="12"/>
      <c r="R99" s="12"/>
      <c r="S99" s="12"/>
      <c r="T99" s="12"/>
      <c r="U99" s="12"/>
      <c r="V99" s="12"/>
      <c r="W99" s="12"/>
      <c r="X99" s="12"/>
      <c r="Y99" s="12"/>
      <c r="Z99" s="12"/>
    </row>
    <row r="100" spans="1:26" ht="15.75" x14ac:dyDescent="0.25">
      <c r="A100" s="20"/>
      <c r="B100" s="29"/>
      <c r="C100" s="29"/>
      <c r="D100" s="29"/>
      <c r="E100" s="29"/>
      <c r="F100" s="12"/>
      <c r="G100" s="12"/>
      <c r="H100" s="12"/>
      <c r="I100" s="12"/>
      <c r="J100" s="12"/>
      <c r="K100" s="12"/>
      <c r="L100" s="12"/>
      <c r="M100" s="12"/>
      <c r="N100" s="12"/>
      <c r="O100" s="12"/>
      <c r="P100" s="12"/>
      <c r="Q100" s="12"/>
      <c r="R100" s="12"/>
      <c r="S100" s="12"/>
      <c r="T100" s="12"/>
      <c r="U100" s="12"/>
      <c r="V100" s="12"/>
      <c r="W100" s="12"/>
      <c r="X100" s="12"/>
      <c r="Y100" s="12"/>
      <c r="Z100" s="12"/>
    </row>
    <row r="101" spans="1:26" ht="15.75" x14ac:dyDescent="0.25">
      <c r="A101" s="20"/>
      <c r="B101" s="29"/>
      <c r="C101" s="29"/>
      <c r="D101" s="29"/>
      <c r="E101" s="29"/>
      <c r="F101" s="12"/>
      <c r="G101" s="12"/>
      <c r="H101" s="12"/>
      <c r="I101" s="12"/>
      <c r="J101" s="12"/>
      <c r="K101" s="12"/>
      <c r="L101" s="12"/>
      <c r="M101" s="12"/>
      <c r="N101" s="12"/>
      <c r="O101" s="12"/>
      <c r="P101" s="12"/>
      <c r="Q101" s="12"/>
      <c r="R101" s="12"/>
      <c r="S101" s="12"/>
      <c r="T101" s="12"/>
      <c r="U101" s="12"/>
      <c r="V101" s="12"/>
      <c r="W101" s="12"/>
      <c r="X101" s="12"/>
      <c r="Y101" s="12"/>
      <c r="Z101" s="12"/>
    </row>
    <row r="102" spans="1:26" ht="15.75" x14ac:dyDescent="0.25">
      <c r="A102" s="20"/>
      <c r="B102" s="29"/>
      <c r="C102" s="29"/>
      <c r="D102" s="29"/>
      <c r="E102" s="29"/>
      <c r="F102" s="12"/>
      <c r="G102" s="12"/>
      <c r="H102" s="12"/>
      <c r="I102" s="12"/>
      <c r="J102" s="12"/>
      <c r="K102" s="12"/>
      <c r="L102" s="12"/>
      <c r="M102" s="12"/>
      <c r="N102" s="12"/>
      <c r="O102" s="12"/>
      <c r="P102" s="12"/>
      <c r="Q102" s="12"/>
      <c r="R102" s="12"/>
      <c r="S102" s="12"/>
      <c r="T102" s="12"/>
      <c r="U102" s="12"/>
      <c r="V102" s="12"/>
      <c r="W102" s="12"/>
      <c r="X102" s="12"/>
      <c r="Y102" s="12"/>
      <c r="Z102" s="12"/>
    </row>
    <row r="103" spans="1:26" ht="15.75" x14ac:dyDescent="0.25">
      <c r="A103" s="20"/>
      <c r="B103" s="29"/>
      <c r="C103" s="29"/>
      <c r="D103" s="29"/>
      <c r="E103" s="29"/>
      <c r="F103" s="12"/>
      <c r="G103" s="12"/>
      <c r="H103" s="12"/>
      <c r="I103" s="12"/>
      <c r="J103" s="12"/>
      <c r="K103" s="12"/>
      <c r="L103" s="12"/>
      <c r="M103" s="12"/>
      <c r="N103" s="12"/>
      <c r="O103" s="12"/>
      <c r="P103" s="12"/>
      <c r="Q103" s="12"/>
      <c r="R103" s="12"/>
      <c r="S103" s="12"/>
      <c r="T103" s="12"/>
      <c r="U103" s="12"/>
      <c r="V103" s="12"/>
      <c r="W103" s="12"/>
      <c r="X103" s="12"/>
      <c r="Y103" s="12"/>
      <c r="Z103" s="12"/>
    </row>
    <row r="104" spans="1:26" ht="15.75" x14ac:dyDescent="0.25">
      <c r="A104" s="20"/>
      <c r="B104" s="29"/>
      <c r="C104" s="29"/>
      <c r="D104" s="29"/>
      <c r="E104" s="29"/>
      <c r="F104" s="12"/>
      <c r="G104" s="12"/>
      <c r="H104" s="12"/>
      <c r="I104" s="12"/>
      <c r="J104" s="12"/>
      <c r="K104" s="12"/>
      <c r="L104" s="12"/>
      <c r="M104" s="12"/>
      <c r="N104" s="12"/>
      <c r="O104" s="12"/>
      <c r="P104" s="12"/>
      <c r="Q104" s="12"/>
      <c r="R104" s="12"/>
      <c r="S104" s="12"/>
      <c r="T104" s="12"/>
      <c r="U104" s="12"/>
      <c r="V104" s="12"/>
      <c r="W104" s="12"/>
      <c r="X104" s="12"/>
      <c r="Y104" s="12"/>
      <c r="Z104" s="12"/>
    </row>
    <row r="105" spans="1:26" ht="15.75" x14ac:dyDescent="0.25">
      <c r="A105" s="20"/>
      <c r="B105" s="29"/>
      <c r="C105" s="29"/>
      <c r="D105" s="29"/>
      <c r="E105" s="29"/>
      <c r="F105" s="12"/>
      <c r="G105" s="12"/>
      <c r="H105" s="12"/>
      <c r="I105" s="12"/>
      <c r="J105" s="12"/>
      <c r="K105" s="12"/>
      <c r="L105" s="12"/>
      <c r="M105" s="12"/>
      <c r="N105" s="12"/>
      <c r="O105" s="12"/>
      <c r="P105" s="12"/>
      <c r="Q105" s="12"/>
      <c r="R105" s="12"/>
      <c r="S105" s="12"/>
      <c r="T105" s="12"/>
      <c r="U105" s="12"/>
      <c r="V105" s="12"/>
      <c r="W105" s="12"/>
      <c r="X105" s="12"/>
      <c r="Y105" s="12"/>
      <c r="Z105" s="12"/>
    </row>
    <row r="106" spans="1:26" ht="15.75" x14ac:dyDescent="0.25">
      <c r="A106" s="20"/>
      <c r="B106" s="29"/>
      <c r="C106" s="29"/>
      <c r="D106" s="29"/>
      <c r="E106" s="29"/>
      <c r="F106" s="12"/>
      <c r="G106" s="12"/>
      <c r="H106" s="12"/>
      <c r="I106" s="12"/>
      <c r="J106" s="12"/>
      <c r="K106" s="12"/>
      <c r="L106" s="12"/>
      <c r="M106" s="12"/>
      <c r="N106" s="12"/>
      <c r="O106" s="12"/>
      <c r="P106" s="12"/>
      <c r="Q106" s="12"/>
      <c r="R106" s="12"/>
      <c r="S106" s="12"/>
      <c r="T106" s="12"/>
      <c r="U106" s="12"/>
      <c r="V106" s="12"/>
      <c r="W106" s="12"/>
      <c r="X106" s="12"/>
      <c r="Y106" s="12"/>
      <c r="Z106" s="12"/>
    </row>
    <row r="107" spans="1:26" ht="15.75" x14ac:dyDescent="0.25">
      <c r="A107" s="20"/>
      <c r="B107" s="29"/>
      <c r="C107" s="29"/>
      <c r="D107" s="29"/>
      <c r="E107" s="29"/>
      <c r="F107" s="12"/>
      <c r="G107" s="12"/>
      <c r="H107" s="12"/>
      <c r="I107" s="12"/>
      <c r="J107" s="12"/>
      <c r="K107" s="12"/>
      <c r="L107" s="12"/>
      <c r="M107" s="12"/>
      <c r="N107" s="12"/>
      <c r="O107" s="12"/>
      <c r="P107" s="12"/>
      <c r="Q107" s="12"/>
      <c r="R107" s="12"/>
      <c r="S107" s="12"/>
      <c r="T107" s="12"/>
      <c r="U107" s="12"/>
      <c r="V107" s="12"/>
      <c r="W107" s="12"/>
      <c r="X107" s="12"/>
      <c r="Y107" s="12"/>
      <c r="Z107" s="12"/>
    </row>
    <row r="108" spans="1:26" ht="15.75" x14ac:dyDescent="0.25">
      <c r="A108" s="20"/>
      <c r="B108" s="29"/>
      <c r="C108" s="29"/>
      <c r="D108" s="29"/>
      <c r="E108" s="29"/>
      <c r="F108" s="12"/>
      <c r="G108" s="12"/>
      <c r="H108" s="12"/>
      <c r="I108" s="12"/>
      <c r="J108" s="12"/>
      <c r="K108" s="12"/>
      <c r="L108" s="12"/>
      <c r="M108" s="12"/>
      <c r="N108" s="12"/>
      <c r="O108" s="12"/>
      <c r="P108" s="12"/>
      <c r="Q108" s="12"/>
      <c r="R108" s="12"/>
      <c r="S108" s="12"/>
      <c r="T108" s="12"/>
      <c r="U108" s="12"/>
      <c r="V108" s="12"/>
      <c r="W108" s="12"/>
      <c r="X108" s="12"/>
      <c r="Y108" s="12"/>
      <c r="Z108" s="12"/>
    </row>
    <row r="109" spans="1:26" ht="15.75" x14ac:dyDescent="0.25">
      <c r="A109" s="20"/>
      <c r="B109" s="29"/>
      <c r="C109" s="29"/>
      <c r="D109" s="29"/>
      <c r="E109" s="29"/>
      <c r="F109" s="12"/>
      <c r="G109" s="12"/>
      <c r="H109" s="12"/>
      <c r="I109" s="12"/>
      <c r="J109" s="12"/>
      <c r="K109" s="12"/>
      <c r="L109" s="12"/>
      <c r="M109" s="12"/>
      <c r="N109" s="12"/>
      <c r="O109" s="12"/>
      <c r="P109" s="12"/>
      <c r="Q109" s="12"/>
      <c r="R109" s="12"/>
      <c r="S109" s="12"/>
      <c r="T109" s="12"/>
      <c r="U109" s="12"/>
      <c r="V109" s="12"/>
      <c r="W109" s="12"/>
      <c r="X109" s="12"/>
      <c r="Y109" s="12"/>
      <c r="Z109" s="12"/>
    </row>
    <row r="110" spans="1:26" ht="15.75" x14ac:dyDescent="0.25">
      <c r="A110" s="20"/>
      <c r="B110" s="29"/>
      <c r="C110" s="29"/>
      <c r="D110" s="29"/>
      <c r="E110" s="29"/>
      <c r="F110" s="12"/>
      <c r="G110" s="12"/>
      <c r="H110" s="12"/>
      <c r="I110" s="12"/>
      <c r="J110" s="12"/>
      <c r="K110" s="12"/>
      <c r="L110" s="12"/>
      <c r="M110" s="12"/>
      <c r="N110" s="12"/>
      <c r="O110" s="12"/>
      <c r="P110" s="12"/>
      <c r="Q110" s="12"/>
      <c r="R110" s="12"/>
      <c r="S110" s="12"/>
      <c r="T110" s="12"/>
      <c r="U110" s="12"/>
      <c r="V110" s="12"/>
      <c r="W110" s="12"/>
      <c r="X110" s="12"/>
      <c r="Y110" s="12"/>
      <c r="Z110" s="12"/>
    </row>
    <row r="111" spans="1:26" ht="15.75" x14ac:dyDescent="0.25">
      <c r="A111" s="20"/>
      <c r="B111" s="29"/>
      <c r="C111" s="29"/>
      <c r="D111" s="29"/>
      <c r="E111" s="29"/>
      <c r="F111" s="12"/>
      <c r="G111" s="12"/>
      <c r="H111" s="12"/>
      <c r="I111" s="12"/>
      <c r="J111" s="12"/>
      <c r="K111" s="12"/>
      <c r="L111" s="12"/>
      <c r="M111" s="12"/>
      <c r="N111" s="12"/>
      <c r="O111" s="12"/>
      <c r="P111" s="12"/>
      <c r="Q111" s="12"/>
      <c r="R111" s="12"/>
      <c r="S111" s="12"/>
      <c r="T111" s="12"/>
      <c r="U111" s="12"/>
      <c r="V111" s="12"/>
      <c r="W111" s="12"/>
      <c r="X111" s="12"/>
      <c r="Y111" s="12"/>
      <c r="Z111" s="12"/>
    </row>
    <row r="112" spans="1:26" ht="15.75" x14ac:dyDescent="0.25">
      <c r="A112" s="20"/>
      <c r="B112" s="29"/>
      <c r="C112" s="29"/>
      <c r="D112" s="29"/>
      <c r="E112" s="29"/>
      <c r="F112" s="12"/>
      <c r="G112" s="12"/>
      <c r="H112" s="12"/>
      <c r="I112" s="12"/>
      <c r="J112" s="12"/>
      <c r="K112" s="12"/>
      <c r="L112" s="12"/>
      <c r="M112" s="12"/>
      <c r="N112" s="12"/>
      <c r="O112" s="12"/>
      <c r="P112" s="12"/>
      <c r="Q112" s="12"/>
      <c r="R112" s="12"/>
      <c r="S112" s="12"/>
      <c r="T112" s="12"/>
      <c r="U112" s="12"/>
      <c r="V112" s="12"/>
      <c r="W112" s="12"/>
      <c r="X112" s="12"/>
      <c r="Y112" s="12"/>
      <c r="Z112" s="12"/>
    </row>
    <row r="113" spans="1:26" ht="15.75" x14ac:dyDescent="0.25">
      <c r="A113" s="20"/>
      <c r="B113" s="29"/>
      <c r="C113" s="29"/>
      <c r="D113" s="29"/>
      <c r="E113" s="29"/>
      <c r="F113" s="12"/>
      <c r="G113" s="12"/>
      <c r="H113" s="12"/>
      <c r="I113" s="12"/>
      <c r="J113" s="12"/>
      <c r="K113" s="12"/>
      <c r="L113" s="12"/>
      <c r="M113" s="12"/>
      <c r="N113" s="12"/>
      <c r="O113" s="12"/>
      <c r="P113" s="12"/>
      <c r="Q113" s="12"/>
      <c r="R113" s="12"/>
      <c r="S113" s="12"/>
      <c r="T113" s="12"/>
      <c r="U113" s="12"/>
      <c r="V113" s="12"/>
      <c r="W113" s="12"/>
      <c r="X113" s="12"/>
      <c r="Y113" s="12"/>
      <c r="Z113" s="12"/>
    </row>
    <row r="114" spans="1:26" ht="15.75" x14ac:dyDescent="0.25">
      <c r="A114" s="20"/>
      <c r="B114" s="29"/>
      <c r="C114" s="29"/>
      <c r="D114" s="29"/>
      <c r="E114" s="29"/>
      <c r="F114" s="12"/>
      <c r="G114" s="12"/>
      <c r="H114" s="12"/>
      <c r="I114" s="12"/>
      <c r="J114" s="12"/>
      <c r="K114" s="12"/>
      <c r="L114" s="12"/>
      <c r="M114" s="12"/>
      <c r="N114" s="12"/>
      <c r="O114" s="12"/>
      <c r="P114" s="12"/>
      <c r="Q114" s="12"/>
      <c r="R114" s="12"/>
      <c r="S114" s="12"/>
      <c r="T114" s="12"/>
      <c r="U114" s="12"/>
      <c r="V114" s="12"/>
      <c r="W114" s="12"/>
      <c r="X114" s="12"/>
      <c r="Y114" s="12"/>
      <c r="Z114" s="12"/>
    </row>
    <row r="115" spans="1:26" ht="15.75" x14ac:dyDescent="0.25">
      <c r="A115" s="20"/>
      <c r="B115" s="29"/>
      <c r="C115" s="29"/>
      <c r="D115" s="29"/>
      <c r="E115" s="29"/>
      <c r="F115" s="12"/>
      <c r="G115" s="12"/>
      <c r="H115" s="12"/>
      <c r="I115" s="12"/>
      <c r="J115" s="12"/>
      <c r="K115" s="12"/>
      <c r="L115" s="12"/>
      <c r="M115" s="12"/>
      <c r="N115" s="12"/>
      <c r="O115" s="12"/>
      <c r="P115" s="12"/>
      <c r="Q115" s="12"/>
      <c r="R115" s="12"/>
      <c r="S115" s="12"/>
      <c r="T115" s="12"/>
      <c r="U115" s="12"/>
      <c r="V115" s="12"/>
      <c r="W115" s="12"/>
      <c r="X115" s="12"/>
      <c r="Y115" s="12"/>
      <c r="Z115" s="12"/>
    </row>
    <row r="116" spans="1:26" ht="15.75" x14ac:dyDescent="0.25">
      <c r="A116" s="20"/>
      <c r="B116" s="29"/>
      <c r="C116" s="29"/>
      <c r="D116" s="29"/>
      <c r="E116" s="29"/>
      <c r="F116" s="12"/>
      <c r="G116" s="12"/>
      <c r="H116" s="12"/>
      <c r="I116" s="12"/>
      <c r="J116" s="12"/>
      <c r="K116" s="12"/>
      <c r="L116" s="12"/>
      <c r="M116" s="12"/>
      <c r="N116" s="12"/>
      <c r="O116" s="12"/>
      <c r="P116" s="12"/>
      <c r="Q116" s="12"/>
      <c r="R116" s="12"/>
      <c r="S116" s="12"/>
      <c r="T116" s="12"/>
      <c r="U116" s="12"/>
      <c r="V116" s="12"/>
      <c r="W116" s="12"/>
      <c r="X116" s="12"/>
      <c r="Y116" s="12"/>
      <c r="Z116" s="12"/>
    </row>
    <row r="117" spans="1:26" ht="15.75" x14ac:dyDescent="0.25">
      <c r="A117" s="20"/>
      <c r="B117" s="29"/>
      <c r="C117" s="29"/>
      <c r="D117" s="29"/>
      <c r="E117" s="29"/>
      <c r="F117" s="12"/>
      <c r="G117" s="12"/>
      <c r="H117" s="12"/>
      <c r="I117" s="12"/>
      <c r="J117" s="12"/>
      <c r="K117" s="12"/>
      <c r="L117" s="12"/>
      <c r="M117" s="12"/>
      <c r="N117" s="12"/>
      <c r="O117" s="12"/>
      <c r="P117" s="12"/>
      <c r="Q117" s="12"/>
      <c r="R117" s="12"/>
      <c r="S117" s="12"/>
      <c r="T117" s="12"/>
      <c r="U117" s="12"/>
      <c r="V117" s="12"/>
      <c r="W117" s="12"/>
      <c r="X117" s="12"/>
      <c r="Y117" s="12"/>
      <c r="Z117" s="12"/>
    </row>
    <row r="118" spans="1:26" ht="15.75" x14ac:dyDescent="0.25">
      <c r="A118" s="20"/>
      <c r="B118" s="29"/>
      <c r="C118" s="29"/>
      <c r="D118" s="29"/>
      <c r="E118" s="29"/>
      <c r="F118" s="12"/>
      <c r="G118" s="12"/>
      <c r="H118" s="12"/>
      <c r="I118" s="12"/>
      <c r="J118" s="12"/>
      <c r="K118" s="12"/>
      <c r="L118" s="12"/>
      <c r="M118" s="12"/>
      <c r="N118" s="12"/>
      <c r="O118" s="12"/>
      <c r="P118" s="12"/>
      <c r="Q118" s="12"/>
      <c r="R118" s="12"/>
      <c r="S118" s="12"/>
      <c r="T118" s="12"/>
      <c r="U118" s="12"/>
      <c r="V118" s="12"/>
      <c r="W118" s="12"/>
      <c r="X118" s="12"/>
      <c r="Y118" s="12"/>
      <c r="Z118" s="12"/>
    </row>
    <row r="119" spans="1:26" ht="15.75" x14ac:dyDescent="0.25">
      <c r="A119" s="20"/>
      <c r="B119" s="29"/>
      <c r="C119" s="29"/>
      <c r="D119" s="29"/>
      <c r="E119" s="29"/>
      <c r="F119" s="12"/>
      <c r="G119" s="12"/>
      <c r="H119" s="12"/>
      <c r="I119" s="12"/>
      <c r="J119" s="12"/>
      <c r="K119" s="12"/>
      <c r="L119" s="12"/>
      <c r="M119" s="12"/>
      <c r="N119" s="12"/>
      <c r="O119" s="12"/>
      <c r="P119" s="12"/>
      <c r="Q119" s="12"/>
      <c r="R119" s="12"/>
      <c r="S119" s="12"/>
      <c r="T119" s="12"/>
      <c r="U119" s="12"/>
      <c r="V119" s="12"/>
      <c r="W119" s="12"/>
      <c r="X119" s="12"/>
      <c r="Y119" s="12"/>
      <c r="Z119" s="12"/>
    </row>
    <row r="120" spans="1:26" ht="15.75" x14ac:dyDescent="0.25">
      <c r="A120" s="20"/>
      <c r="B120" s="29"/>
      <c r="C120" s="29"/>
      <c r="D120" s="29"/>
      <c r="E120" s="29"/>
      <c r="F120" s="12"/>
      <c r="G120" s="12"/>
      <c r="H120" s="12"/>
      <c r="I120" s="12"/>
      <c r="J120" s="12"/>
      <c r="K120" s="12"/>
      <c r="L120" s="12"/>
      <c r="M120" s="12"/>
      <c r="N120" s="12"/>
      <c r="O120" s="12"/>
      <c r="P120" s="12"/>
      <c r="Q120" s="12"/>
      <c r="R120" s="12"/>
      <c r="S120" s="12"/>
      <c r="T120" s="12"/>
      <c r="U120" s="12"/>
      <c r="V120" s="12"/>
      <c r="W120" s="12"/>
      <c r="X120" s="12"/>
      <c r="Y120" s="12"/>
      <c r="Z120" s="12"/>
    </row>
    <row r="121" spans="1:26" ht="15.75" x14ac:dyDescent="0.25">
      <c r="A121" s="20"/>
      <c r="B121" s="29"/>
      <c r="C121" s="29"/>
      <c r="D121" s="29"/>
      <c r="E121" s="29"/>
      <c r="F121" s="12"/>
      <c r="G121" s="12"/>
      <c r="H121" s="12"/>
      <c r="I121" s="12"/>
      <c r="J121" s="12"/>
      <c r="K121" s="12"/>
      <c r="L121" s="12"/>
      <c r="M121" s="12"/>
      <c r="N121" s="12"/>
      <c r="O121" s="12"/>
      <c r="P121" s="12"/>
      <c r="Q121" s="12"/>
      <c r="R121" s="12"/>
      <c r="S121" s="12"/>
      <c r="T121" s="12"/>
      <c r="U121" s="12"/>
      <c r="V121" s="12"/>
      <c r="W121" s="12"/>
      <c r="X121" s="12"/>
      <c r="Y121" s="12"/>
      <c r="Z121" s="12"/>
    </row>
    <row r="122" spans="1:26" ht="15.75" x14ac:dyDescent="0.25">
      <c r="A122" s="20"/>
      <c r="B122" s="29"/>
      <c r="C122" s="29"/>
      <c r="D122" s="29"/>
      <c r="E122" s="29"/>
      <c r="F122" s="12"/>
      <c r="G122" s="12"/>
      <c r="H122" s="12"/>
      <c r="I122" s="12"/>
      <c r="J122" s="12"/>
      <c r="K122" s="12"/>
      <c r="L122" s="12"/>
      <c r="M122" s="12"/>
      <c r="N122" s="12"/>
      <c r="O122" s="12"/>
      <c r="P122" s="12"/>
      <c r="Q122" s="12"/>
      <c r="R122" s="12"/>
      <c r="S122" s="12"/>
      <c r="T122" s="12"/>
      <c r="U122" s="12"/>
      <c r="V122" s="12"/>
      <c r="W122" s="12"/>
      <c r="X122" s="12"/>
      <c r="Y122" s="12"/>
      <c r="Z122" s="12"/>
    </row>
    <row r="123" spans="1:26" ht="15.75" x14ac:dyDescent="0.25">
      <c r="A123" s="20"/>
      <c r="B123" s="29"/>
      <c r="C123" s="29"/>
      <c r="D123" s="29"/>
      <c r="E123" s="29"/>
      <c r="F123" s="12"/>
      <c r="G123" s="12"/>
      <c r="H123" s="12"/>
      <c r="I123" s="12"/>
      <c r="J123" s="12"/>
      <c r="K123" s="12"/>
      <c r="L123" s="12"/>
      <c r="M123" s="12"/>
      <c r="N123" s="12"/>
      <c r="O123" s="12"/>
      <c r="P123" s="12"/>
      <c r="Q123" s="12"/>
      <c r="R123" s="12"/>
      <c r="S123" s="12"/>
      <c r="T123" s="12"/>
      <c r="U123" s="12"/>
      <c r="V123" s="12"/>
      <c r="W123" s="12"/>
      <c r="X123" s="12"/>
      <c r="Y123" s="12"/>
      <c r="Z123" s="12"/>
    </row>
    <row r="124" spans="1:26" ht="15.75" x14ac:dyDescent="0.25">
      <c r="A124" s="20"/>
      <c r="B124" s="29"/>
      <c r="C124" s="29"/>
      <c r="D124" s="29"/>
      <c r="E124" s="29"/>
      <c r="F124" s="12"/>
      <c r="G124" s="12"/>
      <c r="H124" s="12"/>
      <c r="I124" s="12"/>
      <c r="J124" s="12"/>
      <c r="K124" s="12"/>
      <c r="L124" s="12"/>
      <c r="M124" s="12"/>
      <c r="N124" s="12"/>
      <c r="O124" s="12"/>
      <c r="P124" s="12"/>
      <c r="Q124" s="12"/>
      <c r="R124" s="12"/>
      <c r="S124" s="12"/>
      <c r="T124" s="12"/>
      <c r="U124" s="12"/>
      <c r="V124" s="12"/>
      <c r="W124" s="12"/>
      <c r="X124" s="12"/>
      <c r="Y124" s="12"/>
      <c r="Z124" s="12"/>
    </row>
    <row r="125" spans="1:26" ht="15.75" x14ac:dyDescent="0.25">
      <c r="A125" s="20"/>
      <c r="B125" s="29"/>
      <c r="C125" s="29"/>
      <c r="D125" s="29"/>
      <c r="E125" s="29"/>
      <c r="F125" s="12"/>
      <c r="G125" s="12"/>
      <c r="H125" s="12"/>
      <c r="I125" s="12"/>
      <c r="J125" s="12"/>
      <c r="K125" s="12"/>
      <c r="L125" s="12"/>
      <c r="M125" s="12"/>
      <c r="N125" s="12"/>
      <c r="O125" s="12"/>
      <c r="P125" s="12"/>
      <c r="Q125" s="12"/>
      <c r="R125" s="12"/>
      <c r="S125" s="12"/>
      <c r="T125" s="12"/>
      <c r="U125" s="12"/>
      <c r="V125" s="12"/>
      <c r="W125" s="12"/>
      <c r="X125" s="12"/>
      <c r="Y125" s="12"/>
      <c r="Z125" s="12"/>
    </row>
    <row r="126" spans="1:26" ht="15.75" x14ac:dyDescent="0.25">
      <c r="A126" s="20"/>
      <c r="B126" s="29"/>
      <c r="C126" s="29"/>
      <c r="D126" s="29"/>
      <c r="E126" s="29"/>
      <c r="F126" s="12"/>
      <c r="G126" s="12"/>
      <c r="H126" s="12"/>
      <c r="I126" s="12"/>
      <c r="J126" s="12"/>
      <c r="K126" s="12"/>
      <c r="L126" s="12"/>
      <c r="M126" s="12"/>
      <c r="N126" s="12"/>
      <c r="O126" s="12"/>
      <c r="P126" s="12"/>
      <c r="Q126" s="12"/>
      <c r="R126" s="12"/>
      <c r="S126" s="12"/>
      <c r="T126" s="12"/>
      <c r="U126" s="12"/>
      <c r="V126" s="12"/>
      <c r="W126" s="12"/>
      <c r="X126" s="12"/>
      <c r="Y126" s="12"/>
      <c r="Z126" s="12"/>
    </row>
    <row r="127" spans="1:26" ht="15.75" x14ac:dyDescent="0.25">
      <c r="A127" s="20"/>
      <c r="B127" s="29"/>
      <c r="C127" s="29"/>
      <c r="D127" s="29"/>
      <c r="E127" s="29"/>
      <c r="F127" s="12"/>
      <c r="G127" s="12"/>
      <c r="H127" s="12"/>
      <c r="I127" s="12"/>
      <c r="J127" s="12"/>
      <c r="K127" s="12"/>
      <c r="L127" s="12"/>
      <c r="M127" s="12"/>
      <c r="N127" s="12"/>
      <c r="O127" s="12"/>
      <c r="P127" s="12"/>
      <c r="Q127" s="12"/>
      <c r="R127" s="12"/>
      <c r="S127" s="12"/>
      <c r="T127" s="12"/>
      <c r="U127" s="12"/>
      <c r="V127" s="12"/>
      <c r="W127" s="12"/>
      <c r="X127" s="12"/>
      <c r="Y127" s="12"/>
      <c r="Z127" s="12"/>
    </row>
    <row r="128" spans="1:26" ht="15.75" x14ac:dyDescent="0.25">
      <c r="A128" s="20"/>
      <c r="B128" s="29"/>
      <c r="C128" s="29"/>
      <c r="D128" s="29"/>
      <c r="E128" s="29"/>
      <c r="F128" s="12"/>
      <c r="G128" s="12"/>
      <c r="H128" s="12"/>
      <c r="I128" s="12"/>
      <c r="J128" s="12"/>
      <c r="K128" s="12"/>
      <c r="L128" s="12"/>
      <c r="M128" s="12"/>
      <c r="N128" s="12"/>
      <c r="O128" s="12"/>
      <c r="P128" s="12"/>
      <c r="Q128" s="12"/>
      <c r="R128" s="12"/>
      <c r="S128" s="12"/>
      <c r="T128" s="12"/>
      <c r="U128" s="12"/>
      <c r="V128" s="12"/>
      <c r="W128" s="12"/>
      <c r="X128" s="12"/>
      <c r="Y128" s="12"/>
      <c r="Z128" s="12"/>
    </row>
    <row r="129" spans="1:26" ht="15.75" x14ac:dyDescent="0.25">
      <c r="A129" s="20"/>
      <c r="B129" s="29"/>
      <c r="C129" s="29"/>
      <c r="D129" s="29"/>
      <c r="E129" s="29"/>
      <c r="F129" s="12"/>
      <c r="G129" s="12"/>
      <c r="H129" s="12"/>
      <c r="I129" s="12"/>
      <c r="J129" s="12"/>
      <c r="K129" s="12"/>
      <c r="L129" s="12"/>
      <c r="M129" s="12"/>
      <c r="N129" s="12"/>
      <c r="O129" s="12"/>
      <c r="P129" s="12"/>
      <c r="Q129" s="12"/>
      <c r="R129" s="12"/>
      <c r="S129" s="12"/>
      <c r="T129" s="12"/>
      <c r="U129" s="12"/>
      <c r="V129" s="12"/>
      <c r="W129" s="12"/>
      <c r="X129" s="12"/>
      <c r="Y129" s="12"/>
      <c r="Z129" s="12"/>
    </row>
    <row r="130" spans="1:26" ht="15.75" x14ac:dyDescent="0.25">
      <c r="A130" s="20"/>
      <c r="B130" s="29"/>
      <c r="C130" s="29"/>
      <c r="D130" s="29"/>
      <c r="E130" s="29"/>
      <c r="F130" s="12"/>
      <c r="G130" s="12"/>
      <c r="H130" s="12"/>
      <c r="I130" s="12"/>
      <c r="J130" s="12"/>
      <c r="K130" s="12"/>
      <c r="L130" s="12"/>
      <c r="M130" s="12"/>
      <c r="N130" s="12"/>
      <c r="O130" s="12"/>
      <c r="P130" s="12"/>
      <c r="Q130" s="12"/>
      <c r="R130" s="12"/>
      <c r="S130" s="12"/>
      <c r="T130" s="12"/>
      <c r="U130" s="12"/>
      <c r="V130" s="12"/>
      <c r="W130" s="12"/>
      <c r="X130" s="12"/>
      <c r="Y130" s="12"/>
      <c r="Z130" s="12"/>
    </row>
    <row r="131" spans="1:26" ht="15.75" x14ac:dyDescent="0.25">
      <c r="A131" s="20"/>
      <c r="B131" s="29"/>
      <c r="C131" s="29"/>
      <c r="D131" s="29"/>
      <c r="E131" s="29"/>
      <c r="F131" s="12"/>
      <c r="G131" s="12"/>
      <c r="H131" s="12"/>
      <c r="I131" s="12"/>
      <c r="J131" s="12"/>
      <c r="K131" s="12"/>
      <c r="L131" s="12"/>
      <c r="M131" s="12"/>
      <c r="N131" s="12"/>
      <c r="O131" s="12"/>
      <c r="P131" s="12"/>
      <c r="Q131" s="12"/>
      <c r="R131" s="12"/>
      <c r="S131" s="12"/>
      <c r="T131" s="12"/>
      <c r="U131" s="12"/>
      <c r="V131" s="12"/>
      <c r="W131" s="12"/>
      <c r="X131" s="12"/>
      <c r="Y131" s="12"/>
      <c r="Z131" s="12"/>
    </row>
    <row r="132" spans="1:26" ht="15.75" x14ac:dyDescent="0.25">
      <c r="A132" s="20"/>
      <c r="B132" s="29"/>
      <c r="C132" s="29"/>
      <c r="D132" s="29"/>
      <c r="E132" s="29"/>
      <c r="F132" s="12"/>
      <c r="G132" s="12"/>
      <c r="H132" s="12"/>
      <c r="I132" s="12"/>
      <c r="J132" s="12"/>
      <c r="K132" s="12"/>
      <c r="L132" s="12"/>
      <c r="M132" s="12"/>
      <c r="N132" s="12"/>
      <c r="O132" s="12"/>
      <c r="P132" s="12"/>
      <c r="Q132" s="12"/>
      <c r="R132" s="12"/>
      <c r="S132" s="12"/>
      <c r="T132" s="12"/>
      <c r="U132" s="12"/>
      <c r="V132" s="12"/>
      <c r="W132" s="12"/>
      <c r="X132" s="12"/>
      <c r="Y132" s="12"/>
      <c r="Z132" s="12"/>
    </row>
    <row r="133" spans="1:26" ht="15.75" x14ac:dyDescent="0.25">
      <c r="A133" s="20"/>
      <c r="B133" s="29"/>
      <c r="C133" s="29"/>
      <c r="D133" s="29"/>
      <c r="E133" s="29"/>
      <c r="F133" s="12"/>
      <c r="G133" s="12"/>
      <c r="H133" s="12"/>
      <c r="I133" s="12"/>
      <c r="J133" s="12"/>
      <c r="K133" s="12"/>
      <c r="L133" s="12"/>
      <c r="M133" s="12"/>
      <c r="N133" s="12"/>
      <c r="O133" s="12"/>
      <c r="P133" s="12"/>
      <c r="Q133" s="12"/>
      <c r="R133" s="12"/>
      <c r="S133" s="12"/>
      <c r="T133" s="12"/>
      <c r="U133" s="12"/>
      <c r="V133" s="12"/>
      <c r="W133" s="12"/>
      <c r="X133" s="12"/>
      <c r="Y133" s="12"/>
      <c r="Z133" s="12"/>
    </row>
    <row r="134" spans="1:26" ht="15.75" x14ac:dyDescent="0.25">
      <c r="A134" s="20"/>
      <c r="B134" s="29"/>
      <c r="C134" s="29"/>
      <c r="D134" s="29"/>
      <c r="E134" s="29"/>
      <c r="F134" s="12"/>
      <c r="G134" s="12"/>
      <c r="H134" s="12"/>
      <c r="I134" s="12"/>
      <c r="J134" s="12"/>
      <c r="K134" s="12"/>
      <c r="L134" s="12"/>
      <c r="M134" s="12"/>
      <c r="N134" s="12"/>
      <c r="O134" s="12"/>
      <c r="P134" s="12"/>
      <c r="Q134" s="12"/>
      <c r="R134" s="12"/>
      <c r="S134" s="12"/>
      <c r="T134" s="12"/>
      <c r="U134" s="12"/>
      <c r="V134" s="12"/>
      <c r="W134" s="12"/>
      <c r="X134" s="12"/>
      <c r="Y134" s="12"/>
      <c r="Z134" s="12"/>
    </row>
    <row r="135" spans="1:26" ht="15.75" x14ac:dyDescent="0.25">
      <c r="A135" s="20"/>
      <c r="B135" s="29"/>
      <c r="C135" s="29"/>
      <c r="D135" s="29"/>
      <c r="E135" s="29"/>
      <c r="F135" s="12"/>
      <c r="G135" s="12"/>
      <c r="H135" s="12"/>
      <c r="I135" s="12"/>
      <c r="J135" s="12"/>
      <c r="K135" s="12"/>
      <c r="L135" s="12"/>
      <c r="M135" s="12"/>
      <c r="N135" s="12"/>
      <c r="O135" s="12"/>
      <c r="P135" s="12"/>
      <c r="Q135" s="12"/>
      <c r="R135" s="12"/>
      <c r="S135" s="12"/>
      <c r="T135" s="12"/>
      <c r="U135" s="12"/>
      <c r="V135" s="12"/>
      <c r="W135" s="12"/>
      <c r="X135" s="12"/>
      <c r="Y135" s="12"/>
      <c r="Z135" s="12"/>
    </row>
    <row r="136" spans="1:26" ht="15.75" x14ac:dyDescent="0.25">
      <c r="A136" s="20"/>
      <c r="B136" s="29"/>
      <c r="C136" s="29"/>
      <c r="D136" s="29"/>
      <c r="E136" s="29"/>
      <c r="F136" s="12"/>
      <c r="G136" s="12"/>
      <c r="H136" s="12"/>
      <c r="I136" s="12"/>
      <c r="J136" s="12"/>
      <c r="K136" s="12"/>
      <c r="L136" s="12"/>
      <c r="M136" s="12"/>
      <c r="N136" s="12"/>
      <c r="O136" s="12"/>
      <c r="P136" s="12"/>
      <c r="Q136" s="12"/>
      <c r="R136" s="12"/>
      <c r="S136" s="12"/>
      <c r="T136" s="12"/>
      <c r="U136" s="12"/>
      <c r="V136" s="12"/>
      <c r="W136" s="12"/>
      <c r="X136" s="12"/>
      <c r="Y136" s="12"/>
      <c r="Z136" s="12"/>
    </row>
    <row r="137" spans="1:26" ht="15.75" x14ac:dyDescent="0.25">
      <c r="A137" s="20"/>
      <c r="B137" s="29"/>
      <c r="C137" s="29"/>
      <c r="D137" s="29"/>
      <c r="E137" s="29"/>
      <c r="F137" s="12"/>
      <c r="G137" s="12"/>
      <c r="H137" s="12"/>
      <c r="I137" s="12"/>
      <c r="J137" s="12"/>
      <c r="K137" s="12"/>
      <c r="L137" s="12"/>
      <c r="M137" s="12"/>
      <c r="N137" s="12"/>
      <c r="O137" s="12"/>
      <c r="P137" s="12"/>
      <c r="Q137" s="12"/>
      <c r="R137" s="12"/>
      <c r="S137" s="12"/>
      <c r="T137" s="12"/>
      <c r="U137" s="12"/>
      <c r="V137" s="12"/>
      <c r="W137" s="12"/>
      <c r="X137" s="12"/>
      <c r="Y137" s="12"/>
      <c r="Z137" s="12"/>
    </row>
    <row r="138" spans="1:26" ht="15.75" x14ac:dyDescent="0.25">
      <c r="A138" s="20"/>
      <c r="B138" s="29"/>
      <c r="C138" s="29"/>
      <c r="D138" s="29"/>
      <c r="E138" s="29"/>
      <c r="F138" s="12"/>
      <c r="G138" s="12"/>
      <c r="H138" s="12"/>
      <c r="I138" s="12"/>
      <c r="J138" s="12"/>
      <c r="K138" s="12"/>
      <c r="L138" s="12"/>
      <c r="M138" s="12"/>
      <c r="N138" s="12"/>
      <c r="O138" s="12"/>
      <c r="P138" s="12"/>
      <c r="Q138" s="12"/>
      <c r="R138" s="12"/>
      <c r="S138" s="12"/>
      <c r="T138" s="12"/>
      <c r="U138" s="12"/>
      <c r="V138" s="12"/>
      <c r="W138" s="12"/>
      <c r="X138" s="12"/>
      <c r="Y138" s="12"/>
      <c r="Z138" s="12"/>
    </row>
    <row r="139" spans="1:26" ht="15.75" x14ac:dyDescent="0.25">
      <c r="A139" s="20"/>
      <c r="B139" s="29"/>
      <c r="C139" s="29"/>
      <c r="D139" s="29"/>
      <c r="E139" s="29"/>
      <c r="F139" s="12"/>
      <c r="G139" s="12"/>
      <c r="H139" s="12"/>
      <c r="I139" s="12"/>
      <c r="J139" s="12"/>
      <c r="K139" s="12"/>
      <c r="L139" s="12"/>
      <c r="M139" s="12"/>
      <c r="N139" s="12"/>
      <c r="O139" s="12"/>
      <c r="P139" s="12"/>
      <c r="Q139" s="12"/>
      <c r="R139" s="12"/>
      <c r="S139" s="12"/>
      <c r="T139" s="12"/>
      <c r="U139" s="12"/>
      <c r="V139" s="12"/>
      <c r="W139" s="12"/>
      <c r="X139" s="12"/>
      <c r="Y139" s="12"/>
      <c r="Z139" s="12"/>
    </row>
    <row r="140" spans="1:26" ht="15.75" x14ac:dyDescent="0.25">
      <c r="A140" s="20"/>
      <c r="B140" s="29"/>
      <c r="C140" s="29"/>
      <c r="D140" s="29"/>
      <c r="E140" s="29"/>
      <c r="F140" s="12"/>
      <c r="G140" s="12"/>
      <c r="H140" s="12"/>
      <c r="I140" s="12"/>
      <c r="J140" s="12"/>
      <c r="K140" s="12"/>
      <c r="L140" s="12"/>
      <c r="M140" s="12"/>
      <c r="N140" s="12"/>
      <c r="O140" s="12"/>
      <c r="P140" s="12"/>
      <c r="Q140" s="12"/>
      <c r="R140" s="12"/>
      <c r="S140" s="12"/>
      <c r="T140" s="12"/>
      <c r="U140" s="12"/>
      <c r="V140" s="12"/>
      <c r="W140" s="12"/>
      <c r="X140" s="12"/>
      <c r="Y140" s="12"/>
      <c r="Z140" s="12"/>
    </row>
    <row r="141" spans="1:26" ht="15.75" x14ac:dyDescent="0.25">
      <c r="A141" s="20"/>
      <c r="B141" s="29"/>
      <c r="C141" s="29"/>
      <c r="D141" s="29"/>
      <c r="E141" s="29"/>
      <c r="F141" s="12"/>
      <c r="G141" s="12"/>
      <c r="H141" s="12"/>
      <c r="I141" s="12"/>
      <c r="J141" s="12"/>
      <c r="K141" s="12"/>
      <c r="L141" s="12"/>
      <c r="M141" s="12"/>
      <c r="N141" s="12"/>
      <c r="O141" s="12"/>
      <c r="P141" s="12"/>
      <c r="Q141" s="12"/>
      <c r="R141" s="12"/>
      <c r="S141" s="12"/>
      <c r="T141" s="12"/>
      <c r="U141" s="12"/>
      <c r="V141" s="12"/>
      <c r="W141" s="12"/>
      <c r="X141" s="12"/>
      <c r="Y141" s="12"/>
      <c r="Z141" s="12"/>
    </row>
    <row r="142" spans="1:26" ht="15.75" x14ac:dyDescent="0.25">
      <c r="A142" s="20"/>
      <c r="B142" s="29"/>
      <c r="C142" s="29"/>
      <c r="D142" s="29"/>
      <c r="E142" s="29"/>
      <c r="F142" s="12"/>
      <c r="G142" s="12"/>
      <c r="H142" s="12"/>
      <c r="I142" s="12"/>
      <c r="J142" s="12"/>
      <c r="K142" s="12"/>
      <c r="L142" s="12"/>
      <c r="M142" s="12"/>
      <c r="N142" s="12"/>
      <c r="O142" s="12"/>
      <c r="P142" s="12"/>
      <c r="Q142" s="12"/>
      <c r="R142" s="12"/>
      <c r="S142" s="12"/>
      <c r="T142" s="12"/>
      <c r="U142" s="12"/>
      <c r="V142" s="12"/>
      <c r="W142" s="12"/>
      <c r="X142" s="12"/>
      <c r="Y142" s="12"/>
      <c r="Z142" s="12"/>
    </row>
    <row r="143" spans="1:26" ht="15.75" x14ac:dyDescent="0.25">
      <c r="A143" s="20"/>
      <c r="B143" s="29"/>
      <c r="C143" s="29"/>
      <c r="D143" s="29"/>
      <c r="E143" s="29"/>
      <c r="F143" s="12"/>
      <c r="G143" s="12"/>
      <c r="H143" s="12"/>
      <c r="I143" s="12"/>
      <c r="J143" s="12"/>
      <c r="K143" s="12"/>
      <c r="L143" s="12"/>
      <c r="M143" s="12"/>
      <c r="N143" s="12"/>
      <c r="O143" s="12"/>
      <c r="P143" s="12"/>
      <c r="Q143" s="12"/>
      <c r="R143" s="12"/>
      <c r="S143" s="12"/>
      <c r="T143" s="12"/>
      <c r="U143" s="12"/>
      <c r="V143" s="12"/>
      <c r="W143" s="12"/>
      <c r="X143" s="12"/>
      <c r="Y143" s="12"/>
      <c r="Z143" s="12"/>
    </row>
    <row r="144" spans="1:26" ht="15.75" x14ac:dyDescent="0.25">
      <c r="A144" s="20"/>
      <c r="B144" s="29"/>
      <c r="C144" s="29"/>
      <c r="D144" s="29"/>
      <c r="E144" s="29"/>
      <c r="F144" s="12"/>
      <c r="G144" s="12"/>
      <c r="H144" s="12"/>
      <c r="I144" s="12"/>
      <c r="J144" s="12"/>
      <c r="K144" s="12"/>
      <c r="L144" s="12"/>
      <c r="M144" s="12"/>
      <c r="N144" s="12"/>
      <c r="O144" s="12"/>
      <c r="P144" s="12"/>
      <c r="Q144" s="12"/>
      <c r="R144" s="12"/>
      <c r="S144" s="12"/>
      <c r="T144" s="12"/>
      <c r="U144" s="12"/>
      <c r="V144" s="12"/>
      <c r="W144" s="12"/>
      <c r="X144" s="12"/>
      <c r="Y144" s="12"/>
      <c r="Z144" s="12"/>
    </row>
    <row r="145" spans="1:26" ht="15.75" x14ac:dyDescent="0.25">
      <c r="A145" s="20"/>
      <c r="B145" s="29"/>
      <c r="C145" s="29"/>
      <c r="D145" s="29"/>
      <c r="E145" s="29"/>
      <c r="F145" s="12"/>
      <c r="G145" s="12"/>
      <c r="H145" s="12"/>
      <c r="I145" s="12"/>
      <c r="J145" s="12"/>
      <c r="K145" s="12"/>
      <c r="L145" s="12"/>
      <c r="M145" s="12"/>
      <c r="N145" s="12"/>
      <c r="O145" s="12"/>
      <c r="P145" s="12"/>
      <c r="Q145" s="12"/>
      <c r="R145" s="12"/>
      <c r="S145" s="12"/>
      <c r="T145" s="12"/>
      <c r="U145" s="12"/>
      <c r="V145" s="12"/>
      <c r="W145" s="12"/>
      <c r="X145" s="12"/>
      <c r="Y145" s="12"/>
      <c r="Z145" s="12"/>
    </row>
    <row r="146" spans="1:26" ht="15.75" x14ac:dyDescent="0.25">
      <c r="A146" s="20"/>
      <c r="B146" s="29"/>
      <c r="C146" s="29"/>
      <c r="D146" s="29"/>
      <c r="E146" s="29"/>
      <c r="F146" s="12"/>
      <c r="G146" s="12"/>
      <c r="H146" s="12"/>
      <c r="I146" s="12"/>
      <c r="J146" s="12"/>
      <c r="K146" s="12"/>
      <c r="L146" s="12"/>
      <c r="M146" s="12"/>
      <c r="N146" s="12"/>
      <c r="O146" s="12"/>
      <c r="P146" s="12"/>
      <c r="Q146" s="12"/>
      <c r="R146" s="12"/>
      <c r="S146" s="12"/>
      <c r="T146" s="12"/>
      <c r="U146" s="12"/>
      <c r="V146" s="12"/>
      <c r="W146" s="12"/>
      <c r="X146" s="12"/>
      <c r="Y146" s="12"/>
      <c r="Z146" s="12"/>
    </row>
    <row r="147" spans="1:26" ht="15.75" x14ac:dyDescent="0.25">
      <c r="A147" s="20"/>
      <c r="B147" s="29"/>
      <c r="C147" s="29"/>
      <c r="D147" s="29"/>
      <c r="E147" s="29"/>
      <c r="F147" s="12"/>
      <c r="G147" s="12"/>
      <c r="H147" s="12"/>
      <c r="I147" s="12"/>
      <c r="J147" s="12"/>
      <c r="K147" s="12"/>
      <c r="L147" s="12"/>
      <c r="M147" s="12"/>
      <c r="N147" s="12"/>
      <c r="O147" s="12"/>
      <c r="P147" s="12"/>
      <c r="Q147" s="12"/>
      <c r="R147" s="12"/>
      <c r="S147" s="12"/>
      <c r="T147" s="12"/>
      <c r="U147" s="12"/>
      <c r="V147" s="12"/>
      <c r="W147" s="12"/>
      <c r="X147" s="12"/>
      <c r="Y147" s="12"/>
      <c r="Z147" s="12"/>
    </row>
    <row r="148" spans="1:26" ht="15.75" x14ac:dyDescent="0.25">
      <c r="A148" s="20"/>
      <c r="B148" s="29"/>
      <c r="C148" s="29"/>
      <c r="D148" s="29"/>
      <c r="E148" s="29"/>
      <c r="F148" s="12"/>
      <c r="G148" s="12"/>
      <c r="H148" s="12"/>
      <c r="I148" s="12"/>
      <c r="J148" s="12"/>
      <c r="K148" s="12"/>
      <c r="L148" s="12"/>
      <c r="M148" s="12"/>
      <c r="N148" s="12"/>
      <c r="O148" s="12"/>
      <c r="P148" s="12"/>
      <c r="Q148" s="12"/>
      <c r="R148" s="12"/>
      <c r="S148" s="12"/>
      <c r="T148" s="12"/>
      <c r="U148" s="12"/>
      <c r="V148" s="12"/>
      <c r="W148" s="12"/>
      <c r="X148" s="12"/>
      <c r="Y148" s="12"/>
      <c r="Z148" s="12"/>
    </row>
    <row r="149" spans="1:26" ht="15.75" x14ac:dyDescent="0.25">
      <c r="A149" s="20"/>
      <c r="B149" s="29"/>
      <c r="C149" s="29"/>
      <c r="D149" s="29"/>
      <c r="E149" s="29"/>
      <c r="F149" s="12"/>
      <c r="G149" s="12"/>
      <c r="H149" s="12"/>
      <c r="I149" s="12"/>
      <c r="J149" s="12"/>
      <c r="K149" s="12"/>
      <c r="L149" s="12"/>
      <c r="M149" s="12"/>
      <c r="N149" s="12"/>
      <c r="O149" s="12"/>
      <c r="P149" s="12"/>
      <c r="Q149" s="12"/>
      <c r="R149" s="12"/>
      <c r="S149" s="12"/>
      <c r="T149" s="12"/>
      <c r="U149" s="12"/>
      <c r="V149" s="12"/>
      <c r="W149" s="12"/>
      <c r="X149" s="12"/>
      <c r="Y149" s="12"/>
      <c r="Z149" s="12"/>
    </row>
    <row r="150" spans="1:26" ht="15.75" x14ac:dyDescent="0.25">
      <c r="A150" s="20"/>
      <c r="B150" s="29"/>
      <c r="C150" s="29"/>
      <c r="D150" s="29"/>
      <c r="E150" s="29"/>
      <c r="F150" s="12"/>
      <c r="G150" s="12"/>
      <c r="H150" s="12"/>
      <c r="I150" s="12"/>
      <c r="J150" s="12"/>
      <c r="K150" s="12"/>
      <c r="L150" s="12"/>
      <c r="M150" s="12"/>
      <c r="N150" s="12"/>
      <c r="O150" s="12"/>
      <c r="P150" s="12"/>
      <c r="Q150" s="12"/>
      <c r="R150" s="12"/>
      <c r="S150" s="12"/>
      <c r="T150" s="12"/>
      <c r="U150" s="12"/>
      <c r="V150" s="12"/>
      <c r="W150" s="12"/>
      <c r="X150" s="12"/>
      <c r="Y150" s="12"/>
      <c r="Z150" s="12"/>
    </row>
    <row r="151" spans="1:26" ht="15.75" x14ac:dyDescent="0.25">
      <c r="A151" s="20"/>
      <c r="B151" s="29"/>
      <c r="C151" s="29"/>
      <c r="D151" s="29"/>
      <c r="E151" s="29"/>
      <c r="F151" s="12"/>
      <c r="G151" s="12"/>
      <c r="H151" s="12"/>
      <c r="I151" s="12"/>
      <c r="J151" s="12"/>
      <c r="K151" s="12"/>
      <c r="L151" s="12"/>
      <c r="M151" s="12"/>
      <c r="N151" s="12"/>
      <c r="O151" s="12"/>
      <c r="P151" s="12"/>
      <c r="Q151" s="12"/>
      <c r="R151" s="12"/>
      <c r="S151" s="12"/>
      <c r="T151" s="12"/>
      <c r="U151" s="12"/>
      <c r="V151" s="12"/>
      <c r="W151" s="12"/>
      <c r="X151" s="12"/>
      <c r="Y151" s="12"/>
      <c r="Z151" s="12"/>
    </row>
    <row r="152" spans="1:26" ht="15.75" x14ac:dyDescent="0.25">
      <c r="A152" s="20"/>
      <c r="B152" s="29"/>
      <c r="C152" s="29"/>
      <c r="D152" s="29"/>
      <c r="E152" s="29"/>
      <c r="F152" s="12"/>
      <c r="G152" s="12"/>
      <c r="H152" s="12"/>
      <c r="I152" s="12"/>
      <c r="J152" s="12"/>
      <c r="K152" s="12"/>
      <c r="L152" s="12"/>
      <c r="M152" s="12"/>
      <c r="N152" s="12"/>
      <c r="O152" s="12"/>
      <c r="P152" s="12"/>
      <c r="Q152" s="12"/>
      <c r="R152" s="12"/>
      <c r="S152" s="12"/>
      <c r="T152" s="12"/>
      <c r="U152" s="12"/>
      <c r="V152" s="12"/>
      <c r="W152" s="12"/>
      <c r="X152" s="12"/>
      <c r="Y152" s="12"/>
      <c r="Z152" s="12"/>
    </row>
    <row r="153" spans="1:26" ht="15.75" x14ac:dyDescent="0.25">
      <c r="A153" s="20"/>
      <c r="B153" s="29"/>
      <c r="C153" s="29"/>
      <c r="D153" s="29"/>
      <c r="E153" s="29"/>
      <c r="F153" s="12"/>
      <c r="G153" s="12"/>
      <c r="H153" s="12"/>
      <c r="I153" s="12"/>
      <c r="J153" s="12"/>
      <c r="K153" s="12"/>
      <c r="L153" s="12"/>
      <c r="M153" s="12"/>
      <c r="N153" s="12"/>
      <c r="O153" s="12"/>
      <c r="P153" s="12"/>
      <c r="Q153" s="12"/>
      <c r="R153" s="12"/>
      <c r="S153" s="12"/>
      <c r="T153" s="12"/>
      <c r="U153" s="12"/>
      <c r="V153" s="12"/>
      <c r="W153" s="12"/>
      <c r="X153" s="12"/>
      <c r="Y153" s="12"/>
      <c r="Z153" s="12"/>
    </row>
    <row r="154" spans="1:26" ht="15.75" x14ac:dyDescent="0.25">
      <c r="A154" s="20"/>
      <c r="B154" s="29"/>
      <c r="C154" s="29"/>
      <c r="D154" s="29"/>
      <c r="E154" s="29"/>
      <c r="F154" s="12"/>
      <c r="G154" s="12"/>
      <c r="H154" s="12"/>
      <c r="I154" s="12"/>
      <c r="J154" s="12"/>
      <c r="K154" s="12"/>
      <c r="L154" s="12"/>
      <c r="M154" s="12"/>
      <c r="N154" s="12"/>
      <c r="O154" s="12"/>
      <c r="P154" s="12"/>
      <c r="Q154" s="12"/>
      <c r="R154" s="12"/>
      <c r="S154" s="12"/>
      <c r="T154" s="12"/>
      <c r="U154" s="12"/>
      <c r="V154" s="12"/>
      <c r="W154" s="12"/>
      <c r="X154" s="12"/>
      <c r="Y154" s="12"/>
      <c r="Z154" s="12"/>
    </row>
    <row r="155" spans="1:26" ht="15.75" x14ac:dyDescent="0.25">
      <c r="A155" s="20"/>
      <c r="B155" s="29"/>
      <c r="C155" s="29"/>
      <c r="D155" s="29"/>
      <c r="E155" s="29"/>
      <c r="F155" s="12"/>
      <c r="G155" s="12"/>
      <c r="H155" s="12"/>
      <c r="I155" s="12"/>
      <c r="J155" s="12"/>
      <c r="K155" s="12"/>
      <c r="L155" s="12"/>
      <c r="M155" s="12"/>
      <c r="N155" s="12"/>
      <c r="O155" s="12"/>
      <c r="P155" s="12"/>
      <c r="Q155" s="12"/>
      <c r="R155" s="12"/>
      <c r="S155" s="12"/>
      <c r="T155" s="12"/>
      <c r="U155" s="12"/>
      <c r="V155" s="12"/>
      <c r="W155" s="12"/>
      <c r="X155" s="12"/>
      <c r="Y155" s="12"/>
      <c r="Z155" s="12"/>
    </row>
    <row r="156" spans="1:26" ht="15.75" x14ac:dyDescent="0.25">
      <c r="A156" s="20"/>
      <c r="B156" s="29"/>
      <c r="C156" s="29"/>
      <c r="D156" s="29"/>
      <c r="E156" s="29"/>
      <c r="F156" s="12"/>
      <c r="G156" s="12"/>
      <c r="H156" s="12"/>
      <c r="I156" s="12"/>
      <c r="J156" s="12"/>
      <c r="K156" s="12"/>
      <c r="L156" s="12"/>
      <c r="M156" s="12"/>
      <c r="N156" s="12"/>
      <c r="O156" s="12"/>
      <c r="P156" s="12"/>
      <c r="Q156" s="12"/>
      <c r="R156" s="12"/>
      <c r="S156" s="12"/>
      <c r="T156" s="12"/>
      <c r="U156" s="12"/>
      <c r="V156" s="12"/>
      <c r="W156" s="12"/>
      <c r="X156" s="12"/>
      <c r="Y156" s="12"/>
      <c r="Z156" s="12"/>
    </row>
    <row r="157" spans="1:26" ht="15.75" x14ac:dyDescent="0.25">
      <c r="A157" s="20"/>
      <c r="B157" s="29"/>
      <c r="C157" s="29"/>
      <c r="D157" s="29"/>
      <c r="E157" s="29"/>
      <c r="F157" s="12"/>
      <c r="G157" s="12"/>
      <c r="H157" s="12"/>
      <c r="I157" s="12"/>
      <c r="J157" s="12"/>
      <c r="K157" s="12"/>
      <c r="L157" s="12"/>
      <c r="M157" s="12"/>
      <c r="N157" s="12"/>
      <c r="O157" s="12"/>
      <c r="P157" s="12"/>
      <c r="Q157" s="12"/>
      <c r="R157" s="12"/>
      <c r="S157" s="12"/>
      <c r="T157" s="12"/>
      <c r="U157" s="12"/>
      <c r="V157" s="12"/>
      <c r="W157" s="12"/>
      <c r="X157" s="12"/>
      <c r="Y157" s="12"/>
      <c r="Z157" s="12"/>
    </row>
    <row r="158" spans="1:26" ht="15.75" x14ac:dyDescent="0.25">
      <c r="A158" s="20"/>
      <c r="B158" s="29"/>
      <c r="C158" s="29"/>
      <c r="D158" s="29"/>
      <c r="E158" s="29"/>
      <c r="F158" s="12"/>
      <c r="G158" s="12"/>
      <c r="H158" s="12"/>
      <c r="I158" s="12"/>
      <c r="J158" s="12"/>
      <c r="K158" s="12"/>
      <c r="L158" s="12"/>
      <c r="M158" s="12"/>
      <c r="N158" s="12"/>
      <c r="O158" s="12"/>
      <c r="P158" s="12"/>
      <c r="Q158" s="12"/>
      <c r="R158" s="12"/>
      <c r="S158" s="12"/>
      <c r="T158" s="12"/>
      <c r="U158" s="12"/>
      <c r="V158" s="12"/>
      <c r="W158" s="12"/>
      <c r="X158" s="12"/>
      <c r="Y158" s="12"/>
      <c r="Z158" s="12"/>
    </row>
    <row r="159" spans="1:26" ht="15.75" x14ac:dyDescent="0.25">
      <c r="A159" s="20"/>
      <c r="B159" s="29"/>
      <c r="C159" s="29"/>
      <c r="D159" s="29"/>
      <c r="E159" s="29"/>
      <c r="F159" s="12"/>
      <c r="G159" s="12"/>
      <c r="H159" s="12"/>
      <c r="I159" s="12"/>
      <c r="J159" s="12"/>
      <c r="K159" s="12"/>
      <c r="L159" s="12"/>
      <c r="M159" s="12"/>
      <c r="N159" s="12"/>
      <c r="O159" s="12"/>
      <c r="P159" s="12"/>
      <c r="Q159" s="12"/>
      <c r="R159" s="12"/>
      <c r="S159" s="12"/>
      <c r="T159" s="12"/>
      <c r="U159" s="12"/>
      <c r="V159" s="12"/>
      <c r="W159" s="12"/>
      <c r="X159" s="12"/>
      <c r="Y159" s="12"/>
      <c r="Z159" s="12"/>
    </row>
    <row r="160" spans="1:26" ht="15.75" x14ac:dyDescent="0.25">
      <c r="A160" s="20"/>
      <c r="B160" s="29"/>
      <c r="C160" s="29"/>
      <c r="D160" s="29"/>
      <c r="E160" s="29"/>
      <c r="F160" s="12"/>
      <c r="G160" s="12"/>
      <c r="H160" s="12"/>
      <c r="I160" s="12"/>
      <c r="J160" s="12"/>
      <c r="K160" s="12"/>
      <c r="L160" s="12"/>
      <c r="M160" s="12"/>
      <c r="N160" s="12"/>
      <c r="O160" s="12"/>
      <c r="P160" s="12"/>
      <c r="Q160" s="12"/>
      <c r="R160" s="12"/>
      <c r="S160" s="12"/>
      <c r="T160" s="12"/>
      <c r="U160" s="12"/>
      <c r="V160" s="12"/>
      <c r="W160" s="12"/>
      <c r="X160" s="12"/>
      <c r="Y160" s="12"/>
      <c r="Z160" s="12"/>
    </row>
    <row r="161" spans="1:26" ht="15.75" x14ac:dyDescent="0.25">
      <c r="A161" s="20"/>
      <c r="B161" s="29"/>
      <c r="C161" s="29"/>
      <c r="D161" s="29"/>
      <c r="E161" s="29"/>
      <c r="F161" s="12"/>
      <c r="G161" s="12"/>
      <c r="H161" s="12"/>
      <c r="I161" s="12"/>
      <c r="J161" s="12"/>
      <c r="K161" s="12"/>
      <c r="L161" s="12"/>
      <c r="M161" s="12"/>
      <c r="N161" s="12"/>
      <c r="O161" s="12"/>
      <c r="P161" s="12"/>
      <c r="Q161" s="12"/>
      <c r="R161" s="12"/>
      <c r="S161" s="12"/>
      <c r="T161" s="12"/>
      <c r="U161" s="12"/>
      <c r="V161" s="12"/>
      <c r="W161" s="12"/>
      <c r="X161" s="12"/>
      <c r="Y161" s="12"/>
      <c r="Z161" s="12"/>
    </row>
    <row r="162" spans="1:26" ht="15.75" x14ac:dyDescent="0.25">
      <c r="A162" s="20"/>
      <c r="B162" s="29"/>
      <c r="C162" s="29"/>
      <c r="D162" s="29"/>
      <c r="E162" s="29"/>
      <c r="F162" s="12"/>
      <c r="G162" s="12"/>
      <c r="H162" s="12"/>
      <c r="I162" s="12"/>
      <c r="J162" s="12"/>
      <c r="K162" s="12"/>
      <c r="L162" s="12"/>
      <c r="M162" s="12"/>
      <c r="N162" s="12"/>
      <c r="O162" s="12"/>
      <c r="P162" s="12"/>
      <c r="Q162" s="12"/>
      <c r="R162" s="12"/>
      <c r="S162" s="12"/>
      <c r="T162" s="12"/>
      <c r="U162" s="12"/>
      <c r="V162" s="12"/>
      <c r="W162" s="12"/>
      <c r="X162" s="12"/>
      <c r="Y162" s="12"/>
      <c r="Z162" s="12"/>
    </row>
    <row r="163" spans="1:26" ht="15.75" x14ac:dyDescent="0.25">
      <c r="A163" s="20"/>
      <c r="B163" s="29"/>
      <c r="C163" s="29"/>
      <c r="D163" s="29"/>
      <c r="E163" s="29"/>
      <c r="F163" s="12"/>
      <c r="G163" s="12"/>
      <c r="H163" s="12"/>
      <c r="I163" s="12"/>
      <c r="J163" s="12"/>
      <c r="K163" s="12"/>
      <c r="L163" s="12"/>
      <c r="M163" s="12"/>
      <c r="N163" s="12"/>
      <c r="O163" s="12"/>
      <c r="P163" s="12"/>
      <c r="Q163" s="12"/>
      <c r="R163" s="12"/>
      <c r="S163" s="12"/>
      <c r="T163" s="12"/>
      <c r="U163" s="12"/>
      <c r="V163" s="12"/>
      <c r="W163" s="12"/>
      <c r="X163" s="12"/>
      <c r="Y163" s="12"/>
      <c r="Z163" s="12"/>
    </row>
    <row r="164" spans="1:26" ht="15.75" x14ac:dyDescent="0.25">
      <c r="A164" s="20"/>
      <c r="B164" s="29"/>
      <c r="C164" s="29"/>
      <c r="D164" s="29"/>
      <c r="E164" s="29"/>
      <c r="F164" s="12"/>
      <c r="G164" s="12"/>
      <c r="H164" s="12"/>
      <c r="I164" s="12"/>
      <c r="J164" s="12"/>
      <c r="K164" s="12"/>
      <c r="L164" s="12"/>
      <c r="M164" s="12"/>
      <c r="N164" s="12"/>
      <c r="O164" s="12"/>
      <c r="P164" s="12"/>
      <c r="Q164" s="12"/>
      <c r="R164" s="12"/>
      <c r="S164" s="12"/>
      <c r="T164" s="12"/>
      <c r="U164" s="12"/>
      <c r="V164" s="12"/>
      <c r="W164" s="12"/>
      <c r="X164" s="12"/>
      <c r="Y164" s="12"/>
      <c r="Z164" s="12"/>
    </row>
    <row r="165" spans="1:26" ht="15.75" x14ac:dyDescent="0.25">
      <c r="A165" s="20"/>
      <c r="B165" s="29"/>
      <c r="C165" s="29"/>
      <c r="D165" s="29"/>
      <c r="E165" s="29"/>
      <c r="F165" s="12"/>
      <c r="G165" s="12"/>
      <c r="H165" s="12"/>
      <c r="I165" s="12"/>
      <c r="J165" s="12"/>
      <c r="K165" s="12"/>
      <c r="L165" s="12"/>
      <c r="M165" s="12"/>
      <c r="N165" s="12"/>
      <c r="O165" s="12"/>
      <c r="P165" s="12"/>
      <c r="Q165" s="12"/>
      <c r="R165" s="12"/>
      <c r="S165" s="12"/>
      <c r="T165" s="12"/>
      <c r="U165" s="12"/>
      <c r="V165" s="12"/>
      <c r="W165" s="12"/>
      <c r="X165" s="12"/>
      <c r="Y165" s="12"/>
      <c r="Z165" s="12"/>
    </row>
    <row r="166" spans="1:26" ht="15.75" x14ac:dyDescent="0.25">
      <c r="A166" s="20"/>
      <c r="B166" s="29"/>
      <c r="C166" s="29"/>
      <c r="D166" s="29"/>
      <c r="E166" s="29"/>
      <c r="F166" s="12"/>
      <c r="G166" s="12"/>
      <c r="H166" s="12"/>
      <c r="I166" s="12"/>
      <c r="J166" s="12"/>
      <c r="K166" s="12"/>
      <c r="L166" s="12"/>
      <c r="M166" s="12"/>
      <c r="N166" s="12"/>
      <c r="O166" s="12"/>
      <c r="P166" s="12"/>
      <c r="Q166" s="12"/>
      <c r="R166" s="12"/>
      <c r="S166" s="12"/>
      <c r="T166" s="12"/>
      <c r="U166" s="12"/>
      <c r="V166" s="12"/>
      <c r="W166" s="12"/>
      <c r="X166" s="12"/>
      <c r="Y166" s="12"/>
      <c r="Z166" s="12"/>
    </row>
    <row r="167" spans="1:26" ht="15.75" x14ac:dyDescent="0.25">
      <c r="A167" s="20"/>
      <c r="B167" s="29"/>
      <c r="C167" s="29"/>
      <c r="D167" s="29"/>
      <c r="E167" s="29"/>
      <c r="F167" s="12"/>
      <c r="G167" s="12"/>
      <c r="H167" s="12"/>
      <c r="I167" s="12"/>
      <c r="J167" s="12"/>
      <c r="K167" s="12"/>
      <c r="L167" s="12"/>
      <c r="M167" s="12"/>
      <c r="N167" s="12"/>
      <c r="O167" s="12"/>
      <c r="P167" s="12"/>
      <c r="Q167" s="12"/>
      <c r="R167" s="12"/>
      <c r="S167" s="12"/>
      <c r="T167" s="12"/>
      <c r="U167" s="12"/>
      <c r="V167" s="12"/>
      <c r="W167" s="12"/>
      <c r="X167" s="12"/>
      <c r="Y167" s="12"/>
      <c r="Z167" s="12"/>
    </row>
    <row r="168" spans="1:26" ht="15.75" x14ac:dyDescent="0.25">
      <c r="A168" s="20"/>
      <c r="B168" s="29"/>
      <c r="C168" s="29"/>
      <c r="D168" s="29"/>
      <c r="E168" s="29"/>
      <c r="F168" s="12"/>
      <c r="G168" s="12"/>
      <c r="H168" s="12"/>
      <c r="I168" s="12"/>
      <c r="J168" s="12"/>
      <c r="K168" s="12"/>
      <c r="L168" s="12"/>
      <c r="M168" s="12"/>
      <c r="N168" s="12"/>
      <c r="O168" s="12"/>
      <c r="P168" s="12"/>
      <c r="Q168" s="12"/>
      <c r="R168" s="12"/>
      <c r="S168" s="12"/>
      <c r="T168" s="12"/>
      <c r="U168" s="12"/>
      <c r="V168" s="12"/>
      <c r="W168" s="12"/>
      <c r="X168" s="12"/>
      <c r="Y168" s="12"/>
      <c r="Z168" s="12"/>
    </row>
    <row r="169" spans="1:26" ht="15.75" x14ac:dyDescent="0.25">
      <c r="A169" s="20"/>
      <c r="B169" s="29"/>
      <c r="C169" s="29"/>
      <c r="D169" s="29"/>
      <c r="E169" s="29"/>
      <c r="F169" s="12"/>
      <c r="G169" s="12"/>
      <c r="H169" s="12"/>
      <c r="I169" s="12"/>
      <c r="J169" s="12"/>
      <c r="K169" s="12"/>
      <c r="L169" s="12"/>
      <c r="M169" s="12"/>
      <c r="N169" s="12"/>
      <c r="O169" s="12"/>
      <c r="P169" s="12"/>
      <c r="Q169" s="12"/>
      <c r="R169" s="12"/>
      <c r="S169" s="12"/>
      <c r="T169" s="12"/>
      <c r="U169" s="12"/>
      <c r="V169" s="12"/>
      <c r="W169" s="12"/>
      <c r="X169" s="12"/>
      <c r="Y169" s="12"/>
      <c r="Z169" s="12"/>
    </row>
    <row r="170" spans="1:26" ht="15.75" x14ac:dyDescent="0.25">
      <c r="A170" s="20"/>
      <c r="B170" s="29"/>
      <c r="C170" s="29"/>
      <c r="D170" s="29"/>
      <c r="E170" s="29"/>
      <c r="F170" s="12"/>
      <c r="G170" s="12"/>
      <c r="H170" s="12"/>
      <c r="I170" s="12"/>
      <c r="J170" s="12"/>
      <c r="K170" s="12"/>
      <c r="L170" s="12"/>
      <c r="M170" s="12"/>
      <c r="N170" s="12"/>
      <c r="O170" s="12"/>
      <c r="P170" s="12"/>
      <c r="Q170" s="12"/>
      <c r="R170" s="12"/>
      <c r="S170" s="12"/>
      <c r="T170" s="12"/>
      <c r="U170" s="12"/>
      <c r="V170" s="12"/>
      <c r="W170" s="12"/>
      <c r="X170" s="12"/>
      <c r="Y170" s="12"/>
      <c r="Z170" s="12"/>
    </row>
    <row r="171" spans="1:26" ht="15.75" x14ac:dyDescent="0.25">
      <c r="A171" s="20"/>
      <c r="B171" s="29"/>
      <c r="C171" s="29"/>
      <c r="D171" s="29"/>
      <c r="E171" s="29"/>
      <c r="F171" s="12"/>
      <c r="G171" s="12"/>
      <c r="H171" s="12"/>
      <c r="I171" s="12"/>
      <c r="J171" s="12"/>
      <c r="K171" s="12"/>
      <c r="L171" s="12"/>
      <c r="M171" s="12"/>
      <c r="N171" s="12"/>
      <c r="O171" s="12"/>
      <c r="P171" s="12"/>
      <c r="Q171" s="12"/>
      <c r="R171" s="12"/>
      <c r="S171" s="12"/>
      <c r="T171" s="12"/>
      <c r="U171" s="12"/>
      <c r="V171" s="12"/>
      <c r="W171" s="12"/>
      <c r="X171" s="12"/>
      <c r="Y171" s="12"/>
      <c r="Z171" s="12"/>
    </row>
    <row r="172" spans="1:26" ht="15.75" x14ac:dyDescent="0.25">
      <c r="A172" s="20"/>
      <c r="B172" s="29"/>
      <c r="C172" s="29"/>
      <c r="D172" s="29"/>
      <c r="E172" s="29"/>
      <c r="F172" s="12"/>
      <c r="G172" s="12"/>
      <c r="H172" s="12"/>
      <c r="I172" s="12"/>
      <c r="J172" s="12"/>
      <c r="K172" s="12"/>
      <c r="L172" s="12"/>
      <c r="M172" s="12"/>
      <c r="N172" s="12"/>
      <c r="O172" s="12"/>
      <c r="P172" s="12"/>
      <c r="Q172" s="12"/>
      <c r="R172" s="12"/>
      <c r="S172" s="12"/>
      <c r="T172" s="12"/>
      <c r="U172" s="12"/>
      <c r="V172" s="12"/>
      <c r="W172" s="12"/>
      <c r="X172" s="12"/>
      <c r="Y172" s="12"/>
      <c r="Z172" s="12"/>
    </row>
    <row r="173" spans="1:26" ht="15.75" x14ac:dyDescent="0.25">
      <c r="A173" s="20"/>
      <c r="B173" s="29"/>
      <c r="C173" s="29"/>
      <c r="D173" s="29"/>
      <c r="E173" s="29"/>
      <c r="F173" s="12"/>
      <c r="G173" s="12"/>
      <c r="H173" s="12"/>
      <c r="I173" s="12"/>
      <c r="J173" s="12"/>
      <c r="K173" s="12"/>
      <c r="L173" s="12"/>
      <c r="M173" s="12"/>
      <c r="N173" s="12"/>
      <c r="O173" s="12"/>
      <c r="P173" s="12"/>
      <c r="Q173" s="12"/>
      <c r="R173" s="12"/>
      <c r="S173" s="12"/>
      <c r="T173" s="12"/>
      <c r="U173" s="12"/>
      <c r="V173" s="12"/>
      <c r="W173" s="12"/>
      <c r="X173" s="12"/>
      <c r="Y173" s="12"/>
      <c r="Z173" s="12"/>
    </row>
    <row r="174" spans="1:26" ht="15.75" x14ac:dyDescent="0.25">
      <c r="A174" s="20"/>
      <c r="B174" s="29"/>
      <c r="C174" s="29"/>
      <c r="D174" s="29"/>
      <c r="E174" s="29"/>
      <c r="F174" s="12"/>
      <c r="G174" s="12"/>
      <c r="H174" s="12"/>
      <c r="I174" s="12"/>
      <c r="J174" s="12"/>
      <c r="K174" s="12"/>
      <c r="L174" s="12"/>
      <c r="M174" s="12"/>
      <c r="N174" s="12"/>
      <c r="O174" s="12"/>
      <c r="P174" s="12"/>
      <c r="Q174" s="12"/>
      <c r="R174" s="12"/>
      <c r="S174" s="12"/>
      <c r="T174" s="12"/>
      <c r="U174" s="12"/>
      <c r="V174" s="12"/>
      <c r="W174" s="12"/>
      <c r="X174" s="12"/>
      <c r="Y174" s="12"/>
      <c r="Z174" s="12"/>
    </row>
    <row r="175" spans="1:26" ht="15.75" x14ac:dyDescent="0.25">
      <c r="A175" s="20"/>
      <c r="B175" s="29"/>
      <c r="C175" s="29"/>
      <c r="D175" s="29"/>
      <c r="E175" s="29"/>
      <c r="F175" s="12"/>
      <c r="G175" s="12"/>
      <c r="H175" s="12"/>
      <c r="I175" s="12"/>
      <c r="J175" s="12"/>
      <c r="K175" s="12"/>
      <c r="L175" s="12"/>
      <c r="M175" s="12"/>
      <c r="N175" s="12"/>
      <c r="O175" s="12"/>
      <c r="P175" s="12"/>
      <c r="Q175" s="12"/>
      <c r="R175" s="12"/>
      <c r="S175" s="12"/>
      <c r="T175" s="12"/>
      <c r="U175" s="12"/>
      <c r="V175" s="12"/>
      <c r="W175" s="12"/>
      <c r="X175" s="12"/>
      <c r="Y175" s="12"/>
      <c r="Z175" s="12"/>
    </row>
    <row r="176" spans="1:26" ht="15.75" x14ac:dyDescent="0.25">
      <c r="A176" s="20"/>
      <c r="B176" s="29"/>
      <c r="C176" s="29"/>
      <c r="D176" s="29"/>
      <c r="E176" s="29"/>
      <c r="F176" s="12"/>
      <c r="G176" s="12"/>
      <c r="H176" s="12"/>
      <c r="I176" s="12"/>
      <c r="J176" s="12"/>
      <c r="K176" s="12"/>
      <c r="L176" s="12"/>
      <c r="M176" s="12"/>
      <c r="N176" s="12"/>
      <c r="O176" s="12"/>
      <c r="P176" s="12"/>
      <c r="Q176" s="12"/>
      <c r="R176" s="12"/>
      <c r="S176" s="12"/>
      <c r="T176" s="12"/>
      <c r="U176" s="12"/>
      <c r="V176" s="12"/>
      <c r="W176" s="12"/>
      <c r="X176" s="12"/>
      <c r="Y176" s="12"/>
      <c r="Z176" s="12"/>
    </row>
    <row r="177" spans="1:26" ht="15.75" x14ac:dyDescent="0.25">
      <c r="A177" s="20"/>
      <c r="B177" s="29"/>
      <c r="C177" s="29"/>
      <c r="D177" s="29"/>
      <c r="E177" s="29"/>
      <c r="F177" s="12"/>
      <c r="G177" s="12"/>
      <c r="H177" s="12"/>
      <c r="I177" s="12"/>
      <c r="J177" s="12"/>
      <c r="K177" s="12"/>
      <c r="L177" s="12"/>
      <c r="M177" s="12"/>
      <c r="N177" s="12"/>
      <c r="O177" s="12"/>
      <c r="P177" s="12"/>
      <c r="Q177" s="12"/>
      <c r="R177" s="12"/>
      <c r="S177" s="12"/>
      <c r="T177" s="12"/>
      <c r="U177" s="12"/>
      <c r="V177" s="12"/>
      <c r="W177" s="12"/>
      <c r="X177" s="12"/>
      <c r="Y177" s="12"/>
      <c r="Z177" s="12"/>
    </row>
    <row r="178" spans="1:26" ht="15.75" x14ac:dyDescent="0.25">
      <c r="A178" s="20"/>
      <c r="B178" s="29"/>
      <c r="C178" s="29"/>
      <c r="D178" s="29"/>
      <c r="E178" s="29"/>
      <c r="F178" s="12"/>
      <c r="G178" s="12"/>
      <c r="H178" s="12"/>
      <c r="I178" s="12"/>
      <c r="J178" s="12"/>
      <c r="K178" s="12"/>
      <c r="L178" s="12"/>
      <c r="M178" s="12"/>
      <c r="N178" s="12"/>
      <c r="O178" s="12"/>
      <c r="P178" s="12"/>
      <c r="Q178" s="12"/>
      <c r="R178" s="12"/>
      <c r="S178" s="12"/>
      <c r="T178" s="12"/>
      <c r="U178" s="12"/>
      <c r="V178" s="12"/>
      <c r="W178" s="12"/>
      <c r="X178" s="12"/>
      <c r="Y178" s="12"/>
      <c r="Z178" s="12"/>
    </row>
    <row r="179" spans="1:26" ht="15.75" x14ac:dyDescent="0.25">
      <c r="A179" s="20"/>
      <c r="B179" s="29"/>
      <c r="C179" s="29"/>
      <c r="D179" s="29"/>
      <c r="E179" s="29"/>
      <c r="F179" s="12"/>
      <c r="G179" s="12"/>
      <c r="H179" s="12"/>
      <c r="I179" s="12"/>
      <c r="J179" s="12"/>
      <c r="K179" s="12"/>
      <c r="L179" s="12"/>
      <c r="M179" s="12"/>
      <c r="N179" s="12"/>
      <c r="O179" s="12"/>
      <c r="P179" s="12"/>
      <c r="Q179" s="12"/>
      <c r="R179" s="12"/>
      <c r="S179" s="12"/>
      <c r="T179" s="12"/>
      <c r="U179" s="12"/>
      <c r="V179" s="12"/>
      <c r="W179" s="12"/>
      <c r="X179" s="12"/>
      <c r="Y179" s="12"/>
      <c r="Z179" s="12"/>
    </row>
    <row r="180" spans="1:26" ht="15.75" x14ac:dyDescent="0.25">
      <c r="A180" s="20"/>
      <c r="B180" s="29"/>
      <c r="C180" s="29"/>
      <c r="D180" s="29"/>
      <c r="E180" s="29"/>
      <c r="F180" s="12"/>
      <c r="G180" s="12"/>
      <c r="H180" s="12"/>
      <c r="I180" s="12"/>
      <c r="J180" s="12"/>
      <c r="K180" s="12"/>
      <c r="L180" s="12"/>
      <c r="M180" s="12"/>
      <c r="N180" s="12"/>
      <c r="O180" s="12"/>
      <c r="P180" s="12"/>
      <c r="Q180" s="12"/>
      <c r="R180" s="12"/>
      <c r="S180" s="12"/>
      <c r="T180" s="12"/>
      <c r="U180" s="12"/>
      <c r="V180" s="12"/>
      <c r="W180" s="12"/>
      <c r="X180" s="12"/>
      <c r="Y180" s="12"/>
      <c r="Z180" s="12"/>
    </row>
    <row r="181" spans="1:26" ht="15.75" x14ac:dyDescent="0.25">
      <c r="A181" s="20"/>
      <c r="B181" s="29"/>
      <c r="C181" s="29"/>
      <c r="D181" s="29"/>
      <c r="E181" s="29"/>
      <c r="F181" s="12"/>
      <c r="G181" s="12"/>
      <c r="H181" s="12"/>
      <c r="I181" s="12"/>
      <c r="J181" s="12"/>
      <c r="K181" s="12"/>
      <c r="L181" s="12"/>
      <c r="M181" s="12"/>
      <c r="N181" s="12"/>
      <c r="O181" s="12"/>
      <c r="P181" s="12"/>
      <c r="Q181" s="12"/>
      <c r="R181" s="12"/>
      <c r="S181" s="12"/>
      <c r="T181" s="12"/>
      <c r="U181" s="12"/>
      <c r="V181" s="12"/>
      <c r="W181" s="12"/>
      <c r="X181" s="12"/>
      <c r="Y181" s="12"/>
      <c r="Z181" s="12"/>
    </row>
    <row r="182" spans="1:26" ht="15.75" x14ac:dyDescent="0.25">
      <c r="A182" s="20"/>
      <c r="B182" s="29"/>
      <c r="C182" s="29"/>
      <c r="D182" s="29"/>
      <c r="E182" s="29"/>
      <c r="F182" s="12"/>
      <c r="G182" s="12"/>
      <c r="H182" s="12"/>
      <c r="I182" s="12"/>
      <c r="J182" s="12"/>
      <c r="K182" s="12"/>
      <c r="L182" s="12"/>
      <c r="M182" s="12"/>
      <c r="N182" s="12"/>
      <c r="O182" s="12"/>
      <c r="P182" s="12"/>
      <c r="Q182" s="12"/>
      <c r="R182" s="12"/>
      <c r="S182" s="12"/>
      <c r="T182" s="12"/>
      <c r="U182" s="12"/>
      <c r="V182" s="12"/>
      <c r="W182" s="12"/>
      <c r="X182" s="12"/>
      <c r="Y182" s="12"/>
      <c r="Z182" s="12"/>
    </row>
    <row r="183" spans="1:26" ht="15.75" x14ac:dyDescent="0.25">
      <c r="A183" s="20"/>
      <c r="B183" s="29"/>
      <c r="C183" s="29"/>
      <c r="D183" s="29"/>
      <c r="E183" s="29"/>
      <c r="F183" s="12"/>
      <c r="G183" s="12"/>
      <c r="H183" s="12"/>
      <c r="I183" s="12"/>
      <c r="J183" s="12"/>
      <c r="K183" s="12"/>
      <c r="L183" s="12"/>
      <c r="M183" s="12"/>
      <c r="N183" s="12"/>
      <c r="O183" s="12"/>
      <c r="P183" s="12"/>
      <c r="Q183" s="12"/>
      <c r="R183" s="12"/>
      <c r="S183" s="12"/>
      <c r="T183" s="12"/>
      <c r="U183" s="12"/>
      <c r="V183" s="12"/>
      <c r="W183" s="12"/>
      <c r="X183" s="12"/>
      <c r="Y183" s="12"/>
      <c r="Z183" s="12"/>
    </row>
    <row r="184" spans="1:26" ht="15.75" x14ac:dyDescent="0.25">
      <c r="A184" s="20"/>
      <c r="B184" s="29"/>
      <c r="C184" s="29"/>
      <c r="D184" s="29"/>
      <c r="E184" s="29"/>
      <c r="F184" s="12"/>
      <c r="G184" s="12"/>
      <c r="H184" s="12"/>
      <c r="I184" s="12"/>
      <c r="J184" s="12"/>
      <c r="K184" s="12"/>
      <c r="L184" s="12"/>
      <c r="M184" s="12"/>
      <c r="N184" s="12"/>
      <c r="O184" s="12"/>
      <c r="P184" s="12"/>
      <c r="Q184" s="12"/>
      <c r="R184" s="12"/>
      <c r="S184" s="12"/>
      <c r="T184" s="12"/>
      <c r="U184" s="12"/>
      <c r="V184" s="12"/>
      <c r="W184" s="12"/>
      <c r="X184" s="12"/>
      <c r="Y184" s="12"/>
      <c r="Z184" s="12"/>
    </row>
    <row r="185" spans="1:26" ht="15.75" x14ac:dyDescent="0.25">
      <c r="A185" s="20"/>
      <c r="B185" s="29"/>
      <c r="C185" s="29"/>
      <c r="D185" s="29"/>
      <c r="E185" s="29"/>
      <c r="F185" s="12"/>
      <c r="G185" s="12"/>
      <c r="H185" s="12"/>
      <c r="I185" s="12"/>
      <c r="J185" s="12"/>
      <c r="K185" s="12"/>
      <c r="L185" s="12"/>
      <c r="M185" s="12"/>
      <c r="N185" s="12"/>
      <c r="O185" s="12"/>
      <c r="P185" s="12"/>
      <c r="Q185" s="12"/>
      <c r="R185" s="12"/>
      <c r="S185" s="12"/>
      <c r="T185" s="12"/>
      <c r="U185" s="12"/>
      <c r="V185" s="12"/>
      <c r="W185" s="12"/>
      <c r="X185" s="12"/>
      <c r="Y185" s="12"/>
      <c r="Z185" s="12"/>
    </row>
    <row r="186" spans="1:26" ht="15.75" x14ac:dyDescent="0.25">
      <c r="A186" s="20"/>
      <c r="B186" s="29"/>
      <c r="C186" s="29"/>
      <c r="D186" s="29"/>
      <c r="E186" s="29"/>
      <c r="F186" s="12"/>
      <c r="G186" s="12"/>
      <c r="H186" s="12"/>
      <c r="I186" s="12"/>
      <c r="J186" s="12"/>
      <c r="K186" s="12"/>
      <c r="L186" s="12"/>
      <c r="M186" s="12"/>
      <c r="N186" s="12"/>
      <c r="O186" s="12"/>
      <c r="P186" s="12"/>
      <c r="Q186" s="12"/>
      <c r="R186" s="12"/>
      <c r="S186" s="12"/>
      <c r="T186" s="12"/>
      <c r="U186" s="12"/>
      <c r="V186" s="12"/>
      <c r="W186" s="12"/>
      <c r="X186" s="12"/>
      <c r="Y186" s="12"/>
      <c r="Z186" s="12"/>
    </row>
    <row r="187" spans="1:26" ht="15.75" x14ac:dyDescent="0.25">
      <c r="A187" s="20"/>
      <c r="B187" s="29"/>
      <c r="C187" s="29"/>
      <c r="D187" s="29"/>
      <c r="E187" s="29"/>
      <c r="F187" s="12"/>
      <c r="G187" s="12"/>
      <c r="H187" s="12"/>
      <c r="I187" s="12"/>
      <c r="J187" s="12"/>
      <c r="K187" s="12"/>
      <c r="L187" s="12"/>
      <c r="M187" s="12"/>
      <c r="N187" s="12"/>
      <c r="O187" s="12"/>
      <c r="P187" s="12"/>
      <c r="Q187" s="12"/>
      <c r="R187" s="12"/>
      <c r="S187" s="12"/>
      <c r="T187" s="12"/>
      <c r="U187" s="12"/>
      <c r="V187" s="12"/>
      <c r="W187" s="12"/>
      <c r="X187" s="12"/>
      <c r="Y187" s="12"/>
      <c r="Z187" s="12"/>
    </row>
    <row r="188" spans="1:26" ht="15.75" x14ac:dyDescent="0.25">
      <c r="A188" s="20"/>
      <c r="B188" s="29"/>
      <c r="C188" s="29"/>
      <c r="D188" s="29"/>
      <c r="E188" s="29"/>
      <c r="F188" s="12"/>
      <c r="G188" s="12"/>
      <c r="H188" s="12"/>
      <c r="I188" s="12"/>
      <c r="J188" s="12"/>
      <c r="K188" s="12"/>
      <c r="L188" s="12"/>
      <c r="M188" s="12"/>
      <c r="N188" s="12"/>
      <c r="O188" s="12"/>
      <c r="P188" s="12"/>
      <c r="Q188" s="12"/>
      <c r="R188" s="12"/>
      <c r="S188" s="12"/>
      <c r="T188" s="12"/>
      <c r="U188" s="12"/>
      <c r="V188" s="12"/>
      <c r="W188" s="12"/>
      <c r="X188" s="12"/>
      <c r="Y188" s="12"/>
      <c r="Z188" s="12"/>
    </row>
    <row r="189" spans="1:26" ht="15.75" x14ac:dyDescent="0.25">
      <c r="A189" s="20"/>
      <c r="B189" s="29"/>
      <c r="C189" s="29"/>
      <c r="D189" s="29"/>
      <c r="E189" s="29"/>
      <c r="F189" s="12"/>
      <c r="G189" s="12"/>
      <c r="H189" s="12"/>
      <c r="I189" s="12"/>
      <c r="J189" s="12"/>
      <c r="K189" s="12"/>
      <c r="L189" s="12"/>
      <c r="M189" s="12"/>
      <c r="N189" s="12"/>
      <c r="O189" s="12"/>
      <c r="P189" s="12"/>
      <c r="Q189" s="12"/>
      <c r="R189" s="12"/>
      <c r="S189" s="12"/>
      <c r="T189" s="12"/>
      <c r="U189" s="12"/>
      <c r="V189" s="12"/>
      <c r="W189" s="12"/>
      <c r="X189" s="12"/>
      <c r="Y189" s="12"/>
      <c r="Z189" s="12"/>
    </row>
    <row r="190" spans="1:26" ht="15.75" x14ac:dyDescent="0.25">
      <c r="A190" s="20"/>
      <c r="B190" s="29"/>
      <c r="C190" s="29"/>
      <c r="D190" s="29"/>
      <c r="E190" s="29"/>
      <c r="F190" s="12"/>
      <c r="G190" s="12"/>
      <c r="H190" s="12"/>
      <c r="I190" s="12"/>
      <c r="J190" s="12"/>
      <c r="K190" s="12"/>
      <c r="L190" s="12"/>
      <c r="M190" s="12"/>
      <c r="N190" s="12"/>
      <c r="O190" s="12"/>
      <c r="P190" s="12"/>
      <c r="Q190" s="12"/>
      <c r="R190" s="12"/>
      <c r="S190" s="12"/>
      <c r="T190" s="12"/>
      <c r="U190" s="12"/>
      <c r="V190" s="12"/>
      <c r="W190" s="12"/>
      <c r="X190" s="12"/>
      <c r="Y190" s="12"/>
      <c r="Z190" s="12"/>
    </row>
    <row r="191" spans="1:26" ht="15.75" x14ac:dyDescent="0.25">
      <c r="A191" s="20"/>
      <c r="B191" s="29"/>
      <c r="C191" s="29"/>
      <c r="D191" s="29"/>
      <c r="E191" s="29"/>
      <c r="F191" s="12"/>
      <c r="G191" s="12"/>
      <c r="H191" s="12"/>
      <c r="I191" s="12"/>
      <c r="J191" s="12"/>
      <c r="K191" s="12"/>
      <c r="L191" s="12"/>
      <c r="M191" s="12"/>
      <c r="N191" s="12"/>
      <c r="O191" s="12"/>
      <c r="P191" s="12"/>
      <c r="Q191" s="12"/>
      <c r="R191" s="12"/>
      <c r="S191" s="12"/>
      <c r="T191" s="12"/>
      <c r="U191" s="12"/>
      <c r="V191" s="12"/>
      <c r="W191" s="12"/>
      <c r="X191" s="12"/>
      <c r="Y191" s="12"/>
      <c r="Z191" s="12"/>
    </row>
    <row r="192" spans="1:26" ht="15.75" x14ac:dyDescent="0.25">
      <c r="A192" s="20"/>
      <c r="B192" s="29"/>
      <c r="C192" s="29"/>
      <c r="D192" s="29"/>
      <c r="E192" s="29"/>
      <c r="F192" s="12"/>
      <c r="G192" s="12"/>
      <c r="H192" s="12"/>
      <c r="I192" s="12"/>
      <c r="J192" s="12"/>
      <c r="K192" s="12"/>
      <c r="L192" s="12"/>
      <c r="M192" s="12"/>
      <c r="N192" s="12"/>
      <c r="O192" s="12"/>
      <c r="P192" s="12"/>
      <c r="Q192" s="12"/>
      <c r="R192" s="12"/>
      <c r="S192" s="12"/>
      <c r="T192" s="12"/>
      <c r="U192" s="12"/>
      <c r="V192" s="12"/>
      <c r="W192" s="12"/>
      <c r="X192" s="12"/>
      <c r="Y192" s="12"/>
      <c r="Z192" s="12"/>
    </row>
    <row r="193" spans="1:26" ht="15.75" x14ac:dyDescent="0.25">
      <c r="A193" s="20"/>
      <c r="B193" s="29"/>
      <c r="C193" s="29"/>
      <c r="D193" s="29"/>
      <c r="E193" s="29"/>
      <c r="F193" s="12"/>
      <c r="G193" s="12"/>
      <c r="H193" s="12"/>
      <c r="I193" s="12"/>
      <c r="J193" s="12"/>
      <c r="K193" s="12"/>
      <c r="L193" s="12"/>
      <c r="M193" s="12"/>
      <c r="N193" s="12"/>
      <c r="O193" s="12"/>
      <c r="P193" s="12"/>
      <c r="Q193" s="12"/>
      <c r="R193" s="12"/>
      <c r="S193" s="12"/>
      <c r="T193" s="12"/>
      <c r="U193" s="12"/>
      <c r="V193" s="12"/>
      <c r="W193" s="12"/>
      <c r="X193" s="12"/>
      <c r="Y193" s="12"/>
      <c r="Z193" s="12"/>
    </row>
    <row r="194" spans="1:26" ht="15.75" x14ac:dyDescent="0.25">
      <c r="A194" s="20"/>
      <c r="B194" s="29"/>
      <c r="C194" s="29"/>
      <c r="D194" s="29"/>
      <c r="E194" s="29"/>
      <c r="F194" s="12"/>
      <c r="G194" s="12"/>
      <c r="H194" s="12"/>
      <c r="I194" s="12"/>
      <c r="J194" s="12"/>
      <c r="K194" s="12"/>
      <c r="L194" s="12"/>
      <c r="M194" s="12"/>
      <c r="N194" s="12"/>
      <c r="O194" s="12"/>
      <c r="P194" s="12"/>
      <c r="Q194" s="12"/>
      <c r="R194" s="12"/>
      <c r="S194" s="12"/>
      <c r="T194" s="12"/>
      <c r="U194" s="12"/>
      <c r="V194" s="12"/>
      <c r="W194" s="12"/>
      <c r="X194" s="12"/>
      <c r="Y194" s="12"/>
      <c r="Z194" s="12"/>
    </row>
    <row r="195" spans="1:26" ht="15.75" x14ac:dyDescent="0.25">
      <c r="A195" s="20"/>
      <c r="B195" s="29"/>
      <c r="C195" s="29"/>
      <c r="D195" s="29"/>
      <c r="E195" s="29"/>
      <c r="F195" s="12"/>
      <c r="G195" s="12"/>
      <c r="H195" s="12"/>
      <c r="I195" s="12"/>
      <c r="J195" s="12"/>
      <c r="K195" s="12"/>
      <c r="L195" s="12"/>
      <c r="M195" s="12"/>
      <c r="N195" s="12"/>
      <c r="O195" s="12"/>
      <c r="P195" s="12"/>
      <c r="Q195" s="12"/>
      <c r="R195" s="12"/>
      <c r="S195" s="12"/>
      <c r="T195" s="12"/>
      <c r="U195" s="12"/>
      <c r="V195" s="12"/>
      <c r="W195" s="12"/>
      <c r="X195" s="12"/>
      <c r="Y195" s="12"/>
      <c r="Z195" s="12"/>
    </row>
    <row r="196" spans="1:26" ht="15.75" x14ac:dyDescent="0.25">
      <c r="A196" s="20"/>
      <c r="B196" s="29"/>
      <c r="C196" s="29"/>
      <c r="D196" s="29"/>
      <c r="E196" s="29"/>
      <c r="F196" s="12"/>
      <c r="G196" s="12"/>
      <c r="H196" s="12"/>
      <c r="I196" s="12"/>
      <c r="J196" s="12"/>
      <c r="K196" s="12"/>
      <c r="L196" s="12"/>
      <c r="M196" s="12"/>
      <c r="N196" s="12"/>
      <c r="O196" s="12"/>
      <c r="P196" s="12"/>
      <c r="Q196" s="12"/>
      <c r="R196" s="12"/>
      <c r="S196" s="12"/>
      <c r="T196" s="12"/>
      <c r="U196" s="12"/>
      <c r="V196" s="12"/>
      <c r="W196" s="12"/>
      <c r="X196" s="12"/>
      <c r="Y196" s="12"/>
      <c r="Z196" s="12"/>
    </row>
    <row r="197" spans="1:26" ht="15.75" x14ac:dyDescent="0.25">
      <c r="A197" s="20"/>
      <c r="B197" s="29"/>
      <c r="C197" s="29"/>
      <c r="D197" s="29"/>
      <c r="E197" s="29"/>
      <c r="F197" s="12"/>
      <c r="G197" s="12"/>
      <c r="H197" s="12"/>
      <c r="I197" s="12"/>
      <c r="J197" s="12"/>
      <c r="K197" s="12"/>
      <c r="L197" s="12"/>
      <c r="M197" s="12"/>
      <c r="N197" s="12"/>
      <c r="O197" s="12"/>
      <c r="P197" s="12"/>
      <c r="Q197" s="12"/>
      <c r="R197" s="12"/>
      <c r="S197" s="12"/>
      <c r="T197" s="12"/>
      <c r="U197" s="12"/>
      <c r="V197" s="12"/>
      <c r="W197" s="12"/>
      <c r="X197" s="12"/>
      <c r="Y197" s="12"/>
      <c r="Z197" s="12"/>
    </row>
    <row r="198" spans="1:26" ht="15.75" x14ac:dyDescent="0.25">
      <c r="A198" s="20"/>
      <c r="B198" s="29"/>
      <c r="C198" s="29"/>
      <c r="D198" s="29"/>
      <c r="E198" s="29"/>
      <c r="F198" s="12"/>
      <c r="G198" s="12"/>
      <c r="H198" s="12"/>
      <c r="I198" s="12"/>
      <c r="J198" s="12"/>
      <c r="K198" s="12"/>
      <c r="L198" s="12"/>
      <c r="M198" s="12"/>
      <c r="N198" s="12"/>
      <c r="O198" s="12"/>
      <c r="P198" s="12"/>
      <c r="Q198" s="12"/>
      <c r="R198" s="12"/>
      <c r="S198" s="12"/>
      <c r="T198" s="12"/>
      <c r="U198" s="12"/>
      <c r="V198" s="12"/>
      <c r="W198" s="12"/>
      <c r="X198" s="12"/>
      <c r="Y198" s="12"/>
      <c r="Z198" s="12"/>
    </row>
    <row r="199" spans="1:26" ht="15.75" x14ac:dyDescent="0.25">
      <c r="A199" s="20"/>
      <c r="B199" s="29"/>
      <c r="C199" s="29"/>
      <c r="D199" s="29"/>
      <c r="E199" s="29"/>
      <c r="F199" s="12"/>
      <c r="G199" s="12"/>
      <c r="H199" s="12"/>
      <c r="I199" s="12"/>
      <c r="J199" s="12"/>
      <c r="K199" s="12"/>
      <c r="L199" s="12"/>
      <c r="M199" s="12"/>
      <c r="N199" s="12"/>
      <c r="O199" s="12"/>
      <c r="P199" s="12"/>
      <c r="Q199" s="12"/>
      <c r="R199" s="12"/>
      <c r="S199" s="12"/>
      <c r="T199" s="12"/>
      <c r="U199" s="12"/>
      <c r="V199" s="12"/>
      <c r="W199" s="12"/>
      <c r="X199" s="12"/>
      <c r="Y199" s="12"/>
      <c r="Z199" s="12"/>
    </row>
    <row r="200" spans="1:26" ht="15.75" x14ac:dyDescent="0.25">
      <c r="A200" s="20"/>
      <c r="B200" s="29"/>
      <c r="C200" s="29"/>
      <c r="D200" s="29"/>
      <c r="E200" s="29"/>
      <c r="F200" s="12"/>
      <c r="G200" s="12"/>
      <c r="H200" s="12"/>
      <c r="I200" s="12"/>
      <c r="J200" s="12"/>
      <c r="K200" s="12"/>
      <c r="L200" s="12"/>
      <c r="M200" s="12"/>
      <c r="N200" s="12"/>
      <c r="O200" s="12"/>
      <c r="P200" s="12"/>
      <c r="Q200" s="12"/>
      <c r="R200" s="12"/>
      <c r="S200" s="12"/>
      <c r="T200" s="12"/>
      <c r="U200" s="12"/>
      <c r="V200" s="12"/>
      <c r="W200" s="12"/>
      <c r="X200" s="12"/>
      <c r="Y200" s="12"/>
      <c r="Z200" s="12"/>
    </row>
    <row r="201" spans="1:26" ht="15.75" x14ac:dyDescent="0.25">
      <c r="A201" s="20"/>
      <c r="B201" s="29"/>
      <c r="C201" s="29"/>
      <c r="D201" s="29"/>
      <c r="E201" s="29"/>
      <c r="F201" s="12"/>
      <c r="G201" s="12"/>
      <c r="H201" s="12"/>
      <c r="I201" s="12"/>
      <c r="J201" s="12"/>
      <c r="K201" s="12"/>
      <c r="L201" s="12"/>
      <c r="M201" s="12"/>
      <c r="N201" s="12"/>
      <c r="O201" s="12"/>
      <c r="P201" s="12"/>
      <c r="Q201" s="12"/>
      <c r="R201" s="12"/>
      <c r="S201" s="12"/>
      <c r="T201" s="12"/>
      <c r="U201" s="12"/>
      <c r="V201" s="12"/>
      <c r="W201" s="12"/>
      <c r="X201" s="12"/>
      <c r="Y201" s="12"/>
      <c r="Z201" s="12"/>
    </row>
    <row r="202" spans="1:26" ht="15.75" x14ac:dyDescent="0.25">
      <c r="A202" s="20"/>
      <c r="B202" s="29"/>
      <c r="C202" s="29"/>
      <c r="D202" s="29"/>
      <c r="E202" s="29"/>
      <c r="F202" s="12"/>
      <c r="G202" s="12"/>
      <c r="H202" s="12"/>
      <c r="I202" s="12"/>
      <c r="J202" s="12"/>
      <c r="K202" s="12"/>
      <c r="L202" s="12"/>
      <c r="M202" s="12"/>
      <c r="N202" s="12"/>
      <c r="O202" s="12"/>
      <c r="P202" s="12"/>
      <c r="Q202" s="12"/>
      <c r="R202" s="12"/>
      <c r="S202" s="12"/>
      <c r="T202" s="12"/>
      <c r="U202" s="12"/>
      <c r="V202" s="12"/>
      <c r="W202" s="12"/>
      <c r="X202" s="12"/>
      <c r="Y202" s="12"/>
      <c r="Z202" s="12"/>
    </row>
    <row r="203" spans="1:26" ht="15.75" x14ac:dyDescent="0.25">
      <c r="A203" s="20"/>
      <c r="B203" s="29"/>
      <c r="C203" s="29"/>
      <c r="D203" s="29"/>
      <c r="E203" s="29"/>
      <c r="F203" s="12"/>
      <c r="G203" s="12"/>
      <c r="H203" s="12"/>
      <c r="I203" s="12"/>
      <c r="J203" s="12"/>
      <c r="K203" s="12"/>
      <c r="L203" s="12"/>
      <c r="M203" s="12"/>
      <c r="N203" s="12"/>
      <c r="O203" s="12"/>
      <c r="P203" s="12"/>
      <c r="Q203" s="12"/>
      <c r="R203" s="12"/>
      <c r="S203" s="12"/>
      <c r="T203" s="12"/>
      <c r="U203" s="12"/>
      <c r="V203" s="12"/>
      <c r="W203" s="12"/>
      <c r="X203" s="12"/>
      <c r="Y203" s="12"/>
      <c r="Z203" s="12"/>
    </row>
    <row r="204" spans="1:26" ht="15.75" x14ac:dyDescent="0.25">
      <c r="A204" s="20"/>
      <c r="B204" s="29"/>
      <c r="C204" s="29"/>
      <c r="D204" s="29"/>
      <c r="E204" s="29"/>
      <c r="F204" s="12"/>
      <c r="G204" s="12"/>
      <c r="H204" s="12"/>
      <c r="I204" s="12"/>
      <c r="J204" s="12"/>
      <c r="K204" s="12"/>
      <c r="L204" s="12"/>
      <c r="M204" s="12"/>
      <c r="N204" s="12"/>
      <c r="O204" s="12"/>
      <c r="P204" s="12"/>
      <c r="Q204" s="12"/>
      <c r="R204" s="12"/>
      <c r="S204" s="12"/>
      <c r="T204" s="12"/>
      <c r="U204" s="12"/>
      <c r="V204" s="12"/>
      <c r="W204" s="12"/>
      <c r="X204" s="12"/>
      <c r="Y204" s="12"/>
      <c r="Z204" s="12"/>
    </row>
    <row r="205" spans="1:26" ht="15.75" x14ac:dyDescent="0.25">
      <c r="A205" s="20"/>
      <c r="B205" s="29"/>
      <c r="C205" s="29"/>
      <c r="D205" s="29"/>
      <c r="E205" s="29"/>
      <c r="F205" s="12"/>
      <c r="G205" s="12"/>
      <c r="H205" s="12"/>
      <c r="I205" s="12"/>
      <c r="J205" s="12"/>
      <c r="K205" s="12"/>
      <c r="L205" s="12"/>
      <c r="M205" s="12"/>
      <c r="N205" s="12"/>
      <c r="O205" s="12"/>
      <c r="P205" s="12"/>
      <c r="Q205" s="12"/>
      <c r="R205" s="12"/>
      <c r="S205" s="12"/>
      <c r="T205" s="12"/>
      <c r="U205" s="12"/>
      <c r="V205" s="12"/>
      <c r="W205" s="12"/>
      <c r="X205" s="12"/>
      <c r="Y205" s="12"/>
      <c r="Z205" s="12"/>
    </row>
    <row r="206" spans="1:26" ht="15.75" x14ac:dyDescent="0.25">
      <c r="A206" s="20"/>
      <c r="B206" s="29"/>
      <c r="C206" s="29"/>
      <c r="D206" s="29"/>
      <c r="E206" s="29"/>
      <c r="F206" s="12"/>
      <c r="G206" s="12"/>
      <c r="H206" s="12"/>
      <c r="I206" s="12"/>
      <c r="J206" s="12"/>
      <c r="K206" s="12"/>
      <c r="L206" s="12"/>
      <c r="M206" s="12"/>
      <c r="N206" s="12"/>
      <c r="O206" s="12"/>
      <c r="P206" s="12"/>
      <c r="Q206" s="12"/>
      <c r="R206" s="12"/>
      <c r="S206" s="12"/>
      <c r="T206" s="12"/>
      <c r="U206" s="12"/>
      <c r="V206" s="12"/>
      <c r="W206" s="12"/>
      <c r="X206" s="12"/>
      <c r="Y206" s="12"/>
      <c r="Z206" s="12"/>
    </row>
    <row r="207" spans="1:26" ht="15.75" x14ac:dyDescent="0.25">
      <c r="A207" s="20"/>
      <c r="B207" s="29"/>
      <c r="C207" s="29"/>
      <c r="D207" s="29"/>
      <c r="E207" s="29"/>
      <c r="F207" s="12"/>
      <c r="G207" s="12"/>
      <c r="H207" s="12"/>
      <c r="I207" s="12"/>
      <c r="J207" s="12"/>
      <c r="K207" s="12"/>
      <c r="L207" s="12"/>
      <c r="M207" s="12"/>
      <c r="N207" s="12"/>
      <c r="O207" s="12"/>
      <c r="P207" s="12"/>
      <c r="Q207" s="12"/>
      <c r="R207" s="12"/>
      <c r="S207" s="12"/>
      <c r="T207" s="12"/>
      <c r="U207" s="12"/>
      <c r="V207" s="12"/>
      <c r="W207" s="12"/>
      <c r="X207" s="12"/>
      <c r="Y207" s="12"/>
      <c r="Z207" s="12"/>
    </row>
    <row r="208" spans="1:26" ht="15.75" x14ac:dyDescent="0.25">
      <c r="A208" s="20"/>
      <c r="B208" s="29"/>
      <c r="C208" s="29"/>
      <c r="D208" s="29"/>
      <c r="E208" s="29"/>
      <c r="F208" s="12"/>
      <c r="G208" s="12"/>
      <c r="H208" s="12"/>
      <c r="I208" s="12"/>
      <c r="J208" s="12"/>
      <c r="K208" s="12"/>
      <c r="L208" s="12"/>
      <c r="M208" s="12"/>
      <c r="N208" s="12"/>
      <c r="O208" s="12"/>
      <c r="P208" s="12"/>
      <c r="Q208" s="12"/>
      <c r="R208" s="12"/>
      <c r="S208" s="12"/>
      <c r="T208" s="12"/>
      <c r="U208" s="12"/>
      <c r="V208" s="12"/>
      <c r="W208" s="12"/>
      <c r="X208" s="12"/>
      <c r="Y208" s="12"/>
      <c r="Z208" s="12"/>
    </row>
    <row r="209" spans="1:26" ht="15.75" x14ac:dyDescent="0.25">
      <c r="A209" s="20"/>
      <c r="B209" s="29"/>
      <c r="C209" s="29"/>
      <c r="D209" s="29"/>
      <c r="E209" s="29"/>
      <c r="F209" s="12"/>
      <c r="G209" s="12"/>
      <c r="H209" s="12"/>
      <c r="I209" s="12"/>
      <c r="J209" s="12"/>
      <c r="K209" s="12"/>
      <c r="L209" s="12"/>
      <c r="M209" s="12"/>
      <c r="N209" s="12"/>
      <c r="O209" s="12"/>
      <c r="P209" s="12"/>
      <c r="Q209" s="12"/>
      <c r="R209" s="12"/>
      <c r="S209" s="12"/>
      <c r="T209" s="12"/>
      <c r="U209" s="12"/>
      <c r="V209" s="12"/>
      <c r="W209" s="12"/>
      <c r="X209" s="12"/>
      <c r="Y209" s="12"/>
      <c r="Z209" s="12"/>
    </row>
    <row r="210" spans="1:26" ht="15.75" x14ac:dyDescent="0.25">
      <c r="A210" s="20"/>
      <c r="B210" s="29"/>
      <c r="C210" s="29"/>
      <c r="D210" s="29"/>
      <c r="E210" s="29"/>
      <c r="F210" s="12"/>
      <c r="G210" s="12"/>
      <c r="H210" s="12"/>
      <c r="I210" s="12"/>
      <c r="J210" s="12"/>
      <c r="K210" s="12"/>
      <c r="L210" s="12"/>
      <c r="M210" s="12"/>
      <c r="N210" s="12"/>
      <c r="O210" s="12"/>
      <c r="P210" s="12"/>
      <c r="Q210" s="12"/>
      <c r="R210" s="12"/>
      <c r="S210" s="12"/>
      <c r="T210" s="12"/>
      <c r="U210" s="12"/>
      <c r="V210" s="12"/>
      <c r="W210" s="12"/>
      <c r="X210" s="12"/>
      <c r="Y210" s="12"/>
      <c r="Z210" s="12"/>
    </row>
    <row r="211" spans="1:26" ht="15.75" x14ac:dyDescent="0.25">
      <c r="A211" s="20"/>
      <c r="B211" s="29"/>
      <c r="C211" s="29"/>
      <c r="D211" s="29"/>
      <c r="E211" s="29"/>
      <c r="F211" s="12"/>
      <c r="G211" s="12"/>
      <c r="H211" s="12"/>
      <c r="I211" s="12"/>
      <c r="J211" s="12"/>
      <c r="K211" s="12"/>
      <c r="L211" s="12"/>
      <c r="M211" s="12"/>
      <c r="N211" s="12"/>
      <c r="O211" s="12"/>
      <c r="P211" s="12"/>
      <c r="Q211" s="12"/>
      <c r="R211" s="12"/>
      <c r="S211" s="12"/>
      <c r="T211" s="12"/>
      <c r="U211" s="12"/>
      <c r="V211" s="12"/>
      <c r="W211" s="12"/>
      <c r="X211" s="12"/>
      <c r="Y211" s="12"/>
      <c r="Z211" s="12"/>
    </row>
    <row r="212" spans="1:26" ht="15.75" x14ac:dyDescent="0.25">
      <c r="A212" s="20"/>
      <c r="B212" s="29"/>
      <c r="C212" s="29"/>
      <c r="D212" s="29"/>
      <c r="E212" s="29"/>
      <c r="F212" s="12"/>
      <c r="G212" s="12"/>
      <c r="H212" s="12"/>
      <c r="I212" s="12"/>
      <c r="J212" s="12"/>
      <c r="K212" s="12"/>
      <c r="L212" s="12"/>
      <c r="M212" s="12"/>
      <c r="N212" s="12"/>
      <c r="O212" s="12"/>
      <c r="P212" s="12"/>
      <c r="Q212" s="12"/>
      <c r="R212" s="12"/>
      <c r="S212" s="12"/>
      <c r="T212" s="12"/>
      <c r="U212" s="12"/>
      <c r="V212" s="12"/>
      <c r="W212" s="12"/>
      <c r="X212" s="12"/>
      <c r="Y212" s="12"/>
      <c r="Z212" s="12"/>
    </row>
    <row r="213" spans="1:26" ht="15.75" x14ac:dyDescent="0.25">
      <c r="A213" s="20"/>
      <c r="B213" s="29"/>
      <c r="C213" s="29"/>
      <c r="D213" s="29"/>
      <c r="E213" s="29"/>
      <c r="F213" s="12"/>
      <c r="G213" s="12"/>
      <c r="H213" s="12"/>
      <c r="I213" s="12"/>
      <c r="J213" s="12"/>
      <c r="K213" s="12"/>
      <c r="L213" s="12"/>
      <c r="M213" s="12"/>
      <c r="N213" s="12"/>
      <c r="O213" s="12"/>
      <c r="P213" s="12"/>
      <c r="Q213" s="12"/>
      <c r="R213" s="12"/>
      <c r="S213" s="12"/>
      <c r="T213" s="12"/>
      <c r="U213" s="12"/>
      <c r="V213" s="12"/>
      <c r="W213" s="12"/>
      <c r="X213" s="12"/>
      <c r="Y213" s="12"/>
      <c r="Z213" s="12"/>
    </row>
    <row r="214" spans="1:26" ht="15.75" x14ac:dyDescent="0.25">
      <c r="A214" s="20"/>
      <c r="B214" s="29"/>
      <c r="C214" s="29"/>
      <c r="D214" s="29"/>
      <c r="E214" s="29"/>
      <c r="F214" s="12"/>
      <c r="G214" s="12"/>
      <c r="H214" s="12"/>
      <c r="I214" s="12"/>
      <c r="J214" s="12"/>
      <c r="K214" s="12"/>
      <c r="L214" s="12"/>
      <c r="M214" s="12"/>
      <c r="N214" s="12"/>
      <c r="O214" s="12"/>
      <c r="P214" s="12"/>
      <c r="Q214" s="12"/>
      <c r="R214" s="12"/>
      <c r="S214" s="12"/>
      <c r="T214" s="12"/>
      <c r="U214" s="12"/>
      <c r="V214" s="12"/>
      <c r="W214" s="12"/>
      <c r="X214" s="12"/>
      <c r="Y214" s="12"/>
      <c r="Z214" s="12"/>
    </row>
    <row r="215" spans="1:26" ht="15.75" x14ac:dyDescent="0.25">
      <c r="A215" s="20"/>
      <c r="B215" s="29"/>
      <c r="C215" s="29"/>
      <c r="D215" s="29"/>
      <c r="E215" s="29"/>
      <c r="F215" s="12"/>
      <c r="G215" s="12"/>
      <c r="H215" s="12"/>
      <c r="I215" s="12"/>
      <c r="J215" s="12"/>
      <c r="K215" s="12"/>
      <c r="L215" s="12"/>
      <c r="M215" s="12"/>
      <c r="N215" s="12"/>
      <c r="O215" s="12"/>
      <c r="P215" s="12"/>
      <c r="Q215" s="12"/>
      <c r="R215" s="12"/>
      <c r="S215" s="12"/>
      <c r="T215" s="12"/>
      <c r="U215" s="12"/>
      <c r="V215" s="12"/>
      <c r="W215" s="12"/>
      <c r="X215" s="12"/>
      <c r="Y215" s="12"/>
      <c r="Z215" s="12"/>
    </row>
    <row r="216" spans="1:26" ht="15.75" x14ac:dyDescent="0.25">
      <c r="A216" s="20"/>
      <c r="B216" s="29"/>
      <c r="C216" s="29"/>
      <c r="D216" s="29"/>
      <c r="E216" s="29"/>
      <c r="F216" s="12"/>
      <c r="G216" s="12"/>
      <c r="H216" s="12"/>
      <c r="I216" s="12"/>
      <c r="J216" s="12"/>
      <c r="K216" s="12"/>
      <c r="L216" s="12"/>
      <c r="M216" s="12"/>
      <c r="N216" s="12"/>
      <c r="O216" s="12"/>
      <c r="P216" s="12"/>
      <c r="Q216" s="12"/>
      <c r="R216" s="12"/>
      <c r="S216" s="12"/>
      <c r="T216" s="12"/>
      <c r="U216" s="12"/>
      <c r="V216" s="12"/>
      <c r="W216" s="12"/>
      <c r="X216" s="12"/>
      <c r="Y216" s="12"/>
      <c r="Z216" s="12"/>
    </row>
    <row r="217" spans="1:26" ht="15.75" x14ac:dyDescent="0.25">
      <c r="A217" s="20"/>
      <c r="B217" s="29"/>
      <c r="C217" s="29"/>
      <c r="D217" s="29"/>
      <c r="E217" s="29"/>
      <c r="F217" s="12"/>
      <c r="G217" s="12"/>
      <c r="H217" s="12"/>
      <c r="I217" s="12"/>
      <c r="J217" s="12"/>
      <c r="K217" s="12"/>
      <c r="L217" s="12"/>
      <c r="M217" s="12"/>
      <c r="N217" s="12"/>
      <c r="O217" s="12"/>
      <c r="P217" s="12"/>
      <c r="Q217" s="12"/>
      <c r="R217" s="12"/>
      <c r="S217" s="12"/>
      <c r="T217" s="12"/>
      <c r="U217" s="12"/>
      <c r="V217" s="12"/>
      <c r="W217" s="12"/>
      <c r="X217" s="12"/>
      <c r="Y217" s="12"/>
      <c r="Z217" s="12"/>
    </row>
    <row r="218" spans="1:26" ht="15.75" x14ac:dyDescent="0.25">
      <c r="A218" s="20"/>
      <c r="B218" s="29"/>
      <c r="C218" s="29"/>
      <c r="D218" s="29"/>
      <c r="E218" s="29"/>
      <c r="F218" s="12"/>
      <c r="G218" s="12"/>
      <c r="H218" s="12"/>
      <c r="I218" s="12"/>
      <c r="J218" s="12"/>
      <c r="K218" s="12"/>
      <c r="L218" s="12"/>
      <c r="M218" s="12"/>
      <c r="N218" s="12"/>
      <c r="O218" s="12"/>
      <c r="P218" s="12"/>
      <c r="Q218" s="12"/>
      <c r="R218" s="12"/>
      <c r="S218" s="12"/>
      <c r="T218" s="12"/>
      <c r="U218" s="12"/>
      <c r="V218" s="12"/>
      <c r="W218" s="12"/>
      <c r="X218" s="12"/>
      <c r="Y218" s="12"/>
      <c r="Z218" s="12"/>
    </row>
    <row r="219" spans="1:26" ht="15.75" x14ac:dyDescent="0.25">
      <c r="A219" s="20"/>
      <c r="B219" s="29"/>
      <c r="C219" s="29"/>
      <c r="D219" s="29"/>
      <c r="E219" s="29"/>
      <c r="F219" s="12"/>
      <c r="G219" s="12"/>
      <c r="H219" s="12"/>
      <c r="I219" s="12"/>
      <c r="J219" s="12"/>
      <c r="K219" s="12"/>
      <c r="L219" s="12"/>
      <c r="M219" s="12"/>
      <c r="N219" s="12"/>
      <c r="O219" s="12"/>
      <c r="P219" s="12"/>
      <c r="Q219" s="12"/>
      <c r="R219" s="12"/>
      <c r="S219" s="12"/>
      <c r="T219" s="12"/>
      <c r="U219" s="12"/>
      <c r="V219" s="12"/>
      <c r="W219" s="12"/>
      <c r="X219" s="12"/>
      <c r="Y219" s="12"/>
      <c r="Z219" s="12"/>
    </row>
    <row r="220" spans="1:26" ht="15.75" x14ac:dyDescent="0.25">
      <c r="A220" s="20"/>
      <c r="B220" s="29"/>
      <c r="C220" s="29"/>
      <c r="D220" s="29"/>
      <c r="E220" s="29"/>
      <c r="F220" s="12"/>
      <c r="G220" s="12"/>
      <c r="H220" s="12"/>
      <c r="I220" s="12"/>
      <c r="J220" s="12"/>
      <c r="K220" s="12"/>
      <c r="L220" s="12"/>
      <c r="M220" s="12"/>
      <c r="N220" s="12"/>
      <c r="O220" s="12"/>
      <c r="P220" s="12"/>
      <c r="Q220" s="12"/>
      <c r="R220" s="12"/>
      <c r="S220" s="12"/>
      <c r="T220" s="12"/>
      <c r="U220" s="12"/>
      <c r="V220" s="12"/>
      <c r="W220" s="12"/>
      <c r="X220" s="12"/>
      <c r="Y220" s="12"/>
      <c r="Z220" s="12"/>
    </row>
    <row r="221" spans="1:26" ht="15.75" x14ac:dyDescent="0.25">
      <c r="A221" s="20"/>
      <c r="B221" s="29"/>
      <c r="C221" s="29"/>
      <c r="D221" s="29"/>
      <c r="E221" s="29"/>
      <c r="F221" s="12"/>
      <c r="G221" s="12"/>
      <c r="H221" s="12"/>
      <c r="I221" s="12"/>
      <c r="J221" s="12"/>
      <c r="K221" s="12"/>
      <c r="L221" s="12"/>
      <c r="M221" s="12"/>
      <c r="N221" s="12"/>
      <c r="O221" s="12"/>
      <c r="P221" s="12"/>
      <c r="Q221" s="12"/>
      <c r="R221" s="12"/>
      <c r="S221" s="12"/>
      <c r="T221" s="12"/>
      <c r="U221" s="12"/>
      <c r="V221" s="12"/>
      <c r="W221" s="12"/>
      <c r="X221" s="12"/>
      <c r="Y221" s="12"/>
      <c r="Z221" s="12"/>
    </row>
    <row r="222" spans="1:26" ht="15.75" x14ac:dyDescent="0.25">
      <c r="A222" s="20"/>
      <c r="B222" s="29"/>
      <c r="C222" s="29"/>
      <c r="D222" s="29"/>
      <c r="E222" s="29"/>
      <c r="F222" s="12"/>
      <c r="G222" s="12"/>
      <c r="H222" s="12"/>
      <c r="I222" s="12"/>
      <c r="J222" s="12"/>
      <c r="K222" s="12"/>
      <c r="L222" s="12"/>
      <c r="M222" s="12"/>
      <c r="N222" s="12"/>
      <c r="O222" s="12"/>
      <c r="P222" s="12"/>
      <c r="Q222" s="12"/>
      <c r="R222" s="12"/>
      <c r="S222" s="12"/>
      <c r="T222" s="12"/>
      <c r="U222" s="12"/>
      <c r="V222" s="12"/>
      <c r="W222" s="12"/>
      <c r="X222" s="12"/>
      <c r="Y222" s="12"/>
      <c r="Z222" s="12"/>
    </row>
    <row r="223" spans="1:26" ht="15.75" x14ac:dyDescent="0.25">
      <c r="A223" s="20"/>
      <c r="B223" s="29"/>
      <c r="C223" s="29"/>
      <c r="D223" s="29"/>
      <c r="E223" s="29"/>
      <c r="F223" s="12"/>
      <c r="G223" s="12"/>
      <c r="H223" s="12"/>
      <c r="I223" s="12"/>
      <c r="J223" s="12"/>
      <c r="K223" s="12"/>
      <c r="L223" s="12"/>
      <c r="M223" s="12"/>
      <c r="N223" s="12"/>
      <c r="O223" s="12"/>
      <c r="P223" s="12"/>
      <c r="Q223" s="12"/>
      <c r="R223" s="12"/>
      <c r="S223" s="12"/>
      <c r="T223" s="12"/>
      <c r="U223" s="12"/>
      <c r="V223" s="12"/>
      <c r="W223" s="12"/>
      <c r="X223" s="12"/>
      <c r="Y223" s="12"/>
      <c r="Z223" s="12"/>
    </row>
    <row r="224" spans="1:26" ht="15.75" x14ac:dyDescent="0.25">
      <c r="A224" s="20"/>
      <c r="B224" s="29"/>
      <c r="C224" s="29"/>
      <c r="D224" s="29"/>
      <c r="E224" s="29"/>
      <c r="F224" s="12"/>
      <c r="G224" s="12"/>
      <c r="H224" s="12"/>
      <c r="I224" s="12"/>
      <c r="J224" s="12"/>
      <c r="K224" s="12"/>
      <c r="L224" s="12"/>
      <c r="M224" s="12"/>
      <c r="N224" s="12"/>
      <c r="O224" s="12"/>
      <c r="P224" s="12"/>
      <c r="Q224" s="12"/>
      <c r="R224" s="12"/>
      <c r="S224" s="12"/>
      <c r="T224" s="12"/>
      <c r="U224" s="12"/>
      <c r="V224" s="12"/>
      <c r="W224" s="12"/>
      <c r="X224" s="12"/>
      <c r="Y224" s="12"/>
      <c r="Z224" s="12"/>
    </row>
    <row r="225" spans="1:26" ht="15.75" x14ac:dyDescent="0.25">
      <c r="A225" s="20"/>
      <c r="B225" s="29"/>
      <c r="C225" s="29"/>
      <c r="D225" s="29"/>
      <c r="E225" s="29"/>
      <c r="F225" s="12"/>
      <c r="G225" s="12"/>
      <c r="H225" s="12"/>
      <c r="I225" s="12"/>
      <c r="J225" s="12"/>
      <c r="K225" s="12"/>
      <c r="L225" s="12"/>
      <c r="M225" s="12"/>
      <c r="N225" s="12"/>
      <c r="O225" s="12"/>
      <c r="P225" s="12"/>
      <c r="Q225" s="12"/>
      <c r="R225" s="12"/>
      <c r="S225" s="12"/>
      <c r="T225" s="12"/>
      <c r="U225" s="12"/>
      <c r="V225" s="12"/>
      <c r="W225" s="12"/>
      <c r="X225" s="12"/>
      <c r="Y225" s="12"/>
      <c r="Z225" s="12"/>
    </row>
    <row r="226" spans="1:26" ht="15.75" x14ac:dyDescent="0.25">
      <c r="A226" s="20"/>
      <c r="B226" s="29"/>
      <c r="C226" s="29"/>
      <c r="D226" s="29"/>
      <c r="E226" s="29"/>
      <c r="F226" s="12"/>
      <c r="G226" s="12"/>
      <c r="H226" s="12"/>
      <c r="I226" s="12"/>
      <c r="J226" s="12"/>
      <c r="K226" s="12"/>
      <c r="L226" s="12"/>
      <c r="M226" s="12"/>
      <c r="N226" s="12"/>
      <c r="O226" s="12"/>
      <c r="P226" s="12"/>
      <c r="Q226" s="12"/>
      <c r="R226" s="12"/>
      <c r="S226" s="12"/>
      <c r="T226" s="12"/>
      <c r="U226" s="12"/>
      <c r="V226" s="12"/>
      <c r="W226" s="12"/>
      <c r="X226" s="12"/>
      <c r="Y226" s="12"/>
      <c r="Z226" s="12"/>
    </row>
    <row r="227" spans="1:26" ht="15.75" x14ac:dyDescent="0.25">
      <c r="A227" s="20"/>
      <c r="B227" s="29"/>
      <c r="C227" s="29"/>
      <c r="D227" s="29"/>
      <c r="E227" s="29"/>
      <c r="F227" s="12"/>
      <c r="G227" s="12"/>
      <c r="H227" s="12"/>
      <c r="I227" s="12"/>
      <c r="J227" s="12"/>
      <c r="K227" s="12"/>
      <c r="L227" s="12"/>
      <c r="M227" s="12"/>
      <c r="N227" s="12"/>
      <c r="O227" s="12"/>
      <c r="P227" s="12"/>
      <c r="Q227" s="12"/>
      <c r="R227" s="12"/>
      <c r="S227" s="12"/>
      <c r="T227" s="12"/>
      <c r="U227" s="12"/>
      <c r="V227" s="12"/>
      <c r="W227" s="12"/>
      <c r="X227" s="12"/>
      <c r="Y227" s="12"/>
      <c r="Z227" s="12"/>
    </row>
    <row r="228" spans="1:26" ht="15.75" x14ac:dyDescent="0.25">
      <c r="A228" s="20"/>
      <c r="B228" s="29"/>
      <c r="C228" s="29"/>
      <c r="D228" s="29"/>
      <c r="E228" s="29"/>
      <c r="F228" s="12"/>
      <c r="G228" s="12"/>
      <c r="H228" s="12"/>
      <c r="I228" s="12"/>
      <c r="J228" s="12"/>
      <c r="K228" s="12"/>
      <c r="L228" s="12"/>
      <c r="M228" s="12"/>
      <c r="N228" s="12"/>
      <c r="O228" s="12"/>
      <c r="P228" s="12"/>
      <c r="Q228" s="12"/>
      <c r="R228" s="12"/>
      <c r="S228" s="12"/>
      <c r="T228" s="12"/>
      <c r="U228" s="12"/>
      <c r="V228" s="12"/>
      <c r="W228" s="12"/>
      <c r="X228" s="12"/>
      <c r="Y228" s="12"/>
      <c r="Z228" s="12"/>
    </row>
    <row r="229" spans="1:26" ht="15.75" x14ac:dyDescent="0.25">
      <c r="A229" s="20"/>
      <c r="B229" s="29"/>
      <c r="C229" s="29"/>
      <c r="D229" s="29"/>
      <c r="E229" s="29"/>
      <c r="F229" s="12"/>
      <c r="G229" s="12"/>
      <c r="H229" s="12"/>
      <c r="I229" s="12"/>
      <c r="J229" s="12"/>
      <c r="K229" s="12"/>
      <c r="L229" s="12"/>
      <c r="M229" s="12"/>
      <c r="N229" s="12"/>
      <c r="O229" s="12"/>
      <c r="P229" s="12"/>
      <c r="Q229" s="12"/>
      <c r="R229" s="12"/>
      <c r="S229" s="12"/>
      <c r="T229" s="12"/>
      <c r="U229" s="12"/>
      <c r="V229" s="12"/>
      <c r="W229" s="12"/>
      <c r="X229" s="12"/>
      <c r="Y229" s="12"/>
      <c r="Z229" s="12"/>
    </row>
    <row r="230" spans="1:26" ht="15.75" x14ac:dyDescent="0.25">
      <c r="A230" s="20"/>
      <c r="B230" s="29"/>
      <c r="C230" s="29"/>
      <c r="D230" s="29"/>
      <c r="E230" s="29"/>
      <c r="F230" s="12"/>
      <c r="G230" s="12"/>
      <c r="H230" s="12"/>
      <c r="I230" s="12"/>
      <c r="J230" s="12"/>
      <c r="K230" s="12"/>
      <c r="L230" s="12"/>
      <c r="M230" s="12"/>
      <c r="N230" s="12"/>
      <c r="O230" s="12"/>
      <c r="P230" s="12"/>
      <c r="Q230" s="12"/>
      <c r="R230" s="12"/>
      <c r="S230" s="12"/>
      <c r="T230" s="12"/>
      <c r="U230" s="12"/>
      <c r="V230" s="12"/>
      <c r="W230" s="12"/>
      <c r="X230" s="12"/>
      <c r="Y230" s="12"/>
      <c r="Z230" s="12"/>
    </row>
    <row r="231" spans="1:26" ht="15.75" x14ac:dyDescent="0.25">
      <c r="A231" s="20"/>
      <c r="B231" s="29"/>
      <c r="C231" s="29"/>
      <c r="D231" s="29"/>
      <c r="E231" s="29"/>
      <c r="F231" s="12"/>
      <c r="G231" s="12"/>
      <c r="H231" s="12"/>
      <c r="I231" s="12"/>
      <c r="J231" s="12"/>
      <c r="K231" s="12"/>
      <c r="L231" s="12"/>
      <c r="M231" s="12"/>
      <c r="N231" s="12"/>
      <c r="O231" s="12"/>
      <c r="P231" s="12"/>
      <c r="Q231" s="12"/>
      <c r="R231" s="12"/>
      <c r="S231" s="12"/>
      <c r="T231" s="12"/>
      <c r="U231" s="12"/>
      <c r="V231" s="12"/>
      <c r="W231" s="12"/>
      <c r="X231" s="12"/>
      <c r="Y231" s="12"/>
      <c r="Z231" s="12"/>
    </row>
    <row r="232" spans="1:26" ht="15.75" x14ac:dyDescent="0.25">
      <c r="A232" s="20"/>
      <c r="B232" s="29"/>
      <c r="C232" s="29"/>
      <c r="D232" s="29"/>
      <c r="E232" s="29"/>
      <c r="F232" s="12"/>
      <c r="G232" s="12"/>
      <c r="H232" s="12"/>
      <c r="I232" s="12"/>
      <c r="J232" s="12"/>
      <c r="K232" s="12"/>
      <c r="L232" s="12"/>
      <c r="M232" s="12"/>
      <c r="N232" s="12"/>
      <c r="O232" s="12"/>
      <c r="P232" s="12"/>
      <c r="Q232" s="12"/>
      <c r="R232" s="12"/>
      <c r="S232" s="12"/>
      <c r="T232" s="12"/>
      <c r="U232" s="12"/>
      <c r="V232" s="12"/>
      <c r="W232" s="12"/>
      <c r="X232" s="12"/>
      <c r="Y232" s="12"/>
      <c r="Z232" s="12"/>
    </row>
    <row r="233" spans="1:26" ht="15.75" x14ac:dyDescent="0.25">
      <c r="A233" s="20"/>
      <c r="B233" s="29"/>
      <c r="C233" s="29"/>
      <c r="D233" s="29"/>
      <c r="E233" s="29"/>
      <c r="F233" s="12"/>
      <c r="G233" s="12"/>
      <c r="H233" s="12"/>
      <c r="I233" s="12"/>
      <c r="J233" s="12"/>
      <c r="K233" s="12"/>
      <c r="L233" s="12"/>
      <c r="M233" s="12"/>
      <c r="N233" s="12"/>
      <c r="O233" s="12"/>
      <c r="P233" s="12"/>
      <c r="Q233" s="12"/>
      <c r="R233" s="12"/>
      <c r="S233" s="12"/>
      <c r="T233" s="12"/>
      <c r="U233" s="12"/>
      <c r="V233" s="12"/>
      <c r="W233" s="12"/>
      <c r="X233" s="12"/>
      <c r="Y233" s="12"/>
      <c r="Z233" s="12"/>
    </row>
    <row r="234" spans="1:26" ht="15.75" x14ac:dyDescent="0.25">
      <c r="A234" s="20"/>
      <c r="B234" s="29"/>
      <c r="C234" s="29"/>
      <c r="D234" s="29"/>
      <c r="E234" s="29"/>
      <c r="F234" s="12"/>
      <c r="G234" s="12"/>
      <c r="H234" s="12"/>
      <c r="I234" s="12"/>
      <c r="J234" s="12"/>
      <c r="K234" s="12"/>
      <c r="L234" s="12"/>
      <c r="M234" s="12"/>
      <c r="N234" s="12"/>
      <c r="O234" s="12"/>
      <c r="P234" s="12"/>
      <c r="Q234" s="12"/>
      <c r="R234" s="12"/>
      <c r="S234" s="12"/>
      <c r="T234" s="12"/>
      <c r="U234" s="12"/>
      <c r="V234" s="12"/>
      <c r="W234" s="12"/>
      <c r="X234" s="12"/>
      <c r="Y234" s="12"/>
      <c r="Z234" s="12"/>
    </row>
    <row r="235" spans="1:26" ht="15.75" x14ac:dyDescent="0.25">
      <c r="A235" s="20"/>
      <c r="B235" s="29"/>
      <c r="C235" s="29"/>
      <c r="D235" s="29"/>
      <c r="E235" s="29"/>
      <c r="F235" s="12"/>
      <c r="G235" s="12"/>
      <c r="H235" s="12"/>
      <c r="I235" s="12"/>
      <c r="J235" s="12"/>
      <c r="K235" s="12"/>
      <c r="L235" s="12"/>
      <c r="M235" s="12"/>
      <c r="N235" s="12"/>
      <c r="O235" s="12"/>
      <c r="P235" s="12"/>
      <c r="Q235" s="12"/>
      <c r="R235" s="12"/>
      <c r="S235" s="12"/>
      <c r="T235" s="12"/>
      <c r="U235" s="12"/>
      <c r="V235" s="12"/>
      <c r="W235" s="12"/>
      <c r="X235" s="12"/>
      <c r="Y235" s="12"/>
      <c r="Z235" s="12"/>
    </row>
    <row r="236" spans="1:26" ht="15.75" x14ac:dyDescent="0.25">
      <c r="A236" s="20"/>
      <c r="B236" s="29"/>
      <c r="C236" s="29"/>
      <c r="D236" s="29"/>
      <c r="E236" s="29"/>
      <c r="F236" s="12"/>
      <c r="G236" s="12"/>
      <c r="H236" s="12"/>
      <c r="I236" s="12"/>
      <c r="J236" s="12"/>
      <c r="K236" s="12"/>
      <c r="L236" s="12"/>
      <c r="M236" s="12"/>
      <c r="N236" s="12"/>
      <c r="O236" s="12"/>
      <c r="P236" s="12"/>
      <c r="Q236" s="12"/>
      <c r="R236" s="12"/>
      <c r="S236" s="12"/>
      <c r="T236" s="12"/>
      <c r="U236" s="12"/>
      <c r="V236" s="12"/>
      <c r="W236" s="12"/>
      <c r="X236" s="12"/>
      <c r="Y236" s="12"/>
      <c r="Z236" s="12"/>
    </row>
    <row r="237" spans="1:26" ht="15.75" x14ac:dyDescent="0.25">
      <c r="A237" s="20"/>
      <c r="B237" s="29"/>
      <c r="C237" s="29"/>
      <c r="D237" s="29"/>
      <c r="E237" s="29"/>
      <c r="F237" s="12"/>
      <c r="G237" s="12"/>
      <c r="H237" s="12"/>
      <c r="I237" s="12"/>
      <c r="J237" s="12"/>
      <c r="K237" s="12"/>
      <c r="L237" s="12"/>
      <c r="M237" s="12"/>
      <c r="N237" s="12"/>
      <c r="O237" s="12"/>
      <c r="P237" s="12"/>
      <c r="Q237" s="12"/>
      <c r="R237" s="12"/>
      <c r="S237" s="12"/>
      <c r="T237" s="12"/>
      <c r="U237" s="12"/>
      <c r="V237" s="12"/>
      <c r="W237" s="12"/>
      <c r="X237" s="12"/>
      <c r="Y237" s="12"/>
      <c r="Z237" s="12"/>
    </row>
    <row r="238" spans="1:26" ht="15.75" x14ac:dyDescent="0.25">
      <c r="A238" s="20"/>
      <c r="B238" s="29"/>
      <c r="C238" s="29"/>
      <c r="D238" s="29"/>
      <c r="E238" s="29"/>
      <c r="F238" s="12"/>
      <c r="G238" s="12"/>
      <c r="H238" s="12"/>
      <c r="I238" s="12"/>
      <c r="J238" s="12"/>
      <c r="K238" s="12"/>
      <c r="L238" s="12"/>
      <c r="M238" s="12"/>
      <c r="N238" s="12"/>
      <c r="O238" s="12"/>
      <c r="P238" s="12"/>
      <c r="Q238" s="12"/>
      <c r="R238" s="12"/>
      <c r="S238" s="12"/>
      <c r="T238" s="12"/>
      <c r="U238" s="12"/>
      <c r="V238" s="12"/>
      <c r="W238" s="12"/>
      <c r="X238" s="12"/>
      <c r="Y238" s="12"/>
      <c r="Z238" s="12"/>
    </row>
    <row r="239" spans="1:26" ht="15.75" x14ac:dyDescent="0.25">
      <c r="A239" s="20"/>
      <c r="B239" s="29"/>
      <c r="C239" s="29"/>
      <c r="D239" s="29"/>
      <c r="E239" s="29"/>
      <c r="F239" s="12"/>
      <c r="G239" s="12"/>
      <c r="H239" s="12"/>
      <c r="I239" s="12"/>
      <c r="J239" s="12"/>
      <c r="K239" s="12"/>
      <c r="L239" s="12"/>
      <c r="M239" s="12"/>
      <c r="N239" s="12"/>
      <c r="O239" s="12"/>
      <c r="P239" s="12"/>
      <c r="Q239" s="12"/>
      <c r="R239" s="12"/>
      <c r="S239" s="12"/>
      <c r="T239" s="12"/>
      <c r="U239" s="12"/>
      <c r="V239" s="12"/>
      <c r="W239" s="12"/>
      <c r="X239" s="12"/>
      <c r="Y239" s="12"/>
      <c r="Z239" s="12"/>
    </row>
    <row r="240" spans="1:26" ht="15.75" x14ac:dyDescent="0.25">
      <c r="A240" s="20"/>
      <c r="B240" s="29"/>
      <c r="C240" s="29"/>
      <c r="D240" s="29"/>
      <c r="E240" s="29"/>
      <c r="F240" s="12"/>
      <c r="G240" s="12"/>
      <c r="H240" s="12"/>
      <c r="I240" s="12"/>
      <c r="J240" s="12"/>
      <c r="K240" s="12"/>
      <c r="L240" s="12"/>
      <c r="M240" s="12"/>
      <c r="N240" s="12"/>
      <c r="O240" s="12"/>
      <c r="P240" s="12"/>
      <c r="Q240" s="12"/>
      <c r="R240" s="12"/>
      <c r="S240" s="12"/>
      <c r="T240" s="12"/>
      <c r="U240" s="12"/>
      <c r="V240" s="12"/>
      <c r="W240" s="12"/>
      <c r="X240" s="12"/>
      <c r="Y240" s="12"/>
      <c r="Z240" s="12"/>
    </row>
    <row r="241" spans="1:26" ht="15.75" x14ac:dyDescent="0.25">
      <c r="A241" s="20"/>
      <c r="B241" s="29"/>
      <c r="C241" s="29"/>
      <c r="D241" s="29"/>
      <c r="E241" s="29"/>
      <c r="F241" s="12"/>
      <c r="G241" s="12"/>
      <c r="H241" s="12"/>
      <c r="I241" s="12"/>
      <c r="J241" s="12"/>
      <c r="K241" s="12"/>
      <c r="L241" s="12"/>
      <c r="M241" s="12"/>
      <c r="N241" s="12"/>
      <c r="O241" s="12"/>
      <c r="P241" s="12"/>
      <c r="Q241" s="12"/>
      <c r="R241" s="12"/>
      <c r="S241" s="12"/>
      <c r="T241" s="12"/>
      <c r="U241" s="12"/>
      <c r="V241" s="12"/>
      <c r="W241" s="12"/>
      <c r="X241" s="12"/>
      <c r="Y241" s="12"/>
      <c r="Z241" s="12"/>
    </row>
    <row r="242" spans="1:26" ht="15.75" x14ac:dyDescent="0.25">
      <c r="A242" s="20"/>
      <c r="B242" s="29"/>
      <c r="C242" s="29"/>
      <c r="D242" s="29"/>
      <c r="E242" s="29"/>
      <c r="F242" s="12"/>
      <c r="G242" s="12"/>
      <c r="H242" s="12"/>
      <c r="I242" s="12"/>
      <c r="J242" s="12"/>
      <c r="K242" s="12"/>
      <c r="L242" s="12"/>
      <c r="M242" s="12"/>
      <c r="N242" s="12"/>
      <c r="O242" s="12"/>
      <c r="P242" s="12"/>
      <c r="Q242" s="12"/>
      <c r="R242" s="12"/>
      <c r="S242" s="12"/>
      <c r="T242" s="12"/>
      <c r="U242" s="12"/>
      <c r="V242" s="12"/>
      <c r="W242" s="12"/>
      <c r="X242" s="12"/>
      <c r="Y242" s="12"/>
      <c r="Z242" s="12"/>
    </row>
    <row r="243" spans="1:26" ht="15.75" x14ac:dyDescent="0.25">
      <c r="A243" s="20"/>
      <c r="B243" s="29"/>
      <c r="C243" s="29"/>
      <c r="D243" s="29"/>
      <c r="E243" s="29"/>
      <c r="F243" s="12"/>
      <c r="G243" s="12"/>
      <c r="H243" s="12"/>
      <c r="I243" s="12"/>
      <c r="J243" s="12"/>
      <c r="K243" s="12"/>
      <c r="L243" s="12"/>
      <c r="M243" s="12"/>
      <c r="N243" s="12"/>
      <c r="O243" s="12"/>
      <c r="P243" s="12"/>
      <c r="Q243" s="12"/>
      <c r="R243" s="12"/>
      <c r="S243" s="12"/>
      <c r="T243" s="12"/>
      <c r="U243" s="12"/>
      <c r="V243" s="12"/>
      <c r="W243" s="12"/>
      <c r="X243" s="12"/>
      <c r="Y243" s="12"/>
      <c r="Z243" s="12"/>
    </row>
    <row r="244" spans="1:26" ht="15.75" x14ac:dyDescent="0.25">
      <c r="A244" s="20"/>
      <c r="B244" s="29"/>
      <c r="C244" s="29"/>
      <c r="D244" s="29"/>
      <c r="E244" s="29"/>
      <c r="F244" s="12"/>
      <c r="G244" s="12"/>
      <c r="H244" s="12"/>
      <c r="I244" s="12"/>
      <c r="J244" s="12"/>
      <c r="K244" s="12"/>
      <c r="L244" s="12"/>
      <c r="M244" s="12"/>
      <c r="N244" s="12"/>
      <c r="O244" s="12"/>
      <c r="P244" s="12"/>
      <c r="Q244" s="12"/>
      <c r="R244" s="12"/>
      <c r="S244" s="12"/>
      <c r="T244" s="12"/>
      <c r="U244" s="12"/>
      <c r="V244" s="12"/>
      <c r="W244" s="12"/>
      <c r="X244" s="12"/>
      <c r="Y244" s="12"/>
      <c r="Z244" s="12"/>
    </row>
    <row r="245" spans="1:26" ht="15.75" x14ac:dyDescent="0.25">
      <c r="A245" s="20"/>
      <c r="B245" s="29"/>
      <c r="C245" s="29"/>
      <c r="D245" s="29"/>
      <c r="E245" s="29"/>
      <c r="F245" s="12"/>
      <c r="G245" s="12"/>
      <c r="H245" s="12"/>
      <c r="I245" s="12"/>
      <c r="J245" s="12"/>
      <c r="K245" s="12"/>
      <c r="L245" s="12"/>
      <c r="M245" s="12"/>
      <c r="N245" s="12"/>
      <c r="O245" s="12"/>
      <c r="P245" s="12"/>
      <c r="Q245" s="12"/>
      <c r="R245" s="12"/>
      <c r="S245" s="12"/>
      <c r="T245" s="12"/>
      <c r="U245" s="12"/>
      <c r="V245" s="12"/>
      <c r="W245" s="12"/>
      <c r="X245" s="12"/>
      <c r="Y245" s="12"/>
      <c r="Z245" s="12"/>
    </row>
    <row r="246" spans="1:26" ht="15.75" x14ac:dyDescent="0.25">
      <c r="A246" s="20"/>
      <c r="B246" s="29"/>
      <c r="C246" s="29"/>
      <c r="D246" s="29"/>
      <c r="E246" s="29"/>
      <c r="F246" s="12"/>
      <c r="G246" s="12"/>
      <c r="H246" s="12"/>
      <c r="I246" s="12"/>
      <c r="J246" s="12"/>
      <c r="K246" s="12"/>
      <c r="L246" s="12"/>
      <c r="M246" s="12"/>
      <c r="N246" s="12"/>
      <c r="O246" s="12"/>
      <c r="P246" s="12"/>
      <c r="Q246" s="12"/>
      <c r="R246" s="12"/>
      <c r="S246" s="12"/>
      <c r="T246" s="12"/>
      <c r="U246" s="12"/>
      <c r="V246" s="12"/>
      <c r="W246" s="12"/>
      <c r="X246" s="12"/>
      <c r="Y246" s="12"/>
      <c r="Z246" s="12"/>
    </row>
    <row r="247" spans="1:26" ht="15.75" x14ac:dyDescent="0.25">
      <c r="A247" s="20"/>
      <c r="B247" s="29"/>
      <c r="C247" s="29"/>
      <c r="D247" s="29"/>
      <c r="E247" s="29"/>
      <c r="F247" s="12"/>
      <c r="G247" s="12"/>
      <c r="H247" s="12"/>
      <c r="I247" s="12"/>
      <c r="J247" s="12"/>
      <c r="K247" s="12"/>
      <c r="L247" s="12"/>
      <c r="M247" s="12"/>
      <c r="N247" s="12"/>
      <c r="O247" s="12"/>
      <c r="P247" s="12"/>
      <c r="Q247" s="12"/>
      <c r="R247" s="12"/>
      <c r="S247" s="12"/>
      <c r="T247" s="12"/>
      <c r="U247" s="12"/>
      <c r="V247" s="12"/>
      <c r="W247" s="12"/>
      <c r="X247" s="12"/>
      <c r="Y247" s="12"/>
      <c r="Z247" s="12"/>
    </row>
    <row r="248" spans="1:26" ht="15.75" x14ac:dyDescent="0.25">
      <c r="A248" s="20"/>
      <c r="B248" s="29"/>
      <c r="C248" s="29"/>
      <c r="D248" s="29"/>
      <c r="E248" s="29"/>
      <c r="F248" s="12"/>
      <c r="G248" s="12"/>
      <c r="H248" s="12"/>
      <c r="I248" s="12"/>
      <c r="J248" s="12"/>
      <c r="K248" s="12"/>
      <c r="L248" s="12"/>
      <c r="M248" s="12"/>
      <c r="N248" s="12"/>
      <c r="O248" s="12"/>
      <c r="P248" s="12"/>
      <c r="Q248" s="12"/>
      <c r="R248" s="12"/>
      <c r="S248" s="12"/>
      <c r="T248" s="12"/>
      <c r="U248" s="12"/>
      <c r="V248" s="12"/>
      <c r="W248" s="12"/>
      <c r="X248" s="12"/>
      <c r="Y248" s="12"/>
      <c r="Z248" s="12"/>
    </row>
    <row r="249" spans="1:26" ht="15.75" x14ac:dyDescent="0.25">
      <c r="A249" s="20"/>
      <c r="B249" s="29"/>
      <c r="C249" s="29"/>
      <c r="D249" s="29"/>
      <c r="E249" s="29"/>
      <c r="F249" s="12"/>
      <c r="G249" s="12"/>
      <c r="H249" s="12"/>
      <c r="I249" s="12"/>
      <c r="J249" s="12"/>
      <c r="K249" s="12"/>
      <c r="L249" s="12"/>
      <c r="M249" s="12"/>
      <c r="N249" s="12"/>
      <c r="O249" s="12"/>
      <c r="P249" s="12"/>
      <c r="Q249" s="12"/>
      <c r="R249" s="12"/>
      <c r="S249" s="12"/>
      <c r="T249" s="12"/>
      <c r="U249" s="12"/>
      <c r="V249" s="12"/>
      <c r="W249" s="12"/>
      <c r="X249" s="12"/>
      <c r="Y249" s="12"/>
      <c r="Z249" s="12"/>
    </row>
    <row r="250" spans="1:26" ht="15.75" x14ac:dyDescent="0.25">
      <c r="A250" s="20"/>
      <c r="B250" s="29"/>
      <c r="C250" s="29"/>
      <c r="D250" s="29"/>
      <c r="E250" s="29"/>
      <c r="F250" s="12"/>
      <c r="G250" s="12"/>
      <c r="H250" s="12"/>
      <c r="I250" s="12"/>
      <c r="J250" s="12"/>
      <c r="K250" s="12"/>
      <c r="L250" s="12"/>
      <c r="M250" s="12"/>
      <c r="N250" s="12"/>
      <c r="O250" s="12"/>
      <c r="P250" s="12"/>
      <c r="Q250" s="12"/>
      <c r="R250" s="12"/>
      <c r="S250" s="12"/>
      <c r="T250" s="12"/>
      <c r="U250" s="12"/>
      <c r="V250" s="12"/>
      <c r="W250" s="12"/>
      <c r="X250" s="12"/>
      <c r="Y250" s="12"/>
      <c r="Z250" s="12"/>
    </row>
    <row r="251" spans="1:26" ht="15.75" x14ac:dyDescent="0.25">
      <c r="A251" s="20"/>
      <c r="B251" s="29"/>
      <c r="C251" s="29"/>
      <c r="D251" s="29"/>
      <c r="E251" s="29"/>
      <c r="F251" s="12"/>
      <c r="G251" s="12"/>
      <c r="H251" s="12"/>
      <c r="I251" s="12"/>
      <c r="J251" s="12"/>
      <c r="K251" s="12"/>
      <c r="L251" s="12"/>
      <c r="M251" s="12"/>
      <c r="N251" s="12"/>
      <c r="O251" s="12"/>
      <c r="P251" s="12"/>
      <c r="Q251" s="12"/>
      <c r="R251" s="12"/>
      <c r="S251" s="12"/>
      <c r="T251" s="12"/>
      <c r="U251" s="12"/>
      <c r="V251" s="12"/>
      <c r="W251" s="12"/>
      <c r="X251" s="12"/>
      <c r="Y251" s="12"/>
      <c r="Z251" s="12"/>
    </row>
    <row r="252" spans="1:26" ht="15.75" x14ac:dyDescent="0.25">
      <c r="A252" s="20"/>
      <c r="B252" s="29"/>
      <c r="C252" s="29"/>
      <c r="D252" s="29"/>
      <c r="E252" s="29"/>
      <c r="F252" s="12"/>
      <c r="G252" s="12"/>
      <c r="H252" s="12"/>
      <c r="I252" s="12"/>
      <c r="J252" s="12"/>
      <c r="K252" s="12"/>
      <c r="L252" s="12"/>
      <c r="M252" s="12"/>
      <c r="N252" s="12"/>
      <c r="O252" s="12"/>
      <c r="P252" s="12"/>
      <c r="Q252" s="12"/>
      <c r="R252" s="12"/>
      <c r="S252" s="12"/>
      <c r="T252" s="12"/>
      <c r="U252" s="12"/>
      <c r="V252" s="12"/>
      <c r="W252" s="12"/>
      <c r="X252" s="12"/>
      <c r="Y252" s="12"/>
      <c r="Z252" s="12"/>
    </row>
    <row r="253" spans="1:26" ht="15.75" x14ac:dyDescent="0.25">
      <c r="A253" s="20"/>
      <c r="B253" s="29"/>
      <c r="C253" s="29"/>
      <c r="D253" s="29"/>
      <c r="E253" s="29"/>
      <c r="F253" s="12"/>
      <c r="G253" s="12"/>
      <c r="H253" s="12"/>
      <c r="I253" s="12"/>
      <c r="J253" s="12"/>
      <c r="K253" s="12"/>
      <c r="L253" s="12"/>
      <c r="M253" s="12"/>
      <c r="N253" s="12"/>
      <c r="O253" s="12"/>
      <c r="P253" s="12"/>
      <c r="Q253" s="12"/>
      <c r="R253" s="12"/>
      <c r="S253" s="12"/>
      <c r="T253" s="12"/>
      <c r="U253" s="12"/>
      <c r="V253" s="12"/>
      <c r="W253" s="12"/>
      <c r="X253" s="12"/>
      <c r="Y253" s="12"/>
      <c r="Z253" s="12"/>
    </row>
    <row r="254" spans="1:26" ht="15.75" x14ac:dyDescent="0.25">
      <c r="A254" s="20"/>
      <c r="B254" s="29"/>
      <c r="C254" s="29"/>
      <c r="D254" s="29"/>
      <c r="E254" s="29"/>
      <c r="F254" s="12"/>
      <c r="G254" s="12"/>
      <c r="H254" s="12"/>
      <c r="I254" s="12"/>
      <c r="J254" s="12"/>
      <c r="K254" s="12"/>
      <c r="L254" s="12"/>
      <c r="M254" s="12"/>
      <c r="N254" s="12"/>
      <c r="O254" s="12"/>
      <c r="P254" s="12"/>
      <c r="Q254" s="12"/>
      <c r="R254" s="12"/>
      <c r="S254" s="12"/>
      <c r="T254" s="12"/>
      <c r="U254" s="12"/>
      <c r="V254" s="12"/>
      <c r="W254" s="12"/>
      <c r="X254" s="12"/>
      <c r="Y254" s="12"/>
      <c r="Z254" s="12"/>
    </row>
    <row r="255" spans="1:26" ht="15.75" x14ac:dyDescent="0.25">
      <c r="A255" s="20"/>
      <c r="B255" s="29"/>
      <c r="C255" s="29"/>
      <c r="D255" s="29"/>
      <c r="E255" s="29"/>
      <c r="F255" s="12"/>
      <c r="G255" s="12"/>
      <c r="H255" s="12"/>
      <c r="I255" s="12"/>
      <c r="J255" s="12"/>
      <c r="K255" s="12"/>
      <c r="L255" s="12"/>
      <c r="M255" s="12"/>
      <c r="N255" s="12"/>
      <c r="O255" s="12"/>
      <c r="P255" s="12"/>
      <c r="Q255" s="12"/>
      <c r="R255" s="12"/>
      <c r="S255" s="12"/>
      <c r="T255" s="12"/>
      <c r="U255" s="12"/>
      <c r="V255" s="12"/>
      <c r="W255" s="12"/>
      <c r="X255" s="12"/>
      <c r="Y255" s="12"/>
      <c r="Z255" s="12"/>
    </row>
    <row r="256" spans="1:26" ht="15.75" x14ac:dyDescent="0.25">
      <c r="A256" s="20"/>
      <c r="B256" s="29"/>
      <c r="C256" s="29"/>
      <c r="D256" s="29"/>
      <c r="E256" s="29"/>
      <c r="F256" s="12"/>
      <c r="G256" s="12"/>
      <c r="H256" s="12"/>
      <c r="I256" s="12"/>
      <c r="J256" s="12"/>
      <c r="K256" s="12"/>
      <c r="L256" s="12"/>
      <c r="M256" s="12"/>
      <c r="N256" s="12"/>
      <c r="O256" s="12"/>
      <c r="P256" s="12"/>
      <c r="Q256" s="12"/>
      <c r="R256" s="12"/>
      <c r="S256" s="12"/>
      <c r="T256" s="12"/>
      <c r="U256" s="12"/>
      <c r="V256" s="12"/>
      <c r="W256" s="12"/>
      <c r="X256" s="12"/>
      <c r="Y256" s="12"/>
      <c r="Z256" s="12"/>
    </row>
    <row r="257" spans="1:26" ht="15.75" x14ac:dyDescent="0.25">
      <c r="A257" s="20"/>
      <c r="B257" s="29"/>
      <c r="C257" s="29"/>
      <c r="D257" s="29"/>
      <c r="E257" s="29"/>
      <c r="F257" s="12"/>
      <c r="G257" s="12"/>
      <c r="H257" s="12"/>
      <c r="I257" s="12"/>
      <c r="J257" s="12"/>
      <c r="K257" s="12"/>
      <c r="L257" s="12"/>
      <c r="M257" s="12"/>
      <c r="N257" s="12"/>
      <c r="O257" s="12"/>
      <c r="P257" s="12"/>
      <c r="Q257" s="12"/>
      <c r="R257" s="12"/>
      <c r="S257" s="12"/>
      <c r="T257" s="12"/>
      <c r="U257" s="12"/>
      <c r="V257" s="12"/>
      <c r="W257" s="12"/>
      <c r="X257" s="12"/>
      <c r="Y257" s="12"/>
      <c r="Z257" s="12"/>
    </row>
    <row r="258" spans="1:26" ht="15.75" x14ac:dyDescent="0.25">
      <c r="A258" s="20"/>
      <c r="B258" s="29"/>
      <c r="C258" s="29"/>
      <c r="D258" s="29"/>
      <c r="E258" s="29"/>
      <c r="F258" s="12"/>
      <c r="G258" s="12"/>
      <c r="H258" s="12"/>
      <c r="I258" s="12"/>
      <c r="J258" s="12"/>
      <c r="K258" s="12"/>
      <c r="L258" s="12"/>
      <c r="M258" s="12"/>
      <c r="N258" s="12"/>
      <c r="O258" s="12"/>
      <c r="P258" s="12"/>
      <c r="Q258" s="12"/>
      <c r="R258" s="12"/>
      <c r="S258" s="12"/>
      <c r="T258" s="12"/>
      <c r="U258" s="12"/>
      <c r="V258" s="12"/>
      <c r="W258" s="12"/>
      <c r="X258" s="12"/>
      <c r="Y258" s="12"/>
      <c r="Z258" s="12"/>
    </row>
    <row r="259" spans="1:26" ht="15.75" x14ac:dyDescent="0.25">
      <c r="A259" s="20"/>
      <c r="B259" s="29"/>
      <c r="C259" s="29"/>
      <c r="D259" s="29"/>
      <c r="E259" s="29"/>
      <c r="F259" s="12"/>
      <c r="G259" s="12"/>
      <c r="H259" s="12"/>
      <c r="I259" s="12"/>
      <c r="J259" s="12"/>
      <c r="K259" s="12"/>
      <c r="L259" s="12"/>
      <c r="M259" s="12"/>
      <c r="N259" s="12"/>
      <c r="O259" s="12"/>
      <c r="P259" s="12"/>
      <c r="Q259" s="12"/>
      <c r="R259" s="12"/>
      <c r="S259" s="12"/>
      <c r="T259" s="12"/>
      <c r="U259" s="12"/>
      <c r="V259" s="12"/>
      <c r="W259" s="12"/>
      <c r="X259" s="12"/>
      <c r="Y259" s="12"/>
      <c r="Z259" s="12"/>
    </row>
    <row r="260" spans="1:26" ht="15.75" x14ac:dyDescent="0.25">
      <c r="A260" s="20"/>
      <c r="B260" s="29"/>
      <c r="C260" s="29"/>
      <c r="D260" s="29"/>
      <c r="E260" s="29"/>
      <c r="F260" s="12"/>
      <c r="G260" s="12"/>
      <c r="H260" s="12"/>
      <c r="I260" s="12"/>
      <c r="J260" s="12"/>
      <c r="K260" s="12"/>
      <c r="L260" s="12"/>
      <c r="M260" s="12"/>
      <c r="N260" s="12"/>
      <c r="O260" s="12"/>
      <c r="P260" s="12"/>
      <c r="Q260" s="12"/>
      <c r="R260" s="12"/>
      <c r="S260" s="12"/>
      <c r="T260" s="12"/>
      <c r="U260" s="12"/>
      <c r="V260" s="12"/>
      <c r="W260" s="12"/>
      <c r="X260" s="12"/>
      <c r="Y260" s="12"/>
      <c r="Z260" s="12"/>
    </row>
    <row r="261" spans="1:26" ht="15.75" x14ac:dyDescent="0.25">
      <c r="A261" s="20"/>
      <c r="B261" s="29"/>
      <c r="C261" s="29"/>
      <c r="D261" s="29"/>
      <c r="E261" s="29"/>
      <c r="F261" s="12"/>
      <c r="G261" s="12"/>
      <c r="H261" s="12"/>
      <c r="I261" s="12"/>
      <c r="J261" s="12"/>
      <c r="K261" s="12"/>
      <c r="L261" s="12"/>
      <c r="M261" s="12"/>
      <c r="N261" s="12"/>
      <c r="O261" s="12"/>
      <c r="P261" s="12"/>
      <c r="Q261" s="12"/>
      <c r="R261" s="12"/>
      <c r="S261" s="12"/>
      <c r="T261" s="12"/>
      <c r="U261" s="12"/>
      <c r="V261" s="12"/>
      <c r="W261" s="12"/>
      <c r="X261" s="12"/>
      <c r="Y261" s="12"/>
      <c r="Z261" s="12"/>
    </row>
    <row r="262" spans="1:26" ht="15.75" x14ac:dyDescent="0.25">
      <c r="A262" s="20"/>
      <c r="B262" s="29"/>
      <c r="C262" s="29"/>
      <c r="D262" s="29"/>
      <c r="E262" s="29"/>
      <c r="F262" s="12"/>
      <c r="G262" s="12"/>
      <c r="H262" s="12"/>
      <c r="I262" s="12"/>
      <c r="J262" s="12"/>
      <c r="K262" s="12"/>
      <c r="L262" s="12"/>
      <c r="M262" s="12"/>
      <c r="N262" s="12"/>
      <c r="O262" s="12"/>
      <c r="P262" s="12"/>
      <c r="Q262" s="12"/>
      <c r="R262" s="12"/>
      <c r="S262" s="12"/>
      <c r="T262" s="12"/>
      <c r="U262" s="12"/>
      <c r="V262" s="12"/>
      <c r="W262" s="12"/>
      <c r="X262" s="12"/>
      <c r="Y262" s="12"/>
      <c r="Z262" s="12"/>
    </row>
    <row r="263" spans="1:26" ht="15.75" x14ac:dyDescent="0.25">
      <c r="A263" s="20"/>
      <c r="B263" s="29"/>
      <c r="C263" s="29"/>
      <c r="D263" s="29"/>
      <c r="E263" s="29"/>
      <c r="F263" s="12"/>
      <c r="G263" s="12"/>
      <c r="H263" s="12"/>
      <c r="I263" s="12"/>
      <c r="J263" s="12"/>
      <c r="K263" s="12"/>
      <c r="L263" s="12"/>
      <c r="M263" s="12"/>
      <c r="N263" s="12"/>
      <c r="O263" s="12"/>
      <c r="P263" s="12"/>
      <c r="Q263" s="12"/>
      <c r="R263" s="12"/>
      <c r="S263" s="12"/>
      <c r="T263" s="12"/>
      <c r="U263" s="12"/>
      <c r="V263" s="12"/>
      <c r="W263" s="12"/>
      <c r="X263" s="12"/>
      <c r="Y263" s="12"/>
      <c r="Z263" s="12"/>
    </row>
    <row r="264" spans="1:26" ht="15.75" x14ac:dyDescent="0.25">
      <c r="A264" s="20"/>
      <c r="B264" s="29"/>
      <c r="C264" s="29"/>
      <c r="D264" s="29"/>
      <c r="E264" s="29"/>
      <c r="F264" s="12"/>
      <c r="G264" s="12"/>
      <c r="H264" s="12"/>
      <c r="I264" s="12"/>
      <c r="J264" s="12"/>
      <c r="K264" s="12"/>
      <c r="L264" s="12"/>
      <c r="M264" s="12"/>
      <c r="N264" s="12"/>
      <c r="O264" s="12"/>
      <c r="P264" s="12"/>
      <c r="Q264" s="12"/>
      <c r="R264" s="12"/>
      <c r="S264" s="12"/>
      <c r="T264" s="12"/>
      <c r="U264" s="12"/>
      <c r="V264" s="12"/>
      <c r="W264" s="12"/>
      <c r="X264" s="12"/>
      <c r="Y264" s="12"/>
      <c r="Z264" s="12"/>
    </row>
    <row r="265" spans="1:26" ht="15.75" x14ac:dyDescent="0.25">
      <c r="A265" s="20"/>
      <c r="B265" s="29"/>
      <c r="C265" s="29"/>
      <c r="D265" s="29"/>
      <c r="E265" s="29"/>
      <c r="F265" s="12"/>
      <c r="G265" s="12"/>
      <c r="H265" s="12"/>
      <c r="I265" s="12"/>
      <c r="J265" s="12"/>
      <c r="K265" s="12"/>
      <c r="L265" s="12"/>
      <c r="M265" s="12"/>
      <c r="N265" s="12"/>
      <c r="O265" s="12"/>
      <c r="P265" s="12"/>
      <c r="Q265" s="12"/>
      <c r="R265" s="12"/>
      <c r="S265" s="12"/>
      <c r="T265" s="12"/>
      <c r="U265" s="12"/>
      <c r="V265" s="12"/>
      <c r="W265" s="12"/>
      <c r="X265" s="12"/>
      <c r="Y265" s="12"/>
      <c r="Z265" s="12"/>
    </row>
    <row r="266" spans="1:26" ht="15.75" x14ac:dyDescent="0.25">
      <c r="A266" s="20"/>
      <c r="B266" s="29"/>
      <c r="C266" s="29"/>
      <c r="D266" s="29"/>
      <c r="E266" s="29"/>
      <c r="F266" s="12"/>
      <c r="G266" s="12"/>
      <c r="H266" s="12"/>
      <c r="I266" s="12"/>
      <c r="J266" s="12"/>
      <c r="K266" s="12"/>
      <c r="L266" s="12"/>
      <c r="M266" s="12"/>
      <c r="N266" s="12"/>
      <c r="O266" s="12"/>
      <c r="P266" s="12"/>
      <c r="Q266" s="12"/>
      <c r="R266" s="12"/>
      <c r="S266" s="12"/>
      <c r="T266" s="12"/>
      <c r="U266" s="12"/>
      <c r="V266" s="12"/>
      <c r="W266" s="12"/>
      <c r="X266" s="12"/>
      <c r="Y266" s="12"/>
      <c r="Z266" s="12"/>
    </row>
    <row r="267" spans="1:26" ht="15.75" x14ac:dyDescent="0.25">
      <c r="A267" s="20"/>
      <c r="B267" s="29"/>
      <c r="C267" s="29"/>
      <c r="D267" s="29"/>
      <c r="E267" s="29"/>
      <c r="F267" s="12"/>
      <c r="G267" s="12"/>
      <c r="H267" s="12"/>
      <c r="I267" s="12"/>
      <c r="J267" s="12"/>
      <c r="K267" s="12"/>
      <c r="L267" s="12"/>
      <c r="M267" s="12"/>
      <c r="N267" s="12"/>
      <c r="O267" s="12"/>
      <c r="P267" s="12"/>
      <c r="Q267" s="12"/>
      <c r="R267" s="12"/>
      <c r="S267" s="12"/>
      <c r="T267" s="12"/>
      <c r="U267" s="12"/>
      <c r="V267" s="12"/>
      <c r="W267" s="12"/>
      <c r="X267" s="12"/>
      <c r="Y267" s="12"/>
      <c r="Z267" s="12"/>
    </row>
    <row r="268" spans="1:26" ht="15.75" x14ac:dyDescent="0.25">
      <c r="A268" s="20"/>
      <c r="B268" s="29"/>
      <c r="C268" s="29"/>
      <c r="D268" s="29"/>
      <c r="E268" s="29"/>
      <c r="F268" s="12"/>
      <c r="G268" s="12"/>
      <c r="H268" s="12"/>
      <c r="I268" s="12"/>
      <c r="J268" s="12"/>
      <c r="K268" s="12"/>
      <c r="L268" s="12"/>
      <c r="M268" s="12"/>
      <c r="N268" s="12"/>
      <c r="O268" s="12"/>
      <c r="P268" s="12"/>
      <c r="Q268" s="12"/>
      <c r="R268" s="12"/>
      <c r="S268" s="12"/>
      <c r="T268" s="12"/>
      <c r="U268" s="12"/>
      <c r="V268" s="12"/>
      <c r="W268" s="12"/>
      <c r="X268" s="12"/>
      <c r="Y268" s="12"/>
      <c r="Z268" s="12"/>
    </row>
    <row r="269" spans="1:26" ht="15.75" x14ac:dyDescent="0.25">
      <c r="A269" s="20"/>
      <c r="B269" s="29"/>
      <c r="C269" s="29"/>
      <c r="D269" s="29"/>
      <c r="E269" s="29"/>
      <c r="F269" s="12"/>
      <c r="G269" s="12"/>
      <c r="H269" s="12"/>
      <c r="I269" s="12"/>
      <c r="J269" s="12"/>
      <c r="K269" s="12"/>
      <c r="L269" s="12"/>
      <c r="M269" s="12"/>
      <c r="N269" s="12"/>
      <c r="O269" s="12"/>
      <c r="P269" s="12"/>
      <c r="Q269" s="12"/>
      <c r="R269" s="12"/>
      <c r="S269" s="12"/>
      <c r="T269" s="12"/>
      <c r="U269" s="12"/>
      <c r="V269" s="12"/>
      <c r="W269" s="12"/>
      <c r="X269" s="12"/>
      <c r="Y269" s="12"/>
      <c r="Z269" s="12"/>
    </row>
    <row r="270" spans="1:26" ht="15.75" x14ac:dyDescent="0.25">
      <c r="A270" s="20"/>
      <c r="B270" s="29"/>
      <c r="C270" s="29"/>
      <c r="D270" s="29"/>
      <c r="E270" s="29"/>
      <c r="F270" s="12"/>
      <c r="G270" s="12"/>
      <c r="H270" s="12"/>
      <c r="I270" s="12"/>
      <c r="J270" s="12"/>
      <c r="K270" s="12"/>
      <c r="L270" s="12"/>
      <c r="M270" s="12"/>
      <c r="N270" s="12"/>
      <c r="O270" s="12"/>
      <c r="P270" s="12"/>
      <c r="Q270" s="12"/>
      <c r="R270" s="12"/>
      <c r="S270" s="12"/>
      <c r="T270" s="12"/>
      <c r="U270" s="12"/>
      <c r="V270" s="12"/>
      <c r="W270" s="12"/>
      <c r="X270" s="12"/>
      <c r="Y270" s="12"/>
      <c r="Z270" s="12"/>
    </row>
    <row r="271" spans="1:26" ht="15.75" x14ac:dyDescent="0.25">
      <c r="A271" s="20"/>
      <c r="B271" s="29"/>
      <c r="C271" s="29"/>
      <c r="D271" s="29"/>
      <c r="E271" s="29"/>
      <c r="F271" s="12"/>
      <c r="G271" s="12"/>
      <c r="H271" s="12"/>
      <c r="I271" s="12"/>
      <c r="J271" s="12"/>
      <c r="K271" s="12"/>
      <c r="L271" s="12"/>
      <c r="M271" s="12"/>
      <c r="N271" s="12"/>
      <c r="O271" s="12"/>
      <c r="P271" s="12"/>
      <c r="Q271" s="12"/>
      <c r="R271" s="12"/>
      <c r="S271" s="12"/>
      <c r="T271" s="12"/>
      <c r="U271" s="12"/>
      <c r="V271" s="12"/>
      <c r="W271" s="12"/>
      <c r="X271" s="12"/>
      <c r="Y271" s="12"/>
      <c r="Z271" s="12"/>
    </row>
    <row r="272" spans="1:26" ht="15.75" x14ac:dyDescent="0.25">
      <c r="A272" s="20"/>
      <c r="B272" s="29"/>
      <c r="C272" s="29"/>
      <c r="D272" s="29"/>
      <c r="E272" s="29"/>
      <c r="F272" s="12"/>
      <c r="G272" s="12"/>
      <c r="H272" s="12"/>
      <c r="I272" s="12"/>
      <c r="J272" s="12"/>
      <c r="K272" s="12"/>
      <c r="L272" s="12"/>
      <c r="M272" s="12"/>
      <c r="N272" s="12"/>
      <c r="O272" s="12"/>
      <c r="P272" s="12"/>
      <c r="Q272" s="12"/>
      <c r="R272" s="12"/>
      <c r="S272" s="12"/>
      <c r="T272" s="12"/>
      <c r="U272" s="12"/>
      <c r="V272" s="12"/>
      <c r="W272" s="12"/>
      <c r="X272" s="12"/>
      <c r="Y272" s="12"/>
      <c r="Z272" s="12"/>
    </row>
    <row r="273" spans="1:26" ht="15.75" x14ac:dyDescent="0.25">
      <c r="A273" s="20"/>
      <c r="B273" s="29"/>
      <c r="C273" s="29"/>
      <c r="D273" s="29"/>
      <c r="E273" s="29"/>
      <c r="F273" s="12"/>
      <c r="G273" s="12"/>
      <c r="H273" s="12"/>
      <c r="I273" s="12"/>
      <c r="J273" s="12"/>
      <c r="K273" s="12"/>
      <c r="L273" s="12"/>
      <c r="M273" s="12"/>
      <c r="N273" s="12"/>
      <c r="O273" s="12"/>
      <c r="P273" s="12"/>
      <c r="Q273" s="12"/>
      <c r="R273" s="12"/>
      <c r="S273" s="12"/>
      <c r="T273" s="12"/>
      <c r="U273" s="12"/>
      <c r="V273" s="12"/>
      <c r="W273" s="12"/>
      <c r="X273" s="12"/>
      <c r="Y273" s="12"/>
      <c r="Z273" s="12"/>
    </row>
    <row r="274" spans="1:26" ht="15.75" x14ac:dyDescent="0.25">
      <c r="A274" s="20"/>
      <c r="B274" s="29"/>
      <c r="C274" s="29"/>
      <c r="D274" s="29"/>
      <c r="E274" s="29"/>
      <c r="F274" s="12"/>
      <c r="G274" s="12"/>
      <c r="H274" s="12"/>
      <c r="I274" s="12"/>
      <c r="J274" s="12"/>
      <c r="K274" s="12"/>
      <c r="L274" s="12"/>
      <c r="M274" s="12"/>
      <c r="N274" s="12"/>
      <c r="O274" s="12"/>
      <c r="P274" s="12"/>
      <c r="Q274" s="12"/>
      <c r="R274" s="12"/>
      <c r="S274" s="12"/>
      <c r="T274" s="12"/>
      <c r="U274" s="12"/>
      <c r="V274" s="12"/>
      <c r="W274" s="12"/>
      <c r="X274" s="12"/>
      <c r="Y274" s="12"/>
      <c r="Z274" s="12"/>
    </row>
    <row r="275" spans="1:26" ht="15.75" x14ac:dyDescent="0.25">
      <c r="A275" s="20"/>
      <c r="B275" s="29"/>
      <c r="C275" s="29"/>
      <c r="D275" s="29"/>
      <c r="E275" s="29"/>
      <c r="F275" s="12"/>
      <c r="G275" s="12"/>
      <c r="H275" s="12"/>
      <c r="I275" s="12"/>
      <c r="J275" s="12"/>
      <c r="K275" s="12"/>
      <c r="L275" s="12"/>
      <c r="M275" s="12"/>
      <c r="N275" s="12"/>
      <c r="O275" s="12"/>
      <c r="P275" s="12"/>
      <c r="Q275" s="12"/>
      <c r="R275" s="12"/>
      <c r="S275" s="12"/>
      <c r="T275" s="12"/>
      <c r="U275" s="12"/>
      <c r="V275" s="12"/>
      <c r="W275" s="12"/>
      <c r="X275" s="12"/>
      <c r="Y275" s="12"/>
      <c r="Z275" s="12"/>
    </row>
    <row r="276" spans="1:26" ht="15.75" x14ac:dyDescent="0.25">
      <c r="A276" s="20"/>
      <c r="B276" s="29"/>
      <c r="C276" s="29"/>
      <c r="D276" s="29"/>
      <c r="E276" s="29"/>
      <c r="F276" s="12"/>
      <c r="G276" s="12"/>
      <c r="H276" s="12"/>
      <c r="I276" s="12"/>
      <c r="J276" s="12"/>
      <c r="K276" s="12"/>
      <c r="L276" s="12"/>
      <c r="M276" s="12"/>
      <c r="N276" s="12"/>
      <c r="O276" s="12"/>
      <c r="P276" s="12"/>
      <c r="Q276" s="12"/>
      <c r="R276" s="12"/>
      <c r="S276" s="12"/>
      <c r="T276" s="12"/>
      <c r="U276" s="12"/>
      <c r="V276" s="12"/>
      <c r="W276" s="12"/>
      <c r="X276" s="12"/>
      <c r="Y276" s="12"/>
      <c r="Z276" s="12"/>
    </row>
    <row r="277" spans="1:26" ht="15.75" x14ac:dyDescent="0.25">
      <c r="A277" s="20"/>
      <c r="B277" s="29"/>
      <c r="C277" s="29"/>
      <c r="D277" s="29"/>
      <c r="E277" s="29"/>
      <c r="F277" s="12"/>
      <c r="G277" s="12"/>
      <c r="H277" s="12"/>
      <c r="I277" s="12"/>
      <c r="J277" s="12"/>
      <c r="K277" s="12"/>
      <c r="L277" s="12"/>
      <c r="M277" s="12"/>
      <c r="N277" s="12"/>
      <c r="O277" s="12"/>
      <c r="P277" s="12"/>
      <c r="Q277" s="12"/>
      <c r="R277" s="12"/>
      <c r="S277" s="12"/>
      <c r="T277" s="12"/>
      <c r="U277" s="12"/>
      <c r="V277" s="12"/>
      <c r="W277" s="12"/>
      <c r="X277" s="12"/>
      <c r="Y277" s="12"/>
      <c r="Z277" s="12"/>
    </row>
    <row r="278" spans="1:26" ht="15.75" x14ac:dyDescent="0.25">
      <c r="A278" s="20"/>
      <c r="B278" s="29"/>
      <c r="C278" s="29"/>
      <c r="D278" s="29"/>
      <c r="E278" s="29"/>
      <c r="F278" s="12"/>
      <c r="G278" s="12"/>
      <c r="H278" s="12"/>
      <c r="I278" s="12"/>
      <c r="J278" s="12"/>
      <c r="K278" s="12"/>
      <c r="L278" s="12"/>
      <c r="M278" s="12"/>
      <c r="N278" s="12"/>
      <c r="O278" s="12"/>
      <c r="P278" s="12"/>
      <c r="Q278" s="12"/>
      <c r="R278" s="12"/>
      <c r="S278" s="12"/>
      <c r="T278" s="12"/>
      <c r="U278" s="12"/>
      <c r="V278" s="12"/>
      <c r="W278" s="12"/>
      <c r="X278" s="12"/>
      <c r="Y278" s="12"/>
      <c r="Z278" s="12"/>
    </row>
    <row r="279" spans="1:26" ht="15.75" x14ac:dyDescent="0.25">
      <c r="A279" s="20"/>
      <c r="B279" s="29"/>
      <c r="C279" s="29"/>
      <c r="D279" s="29"/>
      <c r="E279" s="29"/>
      <c r="F279" s="12"/>
      <c r="G279" s="12"/>
      <c r="H279" s="12"/>
      <c r="I279" s="12"/>
      <c r="J279" s="12"/>
      <c r="K279" s="12"/>
      <c r="L279" s="12"/>
      <c r="M279" s="12"/>
      <c r="N279" s="12"/>
      <c r="O279" s="12"/>
      <c r="P279" s="12"/>
      <c r="Q279" s="12"/>
      <c r="R279" s="12"/>
      <c r="S279" s="12"/>
      <c r="T279" s="12"/>
      <c r="U279" s="12"/>
      <c r="V279" s="12"/>
      <c r="W279" s="12"/>
      <c r="X279" s="12"/>
      <c r="Y279" s="12"/>
      <c r="Z279" s="12"/>
    </row>
    <row r="280" spans="1:26" ht="15.75" x14ac:dyDescent="0.25">
      <c r="A280" s="20"/>
      <c r="B280" s="29"/>
      <c r="C280" s="29"/>
      <c r="D280" s="29"/>
      <c r="E280" s="29"/>
      <c r="F280" s="12"/>
      <c r="G280" s="12"/>
      <c r="H280" s="12"/>
      <c r="I280" s="12"/>
      <c r="J280" s="12"/>
      <c r="K280" s="12"/>
      <c r="L280" s="12"/>
      <c r="M280" s="12"/>
      <c r="N280" s="12"/>
      <c r="O280" s="12"/>
      <c r="P280" s="12"/>
      <c r="Q280" s="12"/>
      <c r="R280" s="12"/>
      <c r="S280" s="12"/>
      <c r="T280" s="12"/>
      <c r="U280" s="12"/>
      <c r="V280" s="12"/>
      <c r="W280" s="12"/>
      <c r="X280" s="12"/>
      <c r="Y280" s="12"/>
      <c r="Z280" s="12"/>
    </row>
    <row r="281" spans="1:26" ht="15.75" x14ac:dyDescent="0.25">
      <c r="A281" s="20"/>
      <c r="B281" s="29"/>
      <c r="C281" s="29"/>
      <c r="D281" s="29"/>
      <c r="E281" s="29"/>
      <c r="F281" s="12"/>
      <c r="G281" s="12"/>
      <c r="H281" s="12"/>
      <c r="I281" s="12"/>
      <c r="J281" s="12"/>
      <c r="K281" s="12"/>
      <c r="L281" s="12"/>
      <c r="M281" s="12"/>
      <c r="N281" s="12"/>
      <c r="O281" s="12"/>
      <c r="P281" s="12"/>
      <c r="Q281" s="12"/>
      <c r="R281" s="12"/>
      <c r="S281" s="12"/>
      <c r="T281" s="12"/>
      <c r="U281" s="12"/>
      <c r="V281" s="12"/>
      <c r="W281" s="12"/>
      <c r="X281" s="12"/>
      <c r="Y281" s="12"/>
      <c r="Z281" s="12"/>
    </row>
    <row r="282" spans="1:26" ht="15.75" x14ac:dyDescent="0.25">
      <c r="A282" s="20"/>
      <c r="B282" s="29"/>
      <c r="C282" s="29"/>
      <c r="D282" s="29"/>
      <c r="E282" s="29"/>
      <c r="F282" s="12"/>
      <c r="G282" s="12"/>
      <c r="H282" s="12"/>
      <c r="I282" s="12"/>
      <c r="J282" s="12"/>
      <c r="K282" s="12"/>
      <c r="L282" s="12"/>
      <c r="M282" s="12"/>
      <c r="N282" s="12"/>
      <c r="O282" s="12"/>
      <c r="P282" s="12"/>
      <c r="Q282" s="12"/>
      <c r="R282" s="12"/>
      <c r="S282" s="12"/>
      <c r="T282" s="12"/>
      <c r="U282" s="12"/>
      <c r="V282" s="12"/>
      <c r="W282" s="12"/>
      <c r="X282" s="12"/>
      <c r="Y282" s="12"/>
      <c r="Z282" s="12"/>
    </row>
    <row r="283" spans="1:26" ht="15.75" x14ac:dyDescent="0.25">
      <c r="A283" s="20"/>
      <c r="B283" s="29"/>
      <c r="C283" s="29"/>
      <c r="D283" s="29"/>
      <c r="E283" s="29"/>
      <c r="F283" s="12"/>
      <c r="G283" s="12"/>
      <c r="H283" s="12"/>
      <c r="I283" s="12"/>
      <c r="J283" s="12"/>
      <c r="K283" s="12"/>
      <c r="L283" s="12"/>
      <c r="M283" s="12"/>
      <c r="N283" s="12"/>
      <c r="O283" s="12"/>
      <c r="P283" s="12"/>
      <c r="Q283" s="12"/>
      <c r="R283" s="12"/>
      <c r="S283" s="12"/>
      <c r="T283" s="12"/>
      <c r="U283" s="12"/>
      <c r="V283" s="12"/>
      <c r="W283" s="12"/>
      <c r="X283" s="12"/>
      <c r="Y283" s="12"/>
      <c r="Z283" s="12"/>
    </row>
    <row r="284" spans="1:26" ht="15.75" x14ac:dyDescent="0.25">
      <c r="A284" s="20"/>
      <c r="B284" s="29"/>
      <c r="C284" s="29"/>
      <c r="D284" s="29"/>
      <c r="E284" s="29"/>
      <c r="F284" s="12"/>
      <c r="G284" s="12"/>
      <c r="H284" s="12"/>
      <c r="I284" s="12"/>
      <c r="J284" s="12"/>
      <c r="K284" s="12"/>
      <c r="L284" s="12"/>
      <c r="M284" s="12"/>
      <c r="N284" s="12"/>
      <c r="O284" s="12"/>
      <c r="P284" s="12"/>
      <c r="Q284" s="12"/>
      <c r="R284" s="12"/>
      <c r="S284" s="12"/>
      <c r="T284" s="12"/>
      <c r="U284" s="12"/>
      <c r="V284" s="12"/>
      <c r="W284" s="12"/>
      <c r="X284" s="12"/>
      <c r="Y284" s="12"/>
      <c r="Z284" s="12"/>
    </row>
    <row r="285" spans="1:26" ht="15.75" x14ac:dyDescent="0.25">
      <c r="A285" s="20"/>
      <c r="B285" s="29"/>
      <c r="C285" s="29"/>
      <c r="D285" s="29"/>
      <c r="E285" s="29"/>
      <c r="F285" s="12"/>
      <c r="G285" s="12"/>
      <c r="H285" s="12"/>
      <c r="I285" s="12"/>
      <c r="J285" s="12"/>
      <c r="K285" s="12"/>
      <c r="L285" s="12"/>
      <c r="M285" s="12"/>
      <c r="N285" s="12"/>
      <c r="O285" s="12"/>
      <c r="P285" s="12"/>
      <c r="Q285" s="12"/>
      <c r="R285" s="12"/>
      <c r="S285" s="12"/>
      <c r="T285" s="12"/>
      <c r="U285" s="12"/>
      <c r="V285" s="12"/>
      <c r="W285" s="12"/>
      <c r="X285" s="12"/>
      <c r="Y285" s="12"/>
      <c r="Z285" s="12"/>
    </row>
    <row r="286" spans="1:26" ht="15.75" x14ac:dyDescent="0.25">
      <c r="A286" s="20"/>
      <c r="B286" s="29"/>
      <c r="C286" s="29"/>
      <c r="D286" s="29"/>
      <c r="E286" s="29"/>
      <c r="F286" s="12"/>
      <c r="G286" s="12"/>
      <c r="H286" s="12"/>
      <c r="I286" s="12"/>
      <c r="J286" s="12"/>
      <c r="K286" s="12"/>
      <c r="L286" s="12"/>
      <c r="M286" s="12"/>
      <c r="N286" s="12"/>
      <c r="O286" s="12"/>
      <c r="P286" s="12"/>
      <c r="Q286" s="12"/>
      <c r="R286" s="12"/>
      <c r="S286" s="12"/>
      <c r="T286" s="12"/>
      <c r="U286" s="12"/>
      <c r="V286" s="12"/>
      <c r="W286" s="12"/>
      <c r="X286" s="12"/>
      <c r="Y286" s="12"/>
      <c r="Z286" s="12"/>
    </row>
    <row r="287" spans="1:26" ht="15.75" x14ac:dyDescent="0.25">
      <c r="A287" s="20"/>
      <c r="B287" s="29"/>
      <c r="C287" s="29"/>
      <c r="D287" s="29"/>
      <c r="E287" s="29"/>
      <c r="F287" s="12"/>
      <c r="G287" s="12"/>
      <c r="H287" s="12"/>
      <c r="I287" s="12"/>
      <c r="J287" s="12"/>
      <c r="K287" s="12"/>
      <c r="L287" s="12"/>
      <c r="M287" s="12"/>
      <c r="N287" s="12"/>
      <c r="O287" s="12"/>
      <c r="P287" s="12"/>
      <c r="Q287" s="12"/>
      <c r="R287" s="12"/>
      <c r="S287" s="12"/>
      <c r="T287" s="12"/>
      <c r="U287" s="12"/>
      <c r="V287" s="12"/>
      <c r="W287" s="12"/>
      <c r="X287" s="12"/>
      <c r="Y287" s="12"/>
      <c r="Z287" s="12"/>
    </row>
    <row r="288" spans="1:26" ht="15.75" x14ac:dyDescent="0.25">
      <c r="A288" s="20"/>
      <c r="B288" s="29"/>
      <c r="C288" s="29"/>
      <c r="D288" s="29"/>
      <c r="E288" s="29"/>
      <c r="F288" s="12"/>
      <c r="G288" s="12"/>
      <c r="H288" s="12"/>
      <c r="I288" s="12"/>
      <c r="J288" s="12"/>
      <c r="K288" s="12"/>
      <c r="L288" s="12"/>
      <c r="M288" s="12"/>
      <c r="N288" s="12"/>
      <c r="O288" s="12"/>
      <c r="P288" s="12"/>
      <c r="Q288" s="12"/>
      <c r="R288" s="12"/>
      <c r="S288" s="12"/>
      <c r="T288" s="12"/>
      <c r="U288" s="12"/>
      <c r="V288" s="12"/>
      <c r="W288" s="12"/>
      <c r="X288" s="12"/>
      <c r="Y288" s="12"/>
      <c r="Z288" s="12"/>
    </row>
    <row r="289" spans="1:26" ht="15.75" x14ac:dyDescent="0.25">
      <c r="A289" s="20"/>
      <c r="B289" s="29"/>
      <c r="C289" s="29"/>
      <c r="D289" s="29"/>
      <c r="E289" s="29"/>
      <c r="F289" s="12"/>
      <c r="G289" s="12"/>
      <c r="H289" s="12"/>
      <c r="I289" s="12"/>
      <c r="J289" s="12"/>
      <c r="K289" s="12"/>
      <c r="L289" s="12"/>
      <c r="M289" s="12"/>
      <c r="N289" s="12"/>
      <c r="O289" s="12"/>
      <c r="P289" s="12"/>
      <c r="Q289" s="12"/>
      <c r="R289" s="12"/>
      <c r="S289" s="12"/>
      <c r="T289" s="12"/>
      <c r="U289" s="12"/>
      <c r="V289" s="12"/>
      <c r="W289" s="12"/>
      <c r="X289" s="12"/>
      <c r="Y289" s="12"/>
      <c r="Z289" s="12"/>
    </row>
    <row r="290" spans="1:26" ht="15.75" x14ac:dyDescent="0.25">
      <c r="A290" s="20"/>
      <c r="B290" s="29"/>
      <c r="C290" s="29"/>
      <c r="D290" s="29"/>
      <c r="E290" s="29"/>
      <c r="F290" s="12"/>
      <c r="G290" s="12"/>
      <c r="H290" s="12"/>
      <c r="I290" s="12"/>
      <c r="J290" s="12"/>
      <c r="K290" s="12"/>
      <c r="L290" s="12"/>
      <c r="M290" s="12"/>
      <c r="N290" s="12"/>
      <c r="O290" s="12"/>
      <c r="P290" s="12"/>
      <c r="Q290" s="12"/>
      <c r="R290" s="12"/>
      <c r="S290" s="12"/>
      <c r="T290" s="12"/>
      <c r="U290" s="12"/>
      <c r="V290" s="12"/>
      <c r="W290" s="12"/>
      <c r="X290" s="12"/>
      <c r="Y290" s="12"/>
      <c r="Z290" s="12"/>
    </row>
    <row r="291" spans="1:26" ht="15.75" x14ac:dyDescent="0.25">
      <c r="A291" s="20"/>
      <c r="B291" s="29"/>
      <c r="C291" s="29"/>
      <c r="D291" s="29"/>
      <c r="E291" s="29"/>
      <c r="F291" s="12"/>
      <c r="G291" s="12"/>
      <c r="H291" s="12"/>
      <c r="I291" s="12"/>
      <c r="J291" s="12"/>
      <c r="K291" s="12"/>
      <c r="L291" s="12"/>
      <c r="M291" s="12"/>
      <c r="N291" s="12"/>
      <c r="O291" s="12"/>
      <c r="P291" s="12"/>
      <c r="Q291" s="12"/>
      <c r="R291" s="12"/>
      <c r="S291" s="12"/>
      <c r="T291" s="12"/>
      <c r="U291" s="12"/>
      <c r="V291" s="12"/>
      <c r="W291" s="12"/>
      <c r="X291" s="12"/>
      <c r="Y291" s="12"/>
      <c r="Z291" s="12"/>
    </row>
    <row r="292" spans="1:26" ht="15.75" x14ac:dyDescent="0.25">
      <c r="A292" s="20"/>
      <c r="B292" s="29"/>
      <c r="C292" s="29"/>
      <c r="D292" s="29"/>
      <c r="E292" s="29"/>
      <c r="F292" s="12"/>
      <c r="G292" s="12"/>
      <c r="H292" s="12"/>
      <c r="I292" s="12"/>
      <c r="J292" s="12"/>
      <c r="K292" s="12"/>
      <c r="L292" s="12"/>
      <c r="M292" s="12"/>
      <c r="N292" s="12"/>
      <c r="O292" s="12"/>
      <c r="P292" s="12"/>
      <c r="Q292" s="12"/>
      <c r="R292" s="12"/>
      <c r="S292" s="12"/>
      <c r="T292" s="12"/>
      <c r="U292" s="12"/>
      <c r="V292" s="12"/>
      <c r="W292" s="12"/>
      <c r="X292" s="12"/>
      <c r="Y292" s="12"/>
      <c r="Z292" s="12"/>
    </row>
    <row r="293" spans="1:26" ht="15.75" x14ac:dyDescent="0.25">
      <c r="A293" s="20"/>
      <c r="B293" s="29"/>
      <c r="C293" s="29"/>
      <c r="D293" s="29"/>
      <c r="E293" s="29"/>
      <c r="F293" s="12"/>
      <c r="G293" s="12"/>
      <c r="H293" s="12"/>
      <c r="I293" s="12"/>
      <c r="J293" s="12"/>
      <c r="K293" s="12"/>
      <c r="L293" s="12"/>
      <c r="M293" s="12"/>
      <c r="N293" s="12"/>
      <c r="O293" s="12"/>
      <c r="P293" s="12"/>
      <c r="Q293" s="12"/>
      <c r="R293" s="12"/>
      <c r="S293" s="12"/>
      <c r="T293" s="12"/>
      <c r="U293" s="12"/>
      <c r="V293" s="12"/>
      <c r="W293" s="12"/>
      <c r="X293" s="12"/>
      <c r="Y293" s="12"/>
      <c r="Z293" s="12"/>
    </row>
    <row r="294" spans="1:26" ht="15.75" x14ac:dyDescent="0.25">
      <c r="A294" s="20"/>
      <c r="B294" s="29"/>
      <c r="C294" s="29"/>
      <c r="D294" s="29"/>
      <c r="E294" s="29"/>
      <c r="F294" s="12"/>
      <c r="G294" s="12"/>
      <c r="H294" s="12"/>
      <c r="I294" s="12"/>
      <c r="J294" s="12"/>
      <c r="K294" s="12"/>
      <c r="L294" s="12"/>
      <c r="M294" s="12"/>
      <c r="N294" s="12"/>
      <c r="O294" s="12"/>
      <c r="P294" s="12"/>
      <c r="Q294" s="12"/>
      <c r="R294" s="12"/>
      <c r="S294" s="12"/>
      <c r="T294" s="12"/>
      <c r="U294" s="12"/>
      <c r="V294" s="12"/>
      <c r="W294" s="12"/>
      <c r="X294" s="12"/>
      <c r="Y294" s="12"/>
      <c r="Z294" s="12"/>
    </row>
    <row r="295" spans="1:26" ht="15.75" x14ac:dyDescent="0.25">
      <c r="A295" s="20"/>
      <c r="B295" s="29"/>
      <c r="C295" s="29"/>
      <c r="D295" s="29"/>
      <c r="E295" s="29"/>
      <c r="F295" s="12"/>
      <c r="G295" s="12"/>
      <c r="H295" s="12"/>
      <c r="I295" s="12"/>
      <c r="J295" s="12"/>
      <c r="K295" s="12"/>
      <c r="L295" s="12"/>
      <c r="M295" s="12"/>
      <c r="N295" s="12"/>
      <c r="O295" s="12"/>
      <c r="P295" s="12"/>
      <c r="Q295" s="12"/>
      <c r="R295" s="12"/>
      <c r="S295" s="12"/>
      <c r="T295" s="12"/>
      <c r="U295" s="12"/>
      <c r="V295" s="12"/>
      <c r="W295" s="12"/>
      <c r="X295" s="12"/>
      <c r="Y295" s="12"/>
      <c r="Z295" s="12"/>
    </row>
    <row r="296" spans="1:26" ht="15.75" x14ac:dyDescent="0.25">
      <c r="A296" s="20"/>
      <c r="B296" s="29"/>
      <c r="C296" s="29"/>
      <c r="D296" s="29"/>
      <c r="E296" s="29"/>
      <c r="F296" s="12"/>
      <c r="G296" s="12"/>
      <c r="H296" s="12"/>
      <c r="I296" s="12"/>
      <c r="J296" s="12"/>
      <c r="K296" s="12"/>
      <c r="L296" s="12"/>
      <c r="M296" s="12"/>
      <c r="N296" s="12"/>
      <c r="O296" s="12"/>
      <c r="P296" s="12"/>
      <c r="Q296" s="12"/>
      <c r="R296" s="12"/>
      <c r="S296" s="12"/>
      <c r="T296" s="12"/>
      <c r="U296" s="12"/>
      <c r="V296" s="12"/>
      <c r="W296" s="12"/>
      <c r="X296" s="12"/>
      <c r="Y296" s="12"/>
      <c r="Z296" s="12"/>
    </row>
    <row r="297" spans="1:26" ht="15.75" x14ac:dyDescent="0.25">
      <c r="A297" s="20"/>
      <c r="B297" s="29"/>
      <c r="C297" s="29"/>
      <c r="D297" s="29"/>
      <c r="E297" s="29"/>
      <c r="F297" s="12"/>
      <c r="G297" s="12"/>
      <c r="H297" s="12"/>
      <c r="I297" s="12"/>
      <c r="J297" s="12"/>
      <c r="K297" s="12"/>
      <c r="L297" s="12"/>
      <c r="M297" s="12"/>
      <c r="N297" s="12"/>
      <c r="O297" s="12"/>
      <c r="P297" s="12"/>
      <c r="Q297" s="12"/>
      <c r="R297" s="12"/>
      <c r="S297" s="12"/>
      <c r="T297" s="12"/>
      <c r="U297" s="12"/>
      <c r="V297" s="12"/>
      <c r="W297" s="12"/>
      <c r="X297" s="12"/>
      <c r="Y297" s="12"/>
      <c r="Z297" s="12"/>
    </row>
    <row r="298" spans="1:26" ht="15.75" x14ac:dyDescent="0.25">
      <c r="A298" s="20"/>
      <c r="B298" s="29"/>
      <c r="C298" s="29"/>
      <c r="D298" s="29"/>
      <c r="E298" s="29"/>
      <c r="F298" s="12"/>
      <c r="G298" s="12"/>
      <c r="H298" s="12"/>
      <c r="I298" s="12"/>
      <c r="J298" s="12"/>
      <c r="K298" s="12"/>
      <c r="L298" s="12"/>
      <c r="M298" s="12"/>
      <c r="N298" s="12"/>
      <c r="O298" s="12"/>
      <c r="P298" s="12"/>
      <c r="Q298" s="12"/>
      <c r="R298" s="12"/>
      <c r="S298" s="12"/>
      <c r="T298" s="12"/>
      <c r="U298" s="12"/>
      <c r="V298" s="12"/>
      <c r="W298" s="12"/>
      <c r="X298" s="12"/>
      <c r="Y298" s="12"/>
      <c r="Z298" s="12"/>
    </row>
    <row r="299" spans="1:26" ht="15.75" x14ac:dyDescent="0.25">
      <c r="A299" s="20"/>
      <c r="B299" s="29"/>
      <c r="C299" s="29"/>
      <c r="D299" s="29"/>
      <c r="E299" s="29"/>
      <c r="F299" s="12"/>
      <c r="G299" s="12"/>
      <c r="H299" s="12"/>
      <c r="I299" s="12"/>
      <c r="J299" s="12"/>
      <c r="K299" s="12"/>
      <c r="L299" s="12"/>
      <c r="M299" s="12"/>
      <c r="N299" s="12"/>
      <c r="O299" s="12"/>
      <c r="P299" s="12"/>
      <c r="Q299" s="12"/>
      <c r="R299" s="12"/>
      <c r="S299" s="12"/>
      <c r="T299" s="12"/>
      <c r="U299" s="12"/>
      <c r="V299" s="12"/>
      <c r="W299" s="12"/>
      <c r="X299" s="12"/>
      <c r="Y299" s="12"/>
      <c r="Z299" s="12"/>
    </row>
    <row r="300" spans="1:26" ht="15.75" x14ac:dyDescent="0.25">
      <c r="A300" s="20"/>
      <c r="B300" s="29"/>
      <c r="C300" s="29"/>
      <c r="D300" s="29"/>
      <c r="E300" s="29"/>
      <c r="F300" s="12"/>
      <c r="G300" s="12"/>
      <c r="H300" s="12"/>
      <c r="I300" s="12"/>
      <c r="J300" s="12"/>
      <c r="K300" s="12"/>
      <c r="L300" s="12"/>
      <c r="M300" s="12"/>
      <c r="N300" s="12"/>
      <c r="O300" s="12"/>
      <c r="P300" s="12"/>
      <c r="Q300" s="12"/>
      <c r="R300" s="12"/>
      <c r="S300" s="12"/>
      <c r="T300" s="12"/>
      <c r="U300" s="12"/>
      <c r="V300" s="12"/>
      <c r="W300" s="12"/>
      <c r="X300" s="12"/>
      <c r="Y300" s="12"/>
      <c r="Z300" s="12"/>
    </row>
    <row r="301" spans="1:26" ht="15.75" x14ac:dyDescent="0.25">
      <c r="A301" s="20"/>
      <c r="B301" s="29"/>
      <c r="C301" s="29"/>
      <c r="D301" s="29"/>
      <c r="E301" s="29"/>
      <c r="F301" s="12"/>
      <c r="G301" s="12"/>
      <c r="H301" s="12"/>
      <c r="I301" s="12"/>
      <c r="J301" s="12"/>
      <c r="K301" s="12"/>
      <c r="L301" s="12"/>
      <c r="M301" s="12"/>
      <c r="N301" s="12"/>
      <c r="O301" s="12"/>
      <c r="P301" s="12"/>
      <c r="Q301" s="12"/>
      <c r="R301" s="12"/>
      <c r="S301" s="12"/>
      <c r="T301" s="12"/>
      <c r="U301" s="12"/>
      <c r="V301" s="12"/>
      <c r="W301" s="12"/>
      <c r="X301" s="12"/>
      <c r="Y301" s="12"/>
      <c r="Z301" s="12"/>
    </row>
    <row r="302" spans="1:26" ht="15.75" x14ac:dyDescent="0.25">
      <c r="A302" s="20"/>
      <c r="B302" s="29"/>
      <c r="C302" s="29"/>
      <c r="D302" s="29"/>
      <c r="E302" s="29"/>
      <c r="F302" s="12"/>
      <c r="G302" s="12"/>
      <c r="H302" s="12"/>
      <c r="I302" s="12"/>
      <c r="J302" s="12"/>
      <c r="K302" s="12"/>
      <c r="L302" s="12"/>
      <c r="M302" s="12"/>
      <c r="N302" s="12"/>
      <c r="O302" s="12"/>
      <c r="P302" s="12"/>
      <c r="Q302" s="12"/>
      <c r="R302" s="12"/>
      <c r="S302" s="12"/>
      <c r="T302" s="12"/>
      <c r="U302" s="12"/>
      <c r="V302" s="12"/>
      <c r="W302" s="12"/>
      <c r="X302" s="12"/>
      <c r="Y302" s="12"/>
      <c r="Z302" s="12"/>
    </row>
    <row r="303" spans="1:26" ht="15.75" x14ac:dyDescent="0.25">
      <c r="A303" s="20"/>
      <c r="B303" s="29"/>
      <c r="C303" s="29"/>
      <c r="D303" s="29"/>
      <c r="E303" s="29"/>
      <c r="F303" s="12"/>
      <c r="G303" s="12"/>
      <c r="H303" s="12"/>
      <c r="I303" s="12"/>
      <c r="J303" s="12"/>
      <c r="K303" s="12"/>
      <c r="L303" s="12"/>
      <c r="M303" s="12"/>
      <c r="N303" s="12"/>
      <c r="O303" s="12"/>
      <c r="P303" s="12"/>
      <c r="Q303" s="12"/>
      <c r="R303" s="12"/>
      <c r="S303" s="12"/>
      <c r="T303" s="12"/>
      <c r="U303" s="12"/>
      <c r="V303" s="12"/>
      <c r="W303" s="12"/>
      <c r="X303" s="12"/>
      <c r="Y303" s="12"/>
      <c r="Z303" s="12"/>
    </row>
    <row r="304" spans="1:26" ht="15.75" x14ac:dyDescent="0.25">
      <c r="A304" s="20"/>
      <c r="B304" s="29"/>
      <c r="C304" s="29"/>
      <c r="D304" s="29"/>
      <c r="E304" s="29"/>
      <c r="F304" s="12"/>
      <c r="G304" s="12"/>
      <c r="H304" s="12"/>
      <c r="I304" s="12"/>
      <c r="J304" s="12"/>
      <c r="K304" s="12"/>
      <c r="L304" s="12"/>
      <c r="M304" s="12"/>
      <c r="N304" s="12"/>
      <c r="O304" s="12"/>
      <c r="P304" s="12"/>
      <c r="Q304" s="12"/>
      <c r="R304" s="12"/>
      <c r="S304" s="12"/>
      <c r="T304" s="12"/>
      <c r="U304" s="12"/>
      <c r="V304" s="12"/>
      <c r="W304" s="12"/>
      <c r="X304" s="12"/>
      <c r="Y304" s="12"/>
      <c r="Z304" s="12"/>
    </row>
    <row r="305" spans="1:26" ht="15.75" x14ac:dyDescent="0.25">
      <c r="A305" s="20"/>
      <c r="B305" s="29"/>
      <c r="C305" s="29"/>
      <c r="D305" s="29"/>
      <c r="E305" s="29"/>
      <c r="F305" s="12"/>
      <c r="G305" s="12"/>
      <c r="H305" s="12"/>
      <c r="I305" s="12"/>
      <c r="J305" s="12"/>
      <c r="K305" s="12"/>
      <c r="L305" s="12"/>
      <c r="M305" s="12"/>
      <c r="N305" s="12"/>
      <c r="O305" s="12"/>
      <c r="P305" s="12"/>
      <c r="Q305" s="12"/>
      <c r="R305" s="12"/>
      <c r="S305" s="12"/>
      <c r="T305" s="12"/>
      <c r="U305" s="12"/>
      <c r="V305" s="12"/>
      <c r="W305" s="12"/>
      <c r="X305" s="12"/>
      <c r="Y305" s="12"/>
      <c r="Z305" s="12"/>
    </row>
    <row r="306" spans="1:26" ht="15.75" x14ac:dyDescent="0.25">
      <c r="A306" s="20"/>
      <c r="B306" s="29"/>
      <c r="C306" s="29"/>
      <c r="D306" s="29"/>
      <c r="E306" s="29"/>
      <c r="F306" s="12"/>
      <c r="G306" s="12"/>
      <c r="H306" s="12"/>
      <c r="I306" s="12"/>
      <c r="J306" s="12"/>
      <c r="K306" s="12"/>
      <c r="L306" s="12"/>
      <c r="M306" s="12"/>
      <c r="N306" s="12"/>
      <c r="O306" s="12"/>
      <c r="P306" s="12"/>
      <c r="Q306" s="12"/>
      <c r="R306" s="12"/>
      <c r="S306" s="12"/>
      <c r="T306" s="12"/>
      <c r="U306" s="12"/>
      <c r="V306" s="12"/>
      <c r="W306" s="12"/>
      <c r="X306" s="12"/>
      <c r="Y306" s="12"/>
      <c r="Z306" s="12"/>
    </row>
    <row r="307" spans="1:26" ht="15.75" x14ac:dyDescent="0.25">
      <c r="A307" s="20"/>
      <c r="B307" s="29"/>
      <c r="C307" s="29"/>
      <c r="D307" s="29"/>
      <c r="E307" s="29"/>
      <c r="F307" s="12"/>
      <c r="G307" s="12"/>
      <c r="H307" s="12"/>
      <c r="I307" s="12"/>
      <c r="J307" s="12"/>
      <c r="K307" s="12"/>
      <c r="L307" s="12"/>
      <c r="M307" s="12"/>
      <c r="N307" s="12"/>
      <c r="O307" s="12"/>
      <c r="P307" s="12"/>
      <c r="Q307" s="12"/>
      <c r="R307" s="12"/>
      <c r="S307" s="12"/>
      <c r="T307" s="12"/>
      <c r="U307" s="12"/>
      <c r="V307" s="12"/>
      <c r="W307" s="12"/>
      <c r="X307" s="12"/>
      <c r="Y307" s="12"/>
      <c r="Z307" s="12"/>
    </row>
    <row r="308" spans="1:26" ht="15.75" x14ac:dyDescent="0.25">
      <c r="A308" s="20"/>
      <c r="B308" s="29"/>
      <c r="C308" s="29"/>
      <c r="D308" s="29"/>
      <c r="E308" s="29"/>
      <c r="F308" s="12"/>
      <c r="G308" s="12"/>
      <c r="H308" s="12"/>
      <c r="I308" s="12"/>
      <c r="J308" s="12"/>
      <c r="K308" s="12"/>
      <c r="L308" s="12"/>
      <c r="M308" s="12"/>
      <c r="N308" s="12"/>
      <c r="O308" s="12"/>
      <c r="P308" s="12"/>
      <c r="Q308" s="12"/>
      <c r="R308" s="12"/>
      <c r="S308" s="12"/>
      <c r="T308" s="12"/>
      <c r="U308" s="12"/>
      <c r="V308" s="12"/>
      <c r="W308" s="12"/>
      <c r="X308" s="12"/>
      <c r="Y308" s="12"/>
      <c r="Z308" s="12"/>
    </row>
    <row r="309" spans="1:26" ht="15.75" x14ac:dyDescent="0.25">
      <c r="A309" s="20"/>
      <c r="B309" s="29"/>
      <c r="C309" s="29"/>
      <c r="D309" s="29"/>
      <c r="E309" s="29"/>
      <c r="F309" s="12"/>
      <c r="G309" s="12"/>
      <c r="H309" s="12"/>
      <c r="I309" s="12"/>
      <c r="J309" s="12"/>
      <c r="K309" s="12"/>
      <c r="L309" s="12"/>
      <c r="M309" s="12"/>
      <c r="N309" s="12"/>
      <c r="O309" s="12"/>
      <c r="P309" s="12"/>
      <c r="Q309" s="12"/>
      <c r="R309" s="12"/>
      <c r="S309" s="12"/>
      <c r="T309" s="12"/>
      <c r="U309" s="12"/>
      <c r="V309" s="12"/>
      <c r="W309" s="12"/>
      <c r="X309" s="12"/>
      <c r="Y309" s="12"/>
      <c r="Z309" s="12"/>
    </row>
    <row r="310" spans="1:26" ht="15.75" x14ac:dyDescent="0.25">
      <c r="A310" s="20"/>
      <c r="B310" s="29"/>
      <c r="C310" s="29"/>
      <c r="D310" s="29"/>
      <c r="E310" s="29"/>
      <c r="F310" s="12"/>
      <c r="G310" s="12"/>
      <c r="H310" s="12"/>
      <c r="I310" s="12"/>
      <c r="J310" s="12"/>
      <c r="K310" s="12"/>
      <c r="L310" s="12"/>
      <c r="M310" s="12"/>
      <c r="N310" s="12"/>
      <c r="O310" s="12"/>
      <c r="P310" s="12"/>
      <c r="Q310" s="12"/>
      <c r="R310" s="12"/>
      <c r="S310" s="12"/>
      <c r="T310" s="12"/>
      <c r="U310" s="12"/>
      <c r="V310" s="12"/>
      <c r="W310" s="12"/>
      <c r="X310" s="12"/>
      <c r="Y310" s="12"/>
      <c r="Z310" s="12"/>
    </row>
    <row r="311" spans="1:26" ht="15.75" x14ac:dyDescent="0.25">
      <c r="A311" s="20"/>
      <c r="B311" s="29"/>
      <c r="C311" s="29"/>
      <c r="D311" s="29"/>
      <c r="E311" s="29"/>
      <c r="F311" s="12"/>
      <c r="G311" s="12"/>
      <c r="H311" s="12"/>
      <c r="I311" s="12"/>
      <c r="J311" s="12"/>
      <c r="K311" s="12"/>
      <c r="L311" s="12"/>
      <c r="M311" s="12"/>
      <c r="N311" s="12"/>
      <c r="O311" s="12"/>
      <c r="P311" s="12"/>
      <c r="Q311" s="12"/>
      <c r="R311" s="12"/>
      <c r="S311" s="12"/>
      <c r="T311" s="12"/>
      <c r="U311" s="12"/>
      <c r="V311" s="12"/>
      <c r="W311" s="12"/>
      <c r="X311" s="12"/>
      <c r="Y311" s="12"/>
      <c r="Z311" s="12"/>
    </row>
    <row r="312" spans="1:26" ht="15.75" x14ac:dyDescent="0.25">
      <c r="A312" s="20"/>
      <c r="B312" s="29"/>
      <c r="C312" s="29"/>
      <c r="D312" s="29"/>
      <c r="E312" s="29"/>
      <c r="F312" s="12"/>
      <c r="G312" s="12"/>
      <c r="H312" s="12"/>
      <c r="I312" s="12"/>
      <c r="J312" s="12"/>
      <c r="K312" s="12"/>
      <c r="L312" s="12"/>
      <c r="M312" s="12"/>
      <c r="N312" s="12"/>
      <c r="O312" s="12"/>
      <c r="P312" s="12"/>
      <c r="Q312" s="12"/>
      <c r="R312" s="12"/>
      <c r="S312" s="12"/>
      <c r="T312" s="12"/>
      <c r="U312" s="12"/>
      <c r="V312" s="12"/>
      <c r="W312" s="12"/>
      <c r="X312" s="12"/>
      <c r="Y312" s="12"/>
      <c r="Z312" s="12"/>
    </row>
    <row r="313" spans="1:26" ht="15.75" x14ac:dyDescent="0.25">
      <c r="A313" s="20"/>
      <c r="B313" s="29"/>
      <c r="C313" s="29"/>
      <c r="D313" s="29"/>
      <c r="E313" s="29"/>
      <c r="F313" s="12"/>
      <c r="G313" s="12"/>
      <c r="H313" s="12"/>
      <c r="I313" s="12"/>
      <c r="J313" s="12"/>
      <c r="K313" s="12"/>
      <c r="L313" s="12"/>
      <c r="M313" s="12"/>
      <c r="N313" s="12"/>
      <c r="O313" s="12"/>
      <c r="P313" s="12"/>
      <c r="Q313" s="12"/>
      <c r="R313" s="12"/>
      <c r="S313" s="12"/>
      <c r="T313" s="12"/>
      <c r="U313" s="12"/>
      <c r="V313" s="12"/>
      <c r="W313" s="12"/>
      <c r="X313" s="12"/>
      <c r="Y313" s="12"/>
      <c r="Z313" s="12"/>
    </row>
    <row r="314" spans="1:26" ht="15.75" x14ac:dyDescent="0.25">
      <c r="A314" s="20"/>
      <c r="B314" s="29"/>
      <c r="C314" s="29"/>
      <c r="D314" s="29"/>
      <c r="E314" s="29"/>
      <c r="F314" s="12"/>
      <c r="G314" s="12"/>
      <c r="H314" s="12"/>
      <c r="I314" s="12"/>
      <c r="J314" s="12"/>
      <c r="K314" s="12"/>
      <c r="L314" s="12"/>
      <c r="M314" s="12"/>
      <c r="N314" s="12"/>
      <c r="O314" s="12"/>
      <c r="P314" s="12"/>
      <c r="Q314" s="12"/>
      <c r="R314" s="12"/>
      <c r="S314" s="12"/>
      <c r="T314" s="12"/>
      <c r="U314" s="12"/>
      <c r="V314" s="12"/>
      <c r="W314" s="12"/>
      <c r="X314" s="12"/>
      <c r="Y314" s="12"/>
      <c r="Z314" s="12"/>
    </row>
    <row r="315" spans="1:26" ht="15.75" x14ac:dyDescent="0.25">
      <c r="A315" s="20"/>
      <c r="B315" s="29"/>
      <c r="C315" s="29"/>
      <c r="D315" s="29"/>
      <c r="E315" s="29"/>
      <c r="F315" s="12"/>
      <c r="G315" s="12"/>
      <c r="H315" s="12"/>
      <c r="I315" s="12"/>
      <c r="J315" s="12"/>
      <c r="K315" s="12"/>
      <c r="L315" s="12"/>
      <c r="M315" s="12"/>
      <c r="N315" s="12"/>
      <c r="O315" s="12"/>
      <c r="P315" s="12"/>
      <c r="Q315" s="12"/>
      <c r="R315" s="12"/>
      <c r="S315" s="12"/>
      <c r="T315" s="12"/>
      <c r="U315" s="12"/>
      <c r="V315" s="12"/>
      <c r="W315" s="12"/>
      <c r="X315" s="12"/>
      <c r="Y315" s="12"/>
      <c r="Z315" s="12"/>
    </row>
    <row r="316" spans="1:26" ht="15.75" x14ac:dyDescent="0.25">
      <c r="A316" s="20"/>
      <c r="B316" s="29"/>
      <c r="C316" s="29"/>
      <c r="D316" s="29"/>
      <c r="E316" s="29"/>
      <c r="F316" s="12"/>
      <c r="G316" s="12"/>
      <c r="H316" s="12"/>
      <c r="I316" s="12"/>
      <c r="J316" s="12"/>
      <c r="K316" s="12"/>
      <c r="L316" s="12"/>
      <c r="M316" s="12"/>
      <c r="N316" s="12"/>
      <c r="O316" s="12"/>
      <c r="P316" s="12"/>
      <c r="Q316" s="12"/>
      <c r="R316" s="12"/>
      <c r="S316" s="12"/>
      <c r="T316" s="12"/>
      <c r="U316" s="12"/>
      <c r="V316" s="12"/>
      <c r="W316" s="12"/>
      <c r="X316" s="12"/>
      <c r="Y316" s="12"/>
      <c r="Z316" s="12"/>
    </row>
    <row r="317" spans="1:26" ht="15.75" x14ac:dyDescent="0.25">
      <c r="A317" s="20"/>
      <c r="B317" s="29"/>
      <c r="C317" s="29"/>
      <c r="D317" s="29"/>
      <c r="E317" s="29"/>
      <c r="F317" s="12"/>
      <c r="G317" s="12"/>
      <c r="H317" s="12"/>
      <c r="I317" s="12"/>
      <c r="J317" s="12"/>
      <c r="K317" s="12"/>
      <c r="L317" s="12"/>
      <c r="M317" s="12"/>
      <c r="N317" s="12"/>
      <c r="O317" s="12"/>
      <c r="P317" s="12"/>
      <c r="Q317" s="12"/>
      <c r="R317" s="12"/>
      <c r="S317" s="12"/>
      <c r="T317" s="12"/>
      <c r="U317" s="12"/>
      <c r="V317" s="12"/>
      <c r="W317" s="12"/>
      <c r="X317" s="12"/>
      <c r="Y317" s="12"/>
      <c r="Z317" s="12"/>
    </row>
    <row r="318" spans="1:26" ht="15.75" x14ac:dyDescent="0.25">
      <c r="A318" s="20"/>
      <c r="B318" s="29"/>
      <c r="C318" s="29"/>
      <c r="D318" s="29"/>
      <c r="E318" s="29"/>
      <c r="F318" s="12"/>
      <c r="G318" s="12"/>
      <c r="H318" s="12"/>
      <c r="I318" s="12"/>
      <c r="J318" s="12"/>
      <c r="K318" s="12"/>
      <c r="L318" s="12"/>
      <c r="M318" s="12"/>
      <c r="N318" s="12"/>
      <c r="O318" s="12"/>
      <c r="P318" s="12"/>
      <c r="Q318" s="12"/>
      <c r="R318" s="12"/>
      <c r="S318" s="12"/>
      <c r="T318" s="12"/>
      <c r="U318" s="12"/>
      <c r="V318" s="12"/>
      <c r="W318" s="12"/>
      <c r="X318" s="12"/>
      <c r="Y318" s="12"/>
      <c r="Z318" s="12"/>
    </row>
    <row r="319" spans="1:26" ht="15.75" x14ac:dyDescent="0.25">
      <c r="A319" s="20"/>
      <c r="B319" s="29"/>
      <c r="C319" s="29"/>
      <c r="D319" s="29"/>
      <c r="E319" s="29"/>
      <c r="F319" s="12"/>
      <c r="G319" s="12"/>
      <c r="H319" s="12"/>
      <c r="I319" s="12"/>
      <c r="J319" s="12"/>
      <c r="K319" s="12"/>
      <c r="L319" s="12"/>
      <c r="M319" s="12"/>
      <c r="N319" s="12"/>
      <c r="O319" s="12"/>
      <c r="P319" s="12"/>
      <c r="Q319" s="12"/>
      <c r="R319" s="12"/>
      <c r="S319" s="12"/>
      <c r="T319" s="12"/>
      <c r="U319" s="12"/>
      <c r="V319" s="12"/>
      <c r="W319" s="12"/>
      <c r="X319" s="12"/>
      <c r="Y319" s="12"/>
      <c r="Z319" s="12"/>
    </row>
    <row r="320" spans="1:26" ht="15.75" x14ac:dyDescent="0.25">
      <c r="A320" s="20"/>
      <c r="B320" s="29"/>
      <c r="C320" s="29"/>
      <c r="D320" s="29"/>
      <c r="E320" s="29"/>
      <c r="F320" s="12"/>
      <c r="G320" s="12"/>
      <c r="H320" s="12"/>
      <c r="I320" s="12"/>
      <c r="J320" s="12"/>
      <c r="K320" s="12"/>
      <c r="L320" s="12"/>
      <c r="M320" s="12"/>
      <c r="N320" s="12"/>
      <c r="O320" s="12"/>
      <c r="P320" s="12"/>
      <c r="Q320" s="12"/>
      <c r="R320" s="12"/>
      <c r="S320" s="12"/>
      <c r="T320" s="12"/>
      <c r="U320" s="12"/>
      <c r="V320" s="12"/>
      <c r="W320" s="12"/>
      <c r="X320" s="12"/>
      <c r="Y320" s="12"/>
      <c r="Z320" s="12"/>
    </row>
    <row r="321" spans="1:26" ht="15.75" x14ac:dyDescent="0.25">
      <c r="A321" s="20"/>
      <c r="B321" s="29"/>
      <c r="C321" s="29"/>
      <c r="D321" s="29"/>
      <c r="E321" s="29"/>
      <c r="F321" s="12"/>
      <c r="G321" s="12"/>
      <c r="H321" s="12"/>
      <c r="I321" s="12"/>
      <c r="J321" s="12"/>
      <c r="K321" s="12"/>
      <c r="L321" s="12"/>
      <c r="M321" s="12"/>
      <c r="N321" s="12"/>
      <c r="O321" s="12"/>
      <c r="P321" s="12"/>
      <c r="Q321" s="12"/>
      <c r="R321" s="12"/>
      <c r="S321" s="12"/>
      <c r="T321" s="12"/>
      <c r="U321" s="12"/>
      <c r="V321" s="12"/>
      <c r="W321" s="12"/>
      <c r="X321" s="12"/>
      <c r="Y321" s="12"/>
      <c r="Z321" s="12"/>
    </row>
    <row r="322" spans="1:26" ht="15.75" x14ac:dyDescent="0.25">
      <c r="A322" s="20"/>
      <c r="B322" s="29"/>
      <c r="C322" s="29"/>
      <c r="D322" s="29"/>
      <c r="E322" s="29"/>
      <c r="F322" s="12"/>
      <c r="G322" s="12"/>
      <c r="H322" s="12"/>
      <c r="I322" s="12"/>
      <c r="J322" s="12"/>
      <c r="K322" s="12"/>
      <c r="L322" s="12"/>
      <c r="M322" s="12"/>
      <c r="N322" s="12"/>
      <c r="O322" s="12"/>
      <c r="P322" s="12"/>
      <c r="Q322" s="12"/>
      <c r="R322" s="12"/>
      <c r="S322" s="12"/>
      <c r="T322" s="12"/>
      <c r="U322" s="12"/>
      <c r="V322" s="12"/>
      <c r="W322" s="12"/>
      <c r="X322" s="12"/>
      <c r="Y322" s="12"/>
      <c r="Z322" s="12"/>
    </row>
    <row r="323" spans="1:26" ht="15.75" x14ac:dyDescent="0.25">
      <c r="A323" s="20"/>
      <c r="B323" s="29"/>
      <c r="C323" s="29"/>
      <c r="D323" s="29"/>
      <c r="E323" s="29"/>
      <c r="F323" s="12"/>
      <c r="G323" s="12"/>
      <c r="H323" s="12"/>
      <c r="I323" s="12"/>
      <c r="J323" s="12"/>
      <c r="K323" s="12"/>
      <c r="L323" s="12"/>
      <c r="M323" s="12"/>
      <c r="N323" s="12"/>
      <c r="O323" s="12"/>
      <c r="P323" s="12"/>
      <c r="Q323" s="12"/>
      <c r="R323" s="12"/>
      <c r="S323" s="12"/>
      <c r="T323" s="12"/>
      <c r="U323" s="12"/>
      <c r="V323" s="12"/>
      <c r="W323" s="12"/>
      <c r="X323" s="12"/>
      <c r="Y323" s="12"/>
      <c r="Z323" s="12"/>
    </row>
    <row r="324" spans="1:26" ht="15.75" x14ac:dyDescent="0.25">
      <c r="A324" s="20"/>
      <c r="B324" s="29"/>
      <c r="C324" s="29"/>
      <c r="D324" s="29"/>
      <c r="E324" s="29"/>
      <c r="F324" s="12"/>
      <c r="G324" s="12"/>
      <c r="H324" s="12"/>
      <c r="I324" s="12"/>
      <c r="J324" s="12"/>
      <c r="K324" s="12"/>
      <c r="L324" s="12"/>
      <c r="M324" s="12"/>
      <c r="N324" s="12"/>
      <c r="O324" s="12"/>
      <c r="P324" s="12"/>
      <c r="Q324" s="12"/>
      <c r="R324" s="12"/>
      <c r="S324" s="12"/>
      <c r="T324" s="12"/>
      <c r="U324" s="12"/>
      <c r="V324" s="12"/>
      <c r="W324" s="12"/>
      <c r="X324" s="12"/>
      <c r="Y324" s="12"/>
      <c r="Z324" s="12"/>
    </row>
    <row r="325" spans="1:26" ht="15.75" x14ac:dyDescent="0.25">
      <c r="A325" s="20"/>
      <c r="B325" s="29"/>
      <c r="C325" s="29"/>
      <c r="D325" s="29"/>
      <c r="E325" s="29"/>
      <c r="F325" s="12"/>
      <c r="G325" s="12"/>
      <c r="H325" s="12"/>
      <c r="I325" s="12"/>
      <c r="J325" s="12"/>
      <c r="K325" s="12"/>
      <c r="L325" s="12"/>
      <c r="M325" s="12"/>
      <c r="N325" s="12"/>
      <c r="O325" s="12"/>
      <c r="P325" s="12"/>
      <c r="Q325" s="12"/>
      <c r="R325" s="12"/>
      <c r="S325" s="12"/>
      <c r="T325" s="12"/>
      <c r="U325" s="12"/>
      <c r="V325" s="12"/>
      <c r="W325" s="12"/>
      <c r="X325" s="12"/>
      <c r="Y325" s="12"/>
      <c r="Z325" s="12"/>
    </row>
    <row r="326" spans="1:26" ht="15.75" x14ac:dyDescent="0.25">
      <c r="A326" s="20"/>
      <c r="B326" s="29"/>
      <c r="C326" s="29"/>
      <c r="D326" s="29"/>
      <c r="E326" s="29"/>
      <c r="F326" s="12"/>
      <c r="G326" s="12"/>
      <c r="H326" s="12"/>
      <c r="I326" s="12"/>
      <c r="J326" s="12"/>
      <c r="K326" s="12"/>
      <c r="L326" s="12"/>
      <c r="M326" s="12"/>
      <c r="N326" s="12"/>
      <c r="O326" s="12"/>
      <c r="P326" s="12"/>
      <c r="Q326" s="12"/>
      <c r="R326" s="12"/>
      <c r="S326" s="12"/>
      <c r="T326" s="12"/>
      <c r="U326" s="12"/>
      <c r="V326" s="12"/>
      <c r="W326" s="12"/>
      <c r="X326" s="12"/>
      <c r="Y326" s="12"/>
      <c r="Z326" s="12"/>
    </row>
    <row r="327" spans="1:26" ht="15.75" x14ac:dyDescent="0.25">
      <c r="A327" s="20"/>
      <c r="B327" s="29"/>
      <c r="C327" s="29"/>
      <c r="D327" s="29"/>
      <c r="E327" s="29"/>
      <c r="F327" s="12"/>
      <c r="G327" s="12"/>
      <c r="H327" s="12"/>
      <c r="I327" s="12"/>
      <c r="J327" s="12"/>
      <c r="K327" s="12"/>
      <c r="L327" s="12"/>
      <c r="M327" s="12"/>
      <c r="N327" s="12"/>
      <c r="O327" s="12"/>
      <c r="P327" s="12"/>
      <c r="Q327" s="12"/>
      <c r="R327" s="12"/>
      <c r="S327" s="12"/>
      <c r="T327" s="12"/>
      <c r="U327" s="12"/>
      <c r="V327" s="12"/>
      <c r="W327" s="12"/>
      <c r="X327" s="12"/>
      <c r="Y327" s="12"/>
      <c r="Z327" s="12"/>
    </row>
    <row r="328" spans="1:26" ht="15.75" x14ac:dyDescent="0.25">
      <c r="A328" s="20"/>
      <c r="B328" s="29"/>
      <c r="C328" s="29"/>
      <c r="D328" s="29"/>
      <c r="E328" s="29"/>
      <c r="F328" s="12"/>
      <c r="G328" s="12"/>
      <c r="H328" s="12"/>
      <c r="I328" s="12"/>
      <c r="J328" s="12"/>
      <c r="K328" s="12"/>
      <c r="L328" s="12"/>
      <c r="M328" s="12"/>
      <c r="N328" s="12"/>
      <c r="O328" s="12"/>
      <c r="P328" s="12"/>
      <c r="Q328" s="12"/>
      <c r="R328" s="12"/>
      <c r="S328" s="12"/>
      <c r="T328" s="12"/>
      <c r="U328" s="12"/>
      <c r="V328" s="12"/>
      <c r="W328" s="12"/>
      <c r="X328" s="12"/>
      <c r="Y328" s="12"/>
      <c r="Z328" s="12"/>
    </row>
    <row r="329" spans="1:26" ht="15.75" x14ac:dyDescent="0.25">
      <c r="A329" s="20"/>
      <c r="B329" s="29"/>
      <c r="C329" s="29"/>
      <c r="D329" s="29"/>
      <c r="E329" s="29"/>
      <c r="F329" s="12"/>
      <c r="G329" s="12"/>
      <c r="H329" s="12"/>
      <c r="I329" s="12"/>
      <c r="J329" s="12"/>
      <c r="K329" s="12"/>
      <c r="L329" s="12"/>
      <c r="M329" s="12"/>
      <c r="N329" s="12"/>
      <c r="O329" s="12"/>
      <c r="P329" s="12"/>
      <c r="Q329" s="12"/>
      <c r="R329" s="12"/>
      <c r="S329" s="12"/>
      <c r="T329" s="12"/>
      <c r="U329" s="12"/>
      <c r="V329" s="12"/>
      <c r="W329" s="12"/>
      <c r="X329" s="12"/>
      <c r="Y329" s="12"/>
      <c r="Z329" s="12"/>
    </row>
    <row r="330" spans="1:26" ht="15.75" x14ac:dyDescent="0.25">
      <c r="A330" s="20"/>
      <c r="B330" s="29"/>
      <c r="C330" s="29"/>
      <c r="D330" s="29"/>
      <c r="E330" s="29"/>
      <c r="F330" s="12"/>
      <c r="G330" s="12"/>
      <c r="H330" s="12"/>
      <c r="I330" s="12"/>
      <c r="J330" s="12"/>
      <c r="K330" s="12"/>
      <c r="L330" s="12"/>
      <c r="M330" s="12"/>
      <c r="N330" s="12"/>
      <c r="O330" s="12"/>
      <c r="P330" s="12"/>
      <c r="Q330" s="12"/>
      <c r="R330" s="12"/>
      <c r="S330" s="12"/>
      <c r="T330" s="12"/>
      <c r="U330" s="12"/>
      <c r="V330" s="12"/>
      <c r="W330" s="12"/>
      <c r="X330" s="12"/>
      <c r="Y330" s="12"/>
      <c r="Z330" s="12"/>
    </row>
    <row r="331" spans="1:26" ht="15.75" x14ac:dyDescent="0.25">
      <c r="A331" s="20"/>
      <c r="B331" s="29"/>
      <c r="C331" s="29"/>
      <c r="D331" s="29"/>
      <c r="E331" s="29"/>
      <c r="F331" s="12"/>
      <c r="G331" s="12"/>
      <c r="H331" s="12"/>
      <c r="I331" s="12"/>
      <c r="J331" s="12"/>
      <c r="K331" s="12"/>
      <c r="L331" s="12"/>
      <c r="M331" s="12"/>
      <c r="N331" s="12"/>
      <c r="O331" s="12"/>
      <c r="P331" s="12"/>
      <c r="Q331" s="12"/>
      <c r="R331" s="12"/>
      <c r="S331" s="12"/>
      <c r="T331" s="12"/>
      <c r="U331" s="12"/>
      <c r="V331" s="12"/>
      <c r="W331" s="12"/>
      <c r="X331" s="12"/>
      <c r="Y331" s="12"/>
      <c r="Z331" s="12"/>
    </row>
    <row r="332" spans="1:26" ht="15.75" x14ac:dyDescent="0.25">
      <c r="A332" s="20"/>
      <c r="B332" s="29"/>
      <c r="C332" s="29"/>
      <c r="D332" s="29"/>
      <c r="E332" s="29"/>
      <c r="F332" s="12"/>
      <c r="G332" s="12"/>
      <c r="H332" s="12"/>
      <c r="I332" s="12"/>
      <c r="J332" s="12"/>
      <c r="K332" s="12"/>
      <c r="L332" s="12"/>
      <c r="M332" s="12"/>
      <c r="N332" s="12"/>
      <c r="O332" s="12"/>
      <c r="P332" s="12"/>
      <c r="Q332" s="12"/>
      <c r="R332" s="12"/>
      <c r="S332" s="12"/>
      <c r="T332" s="12"/>
      <c r="U332" s="12"/>
      <c r="V332" s="12"/>
      <c r="W332" s="12"/>
      <c r="X332" s="12"/>
      <c r="Y332" s="12"/>
      <c r="Z332" s="12"/>
    </row>
    <row r="333" spans="1:26" ht="15.75" x14ac:dyDescent="0.25">
      <c r="A333" s="20"/>
      <c r="B333" s="29"/>
      <c r="C333" s="29"/>
      <c r="D333" s="29"/>
      <c r="E333" s="29"/>
      <c r="F333" s="12"/>
      <c r="G333" s="12"/>
      <c r="H333" s="12"/>
      <c r="I333" s="12"/>
      <c r="J333" s="12"/>
      <c r="K333" s="12"/>
      <c r="L333" s="12"/>
      <c r="M333" s="12"/>
      <c r="N333" s="12"/>
      <c r="O333" s="12"/>
      <c r="P333" s="12"/>
      <c r="Q333" s="12"/>
      <c r="R333" s="12"/>
      <c r="S333" s="12"/>
      <c r="T333" s="12"/>
      <c r="U333" s="12"/>
      <c r="V333" s="12"/>
      <c r="W333" s="12"/>
      <c r="X333" s="12"/>
      <c r="Y333" s="12"/>
      <c r="Z333" s="12"/>
    </row>
    <row r="334" spans="1:26" ht="15.75" x14ac:dyDescent="0.25">
      <c r="A334" s="20"/>
      <c r="B334" s="29"/>
      <c r="C334" s="29"/>
      <c r="D334" s="29"/>
      <c r="E334" s="29"/>
      <c r="F334" s="12"/>
      <c r="G334" s="12"/>
      <c r="H334" s="12"/>
      <c r="I334" s="12"/>
      <c r="J334" s="12"/>
      <c r="K334" s="12"/>
      <c r="L334" s="12"/>
      <c r="M334" s="12"/>
      <c r="N334" s="12"/>
      <c r="O334" s="12"/>
      <c r="P334" s="12"/>
      <c r="Q334" s="12"/>
      <c r="R334" s="12"/>
      <c r="S334" s="12"/>
      <c r="T334" s="12"/>
      <c r="U334" s="12"/>
      <c r="V334" s="12"/>
      <c r="W334" s="12"/>
      <c r="X334" s="12"/>
      <c r="Y334" s="12"/>
      <c r="Z334" s="12"/>
    </row>
    <row r="335" spans="1:26" ht="15.75" x14ac:dyDescent="0.25">
      <c r="A335" s="20"/>
      <c r="B335" s="29"/>
      <c r="C335" s="29"/>
      <c r="D335" s="29"/>
      <c r="E335" s="29"/>
      <c r="F335" s="12"/>
      <c r="G335" s="12"/>
      <c r="H335" s="12"/>
      <c r="I335" s="12"/>
      <c r="J335" s="12"/>
      <c r="K335" s="12"/>
      <c r="L335" s="12"/>
      <c r="M335" s="12"/>
      <c r="N335" s="12"/>
      <c r="O335" s="12"/>
      <c r="P335" s="12"/>
      <c r="Q335" s="12"/>
      <c r="R335" s="12"/>
      <c r="S335" s="12"/>
      <c r="T335" s="12"/>
      <c r="U335" s="12"/>
      <c r="V335" s="12"/>
      <c r="W335" s="12"/>
      <c r="X335" s="12"/>
      <c r="Y335" s="12"/>
      <c r="Z335" s="12"/>
    </row>
    <row r="336" spans="1:26" ht="15.75" x14ac:dyDescent="0.25">
      <c r="A336" s="20"/>
      <c r="B336" s="29"/>
      <c r="C336" s="29"/>
      <c r="D336" s="29"/>
      <c r="E336" s="29"/>
      <c r="F336" s="12"/>
      <c r="G336" s="12"/>
      <c r="H336" s="12"/>
      <c r="I336" s="12"/>
      <c r="J336" s="12"/>
      <c r="K336" s="12"/>
      <c r="L336" s="12"/>
      <c r="M336" s="12"/>
      <c r="N336" s="12"/>
      <c r="O336" s="12"/>
      <c r="P336" s="12"/>
      <c r="Q336" s="12"/>
      <c r="R336" s="12"/>
      <c r="S336" s="12"/>
      <c r="T336" s="12"/>
      <c r="U336" s="12"/>
      <c r="V336" s="12"/>
      <c r="W336" s="12"/>
      <c r="X336" s="12"/>
      <c r="Y336" s="12"/>
      <c r="Z336" s="12"/>
    </row>
    <row r="337" spans="1:26" ht="15.75" x14ac:dyDescent="0.25">
      <c r="A337" s="20"/>
      <c r="B337" s="29"/>
      <c r="C337" s="29"/>
      <c r="D337" s="29"/>
      <c r="E337" s="29"/>
      <c r="F337" s="12"/>
      <c r="G337" s="12"/>
      <c r="H337" s="12"/>
      <c r="I337" s="12"/>
      <c r="J337" s="12"/>
      <c r="K337" s="12"/>
      <c r="L337" s="12"/>
      <c r="M337" s="12"/>
      <c r="N337" s="12"/>
      <c r="O337" s="12"/>
      <c r="P337" s="12"/>
      <c r="Q337" s="12"/>
      <c r="R337" s="12"/>
      <c r="S337" s="12"/>
      <c r="T337" s="12"/>
      <c r="U337" s="12"/>
      <c r="V337" s="12"/>
      <c r="W337" s="12"/>
      <c r="X337" s="12"/>
      <c r="Y337" s="12"/>
      <c r="Z337" s="12"/>
    </row>
    <row r="338" spans="1:26" ht="15.75" x14ac:dyDescent="0.25">
      <c r="A338" s="20"/>
      <c r="B338" s="29"/>
      <c r="C338" s="29"/>
      <c r="D338" s="29"/>
      <c r="E338" s="29"/>
      <c r="F338" s="12"/>
      <c r="G338" s="12"/>
      <c r="H338" s="12"/>
      <c r="I338" s="12"/>
      <c r="J338" s="12"/>
      <c r="K338" s="12"/>
      <c r="L338" s="12"/>
      <c r="M338" s="12"/>
      <c r="N338" s="12"/>
      <c r="O338" s="12"/>
      <c r="P338" s="12"/>
      <c r="Q338" s="12"/>
      <c r="R338" s="12"/>
      <c r="S338" s="12"/>
      <c r="T338" s="12"/>
      <c r="U338" s="12"/>
      <c r="V338" s="12"/>
      <c r="W338" s="12"/>
      <c r="X338" s="12"/>
      <c r="Y338" s="12"/>
      <c r="Z338" s="12"/>
    </row>
    <row r="339" spans="1:26" ht="15.75" x14ac:dyDescent="0.25">
      <c r="A339" s="20"/>
      <c r="B339" s="29"/>
      <c r="C339" s="29"/>
      <c r="D339" s="29"/>
      <c r="E339" s="29"/>
      <c r="F339" s="12"/>
      <c r="G339" s="12"/>
      <c r="H339" s="12"/>
      <c r="I339" s="12"/>
      <c r="J339" s="12"/>
      <c r="K339" s="12"/>
      <c r="L339" s="12"/>
      <c r="M339" s="12"/>
      <c r="N339" s="12"/>
      <c r="O339" s="12"/>
      <c r="P339" s="12"/>
      <c r="Q339" s="12"/>
      <c r="R339" s="12"/>
      <c r="S339" s="12"/>
      <c r="T339" s="12"/>
      <c r="U339" s="12"/>
      <c r="V339" s="12"/>
      <c r="W339" s="12"/>
      <c r="X339" s="12"/>
      <c r="Y339" s="12"/>
      <c r="Z339" s="12"/>
    </row>
    <row r="340" spans="1:26" ht="15.75" x14ac:dyDescent="0.25">
      <c r="A340" s="20"/>
      <c r="B340" s="29"/>
      <c r="C340" s="29"/>
      <c r="D340" s="29"/>
      <c r="E340" s="29"/>
      <c r="F340" s="12"/>
      <c r="G340" s="12"/>
      <c r="H340" s="12"/>
      <c r="I340" s="12"/>
      <c r="J340" s="12"/>
      <c r="K340" s="12"/>
      <c r="L340" s="12"/>
      <c r="M340" s="12"/>
      <c r="N340" s="12"/>
      <c r="O340" s="12"/>
      <c r="P340" s="12"/>
      <c r="Q340" s="12"/>
      <c r="R340" s="12"/>
      <c r="S340" s="12"/>
      <c r="T340" s="12"/>
      <c r="U340" s="12"/>
      <c r="V340" s="12"/>
      <c r="W340" s="12"/>
      <c r="X340" s="12"/>
      <c r="Y340" s="12"/>
      <c r="Z340" s="12"/>
    </row>
    <row r="341" spans="1:26" ht="15.75" x14ac:dyDescent="0.25">
      <c r="A341" s="20"/>
      <c r="B341" s="29"/>
      <c r="C341" s="29"/>
      <c r="D341" s="29"/>
      <c r="E341" s="29"/>
      <c r="F341" s="12"/>
      <c r="G341" s="12"/>
      <c r="H341" s="12"/>
      <c r="I341" s="12"/>
      <c r="J341" s="12"/>
      <c r="K341" s="12"/>
      <c r="L341" s="12"/>
      <c r="M341" s="12"/>
      <c r="N341" s="12"/>
      <c r="O341" s="12"/>
      <c r="P341" s="12"/>
      <c r="Q341" s="12"/>
      <c r="R341" s="12"/>
      <c r="S341" s="12"/>
      <c r="T341" s="12"/>
      <c r="U341" s="12"/>
      <c r="V341" s="12"/>
      <c r="W341" s="12"/>
      <c r="X341" s="12"/>
      <c r="Y341" s="12"/>
      <c r="Z341" s="12"/>
    </row>
    <row r="342" spans="1:26" ht="15.75" x14ac:dyDescent="0.25">
      <c r="A342" s="20"/>
      <c r="B342" s="29"/>
      <c r="C342" s="29"/>
      <c r="D342" s="29"/>
      <c r="E342" s="29"/>
      <c r="F342" s="12"/>
      <c r="G342" s="12"/>
      <c r="H342" s="12"/>
      <c r="I342" s="12"/>
      <c r="J342" s="12"/>
      <c r="K342" s="12"/>
      <c r="L342" s="12"/>
      <c r="M342" s="12"/>
      <c r="N342" s="12"/>
      <c r="O342" s="12"/>
      <c r="P342" s="12"/>
      <c r="Q342" s="12"/>
      <c r="R342" s="12"/>
      <c r="S342" s="12"/>
      <c r="T342" s="12"/>
      <c r="U342" s="12"/>
      <c r="V342" s="12"/>
      <c r="W342" s="12"/>
      <c r="X342" s="12"/>
      <c r="Y342" s="12"/>
      <c r="Z342" s="12"/>
    </row>
    <row r="343" spans="1:26" ht="15.75" x14ac:dyDescent="0.25">
      <c r="A343" s="20"/>
      <c r="B343" s="29"/>
      <c r="C343" s="29"/>
      <c r="D343" s="29"/>
      <c r="E343" s="29"/>
      <c r="F343" s="12"/>
      <c r="G343" s="12"/>
      <c r="H343" s="12"/>
      <c r="I343" s="12"/>
      <c r="J343" s="12"/>
      <c r="K343" s="12"/>
      <c r="L343" s="12"/>
      <c r="M343" s="12"/>
      <c r="N343" s="12"/>
      <c r="O343" s="12"/>
      <c r="P343" s="12"/>
      <c r="Q343" s="12"/>
      <c r="R343" s="12"/>
      <c r="S343" s="12"/>
      <c r="T343" s="12"/>
      <c r="U343" s="12"/>
      <c r="V343" s="12"/>
      <c r="W343" s="12"/>
      <c r="X343" s="12"/>
      <c r="Y343" s="12"/>
      <c r="Z343" s="12"/>
    </row>
    <row r="344" spans="1:26" ht="15.75" x14ac:dyDescent="0.25">
      <c r="A344" s="20"/>
      <c r="B344" s="29"/>
      <c r="C344" s="29"/>
      <c r="D344" s="29"/>
      <c r="E344" s="29"/>
      <c r="F344" s="12"/>
      <c r="G344" s="12"/>
      <c r="H344" s="12"/>
      <c r="I344" s="12"/>
      <c r="J344" s="12"/>
      <c r="K344" s="12"/>
      <c r="L344" s="12"/>
      <c r="M344" s="12"/>
      <c r="N344" s="12"/>
      <c r="O344" s="12"/>
      <c r="P344" s="12"/>
      <c r="Q344" s="12"/>
      <c r="R344" s="12"/>
      <c r="S344" s="12"/>
      <c r="T344" s="12"/>
      <c r="U344" s="12"/>
      <c r="V344" s="12"/>
      <c r="W344" s="12"/>
      <c r="X344" s="12"/>
      <c r="Y344" s="12"/>
      <c r="Z344" s="12"/>
    </row>
    <row r="345" spans="1:26" ht="15.75" x14ac:dyDescent="0.25">
      <c r="A345" s="20"/>
      <c r="B345" s="29"/>
      <c r="C345" s="29"/>
      <c r="D345" s="29"/>
      <c r="E345" s="29"/>
      <c r="F345" s="12"/>
      <c r="G345" s="12"/>
      <c r="H345" s="12"/>
      <c r="I345" s="12"/>
      <c r="J345" s="12"/>
      <c r="K345" s="12"/>
      <c r="L345" s="12"/>
      <c r="M345" s="12"/>
      <c r="N345" s="12"/>
      <c r="O345" s="12"/>
      <c r="P345" s="12"/>
      <c r="Q345" s="12"/>
      <c r="R345" s="12"/>
      <c r="S345" s="12"/>
      <c r="T345" s="12"/>
      <c r="U345" s="12"/>
      <c r="V345" s="12"/>
      <c r="W345" s="12"/>
      <c r="X345" s="12"/>
      <c r="Y345" s="12"/>
      <c r="Z345" s="12"/>
    </row>
    <row r="346" spans="1:26" ht="15.75" x14ac:dyDescent="0.25">
      <c r="A346" s="20"/>
      <c r="B346" s="29"/>
      <c r="C346" s="29"/>
      <c r="D346" s="29"/>
      <c r="E346" s="29"/>
      <c r="F346" s="12"/>
      <c r="G346" s="12"/>
      <c r="H346" s="12"/>
      <c r="I346" s="12"/>
      <c r="J346" s="12"/>
      <c r="K346" s="12"/>
      <c r="L346" s="12"/>
      <c r="M346" s="12"/>
      <c r="N346" s="12"/>
      <c r="O346" s="12"/>
      <c r="P346" s="12"/>
      <c r="Q346" s="12"/>
      <c r="R346" s="12"/>
      <c r="S346" s="12"/>
      <c r="T346" s="12"/>
      <c r="U346" s="12"/>
      <c r="V346" s="12"/>
      <c r="W346" s="12"/>
      <c r="X346" s="12"/>
      <c r="Y346" s="12"/>
      <c r="Z346" s="12"/>
    </row>
    <row r="347" spans="1:26" ht="15.75" x14ac:dyDescent="0.25">
      <c r="A347" s="20"/>
      <c r="B347" s="29"/>
      <c r="C347" s="29"/>
      <c r="D347" s="29"/>
      <c r="E347" s="29"/>
      <c r="F347" s="12"/>
      <c r="G347" s="12"/>
      <c r="H347" s="12"/>
      <c r="I347" s="12"/>
      <c r="J347" s="12"/>
      <c r="K347" s="12"/>
      <c r="L347" s="12"/>
      <c r="M347" s="12"/>
      <c r="N347" s="12"/>
      <c r="O347" s="12"/>
      <c r="P347" s="12"/>
      <c r="Q347" s="12"/>
      <c r="R347" s="12"/>
      <c r="S347" s="12"/>
      <c r="T347" s="12"/>
      <c r="U347" s="12"/>
      <c r="V347" s="12"/>
      <c r="W347" s="12"/>
      <c r="X347" s="12"/>
      <c r="Y347" s="12"/>
      <c r="Z347" s="12"/>
    </row>
    <row r="348" spans="1:26" ht="15.75" x14ac:dyDescent="0.25">
      <c r="A348" s="20"/>
      <c r="B348" s="29"/>
      <c r="C348" s="29"/>
      <c r="D348" s="29"/>
      <c r="E348" s="29"/>
      <c r="F348" s="12"/>
      <c r="G348" s="12"/>
      <c r="H348" s="12"/>
      <c r="I348" s="12"/>
      <c r="J348" s="12"/>
      <c r="K348" s="12"/>
      <c r="L348" s="12"/>
      <c r="M348" s="12"/>
      <c r="N348" s="12"/>
      <c r="O348" s="12"/>
      <c r="P348" s="12"/>
      <c r="Q348" s="12"/>
      <c r="R348" s="12"/>
      <c r="S348" s="12"/>
      <c r="T348" s="12"/>
      <c r="U348" s="12"/>
      <c r="V348" s="12"/>
      <c r="W348" s="12"/>
      <c r="X348" s="12"/>
      <c r="Y348" s="12"/>
      <c r="Z348" s="12"/>
    </row>
    <row r="349" spans="1:26" ht="15.75" x14ac:dyDescent="0.25">
      <c r="A349" s="20"/>
      <c r="B349" s="29"/>
      <c r="C349" s="29"/>
      <c r="D349" s="29"/>
      <c r="E349" s="29"/>
      <c r="F349" s="12"/>
      <c r="G349" s="12"/>
      <c r="H349" s="12"/>
      <c r="I349" s="12"/>
      <c r="J349" s="12"/>
      <c r="K349" s="12"/>
      <c r="L349" s="12"/>
      <c r="M349" s="12"/>
      <c r="N349" s="12"/>
      <c r="O349" s="12"/>
      <c r="P349" s="12"/>
      <c r="Q349" s="12"/>
      <c r="R349" s="12"/>
      <c r="S349" s="12"/>
      <c r="T349" s="12"/>
      <c r="U349" s="12"/>
      <c r="V349" s="12"/>
      <c r="W349" s="12"/>
      <c r="X349" s="12"/>
      <c r="Y349" s="12"/>
      <c r="Z349" s="12"/>
    </row>
    <row r="350" spans="1:26" ht="15.75" x14ac:dyDescent="0.25">
      <c r="A350" s="20"/>
      <c r="B350" s="29"/>
      <c r="C350" s="29"/>
      <c r="D350" s="29"/>
      <c r="E350" s="29"/>
      <c r="F350" s="12"/>
      <c r="G350" s="12"/>
      <c r="H350" s="12"/>
      <c r="I350" s="12"/>
      <c r="J350" s="12"/>
      <c r="K350" s="12"/>
      <c r="L350" s="12"/>
      <c r="M350" s="12"/>
      <c r="N350" s="12"/>
      <c r="O350" s="12"/>
      <c r="P350" s="12"/>
      <c r="Q350" s="12"/>
      <c r="R350" s="12"/>
      <c r="S350" s="12"/>
      <c r="T350" s="12"/>
      <c r="U350" s="12"/>
      <c r="V350" s="12"/>
      <c r="W350" s="12"/>
      <c r="X350" s="12"/>
      <c r="Y350" s="12"/>
      <c r="Z350" s="12"/>
    </row>
    <row r="351" spans="1:26" ht="15.75" x14ac:dyDescent="0.25">
      <c r="A351" s="20"/>
      <c r="B351" s="29"/>
      <c r="C351" s="29"/>
      <c r="D351" s="29"/>
      <c r="E351" s="29"/>
      <c r="F351" s="12"/>
      <c r="G351" s="12"/>
      <c r="H351" s="12"/>
      <c r="I351" s="12"/>
      <c r="J351" s="12"/>
      <c r="K351" s="12"/>
      <c r="L351" s="12"/>
      <c r="M351" s="12"/>
      <c r="N351" s="12"/>
      <c r="O351" s="12"/>
      <c r="P351" s="12"/>
      <c r="Q351" s="12"/>
      <c r="R351" s="12"/>
      <c r="S351" s="12"/>
      <c r="T351" s="12"/>
      <c r="U351" s="12"/>
      <c r="V351" s="12"/>
      <c r="W351" s="12"/>
      <c r="X351" s="12"/>
      <c r="Y351" s="12"/>
      <c r="Z351" s="12"/>
    </row>
    <row r="352" spans="1:26" ht="15.75" x14ac:dyDescent="0.25">
      <c r="A352" s="20"/>
      <c r="B352" s="29"/>
      <c r="C352" s="29"/>
      <c r="D352" s="29"/>
      <c r="E352" s="29"/>
      <c r="F352" s="12"/>
      <c r="G352" s="12"/>
      <c r="H352" s="12"/>
      <c r="I352" s="12"/>
      <c r="J352" s="12"/>
      <c r="K352" s="12"/>
      <c r="L352" s="12"/>
      <c r="M352" s="12"/>
      <c r="N352" s="12"/>
      <c r="O352" s="12"/>
      <c r="P352" s="12"/>
      <c r="Q352" s="12"/>
      <c r="R352" s="12"/>
      <c r="S352" s="12"/>
      <c r="T352" s="12"/>
      <c r="U352" s="12"/>
      <c r="V352" s="12"/>
      <c r="W352" s="12"/>
      <c r="X352" s="12"/>
      <c r="Y352" s="12"/>
      <c r="Z352" s="12"/>
    </row>
    <row r="353" spans="1:26" ht="15.75" x14ac:dyDescent="0.25">
      <c r="A353" s="20"/>
      <c r="B353" s="29"/>
      <c r="C353" s="29"/>
      <c r="D353" s="29"/>
      <c r="E353" s="29"/>
      <c r="F353" s="12"/>
      <c r="G353" s="12"/>
      <c r="H353" s="12"/>
      <c r="I353" s="12"/>
      <c r="J353" s="12"/>
      <c r="K353" s="12"/>
      <c r="L353" s="12"/>
      <c r="M353" s="12"/>
      <c r="N353" s="12"/>
      <c r="O353" s="12"/>
      <c r="P353" s="12"/>
      <c r="Q353" s="12"/>
      <c r="R353" s="12"/>
      <c r="S353" s="12"/>
      <c r="T353" s="12"/>
      <c r="U353" s="12"/>
      <c r="V353" s="12"/>
      <c r="W353" s="12"/>
      <c r="X353" s="12"/>
      <c r="Y353" s="12"/>
      <c r="Z353" s="12"/>
    </row>
    <row r="354" spans="1:26" ht="15.75" x14ac:dyDescent="0.25">
      <c r="A354" s="20"/>
      <c r="B354" s="29"/>
      <c r="C354" s="29"/>
      <c r="D354" s="29"/>
      <c r="E354" s="29"/>
      <c r="F354" s="12"/>
      <c r="G354" s="12"/>
      <c r="H354" s="12"/>
      <c r="I354" s="12"/>
      <c r="J354" s="12"/>
      <c r="K354" s="12"/>
      <c r="L354" s="12"/>
      <c r="M354" s="12"/>
      <c r="N354" s="12"/>
      <c r="O354" s="12"/>
      <c r="P354" s="12"/>
      <c r="Q354" s="12"/>
      <c r="R354" s="12"/>
      <c r="S354" s="12"/>
      <c r="T354" s="12"/>
      <c r="U354" s="12"/>
      <c r="V354" s="12"/>
      <c r="W354" s="12"/>
      <c r="X354" s="12"/>
      <c r="Y354" s="12"/>
      <c r="Z354" s="12"/>
    </row>
    <row r="355" spans="1:26" ht="15.75" x14ac:dyDescent="0.25">
      <c r="A355" s="20"/>
      <c r="B355" s="29"/>
      <c r="C355" s="29"/>
      <c r="D355" s="29"/>
      <c r="E355" s="29"/>
      <c r="F355" s="12"/>
      <c r="G355" s="12"/>
      <c r="H355" s="12"/>
      <c r="I355" s="12"/>
      <c r="J355" s="12"/>
      <c r="K355" s="12"/>
      <c r="L355" s="12"/>
      <c r="M355" s="12"/>
      <c r="N355" s="12"/>
      <c r="O355" s="12"/>
      <c r="P355" s="12"/>
      <c r="Q355" s="12"/>
      <c r="R355" s="12"/>
      <c r="S355" s="12"/>
      <c r="T355" s="12"/>
      <c r="U355" s="12"/>
      <c r="V355" s="12"/>
      <c r="W355" s="12"/>
      <c r="X355" s="12"/>
      <c r="Y355" s="12"/>
      <c r="Z355" s="12"/>
    </row>
    <row r="356" spans="1:26" ht="15.75" x14ac:dyDescent="0.25">
      <c r="A356" s="20"/>
      <c r="B356" s="29"/>
      <c r="C356" s="29"/>
      <c r="D356" s="29"/>
      <c r="E356" s="29"/>
      <c r="F356" s="12"/>
      <c r="G356" s="12"/>
      <c r="H356" s="12"/>
      <c r="I356" s="12"/>
      <c r="J356" s="12"/>
      <c r="K356" s="12"/>
      <c r="L356" s="12"/>
      <c r="M356" s="12"/>
      <c r="N356" s="12"/>
      <c r="O356" s="12"/>
      <c r="P356" s="12"/>
      <c r="Q356" s="12"/>
      <c r="R356" s="12"/>
      <c r="S356" s="12"/>
      <c r="T356" s="12"/>
      <c r="U356" s="12"/>
      <c r="V356" s="12"/>
      <c r="W356" s="12"/>
      <c r="X356" s="12"/>
      <c r="Y356" s="12"/>
      <c r="Z356" s="12"/>
    </row>
    <row r="357" spans="1:26" ht="15.75" x14ac:dyDescent="0.25">
      <c r="A357" s="20"/>
      <c r="B357" s="29"/>
      <c r="C357" s="29"/>
      <c r="D357" s="29"/>
      <c r="E357" s="29"/>
      <c r="F357" s="12"/>
      <c r="G357" s="12"/>
      <c r="H357" s="12"/>
      <c r="I357" s="12"/>
      <c r="J357" s="12"/>
      <c r="K357" s="12"/>
      <c r="L357" s="12"/>
      <c r="M357" s="12"/>
      <c r="N357" s="12"/>
      <c r="O357" s="12"/>
      <c r="P357" s="12"/>
      <c r="Q357" s="12"/>
      <c r="R357" s="12"/>
      <c r="S357" s="12"/>
      <c r="T357" s="12"/>
      <c r="U357" s="12"/>
      <c r="V357" s="12"/>
      <c r="W357" s="12"/>
      <c r="X357" s="12"/>
      <c r="Y357" s="12"/>
      <c r="Z357" s="12"/>
    </row>
    <row r="358" spans="1:26" ht="15.75" x14ac:dyDescent="0.25">
      <c r="A358" s="20"/>
      <c r="B358" s="29"/>
      <c r="C358" s="29"/>
      <c r="D358" s="29"/>
      <c r="E358" s="29"/>
      <c r="F358" s="12"/>
      <c r="G358" s="12"/>
      <c r="H358" s="12"/>
      <c r="I358" s="12"/>
      <c r="J358" s="12"/>
      <c r="K358" s="12"/>
      <c r="L358" s="12"/>
      <c r="M358" s="12"/>
      <c r="N358" s="12"/>
      <c r="O358" s="12"/>
      <c r="P358" s="12"/>
      <c r="Q358" s="12"/>
      <c r="R358" s="12"/>
      <c r="S358" s="12"/>
      <c r="T358" s="12"/>
      <c r="U358" s="12"/>
      <c r="V358" s="12"/>
      <c r="W358" s="12"/>
      <c r="X358" s="12"/>
      <c r="Y358" s="12"/>
      <c r="Z358" s="12"/>
    </row>
    <row r="359" spans="1:26" ht="15.75" x14ac:dyDescent="0.25">
      <c r="A359" s="20"/>
      <c r="B359" s="29"/>
      <c r="C359" s="29"/>
      <c r="D359" s="29"/>
      <c r="E359" s="29"/>
      <c r="F359" s="12"/>
      <c r="G359" s="12"/>
      <c r="H359" s="12"/>
      <c r="I359" s="12"/>
      <c r="J359" s="12"/>
      <c r="K359" s="12"/>
      <c r="L359" s="12"/>
      <c r="M359" s="12"/>
      <c r="N359" s="12"/>
      <c r="O359" s="12"/>
      <c r="P359" s="12"/>
      <c r="Q359" s="12"/>
      <c r="R359" s="12"/>
      <c r="S359" s="12"/>
      <c r="T359" s="12"/>
      <c r="U359" s="12"/>
      <c r="V359" s="12"/>
      <c r="W359" s="12"/>
      <c r="X359" s="12"/>
      <c r="Y359" s="12"/>
      <c r="Z359" s="12"/>
    </row>
    <row r="360" spans="1:26" ht="15.75" x14ac:dyDescent="0.25">
      <c r="A360" s="20"/>
      <c r="B360" s="29"/>
      <c r="C360" s="29"/>
      <c r="D360" s="29"/>
      <c r="E360" s="29"/>
      <c r="F360" s="12"/>
      <c r="G360" s="12"/>
      <c r="H360" s="12"/>
      <c r="I360" s="12"/>
      <c r="J360" s="12"/>
      <c r="K360" s="12"/>
      <c r="L360" s="12"/>
      <c r="M360" s="12"/>
      <c r="N360" s="12"/>
      <c r="O360" s="12"/>
      <c r="P360" s="12"/>
      <c r="Q360" s="12"/>
      <c r="R360" s="12"/>
      <c r="S360" s="12"/>
      <c r="T360" s="12"/>
      <c r="U360" s="12"/>
      <c r="V360" s="12"/>
      <c r="W360" s="12"/>
      <c r="X360" s="12"/>
      <c r="Y360" s="12"/>
      <c r="Z360" s="12"/>
    </row>
    <row r="361" spans="1:26" ht="15.75" x14ac:dyDescent="0.25">
      <c r="A361" s="20"/>
      <c r="B361" s="29"/>
      <c r="C361" s="29"/>
      <c r="D361" s="29"/>
      <c r="E361" s="29"/>
      <c r="F361" s="12"/>
      <c r="G361" s="12"/>
      <c r="H361" s="12"/>
      <c r="I361" s="12"/>
      <c r="J361" s="12"/>
      <c r="K361" s="12"/>
      <c r="L361" s="12"/>
      <c r="M361" s="12"/>
      <c r="N361" s="12"/>
      <c r="O361" s="12"/>
      <c r="P361" s="12"/>
      <c r="Q361" s="12"/>
      <c r="R361" s="12"/>
      <c r="S361" s="12"/>
      <c r="T361" s="12"/>
      <c r="U361" s="12"/>
      <c r="V361" s="12"/>
      <c r="W361" s="12"/>
      <c r="X361" s="12"/>
      <c r="Y361" s="12"/>
      <c r="Z361" s="12"/>
    </row>
    <row r="362" spans="1:26" ht="15.75" x14ac:dyDescent="0.25">
      <c r="A362" s="20"/>
      <c r="B362" s="29"/>
      <c r="C362" s="29"/>
      <c r="D362" s="29"/>
      <c r="E362" s="29"/>
      <c r="F362" s="12"/>
      <c r="G362" s="12"/>
      <c r="H362" s="12"/>
      <c r="I362" s="12"/>
      <c r="J362" s="12"/>
      <c r="K362" s="12"/>
      <c r="L362" s="12"/>
      <c r="M362" s="12"/>
      <c r="N362" s="12"/>
      <c r="O362" s="12"/>
      <c r="P362" s="12"/>
      <c r="Q362" s="12"/>
      <c r="R362" s="12"/>
      <c r="S362" s="12"/>
      <c r="T362" s="12"/>
      <c r="U362" s="12"/>
      <c r="V362" s="12"/>
      <c r="W362" s="12"/>
      <c r="X362" s="12"/>
      <c r="Y362" s="12"/>
      <c r="Z362" s="12"/>
    </row>
    <row r="363" spans="1:26" ht="15.75" x14ac:dyDescent="0.25">
      <c r="A363" s="20"/>
      <c r="B363" s="29"/>
      <c r="C363" s="29"/>
      <c r="D363" s="29"/>
      <c r="E363" s="29"/>
      <c r="F363" s="12"/>
      <c r="G363" s="12"/>
      <c r="H363" s="12"/>
      <c r="I363" s="12"/>
      <c r="J363" s="12"/>
      <c r="K363" s="12"/>
      <c r="L363" s="12"/>
      <c r="M363" s="12"/>
      <c r="N363" s="12"/>
      <c r="O363" s="12"/>
      <c r="P363" s="12"/>
      <c r="Q363" s="12"/>
      <c r="R363" s="12"/>
      <c r="S363" s="12"/>
      <c r="T363" s="12"/>
      <c r="U363" s="12"/>
      <c r="V363" s="12"/>
      <c r="W363" s="12"/>
      <c r="X363" s="12"/>
      <c r="Y363" s="12"/>
      <c r="Z363" s="12"/>
    </row>
    <row r="364" spans="1:26" ht="15.75" x14ac:dyDescent="0.25">
      <c r="A364" s="20"/>
      <c r="B364" s="29"/>
      <c r="C364" s="29"/>
      <c r="D364" s="29"/>
      <c r="E364" s="29"/>
      <c r="F364" s="12"/>
      <c r="G364" s="12"/>
      <c r="H364" s="12"/>
      <c r="I364" s="12"/>
      <c r="J364" s="12"/>
      <c r="K364" s="12"/>
      <c r="L364" s="12"/>
      <c r="M364" s="12"/>
      <c r="N364" s="12"/>
      <c r="O364" s="12"/>
      <c r="P364" s="12"/>
      <c r="Q364" s="12"/>
      <c r="R364" s="12"/>
      <c r="S364" s="12"/>
      <c r="T364" s="12"/>
      <c r="U364" s="12"/>
      <c r="V364" s="12"/>
      <c r="W364" s="12"/>
      <c r="X364" s="12"/>
      <c r="Y364" s="12"/>
      <c r="Z364" s="12"/>
    </row>
    <row r="365" spans="1:26" ht="15.75" x14ac:dyDescent="0.25">
      <c r="A365" s="20"/>
      <c r="B365" s="29"/>
      <c r="C365" s="29"/>
      <c r="D365" s="29"/>
      <c r="E365" s="29"/>
      <c r="F365" s="12"/>
      <c r="G365" s="12"/>
      <c r="H365" s="12"/>
      <c r="I365" s="12"/>
      <c r="J365" s="12"/>
      <c r="K365" s="12"/>
      <c r="L365" s="12"/>
      <c r="M365" s="12"/>
      <c r="N365" s="12"/>
      <c r="O365" s="12"/>
      <c r="P365" s="12"/>
      <c r="Q365" s="12"/>
      <c r="R365" s="12"/>
      <c r="S365" s="12"/>
      <c r="T365" s="12"/>
      <c r="U365" s="12"/>
      <c r="V365" s="12"/>
      <c r="W365" s="12"/>
      <c r="X365" s="12"/>
      <c r="Y365" s="12"/>
      <c r="Z365" s="12"/>
    </row>
    <row r="366" spans="1:26" ht="15.75" x14ac:dyDescent="0.25">
      <c r="A366" s="20"/>
      <c r="B366" s="29"/>
      <c r="C366" s="29"/>
      <c r="D366" s="29"/>
      <c r="E366" s="29"/>
      <c r="F366" s="12"/>
      <c r="G366" s="12"/>
      <c r="H366" s="12"/>
      <c r="I366" s="12"/>
      <c r="J366" s="12"/>
      <c r="K366" s="12"/>
      <c r="L366" s="12"/>
      <c r="M366" s="12"/>
      <c r="N366" s="12"/>
      <c r="O366" s="12"/>
      <c r="P366" s="12"/>
      <c r="Q366" s="12"/>
      <c r="R366" s="12"/>
      <c r="S366" s="12"/>
      <c r="T366" s="12"/>
      <c r="U366" s="12"/>
      <c r="V366" s="12"/>
      <c r="W366" s="12"/>
      <c r="X366" s="12"/>
      <c r="Y366" s="12"/>
      <c r="Z366" s="12"/>
    </row>
    <row r="367" spans="1:26" ht="15.75" x14ac:dyDescent="0.25">
      <c r="A367" s="20"/>
      <c r="B367" s="29"/>
      <c r="C367" s="29"/>
      <c r="D367" s="29"/>
      <c r="E367" s="29"/>
      <c r="F367" s="12"/>
      <c r="G367" s="12"/>
      <c r="H367" s="12"/>
      <c r="I367" s="12"/>
      <c r="J367" s="12"/>
      <c r="K367" s="12"/>
      <c r="L367" s="12"/>
      <c r="M367" s="12"/>
      <c r="N367" s="12"/>
      <c r="O367" s="12"/>
      <c r="P367" s="12"/>
      <c r="Q367" s="12"/>
      <c r="R367" s="12"/>
      <c r="S367" s="12"/>
      <c r="T367" s="12"/>
      <c r="U367" s="12"/>
      <c r="V367" s="12"/>
      <c r="W367" s="12"/>
      <c r="X367" s="12"/>
      <c r="Y367" s="12"/>
      <c r="Z367" s="12"/>
    </row>
    <row r="368" spans="1:26" ht="15.75" x14ac:dyDescent="0.25">
      <c r="A368" s="20"/>
      <c r="B368" s="29"/>
      <c r="C368" s="29"/>
      <c r="D368" s="29"/>
      <c r="E368" s="29"/>
      <c r="F368" s="12"/>
      <c r="G368" s="12"/>
      <c r="H368" s="12"/>
      <c r="I368" s="12"/>
      <c r="J368" s="12"/>
      <c r="K368" s="12"/>
      <c r="L368" s="12"/>
      <c r="M368" s="12"/>
      <c r="N368" s="12"/>
      <c r="O368" s="12"/>
      <c r="P368" s="12"/>
      <c r="Q368" s="12"/>
      <c r="R368" s="12"/>
      <c r="S368" s="12"/>
      <c r="T368" s="12"/>
      <c r="U368" s="12"/>
      <c r="V368" s="12"/>
      <c r="W368" s="12"/>
      <c r="X368" s="12"/>
      <c r="Y368" s="12"/>
      <c r="Z368" s="12"/>
    </row>
    <row r="369" spans="1:26" ht="15.75" x14ac:dyDescent="0.25">
      <c r="A369" s="20"/>
      <c r="B369" s="29"/>
      <c r="C369" s="29"/>
      <c r="D369" s="29"/>
      <c r="E369" s="29"/>
      <c r="F369" s="12"/>
      <c r="G369" s="12"/>
      <c r="H369" s="12"/>
      <c r="I369" s="12"/>
      <c r="J369" s="12"/>
      <c r="K369" s="12"/>
      <c r="L369" s="12"/>
      <c r="M369" s="12"/>
      <c r="N369" s="12"/>
      <c r="O369" s="12"/>
      <c r="P369" s="12"/>
      <c r="Q369" s="12"/>
      <c r="R369" s="12"/>
      <c r="S369" s="12"/>
      <c r="T369" s="12"/>
      <c r="U369" s="12"/>
      <c r="V369" s="12"/>
      <c r="W369" s="12"/>
      <c r="X369" s="12"/>
      <c r="Y369" s="12"/>
      <c r="Z369" s="12"/>
    </row>
    <row r="370" spans="1:26" ht="15.75" x14ac:dyDescent="0.25">
      <c r="A370" s="20"/>
      <c r="B370" s="29"/>
      <c r="C370" s="29"/>
      <c r="D370" s="29"/>
      <c r="E370" s="29"/>
      <c r="F370" s="12"/>
      <c r="G370" s="12"/>
      <c r="H370" s="12"/>
      <c r="I370" s="12"/>
      <c r="J370" s="12"/>
      <c r="K370" s="12"/>
      <c r="L370" s="12"/>
      <c r="M370" s="12"/>
      <c r="N370" s="12"/>
      <c r="O370" s="12"/>
      <c r="P370" s="12"/>
      <c r="Q370" s="12"/>
      <c r="R370" s="12"/>
      <c r="S370" s="12"/>
      <c r="T370" s="12"/>
      <c r="U370" s="12"/>
      <c r="V370" s="12"/>
      <c r="W370" s="12"/>
      <c r="X370" s="12"/>
      <c r="Y370" s="12"/>
      <c r="Z370" s="12"/>
    </row>
    <row r="371" spans="1:26" ht="15.75" x14ac:dyDescent="0.25">
      <c r="A371" s="20"/>
      <c r="B371" s="29"/>
      <c r="C371" s="29"/>
      <c r="D371" s="29"/>
      <c r="E371" s="29"/>
      <c r="F371" s="12"/>
      <c r="G371" s="12"/>
      <c r="H371" s="12"/>
      <c r="I371" s="12"/>
      <c r="J371" s="12"/>
      <c r="K371" s="12"/>
      <c r="L371" s="12"/>
      <c r="M371" s="12"/>
      <c r="N371" s="12"/>
      <c r="O371" s="12"/>
      <c r="P371" s="12"/>
      <c r="Q371" s="12"/>
      <c r="R371" s="12"/>
      <c r="S371" s="12"/>
      <c r="T371" s="12"/>
      <c r="U371" s="12"/>
      <c r="V371" s="12"/>
      <c r="W371" s="12"/>
      <c r="X371" s="12"/>
      <c r="Y371" s="12"/>
      <c r="Z371" s="12"/>
    </row>
    <row r="372" spans="1:26" ht="15.75" x14ac:dyDescent="0.25">
      <c r="A372" s="20"/>
      <c r="B372" s="29"/>
      <c r="C372" s="29"/>
      <c r="D372" s="29"/>
      <c r="E372" s="29"/>
      <c r="F372" s="12"/>
      <c r="G372" s="12"/>
      <c r="H372" s="12"/>
      <c r="I372" s="12"/>
      <c r="J372" s="12"/>
      <c r="K372" s="12"/>
      <c r="L372" s="12"/>
      <c r="M372" s="12"/>
      <c r="N372" s="12"/>
      <c r="O372" s="12"/>
      <c r="P372" s="12"/>
      <c r="Q372" s="12"/>
      <c r="R372" s="12"/>
      <c r="S372" s="12"/>
      <c r="T372" s="12"/>
      <c r="U372" s="12"/>
      <c r="V372" s="12"/>
      <c r="W372" s="12"/>
      <c r="X372" s="12"/>
      <c r="Y372" s="12"/>
      <c r="Z372" s="12"/>
    </row>
    <row r="373" spans="1:26" ht="15.75" x14ac:dyDescent="0.25">
      <c r="A373" s="20"/>
      <c r="B373" s="29"/>
      <c r="C373" s="29"/>
      <c r="D373" s="29"/>
      <c r="E373" s="29"/>
      <c r="F373" s="12"/>
      <c r="G373" s="12"/>
      <c r="H373" s="12"/>
      <c r="I373" s="12"/>
      <c r="J373" s="12"/>
      <c r="K373" s="12"/>
      <c r="L373" s="12"/>
      <c r="M373" s="12"/>
      <c r="N373" s="12"/>
      <c r="O373" s="12"/>
      <c r="P373" s="12"/>
      <c r="Q373" s="12"/>
      <c r="R373" s="12"/>
      <c r="S373" s="12"/>
      <c r="T373" s="12"/>
      <c r="U373" s="12"/>
      <c r="V373" s="12"/>
      <c r="W373" s="12"/>
      <c r="X373" s="12"/>
      <c r="Y373" s="12"/>
      <c r="Z373" s="12"/>
    </row>
    <row r="374" spans="1:26" ht="15.75" x14ac:dyDescent="0.25">
      <c r="A374" s="20"/>
      <c r="B374" s="29"/>
      <c r="C374" s="29"/>
      <c r="D374" s="29"/>
      <c r="E374" s="29"/>
      <c r="F374" s="12"/>
      <c r="G374" s="12"/>
      <c r="H374" s="12"/>
      <c r="I374" s="12"/>
      <c r="J374" s="12"/>
      <c r="K374" s="12"/>
      <c r="L374" s="12"/>
      <c r="M374" s="12"/>
      <c r="N374" s="12"/>
      <c r="O374" s="12"/>
      <c r="P374" s="12"/>
      <c r="Q374" s="12"/>
      <c r="R374" s="12"/>
      <c r="S374" s="12"/>
      <c r="T374" s="12"/>
      <c r="U374" s="12"/>
      <c r="V374" s="12"/>
      <c r="W374" s="12"/>
      <c r="X374" s="12"/>
      <c r="Y374" s="12"/>
      <c r="Z374" s="12"/>
    </row>
    <row r="375" spans="1:26" ht="15.75" x14ac:dyDescent="0.25">
      <c r="A375" s="20"/>
      <c r="B375" s="29"/>
      <c r="C375" s="29"/>
      <c r="D375" s="29"/>
      <c r="E375" s="29"/>
      <c r="F375" s="12"/>
      <c r="G375" s="12"/>
      <c r="H375" s="12"/>
      <c r="I375" s="12"/>
      <c r="J375" s="12"/>
      <c r="K375" s="12"/>
      <c r="L375" s="12"/>
      <c r="M375" s="12"/>
      <c r="N375" s="12"/>
      <c r="O375" s="12"/>
      <c r="P375" s="12"/>
      <c r="Q375" s="12"/>
      <c r="R375" s="12"/>
      <c r="S375" s="12"/>
      <c r="T375" s="12"/>
      <c r="U375" s="12"/>
      <c r="V375" s="12"/>
      <c r="W375" s="12"/>
      <c r="X375" s="12"/>
      <c r="Y375" s="12"/>
      <c r="Z375" s="12"/>
    </row>
    <row r="376" spans="1:26" ht="15.75" x14ac:dyDescent="0.25">
      <c r="A376" s="20"/>
      <c r="B376" s="29"/>
      <c r="C376" s="29"/>
      <c r="D376" s="29"/>
      <c r="E376" s="29"/>
      <c r="F376" s="12"/>
      <c r="G376" s="12"/>
      <c r="H376" s="12"/>
      <c r="I376" s="12"/>
      <c r="J376" s="12"/>
      <c r="K376" s="12"/>
      <c r="L376" s="12"/>
      <c r="M376" s="12"/>
      <c r="N376" s="12"/>
      <c r="O376" s="12"/>
      <c r="P376" s="12"/>
      <c r="Q376" s="12"/>
      <c r="R376" s="12"/>
      <c r="S376" s="12"/>
      <c r="T376" s="12"/>
      <c r="U376" s="12"/>
      <c r="V376" s="12"/>
      <c r="W376" s="12"/>
      <c r="X376" s="12"/>
      <c r="Y376" s="12"/>
      <c r="Z376" s="12"/>
    </row>
    <row r="377" spans="1:26" ht="15.75" x14ac:dyDescent="0.25">
      <c r="A377" s="20"/>
      <c r="B377" s="29"/>
      <c r="C377" s="29"/>
      <c r="D377" s="29"/>
      <c r="E377" s="29"/>
      <c r="F377" s="12"/>
      <c r="G377" s="12"/>
      <c r="H377" s="12"/>
      <c r="I377" s="12"/>
      <c r="J377" s="12"/>
      <c r="K377" s="12"/>
      <c r="L377" s="12"/>
      <c r="M377" s="12"/>
      <c r="N377" s="12"/>
      <c r="O377" s="12"/>
      <c r="P377" s="12"/>
      <c r="Q377" s="12"/>
      <c r="R377" s="12"/>
      <c r="S377" s="12"/>
      <c r="T377" s="12"/>
      <c r="U377" s="12"/>
      <c r="V377" s="12"/>
      <c r="W377" s="12"/>
      <c r="X377" s="12"/>
      <c r="Y377" s="12"/>
      <c r="Z377" s="12"/>
    </row>
    <row r="378" spans="1:26" ht="15.75" x14ac:dyDescent="0.25">
      <c r="A378" s="20"/>
      <c r="B378" s="29"/>
      <c r="C378" s="29"/>
      <c r="D378" s="29"/>
      <c r="E378" s="29"/>
      <c r="F378" s="12"/>
      <c r="G378" s="12"/>
      <c r="H378" s="12"/>
      <c r="I378" s="12"/>
      <c r="J378" s="12"/>
      <c r="K378" s="12"/>
      <c r="L378" s="12"/>
      <c r="M378" s="12"/>
      <c r="N378" s="12"/>
      <c r="O378" s="12"/>
      <c r="P378" s="12"/>
      <c r="Q378" s="12"/>
      <c r="R378" s="12"/>
      <c r="S378" s="12"/>
      <c r="T378" s="12"/>
      <c r="U378" s="12"/>
      <c r="V378" s="12"/>
      <c r="W378" s="12"/>
      <c r="X378" s="12"/>
      <c r="Y378" s="12"/>
      <c r="Z378" s="12"/>
    </row>
    <row r="379" spans="1:26" ht="15.75" x14ac:dyDescent="0.25">
      <c r="A379" s="20"/>
      <c r="B379" s="29"/>
      <c r="C379" s="29"/>
      <c r="D379" s="29"/>
      <c r="E379" s="29"/>
      <c r="F379" s="12"/>
      <c r="G379" s="12"/>
      <c r="H379" s="12"/>
      <c r="I379" s="12"/>
      <c r="J379" s="12"/>
      <c r="K379" s="12"/>
      <c r="L379" s="12"/>
      <c r="M379" s="12"/>
      <c r="N379" s="12"/>
      <c r="O379" s="12"/>
      <c r="P379" s="12"/>
      <c r="Q379" s="12"/>
      <c r="R379" s="12"/>
      <c r="S379" s="12"/>
      <c r="T379" s="12"/>
      <c r="U379" s="12"/>
      <c r="V379" s="12"/>
      <c r="W379" s="12"/>
      <c r="X379" s="12"/>
      <c r="Y379" s="12"/>
      <c r="Z379" s="12"/>
    </row>
    <row r="380" spans="1:26" ht="15.75" x14ac:dyDescent="0.25">
      <c r="A380" s="20"/>
      <c r="B380" s="29"/>
      <c r="C380" s="29"/>
      <c r="D380" s="29"/>
      <c r="E380" s="29"/>
      <c r="F380" s="12"/>
      <c r="G380" s="12"/>
      <c r="H380" s="12"/>
      <c r="I380" s="12"/>
      <c r="J380" s="12"/>
      <c r="K380" s="12"/>
      <c r="L380" s="12"/>
      <c r="M380" s="12"/>
      <c r="N380" s="12"/>
      <c r="O380" s="12"/>
      <c r="P380" s="12"/>
      <c r="Q380" s="12"/>
      <c r="R380" s="12"/>
      <c r="S380" s="12"/>
      <c r="T380" s="12"/>
      <c r="U380" s="12"/>
      <c r="V380" s="12"/>
      <c r="W380" s="12"/>
      <c r="X380" s="12"/>
      <c r="Y380" s="12"/>
      <c r="Z380" s="12"/>
    </row>
    <row r="381" spans="1:26" ht="15.75" x14ac:dyDescent="0.25">
      <c r="A381" s="20"/>
      <c r="B381" s="29"/>
      <c r="C381" s="29"/>
      <c r="D381" s="29"/>
      <c r="E381" s="29"/>
      <c r="F381" s="12"/>
      <c r="G381" s="12"/>
      <c r="H381" s="12"/>
      <c r="I381" s="12"/>
      <c r="J381" s="12"/>
      <c r="K381" s="12"/>
      <c r="L381" s="12"/>
      <c r="M381" s="12"/>
      <c r="N381" s="12"/>
      <c r="O381" s="12"/>
      <c r="P381" s="12"/>
      <c r="Q381" s="12"/>
      <c r="R381" s="12"/>
      <c r="S381" s="12"/>
      <c r="T381" s="12"/>
      <c r="U381" s="12"/>
      <c r="V381" s="12"/>
      <c r="W381" s="12"/>
      <c r="X381" s="12"/>
      <c r="Y381" s="12"/>
      <c r="Z381" s="12"/>
    </row>
    <row r="382" spans="1:26" ht="15.75" x14ac:dyDescent="0.25">
      <c r="A382" s="20"/>
      <c r="B382" s="29"/>
      <c r="C382" s="29"/>
      <c r="D382" s="29"/>
      <c r="E382" s="29"/>
      <c r="F382" s="12"/>
      <c r="G382" s="12"/>
      <c r="H382" s="12"/>
      <c r="I382" s="12"/>
      <c r="J382" s="12"/>
      <c r="K382" s="12"/>
      <c r="L382" s="12"/>
      <c r="M382" s="12"/>
      <c r="N382" s="12"/>
      <c r="O382" s="12"/>
      <c r="P382" s="12"/>
      <c r="Q382" s="12"/>
      <c r="R382" s="12"/>
      <c r="S382" s="12"/>
      <c r="T382" s="12"/>
      <c r="U382" s="12"/>
      <c r="V382" s="12"/>
      <c r="W382" s="12"/>
      <c r="X382" s="12"/>
      <c r="Y382" s="12"/>
      <c r="Z382" s="12"/>
    </row>
    <row r="383" spans="1:26" ht="15.75" x14ac:dyDescent="0.25">
      <c r="A383" s="20"/>
      <c r="B383" s="29"/>
      <c r="C383" s="29"/>
      <c r="D383" s="29"/>
      <c r="E383" s="29"/>
      <c r="F383" s="12"/>
      <c r="G383" s="12"/>
      <c r="H383" s="12"/>
      <c r="I383" s="12"/>
      <c r="J383" s="12"/>
      <c r="K383" s="12"/>
      <c r="L383" s="12"/>
      <c r="M383" s="12"/>
      <c r="N383" s="12"/>
      <c r="O383" s="12"/>
      <c r="P383" s="12"/>
      <c r="Q383" s="12"/>
      <c r="R383" s="12"/>
      <c r="S383" s="12"/>
      <c r="T383" s="12"/>
      <c r="U383" s="12"/>
      <c r="V383" s="12"/>
      <c r="W383" s="12"/>
      <c r="X383" s="12"/>
      <c r="Y383" s="12"/>
      <c r="Z383" s="12"/>
    </row>
    <row r="384" spans="1:26" ht="15.75" x14ac:dyDescent="0.25">
      <c r="A384" s="20"/>
      <c r="B384" s="29"/>
      <c r="C384" s="29"/>
      <c r="D384" s="29"/>
      <c r="E384" s="29"/>
      <c r="F384" s="12"/>
      <c r="G384" s="12"/>
      <c r="H384" s="12"/>
      <c r="I384" s="12"/>
      <c r="J384" s="12"/>
      <c r="K384" s="12"/>
      <c r="L384" s="12"/>
      <c r="M384" s="12"/>
      <c r="N384" s="12"/>
      <c r="O384" s="12"/>
      <c r="P384" s="12"/>
      <c r="Q384" s="12"/>
      <c r="R384" s="12"/>
      <c r="S384" s="12"/>
      <c r="T384" s="12"/>
      <c r="U384" s="12"/>
      <c r="V384" s="12"/>
      <c r="W384" s="12"/>
      <c r="X384" s="12"/>
      <c r="Y384" s="12"/>
      <c r="Z384" s="12"/>
    </row>
    <row r="385" spans="1:81" ht="15.75" x14ac:dyDescent="0.25">
      <c r="A385" s="20"/>
      <c r="B385" s="29"/>
      <c r="C385" s="29"/>
      <c r="D385" s="29"/>
      <c r="E385" s="29"/>
      <c r="F385" s="12"/>
      <c r="G385" s="12"/>
      <c r="H385" s="12"/>
      <c r="I385" s="12"/>
      <c r="J385" s="12"/>
      <c r="K385" s="12"/>
      <c r="L385" s="12"/>
      <c r="M385" s="12"/>
      <c r="N385" s="12"/>
      <c r="O385" s="12"/>
      <c r="P385" s="12"/>
      <c r="Q385" s="12"/>
      <c r="R385" s="12"/>
      <c r="S385" s="12"/>
      <c r="T385" s="12"/>
      <c r="U385" s="12"/>
      <c r="V385" s="12"/>
      <c r="W385" s="12"/>
      <c r="X385" s="12"/>
      <c r="Y385" s="12"/>
      <c r="Z385" s="12"/>
    </row>
    <row r="386" spans="1:81" ht="15.75" x14ac:dyDescent="0.25">
      <c r="A386" s="20"/>
      <c r="B386" s="29"/>
      <c r="C386" s="29"/>
      <c r="D386" s="29"/>
      <c r="E386" s="29"/>
      <c r="F386" s="12"/>
      <c r="G386" s="12"/>
      <c r="H386" s="12"/>
      <c r="I386" s="12"/>
      <c r="J386" s="12"/>
      <c r="K386" s="12"/>
      <c r="L386" s="12"/>
      <c r="M386" s="12"/>
      <c r="N386" s="12"/>
      <c r="O386" s="12"/>
      <c r="P386" s="12"/>
      <c r="Q386" s="12"/>
      <c r="R386" s="12"/>
      <c r="S386" s="12"/>
      <c r="T386" s="12"/>
      <c r="U386" s="12"/>
      <c r="V386" s="12"/>
      <c r="W386" s="12"/>
      <c r="X386" s="12"/>
      <c r="Y386" s="12"/>
      <c r="Z386" s="12"/>
    </row>
    <row r="387" spans="1:81" ht="15.75" x14ac:dyDescent="0.25">
      <c r="A387" s="20"/>
      <c r="B387" s="29"/>
      <c r="C387" s="29"/>
      <c r="D387" s="29"/>
      <c r="E387" s="29"/>
      <c r="F387" s="26"/>
      <c r="G387" s="13"/>
      <c r="H387" s="20"/>
      <c r="I387" s="22"/>
      <c r="J387" s="22"/>
      <c r="K387" s="22"/>
      <c r="L387" s="22"/>
      <c r="M387" s="24"/>
      <c r="N387" s="22"/>
      <c r="O387" s="104"/>
      <c r="P387" s="12"/>
      <c r="Q387" s="12"/>
      <c r="R387" s="12"/>
      <c r="S387" s="12"/>
      <c r="T387" s="12"/>
      <c r="U387" s="12"/>
      <c r="V387" s="12"/>
      <c r="W387" s="12"/>
      <c r="X387" s="12"/>
      <c r="Y387" s="12"/>
      <c r="Z387" s="12"/>
      <c r="AA387" s="12"/>
      <c r="AB387" s="12"/>
      <c r="AC387" s="12"/>
      <c r="AD387" s="12"/>
      <c r="AE387" s="12"/>
      <c r="AF387" s="12"/>
      <c r="AG387" s="12"/>
      <c r="AH387" s="12"/>
      <c r="AI387" s="12"/>
      <c r="AJ387" s="12"/>
      <c r="AK387" s="12"/>
      <c r="AL387" s="12"/>
      <c r="AM387" s="12"/>
      <c r="AN387" s="12"/>
      <c r="AO387" s="12"/>
      <c r="AP387" s="12"/>
      <c r="AQ387" s="12"/>
      <c r="AR387" s="12"/>
      <c r="AS387" s="12"/>
      <c r="AT387" s="12"/>
      <c r="AU387" s="12"/>
      <c r="AV387" s="12"/>
      <c r="AW387" s="12"/>
      <c r="AX387" s="12"/>
      <c r="AY387" s="12"/>
      <c r="AZ387" s="12"/>
      <c r="BA387" s="12"/>
      <c r="BB387" s="12"/>
      <c r="BC387" s="12"/>
      <c r="BD387" s="12"/>
      <c r="BE387" s="12"/>
      <c r="BF387" s="12"/>
      <c r="BG387" s="12"/>
      <c r="BH387" s="12"/>
      <c r="BI387" s="12"/>
      <c r="BJ387" s="12"/>
      <c r="BK387" s="12"/>
      <c r="BL387" s="12"/>
      <c r="BM387" s="12"/>
      <c r="BN387" s="12"/>
      <c r="BO387" s="12"/>
      <c r="BP387" s="12"/>
      <c r="BQ387" s="12"/>
      <c r="BR387" s="12"/>
      <c r="BS387" s="12"/>
      <c r="BT387" s="12"/>
      <c r="BU387" s="12"/>
      <c r="BV387" s="12"/>
      <c r="BW387" s="12"/>
      <c r="BX387" s="12"/>
      <c r="BY387" s="12"/>
      <c r="BZ387" s="12"/>
      <c r="CA387" s="12"/>
      <c r="CB387" s="12"/>
      <c r="CC387" s="12"/>
    </row>
    <row r="388" spans="1:81" ht="15.75" x14ac:dyDescent="0.25">
      <c r="A388" s="20"/>
      <c r="B388" s="29"/>
      <c r="C388" s="29"/>
      <c r="D388" s="29"/>
      <c r="E388" s="29"/>
      <c r="F388" s="26"/>
      <c r="G388" s="13"/>
      <c r="H388" s="20"/>
      <c r="I388" s="22"/>
      <c r="J388" s="22"/>
      <c r="K388" s="22"/>
      <c r="L388" s="22"/>
      <c r="M388" s="24"/>
      <c r="N388" s="22"/>
      <c r="O388" s="104"/>
      <c r="P388" s="12"/>
      <c r="Q388" s="12"/>
      <c r="R388" s="12"/>
      <c r="S388" s="12"/>
      <c r="T388" s="12"/>
      <c r="U388" s="12"/>
      <c r="V388" s="12"/>
      <c r="W388" s="12"/>
      <c r="X388" s="12"/>
      <c r="Y388" s="12"/>
      <c r="Z388" s="12"/>
      <c r="AA388" s="12"/>
      <c r="AB388" s="12"/>
      <c r="AC388" s="12"/>
      <c r="AD388" s="12"/>
      <c r="AE388" s="12"/>
      <c r="AF388" s="12"/>
      <c r="AG388" s="12"/>
      <c r="AH388" s="12"/>
      <c r="AI388" s="12"/>
      <c r="AJ388" s="12"/>
      <c r="AK388" s="12"/>
      <c r="AL388" s="12"/>
      <c r="AM388" s="12"/>
      <c r="AN388" s="12"/>
      <c r="AO388" s="12"/>
      <c r="AP388" s="12"/>
      <c r="AQ388" s="12"/>
      <c r="AR388" s="12"/>
      <c r="AS388" s="12"/>
      <c r="AT388" s="12"/>
      <c r="AU388" s="12"/>
      <c r="AV388" s="12"/>
      <c r="AW388" s="12"/>
      <c r="AX388" s="12"/>
      <c r="AY388" s="12"/>
      <c r="AZ388" s="12"/>
      <c r="BA388" s="12"/>
      <c r="BB388" s="12"/>
      <c r="BC388" s="12"/>
      <c r="BD388" s="12"/>
      <c r="BE388" s="12"/>
      <c r="BF388" s="12"/>
      <c r="BG388" s="12"/>
      <c r="BH388" s="12"/>
      <c r="BI388" s="12"/>
      <c r="BJ388" s="12"/>
      <c r="BK388" s="12"/>
      <c r="BL388" s="12"/>
      <c r="BM388" s="12"/>
      <c r="BN388" s="12"/>
      <c r="BO388" s="12"/>
      <c r="BP388" s="12"/>
      <c r="BQ388" s="12"/>
      <c r="BR388" s="12"/>
      <c r="BS388" s="12"/>
      <c r="BT388" s="12"/>
      <c r="BU388" s="12"/>
      <c r="BV388" s="12"/>
      <c r="BW388" s="12"/>
      <c r="BX388" s="12"/>
      <c r="BY388" s="12"/>
      <c r="BZ388" s="12"/>
      <c r="CA388" s="12"/>
      <c r="CB388" s="12"/>
      <c r="CC388" s="12"/>
    </row>
    <row r="389" spans="1:81" ht="15.75" x14ac:dyDescent="0.25">
      <c r="A389" s="20"/>
      <c r="B389" s="29"/>
      <c r="C389" s="29"/>
      <c r="D389" s="29"/>
      <c r="E389" s="29"/>
      <c r="F389" s="26"/>
      <c r="G389" s="13"/>
      <c r="H389" s="20"/>
      <c r="I389" s="22"/>
      <c r="J389" s="22"/>
      <c r="K389" s="22"/>
      <c r="L389" s="22"/>
      <c r="M389" s="24"/>
      <c r="N389" s="22"/>
      <c r="O389" s="104"/>
      <c r="P389" s="12"/>
      <c r="Q389" s="12"/>
      <c r="R389" s="12"/>
      <c r="S389" s="12"/>
      <c r="T389" s="12"/>
      <c r="U389" s="12"/>
      <c r="V389" s="12"/>
      <c r="W389" s="12"/>
      <c r="X389" s="12"/>
      <c r="Y389" s="12"/>
      <c r="Z389" s="12"/>
      <c r="AA389" s="12"/>
      <c r="AB389" s="12"/>
      <c r="AC389" s="12"/>
      <c r="AD389" s="12"/>
      <c r="AE389" s="12"/>
      <c r="AF389" s="12"/>
      <c r="AG389" s="12"/>
      <c r="AH389" s="12"/>
      <c r="AI389" s="12"/>
      <c r="AJ389" s="12"/>
      <c r="AK389" s="12"/>
      <c r="AL389" s="12"/>
      <c r="AM389" s="12"/>
      <c r="AN389" s="12"/>
      <c r="AO389" s="12"/>
      <c r="AP389" s="12"/>
      <c r="AQ389" s="12"/>
      <c r="AR389" s="12"/>
      <c r="AS389" s="12"/>
      <c r="AT389" s="12"/>
      <c r="AU389" s="12"/>
      <c r="AV389" s="12"/>
      <c r="AW389" s="12"/>
      <c r="AX389" s="12"/>
      <c r="AY389" s="12"/>
      <c r="AZ389" s="12"/>
      <c r="BA389" s="12"/>
      <c r="BB389" s="12"/>
      <c r="BC389" s="12"/>
      <c r="BD389" s="12"/>
      <c r="BE389" s="12"/>
      <c r="BF389" s="12"/>
      <c r="BG389" s="12"/>
      <c r="BH389" s="12"/>
      <c r="BI389" s="12"/>
      <c r="BJ389" s="12"/>
      <c r="BK389" s="12"/>
      <c r="BL389" s="12"/>
      <c r="BM389" s="12"/>
      <c r="BN389" s="12"/>
      <c r="BO389" s="12"/>
      <c r="BP389" s="12"/>
      <c r="BQ389" s="12"/>
      <c r="BR389" s="12"/>
      <c r="BS389" s="12"/>
      <c r="BT389" s="12"/>
      <c r="BU389" s="12"/>
      <c r="BV389" s="12"/>
      <c r="BW389" s="12"/>
      <c r="BX389" s="12"/>
      <c r="BY389" s="12"/>
      <c r="BZ389" s="12"/>
      <c r="CA389" s="12"/>
      <c r="CB389" s="12"/>
      <c r="CC389" s="12"/>
    </row>
    <row r="390" spans="1:81" ht="15.75" x14ac:dyDescent="0.25">
      <c r="A390" s="20"/>
      <c r="B390" s="29"/>
      <c r="C390" s="29"/>
      <c r="D390" s="29"/>
      <c r="E390" s="29"/>
      <c r="F390" s="26"/>
      <c r="G390" s="13"/>
      <c r="H390" s="20"/>
      <c r="I390" s="22"/>
      <c r="J390" s="22"/>
      <c r="K390" s="22"/>
      <c r="L390" s="22"/>
      <c r="M390" s="24"/>
      <c r="N390" s="22"/>
      <c r="O390" s="104"/>
      <c r="P390" s="12"/>
      <c r="Q390" s="12"/>
      <c r="R390" s="12"/>
      <c r="S390" s="12"/>
      <c r="T390" s="12"/>
      <c r="U390" s="12"/>
      <c r="V390" s="12"/>
      <c r="W390" s="12"/>
      <c r="X390" s="12"/>
      <c r="Y390" s="12"/>
      <c r="Z390" s="12"/>
      <c r="AA390" s="12"/>
      <c r="AB390" s="12"/>
      <c r="AC390" s="12"/>
      <c r="AD390" s="12"/>
      <c r="AE390" s="12"/>
      <c r="AF390" s="12"/>
      <c r="AG390" s="12"/>
      <c r="AH390" s="12"/>
      <c r="AI390" s="12"/>
      <c r="AJ390" s="12"/>
      <c r="AK390" s="12"/>
      <c r="AL390" s="12"/>
      <c r="AM390" s="12"/>
      <c r="AN390" s="12"/>
      <c r="AO390" s="12"/>
      <c r="AP390" s="12"/>
      <c r="AQ390" s="12"/>
      <c r="AR390" s="12"/>
      <c r="AS390" s="12"/>
      <c r="AT390" s="12"/>
      <c r="AU390" s="12"/>
      <c r="AV390" s="12"/>
      <c r="AW390" s="12"/>
      <c r="AX390" s="12"/>
      <c r="AY390" s="12"/>
      <c r="AZ390" s="12"/>
      <c r="BA390" s="12"/>
      <c r="BB390" s="12"/>
      <c r="BC390" s="12"/>
      <c r="BD390" s="12"/>
      <c r="BE390" s="12"/>
      <c r="BF390" s="12"/>
      <c r="BG390" s="12"/>
      <c r="BH390" s="12"/>
      <c r="BI390" s="12"/>
      <c r="BJ390" s="12"/>
      <c r="BK390" s="12"/>
      <c r="BL390" s="12"/>
      <c r="BM390" s="12"/>
      <c r="BN390" s="12"/>
      <c r="BO390" s="12"/>
      <c r="BP390" s="12"/>
      <c r="BQ390" s="12"/>
      <c r="BR390" s="12"/>
      <c r="BS390" s="12"/>
      <c r="BT390" s="12"/>
      <c r="BU390" s="12"/>
      <c r="BV390" s="12"/>
      <c r="BW390" s="12"/>
      <c r="BX390" s="12"/>
      <c r="BY390" s="12"/>
      <c r="BZ390" s="12"/>
      <c r="CA390" s="12"/>
      <c r="CB390" s="12"/>
      <c r="CC390" s="12"/>
    </row>
    <row r="391" spans="1:81" ht="15.75" x14ac:dyDescent="0.25">
      <c r="A391" s="20"/>
      <c r="B391" s="29"/>
      <c r="C391" s="29"/>
      <c r="D391" s="29"/>
      <c r="E391" s="29"/>
      <c r="F391" s="26"/>
      <c r="G391" s="13"/>
      <c r="H391" s="20"/>
      <c r="I391" s="22"/>
      <c r="J391" s="22"/>
      <c r="K391" s="22"/>
      <c r="L391" s="22"/>
      <c r="M391" s="24"/>
      <c r="N391" s="22"/>
      <c r="O391" s="104"/>
      <c r="P391" s="12"/>
      <c r="Q391" s="12"/>
      <c r="R391" s="12"/>
      <c r="S391" s="12"/>
      <c r="T391" s="12"/>
      <c r="U391" s="12"/>
      <c r="V391" s="12"/>
      <c r="W391" s="12"/>
      <c r="X391" s="12"/>
      <c r="Y391" s="12"/>
      <c r="Z391" s="12"/>
      <c r="AA391" s="12"/>
      <c r="AB391" s="12"/>
      <c r="AC391" s="12"/>
      <c r="AD391" s="12"/>
      <c r="AE391" s="12"/>
      <c r="AF391" s="12"/>
      <c r="AG391" s="12"/>
      <c r="AH391" s="12"/>
      <c r="AI391" s="12"/>
      <c r="AJ391" s="12"/>
      <c r="AK391" s="12"/>
      <c r="AL391" s="12"/>
      <c r="AM391" s="12"/>
      <c r="AN391" s="12"/>
      <c r="AO391" s="12"/>
      <c r="AP391" s="12"/>
      <c r="AQ391" s="12"/>
      <c r="AR391" s="12"/>
      <c r="AS391" s="12"/>
      <c r="AT391" s="12"/>
      <c r="AU391" s="12"/>
      <c r="AV391" s="12"/>
      <c r="AW391" s="12"/>
      <c r="AX391" s="12"/>
      <c r="AY391" s="12"/>
      <c r="AZ391" s="12"/>
      <c r="BA391" s="12"/>
      <c r="BB391" s="12"/>
      <c r="BC391" s="12"/>
      <c r="BD391" s="12"/>
      <c r="BE391" s="12"/>
      <c r="BF391" s="12"/>
      <c r="BG391" s="12"/>
      <c r="BH391" s="12"/>
      <c r="BI391" s="12"/>
      <c r="BJ391" s="12"/>
      <c r="BK391" s="12"/>
      <c r="BL391" s="12"/>
      <c r="BM391" s="12"/>
      <c r="BN391" s="12"/>
      <c r="BO391" s="12"/>
      <c r="BP391" s="12"/>
      <c r="BQ391" s="12"/>
      <c r="BR391" s="12"/>
      <c r="BS391" s="12"/>
      <c r="BT391" s="12"/>
      <c r="BU391" s="12"/>
      <c r="BV391" s="12"/>
      <c r="BW391" s="12"/>
      <c r="BX391" s="12"/>
      <c r="BY391" s="12"/>
      <c r="BZ391" s="12"/>
      <c r="CA391" s="12"/>
      <c r="CB391" s="12"/>
      <c r="CC391" s="12"/>
    </row>
    <row r="392" spans="1:81" ht="15.75" x14ac:dyDescent="0.25">
      <c r="A392" s="20"/>
      <c r="B392" s="29"/>
      <c r="C392" s="29"/>
      <c r="D392" s="29"/>
      <c r="E392" s="29"/>
      <c r="F392" s="26"/>
      <c r="G392" s="13"/>
      <c r="H392" s="20"/>
      <c r="I392" s="22"/>
      <c r="J392" s="22"/>
      <c r="K392" s="22"/>
      <c r="L392" s="22"/>
      <c r="M392" s="24"/>
      <c r="N392" s="22"/>
      <c r="O392" s="104"/>
      <c r="P392" s="12"/>
      <c r="Q392" s="12"/>
      <c r="R392" s="12"/>
      <c r="S392" s="12"/>
      <c r="T392" s="12"/>
      <c r="U392" s="12"/>
      <c r="V392" s="12"/>
      <c r="W392" s="12"/>
      <c r="X392" s="12"/>
      <c r="Y392" s="12"/>
      <c r="Z392" s="12"/>
      <c r="AA392" s="12"/>
      <c r="AB392" s="12"/>
      <c r="AC392" s="12"/>
      <c r="AD392" s="12"/>
      <c r="AE392" s="12"/>
      <c r="AF392" s="12"/>
      <c r="AG392" s="12"/>
      <c r="AH392" s="12"/>
      <c r="AI392" s="12"/>
      <c r="AJ392" s="12"/>
      <c r="AK392" s="12"/>
      <c r="AL392" s="12"/>
      <c r="AM392" s="12"/>
      <c r="AN392" s="12"/>
      <c r="AO392" s="12"/>
      <c r="AP392" s="12"/>
      <c r="AQ392" s="12"/>
      <c r="AR392" s="12"/>
      <c r="AS392" s="12"/>
      <c r="AT392" s="12"/>
      <c r="AU392" s="12"/>
      <c r="AV392" s="12"/>
      <c r="AW392" s="12"/>
      <c r="AX392" s="12"/>
      <c r="AY392" s="12"/>
      <c r="AZ392" s="12"/>
      <c r="BA392" s="12"/>
      <c r="BB392" s="12"/>
      <c r="BC392" s="12"/>
      <c r="BD392" s="12"/>
      <c r="BE392" s="12"/>
      <c r="BF392" s="12"/>
      <c r="BG392" s="12"/>
      <c r="BH392" s="12"/>
      <c r="BI392" s="12"/>
      <c r="BJ392" s="12"/>
      <c r="BK392" s="12"/>
      <c r="BL392" s="12"/>
      <c r="BM392" s="12"/>
      <c r="BN392" s="12"/>
      <c r="BO392" s="12"/>
      <c r="BP392" s="12"/>
      <c r="BQ392" s="12"/>
      <c r="BR392" s="12"/>
      <c r="BS392" s="12"/>
      <c r="BT392" s="12"/>
      <c r="BU392" s="12"/>
      <c r="BV392" s="12"/>
      <c r="BW392" s="12"/>
      <c r="BX392" s="12"/>
      <c r="BY392" s="12"/>
      <c r="BZ392" s="12"/>
      <c r="CA392" s="12"/>
      <c r="CB392" s="12"/>
      <c r="CC392" s="12"/>
    </row>
    <row r="393" spans="1:81" ht="15.75" x14ac:dyDescent="0.25">
      <c r="A393" s="20"/>
      <c r="B393" s="29"/>
      <c r="C393" s="29"/>
      <c r="D393" s="29"/>
      <c r="E393" s="29"/>
      <c r="F393" s="26"/>
      <c r="G393" s="13"/>
      <c r="H393" s="20"/>
      <c r="I393" s="22"/>
      <c r="J393" s="22"/>
      <c r="K393" s="22"/>
      <c r="L393" s="22"/>
      <c r="M393" s="24"/>
      <c r="N393" s="22"/>
      <c r="O393" s="104"/>
      <c r="P393" s="12"/>
      <c r="Q393" s="12"/>
      <c r="R393" s="12"/>
      <c r="S393" s="12"/>
      <c r="T393" s="12"/>
      <c r="U393" s="12"/>
      <c r="V393" s="12"/>
      <c r="W393" s="12"/>
      <c r="X393" s="12"/>
      <c r="Y393" s="12"/>
      <c r="Z393" s="12"/>
      <c r="AA393" s="12"/>
      <c r="AB393" s="12"/>
      <c r="AC393" s="12"/>
      <c r="AD393" s="12"/>
      <c r="AE393" s="12"/>
      <c r="AF393" s="12"/>
      <c r="AG393" s="12"/>
      <c r="AH393" s="12"/>
      <c r="AI393" s="12"/>
      <c r="AJ393" s="12"/>
      <c r="AK393" s="12"/>
      <c r="AL393" s="12"/>
      <c r="AM393" s="12"/>
      <c r="AN393" s="12"/>
      <c r="AO393" s="12"/>
      <c r="AP393" s="12"/>
      <c r="AQ393" s="12"/>
      <c r="AR393" s="12"/>
      <c r="AS393" s="12"/>
      <c r="AT393" s="12"/>
      <c r="AU393" s="12"/>
      <c r="AV393" s="12"/>
      <c r="AW393" s="12"/>
      <c r="AX393" s="12"/>
      <c r="AY393" s="12"/>
      <c r="AZ393" s="12"/>
      <c r="BA393" s="12"/>
      <c r="BB393" s="12"/>
      <c r="BC393" s="12"/>
      <c r="BD393" s="12"/>
      <c r="BE393" s="12"/>
      <c r="BF393" s="12"/>
      <c r="BG393" s="12"/>
      <c r="BH393" s="12"/>
      <c r="BI393" s="12"/>
      <c r="BJ393" s="12"/>
      <c r="BK393" s="12"/>
      <c r="BL393" s="12"/>
      <c r="BM393" s="12"/>
      <c r="BN393" s="12"/>
      <c r="BO393" s="12"/>
      <c r="BP393" s="12"/>
      <c r="BQ393" s="12"/>
      <c r="BR393" s="12"/>
      <c r="BS393" s="12"/>
      <c r="BT393" s="12"/>
      <c r="BU393" s="12"/>
      <c r="BV393" s="12"/>
      <c r="BW393" s="12"/>
      <c r="BX393" s="12"/>
      <c r="BY393" s="12"/>
      <c r="BZ393" s="12"/>
      <c r="CA393" s="12"/>
      <c r="CB393" s="12"/>
      <c r="CC393" s="12"/>
    </row>
    <row r="394" spans="1:81" ht="15.75" x14ac:dyDescent="0.25">
      <c r="A394" s="20"/>
      <c r="B394" s="29"/>
      <c r="C394" s="29"/>
      <c r="D394" s="29"/>
      <c r="E394" s="29"/>
      <c r="F394" s="26"/>
      <c r="G394" s="13"/>
      <c r="H394" s="20"/>
      <c r="I394" s="22"/>
      <c r="J394" s="22"/>
      <c r="K394" s="22"/>
      <c r="L394" s="22"/>
      <c r="M394" s="24"/>
      <c r="N394" s="22"/>
      <c r="O394" s="104"/>
      <c r="P394" s="12"/>
      <c r="Q394" s="12"/>
      <c r="R394" s="12"/>
      <c r="S394" s="12"/>
      <c r="T394" s="12"/>
      <c r="U394" s="12"/>
      <c r="V394" s="12"/>
      <c r="W394" s="12"/>
      <c r="X394" s="12"/>
      <c r="Y394" s="12"/>
      <c r="Z394" s="12"/>
      <c r="AA394" s="12"/>
      <c r="AB394" s="12"/>
      <c r="AC394" s="12"/>
      <c r="AD394" s="12"/>
      <c r="AE394" s="12"/>
      <c r="AF394" s="12"/>
      <c r="AG394" s="12"/>
      <c r="AH394" s="12"/>
      <c r="AI394" s="12"/>
      <c r="AJ394" s="12"/>
      <c r="AK394" s="12"/>
      <c r="AL394" s="12"/>
      <c r="AM394" s="12"/>
      <c r="AN394" s="12"/>
      <c r="AO394" s="12"/>
      <c r="AP394" s="12"/>
      <c r="AQ394" s="12"/>
      <c r="AR394" s="12"/>
      <c r="AS394" s="12"/>
      <c r="AT394" s="12"/>
      <c r="AU394" s="12"/>
      <c r="AV394" s="12"/>
      <c r="AW394" s="12"/>
      <c r="AX394" s="12"/>
      <c r="AY394" s="12"/>
      <c r="AZ394" s="12"/>
      <c r="BA394" s="12"/>
      <c r="BB394" s="12"/>
      <c r="BC394" s="12"/>
      <c r="BD394" s="12"/>
      <c r="BE394" s="12"/>
      <c r="BF394" s="12"/>
      <c r="BG394" s="12"/>
      <c r="BH394" s="12"/>
      <c r="BI394" s="12"/>
      <c r="BJ394" s="12"/>
      <c r="BK394" s="12"/>
      <c r="BL394" s="12"/>
      <c r="BM394" s="12"/>
      <c r="BN394" s="12"/>
      <c r="BO394" s="12"/>
      <c r="BP394" s="12"/>
      <c r="BQ394" s="12"/>
      <c r="BR394" s="12"/>
      <c r="BS394" s="12"/>
      <c r="BT394" s="12"/>
      <c r="BU394" s="12"/>
      <c r="BV394" s="12"/>
      <c r="BW394" s="12"/>
      <c r="BX394" s="12"/>
      <c r="BY394" s="12"/>
      <c r="BZ394" s="12"/>
      <c r="CA394" s="12"/>
      <c r="CB394" s="12"/>
      <c r="CC394" s="12"/>
    </row>
    <row r="395" spans="1:81" ht="15.75" x14ac:dyDescent="0.25">
      <c r="A395" s="20"/>
      <c r="B395" s="29"/>
      <c r="C395" s="29"/>
      <c r="D395" s="29"/>
      <c r="E395" s="29"/>
      <c r="F395" s="26"/>
      <c r="G395" s="13"/>
      <c r="H395" s="20"/>
      <c r="I395" s="22"/>
      <c r="J395" s="22"/>
      <c r="K395" s="22"/>
      <c r="L395" s="22"/>
      <c r="M395" s="24"/>
      <c r="N395" s="22"/>
      <c r="O395" s="104"/>
      <c r="P395" s="12"/>
      <c r="Q395" s="12"/>
      <c r="R395" s="12"/>
      <c r="S395" s="12"/>
      <c r="T395" s="12"/>
      <c r="U395" s="12"/>
      <c r="V395" s="12"/>
      <c r="W395" s="12"/>
      <c r="X395" s="12"/>
      <c r="Y395" s="12"/>
      <c r="Z395" s="12"/>
      <c r="AA395" s="12"/>
      <c r="AB395" s="12"/>
      <c r="AC395" s="12"/>
      <c r="AD395" s="12"/>
      <c r="AE395" s="12"/>
      <c r="AF395" s="12"/>
      <c r="AG395" s="12"/>
      <c r="AH395" s="12"/>
      <c r="AI395" s="12"/>
      <c r="AJ395" s="12"/>
      <c r="AK395" s="12"/>
      <c r="AL395" s="12"/>
      <c r="AM395" s="12"/>
      <c r="AN395" s="12"/>
      <c r="AO395" s="12"/>
      <c r="AP395" s="12"/>
      <c r="AQ395" s="12"/>
      <c r="AR395" s="12"/>
      <c r="AS395" s="12"/>
      <c r="AT395" s="12"/>
      <c r="AU395" s="12"/>
      <c r="AV395" s="12"/>
      <c r="AW395" s="12"/>
      <c r="AX395" s="12"/>
      <c r="AY395" s="12"/>
      <c r="AZ395" s="12"/>
      <c r="BA395" s="12"/>
      <c r="BB395" s="12"/>
      <c r="BC395" s="12"/>
      <c r="BD395" s="12"/>
      <c r="BE395" s="12"/>
      <c r="BF395" s="12"/>
      <c r="BG395" s="12"/>
      <c r="BH395" s="12"/>
      <c r="BI395" s="12"/>
      <c r="BJ395" s="12"/>
      <c r="BK395" s="12"/>
      <c r="BL395" s="12"/>
      <c r="BM395" s="12"/>
      <c r="BN395" s="12"/>
      <c r="BO395" s="12"/>
      <c r="BP395" s="12"/>
      <c r="BQ395" s="12"/>
      <c r="BR395" s="12"/>
      <c r="BS395" s="12"/>
      <c r="BT395" s="12"/>
      <c r="BU395" s="12"/>
      <c r="BV395" s="12"/>
      <c r="BW395" s="12"/>
      <c r="BX395" s="12"/>
      <c r="BY395" s="12"/>
      <c r="BZ395" s="12"/>
      <c r="CA395" s="12"/>
      <c r="CB395" s="12"/>
      <c r="CC395" s="12"/>
    </row>
    <row r="396" spans="1:81" ht="15.75" x14ac:dyDescent="0.25">
      <c r="A396" s="20"/>
      <c r="B396" s="29"/>
      <c r="C396" s="29"/>
      <c r="D396" s="29"/>
      <c r="E396" s="29"/>
      <c r="F396" s="26"/>
      <c r="G396" s="13"/>
      <c r="H396" s="20"/>
      <c r="I396" s="22"/>
      <c r="J396" s="22"/>
      <c r="K396" s="22"/>
      <c r="L396" s="22"/>
      <c r="M396" s="24"/>
      <c r="N396" s="22"/>
      <c r="O396" s="104"/>
      <c r="P396" s="12"/>
      <c r="Q396" s="12"/>
      <c r="R396" s="12"/>
      <c r="S396" s="12"/>
      <c r="T396" s="12"/>
      <c r="U396" s="12"/>
      <c r="V396" s="12"/>
      <c r="W396" s="12"/>
      <c r="X396" s="12"/>
      <c r="Y396" s="12"/>
      <c r="Z396" s="12"/>
      <c r="AA396" s="12"/>
      <c r="AB396" s="12"/>
      <c r="AC396" s="12"/>
      <c r="AD396" s="12"/>
      <c r="AE396" s="12"/>
      <c r="AF396" s="12"/>
      <c r="AG396" s="12"/>
      <c r="AH396" s="12"/>
      <c r="AI396" s="12"/>
      <c r="AJ396" s="12"/>
      <c r="AK396" s="12"/>
      <c r="AL396" s="12"/>
      <c r="AM396" s="12"/>
      <c r="AN396" s="12"/>
      <c r="AO396" s="12"/>
      <c r="AP396" s="12"/>
      <c r="AQ396" s="12"/>
      <c r="AR396" s="12"/>
      <c r="AS396" s="12"/>
      <c r="AT396" s="12"/>
      <c r="AU396" s="12"/>
      <c r="AV396" s="12"/>
      <c r="AW396" s="12"/>
      <c r="AX396" s="12"/>
      <c r="AY396" s="12"/>
      <c r="AZ396" s="12"/>
      <c r="BA396" s="12"/>
      <c r="BB396" s="12"/>
      <c r="BC396" s="12"/>
      <c r="BD396" s="12"/>
      <c r="BE396" s="12"/>
      <c r="BF396" s="12"/>
      <c r="BG396" s="12"/>
      <c r="BH396" s="12"/>
      <c r="BI396" s="12"/>
      <c r="BJ396" s="12"/>
      <c r="BK396" s="12"/>
      <c r="BL396" s="12"/>
      <c r="BM396" s="12"/>
      <c r="BN396" s="12"/>
      <c r="BO396" s="12"/>
      <c r="BP396" s="12"/>
      <c r="BQ396" s="12"/>
      <c r="BR396" s="12"/>
      <c r="BS396" s="12"/>
      <c r="BT396" s="12"/>
      <c r="BU396" s="12"/>
      <c r="BV396" s="12"/>
      <c r="BW396" s="12"/>
      <c r="BX396" s="12"/>
      <c r="BY396" s="12"/>
      <c r="BZ396" s="12"/>
      <c r="CA396" s="12"/>
      <c r="CB396" s="12"/>
      <c r="CC396" s="12"/>
    </row>
    <row r="397" spans="1:81" ht="15.75" x14ac:dyDescent="0.25">
      <c r="A397" s="20"/>
      <c r="B397" s="29"/>
      <c r="C397" s="29"/>
      <c r="D397" s="29"/>
      <c r="E397" s="29"/>
      <c r="F397" s="26"/>
      <c r="G397" s="13"/>
      <c r="H397" s="20"/>
      <c r="I397" s="22"/>
      <c r="J397" s="22"/>
      <c r="K397" s="22"/>
      <c r="L397" s="22"/>
      <c r="M397" s="24"/>
      <c r="N397" s="22"/>
      <c r="O397" s="104"/>
      <c r="P397" s="12"/>
      <c r="Q397" s="12"/>
      <c r="R397" s="12"/>
      <c r="S397" s="12"/>
      <c r="T397" s="12"/>
      <c r="U397" s="12"/>
      <c r="V397" s="12"/>
      <c r="W397" s="12"/>
      <c r="X397" s="12"/>
      <c r="Y397" s="12"/>
      <c r="Z397" s="12"/>
      <c r="AA397" s="12"/>
      <c r="AB397" s="12"/>
      <c r="AC397" s="12"/>
      <c r="AD397" s="12"/>
      <c r="AE397" s="12"/>
      <c r="AF397" s="12"/>
      <c r="AG397" s="12"/>
      <c r="AH397" s="12"/>
      <c r="AI397" s="12"/>
      <c r="AJ397" s="12"/>
      <c r="AK397" s="12"/>
      <c r="AL397" s="12"/>
      <c r="AM397" s="12"/>
      <c r="AN397" s="12"/>
      <c r="AO397" s="12"/>
      <c r="AP397" s="12"/>
      <c r="AQ397" s="12"/>
      <c r="AR397" s="12"/>
      <c r="AS397" s="12"/>
      <c r="AT397" s="12"/>
      <c r="AU397" s="12"/>
      <c r="AV397" s="12"/>
      <c r="AW397" s="12"/>
      <c r="AX397" s="12"/>
      <c r="AY397" s="12"/>
      <c r="AZ397" s="12"/>
      <c r="BA397" s="12"/>
      <c r="BB397" s="12"/>
      <c r="BC397" s="12"/>
      <c r="BD397" s="12"/>
      <c r="BE397" s="12"/>
      <c r="BF397" s="12"/>
      <c r="BG397" s="12"/>
      <c r="BH397" s="12"/>
      <c r="BI397" s="12"/>
      <c r="BJ397" s="12"/>
      <c r="BK397" s="12"/>
      <c r="BL397" s="12"/>
      <c r="BM397" s="12"/>
      <c r="BN397" s="12"/>
      <c r="BO397" s="12"/>
      <c r="BP397" s="12"/>
      <c r="BQ397" s="12"/>
      <c r="BR397" s="12"/>
      <c r="BS397" s="12"/>
      <c r="BT397" s="12"/>
      <c r="BU397" s="12"/>
      <c r="BV397" s="12"/>
      <c r="BW397" s="12"/>
      <c r="BX397" s="12"/>
      <c r="BY397" s="12"/>
      <c r="BZ397" s="12"/>
      <c r="CA397" s="12"/>
      <c r="CB397" s="12"/>
      <c r="CC397" s="12"/>
    </row>
    <row r="398" spans="1:81" ht="15.75" x14ac:dyDescent="0.25">
      <c r="A398" s="20"/>
      <c r="B398" s="29"/>
      <c r="C398" s="29"/>
      <c r="D398" s="29"/>
      <c r="E398" s="29"/>
      <c r="F398" s="26"/>
      <c r="G398" s="13"/>
      <c r="H398" s="20"/>
      <c r="I398" s="22"/>
      <c r="J398" s="22"/>
      <c r="K398" s="22"/>
      <c r="L398" s="22"/>
      <c r="M398" s="24"/>
      <c r="N398" s="22"/>
      <c r="O398" s="104"/>
      <c r="P398" s="12"/>
      <c r="Q398" s="12"/>
      <c r="R398" s="12"/>
      <c r="S398" s="12"/>
      <c r="T398" s="12"/>
      <c r="U398" s="12"/>
      <c r="V398" s="12"/>
      <c r="W398" s="12"/>
      <c r="X398" s="12"/>
      <c r="Y398" s="12"/>
      <c r="Z398" s="12"/>
      <c r="AA398" s="12"/>
      <c r="AB398" s="12"/>
      <c r="AC398" s="12"/>
      <c r="AD398" s="12"/>
      <c r="AE398" s="12"/>
      <c r="AF398" s="12"/>
      <c r="AG398" s="12"/>
      <c r="AH398" s="12"/>
      <c r="AI398" s="12"/>
      <c r="AJ398" s="12"/>
      <c r="AK398" s="12"/>
      <c r="AL398" s="12"/>
      <c r="AM398" s="12"/>
      <c r="AN398" s="12"/>
      <c r="AO398" s="12"/>
      <c r="AP398" s="12"/>
      <c r="AQ398" s="12"/>
      <c r="AR398" s="12"/>
      <c r="AS398" s="12"/>
      <c r="AT398" s="12"/>
      <c r="AU398" s="12"/>
      <c r="AV398" s="12"/>
      <c r="AW398" s="12"/>
      <c r="AX398" s="12"/>
      <c r="AY398" s="12"/>
      <c r="AZ398" s="12"/>
      <c r="BA398" s="12"/>
      <c r="BB398" s="12"/>
      <c r="BC398" s="12"/>
      <c r="BD398" s="12"/>
      <c r="BE398" s="12"/>
      <c r="BF398" s="12"/>
      <c r="BG398" s="12"/>
      <c r="BH398" s="12"/>
      <c r="BI398" s="12"/>
      <c r="BJ398" s="12"/>
      <c r="BK398" s="12"/>
      <c r="BL398" s="12"/>
      <c r="BM398" s="12"/>
      <c r="BN398" s="12"/>
      <c r="BO398" s="12"/>
      <c r="BP398" s="12"/>
      <c r="BQ398" s="12"/>
      <c r="BR398" s="12"/>
      <c r="BS398" s="12"/>
      <c r="BT398" s="12"/>
      <c r="BU398" s="12"/>
      <c r="BV398" s="12"/>
      <c r="BW398" s="12"/>
      <c r="BX398" s="12"/>
      <c r="BY398" s="12"/>
      <c r="BZ398" s="12"/>
      <c r="CA398" s="12"/>
      <c r="CB398" s="12"/>
      <c r="CC398" s="12"/>
    </row>
    <row r="399" spans="1:81" ht="15.75" x14ac:dyDescent="0.25">
      <c r="A399" s="20"/>
      <c r="B399" s="29"/>
      <c r="C399" s="29"/>
      <c r="D399" s="29"/>
      <c r="E399" s="29"/>
      <c r="F399" s="26"/>
      <c r="G399" s="13"/>
      <c r="H399" s="20"/>
      <c r="I399" s="22"/>
      <c r="J399" s="22"/>
      <c r="K399" s="22"/>
      <c r="L399" s="22"/>
      <c r="M399" s="24"/>
      <c r="N399" s="22"/>
      <c r="O399" s="104"/>
      <c r="P399" s="12"/>
      <c r="Q399" s="12"/>
      <c r="R399" s="12"/>
      <c r="S399" s="12"/>
      <c r="T399" s="12"/>
      <c r="U399" s="12"/>
      <c r="V399" s="12"/>
      <c r="W399" s="12"/>
      <c r="X399" s="12"/>
      <c r="Y399" s="12"/>
      <c r="Z399" s="12"/>
      <c r="AA399" s="12"/>
      <c r="AB399" s="12"/>
      <c r="AC399" s="12"/>
      <c r="AD399" s="12"/>
      <c r="AE399" s="12"/>
      <c r="AF399" s="12"/>
      <c r="AG399" s="12"/>
      <c r="AH399" s="12"/>
      <c r="AI399" s="12"/>
      <c r="AJ399" s="12"/>
      <c r="AK399" s="12"/>
      <c r="AL399" s="12"/>
      <c r="AM399" s="12"/>
      <c r="AN399" s="12"/>
      <c r="AO399" s="12"/>
      <c r="AP399" s="12"/>
      <c r="AQ399" s="12"/>
      <c r="AR399" s="12"/>
      <c r="AS399" s="12"/>
      <c r="AT399" s="12"/>
      <c r="AU399" s="12"/>
      <c r="AV399" s="12"/>
      <c r="AW399" s="12"/>
      <c r="AX399" s="12"/>
      <c r="AY399" s="12"/>
      <c r="AZ399" s="12"/>
      <c r="BA399" s="12"/>
      <c r="BB399" s="12"/>
      <c r="BC399" s="12"/>
      <c r="BD399" s="12"/>
      <c r="BE399" s="12"/>
      <c r="BF399" s="12"/>
      <c r="BG399" s="12"/>
      <c r="BH399" s="12"/>
      <c r="BI399" s="12"/>
      <c r="BJ399" s="12"/>
      <c r="BK399" s="12"/>
      <c r="BL399" s="12"/>
      <c r="BM399" s="12"/>
      <c r="BN399" s="12"/>
      <c r="BO399" s="12"/>
      <c r="BP399" s="12"/>
      <c r="BQ399" s="12"/>
      <c r="BR399" s="12"/>
      <c r="BS399" s="12"/>
      <c r="BT399" s="12"/>
      <c r="BU399" s="12"/>
      <c r="BV399" s="12"/>
      <c r="BW399" s="12"/>
      <c r="BX399" s="12"/>
      <c r="BY399" s="12"/>
      <c r="BZ399" s="12"/>
      <c r="CA399" s="12"/>
      <c r="CB399" s="12"/>
      <c r="CC399" s="12"/>
    </row>
    <row r="400" spans="1:81" ht="15.75" x14ac:dyDescent="0.25">
      <c r="A400" s="20"/>
      <c r="B400" s="29"/>
      <c r="C400" s="29"/>
      <c r="D400" s="29"/>
      <c r="E400" s="29"/>
      <c r="F400" s="26"/>
      <c r="G400" s="13"/>
      <c r="H400" s="20"/>
      <c r="I400" s="22"/>
      <c r="J400" s="22"/>
      <c r="K400" s="22"/>
      <c r="L400" s="22"/>
      <c r="M400" s="24"/>
      <c r="N400" s="22"/>
      <c r="O400" s="104"/>
      <c r="P400" s="12"/>
      <c r="Q400" s="12"/>
      <c r="R400" s="12"/>
      <c r="S400" s="12"/>
      <c r="T400" s="12"/>
      <c r="U400" s="12"/>
      <c r="V400" s="12"/>
      <c r="W400" s="12"/>
      <c r="X400" s="12"/>
      <c r="Y400" s="12"/>
      <c r="Z400" s="12"/>
      <c r="AA400" s="12"/>
      <c r="AB400" s="12"/>
      <c r="AC400" s="12"/>
      <c r="AD400" s="12"/>
      <c r="AE400" s="12"/>
      <c r="AF400" s="12"/>
      <c r="AG400" s="12"/>
      <c r="AH400" s="12"/>
      <c r="AI400" s="12"/>
      <c r="AJ400" s="12"/>
      <c r="AK400" s="12"/>
      <c r="AL400" s="12"/>
      <c r="AM400" s="12"/>
      <c r="AN400" s="12"/>
      <c r="AO400" s="12"/>
      <c r="AP400" s="12"/>
      <c r="AQ400" s="12"/>
      <c r="AR400" s="12"/>
      <c r="AS400" s="12"/>
      <c r="AT400" s="12"/>
      <c r="AU400" s="12"/>
      <c r="AV400" s="12"/>
      <c r="AW400" s="12"/>
      <c r="AX400" s="12"/>
      <c r="AY400" s="12"/>
      <c r="AZ400" s="12"/>
      <c r="BA400" s="12"/>
      <c r="BB400" s="12"/>
      <c r="BC400" s="12"/>
      <c r="BD400" s="12"/>
      <c r="BE400" s="12"/>
      <c r="BF400" s="12"/>
      <c r="BG400" s="12"/>
      <c r="BH400" s="12"/>
      <c r="BI400" s="12"/>
      <c r="BJ400" s="12"/>
      <c r="BK400" s="12"/>
      <c r="BL400" s="12"/>
      <c r="BM400" s="12"/>
      <c r="BN400" s="12"/>
      <c r="BO400" s="12"/>
      <c r="BP400" s="12"/>
      <c r="BQ400" s="12"/>
      <c r="BR400" s="12"/>
      <c r="BS400" s="12"/>
      <c r="BT400" s="12"/>
      <c r="BU400" s="12"/>
      <c r="BV400" s="12"/>
      <c r="BW400" s="12"/>
      <c r="BX400" s="12"/>
      <c r="BY400" s="12"/>
      <c r="BZ400" s="12"/>
      <c r="CA400" s="12"/>
      <c r="CB400" s="12"/>
      <c r="CC400" s="12"/>
    </row>
    <row r="401" spans="1:81" ht="15.75" x14ac:dyDescent="0.25">
      <c r="A401" s="20"/>
      <c r="B401" s="29"/>
      <c r="C401" s="29"/>
      <c r="D401" s="29"/>
      <c r="E401" s="29"/>
      <c r="F401" s="26"/>
      <c r="G401" s="13"/>
      <c r="H401" s="20"/>
      <c r="I401" s="22"/>
      <c r="J401" s="22"/>
      <c r="K401" s="22"/>
      <c r="L401" s="22"/>
      <c r="M401" s="24"/>
      <c r="N401" s="22"/>
      <c r="O401" s="104"/>
      <c r="P401" s="12"/>
      <c r="Q401" s="12"/>
      <c r="R401" s="12"/>
      <c r="S401" s="12"/>
      <c r="T401" s="12"/>
      <c r="U401" s="12"/>
      <c r="V401" s="12"/>
      <c r="W401" s="12"/>
      <c r="X401" s="12"/>
      <c r="Y401" s="12"/>
      <c r="Z401" s="12"/>
      <c r="AA401" s="12"/>
      <c r="AB401" s="12"/>
      <c r="AC401" s="12"/>
      <c r="AD401" s="12"/>
      <c r="AE401" s="12"/>
      <c r="AF401" s="12"/>
      <c r="AG401" s="12"/>
      <c r="AH401" s="12"/>
      <c r="AI401" s="12"/>
      <c r="AJ401" s="12"/>
      <c r="AK401" s="12"/>
      <c r="AL401" s="12"/>
      <c r="AM401" s="12"/>
      <c r="AN401" s="12"/>
      <c r="AO401" s="12"/>
      <c r="AP401" s="12"/>
      <c r="AQ401" s="12"/>
      <c r="AR401" s="12"/>
      <c r="AS401" s="12"/>
      <c r="AT401" s="12"/>
      <c r="AU401" s="12"/>
      <c r="AV401" s="12"/>
      <c r="AW401" s="12"/>
      <c r="AX401" s="12"/>
      <c r="AY401" s="12"/>
      <c r="AZ401" s="12"/>
      <c r="BA401" s="12"/>
      <c r="BB401" s="12"/>
      <c r="BC401" s="12"/>
      <c r="BD401" s="12"/>
      <c r="BE401" s="12"/>
      <c r="BF401" s="12"/>
      <c r="BG401" s="12"/>
      <c r="BH401" s="12"/>
      <c r="BI401" s="12"/>
      <c r="BJ401" s="12"/>
      <c r="BK401" s="12"/>
      <c r="BL401" s="12"/>
      <c r="BM401" s="12"/>
      <c r="BN401" s="12"/>
      <c r="BO401" s="12"/>
      <c r="BP401" s="12"/>
      <c r="BQ401" s="12"/>
      <c r="BR401" s="12"/>
      <c r="BS401" s="12"/>
      <c r="BT401" s="12"/>
      <c r="BU401" s="12"/>
      <c r="BV401" s="12"/>
      <c r="BW401" s="12"/>
      <c r="BX401" s="12"/>
      <c r="BY401" s="12"/>
      <c r="BZ401" s="12"/>
      <c r="CA401" s="12"/>
      <c r="CB401" s="12"/>
      <c r="CC401" s="12"/>
    </row>
    <row r="402" spans="1:81" ht="15.75" x14ac:dyDescent="0.25">
      <c r="A402" s="20"/>
      <c r="B402" s="29"/>
      <c r="C402" s="29"/>
      <c r="D402" s="29"/>
      <c r="E402" s="29"/>
      <c r="F402" s="26"/>
      <c r="G402" s="13"/>
      <c r="H402" s="20"/>
      <c r="I402" s="22"/>
      <c r="J402" s="22"/>
      <c r="K402" s="22"/>
      <c r="L402" s="22"/>
      <c r="M402" s="24"/>
      <c r="N402" s="22"/>
      <c r="O402" s="104"/>
      <c r="P402" s="12"/>
      <c r="Q402" s="12"/>
      <c r="R402" s="12"/>
      <c r="S402" s="12"/>
      <c r="T402" s="12"/>
      <c r="U402" s="12"/>
      <c r="V402" s="12"/>
      <c r="W402" s="12"/>
      <c r="X402" s="12"/>
      <c r="Y402" s="12"/>
      <c r="Z402" s="12"/>
      <c r="AA402" s="12"/>
      <c r="AB402" s="12"/>
      <c r="AC402" s="12"/>
      <c r="AD402" s="12"/>
      <c r="AE402" s="12"/>
      <c r="AF402" s="12"/>
      <c r="AG402" s="12"/>
      <c r="AH402" s="12"/>
      <c r="AI402" s="12"/>
      <c r="AJ402" s="12"/>
      <c r="AK402" s="12"/>
      <c r="AL402" s="12"/>
      <c r="AM402" s="12"/>
      <c r="AN402" s="12"/>
      <c r="AO402" s="12"/>
      <c r="AP402" s="12"/>
      <c r="AQ402" s="12"/>
      <c r="AR402" s="12"/>
      <c r="AS402" s="12"/>
      <c r="AT402" s="12"/>
      <c r="AU402" s="12"/>
      <c r="AV402" s="12"/>
      <c r="AW402" s="12"/>
      <c r="AX402" s="12"/>
      <c r="AY402" s="12"/>
      <c r="AZ402" s="12"/>
      <c r="BA402" s="12"/>
      <c r="BB402" s="12"/>
      <c r="BC402" s="12"/>
      <c r="BD402" s="12"/>
      <c r="BE402" s="12"/>
      <c r="BF402" s="12"/>
      <c r="BG402" s="12"/>
      <c r="BH402" s="12"/>
      <c r="BI402" s="12"/>
      <c r="BJ402" s="12"/>
      <c r="BK402" s="12"/>
      <c r="BL402" s="12"/>
      <c r="BM402" s="12"/>
      <c r="BN402" s="12"/>
      <c r="BO402" s="12"/>
      <c r="BP402" s="12"/>
      <c r="BQ402" s="12"/>
      <c r="BR402" s="12"/>
      <c r="BS402" s="12"/>
      <c r="BT402" s="12"/>
      <c r="BU402" s="12"/>
      <c r="BV402" s="12"/>
      <c r="BW402" s="12"/>
      <c r="BX402" s="12"/>
      <c r="BY402" s="12"/>
      <c r="BZ402" s="12"/>
      <c r="CA402" s="12"/>
      <c r="CB402" s="12"/>
      <c r="CC402" s="12"/>
    </row>
    <row r="403" spans="1:81" ht="15.75" x14ac:dyDescent="0.25">
      <c r="A403" s="20"/>
      <c r="B403" s="29"/>
      <c r="C403" s="29"/>
      <c r="D403" s="29"/>
      <c r="E403" s="29"/>
      <c r="F403" s="26"/>
      <c r="G403" s="13"/>
      <c r="H403" s="20"/>
      <c r="I403" s="22"/>
      <c r="J403" s="22"/>
      <c r="K403" s="22"/>
      <c r="L403" s="22"/>
      <c r="M403" s="24"/>
      <c r="N403" s="22"/>
      <c r="O403" s="104"/>
      <c r="P403" s="12"/>
      <c r="Q403" s="12"/>
      <c r="R403" s="12"/>
      <c r="S403" s="12"/>
      <c r="T403" s="12"/>
      <c r="U403" s="12"/>
      <c r="V403" s="12"/>
      <c r="W403" s="12"/>
      <c r="X403" s="12"/>
      <c r="Y403" s="12"/>
      <c r="Z403" s="12"/>
      <c r="AA403" s="12"/>
      <c r="AB403" s="12"/>
      <c r="AC403" s="12"/>
      <c r="AD403" s="12"/>
      <c r="AE403" s="12"/>
      <c r="AF403" s="12"/>
      <c r="AG403" s="12"/>
      <c r="AH403" s="12"/>
      <c r="AI403" s="12"/>
      <c r="AJ403" s="12"/>
      <c r="AK403" s="12"/>
      <c r="AL403" s="12"/>
      <c r="AM403" s="12"/>
      <c r="AN403" s="12"/>
      <c r="AO403" s="12"/>
      <c r="AP403" s="12"/>
      <c r="AQ403" s="12"/>
      <c r="AR403" s="12"/>
      <c r="AS403" s="12"/>
      <c r="AT403" s="12"/>
      <c r="AU403" s="12"/>
      <c r="AV403" s="12"/>
      <c r="AW403" s="12"/>
      <c r="AX403" s="12"/>
      <c r="AY403" s="12"/>
      <c r="AZ403" s="12"/>
      <c r="BA403" s="12"/>
      <c r="BB403" s="12"/>
      <c r="BC403" s="12"/>
      <c r="BD403" s="12"/>
      <c r="BE403" s="12"/>
      <c r="BF403" s="12"/>
      <c r="BG403" s="12"/>
      <c r="BH403" s="12"/>
      <c r="BI403" s="12"/>
      <c r="BJ403" s="12"/>
      <c r="BK403" s="12"/>
      <c r="BL403" s="12"/>
      <c r="BM403" s="12"/>
      <c r="BN403" s="12"/>
      <c r="BO403" s="12"/>
      <c r="BP403" s="12"/>
      <c r="BQ403" s="12"/>
      <c r="BR403" s="12"/>
      <c r="BS403" s="12"/>
      <c r="BT403" s="12"/>
      <c r="BU403" s="12"/>
      <c r="BV403" s="12"/>
      <c r="BW403" s="12"/>
      <c r="BX403" s="12"/>
      <c r="BY403" s="12"/>
      <c r="BZ403" s="12"/>
      <c r="CA403" s="12"/>
      <c r="CB403" s="12"/>
      <c r="CC403" s="12"/>
    </row>
    <row r="404" spans="1:81" ht="15.75" x14ac:dyDescent="0.25">
      <c r="A404" s="20"/>
      <c r="B404" s="29"/>
      <c r="C404" s="29"/>
      <c r="D404" s="29"/>
      <c r="E404" s="29"/>
      <c r="F404" s="26"/>
      <c r="G404" s="13"/>
      <c r="H404" s="20"/>
      <c r="I404" s="22"/>
      <c r="J404" s="22"/>
      <c r="K404" s="22"/>
      <c r="L404" s="22"/>
      <c r="M404" s="24"/>
      <c r="N404" s="22"/>
      <c r="O404" s="104"/>
      <c r="P404" s="12"/>
      <c r="Q404" s="12"/>
      <c r="R404" s="12"/>
      <c r="S404" s="12"/>
      <c r="T404" s="12"/>
      <c r="U404" s="12"/>
      <c r="V404" s="12"/>
      <c r="W404" s="12"/>
      <c r="X404" s="12"/>
      <c r="Y404" s="12"/>
      <c r="Z404" s="12"/>
      <c r="AA404" s="12"/>
      <c r="AB404" s="12"/>
      <c r="AC404" s="12"/>
      <c r="AD404" s="12"/>
      <c r="AE404" s="12"/>
      <c r="AF404" s="12"/>
      <c r="AG404" s="12"/>
      <c r="AH404" s="12"/>
      <c r="AI404" s="12"/>
      <c r="AJ404" s="12"/>
      <c r="AK404" s="12"/>
      <c r="AL404" s="12"/>
      <c r="AM404" s="12"/>
      <c r="AN404" s="12"/>
      <c r="AO404" s="12"/>
      <c r="AP404" s="12"/>
      <c r="AQ404" s="12"/>
      <c r="AR404" s="12"/>
      <c r="AS404" s="12"/>
      <c r="AT404" s="12"/>
      <c r="AU404" s="12"/>
      <c r="AV404" s="12"/>
      <c r="AW404" s="12"/>
      <c r="AX404" s="12"/>
      <c r="AY404" s="12"/>
      <c r="AZ404" s="12"/>
      <c r="BA404" s="12"/>
      <c r="BB404" s="12"/>
      <c r="BC404" s="12"/>
      <c r="BD404" s="12"/>
      <c r="BE404" s="12"/>
      <c r="BF404" s="12"/>
      <c r="BG404" s="12"/>
      <c r="BH404" s="12"/>
      <c r="BI404" s="12"/>
      <c r="BJ404" s="12"/>
      <c r="BK404" s="12"/>
      <c r="BL404" s="12"/>
      <c r="BM404" s="12"/>
      <c r="BN404" s="12"/>
      <c r="BO404" s="12"/>
      <c r="BP404" s="12"/>
      <c r="BQ404" s="12"/>
      <c r="BR404" s="12"/>
      <c r="BS404" s="12"/>
      <c r="BT404" s="12"/>
      <c r="BU404" s="12"/>
      <c r="BV404" s="12"/>
      <c r="BW404" s="12"/>
      <c r="BX404" s="12"/>
      <c r="BY404" s="12"/>
      <c r="BZ404" s="12"/>
      <c r="CA404" s="12"/>
      <c r="CB404" s="12"/>
      <c r="CC404" s="12"/>
    </row>
    <row r="405" spans="1:81" ht="15.75" x14ac:dyDescent="0.25">
      <c r="A405" s="20"/>
      <c r="B405" s="29"/>
      <c r="C405" s="29"/>
      <c r="D405" s="29"/>
      <c r="E405" s="29"/>
      <c r="F405" s="26"/>
      <c r="G405" s="13"/>
      <c r="H405" s="20"/>
      <c r="I405" s="22"/>
      <c r="J405" s="22"/>
      <c r="K405" s="22"/>
      <c r="L405" s="22"/>
      <c r="M405" s="24"/>
      <c r="N405" s="22"/>
      <c r="O405" s="104"/>
      <c r="P405" s="12"/>
      <c r="Q405" s="12"/>
      <c r="R405" s="12"/>
      <c r="S405" s="12"/>
      <c r="T405" s="12"/>
      <c r="U405" s="12"/>
      <c r="V405" s="12"/>
      <c r="W405" s="12"/>
      <c r="X405" s="12"/>
      <c r="Y405" s="12"/>
      <c r="Z405" s="12"/>
      <c r="AA405" s="12"/>
      <c r="AB405" s="12"/>
      <c r="AC405" s="12"/>
      <c r="AD405" s="12"/>
      <c r="AE405" s="12"/>
      <c r="AF405" s="12"/>
      <c r="AG405" s="12"/>
      <c r="AH405" s="12"/>
      <c r="AI405" s="12"/>
      <c r="AJ405" s="12"/>
      <c r="AK405" s="12"/>
      <c r="AL405" s="12"/>
      <c r="AM405" s="12"/>
      <c r="AN405" s="12"/>
      <c r="AO405" s="12"/>
      <c r="AP405" s="12"/>
      <c r="AQ405" s="12"/>
      <c r="AR405" s="12"/>
      <c r="AS405" s="12"/>
      <c r="AT405" s="12"/>
      <c r="AU405" s="12"/>
      <c r="AV405" s="12"/>
      <c r="AW405" s="12"/>
      <c r="AX405" s="12"/>
      <c r="AY405" s="12"/>
      <c r="AZ405" s="12"/>
      <c r="BA405" s="12"/>
      <c r="BB405" s="12"/>
      <c r="BC405" s="12"/>
      <c r="BD405" s="12"/>
      <c r="BE405" s="12"/>
      <c r="BF405" s="12"/>
      <c r="BG405" s="12"/>
      <c r="BH405" s="12"/>
      <c r="BI405" s="12"/>
      <c r="BJ405" s="12"/>
      <c r="BK405" s="12"/>
      <c r="BL405" s="12"/>
      <c r="BM405" s="12"/>
      <c r="BN405" s="12"/>
      <c r="BO405" s="12"/>
      <c r="BP405" s="12"/>
      <c r="BQ405" s="12"/>
      <c r="BR405" s="12"/>
      <c r="BS405" s="12"/>
      <c r="BT405" s="12"/>
      <c r="BU405" s="12"/>
      <c r="BV405" s="12"/>
      <c r="BW405" s="12"/>
      <c r="BX405" s="12"/>
      <c r="BY405" s="12"/>
      <c r="BZ405" s="12"/>
      <c r="CA405" s="12"/>
      <c r="CB405" s="12"/>
      <c r="CC405" s="12"/>
    </row>
    <row r="406" spans="1:81" ht="15.75" x14ac:dyDescent="0.25">
      <c r="A406" s="20"/>
      <c r="B406" s="29"/>
      <c r="C406" s="29"/>
      <c r="D406" s="29"/>
      <c r="E406" s="29"/>
      <c r="F406" s="26"/>
      <c r="G406" s="13"/>
      <c r="H406" s="20"/>
      <c r="I406" s="22"/>
      <c r="J406" s="22"/>
      <c r="K406" s="22"/>
      <c r="L406" s="22"/>
      <c r="M406" s="24"/>
      <c r="N406" s="22"/>
      <c r="O406" s="104"/>
      <c r="P406" s="12"/>
      <c r="Q406" s="12"/>
      <c r="R406" s="12"/>
      <c r="S406" s="12"/>
      <c r="T406" s="12"/>
      <c r="U406" s="12"/>
      <c r="V406" s="12"/>
      <c r="W406" s="12"/>
      <c r="X406" s="12"/>
      <c r="Y406" s="12"/>
      <c r="Z406" s="12"/>
      <c r="AA406" s="12"/>
      <c r="AB406" s="12"/>
      <c r="AC406" s="12"/>
      <c r="AD406" s="12"/>
      <c r="AE406" s="12"/>
      <c r="AF406" s="12"/>
      <c r="AG406" s="12"/>
      <c r="AH406" s="12"/>
      <c r="AI406" s="12"/>
      <c r="AJ406" s="12"/>
      <c r="AK406" s="12"/>
      <c r="AL406" s="12"/>
      <c r="AM406" s="12"/>
      <c r="AN406" s="12"/>
      <c r="AO406" s="12"/>
      <c r="AP406" s="12"/>
      <c r="AQ406" s="12"/>
      <c r="AR406" s="12"/>
      <c r="AS406" s="12"/>
      <c r="AT406" s="12"/>
      <c r="AU406" s="12"/>
      <c r="AV406" s="12"/>
      <c r="AW406" s="12"/>
      <c r="AX406" s="12"/>
      <c r="AY406" s="12"/>
      <c r="AZ406" s="12"/>
      <c r="BA406" s="12"/>
      <c r="BB406" s="12"/>
      <c r="BC406" s="12"/>
      <c r="BD406" s="12"/>
      <c r="BE406" s="12"/>
      <c r="BF406" s="12"/>
      <c r="BG406" s="12"/>
      <c r="BH406" s="12"/>
      <c r="BI406" s="12"/>
      <c r="BJ406" s="12"/>
      <c r="BK406" s="12"/>
      <c r="BL406" s="12"/>
      <c r="BM406" s="12"/>
      <c r="BN406" s="12"/>
      <c r="BO406" s="12"/>
      <c r="BP406" s="12"/>
      <c r="BQ406" s="12"/>
      <c r="BR406" s="12"/>
      <c r="BS406" s="12"/>
      <c r="BT406" s="12"/>
      <c r="BU406" s="12"/>
      <c r="BV406" s="12"/>
      <c r="BW406" s="12"/>
      <c r="BX406" s="12"/>
      <c r="BY406" s="12"/>
      <c r="BZ406" s="12"/>
      <c r="CA406" s="12"/>
      <c r="CB406" s="12"/>
      <c r="CC406" s="12"/>
    </row>
    <row r="407" spans="1:81" ht="15.75" x14ac:dyDescent="0.25">
      <c r="A407" s="20"/>
      <c r="B407" s="29"/>
      <c r="C407" s="29"/>
      <c r="D407" s="29"/>
      <c r="E407" s="29"/>
      <c r="F407" s="26"/>
      <c r="G407" s="13"/>
      <c r="H407" s="20"/>
      <c r="I407" s="22"/>
      <c r="J407" s="22"/>
      <c r="K407" s="22"/>
      <c r="L407" s="22"/>
      <c r="M407" s="24"/>
      <c r="N407" s="22"/>
      <c r="O407" s="104"/>
      <c r="P407" s="12"/>
      <c r="Q407" s="12"/>
      <c r="R407" s="12"/>
      <c r="S407" s="12"/>
      <c r="T407" s="12"/>
      <c r="U407" s="12"/>
      <c r="V407" s="12"/>
      <c r="W407" s="12"/>
      <c r="X407" s="12"/>
      <c r="Y407" s="12"/>
      <c r="Z407" s="12"/>
      <c r="AA407" s="12"/>
      <c r="AB407" s="12"/>
      <c r="AC407" s="12"/>
      <c r="AD407" s="12"/>
      <c r="AE407" s="12"/>
      <c r="AF407" s="12"/>
      <c r="AG407" s="12"/>
      <c r="AH407" s="12"/>
      <c r="AI407" s="12"/>
      <c r="AJ407" s="12"/>
      <c r="AK407" s="12"/>
      <c r="AL407" s="12"/>
      <c r="AM407" s="12"/>
      <c r="AN407" s="12"/>
      <c r="AO407" s="12"/>
      <c r="AP407" s="12"/>
      <c r="AQ407" s="12"/>
      <c r="AR407" s="12"/>
      <c r="AS407" s="12"/>
      <c r="AT407" s="12"/>
      <c r="AU407" s="12"/>
      <c r="AV407" s="12"/>
      <c r="AW407" s="12"/>
      <c r="AX407" s="12"/>
      <c r="AY407" s="12"/>
      <c r="AZ407" s="12"/>
      <c r="BA407" s="12"/>
      <c r="BB407" s="12"/>
      <c r="BC407" s="12"/>
      <c r="BD407" s="12"/>
      <c r="BE407" s="12"/>
      <c r="BF407" s="12"/>
      <c r="BG407" s="12"/>
      <c r="BH407" s="12"/>
      <c r="BI407" s="12"/>
      <c r="BJ407" s="12"/>
      <c r="BK407" s="12"/>
      <c r="BL407" s="12"/>
      <c r="BM407" s="12"/>
      <c r="BN407" s="12"/>
      <c r="BO407" s="12"/>
      <c r="BP407" s="12"/>
      <c r="BQ407" s="12"/>
      <c r="BR407" s="12"/>
      <c r="BS407" s="12"/>
      <c r="BT407" s="12"/>
      <c r="BU407" s="12"/>
      <c r="BV407" s="12"/>
      <c r="BW407" s="12"/>
      <c r="BX407" s="12"/>
      <c r="BY407" s="12"/>
      <c r="BZ407" s="12"/>
      <c r="CA407" s="12"/>
      <c r="CB407" s="12"/>
      <c r="CC407" s="12"/>
    </row>
    <row r="408" spans="1:81" ht="15.75" x14ac:dyDescent="0.25">
      <c r="A408" s="20"/>
      <c r="B408" s="29"/>
      <c r="C408" s="29"/>
      <c r="D408" s="29"/>
      <c r="E408" s="29"/>
      <c r="F408" s="26"/>
      <c r="G408" s="13"/>
      <c r="H408" s="20"/>
      <c r="I408" s="22"/>
      <c r="J408" s="22"/>
      <c r="K408" s="22"/>
      <c r="L408" s="22"/>
      <c r="M408" s="24"/>
      <c r="N408" s="22"/>
      <c r="O408" s="104"/>
      <c r="P408" s="12"/>
      <c r="Q408" s="12"/>
      <c r="R408" s="12"/>
      <c r="S408" s="12"/>
      <c r="T408" s="12"/>
      <c r="U408" s="12"/>
      <c r="V408" s="12"/>
      <c r="W408" s="12"/>
      <c r="X408" s="12"/>
      <c r="Y408" s="12"/>
      <c r="Z408" s="12"/>
      <c r="AA408" s="12"/>
      <c r="AB408" s="12"/>
      <c r="AC408" s="12"/>
      <c r="AD408" s="12"/>
      <c r="AE408" s="12"/>
      <c r="AF408" s="12"/>
      <c r="AG408" s="12"/>
      <c r="AH408" s="12"/>
      <c r="AI408" s="12"/>
      <c r="AJ408" s="12"/>
      <c r="AK408" s="12"/>
      <c r="AL408" s="12"/>
      <c r="AM408" s="12"/>
      <c r="AN408" s="12"/>
      <c r="AO408" s="12"/>
      <c r="AP408" s="12"/>
      <c r="AQ408" s="12"/>
      <c r="AR408" s="12"/>
      <c r="AS408" s="12"/>
      <c r="AT408" s="12"/>
      <c r="AU408" s="12"/>
      <c r="AV408" s="12"/>
      <c r="AW408" s="12"/>
      <c r="AX408" s="12"/>
      <c r="AY408" s="12"/>
      <c r="AZ408" s="12"/>
      <c r="BA408" s="12"/>
      <c r="BB408" s="12"/>
      <c r="BC408" s="12"/>
      <c r="BD408" s="12"/>
      <c r="BE408" s="12"/>
      <c r="BF408" s="12"/>
      <c r="BG408" s="12"/>
      <c r="BH408" s="12"/>
      <c r="BI408" s="12"/>
      <c r="BJ408" s="12"/>
      <c r="BK408" s="12"/>
      <c r="BL408" s="12"/>
      <c r="BM408" s="12"/>
      <c r="BN408" s="12"/>
      <c r="BO408" s="12"/>
      <c r="BP408" s="12"/>
      <c r="BQ408" s="12"/>
      <c r="BR408" s="12"/>
      <c r="BS408" s="12"/>
      <c r="BT408" s="12"/>
      <c r="BU408" s="12"/>
      <c r="BV408" s="12"/>
      <c r="BW408" s="12"/>
      <c r="BX408" s="12"/>
      <c r="BY408" s="12"/>
      <c r="BZ408" s="12"/>
      <c r="CA408" s="12"/>
      <c r="CB408" s="12"/>
      <c r="CC408" s="12"/>
    </row>
    <row r="409" spans="1:81" ht="15.75" x14ac:dyDescent="0.25">
      <c r="A409" s="20"/>
      <c r="B409" s="29"/>
      <c r="C409" s="29"/>
      <c r="D409" s="29"/>
      <c r="E409" s="29"/>
      <c r="F409" s="26"/>
      <c r="G409" s="13"/>
      <c r="H409" s="20"/>
      <c r="I409" s="22"/>
      <c r="J409" s="22"/>
      <c r="K409" s="22"/>
      <c r="L409" s="22"/>
      <c r="M409" s="24"/>
      <c r="N409" s="22"/>
      <c r="O409" s="104"/>
      <c r="P409" s="12"/>
      <c r="Q409" s="12"/>
      <c r="R409" s="12"/>
      <c r="S409" s="12"/>
      <c r="T409" s="12"/>
      <c r="U409" s="12"/>
      <c r="V409" s="12"/>
      <c r="W409" s="12"/>
      <c r="X409" s="12"/>
      <c r="Y409" s="12"/>
      <c r="Z409" s="12"/>
      <c r="AA409" s="12"/>
      <c r="AB409" s="12"/>
      <c r="AC409" s="12"/>
      <c r="AD409" s="12"/>
      <c r="AE409" s="12"/>
      <c r="AF409" s="12"/>
      <c r="AG409" s="12"/>
      <c r="AH409" s="12"/>
      <c r="AI409" s="12"/>
      <c r="AJ409" s="12"/>
      <c r="AK409" s="12"/>
      <c r="AL409" s="12"/>
      <c r="AM409" s="12"/>
      <c r="AN409" s="12"/>
      <c r="AO409" s="12"/>
      <c r="AP409" s="12"/>
      <c r="AQ409" s="12"/>
      <c r="AR409" s="12"/>
      <c r="AS409" s="12"/>
      <c r="AT409" s="12"/>
      <c r="AU409" s="12"/>
      <c r="AV409" s="12"/>
      <c r="AW409" s="12"/>
      <c r="AX409" s="12"/>
      <c r="AY409" s="12"/>
      <c r="AZ409" s="12"/>
      <c r="BA409" s="12"/>
      <c r="BB409" s="12"/>
      <c r="BC409" s="12"/>
      <c r="BD409" s="12"/>
      <c r="BE409" s="12"/>
      <c r="BF409" s="12"/>
      <c r="BG409" s="12"/>
      <c r="BH409" s="12"/>
      <c r="BI409" s="12"/>
      <c r="BJ409" s="12"/>
      <c r="BK409" s="12"/>
      <c r="BL409" s="12"/>
      <c r="BM409" s="12"/>
      <c r="BN409" s="12"/>
      <c r="BO409" s="12"/>
      <c r="BP409" s="12"/>
      <c r="BQ409" s="12"/>
      <c r="BR409" s="12"/>
      <c r="BS409" s="12"/>
      <c r="BT409" s="12"/>
      <c r="BU409" s="12"/>
      <c r="BV409" s="12"/>
      <c r="BW409" s="12"/>
      <c r="BX409" s="12"/>
      <c r="BY409" s="12"/>
      <c r="BZ409" s="12"/>
      <c r="CA409" s="12"/>
      <c r="CB409" s="12"/>
      <c r="CC409" s="12"/>
    </row>
    <row r="410" spans="1:81" ht="15.75" x14ac:dyDescent="0.25">
      <c r="A410" s="20"/>
      <c r="B410" s="29"/>
      <c r="C410" s="29"/>
      <c r="D410" s="29"/>
      <c r="E410" s="29"/>
      <c r="F410" s="26"/>
      <c r="G410" s="13"/>
      <c r="H410" s="20"/>
      <c r="I410" s="22"/>
      <c r="J410" s="22"/>
      <c r="K410" s="22"/>
      <c r="L410" s="22"/>
      <c r="M410" s="24"/>
      <c r="N410" s="22"/>
      <c r="O410" s="104"/>
      <c r="P410" s="12"/>
      <c r="Q410" s="12"/>
      <c r="R410" s="12"/>
      <c r="S410" s="12"/>
      <c r="T410" s="12"/>
      <c r="U410" s="12"/>
      <c r="V410" s="12"/>
      <c r="W410" s="12"/>
      <c r="X410" s="12"/>
      <c r="Y410" s="12"/>
      <c r="Z410" s="12"/>
      <c r="AA410" s="12"/>
      <c r="AB410" s="12"/>
      <c r="AC410" s="12"/>
      <c r="AD410" s="12"/>
      <c r="AE410" s="12"/>
      <c r="AF410" s="12"/>
      <c r="AG410" s="12"/>
      <c r="AH410" s="12"/>
      <c r="AI410" s="12"/>
      <c r="AJ410" s="12"/>
      <c r="AK410" s="12"/>
      <c r="AL410" s="12"/>
      <c r="AM410" s="12"/>
      <c r="AN410" s="12"/>
      <c r="AO410" s="12"/>
      <c r="AP410" s="12"/>
      <c r="AQ410" s="12"/>
      <c r="AR410" s="12"/>
      <c r="AS410" s="12"/>
      <c r="AT410" s="12"/>
      <c r="AU410" s="12"/>
      <c r="AV410" s="12"/>
      <c r="AW410" s="12"/>
      <c r="AX410" s="12"/>
      <c r="AY410" s="12"/>
      <c r="AZ410" s="12"/>
      <c r="BA410" s="12"/>
      <c r="BB410" s="12"/>
      <c r="BC410" s="12"/>
      <c r="BD410" s="12"/>
      <c r="BE410" s="12"/>
      <c r="BF410" s="12"/>
      <c r="BG410" s="12"/>
      <c r="BH410" s="12"/>
      <c r="BI410" s="12"/>
      <c r="BJ410" s="12"/>
      <c r="BK410" s="12"/>
      <c r="BL410" s="12"/>
      <c r="BM410" s="12"/>
      <c r="BN410" s="12"/>
      <c r="BO410" s="12"/>
      <c r="BP410" s="12"/>
      <c r="BQ410" s="12"/>
      <c r="BR410" s="12"/>
      <c r="BS410" s="12"/>
      <c r="BT410" s="12"/>
      <c r="BU410" s="12"/>
      <c r="BV410" s="12"/>
      <c r="BW410" s="12"/>
      <c r="BX410" s="12"/>
      <c r="BY410" s="12"/>
      <c r="BZ410" s="12"/>
      <c r="CA410" s="12"/>
      <c r="CB410" s="12"/>
      <c r="CC410" s="12"/>
    </row>
    <row r="411" spans="1:81" ht="15.75" x14ac:dyDescent="0.25">
      <c r="A411" s="20"/>
      <c r="B411" s="29"/>
      <c r="C411" s="29"/>
      <c r="D411" s="29"/>
      <c r="E411" s="29"/>
      <c r="F411" s="26"/>
      <c r="G411" s="13"/>
      <c r="H411" s="20"/>
      <c r="I411" s="22"/>
      <c r="J411" s="22"/>
      <c r="K411" s="22"/>
      <c r="L411" s="22"/>
      <c r="M411" s="24"/>
      <c r="N411" s="22"/>
      <c r="O411" s="104"/>
      <c r="P411" s="12"/>
      <c r="Q411" s="12"/>
      <c r="R411" s="12"/>
      <c r="S411" s="12"/>
      <c r="T411" s="12"/>
      <c r="U411" s="12"/>
      <c r="V411" s="12"/>
      <c r="W411" s="12"/>
      <c r="X411" s="12"/>
      <c r="Y411" s="12"/>
      <c r="Z411" s="12"/>
      <c r="AA411" s="12"/>
      <c r="AB411" s="12"/>
      <c r="AC411" s="12"/>
      <c r="AD411" s="12"/>
      <c r="AE411" s="12"/>
      <c r="AF411" s="12"/>
      <c r="AG411" s="12"/>
      <c r="AH411" s="12"/>
      <c r="AI411" s="12"/>
      <c r="AJ411" s="12"/>
      <c r="AK411" s="12"/>
      <c r="AL411" s="12"/>
      <c r="AM411" s="12"/>
      <c r="AN411" s="12"/>
      <c r="AO411" s="12"/>
      <c r="AP411" s="12"/>
      <c r="AQ411" s="12"/>
      <c r="AR411" s="12"/>
      <c r="AS411" s="12"/>
      <c r="AT411" s="12"/>
      <c r="AU411" s="12"/>
      <c r="AV411" s="12"/>
      <c r="AW411" s="12"/>
      <c r="AX411" s="12"/>
      <c r="AY411" s="12"/>
      <c r="AZ411" s="12"/>
      <c r="BA411" s="12"/>
      <c r="BB411" s="12"/>
      <c r="BC411" s="12"/>
      <c r="BD411" s="12"/>
      <c r="BE411" s="12"/>
      <c r="BF411" s="12"/>
      <c r="BG411" s="12"/>
      <c r="BH411" s="12"/>
      <c r="BI411" s="12"/>
      <c r="BJ411" s="12"/>
      <c r="BK411" s="12"/>
      <c r="BL411" s="12"/>
      <c r="BM411" s="12"/>
      <c r="BN411" s="12"/>
      <c r="BO411" s="12"/>
      <c r="BP411" s="12"/>
      <c r="BQ411" s="12"/>
      <c r="BR411" s="12"/>
      <c r="BS411" s="12"/>
      <c r="BT411" s="12"/>
      <c r="BU411" s="12"/>
      <c r="BV411" s="12"/>
      <c r="BW411" s="12"/>
      <c r="BX411" s="12"/>
      <c r="BY411" s="12"/>
      <c r="BZ411" s="12"/>
      <c r="CA411" s="12"/>
      <c r="CB411" s="12"/>
      <c r="CC411" s="12"/>
    </row>
    <row r="412" spans="1:81" ht="15.75" x14ac:dyDescent="0.25">
      <c r="A412" s="20"/>
      <c r="B412" s="29"/>
      <c r="C412" s="29"/>
      <c r="D412" s="29"/>
      <c r="E412" s="29"/>
      <c r="F412" s="26"/>
      <c r="G412" s="13"/>
      <c r="H412" s="20"/>
      <c r="I412" s="22"/>
      <c r="J412" s="22"/>
      <c r="K412" s="22"/>
      <c r="L412" s="22"/>
      <c r="M412" s="24"/>
      <c r="N412" s="22"/>
      <c r="O412" s="104"/>
      <c r="P412" s="12"/>
      <c r="Q412" s="12"/>
      <c r="R412" s="12"/>
      <c r="S412" s="12"/>
      <c r="T412" s="12"/>
      <c r="U412" s="12"/>
      <c r="V412" s="12"/>
      <c r="W412" s="12"/>
      <c r="X412" s="12"/>
      <c r="Y412" s="12"/>
      <c r="Z412" s="12"/>
      <c r="AA412" s="12"/>
      <c r="AB412" s="12"/>
      <c r="AC412" s="12"/>
      <c r="AD412" s="12"/>
      <c r="AE412" s="12"/>
      <c r="AF412" s="12"/>
      <c r="AG412" s="12"/>
      <c r="AH412" s="12"/>
      <c r="AI412" s="12"/>
      <c r="AJ412" s="12"/>
      <c r="AK412" s="12"/>
      <c r="AL412" s="12"/>
      <c r="AM412" s="12"/>
      <c r="AN412" s="12"/>
      <c r="AO412" s="12"/>
      <c r="AP412" s="12"/>
      <c r="AQ412" s="12"/>
      <c r="AR412" s="12"/>
      <c r="AS412" s="12"/>
      <c r="AT412" s="12"/>
      <c r="AU412" s="12"/>
      <c r="AV412" s="12"/>
      <c r="AW412" s="12"/>
      <c r="AX412" s="12"/>
      <c r="AY412" s="12"/>
      <c r="AZ412" s="12"/>
      <c r="BA412" s="12"/>
      <c r="BB412" s="12"/>
      <c r="BC412" s="12"/>
      <c r="BD412" s="12"/>
      <c r="BE412" s="12"/>
      <c r="BF412" s="12"/>
      <c r="BG412" s="12"/>
      <c r="BH412" s="12"/>
      <c r="BI412" s="12"/>
      <c r="BJ412" s="12"/>
      <c r="BK412" s="12"/>
      <c r="BL412" s="12"/>
      <c r="BM412" s="12"/>
      <c r="BN412" s="12"/>
      <c r="BO412" s="12"/>
      <c r="BP412" s="12"/>
      <c r="BQ412" s="12"/>
      <c r="BR412" s="12"/>
      <c r="BS412" s="12"/>
      <c r="BT412" s="12"/>
      <c r="BU412" s="12"/>
      <c r="BV412" s="12"/>
      <c r="BW412" s="12"/>
      <c r="BX412" s="12"/>
      <c r="BY412" s="12"/>
      <c r="BZ412" s="12"/>
      <c r="CA412" s="12"/>
      <c r="CB412" s="12"/>
      <c r="CC412" s="12"/>
    </row>
    <row r="413" spans="1:81" ht="15.75" x14ac:dyDescent="0.25">
      <c r="A413" s="20"/>
      <c r="B413" s="29"/>
      <c r="C413" s="29"/>
      <c r="D413" s="29"/>
      <c r="E413" s="29"/>
      <c r="F413" s="26"/>
      <c r="G413" s="13"/>
      <c r="H413" s="20"/>
      <c r="I413" s="22"/>
      <c r="J413" s="22"/>
      <c r="K413" s="22"/>
      <c r="L413" s="22"/>
      <c r="M413" s="24"/>
      <c r="N413" s="22"/>
      <c r="O413" s="104"/>
      <c r="P413" s="12"/>
      <c r="Q413" s="12"/>
      <c r="R413" s="12"/>
      <c r="S413" s="12"/>
      <c r="T413" s="12"/>
      <c r="U413" s="12"/>
      <c r="V413" s="12"/>
      <c r="W413" s="12"/>
      <c r="X413" s="12"/>
      <c r="Y413" s="12"/>
      <c r="Z413" s="12"/>
      <c r="AA413" s="12"/>
      <c r="AB413" s="12"/>
      <c r="AC413" s="12"/>
      <c r="AD413" s="12"/>
      <c r="AE413" s="12"/>
      <c r="AF413" s="12"/>
      <c r="AG413" s="12"/>
      <c r="AH413" s="12"/>
      <c r="AI413" s="12"/>
      <c r="AJ413" s="12"/>
      <c r="AK413" s="12"/>
      <c r="AL413" s="12"/>
      <c r="AM413" s="12"/>
      <c r="AN413" s="12"/>
      <c r="AO413" s="12"/>
      <c r="AP413" s="12"/>
      <c r="AQ413" s="12"/>
      <c r="AR413" s="12"/>
      <c r="AS413" s="12"/>
      <c r="AT413" s="12"/>
      <c r="AU413" s="12"/>
      <c r="AV413" s="12"/>
      <c r="AW413" s="12"/>
      <c r="AX413" s="12"/>
      <c r="AY413" s="12"/>
      <c r="AZ413" s="12"/>
      <c r="BA413" s="12"/>
      <c r="BB413" s="12"/>
      <c r="BC413" s="12"/>
      <c r="BD413" s="12"/>
      <c r="BE413" s="12"/>
      <c r="BF413" s="12"/>
      <c r="BG413" s="12"/>
      <c r="BH413" s="12"/>
      <c r="BI413" s="12"/>
      <c r="BJ413" s="12"/>
      <c r="BK413" s="12"/>
      <c r="BL413" s="12"/>
      <c r="BM413" s="12"/>
      <c r="BN413" s="12"/>
      <c r="BO413" s="12"/>
      <c r="BP413" s="12"/>
      <c r="BQ413" s="12"/>
      <c r="BR413" s="12"/>
      <c r="BS413" s="12"/>
      <c r="BT413" s="12"/>
      <c r="BU413" s="12"/>
      <c r="BV413" s="12"/>
      <c r="BW413" s="12"/>
      <c r="BX413" s="12"/>
      <c r="BY413" s="12"/>
      <c r="BZ413" s="12"/>
      <c r="CA413" s="12"/>
      <c r="CB413" s="12"/>
      <c r="CC413" s="12"/>
    </row>
    <row r="414" spans="1:81" ht="15.75" x14ac:dyDescent="0.25">
      <c r="A414" s="20"/>
      <c r="B414" s="29"/>
      <c r="C414" s="29"/>
      <c r="D414" s="29"/>
      <c r="E414" s="29"/>
      <c r="F414" s="26"/>
      <c r="G414" s="13"/>
      <c r="H414" s="20"/>
      <c r="I414" s="22"/>
      <c r="J414" s="22"/>
      <c r="K414" s="22"/>
      <c r="L414" s="22"/>
      <c r="M414" s="24"/>
      <c r="N414" s="22"/>
      <c r="O414" s="104"/>
      <c r="P414" s="12"/>
      <c r="Q414" s="12"/>
      <c r="R414" s="12"/>
      <c r="S414" s="12"/>
      <c r="T414" s="12"/>
      <c r="U414" s="12"/>
      <c r="V414" s="12"/>
      <c r="W414" s="12"/>
      <c r="X414" s="12"/>
      <c r="Y414" s="12"/>
      <c r="Z414" s="12"/>
      <c r="AA414" s="12"/>
      <c r="AB414" s="12"/>
      <c r="AC414" s="12"/>
      <c r="AD414" s="12"/>
      <c r="AE414" s="12"/>
      <c r="AF414" s="12"/>
      <c r="AG414" s="12"/>
      <c r="AH414" s="12"/>
      <c r="AI414" s="12"/>
      <c r="AJ414" s="12"/>
      <c r="AK414" s="12"/>
      <c r="AL414" s="12"/>
      <c r="AM414" s="12"/>
      <c r="AN414" s="12"/>
      <c r="AO414" s="12"/>
      <c r="AP414" s="12"/>
      <c r="AQ414" s="12"/>
      <c r="AR414" s="12"/>
      <c r="AS414" s="12"/>
      <c r="AT414" s="12"/>
      <c r="AU414" s="12"/>
      <c r="AV414" s="12"/>
      <c r="AW414" s="12"/>
      <c r="AX414" s="12"/>
      <c r="AY414" s="12"/>
      <c r="AZ414" s="12"/>
      <c r="BA414" s="12"/>
      <c r="BB414" s="12"/>
      <c r="BC414" s="12"/>
      <c r="BD414" s="12"/>
      <c r="BE414" s="12"/>
      <c r="BF414" s="12"/>
      <c r="BG414" s="12"/>
      <c r="BH414" s="12"/>
      <c r="BI414" s="12"/>
      <c r="BJ414" s="12"/>
      <c r="BK414" s="12"/>
      <c r="BL414" s="12"/>
      <c r="BM414" s="12"/>
      <c r="BN414" s="12"/>
      <c r="BO414" s="12"/>
      <c r="BP414" s="12"/>
      <c r="BQ414" s="12"/>
      <c r="BR414" s="12"/>
      <c r="BS414" s="12"/>
      <c r="BT414" s="12"/>
      <c r="BU414" s="12"/>
      <c r="BV414" s="12"/>
      <c r="BW414" s="12"/>
      <c r="BX414" s="12"/>
      <c r="BY414" s="12"/>
      <c r="BZ414" s="12"/>
      <c r="CA414" s="12"/>
      <c r="CB414" s="12"/>
      <c r="CC414" s="12"/>
    </row>
    <row r="415" spans="1:81" ht="15.75" x14ac:dyDescent="0.25">
      <c r="A415" s="20"/>
      <c r="B415" s="29"/>
      <c r="C415" s="29"/>
      <c r="D415" s="29"/>
      <c r="E415" s="29"/>
      <c r="F415" s="26"/>
      <c r="G415" s="13"/>
      <c r="H415" s="20"/>
      <c r="I415" s="22"/>
      <c r="J415" s="22"/>
      <c r="K415" s="22"/>
      <c r="L415" s="22"/>
      <c r="M415" s="24"/>
      <c r="N415" s="22"/>
      <c r="O415" s="104"/>
      <c r="P415" s="12"/>
      <c r="Q415" s="12"/>
      <c r="R415" s="12"/>
      <c r="S415" s="12"/>
      <c r="T415" s="12"/>
      <c r="U415" s="12"/>
      <c r="V415" s="12"/>
      <c r="W415" s="12"/>
      <c r="X415" s="12"/>
      <c r="Y415" s="12"/>
      <c r="Z415" s="12"/>
      <c r="AA415" s="12"/>
      <c r="AB415" s="12"/>
      <c r="AC415" s="12"/>
      <c r="AD415" s="12"/>
      <c r="AE415" s="12"/>
      <c r="AF415" s="12"/>
      <c r="AG415" s="12"/>
      <c r="AH415" s="12"/>
      <c r="AI415" s="12"/>
      <c r="AJ415" s="12"/>
      <c r="AK415" s="12"/>
      <c r="AL415" s="12"/>
      <c r="AM415" s="12"/>
      <c r="AN415" s="12"/>
      <c r="AO415" s="12"/>
      <c r="AP415" s="12"/>
      <c r="AQ415" s="12"/>
      <c r="AR415" s="12"/>
      <c r="AS415" s="12"/>
      <c r="AT415" s="12"/>
      <c r="AU415" s="12"/>
      <c r="AV415" s="12"/>
      <c r="AW415" s="12"/>
      <c r="AX415" s="12"/>
      <c r="AY415" s="12"/>
      <c r="AZ415" s="12"/>
      <c r="BA415" s="12"/>
      <c r="BB415" s="12"/>
      <c r="BC415" s="12"/>
      <c r="BD415" s="12"/>
      <c r="BE415" s="12"/>
      <c r="BF415" s="12"/>
      <c r="BG415" s="12"/>
      <c r="BH415" s="12"/>
      <c r="BI415" s="12"/>
      <c r="BJ415" s="12"/>
      <c r="BK415" s="12"/>
      <c r="BL415" s="12"/>
      <c r="BM415" s="12"/>
      <c r="BN415" s="12"/>
      <c r="BO415" s="12"/>
      <c r="BP415" s="12"/>
      <c r="BQ415" s="12"/>
      <c r="BR415" s="12"/>
      <c r="BS415" s="12"/>
      <c r="BT415" s="12"/>
      <c r="BU415" s="12"/>
      <c r="BV415" s="12"/>
      <c r="BW415" s="12"/>
      <c r="BX415" s="12"/>
      <c r="BY415" s="12"/>
      <c r="BZ415" s="12"/>
      <c r="CA415" s="12"/>
      <c r="CB415" s="12"/>
      <c r="CC415" s="12"/>
    </row>
    <row r="416" spans="1:81" ht="15.75" x14ac:dyDescent="0.25">
      <c r="A416" s="20"/>
      <c r="B416" s="29"/>
      <c r="C416" s="29"/>
      <c r="D416" s="29"/>
      <c r="E416" s="29"/>
      <c r="F416" s="26"/>
      <c r="G416" s="13"/>
      <c r="H416" s="20"/>
      <c r="I416" s="22"/>
      <c r="J416" s="22"/>
      <c r="K416" s="22"/>
      <c r="L416" s="22"/>
      <c r="M416" s="24"/>
      <c r="N416" s="22"/>
      <c r="O416" s="104"/>
      <c r="P416" s="12"/>
      <c r="Q416" s="12"/>
      <c r="R416" s="12"/>
      <c r="S416" s="12"/>
      <c r="T416" s="12"/>
      <c r="U416" s="12"/>
      <c r="V416" s="12"/>
      <c r="W416" s="12"/>
      <c r="X416" s="12"/>
      <c r="Y416" s="12"/>
      <c r="Z416" s="12"/>
      <c r="AA416" s="12"/>
      <c r="AB416" s="12"/>
      <c r="AC416" s="12"/>
      <c r="AD416" s="12"/>
      <c r="AE416" s="12"/>
      <c r="AF416" s="12"/>
      <c r="AG416" s="12"/>
      <c r="AH416" s="12"/>
      <c r="AI416" s="12"/>
      <c r="AJ416" s="12"/>
      <c r="AK416" s="12"/>
      <c r="AL416" s="12"/>
      <c r="AM416" s="12"/>
      <c r="AN416" s="12"/>
      <c r="AO416" s="12"/>
      <c r="AP416" s="12"/>
      <c r="AQ416" s="12"/>
      <c r="AR416" s="12"/>
      <c r="AS416" s="12"/>
      <c r="AT416" s="12"/>
      <c r="AU416" s="12"/>
      <c r="AV416" s="12"/>
      <c r="AW416" s="12"/>
      <c r="AX416" s="12"/>
      <c r="AY416" s="12"/>
      <c r="AZ416" s="12"/>
      <c r="BA416" s="12"/>
      <c r="BB416" s="12"/>
      <c r="BC416" s="12"/>
      <c r="BD416" s="12"/>
      <c r="BE416" s="12"/>
      <c r="BF416" s="12"/>
      <c r="BG416" s="12"/>
      <c r="BH416" s="12"/>
      <c r="BI416" s="12"/>
      <c r="BJ416" s="12"/>
      <c r="BK416" s="12"/>
      <c r="BL416" s="12"/>
      <c r="BM416" s="12"/>
      <c r="BN416" s="12"/>
      <c r="BO416" s="12"/>
      <c r="BP416" s="12"/>
      <c r="BQ416" s="12"/>
      <c r="BR416" s="12"/>
      <c r="BS416" s="12"/>
      <c r="BT416" s="12"/>
      <c r="BU416" s="12"/>
      <c r="BV416" s="12"/>
      <c r="BW416" s="12"/>
      <c r="BX416" s="12"/>
      <c r="BY416" s="12"/>
      <c r="BZ416" s="12"/>
      <c r="CA416" s="12"/>
      <c r="CB416" s="12"/>
      <c r="CC416" s="12"/>
    </row>
    <row r="417" spans="1:81" ht="15.75" x14ac:dyDescent="0.25">
      <c r="A417" s="20"/>
      <c r="B417" s="29"/>
      <c r="C417" s="29"/>
      <c r="D417" s="29"/>
      <c r="E417" s="29"/>
      <c r="F417" s="26"/>
      <c r="G417" s="13"/>
      <c r="H417" s="20"/>
      <c r="I417" s="22"/>
      <c r="J417" s="22"/>
      <c r="K417" s="22"/>
      <c r="L417" s="22"/>
      <c r="M417" s="24"/>
      <c r="N417" s="22"/>
      <c r="O417" s="104"/>
      <c r="P417" s="12"/>
      <c r="Q417" s="12"/>
      <c r="R417" s="12"/>
      <c r="S417" s="12"/>
      <c r="T417" s="12"/>
      <c r="U417" s="12"/>
      <c r="V417" s="12"/>
      <c r="W417" s="12"/>
      <c r="X417" s="12"/>
      <c r="Y417" s="12"/>
      <c r="Z417" s="12"/>
      <c r="AA417" s="12"/>
      <c r="AB417" s="12"/>
      <c r="AC417" s="12"/>
      <c r="AD417" s="12"/>
      <c r="AE417" s="12"/>
      <c r="AF417" s="12"/>
      <c r="AG417" s="12"/>
      <c r="AH417" s="12"/>
      <c r="AI417" s="12"/>
      <c r="AJ417" s="12"/>
      <c r="AK417" s="12"/>
      <c r="AL417" s="12"/>
      <c r="AM417" s="12"/>
      <c r="AN417" s="12"/>
      <c r="AO417" s="12"/>
      <c r="AP417" s="12"/>
      <c r="AQ417" s="12"/>
      <c r="AR417" s="12"/>
      <c r="AS417" s="12"/>
      <c r="AT417" s="12"/>
      <c r="AU417" s="12"/>
      <c r="AV417" s="12"/>
      <c r="AW417" s="12"/>
      <c r="AX417" s="12"/>
      <c r="AY417" s="12"/>
      <c r="AZ417" s="12"/>
      <c r="BA417" s="12"/>
      <c r="BB417" s="12"/>
      <c r="BC417" s="12"/>
      <c r="BD417" s="12"/>
      <c r="BE417" s="12"/>
      <c r="BF417" s="12"/>
      <c r="BG417" s="12"/>
      <c r="BH417" s="12"/>
      <c r="BI417" s="12"/>
      <c r="BJ417" s="12"/>
      <c r="BK417" s="12"/>
      <c r="BL417" s="12"/>
      <c r="BM417" s="12"/>
      <c r="BN417" s="12"/>
      <c r="BO417" s="12"/>
      <c r="BP417" s="12"/>
      <c r="BQ417" s="12"/>
      <c r="BR417" s="12"/>
      <c r="BS417" s="12"/>
      <c r="BT417" s="12"/>
      <c r="BU417" s="12"/>
      <c r="BV417" s="12"/>
      <c r="BW417" s="12"/>
      <c r="BX417" s="12"/>
      <c r="BY417" s="12"/>
      <c r="BZ417" s="12"/>
      <c r="CA417" s="12"/>
      <c r="CB417" s="12"/>
      <c r="CC417" s="12"/>
    </row>
    <row r="418" spans="1:81" ht="15.75" x14ac:dyDescent="0.25">
      <c r="A418" s="20"/>
      <c r="B418" s="29"/>
      <c r="C418" s="29"/>
      <c r="D418" s="29"/>
      <c r="E418" s="29"/>
      <c r="F418" s="26"/>
      <c r="G418" s="13"/>
      <c r="H418" s="20"/>
      <c r="I418" s="22"/>
      <c r="J418" s="22"/>
      <c r="K418" s="22"/>
      <c r="L418" s="22"/>
      <c r="M418" s="24"/>
      <c r="N418" s="22"/>
      <c r="O418" s="104"/>
      <c r="P418" s="12"/>
      <c r="Q418" s="12"/>
      <c r="R418" s="12"/>
      <c r="S418" s="12"/>
      <c r="T418" s="12"/>
      <c r="U418" s="12"/>
      <c r="V418" s="12"/>
      <c r="W418" s="12"/>
      <c r="X418" s="12"/>
      <c r="Y418" s="12"/>
      <c r="Z418" s="12"/>
      <c r="AA418" s="12"/>
      <c r="AB418" s="12"/>
      <c r="AC418" s="12"/>
      <c r="AD418" s="12"/>
      <c r="AE418" s="12"/>
      <c r="AF418" s="12"/>
      <c r="AG418" s="12"/>
      <c r="AH418" s="12"/>
      <c r="AI418" s="12"/>
      <c r="AJ418" s="12"/>
      <c r="AK418" s="12"/>
      <c r="AL418" s="12"/>
      <c r="AM418" s="12"/>
      <c r="AN418" s="12"/>
      <c r="AO418" s="12"/>
      <c r="AP418" s="12"/>
      <c r="AQ418" s="12"/>
      <c r="AR418" s="12"/>
      <c r="AS418" s="12"/>
      <c r="AT418" s="12"/>
      <c r="AU418" s="12"/>
      <c r="AV418" s="12"/>
      <c r="AW418" s="12"/>
      <c r="AX418" s="12"/>
      <c r="AY418" s="12"/>
      <c r="AZ418" s="12"/>
      <c r="BA418" s="12"/>
      <c r="BB418" s="12"/>
      <c r="BC418" s="12"/>
      <c r="BD418" s="12"/>
      <c r="BE418" s="12"/>
      <c r="BF418" s="12"/>
      <c r="BG418" s="12"/>
      <c r="BH418" s="12"/>
      <c r="BI418" s="12"/>
      <c r="BJ418" s="12"/>
      <c r="BK418" s="12"/>
      <c r="BL418" s="12"/>
      <c r="BM418" s="12"/>
      <c r="BN418" s="12"/>
      <c r="BO418" s="12"/>
      <c r="BP418" s="12"/>
      <c r="BQ418" s="12"/>
      <c r="BR418" s="12"/>
      <c r="BS418" s="12"/>
      <c r="BT418" s="12"/>
      <c r="BU418" s="12"/>
      <c r="BV418" s="12"/>
      <c r="BW418" s="12"/>
      <c r="BX418" s="12"/>
      <c r="BY418" s="12"/>
      <c r="BZ418" s="12"/>
      <c r="CA418" s="12"/>
      <c r="CB418" s="12"/>
      <c r="CC418" s="12"/>
    </row>
    <row r="419" spans="1:81" ht="15.75" x14ac:dyDescent="0.25">
      <c r="A419" s="20"/>
      <c r="B419" s="29"/>
      <c r="C419" s="29"/>
      <c r="D419" s="29"/>
      <c r="E419" s="29"/>
      <c r="F419" s="26"/>
      <c r="G419" s="13"/>
      <c r="H419" s="20"/>
      <c r="I419" s="22"/>
      <c r="J419" s="22"/>
      <c r="K419" s="22"/>
      <c r="L419" s="22"/>
      <c r="M419" s="24"/>
      <c r="N419" s="22"/>
      <c r="O419" s="104"/>
      <c r="P419" s="12"/>
      <c r="Q419" s="12"/>
      <c r="R419" s="12"/>
      <c r="S419" s="12"/>
      <c r="T419" s="12"/>
      <c r="U419" s="12"/>
      <c r="V419" s="12"/>
      <c r="W419" s="12"/>
      <c r="X419" s="12"/>
      <c r="Y419" s="12"/>
      <c r="Z419" s="12"/>
      <c r="AA419" s="12"/>
      <c r="AB419" s="12"/>
      <c r="AC419" s="12"/>
      <c r="AD419" s="12"/>
      <c r="AE419" s="12"/>
      <c r="AF419" s="12"/>
      <c r="AG419" s="12"/>
      <c r="AH419" s="12"/>
      <c r="AI419" s="12"/>
      <c r="AJ419" s="12"/>
      <c r="AK419" s="12"/>
      <c r="AL419" s="12"/>
      <c r="AM419" s="12"/>
      <c r="AN419" s="12"/>
      <c r="AO419" s="12"/>
      <c r="AP419" s="12"/>
      <c r="AQ419" s="12"/>
      <c r="AR419" s="12"/>
      <c r="AS419" s="12"/>
      <c r="AT419" s="12"/>
      <c r="AU419" s="12"/>
      <c r="AV419" s="12"/>
      <c r="AW419" s="12"/>
      <c r="AX419" s="12"/>
      <c r="AY419" s="12"/>
      <c r="AZ419" s="12"/>
      <c r="BA419" s="12"/>
      <c r="BB419" s="12"/>
      <c r="BC419" s="12"/>
      <c r="BD419" s="12"/>
      <c r="BE419" s="12"/>
      <c r="BF419" s="12"/>
      <c r="BG419" s="12"/>
      <c r="BH419" s="12"/>
      <c r="BI419" s="12"/>
      <c r="BJ419" s="12"/>
      <c r="BK419" s="12"/>
      <c r="BL419" s="12"/>
      <c r="BM419" s="12"/>
      <c r="BN419" s="12"/>
      <c r="BO419" s="12"/>
      <c r="BP419" s="12"/>
      <c r="BQ419" s="12"/>
      <c r="BR419" s="12"/>
      <c r="BS419" s="12"/>
      <c r="BT419" s="12"/>
      <c r="BU419" s="12"/>
      <c r="BV419" s="12"/>
      <c r="BW419" s="12"/>
      <c r="BX419" s="12"/>
      <c r="BY419" s="12"/>
      <c r="BZ419" s="12"/>
      <c r="CA419" s="12"/>
      <c r="CB419" s="12"/>
      <c r="CC419" s="12"/>
    </row>
    <row r="420" spans="1:81" ht="15.75" x14ac:dyDescent="0.25">
      <c r="A420" s="20"/>
      <c r="B420" s="29"/>
      <c r="C420" s="29"/>
      <c r="D420" s="29"/>
      <c r="E420" s="29"/>
      <c r="F420" s="26"/>
      <c r="G420" s="13"/>
      <c r="H420" s="20"/>
      <c r="I420" s="22"/>
      <c r="J420" s="22"/>
      <c r="K420" s="22"/>
      <c r="L420" s="22"/>
      <c r="M420" s="24"/>
      <c r="N420" s="22"/>
      <c r="O420" s="104"/>
      <c r="P420" s="12"/>
      <c r="Q420" s="12"/>
      <c r="R420" s="12"/>
      <c r="S420" s="12"/>
      <c r="T420" s="12"/>
      <c r="U420" s="12"/>
      <c r="V420" s="12"/>
      <c r="W420" s="12"/>
      <c r="X420" s="12"/>
      <c r="Y420" s="12"/>
      <c r="Z420" s="12"/>
      <c r="AA420" s="12"/>
      <c r="AB420" s="12"/>
      <c r="AC420" s="12"/>
      <c r="AD420" s="12"/>
      <c r="AE420" s="12"/>
      <c r="AF420" s="12"/>
      <c r="AG420" s="12"/>
      <c r="AH420" s="12"/>
      <c r="AI420" s="12"/>
      <c r="AJ420" s="12"/>
      <c r="AK420" s="12"/>
      <c r="AL420" s="12"/>
      <c r="AM420" s="12"/>
      <c r="AN420" s="12"/>
      <c r="AO420" s="12"/>
      <c r="AP420" s="12"/>
      <c r="AQ420" s="12"/>
      <c r="AR420" s="12"/>
      <c r="AS420" s="12"/>
      <c r="AT420" s="12"/>
      <c r="AU420" s="12"/>
      <c r="AV420" s="12"/>
      <c r="AW420" s="12"/>
      <c r="AX420" s="12"/>
      <c r="AY420" s="12"/>
      <c r="AZ420" s="12"/>
      <c r="BA420" s="12"/>
      <c r="BB420" s="12"/>
      <c r="BC420" s="12"/>
      <c r="BD420" s="12"/>
      <c r="BE420" s="12"/>
      <c r="BF420" s="12"/>
      <c r="BG420" s="12"/>
      <c r="BH420" s="12"/>
      <c r="BI420" s="12"/>
      <c r="BJ420" s="12"/>
      <c r="BK420" s="12"/>
      <c r="BL420" s="12"/>
      <c r="BM420" s="12"/>
      <c r="BN420" s="12"/>
      <c r="BO420" s="12"/>
      <c r="BP420" s="12"/>
      <c r="BQ420" s="12"/>
      <c r="BR420" s="12"/>
      <c r="BS420" s="12"/>
      <c r="BT420" s="12"/>
      <c r="BU420" s="12"/>
      <c r="BV420" s="12"/>
      <c r="BW420" s="12"/>
      <c r="BX420" s="12"/>
      <c r="BY420" s="12"/>
      <c r="BZ420" s="12"/>
      <c r="CA420" s="12"/>
      <c r="CB420" s="12"/>
      <c r="CC420" s="12"/>
    </row>
    <row r="421" spans="1:81" ht="15.75" x14ac:dyDescent="0.25">
      <c r="A421" s="20"/>
      <c r="B421" s="29"/>
      <c r="C421" s="29"/>
      <c r="D421" s="29"/>
      <c r="E421" s="29"/>
      <c r="F421" s="26"/>
      <c r="G421" s="13"/>
      <c r="H421" s="20"/>
      <c r="I421" s="22"/>
      <c r="J421" s="22"/>
      <c r="K421" s="22"/>
      <c r="L421" s="22"/>
      <c r="M421" s="24"/>
      <c r="N421" s="22"/>
      <c r="O421" s="104"/>
      <c r="P421" s="12"/>
      <c r="Q421" s="12"/>
      <c r="R421" s="12"/>
      <c r="S421" s="12"/>
      <c r="T421" s="12"/>
      <c r="U421" s="12"/>
      <c r="V421" s="12"/>
      <c r="W421" s="12"/>
      <c r="X421" s="12"/>
      <c r="Y421" s="12"/>
      <c r="Z421" s="12"/>
      <c r="AA421" s="12"/>
      <c r="AB421" s="12"/>
      <c r="AC421" s="12"/>
      <c r="AD421" s="12"/>
      <c r="AE421" s="12"/>
      <c r="AF421" s="12"/>
      <c r="AG421" s="12"/>
      <c r="AH421" s="12"/>
      <c r="AI421" s="12"/>
      <c r="AJ421" s="12"/>
      <c r="AK421" s="12"/>
      <c r="AL421" s="12"/>
      <c r="AM421" s="12"/>
      <c r="AN421" s="12"/>
      <c r="AO421" s="12"/>
      <c r="AP421" s="12"/>
      <c r="AQ421" s="12"/>
      <c r="AR421" s="12"/>
      <c r="AS421" s="12"/>
      <c r="AT421" s="12"/>
      <c r="AU421" s="12"/>
      <c r="AV421" s="12"/>
      <c r="AW421" s="12"/>
      <c r="AX421" s="12"/>
      <c r="AY421" s="12"/>
      <c r="AZ421" s="12"/>
      <c r="BA421" s="12"/>
      <c r="BB421" s="12"/>
      <c r="BC421" s="12"/>
      <c r="BD421" s="12"/>
      <c r="BE421" s="12"/>
      <c r="BF421" s="12"/>
      <c r="BG421" s="12"/>
      <c r="BH421" s="12"/>
      <c r="BI421" s="12"/>
      <c r="BJ421" s="12"/>
      <c r="BK421" s="12"/>
      <c r="BL421" s="12"/>
      <c r="BM421" s="12"/>
      <c r="BN421" s="12"/>
      <c r="BO421" s="12"/>
      <c r="BP421" s="12"/>
      <c r="BQ421" s="12"/>
      <c r="BR421" s="12"/>
      <c r="BS421" s="12"/>
      <c r="BT421" s="12"/>
      <c r="BU421" s="12"/>
      <c r="BV421" s="12"/>
      <c r="BW421" s="12"/>
      <c r="BX421" s="12"/>
      <c r="BY421" s="12"/>
      <c r="BZ421" s="12"/>
      <c r="CA421" s="12"/>
      <c r="CB421" s="12"/>
      <c r="CC421" s="12"/>
    </row>
    <row r="422" spans="1:81" ht="15.75" x14ac:dyDescent="0.25">
      <c r="A422" s="20"/>
      <c r="B422" s="29"/>
      <c r="C422" s="29"/>
      <c r="D422" s="29"/>
      <c r="E422" s="29"/>
      <c r="F422" s="26"/>
      <c r="G422" s="13"/>
      <c r="H422" s="20"/>
      <c r="I422" s="22"/>
      <c r="J422" s="22"/>
      <c r="K422" s="22"/>
      <c r="L422" s="22"/>
      <c r="M422" s="24"/>
      <c r="N422" s="22"/>
      <c r="O422" s="104"/>
      <c r="P422" s="12"/>
      <c r="Q422" s="12"/>
      <c r="R422" s="12"/>
      <c r="S422" s="12"/>
      <c r="T422" s="12"/>
      <c r="U422" s="12"/>
      <c r="V422" s="12"/>
      <c r="W422" s="12"/>
      <c r="X422" s="12"/>
      <c r="Y422" s="12"/>
      <c r="Z422" s="12"/>
      <c r="AA422" s="12"/>
      <c r="AB422" s="12"/>
      <c r="AC422" s="12"/>
      <c r="AD422" s="12"/>
      <c r="AE422" s="12"/>
      <c r="AF422" s="12"/>
      <c r="AG422" s="12"/>
      <c r="AH422" s="12"/>
      <c r="AI422" s="12"/>
      <c r="AJ422" s="12"/>
      <c r="AK422" s="12"/>
      <c r="AL422" s="12"/>
      <c r="AM422" s="12"/>
      <c r="AN422" s="12"/>
      <c r="AO422" s="12"/>
      <c r="AP422" s="12"/>
      <c r="AQ422" s="12"/>
      <c r="AR422" s="12"/>
      <c r="AS422" s="12"/>
      <c r="AT422" s="12"/>
      <c r="AU422" s="12"/>
      <c r="AV422" s="12"/>
      <c r="AW422" s="12"/>
      <c r="AX422" s="12"/>
      <c r="AY422" s="12"/>
      <c r="AZ422" s="12"/>
      <c r="BA422" s="12"/>
      <c r="BB422" s="12"/>
      <c r="BC422" s="12"/>
      <c r="BD422" s="12"/>
      <c r="BE422" s="12"/>
      <c r="BF422" s="12"/>
      <c r="BG422" s="12"/>
      <c r="BH422" s="12"/>
      <c r="BI422" s="12"/>
      <c r="BJ422" s="12"/>
      <c r="BK422" s="12"/>
      <c r="BL422" s="12"/>
      <c r="BM422" s="12"/>
      <c r="BN422" s="12"/>
      <c r="BO422" s="12"/>
      <c r="BP422" s="12"/>
      <c r="BQ422" s="12"/>
      <c r="BR422" s="12"/>
      <c r="BS422" s="12"/>
      <c r="BT422" s="12"/>
      <c r="BU422" s="12"/>
      <c r="BV422" s="12"/>
      <c r="BW422" s="12"/>
      <c r="BX422" s="12"/>
      <c r="BY422" s="12"/>
      <c r="BZ422" s="12"/>
      <c r="CA422" s="12"/>
      <c r="CB422" s="12"/>
      <c r="CC422" s="12"/>
    </row>
    <row r="423" spans="1:81" ht="15.75" x14ac:dyDescent="0.25">
      <c r="A423" s="20"/>
      <c r="B423" s="29"/>
      <c r="C423" s="29"/>
      <c r="D423" s="29"/>
      <c r="E423" s="29"/>
      <c r="F423" s="26"/>
      <c r="G423" s="13"/>
      <c r="H423" s="20"/>
      <c r="I423" s="22"/>
      <c r="J423" s="22"/>
      <c r="K423" s="22"/>
      <c r="L423" s="22"/>
      <c r="M423" s="24"/>
      <c r="N423" s="22"/>
      <c r="O423" s="104"/>
      <c r="P423" s="12"/>
      <c r="Q423" s="12"/>
      <c r="R423" s="12"/>
      <c r="S423" s="12"/>
      <c r="T423" s="12"/>
      <c r="U423" s="12"/>
      <c r="V423" s="12"/>
      <c r="W423" s="12"/>
      <c r="X423" s="12"/>
      <c r="Y423" s="12"/>
      <c r="Z423" s="12"/>
      <c r="AA423" s="12"/>
      <c r="AB423" s="12"/>
      <c r="AC423" s="12"/>
      <c r="AD423" s="12"/>
      <c r="AE423" s="12"/>
      <c r="AF423" s="12"/>
      <c r="AG423" s="12"/>
      <c r="AH423" s="12"/>
      <c r="AI423" s="12"/>
      <c r="AJ423" s="12"/>
      <c r="AK423" s="12"/>
      <c r="AL423" s="12"/>
      <c r="AM423" s="12"/>
      <c r="AN423" s="12"/>
      <c r="AO423" s="12"/>
      <c r="AP423" s="12"/>
      <c r="AQ423" s="12"/>
      <c r="AR423" s="12"/>
      <c r="AS423" s="12"/>
      <c r="AT423" s="12"/>
      <c r="AU423" s="12"/>
      <c r="AV423" s="12"/>
      <c r="AW423" s="12"/>
      <c r="AX423" s="12"/>
      <c r="AY423" s="12"/>
      <c r="AZ423" s="12"/>
      <c r="BA423" s="12"/>
      <c r="BB423" s="12"/>
      <c r="BC423" s="12"/>
      <c r="BD423" s="12"/>
      <c r="BE423" s="12"/>
      <c r="BF423" s="12"/>
      <c r="BG423" s="12"/>
      <c r="BH423" s="12"/>
      <c r="BI423" s="12"/>
      <c r="BJ423" s="12"/>
      <c r="BK423" s="12"/>
      <c r="BL423" s="12"/>
      <c r="BM423" s="12"/>
      <c r="BN423" s="12"/>
      <c r="BO423" s="12"/>
      <c r="BP423" s="12"/>
      <c r="BQ423" s="12"/>
      <c r="BR423" s="12"/>
      <c r="BS423" s="12"/>
      <c r="BT423" s="12"/>
      <c r="BU423" s="12"/>
      <c r="BV423" s="12"/>
      <c r="BW423" s="12"/>
      <c r="BX423" s="12"/>
      <c r="BY423" s="12"/>
      <c r="BZ423" s="12"/>
      <c r="CA423" s="12"/>
      <c r="CB423" s="12"/>
      <c r="CC423" s="12"/>
    </row>
    <row r="424" spans="1:81" ht="15.75" x14ac:dyDescent="0.25">
      <c r="A424" s="20"/>
      <c r="B424" s="29"/>
      <c r="C424" s="29"/>
      <c r="D424" s="29"/>
      <c r="E424" s="29"/>
      <c r="F424" s="26"/>
      <c r="G424" s="13"/>
      <c r="H424" s="20"/>
      <c r="I424" s="22"/>
      <c r="J424" s="22"/>
      <c r="K424" s="22"/>
      <c r="L424" s="22"/>
      <c r="M424" s="24"/>
      <c r="N424" s="22"/>
      <c r="O424" s="104"/>
      <c r="P424" s="12"/>
      <c r="Q424" s="12"/>
      <c r="R424" s="12"/>
      <c r="S424" s="12"/>
      <c r="T424" s="12"/>
      <c r="U424" s="12"/>
      <c r="V424" s="12"/>
      <c r="W424" s="12"/>
      <c r="X424" s="12"/>
      <c r="Y424" s="12"/>
      <c r="Z424" s="12"/>
      <c r="AA424" s="12"/>
      <c r="AB424" s="12"/>
      <c r="AC424" s="12"/>
      <c r="AD424" s="12"/>
      <c r="AE424" s="12"/>
      <c r="AF424" s="12"/>
      <c r="AG424" s="12"/>
      <c r="AH424" s="12"/>
      <c r="AI424" s="12"/>
      <c r="AJ424" s="12"/>
      <c r="AK424" s="12"/>
      <c r="AL424" s="12"/>
      <c r="AM424" s="12"/>
      <c r="AN424" s="12"/>
      <c r="AO424" s="12"/>
      <c r="AP424" s="12"/>
      <c r="AQ424" s="12"/>
      <c r="AR424" s="12"/>
      <c r="AS424" s="12"/>
      <c r="AT424" s="12"/>
      <c r="AU424" s="12"/>
      <c r="AV424" s="12"/>
      <c r="AW424" s="12"/>
      <c r="AX424" s="12"/>
      <c r="AY424" s="12"/>
      <c r="AZ424" s="12"/>
      <c r="BA424" s="12"/>
      <c r="BB424" s="12"/>
      <c r="BC424" s="12"/>
      <c r="BD424" s="12"/>
      <c r="BE424" s="12"/>
      <c r="BF424" s="12"/>
      <c r="BG424" s="12"/>
      <c r="BH424" s="12"/>
      <c r="BI424" s="12"/>
      <c r="BJ424" s="12"/>
      <c r="BK424" s="12"/>
      <c r="BL424" s="12"/>
      <c r="BM424" s="12"/>
      <c r="BN424" s="12"/>
      <c r="BO424" s="12"/>
      <c r="BP424" s="12"/>
      <c r="BQ424" s="12"/>
      <c r="BR424" s="12"/>
      <c r="BS424" s="12"/>
      <c r="BT424" s="12"/>
      <c r="BU424" s="12"/>
      <c r="BV424" s="12"/>
      <c r="BW424" s="12"/>
      <c r="BX424" s="12"/>
      <c r="BY424" s="12"/>
      <c r="BZ424" s="12"/>
      <c r="CA424" s="12"/>
      <c r="CB424" s="12"/>
      <c r="CC424" s="12"/>
    </row>
    <row r="425" spans="1:81" ht="15.75" x14ac:dyDescent="0.25">
      <c r="A425" s="20"/>
      <c r="B425" s="29"/>
      <c r="C425" s="29"/>
      <c r="D425" s="29"/>
      <c r="E425" s="29"/>
      <c r="F425" s="26"/>
      <c r="G425" s="13"/>
      <c r="H425" s="20"/>
      <c r="I425" s="22"/>
      <c r="J425" s="22"/>
      <c r="K425" s="22"/>
      <c r="L425" s="22"/>
      <c r="M425" s="24"/>
      <c r="N425" s="22"/>
      <c r="O425" s="104"/>
      <c r="P425" s="12"/>
      <c r="Q425" s="12"/>
      <c r="R425" s="12"/>
      <c r="S425" s="12"/>
      <c r="T425" s="12"/>
      <c r="U425" s="12"/>
      <c r="V425" s="12"/>
      <c r="W425" s="12"/>
      <c r="X425" s="12"/>
      <c r="Y425" s="12"/>
      <c r="Z425" s="12"/>
      <c r="AA425" s="12"/>
      <c r="AB425" s="12"/>
      <c r="AC425" s="12"/>
      <c r="AD425" s="12"/>
      <c r="AE425" s="12"/>
      <c r="AF425" s="12"/>
      <c r="AG425" s="12"/>
      <c r="AH425" s="12"/>
      <c r="AI425" s="12"/>
      <c r="AJ425" s="12"/>
      <c r="AK425" s="12"/>
      <c r="AL425" s="12"/>
      <c r="AM425" s="12"/>
      <c r="AN425" s="12"/>
      <c r="AO425" s="12"/>
      <c r="AP425" s="12"/>
      <c r="AQ425" s="12"/>
      <c r="AR425" s="12"/>
      <c r="AS425" s="12"/>
      <c r="AT425" s="12"/>
      <c r="AU425" s="12"/>
      <c r="AV425" s="12"/>
      <c r="AW425" s="12"/>
      <c r="AX425" s="12"/>
      <c r="AY425" s="12"/>
      <c r="AZ425" s="12"/>
      <c r="BA425" s="12"/>
      <c r="BB425" s="12"/>
      <c r="BC425" s="12"/>
      <c r="BD425" s="12"/>
      <c r="BE425" s="12"/>
      <c r="BF425" s="12"/>
      <c r="BG425" s="12"/>
      <c r="BH425" s="12"/>
      <c r="BI425" s="12"/>
      <c r="BJ425" s="12"/>
      <c r="BK425" s="12"/>
      <c r="BL425" s="12"/>
      <c r="BM425" s="12"/>
      <c r="BN425" s="12"/>
      <c r="BO425" s="12"/>
      <c r="BP425" s="12"/>
      <c r="BQ425" s="12"/>
      <c r="BR425" s="12"/>
      <c r="BS425" s="12"/>
      <c r="BT425" s="12"/>
      <c r="BU425" s="12"/>
      <c r="BV425" s="12"/>
      <c r="BW425" s="12"/>
      <c r="BX425" s="12"/>
      <c r="BY425" s="12"/>
      <c r="BZ425" s="12"/>
      <c r="CA425" s="12"/>
      <c r="CB425" s="12"/>
      <c r="CC425" s="12"/>
    </row>
    <row r="426" spans="1:81" ht="15.75" x14ac:dyDescent="0.25">
      <c r="A426" s="20"/>
      <c r="B426" s="29"/>
      <c r="C426" s="29"/>
      <c r="D426" s="29"/>
      <c r="E426" s="29"/>
      <c r="F426" s="26"/>
      <c r="G426" s="13"/>
      <c r="H426" s="20"/>
      <c r="I426" s="22"/>
      <c r="J426" s="22"/>
      <c r="K426" s="22"/>
      <c r="L426" s="22"/>
      <c r="M426" s="24"/>
      <c r="N426" s="22"/>
      <c r="O426" s="104"/>
      <c r="P426" s="12"/>
      <c r="Q426" s="12"/>
      <c r="R426" s="12"/>
      <c r="S426" s="12"/>
      <c r="T426" s="12"/>
      <c r="U426" s="12"/>
      <c r="V426" s="12"/>
      <c r="W426" s="12"/>
      <c r="X426" s="12"/>
      <c r="Y426" s="12"/>
      <c r="Z426" s="12"/>
      <c r="AA426" s="12"/>
      <c r="AB426" s="12"/>
      <c r="AC426" s="12"/>
      <c r="AD426" s="12"/>
      <c r="AE426" s="12"/>
      <c r="AF426" s="12"/>
      <c r="AG426" s="12"/>
      <c r="AH426" s="12"/>
      <c r="AI426" s="12"/>
      <c r="AJ426" s="12"/>
      <c r="AK426" s="12"/>
      <c r="AL426" s="12"/>
      <c r="AM426" s="12"/>
      <c r="AN426" s="12"/>
      <c r="AO426" s="12"/>
      <c r="AP426" s="12"/>
      <c r="AQ426" s="12"/>
      <c r="AR426" s="12"/>
      <c r="AS426" s="12"/>
      <c r="AT426" s="12"/>
      <c r="AU426" s="12"/>
      <c r="AV426" s="12"/>
      <c r="AW426" s="12"/>
      <c r="AX426" s="12"/>
      <c r="AY426" s="12"/>
      <c r="AZ426" s="12"/>
      <c r="BA426" s="12"/>
      <c r="BB426" s="12"/>
      <c r="BC426" s="12"/>
      <c r="BD426" s="12"/>
      <c r="BE426" s="12"/>
      <c r="BF426" s="12"/>
      <c r="BG426" s="12"/>
      <c r="BH426" s="12"/>
      <c r="BI426" s="12"/>
      <c r="BJ426" s="12"/>
      <c r="BK426" s="12"/>
      <c r="BL426" s="12"/>
      <c r="BM426" s="12"/>
      <c r="BN426" s="12"/>
      <c r="BO426" s="12"/>
      <c r="BP426" s="12"/>
      <c r="BQ426" s="12"/>
      <c r="BR426" s="12"/>
      <c r="BS426" s="12"/>
      <c r="BT426" s="12"/>
      <c r="BU426" s="12"/>
      <c r="BV426" s="12"/>
      <c r="BW426" s="12"/>
      <c r="BX426" s="12"/>
      <c r="BY426" s="12"/>
      <c r="BZ426" s="12"/>
      <c r="CA426" s="12"/>
      <c r="CB426" s="12"/>
      <c r="CC426" s="12"/>
    </row>
    <row r="427" spans="1:81" ht="15.75" x14ac:dyDescent="0.25">
      <c r="A427" s="20"/>
      <c r="B427" s="29"/>
      <c r="C427" s="29"/>
      <c r="D427" s="29"/>
      <c r="E427" s="29"/>
      <c r="F427" s="26"/>
      <c r="G427" s="13"/>
      <c r="H427" s="20"/>
      <c r="I427" s="22"/>
      <c r="J427" s="22"/>
      <c r="K427" s="22"/>
      <c r="L427" s="22"/>
      <c r="M427" s="24"/>
      <c r="N427" s="22"/>
      <c r="O427" s="104"/>
      <c r="P427" s="12"/>
      <c r="Q427" s="12"/>
      <c r="R427" s="12"/>
      <c r="S427" s="12"/>
      <c r="T427" s="12"/>
      <c r="U427" s="12"/>
      <c r="V427" s="12"/>
      <c r="W427" s="12"/>
      <c r="X427" s="12"/>
      <c r="Y427" s="12"/>
      <c r="Z427" s="12"/>
      <c r="AA427" s="12"/>
      <c r="AB427" s="12"/>
      <c r="AC427" s="12"/>
      <c r="AD427" s="12"/>
      <c r="AE427" s="12"/>
      <c r="AF427" s="12"/>
      <c r="AG427" s="12"/>
      <c r="AH427" s="12"/>
      <c r="AI427" s="12"/>
      <c r="AJ427" s="12"/>
      <c r="AK427" s="12"/>
      <c r="AL427" s="12"/>
      <c r="AM427" s="12"/>
      <c r="AN427" s="12"/>
      <c r="AO427" s="12"/>
      <c r="AP427" s="12"/>
      <c r="AQ427" s="12"/>
      <c r="AR427" s="12"/>
      <c r="AS427" s="12"/>
      <c r="AT427" s="12"/>
      <c r="AU427" s="12"/>
      <c r="AV427" s="12"/>
      <c r="AW427" s="12"/>
      <c r="AX427" s="12"/>
      <c r="AY427" s="12"/>
      <c r="AZ427" s="12"/>
      <c r="BA427" s="12"/>
      <c r="BB427" s="12"/>
      <c r="BC427" s="12"/>
      <c r="BD427" s="12"/>
      <c r="BE427" s="12"/>
      <c r="BF427" s="12"/>
      <c r="BG427" s="12"/>
      <c r="BH427" s="12"/>
      <c r="BI427" s="12"/>
      <c r="BJ427" s="12"/>
      <c r="BK427" s="12"/>
      <c r="BL427" s="12"/>
      <c r="BM427" s="12"/>
      <c r="BN427" s="12"/>
      <c r="BO427" s="12"/>
      <c r="BP427" s="12"/>
      <c r="BQ427" s="12"/>
      <c r="BR427" s="12"/>
      <c r="BS427" s="12"/>
      <c r="BT427" s="12"/>
      <c r="BU427" s="12"/>
      <c r="BV427" s="12"/>
      <c r="BW427" s="12"/>
      <c r="BX427" s="12"/>
      <c r="BY427" s="12"/>
      <c r="BZ427" s="12"/>
      <c r="CA427" s="12"/>
      <c r="CB427" s="12"/>
      <c r="CC427" s="12"/>
    </row>
    <row r="428" spans="1:81" ht="15.75" x14ac:dyDescent="0.25">
      <c r="A428" s="20"/>
      <c r="B428" s="29"/>
      <c r="C428" s="29"/>
      <c r="D428" s="29"/>
      <c r="E428" s="29"/>
      <c r="F428" s="26"/>
      <c r="G428" s="13"/>
      <c r="H428" s="20"/>
      <c r="I428" s="22"/>
      <c r="J428" s="22"/>
      <c r="K428" s="22"/>
      <c r="L428" s="22"/>
      <c r="M428" s="24"/>
      <c r="N428" s="22"/>
      <c r="O428" s="104"/>
      <c r="P428" s="12"/>
      <c r="Q428" s="12"/>
      <c r="R428" s="12"/>
      <c r="S428" s="12"/>
      <c r="T428" s="12"/>
      <c r="U428" s="12"/>
      <c r="V428" s="12"/>
      <c r="W428" s="12"/>
      <c r="X428" s="12"/>
      <c r="Y428" s="12"/>
      <c r="Z428" s="12"/>
      <c r="AA428" s="12"/>
      <c r="AB428" s="12"/>
      <c r="AC428" s="12"/>
      <c r="AD428" s="12"/>
      <c r="AE428" s="12"/>
      <c r="AF428" s="12"/>
      <c r="AG428" s="12"/>
      <c r="AH428" s="12"/>
      <c r="AI428" s="12"/>
      <c r="AJ428" s="12"/>
      <c r="AK428" s="12"/>
      <c r="AL428" s="12"/>
      <c r="AM428" s="12"/>
      <c r="AN428" s="12"/>
      <c r="AO428" s="12"/>
      <c r="AP428" s="12"/>
      <c r="AQ428" s="12"/>
      <c r="AR428" s="12"/>
      <c r="AS428" s="12"/>
      <c r="AT428" s="12"/>
      <c r="AU428" s="12"/>
      <c r="AV428" s="12"/>
      <c r="AW428" s="12"/>
      <c r="AX428" s="12"/>
      <c r="AY428" s="12"/>
      <c r="AZ428" s="12"/>
      <c r="BA428" s="12"/>
      <c r="BB428" s="12"/>
      <c r="BC428" s="12"/>
      <c r="BD428" s="12"/>
      <c r="BE428" s="12"/>
      <c r="BF428" s="12"/>
      <c r="BG428" s="12"/>
      <c r="BH428" s="12"/>
      <c r="BI428" s="12"/>
      <c r="BJ428" s="12"/>
      <c r="BK428" s="12"/>
      <c r="BL428" s="12"/>
      <c r="BM428" s="12"/>
      <c r="BN428" s="12"/>
      <c r="BO428" s="12"/>
      <c r="BP428" s="12"/>
      <c r="BQ428" s="12"/>
      <c r="BR428" s="12"/>
      <c r="BS428" s="12"/>
      <c r="BT428" s="12"/>
      <c r="BU428" s="12"/>
      <c r="BV428" s="12"/>
      <c r="BW428" s="12"/>
      <c r="BX428" s="12"/>
      <c r="BY428" s="12"/>
      <c r="BZ428" s="12"/>
      <c r="CA428" s="12"/>
      <c r="CB428" s="12"/>
      <c r="CC428" s="12"/>
    </row>
    <row r="429" spans="1:81" ht="15.75" x14ac:dyDescent="0.25">
      <c r="A429" s="20"/>
      <c r="B429" s="29"/>
      <c r="C429" s="29"/>
      <c r="D429" s="29"/>
      <c r="E429" s="29"/>
      <c r="F429" s="26"/>
      <c r="G429" s="13"/>
      <c r="H429" s="20"/>
      <c r="I429" s="22"/>
      <c r="J429" s="22"/>
      <c r="K429" s="22"/>
      <c r="L429" s="22"/>
      <c r="M429" s="24"/>
      <c r="N429" s="22"/>
      <c r="O429" s="104"/>
      <c r="P429" s="12"/>
      <c r="Q429" s="12"/>
      <c r="R429" s="12"/>
      <c r="S429" s="12"/>
      <c r="T429" s="12"/>
      <c r="U429" s="12"/>
      <c r="V429" s="12"/>
      <c r="W429" s="12"/>
      <c r="X429" s="12"/>
      <c r="Y429" s="12"/>
      <c r="Z429" s="12"/>
      <c r="AA429" s="12"/>
      <c r="AB429" s="12"/>
      <c r="AC429" s="12"/>
      <c r="AD429" s="12"/>
      <c r="AE429" s="12"/>
      <c r="AF429" s="12"/>
      <c r="AG429" s="12"/>
      <c r="AH429" s="12"/>
      <c r="AI429" s="12"/>
      <c r="AJ429" s="12"/>
      <c r="AK429" s="12"/>
      <c r="AL429" s="12"/>
      <c r="AM429" s="12"/>
      <c r="AN429" s="12"/>
      <c r="AO429" s="12"/>
      <c r="AP429" s="12"/>
      <c r="AQ429" s="12"/>
      <c r="AR429" s="12"/>
      <c r="AS429" s="12"/>
      <c r="AT429" s="12"/>
      <c r="AU429" s="12"/>
      <c r="AV429" s="12"/>
      <c r="AW429" s="12"/>
      <c r="AX429" s="12"/>
      <c r="AY429" s="12"/>
      <c r="AZ429" s="12"/>
      <c r="BA429" s="12"/>
      <c r="BB429" s="12"/>
      <c r="BC429" s="12"/>
      <c r="BD429" s="12"/>
      <c r="BE429" s="12"/>
      <c r="BF429" s="12"/>
      <c r="BG429" s="12"/>
      <c r="BH429" s="12"/>
      <c r="BI429" s="12"/>
      <c r="BJ429" s="12"/>
      <c r="BK429" s="12"/>
      <c r="BL429" s="12"/>
      <c r="BM429" s="12"/>
      <c r="BN429" s="12"/>
      <c r="BO429" s="12"/>
      <c r="BP429" s="12"/>
      <c r="BQ429" s="12"/>
      <c r="BR429" s="12"/>
      <c r="BS429" s="12"/>
      <c r="BT429" s="12"/>
      <c r="BU429" s="12"/>
      <c r="BV429" s="12"/>
      <c r="BW429" s="12"/>
      <c r="BX429" s="12"/>
      <c r="BY429" s="12"/>
      <c r="BZ429" s="12"/>
      <c r="CA429" s="12"/>
      <c r="CB429" s="12"/>
      <c r="CC429" s="12"/>
    </row>
    <row r="430" spans="1:81" ht="15.75" x14ac:dyDescent="0.25">
      <c r="A430" s="20"/>
      <c r="B430" s="29"/>
      <c r="C430" s="29"/>
      <c r="D430" s="29"/>
      <c r="E430" s="29"/>
      <c r="F430" s="26"/>
      <c r="G430" s="13"/>
      <c r="H430" s="20"/>
      <c r="I430" s="22"/>
      <c r="J430" s="22"/>
      <c r="K430" s="22"/>
      <c r="L430" s="22"/>
      <c r="M430" s="24"/>
      <c r="N430" s="22"/>
      <c r="O430" s="104"/>
      <c r="P430" s="12"/>
      <c r="Q430" s="12"/>
      <c r="R430" s="12"/>
      <c r="S430" s="12"/>
      <c r="T430" s="12"/>
      <c r="U430" s="12"/>
      <c r="V430" s="12"/>
      <c r="W430" s="12"/>
      <c r="X430" s="12"/>
      <c r="Y430" s="12"/>
      <c r="Z430" s="12"/>
      <c r="AA430" s="12"/>
      <c r="AB430" s="12"/>
      <c r="AC430" s="12"/>
      <c r="AD430" s="12"/>
      <c r="AE430" s="12"/>
      <c r="AF430" s="12"/>
      <c r="AG430" s="12"/>
      <c r="AH430" s="12"/>
      <c r="AI430" s="12"/>
      <c r="AJ430" s="12"/>
      <c r="AK430" s="12"/>
      <c r="AL430" s="12"/>
      <c r="AM430" s="12"/>
      <c r="AN430" s="12"/>
      <c r="AO430" s="12"/>
      <c r="AP430" s="12"/>
      <c r="AQ430" s="12"/>
      <c r="AR430" s="12"/>
      <c r="AS430" s="12"/>
      <c r="AT430" s="12"/>
      <c r="AU430" s="12"/>
      <c r="AV430" s="12"/>
      <c r="AW430" s="12"/>
      <c r="AX430" s="12"/>
      <c r="AY430" s="12"/>
      <c r="AZ430" s="12"/>
      <c r="BA430" s="12"/>
      <c r="BB430" s="12"/>
      <c r="BC430" s="12"/>
      <c r="BD430" s="12"/>
      <c r="BE430" s="12"/>
      <c r="BF430" s="12"/>
      <c r="BG430" s="12"/>
      <c r="BH430" s="12"/>
      <c r="BI430" s="12"/>
      <c r="BJ430" s="12"/>
      <c r="BK430" s="12"/>
      <c r="BL430" s="12"/>
      <c r="BM430" s="12"/>
      <c r="BN430" s="12"/>
      <c r="BO430" s="12"/>
      <c r="BP430" s="12"/>
      <c r="BQ430" s="12"/>
      <c r="BR430" s="12"/>
      <c r="BS430" s="12"/>
      <c r="BT430" s="12"/>
      <c r="BU430" s="12"/>
      <c r="BV430" s="12"/>
      <c r="BW430" s="12"/>
      <c r="BX430" s="12"/>
      <c r="BY430" s="12"/>
      <c r="BZ430" s="12"/>
      <c r="CA430" s="12"/>
      <c r="CB430" s="12"/>
      <c r="CC430" s="12"/>
    </row>
    <row r="431" spans="1:81" ht="15.75" x14ac:dyDescent="0.25">
      <c r="A431" s="20"/>
      <c r="B431" s="29"/>
      <c r="C431" s="29"/>
      <c r="D431" s="29"/>
      <c r="E431" s="29"/>
      <c r="F431" s="26"/>
      <c r="G431" s="13"/>
      <c r="H431" s="20"/>
      <c r="I431" s="22"/>
      <c r="J431" s="22"/>
      <c r="K431" s="22"/>
      <c r="L431" s="22"/>
      <c r="M431" s="24"/>
      <c r="N431" s="22"/>
      <c r="O431" s="104"/>
      <c r="P431" s="12"/>
      <c r="Q431" s="12"/>
      <c r="R431" s="12"/>
      <c r="S431" s="12"/>
      <c r="T431" s="12"/>
      <c r="U431" s="12"/>
      <c r="V431" s="12"/>
      <c r="W431" s="12"/>
      <c r="X431" s="12"/>
      <c r="Y431" s="12"/>
      <c r="Z431" s="12"/>
      <c r="AA431" s="12"/>
      <c r="AB431" s="12"/>
      <c r="AC431" s="12"/>
      <c r="AD431" s="12"/>
      <c r="AE431" s="12"/>
      <c r="AF431" s="12"/>
      <c r="AG431" s="12"/>
      <c r="AH431" s="12"/>
      <c r="AI431" s="12"/>
      <c r="AJ431" s="12"/>
      <c r="AK431" s="12"/>
      <c r="AL431" s="12"/>
      <c r="AM431" s="12"/>
      <c r="AN431" s="12"/>
      <c r="AO431" s="12"/>
      <c r="AP431" s="12"/>
      <c r="AQ431" s="12"/>
      <c r="AR431" s="12"/>
      <c r="AS431" s="12"/>
      <c r="AT431" s="12"/>
      <c r="AU431" s="12"/>
      <c r="AV431" s="12"/>
      <c r="AW431" s="12"/>
      <c r="AX431" s="12"/>
      <c r="AY431" s="12"/>
      <c r="AZ431" s="12"/>
      <c r="BA431" s="12"/>
      <c r="BB431" s="12"/>
      <c r="BC431" s="12"/>
      <c r="BD431" s="12"/>
      <c r="BE431" s="12"/>
      <c r="BF431" s="12"/>
      <c r="BG431" s="12"/>
      <c r="BH431" s="12"/>
      <c r="BI431" s="12"/>
      <c r="BJ431" s="12"/>
      <c r="BK431" s="12"/>
      <c r="BL431" s="12"/>
      <c r="BM431" s="12"/>
      <c r="BN431" s="12"/>
      <c r="BO431" s="12"/>
      <c r="BP431" s="12"/>
      <c r="BQ431" s="12"/>
      <c r="BR431" s="12"/>
      <c r="BS431" s="12"/>
      <c r="BT431" s="12"/>
      <c r="BU431" s="12"/>
      <c r="BV431" s="12"/>
      <c r="BW431" s="12"/>
      <c r="BX431" s="12"/>
      <c r="BY431" s="12"/>
      <c r="BZ431" s="12"/>
      <c r="CA431" s="12"/>
      <c r="CB431" s="12"/>
      <c r="CC431" s="12"/>
    </row>
    <row r="432" spans="1:81" ht="15.75" x14ac:dyDescent="0.25">
      <c r="A432" s="20"/>
      <c r="B432" s="29"/>
      <c r="C432" s="29"/>
      <c r="D432" s="29"/>
      <c r="E432" s="29"/>
      <c r="F432" s="26"/>
      <c r="G432" s="13"/>
      <c r="H432" s="20"/>
      <c r="I432" s="22"/>
      <c r="J432" s="22"/>
      <c r="K432" s="22"/>
      <c r="L432" s="22"/>
      <c r="M432" s="24"/>
      <c r="N432" s="22"/>
      <c r="O432" s="104"/>
      <c r="P432" s="12"/>
      <c r="Q432" s="12"/>
      <c r="R432" s="12"/>
      <c r="S432" s="12"/>
      <c r="T432" s="12"/>
      <c r="U432" s="12"/>
      <c r="V432" s="12"/>
      <c r="W432" s="12"/>
      <c r="X432" s="12"/>
      <c r="Y432" s="12"/>
      <c r="Z432" s="12"/>
      <c r="AA432" s="12"/>
      <c r="AB432" s="12"/>
      <c r="AC432" s="12"/>
      <c r="AD432" s="12"/>
      <c r="AE432" s="12"/>
      <c r="AF432" s="12"/>
      <c r="AG432" s="12"/>
      <c r="AH432" s="12"/>
      <c r="AI432" s="12"/>
      <c r="AJ432" s="12"/>
      <c r="AK432" s="12"/>
      <c r="AL432" s="12"/>
      <c r="AM432" s="12"/>
      <c r="AN432" s="12"/>
      <c r="AO432" s="12"/>
      <c r="AP432" s="12"/>
      <c r="AQ432" s="12"/>
      <c r="AR432" s="12"/>
      <c r="AS432" s="12"/>
      <c r="AT432" s="12"/>
      <c r="AU432" s="12"/>
      <c r="AV432" s="12"/>
      <c r="AW432" s="12"/>
      <c r="AX432" s="12"/>
      <c r="AY432" s="12"/>
      <c r="AZ432" s="12"/>
      <c r="BA432" s="12"/>
      <c r="BB432" s="12"/>
      <c r="BC432" s="12"/>
      <c r="BD432" s="12"/>
      <c r="BE432" s="12"/>
      <c r="BF432" s="12"/>
      <c r="BG432" s="12"/>
      <c r="BH432" s="12"/>
      <c r="BI432" s="12"/>
      <c r="BJ432" s="12"/>
      <c r="BK432" s="12"/>
      <c r="BL432" s="12"/>
      <c r="BM432" s="12"/>
      <c r="BN432" s="12"/>
      <c r="BO432" s="12"/>
      <c r="BP432" s="12"/>
      <c r="BQ432" s="12"/>
      <c r="BR432" s="12"/>
      <c r="BS432" s="12"/>
      <c r="BT432" s="12"/>
      <c r="BU432" s="12"/>
      <c r="BV432" s="12"/>
      <c r="BW432" s="12"/>
      <c r="BX432" s="12"/>
      <c r="BY432" s="12"/>
      <c r="BZ432" s="12"/>
      <c r="CA432" s="12"/>
      <c r="CB432" s="12"/>
      <c r="CC432" s="12"/>
    </row>
    <row r="433" spans="1:81" ht="15.75" x14ac:dyDescent="0.25">
      <c r="A433" s="20"/>
      <c r="B433" s="29"/>
      <c r="C433" s="29"/>
      <c r="D433" s="29"/>
      <c r="E433" s="29"/>
      <c r="F433" s="26"/>
      <c r="G433" s="13"/>
      <c r="H433" s="20"/>
      <c r="I433" s="22"/>
      <c r="J433" s="22"/>
      <c r="K433" s="22"/>
      <c r="L433" s="22"/>
      <c r="M433" s="24"/>
      <c r="N433" s="22"/>
      <c r="O433" s="104"/>
      <c r="P433" s="12"/>
      <c r="Q433" s="12"/>
      <c r="R433" s="12"/>
      <c r="S433" s="12"/>
      <c r="T433" s="12"/>
      <c r="U433" s="12"/>
      <c r="V433" s="12"/>
      <c r="W433" s="12"/>
      <c r="X433" s="12"/>
      <c r="Y433" s="12"/>
      <c r="Z433" s="12"/>
      <c r="AA433" s="12"/>
      <c r="AB433" s="12"/>
      <c r="AC433" s="12"/>
      <c r="AD433" s="12"/>
      <c r="AE433" s="12"/>
      <c r="AF433" s="12"/>
      <c r="AG433" s="12"/>
      <c r="AH433" s="12"/>
      <c r="AI433" s="12"/>
      <c r="AJ433" s="12"/>
      <c r="AK433" s="12"/>
      <c r="AL433" s="12"/>
      <c r="AM433" s="12"/>
      <c r="AN433" s="12"/>
      <c r="AO433" s="12"/>
      <c r="AP433" s="12"/>
      <c r="AQ433" s="12"/>
      <c r="AR433" s="12"/>
      <c r="AS433" s="12"/>
      <c r="AT433" s="12"/>
      <c r="AU433" s="12"/>
      <c r="AV433" s="12"/>
      <c r="AW433" s="12"/>
      <c r="AX433" s="12"/>
      <c r="AY433" s="12"/>
      <c r="AZ433" s="12"/>
      <c r="BA433" s="12"/>
      <c r="BB433" s="12"/>
      <c r="BC433" s="12"/>
      <c r="BD433" s="12"/>
      <c r="BE433" s="12"/>
      <c r="BF433" s="12"/>
      <c r="BG433" s="12"/>
      <c r="BH433" s="12"/>
      <c r="BI433" s="12"/>
      <c r="BJ433" s="12"/>
      <c r="BK433" s="12"/>
      <c r="BL433" s="12"/>
      <c r="BM433" s="12"/>
      <c r="BN433" s="12"/>
      <c r="BO433" s="12"/>
      <c r="BP433" s="12"/>
      <c r="BQ433" s="12"/>
      <c r="BR433" s="12"/>
      <c r="BS433" s="12"/>
      <c r="BT433" s="12"/>
      <c r="BU433" s="12"/>
      <c r="BV433" s="12"/>
      <c r="BW433" s="12"/>
      <c r="BX433" s="12"/>
      <c r="BY433" s="12"/>
      <c r="BZ433" s="12"/>
      <c r="CA433" s="12"/>
      <c r="CB433" s="12"/>
      <c r="CC433" s="12"/>
    </row>
    <row r="434" spans="1:81" ht="15.75" x14ac:dyDescent="0.25">
      <c r="A434" s="20"/>
      <c r="B434" s="29"/>
      <c r="C434" s="29"/>
      <c r="D434" s="29"/>
      <c r="E434" s="29"/>
      <c r="F434" s="26"/>
      <c r="G434" s="13"/>
      <c r="H434" s="20"/>
      <c r="I434" s="22"/>
      <c r="J434" s="22"/>
      <c r="K434" s="22"/>
      <c r="L434" s="22"/>
      <c r="M434" s="24"/>
      <c r="N434" s="22"/>
      <c r="O434" s="104"/>
      <c r="P434" s="12"/>
      <c r="Q434" s="12"/>
      <c r="R434" s="12"/>
      <c r="S434" s="12"/>
      <c r="T434" s="12"/>
      <c r="U434" s="12"/>
      <c r="V434" s="12"/>
      <c r="W434" s="12"/>
      <c r="X434" s="12"/>
      <c r="Y434" s="12"/>
      <c r="Z434" s="12"/>
      <c r="AA434" s="12"/>
      <c r="AB434" s="12"/>
      <c r="AC434" s="12"/>
      <c r="AD434" s="12"/>
      <c r="AE434" s="12"/>
      <c r="AF434" s="12"/>
      <c r="AG434" s="12"/>
      <c r="AH434" s="12"/>
      <c r="AI434" s="12"/>
      <c r="AJ434" s="12"/>
      <c r="AK434" s="12"/>
      <c r="AL434" s="12"/>
      <c r="AM434" s="12"/>
      <c r="AN434" s="12"/>
      <c r="AO434" s="12"/>
      <c r="AP434" s="12"/>
      <c r="AQ434" s="12"/>
      <c r="AR434" s="12"/>
      <c r="AS434" s="12"/>
      <c r="AT434" s="12"/>
      <c r="AU434" s="12"/>
      <c r="AV434" s="12"/>
      <c r="AW434" s="12"/>
      <c r="AX434" s="12"/>
      <c r="AY434" s="12"/>
      <c r="AZ434" s="12"/>
      <c r="BA434" s="12"/>
      <c r="BB434" s="12"/>
      <c r="BC434" s="12"/>
      <c r="BD434" s="12"/>
      <c r="BE434" s="12"/>
      <c r="BF434" s="12"/>
      <c r="BG434" s="12"/>
      <c r="BH434" s="12"/>
      <c r="BI434" s="12"/>
      <c r="BJ434" s="12"/>
      <c r="BK434" s="12"/>
      <c r="BL434" s="12"/>
      <c r="BM434" s="12"/>
      <c r="BN434" s="12"/>
      <c r="BO434" s="12"/>
      <c r="BP434" s="12"/>
      <c r="BQ434" s="12"/>
      <c r="BR434" s="12"/>
      <c r="BS434" s="12"/>
      <c r="BT434" s="12"/>
      <c r="BU434" s="12"/>
      <c r="BV434" s="12"/>
      <c r="BW434" s="12"/>
      <c r="BX434" s="12"/>
      <c r="BY434" s="12"/>
      <c r="BZ434" s="12"/>
      <c r="CA434" s="12"/>
      <c r="CB434" s="12"/>
      <c r="CC434" s="12"/>
    </row>
    <row r="435" spans="1:81" ht="15.75" x14ac:dyDescent="0.25">
      <c r="A435" s="20"/>
      <c r="B435" s="29"/>
      <c r="C435" s="29"/>
      <c r="D435" s="29"/>
      <c r="E435" s="29"/>
      <c r="F435" s="26"/>
      <c r="G435" s="13"/>
      <c r="H435" s="20"/>
      <c r="I435" s="22"/>
      <c r="J435" s="22"/>
      <c r="K435" s="22"/>
      <c r="L435" s="22"/>
      <c r="M435" s="24"/>
      <c r="N435" s="22"/>
      <c r="O435" s="104"/>
      <c r="P435" s="12"/>
      <c r="Q435" s="12"/>
      <c r="R435" s="12"/>
      <c r="S435" s="12"/>
      <c r="T435" s="12"/>
      <c r="U435" s="12"/>
      <c r="V435" s="12"/>
      <c r="W435" s="12"/>
      <c r="X435" s="12"/>
      <c r="Y435" s="12"/>
      <c r="Z435" s="12"/>
      <c r="AA435" s="12"/>
      <c r="AB435" s="12"/>
      <c r="AC435" s="12"/>
      <c r="AD435" s="12"/>
      <c r="AE435" s="12"/>
      <c r="AF435" s="12"/>
      <c r="AG435" s="12"/>
      <c r="AH435" s="12"/>
      <c r="AI435" s="12"/>
      <c r="AJ435" s="12"/>
      <c r="AK435" s="12"/>
      <c r="AL435" s="12"/>
      <c r="AM435" s="12"/>
      <c r="AN435" s="12"/>
      <c r="AO435" s="12"/>
      <c r="AP435" s="12"/>
      <c r="AQ435" s="12"/>
      <c r="AR435" s="12"/>
      <c r="AS435" s="12"/>
      <c r="AT435" s="12"/>
      <c r="AU435" s="12"/>
      <c r="AV435" s="12"/>
      <c r="AW435" s="12"/>
      <c r="AX435" s="12"/>
      <c r="AY435" s="12"/>
      <c r="AZ435" s="12"/>
      <c r="BA435" s="12"/>
      <c r="BB435" s="12"/>
      <c r="BC435" s="12"/>
      <c r="BD435" s="12"/>
      <c r="BE435" s="12"/>
      <c r="BF435" s="12"/>
      <c r="BG435" s="12"/>
      <c r="BH435" s="12"/>
      <c r="BI435" s="12"/>
      <c r="BJ435" s="12"/>
      <c r="BK435" s="12"/>
      <c r="BL435" s="12"/>
      <c r="BM435" s="12"/>
      <c r="BN435" s="12"/>
      <c r="BO435" s="12"/>
      <c r="BP435" s="12"/>
      <c r="BQ435" s="12"/>
      <c r="BR435" s="12"/>
      <c r="BS435" s="12"/>
      <c r="BT435" s="12"/>
      <c r="BU435" s="12"/>
      <c r="BV435" s="12"/>
      <c r="BW435" s="12"/>
      <c r="BX435" s="12"/>
      <c r="BY435" s="12"/>
      <c r="BZ435" s="12"/>
      <c r="CA435" s="12"/>
      <c r="CB435" s="12"/>
      <c r="CC435" s="12"/>
    </row>
    <row r="436" spans="1:81" ht="15.75" x14ac:dyDescent="0.25">
      <c r="A436" s="20"/>
      <c r="B436" s="29"/>
      <c r="C436" s="29"/>
      <c r="D436" s="29"/>
      <c r="E436" s="29"/>
      <c r="F436" s="26"/>
      <c r="G436" s="13"/>
      <c r="H436" s="20"/>
      <c r="I436" s="22"/>
      <c r="J436" s="22"/>
      <c r="K436" s="22"/>
      <c r="L436" s="22"/>
      <c r="M436" s="24"/>
      <c r="N436" s="22"/>
      <c r="O436" s="104"/>
      <c r="P436" s="12"/>
      <c r="Q436" s="12"/>
      <c r="R436" s="12"/>
      <c r="S436" s="12"/>
      <c r="T436" s="12"/>
      <c r="U436" s="12"/>
      <c r="V436" s="12"/>
      <c r="W436" s="12"/>
      <c r="X436" s="12"/>
      <c r="Y436" s="12"/>
      <c r="Z436" s="12"/>
      <c r="AA436" s="12"/>
      <c r="AB436" s="12"/>
      <c r="AC436" s="12"/>
      <c r="AD436" s="12"/>
      <c r="AE436" s="12"/>
      <c r="AF436" s="12"/>
      <c r="AG436" s="12"/>
      <c r="AH436" s="12"/>
      <c r="AI436" s="12"/>
      <c r="AJ436" s="12"/>
      <c r="AK436" s="12"/>
      <c r="AL436" s="12"/>
      <c r="AM436" s="12"/>
      <c r="AN436" s="12"/>
      <c r="AO436" s="12"/>
      <c r="AP436" s="12"/>
      <c r="AQ436" s="12"/>
      <c r="AR436" s="12"/>
      <c r="AS436" s="12"/>
      <c r="AT436" s="12"/>
      <c r="AU436" s="12"/>
      <c r="AV436" s="12"/>
      <c r="AW436" s="12"/>
      <c r="AX436" s="12"/>
      <c r="AY436" s="12"/>
      <c r="AZ436" s="12"/>
      <c r="BA436" s="12"/>
      <c r="BB436" s="12"/>
      <c r="BC436" s="12"/>
      <c r="BD436" s="12"/>
      <c r="BE436" s="12"/>
      <c r="BF436" s="12"/>
      <c r="BG436" s="12"/>
      <c r="BH436" s="12"/>
      <c r="BI436" s="12"/>
      <c r="BJ436" s="12"/>
      <c r="BK436" s="12"/>
      <c r="BL436" s="12"/>
      <c r="BM436" s="12"/>
      <c r="BN436" s="12"/>
      <c r="BO436" s="12"/>
      <c r="BP436" s="12"/>
      <c r="BQ436" s="12"/>
      <c r="BR436" s="12"/>
      <c r="BS436" s="12"/>
      <c r="BT436" s="12"/>
      <c r="BU436" s="12"/>
      <c r="BV436" s="12"/>
      <c r="BW436" s="12"/>
      <c r="BX436" s="12"/>
      <c r="BY436" s="12"/>
      <c r="BZ436" s="12"/>
      <c r="CA436" s="12"/>
      <c r="CB436" s="12"/>
      <c r="CC436" s="12"/>
    </row>
    <row r="437" spans="1:81" ht="15.75" x14ac:dyDescent="0.25">
      <c r="A437" s="20"/>
      <c r="B437" s="29"/>
      <c r="C437" s="29"/>
      <c r="D437" s="29"/>
      <c r="E437" s="29"/>
      <c r="F437" s="26"/>
      <c r="G437" s="13"/>
      <c r="H437" s="20"/>
      <c r="I437" s="22"/>
      <c r="J437" s="22"/>
      <c r="K437" s="22"/>
      <c r="L437" s="22"/>
      <c r="M437" s="24"/>
      <c r="N437" s="22"/>
      <c r="O437" s="104"/>
      <c r="P437" s="12"/>
      <c r="Q437" s="12"/>
      <c r="R437" s="12"/>
      <c r="S437" s="12"/>
      <c r="T437" s="12"/>
      <c r="U437" s="12"/>
      <c r="V437" s="12"/>
      <c r="W437" s="12"/>
      <c r="X437" s="12"/>
      <c r="Y437" s="12"/>
      <c r="Z437" s="12"/>
      <c r="AA437" s="12"/>
      <c r="AB437" s="12"/>
      <c r="AC437" s="12"/>
      <c r="AD437" s="12"/>
      <c r="AE437" s="12"/>
      <c r="AF437" s="12"/>
      <c r="AG437" s="12"/>
      <c r="AH437" s="12"/>
      <c r="AI437" s="12"/>
      <c r="AJ437" s="12"/>
      <c r="AK437" s="12"/>
      <c r="AL437" s="12"/>
      <c r="AM437" s="12"/>
      <c r="AN437" s="12"/>
      <c r="AO437" s="12"/>
      <c r="AP437" s="12"/>
      <c r="AQ437" s="12"/>
      <c r="AR437" s="12"/>
      <c r="AS437" s="12"/>
      <c r="AT437" s="12"/>
      <c r="AU437" s="12"/>
      <c r="AV437" s="12"/>
      <c r="AW437" s="12"/>
      <c r="AX437" s="12"/>
      <c r="AY437" s="12"/>
      <c r="AZ437" s="12"/>
      <c r="BA437" s="12"/>
      <c r="BB437" s="12"/>
      <c r="BC437" s="12"/>
      <c r="BD437" s="12"/>
      <c r="BE437" s="12"/>
      <c r="BF437" s="12"/>
      <c r="BG437" s="12"/>
      <c r="BH437" s="12"/>
      <c r="BI437" s="12"/>
      <c r="BJ437" s="12"/>
      <c r="BK437" s="12"/>
      <c r="BL437" s="12"/>
      <c r="BM437" s="12"/>
      <c r="BN437" s="12"/>
      <c r="BO437" s="12"/>
      <c r="BP437" s="12"/>
      <c r="BQ437" s="12"/>
      <c r="BR437" s="12"/>
      <c r="BS437" s="12"/>
      <c r="BT437" s="12"/>
      <c r="BU437" s="12"/>
      <c r="BV437" s="12"/>
      <c r="BW437" s="12"/>
      <c r="BX437" s="12"/>
      <c r="BY437" s="12"/>
      <c r="BZ437" s="12"/>
      <c r="CA437" s="12"/>
      <c r="CB437" s="12"/>
      <c r="CC437" s="12"/>
    </row>
    <row r="438" spans="1:81" ht="15.75" x14ac:dyDescent="0.25">
      <c r="A438" s="20"/>
      <c r="B438" s="29"/>
      <c r="C438" s="29"/>
      <c r="D438" s="29"/>
      <c r="E438" s="29"/>
      <c r="F438" s="26"/>
      <c r="G438" s="13"/>
      <c r="H438" s="20"/>
      <c r="I438" s="22"/>
      <c r="J438" s="22"/>
      <c r="K438" s="22"/>
      <c r="L438" s="22"/>
      <c r="M438" s="24"/>
      <c r="N438" s="22"/>
      <c r="O438" s="104"/>
      <c r="P438" s="12"/>
      <c r="Q438" s="12"/>
      <c r="R438" s="12"/>
      <c r="S438" s="12"/>
      <c r="T438" s="12"/>
      <c r="U438" s="12"/>
      <c r="V438" s="12"/>
      <c r="W438" s="12"/>
      <c r="X438" s="12"/>
      <c r="Y438" s="12"/>
      <c r="Z438" s="12"/>
      <c r="AA438" s="12"/>
      <c r="AB438" s="12"/>
      <c r="AC438" s="12"/>
      <c r="AD438" s="12"/>
      <c r="AE438" s="12"/>
      <c r="AF438" s="12"/>
      <c r="AG438" s="12"/>
      <c r="AH438" s="12"/>
      <c r="AI438" s="12"/>
      <c r="AJ438" s="12"/>
      <c r="AK438" s="12"/>
      <c r="AL438" s="12"/>
      <c r="AM438" s="12"/>
      <c r="AN438" s="12"/>
      <c r="AO438" s="12"/>
      <c r="AP438" s="12"/>
      <c r="AQ438" s="12"/>
      <c r="AR438" s="12"/>
      <c r="AS438" s="12"/>
      <c r="AT438" s="12"/>
      <c r="AU438" s="12"/>
      <c r="AV438" s="12"/>
      <c r="AW438" s="12"/>
      <c r="AX438" s="12"/>
      <c r="AY438" s="12"/>
      <c r="AZ438" s="12"/>
      <c r="BA438" s="12"/>
      <c r="BB438" s="12"/>
      <c r="BC438" s="12"/>
      <c r="BD438" s="12"/>
      <c r="BE438" s="12"/>
      <c r="BF438" s="12"/>
      <c r="BG438" s="12"/>
      <c r="BH438" s="12"/>
      <c r="BI438" s="12"/>
      <c r="BJ438" s="12"/>
      <c r="BK438" s="12"/>
      <c r="BL438" s="12"/>
      <c r="BM438" s="12"/>
      <c r="BN438" s="12"/>
      <c r="BO438" s="12"/>
      <c r="BP438" s="12"/>
      <c r="BQ438" s="12"/>
      <c r="BR438" s="12"/>
      <c r="BS438" s="12"/>
      <c r="BT438" s="12"/>
      <c r="BU438" s="12"/>
      <c r="BV438" s="12"/>
      <c r="BW438" s="12"/>
      <c r="BX438" s="12"/>
      <c r="BY438" s="12"/>
      <c r="BZ438" s="12"/>
      <c r="CA438" s="12"/>
      <c r="CB438" s="12"/>
      <c r="CC438" s="12"/>
    </row>
    <row r="439" spans="1:81" ht="15.75" x14ac:dyDescent="0.25">
      <c r="A439" s="20"/>
      <c r="B439" s="29"/>
      <c r="C439" s="29"/>
      <c r="D439" s="29"/>
      <c r="E439" s="29"/>
      <c r="F439" s="26"/>
      <c r="G439" s="13"/>
      <c r="H439" s="20"/>
      <c r="I439" s="22"/>
      <c r="J439" s="22"/>
      <c r="K439" s="22"/>
      <c r="L439" s="22"/>
      <c r="M439" s="24"/>
      <c r="N439" s="22"/>
      <c r="O439" s="104"/>
      <c r="P439" s="12"/>
      <c r="Q439" s="12"/>
      <c r="R439" s="12"/>
      <c r="S439" s="12"/>
      <c r="T439" s="12"/>
      <c r="U439" s="12"/>
      <c r="V439" s="12"/>
      <c r="W439" s="12"/>
      <c r="X439" s="12"/>
      <c r="Y439" s="12"/>
      <c r="Z439" s="12"/>
      <c r="AA439" s="12"/>
      <c r="AB439" s="12"/>
      <c r="AC439" s="12"/>
      <c r="AD439" s="12"/>
      <c r="AE439" s="12"/>
      <c r="AF439" s="12"/>
      <c r="AG439" s="12"/>
      <c r="AH439" s="12"/>
      <c r="AI439" s="12"/>
      <c r="AJ439" s="12"/>
      <c r="AK439" s="12"/>
      <c r="AL439" s="12"/>
      <c r="AM439" s="12"/>
      <c r="AN439" s="12"/>
      <c r="AO439" s="12"/>
      <c r="AP439" s="12"/>
      <c r="AQ439" s="12"/>
      <c r="AR439" s="12"/>
      <c r="AS439" s="12"/>
      <c r="AT439" s="12"/>
      <c r="AU439" s="12"/>
      <c r="AV439" s="12"/>
      <c r="AW439" s="12"/>
      <c r="AX439" s="12"/>
      <c r="AY439" s="12"/>
      <c r="AZ439" s="12"/>
      <c r="BA439" s="12"/>
      <c r="BB439" s="12"/>
      <c r="BC439" s="12"/>
      <c r="BD439" s="12"/>
      <c r="BE439" s="12"/>
      <c r="BF439" s="12"/>
      <c r="BG439" s="12"/>
      <c r="BH439" s="12"/>
      <c r="BI439" s="12"/>
      <c r="BJ439" s="12"/>
      <c r="BK439" s="12"/>
      <c r="BL439" s="12"/>
      <c r="BM439" s="12"/>
      <c r="BN439" s="12"/>
      <c r="BO439" s="12"/>
      <c r="BP439" s="12"/>
      <c r="BQ439" s="12"/>
      <c r="BR439" s="12"/>
      <c r="BS439" s="12"/>
      <c r="BT439" s="12"/>
      <c r="BU439" s="12"/>
      <c r="BV439" s="12"/>
      <c r="BW439" s="12"/>
      <c r="BX439" s="12"/>
      <c r="BY439" s="12"/>
      <c r="BZ439" s="12"/>
      <c r="CA439" s="12"/>
      <c r="CB439" s="12"/>
      <c r="CC439" s="12"/>
    </row>
    <row r="440" spans="1:81" ht="15.75" x14ac:dyDescent="0.25">
      <c r="A440" s="20"/>
      <c r="B440" s="29"/>
      <c r="C440" s="29"/>
      <c r="D440" s="29"/>
      <c r="E440" s="29"/>
      <c r="F440" s="26"/>
      <c r="G440" s="13"/>
      <c r="H440" s="20"/>
      <c r="I440" s="22"/>
      <c r="J440" s="22"/>
      <c r="K440" s="22"/>
      <c r="L440" s="22"/>
      <c r="M440" s="24"/>
      <c r="N440" s="22"/>
      <c r="O440" s="104"/>
      <c r="P440" s="12"/>
      <c r="Q440" s="12"/>
      <c r="R440" s="12"/>
      <c r="S440" s="12"/>
      <c r="T440" s="12"/>
      <c r="U440" s="12"/>
      <c r="V440" s="12"/>
      <c r="W440" s="12"/>
      <c r="X440" s="12"/>
      <c r="Y440" s="12"/>
      <c r="Z440" s="12"/>
      <c r="AA440" s="12"/>
      <c r="AB440" s="12"/>
      <c r="AC440" s="12"/>
      <c r="AD440" s="12"/>
      <c r="AE440" s="12"/>
      <c r="AF440" s="12"/>
      <c r="AG440" s="12"/>
      <c r="AH440" s="12"/>
      <c r="AI440" s="12"/>
      <c r="AJ440" s="12"/>
      <c r="AK440" s="12"/>
      <c r="AL440" s="12"/>
      <c r="AM440" s="12"/>
      <c r="AN440" s="12"/>
      <c r="AO440" s="12"/>
      <c r="AP440" s="12"/>
      <c r="AQ440" s="12"/>
      <c r="AR440" s="12"/>
      <c r="AS440" s="12"/>
      <c r="AT440" s="12"/>
      <c r="AU440" s="12"/>
      <c r="AV440" s="12"/>
      <c r="AW440" s="12"/>
      <c r="AX440" s="12"/>
      <c r="AY440" s="12"/>
      <c r="AZ440" s="12"/>
      <c r="BA440" s="12"/>
      <c r="BB440" s="12"/>
      <c r="BC440" s="12"/>
      <c r="BD440" s="12"/>
      <c r="BE440" s="12"/>
      <c r="BF440" s="12"/>
      <c r="BG440" s="12"/>
      <c r="BH440" s="12"/>
      <c r="BI440" s="12"/>
      <c r="BJ440" s="12"/>
      <c r="BK440" s="12"/>
      <c r="BL440" s="12"/>
      <c r="BM440" s="12"/>
      <c r="BN440" s="12"/>
      <c r="BO440" s="12"/>
      <c r="BP440" s="12"/>
      <c r="BQ440" s="12"/>
      <c r="BR440" s="12"/>
      <c r="BS440" s="12"/>
      <c r="BT440" s="12"/>
      <c r="BU440" s="12"/>
      <c r="BV440" s="12"/>
      <c r="BW440" s="12"/>
      <c r="BX440" s="12"/>
      <c r="BY440" s="12"/>
      <c r="BZ440" s="12"/>
      <c r="CA440" s="12"/>
      <c r="CB440" s="12"/>
      <c r="CC440" s="12"/>
    </row>
    <row r="441" spans="1:81" ht="15.75" x14ac:dyDescent="0.25">
      <c r="A441" s="20"/>
      <c r="B441" s="29"/>
      <c r="C441" s="29"/>
      <c r="D441" s="29"/>
      <c r="E441" s="29"/>
      <c r="F441" s="26"/>
      <c r="G441" s="13"/>
      <c r="H441" s="20"/>
      <c r="I441" s="22"/>
      <c r="J441" s="22"/>
      <c r="K441" s="22"/>
      <c r="L441" s="22"/>
      <c r="M441" s="24"/>
      <c r="N441" s="22"/>
      <c r="O441" s="104"/>
      <c r="P441" s="12"/>
      <c r="Q441" s="12"/>
      <c r="R441" s="12"/>
      <c r="S441" s="12"/>
      <c r="T441" s="12"/>
      <c r="U441" s="12"/>
      <c r="V441" s="12"/>
      <c r="W441" s="12"/>
      <c r="X441" s="12"/>
      <c r="Y441" s="12"/>
      <c r="Z441" s="12"/>
      <c r="AA441" s="12"/>
      <c r="AB441" s="12"/>
      <c r="AC441" s="12"/>
      <c r="AD441" s="12"/>
      <c r="AE441" s="12"/>
      <c r="AF441" s="12"/>
      <c r="AG441" s="12"/>
      <c r="AH441" s="12"/>
      <c r="AI441" s="12"/>
      <c r="AJ441" s="12"/>
      <c r="AK441" s="12"/>
      <c r="AL441" s="12"/>
      <c r="AM441" s="12"/>
      <c r="AN441" s="12"/>
      <c r="AO441" s="12"/>
      <c r="AP441" s="12"/>
      <c r="AQ441" s="12"/>
      <c r="AR441" s="12"/>
      <c r="AS441" s="12"/>
      <c r="AT441" s="12"/>
      <c r="AU441" s="12"/>
      <c r="AV441" s="12"/>
      <c r="AW441" s="12"/>
      <c r="AX441" s="12"/>
      <c r="AY441" s="12"/>
      <c r="AZ441" s="12"/>
      <c r="BA441" s="12"/>
      <c r="BB441" s="12"/>
      <c r="BC441" s="12"/>
      <c r="BD441" s="12"/>
      <c r="BE441" s="12"/>
      <c r="BF441" s="12"/>
      <c r="BG441" s="12"/>
      <c r="BH441" s="12"/>
      <c r="BI441" s="12"/>
      <c r="BJ441" s="12"/>
      <c r="BK441" s="12"/>
      <c r="BL441" s="12"/>
      <c r="BM441" s="12"/>
      <c r="BN441" s="12"/>
      <c r="BO441" s="12"/>
      <c r="BP441" s="12"/>
      <c r="BQ441" s="12"/>
      <c r="BR441" s="12"/>
      <c r="BS441" s="12"/>
      <c r="BT441" s="12"/>
      <c r="BU441" s="12"/>
      <c r="BV441" s="12"/>
      <c r="BW441" s="12"/>
      <c r="BX441" s="12"/>
      <c r="BY441" s="12"/>
      <c r="BZ441" s="12"/>
      <c r="CA441" s="12"/>
      <c r="CB441" s="12"/>
      <c r="CC441" s="12"/>
    </row>
    <row r="442" spans="1:81" ht="15.75" x14ac:dyDescent="0.25">
      <c r="A442" s="20"/>
      <c r="B442" s="29"/>
      <c r="C442" s="29"/>
      <c r="D442" s="29"/>
      <c r="E442" s="29"/>
      <c r="F442" s="26"/>
      <c r="G442" s="13"/>
      <c r="H442" s="20"/>
      <c r="I442" s="22"/>
      <c r="J442" s="22"/>
      <c r="K442" s="22"/>
      <c r="L442" s="22"/>
      <c r="M442" s="24"/>
      <c r="N442" s="22"/>
      <c r="O442" s="104"/>
      <c r="P442" s="12"/>
      <c r="Q442" s="12"/>
      <c r="R442" s="12"/>
      <c r="S442" s="12"/>
      <c r="T442" s="12"/>
      <c r="U442" s="12"/>
      <c r="V442" s="12"/>
      <c r="W442" s="12"/>
      <c r="X442" s="12"/>
      <c r="Y442" s="12"/>
      <c r="Z442" s="12"/>
      <c r="AA442" s="12"/>
      <c r="AB442" s="12"/>
      <c r="AC442" s="12"/>
      <c r="AD442" s="12"/>
      <c r="AE442" s="12"/>
      <c r="AF442" s="12"/>
      <c r="AG442" s="12"/>
      <c r="AH442" s="12"/>
      <c r="AI442" s="12"/>
      <c r="AJ442" s="12"/>
      <c r="AK442" s="12"/>
      <c r="AL442" s="12"/>
      <c r="AM442" s="12"/>
      <c r="AN442" s="12"/>
      <c r="AO442" s="12"/>
      <c r="AP442" s="12"/>
      <c r="AQ442" s="12"/>
      <c r="AR442" s="12"/>
      <c r="AS442" s="12"/>
      <c r="AT442" s="12"/>
      <c r="AU442" s="12"/>
      <c r="AV442" s="12"/>
      <c r="AW442" s="12"/>
      <c r="AX442" s="12"/>
      <c r="AY442" s="12"/>
      <c r="AZ442" s="12"/>
      <c r="BA442" s="12"/>
      <c r="BB442" s="12"/>
      <c r="BC442" s="12"/>
      <c r="BD442" s="12"/>
      <c r="BE442" s="12"/>
      <c r="BF442" s="12"/>
      <c r="BG442" s="12"/>
      <c r="BH442" s="12"/>
      <c r="BI442" s="12"/>
      <c r="BJ442" s="12"/>
      <c r="BK442" s="12"/>
      <c r="BL442" s="12"/>
      <c r="BM442" s="12"/>
      <c r="BN442" s="12"/>
      <c r="BO442" s="12"/>
      <c r="BP442" s="12"/>
      <c r="BQ442" s="12"/>
      <c r="BR442" s="12"/>
      <c r="BS442" s="12"/>
      <c r="BT442" s="12"/>
      <c r="BU442" s="12"/>
      <c r="BV442" s="12"/>
      <c r="BW442" s="12"/>
      <c r="BX442" s="12"/>
      <c r="BY442" s="12"/>
      <c r="BZ442" s="12"/>
      <c r="CA442" s="12"/>
      <c r="CB442" s="12"/>
      <c r="CC442" s="12"/>
    </row>
    <row r="443" spans="1:81" ht="15.75" x14ac:dyDescent="0.25">
      <c r="A443" s="20"/>
      <c r="B443" s="29"/>
      <c r="C443" s="29"/>
      <c r="D443" s="29"/>
      <c r="E443" s="29"/>
      <c r="F443" s="26"/>
      <c r="G443" s="13"/>
      <c r="H443" s="20"/>
      <c r="I443" s="22"/>
      <c r="J443" s="22"/>
      <c r="K443" s="22"/>
      <c r="L443" s="22"/>
      <c r="M443" s="24"/>
      <c r="N443" s="22"/>
      <c r="O443" s="104"/>
      <c r="P443" s="12"/>
      <c r="Q443" s="12"/>
      <c r="R443" s="12"/>
      <c r="S443" s="12"/>
      <c r="T443" s="12"/>
      <c r="U443" s="12"/>
      <c r="V443" s="12"/>
      <c r="W443" s="12"/>
      <c r="X443" s="12"/>
      <c r="Y443" s="12"/>
      <c r="Z443" s="12"/>
      <c r="AA443" s="12"/>
      <c r="AB443" s="12"/>
      <c r="AC443" s="12"/>
      <c r="AD443" s="12"/>
      <c r="AE443" s="12"/>
      <c r="AF443" s="12"/>
      <c r="AG443" s="12"/>
      <c r="AH443" s="12"/>
      <c r="AI443" s="12"/>
      <c r="AJ443" s="12"/>
      <c r="AK443" s="12"/>
      <c r="AL443" s="12"/>
      <c r="AM443" s="12"/>
      <c r="AN443" s="12"/>
      <c r="AO443" s="12"/>
      <c r="AP443" s="12"/>
      <c r="AQ443" s="12"/>
      <c r="AR443" s="12"/>
      <c r="AS443" s="12"/>
      <c r="AT443" s="12"/>
      <c r="AU443" s="12"/>
      <c r="AV443" s="12"/>
      <c r="AW443" s="12"/>
      <c r="AX443" s="12"/>
      <c r="AY443" s="12"/>
      <c r="AZ443" s="12"/>
      <c r="BA443" s="12"/>
      <c r="BB443" s="12"/>
      <c r="BC443" s="12"/>
      <c r="BD443" s="12"/>
      <c r="BE443" s="12"/>
      <c r="BF443" s="12"/>
      <c r="BG443" s="12"/>
      <c r="BH443" s="12"/>
      <c r="BI443" s="12"/>
      <c r="BJ443" s="12"/>
      <c r="BK443" s="12"/>
      <c r="BL443" s="12"/>
      <c r="BM443" s="12"/>
      <c r="BN443" s="12"/>
      <c r="BO443" s="12"/>
      <c r="BP443" s="12"/>
      <c r="BQ443" s="12"/>
      <c r="BR443" s="12"/>
      <c r="BS443" s="12"/>
      <c r="BT443" s="12"/>
      <c r="BU443" s="12"/>
      <c r="BV443" s="12"/>
      <c r="BW443" s="12"/>
      <c r="BX443" s="12"/>
      <c r="BY443" s="12"/>
      <c r="BZ443" s="12"/>
      <c r="CA443" s="12"/>
      <c r="CB443" s="12"/>
      <c r="CC443" s="12"/>
    </row>
    <row r="444" spans="1:81" ht="15.75" x14ac:dyDescent="0.25">
      <c r="A444" s="20"/>
      <c r="B444" s="29"/>
      <c r="C444" s="29"/>
      <c r="D444" s="29"/>
      <c r="E444" s="29"/>
      <c r="F444" s="26"/>
      <c r="G444" s="13"/>
      <c r="H444" s="20"/>
      <c r="I444" s="22"/>
      <c r="J444" s="22"/>
      <c r="K444" s="22"/>
      <c r="L444" s="22"/>
      <c r="M444" s="24"/>
      <c r="N444" s="22"/>
      <c r="O444" s="104"/>
      <c r="P444" s="12"/>
      <c r="Q444" s="12"/>
      <c r="R444" s="12"/>
      <c r="S444" s="12"/>
      <c r="T444" s="12"/>
      <c r="U444" s="12"/>
      <c r="V444" s="12"/>
      <c r="W444" s="12"/>
      <c r="X444" s="12"/>
      <c r="Y444" s="12"/>
      <c r="Z444" s="12"/>
      <c r="AA444" s="12"/>
      <c r="AB444" s="12"/>
      <c r="AC444" s="12"/>
      <c r="AD444" s="12"/>
      <c r="AE444" s="12"/>
      <c r="AF444" s="12"/>
      <c r="AG444" s="12"/>
      <c r="AH444" s="12"/>
      <c r="AI444" s="12"/>
      <c r="AJ444" s="12"/>
      <c r="AK444" s="12"/>
      <c r="AL444" s="12"/>
      <c r="AM444" s="12"/>
      <c r="AN444" s="12"/>
      <c r="AO444" s="12"/>
      <c r="AP444" s="12"/>
      <c r="AQ444" s="12"/>
      <c r="AR444" s="12"/>
      <c r="AS444" s="12"/>
      <c r="AT444" s="12"/>
      <c r="AU444" s="12"/>
      <c r="AV444" s="12"/>
      <c r="AW444" s="12"/>
      <c r="AX444" s="12"/>
      <c r="AY444" s="12"/>
      <c r="AZ444" s="12"/>
      <c r="BA444" s="12"/>
      <c r="BB444" s="12"/>
      <c r="BC444" s="12"/>
      <c r="BD444" s="12"/>
      <c r="BE444" s="12"/>
      <c r="BF444" s="12"/>
      <c r="BG444" s="12"/>
      <c r="BH444" s="12"/>
      <c r="BI444" s="12"/>
      <c r="BJ444" s="12"/>
      <c r="BK444" s="12"/>
      <c r="BL444" s="12"/>
      <c r="BM444" s="12"/>
      <c r="BN444" s="12"/>
      <c r="BO444" s="12"/>
      <c r="BP444" s="12"/>
      <c r="BQ444" s="12"/>
      <c r="BR444" s="12"/>
      <c r="BS444" s="12"/>
      <c r="BT444" s="12"/>
      <c r="BU444" s="12"/>
      <c r="BV444" s="12"/>
      <c r="BW444" s="12"/>
      <c r="BX444" s="12"/>
      <c r="BY444" s="12"/>
      <c r="BZ444" s="12"/>
      <c r="CA444" s="12"/>
      <c r="CB444" s="12"/>
      <c r="CC444" s="12"/>
    </row>
    <row r="445" spans="1:81" ht="15.75" x14ac:dyDescent="0.25">
      <c r="A445" s="20"/>
      <c r="B445" s="29"/>
      <c r="C445" s="29"/>
      <c r="D445" s="29"/>
      <c r="E445" s="29"/>
      <c r="F445" s="26"/>
      <c r="G445" s="13"/>
      <c r="H445" s="20"/>
      <c r="I445" s="22"/>
      <c r="J445" s="22"/>
      <c r="K445" s="22"/>
      <c r="L445" s="22"/>
      <c r="M445" s="24"/>
      <c r="N445" s="22"/>
      <c r="O445" s="104"/>
      <c r="P445" s="12"/>
      <c r="Q445" s="12"/>
      <c r="R445" s="12"/>
      <c r="S445" s="12"/>
      <c r="T445" s="12"/>
      <c r="U445" s="12"/>
      <c r="V445" s="12"/>
      <c r="W445" s="12"/>
      <c r="X445" s="12"/>
      <c r="Y445" s="12"/>
      <c r="Z445" s="12"/>
      <c r="AA445" s="12"/>
      <c r="AB445" s="12"/>
      <c r="AC445" s="12"/>
      <c r="AD445" s="12"/>
      <c r="AE445" s="12"/>
      <c r="AF445" s="12"/>
      <c r="AG445" s="12"/>
      <c r="AH445" s="12"/>
      <c r="AI445" s="12"/>
      <c r="AJ445" s="12"/>
      <c r="AK445" s="12"/>
      <c r="AL445" s="12"/>
      <c r="AM445" s="12"/>
      <c r="AN445" s="12"/>
      <c r="AO445" s="12"/>
      <c r="AP445" s="12"/>
      <c r="AQ445" s="12"/>
      <c r="AR445" s="12"/>
      <c r="AS445" s="12"/>
      <c r="AT445" s="12"/>
      <c r="AU445" s="12"/>
      <c r="AV445" s="12"/>
      <c r="AW445" s="12"/>
      <c r="AX445" s="12"/>
      <c r="AY445" s="12"/>
      <c r="AZ445" s="12"/>
      <c r="BA445" s="12"/>
      <c r="BB445" s="12"/>
      <c r="BC445" s="12"/>
      <c r="BD445" s="12"/>
      <c r="BE445" s="12"/>
      <c r="BF445" s="12"/>
      <c r="BG445" s="12"/>
      <c r="BH445" s="12"/>
      <c r="BI445" s="12"/>
      <c r="BJ445" s="12"/>
      <c r="BK445" s="12"/>
      <c r="BL445" s="12"/>
      <c r="BM445" s="12"/>
      <c r="BN445" s="12"/>
      <c r="BO445" s="12"/>
      <c r="BP445" s="12"/>
      <c r="BQ445" s="12"/>
      <c r="BR445" s="12"/>
      <c r="BS445" s="12"/>
      <c r="BT445" s="12"/>
      <c r="BU445" s="12"/>
      <c r="BV445" s="12"/>
      <c r="BW445" s="12"/>
      <c r="BX445" s="12"/>
      <c r="BY445" s="12"/>
      <c r="BZ445" s="12"/>
      <c r="CA445" s="12"/>
      <c r="CB445" s="12"/>
      <c r="CC445" s="12"/>
    </row>
    <row r="446" spans="1:81" ht="15.75" x14ac:dyDescent="0.25">
      <c r="A446" s="20"/>
      <c r="B446" s="29"/>
      <c r="C446" s="29"/>
      <c r="D446" s="29"/>
      <c r="E446" s="29"/>
      <c r="F446" s="26"/>
      <c r="G446" s="13"/>
      <c r="H446" s="20"/>
      <c r="I446" s="22"/>
      <c r="J446" s="22"/>
      <c r="K446" s="22"/>
      <c r="L446" s="22"/>
      <c r="M446" s="24"/>
      <c r="N446" s="22"/>
      <c r="O446" s="104"/>
      <c r="P446" s="12"/>
      <c r="Q446" s="12"/>
      <c r="R446" s="12"/>
      <c r="S446" s="12"/>
      <c r="T446" s="12"/>
      <c r="U446" s="12"/>
      <c r="V446" s="12"/>
      <c r="W446" s="12"/>
      <c r="X446" s="12"/>
      <c r="Y446" s="12"/>
      <c r="Z446" s="12"/>
      <c r="AA446" s="12"/>
      <c r="AB446" s="12"/>
      <c r="AC446" s="12"/>
      <c r="AD446" s="12"/>
      <c r="AE446" s="12"/>
      <c r="AF446" s="12"/>
      <c r="AG446" s="12"/>
      <c r="AH446" s="12"/>
      <c r="AI446" s="12"/>
      <c r="AJ446" s="12"/>
      <c r="AK446" s="12"/>
      <c r="AL446" s="12"/>
      <c r="AM446" s="12"/>
      <c r="AN446" s="12"/>
      <c r="AO446" s="12"/>
      <c r="AP446" s="12"/>
      <c r="AQ446" s="12"/>
      <c r="AR446" s="12"/>
      <c r="AS446" s="12"/>
      <c r="AT446" s="12"/>
      <c r="AU446" s="12"/>
      <c r="AV446" s="12"/>
      <c r="AW446" s="12"/>
      <c r="AX446" s="12"/>
      <c r="AY446" s="12"/>
      <c r="AZ446" s="12"/>
      <c r="BA446" s="12"/>
      <c r="BB446" s="12"/>
      <c r="BC446" s="12"/>
      <c r="BD446" s="12"/>
      <c r="BE446" s="12"/>
      <c r="BF446" s="12"/>
      <c r="BG446" s="12"/>
      <c r="BH446" s="12"/>
      <c r="BI446" s="12"/>
      <c r="BJ446" s="12"/>
      <c r="BK446" s="12"/>
      <c r="BL446" s="12"/>
      <c r="BM446" s="12"/>
      <c r="BN446" s="12"/>
      <c r="BO446" s="12"/>
      <c r="BP446" s="12"/>
      <c r="BQ446" s="12"/>
      <c r="BR446" s="12"/>
      <c r="BS446" s="12"/>
      <c r="BT446" s="12"/>
      <c r="BU446" s="12"/>
      <c r="BV446" s="12"/>
      <c r="BW446" s="12"/>
      <c r="BX446" s="12"/>
      <c r="BY446" s="12"/>
      <c r="BZ446" s="12"/>
      <c r="CA446" s="12"/>
      <c r="CB446" s="12"/>
      <c r="CC446" s="12"/>
    </row>
    <row r="447" spans="1:81" ht="15.75" x14ac:dyDescent="0.25">
      <c r="A447" s="20"/>
      <c r="B447" s="29"/>
      <c r="C447" s="29"/>
      <c r="D447" s="29"/>
      <c r="E447" s="29"/>
      <c r="F447" s="26"/>
      <c r="G447" s="13"/>
      <c r="H447" s="20"/>
      <c r="I447" s="22"/>
      <c r="J447" s="22"/>
      <c r="K447" s="22"/>
      <c r="L447" s="22"/>
      <c r="M447" s="24"/>
      <c r="N447" s="22"/>
      <c r="O447" s="104"/>
      <c r="P447" s="12"/>
      <c r="Q447" s="12"/>
      <c r="R447" s="12"/>
      <c r="S447" s="12"/>
      <c r="T447" s="12"/>
      <c r="U447" s="12"/>
      <c r="V447" s="12"/>
      <c r="W447" s="12"/>
      <c r="X447" s="12"/>
      <c r="Y447" s="12"/>
      <c r="Z447" s="12"/>
      <c r="AA447" s="12"/>
      <c r="AB447" s="12"/>
      <c r="AC447" s="12"/>
      <c r="AD447" s="12"/>
      <c r="AE447" s="12"/>
      <c r="AF447" s="12"/>
      <c r="AG447" s="12"/>
      <c r="AH447" s="12"/>
      <c r="AI447" s="12"/>
      <c r="AJ447" s="12"/>
      <c r="AK447" s="12"/>
      <c r="AL447" s="12"/>
      <c r="AM447" s="12"/>
      <c r="AN447" s="12"/>
      <c r="AO447" s="12"/>
      <c r="AP447" s="12"/>
      <c r="AQ447" s="12"/>
      <c r="AR447" s="12"/>
      <c r="AS447" s="12"/>
      <c r="AT447" s="12"/>
      <c r="AU447" s="12"/>
      <c r="AV447" s="12"/>
      <c r="AW447" s="12"/>
      <c r="AX447" s="12"/>
      <c r="AY447" s="12"/>
      <c r="AZ447" s="12"/>
      <c r="BA447" s="12"/>
      <c r="BB447" s="12"/>
      <c r="BC447" s="12"/>
      <c r="BD447" s="12"/>
      <c r="BE447" s="12"/>
      <c r="BF447" s="12"/>
      <c r="BG447" s="12"/>
      <c r="BH447" s="12"/>
      <c r="BI447" s="12"/>
      <c r="BJ447" s="12"/>
      <c r="BK447" s="12"/>
      <c r="BL447" s="12"/>
      <c r="BM447" s="12"/>
      <c r="BN447" s="12"/>
      <c r="BO447" s="12"/>
      <c r="BP447" s="12"/>
      <c r="BQ447" s="12"/>
      <c r="BR447" s="12"/>
      <c r="BS447" s="12"/>
      <c r="BT447" s="12"/>
      <c r="BU447" s="12"/>
      <c r="BV447" s="12"/>
      <c r="BW447" s="12"/>
      <c r="BX447" s="12"/>
      <c r="BY447" s="12"/>
      <c r="BZ447" s="12"/>
      <c r="CA447" s="12"/>
      <c r="CB447" s="12"/>
      <c r="CC447" s="12"/>
    </row>
    <row r="448" spans="1:81" ht="15.75" x14ac:dyDescent="0.25">
      <c r="A448" s="20"/>
      <c r="B448" s="29"/>
      <c r="C448" s="29"/>
      <c r="D448" s="29"/>
      <c r="E448" s="29"/>
      <c r="F448" s="26"/>
      <c r="G448" s="13"/>
      <c r="H448" s="20"/>
      <c r="I448" s="22"/>
      <c r="J448" s="22"/>
      <c r="K448" s="22"/>
      <c r="L448" s="22"/>
      <c r="M448" s="24"/>
      <c r="N448" s="22"/>
      <c r="O448" s="104"/>
      <c r="P448" s="12"/>
      <c r="Q448" s="12"/>
      <c r="R448" s="12"/>
      <c r="S448" s="12"/>
      <c r="T448" s="12"/>
      <c r="U448" s="12"/>
      <c r="V448" s="12"/>
      <c r="W448" s="12"/>
      <c r="X448" s="12"/>
      <c r="Y448" s="12"/>
      <c r="Z448" s="12"/>
      <c r="AA448" s="12"/>
      <c r="AB448" s="12"/>
      <c r="AC448" s="12"/>
      <c r="AD448" s="12"/>
      <c r="AE448" s="12"/>
      <c r="AF448" s="12"/>
      <c r="AG448" s="12"/>
      <c r="AH448" s="12"/>
      <c r="AI448" s="12"/>
      <c r="AJ448" s="12"/>
      <c r="AK448" s="12"/>
      <c r="AL448" s="12"/>
      <c r="AM448" s="12"/>
      <c r="AN448" s="12"/>
      <c r="AO448" s="12"/>
      <c r="AP448" s="12"/>
      <c r="AQ448" s="12"/>
      <c r="AR448" s="12"/>
      <c r="AS448" s="12"/>
      <c r="AT448" s="12"/>
      <c r="AU448" s="12"/>
      <c r="AV448" s="12"/>
      <c r="AW448" s="12"/>
      <c r="AX448" s="12"/>
      <c r="AY448" s="12"/>
      <c r="AZ448" s="12"/>
      <c r="BA448" s="12"/>
      <c r="BB448" s="12"/>
      <c r="BC448" s="12"/>
      <c r="BD448" s="12"/>
      <c r="BE448" s="12"/>
      <c r="BF448" s="12"/>
      <c r="BG448" s="12"/>
      <c r="BH448" s="12"/>
      <c r="BI448" s="12"/>
      <c r="BJ448" s="12"/>
      <c r="BK448" s="12"/>
      <c r="BL448" s="12"/>
      <c r="BM448" s="12"/>
      <c r="BN448" s="12"/>
      <c r="BO448" s="12"/>
      <c r="BP448" s="12"/>
      <c r="BQ448" s="12"/>
      <c r="BR448" s="12"/>
      <c r="BS448" s="12"/>
      <c r="BT448" s="12"/>
      <c r="BU448" s="12"/>
      <c r="BV448" s="12"/>
      <c r="BW448" s="12"/>
      <c r="BX448" s="12"/>
      <c r="BY448" s="12"/>
      <c r="BZ448" s="12"/>
      <c r="CA448" s="12"/>
      <c r="CB448" s="12"/>
      <c r="CC448" s="12"/>
    </row>
    <row r="449" spans="1:81" ht="15.75" x14ac:dyDescent="0.25">
      <c r="A449" s="20"/>
      <c r="B449" s="29"/>
      <c r="C449" s="29"/>
      <c r="D449" s="29"/>
      <c r="E449" s="29"/>
      <c r="F449" s="26"/>
      <c r="G449" s="13"/>
      <c r="H449" s="20"/>
      <c r="I449" s="22"/>
      <c r="J449" s="22"/>
      <c r="K449" s="22"/>
      <c r="L449" s="22"/>
      <c r="M449" s="24"/>
      <c r="N449" s="22"/>
      <c r="O449" s="104"/>
      <c r="P449" s="12"/>
      <c r="Q449" s="12"/>
      <c r="R449" s="12"/>
      <c r="S449" s="12"/>
      <c r="T449" s="12"/>
      <c r="U449" s="12"/>
      <c r="V449" s="12"/>
      <c r="W449" s="12"/>
      <c r="X449" s="12"/>
      <c r="Y449" s="12"/>
      <c r="Z449" s="12"/>
      <c r="AA449" s="12"/>
      <c r="AB449" s="12"/>
      <c r="AC449" s="12"/>
      <c r="AD449" s="12"/>
      <c r="AE449" s="12"/>
      <c r="AF449" s="12"/>
      <c r="AG449" s="12"/>
      <c r="AH449" s="12"/>
      <c r="AI449" s="12"/>
      <c r="AJ449" s="12"/>
      <c r="AK449" s="12"/>
      <c r="AL449" s="12"/>
      <c r="AM449" s="12"/>
      <c r="AN449" s="12"/>
      <c r="AO449" s="12"/>
      <c r="AP449" s="12"/>
      <c r="AQ449" s="12"/>
      <c r="AR449" s="12"/>
      <c r="AS449" s="12"/>
      <c r="AT449" s="12"/>
      <c r="AU449" s="12"/>
      <c r="AV449" s="12"/>
      <c r="AW449" s="12"/>
      <c r="AX449" s="12"/>
      <c r="AY449" s="12"/>
      <c r="AZ449" s="12"/>
      <c r="BA449" s="12"/>
      <c r="BB449" s="12"/>
      <c r="BC449" s="12"/>
      <c r="BD449" s="12"/>
      <c r="BE449" s="12"/>
      <c r="BF449" s="12"/>
      <c r="BG449" s="12"/>
      <c r="BH449" s="12"/>
      <c r="BI449" s="12"/>
      <c r="BJ449" s="12"/>
      <c r="BK449" s="12"/>
      <c r="BL449" s="12"/>
      <c r="BM449" s="12"/>
      <c r="BN449" s="12"/>
      <c r="BO449" s="12"/>
      <c r="BP449" s="12"/>
      <c r="BQ449" s="12"/>
      <c r="BR449" s="12"/>
      <c r="BS449" s="12"/>
      <c r="BT449" s="12"/>
      <c r="BU449" s="12"/>
      <c r="BV449" s="12"/>
      <c r="BW449" s="12"/>
      <c r="BX449" s="12"/>
      <c r="BY449" s="12"/>
      <c r="BZ449" s="12"/>
      <c r="CA449" s="12"/>
      <c r="CB449" s="12"/>
      <c r="CC449" s="12"/>
    </row>
    <row r="450" spans="1:81" ht="15.75" x14ac:dyDescent="0.25">
      <c r="A450" s="20"/>
      <c r="B450" s="29"/>
      <c r="C450" s="29"/>
      <c r="D450" s="29"/>
      <c r="E450" s="29"/>
      <c r="F450" s="26"/>
      <c r="G450" s="13"/>
      <c r="H450" s="20"/>
      <c r="I450" s="22"/>
      <c r="J450" s="22"/>
      <c r="K450" s="22"/>
      <c r="L450" s="22"/>
      <c r="M450" s="24"/>
      <c r="N450" s="22"/>
      <c r="O450" s="104"/>
      <c r="P450" s="12"/>
      <c r="Q450" s="12"/>
      <c r="R450" s="12"/>
      <c r="S450" s="12"/>
      <c r="T450" s="12"/>
      <c r="U450" s="12"/>
      <c r="V450" s="12"/>
      <c r="W450" s="12"/>
      <c r="X450" s="12"/>
      <c r="Y450" s="12"/>
      <c r="Z450" s="12"/>
      <c r="AA450" s="12"/>
      <c r="AB450" s="12"/>
      <c r="AC450" s="12"/>
      <c r="AD450" s="12"/>
      <c r="AE450" s="12"/>
      <c r="AF450" s="12"/>
      <c r="AG450" s="12"/>
      <c r="AH450" s="12"/>
      <c r="AI450" s="12"/>
      <c r="AJ450" s="12"/>
      <c r="AK450" s="12"/>
      <c r="AL450" s="12"/>
      <c r="AM450" s="12"/>
      <c r="AN450" s="12"/>
      <c r="AO450" s="12"/>
      <c r="AP450" s="12"/>
      <c r="AQ450" s="12"/>
      <c r="AR450" s="12"/>
      <c r="AS450" s="12"/>
      <c r="AT450" s="12"/>
      <c r="AU450" s="12"/>
      <c r="AV450" s="12"/>
      <c r="AW450" s="12"/>
      <c r="AX450" s="12"/>
      <c r="AY450" s="12"/>
      <c r="AZ450" s="12"/>
      <c r="BA450" s="12"/>
      <c r="BB450" s="12"/>
      <c r="BC450" s="12"/>
      <c r="BD450" s="12"/>
      <c r="BE450" s="12"/>
      <c r="BF450" s="12"/>
      <c r="BG450" s="12"/>
      <c r="BH450" s="12"/>
      <c r="BI450" s="12"/>
      <c r="BJ450" s="12"/>
      <c r="BK450" s="12"/>
      <c r="BL450" s="12"/>
      <c r="BM450" s="12"/>
      <c r="BN450" s="12"/>
      <c r="BO450" s="12"/>
      <c r="BP450" s="12"/>
      <c r="BQ450" s="12"/>
      <c r="BR450" s="12"/>
      <c r="BS450" s="12"/>
      <c r="BT450" s="12"/>
      <c r="BU450" s="12"/>
      <c r="BV450" s="12"/>
      <c r="BW450" s="12"/>
      <c r="BX450" s="12"/>
      <c r="BY450" s="12"/>
      <c r="BZ450" s="12"/>
      <c r="CA450" s="12"/>
      <c r="CB450" s="12"/>
      <c r="CC450" s="12"/>
    </row>
    <row r="451" spans="1:81" ht="15.75" x14ac:dyDescent="0.25">
      <c r="A451" s="20"/>
      <c r="B451" s="29"/>
      <c r="C451" s="29"/>
      <c r="D451" s="29"/>
      <c r="E451" s="29"/>
      <c r="F451" s="26"/>
      <c r="G451" s="13"/>
      <c r="H451" s="20"/>
      <c r="I451" s="22"/>
      <c r="J451" s="22"/>
      <c r="K451" s="22"/>
      <c r="L451" s="22"/>
      <c r="M451" s="24"/>
      <c r="N451" s="22"/>
      <c r="O451" s="104"/>
      <c r="P451" s="12"/>
      <c r="Q451" s="12"/>
      <c r="R451" s="12"/>
      <c r="S451" s="12"/>
      <c r="T451" s="12"/>
      <c r="U451" s="12"/>
      <c r="V451" s="12"/>
      <c r="W451" s="12"/>
      <c r="X451" s="12"/>
      <c r="Y451" s="12"/>
      <c r="Z451" s="12"/>
      <c r="AA451" s="12"/>
      <c r="AB451" s="12"/>
      <c r="AC451" s="12"/>
      <c r="AD451" s="12"/>
      <c r="AE451" s="12"/>
      <c r="AF451" s="12"/>
      <c r="AG451" s="12"/>
      <c r="AH451" s="12"/>
      <c r="AI451" s="12"/>
      <c r="AJ451" s="12"/>
      <c r="AK451" s="12"/>
      <c r="AL451" s="12"/>
      <c r="AM451" s="12"/>
      <c r="AN451" s="12"/>
      <c r="AO451" s="12"/>
      <c r="AP451" s="12"/>
      <c r="AQ451" s="12"/>
      <c r="AR451" s="12"/>
      <c r="AS451" s="12"/>
      <c r="AT451" s="12"/>
      <c r="AU451" s="12"/>
      <c r="AV451" s="12"/>
      <c r="AW451" s="12"/>
      <c r="AX451" s="12"/>
      <c r="AY451" s="12"/>
      <c r="AZ451" s="12"/>
      <c r="BA451" s="12"/>
      <c r="BB451" s="12"/>
      <c r="BC451" s="12"/>
      <c r="BD451" s="12"/>
      <c r="BE451" s="12"/>
      <c r="BF451" s="12"/>
      <c r="BG451" s="12"/>
      <c r="BH451" s="12"/>
      <c r="BI451" s="12"/>
      <c r="BJ451" s="12"/>
      <c r="BK451" s="12"/>
      <c r="BL451" s="12"/>
      <c r="BM451" s="12"/>
      <c r="BN451" s="12"/>
      <c r="BO451" s="12"/>
      <c r="BP451" s="12"/>
      <c r="BQ451" s="12"/>
      <c r="BR451" s="12"/>
      <c r="BS451" s="12"/>
      <c r="BT451" s="12"/>
      <c r="BU451" s="12"/>
      <c r="BV451" s="12"/>
      <c r="BW451" s="12"/>
      <c r="BX451" s="12"/>
      <c r="BY451" s="12"/>
      <c r="BZ451" s="12"/>
      <c r="CA451" s="12"/>
      <c r="CB451" s="12"/>
      <c r="CC451" s="12"/>
    </row>
    <row r="452" spans="1:81" ht="15.75" x14ac:dyDescent="0.25">
      <c r="A452" s="20"/>
      <c r="B452" s="29"/>
      <c r="C452" s="29"/>
      <c r="D452" s="29"/>
      <c r="E452" s="29"/>
      <c r="F452" s="26"/>
      <c r="G452" s="13"/>
      <c r="H452" s="20"/>
      <c r="I452" s="22"/>
      <c r="J452" s="22"/>
      <c r="K452" s="22"/>
      <c r="L452" s="22"/>
      <c r="M452" s="24"/>
      <c r="N452" s="22"/>
      <c r="O452" s="104"/>
      <c r="P452" s="12"/>
      <c r="Q452" s="12"/>
      <c r="R452" s="12"/>
      <c r="S452" s="12"/>
      <c r="T452" s="12"/>
      <c r="U452" s="12"/>
      <c r="V452" s="12"/>
      <c r="W452" s="12"/>
      <c r="X452" s="12"/>
      <c r="Y452" s="12"/>
      <c r="Z452" s="12"/>
      <c r="AA452" s="12"/>
      <c r="AB452" s="12"/>
      <c r="AC452" s="12"/>
      <c r="AD452" s="12"/>
      <c r="AE452" s="12"/>
      <c r="AF452" s="12"/>
      <c r="AG452" s="12"/>
      <c r="AH452" s="12"/>
      <c r="AI452" s="12"/>
      <c r="AJ452" s="12"/>
      <c r="AK452" s="12"/>
      <c r="AL452" s="12"/>
      <c r="AM452" s="12"/>
      <c r="AN452" s="12"/>
      <c r="AO452" s="12"/>
      <c r="AP452" s="12"/>
      <c r="AQ452" s="12"/>
      <c r="AR452" s="12"/>
      <c r="AS452" s="12"/>
      <c r="AT452" s="12"/>
      <c r="AU452" s="12"/>
      <c r="AV452" s="12"/>
      <c r="AW452" s="12"/>
      <c r="AX452" s="12"/>
      <c r="AY452" s="12"/>
      <c r="AZ452" s="12"/>
      <c r="BA452" s="12"/>
      <c r="BB452" s="12"/>
      <c r="BC452" s="12"/>
      <c r="BD452" s="12"/>
      <c r="BE452" s="12"/>
      <c r="BF452" s="12"/>
      <c r="BG452" s="12"/>
      <c r="BH452" s="12"/>
      <c r="BI452" s="12"/>
      <c r="BJ452" s="12"/>
      <c r="BK452" s="12"/>
      <c r="BL452" s="12"/>
      <c r="BM452" s="12"/>
      <c r="BN452" s="12"/>
      <c r="BO452" s="12"/>
      <c r="BP452" s="12"/>
      <c r="BQ452" s="12"/>
      <c r="BR452" s="12"/>
      <c r="BS452" s="12"/>
      <c r="BT452" s="12"/>
      <c r="BU452" s="12"/>
      <c r="BV452" s="12"/>
      <c r="BW452" s="12"/>
      <c r="BX452" s="12"/>
      <c r="BY452" s="12"/>
      <c r="BZ452" s="12"/>
      <c r="CA452" s="12"/>
      <c r="CB452" s="12"/>
      <c r="CC452" s="12"/>
    </row>
    <row r="453" spans="1:81" ht="15.75" x14ac:dyDescent="0.25">
      <c r="A453" s="20"/>
      <c r="B453" s="29"/>
      <c r="C453" s="29"/>
      <c r="D453" s="29"/>
      <c r="E453" s="29"/>
      <c r="F453" s="26"/>
      <c r="G453" s="13"/>
      <c r="H453" s="20"/>
      <c r="I453" s="22"/>
      <c r="J453" s="22"/>
      <c r="K453" s="22"/>
      <c r="L453" s="22"/>
      <c r="M453" s="24"/>
      <c r="N453" s="22"/>
      <c r="O453" s="104"/>
      <c r="P453" s="12"/>
      <c r="Q453" s="12"/>
      <c r="R453" s="12"/>
      <c r="S453" s="12"/>
      <c r="T453" s="12"/>
      <c r="U453" s="12"/>
      <c r="V453" s="12"/>
      <c r="W453" s="12"/>
      <c r="X453" s="12"/>
      <c r="Y453" s="12"/>
      <c r="Z453" s="12"/>
      <c r="AA453" s="12"/>
      <c r="AB453" s="12"/>
      <c r="AC453" s="12"/>
      <c r="AD453" s="12"/>
      <c r="AE453" s="12"/>
      <c r="AF453" s="12"/>
      <c r="AG453" s="12"/>
      <c r="AH453" s="12"/>
      <c r="AI453" s="12"/>
      <c r="AJ453" s="12"/>
      <c r="AK453" s="12"/>
      <c r="AL453" s="12"/>
      <c r="AM453" s="12"/>
      <c r="AN453" s="12"/>
      <c r="AO453" s="12"/>
      <c r="AP453" s="12"/>
      <c r="AQ453" s="12"/>
      <c r="AR453" s="12"/>
      <c r="AS453" s="12"/>
      <c r="AT453" s="12"/>
      <c r="AU453" s="12"/>
      <c r="AV453" s="12"/>
      <c r="AW453" s="12"/>
      <c r="AX453" s="12"/>
      <c r="AY453" s="12"/>
      <c r="AZ453" s="12"/>
      <c r="BA453" s="12"/>
      <c r="BB453" s="12"/>
      <c r="BC453" s="12"/>
      <c r="BD453" s="12"/>
      <c r="BE453" s="12"/>
      <c r="BF453" s="12"/>
      <c r="BG453" s="12"/>
      <c r="BH453" s="12"/>
      <c r="BI453" s="12"/>
      <c r="BJ453" s="12"/>
      <c r="BK453" s="12"/>
      <c r="BL453" s="12"/>
      <c r="BM453" s="12"/>
      <c r="BN453" s="12"/>
      <c r="BO453" s="12"/>
      <c r="BP453" s="12"/>
      <c r="BQ453" s="12"/>
      <c r="BR453" s="12"/>
      <c r="BS453" s="12"/>
      <c r="BT453" s="12"/>
      <c r="BU453" s="12"/>
      <c r="BV453" s="12"/>
      <c r="BW453" s="12"/>
      <c r="BX453" s="12"/>
      <c r="BY453" s="12"/>
      <c r="BZ453" s="12"/>
      <c r="CA453" s="12"/>
      <c r="CB453" s="12"/>
      <c r="CC453" s="12"/>
    </row>
    <row r="454" spans="1:81" ht="15.75" x14ac:dyDescent="0.25">
      <c r="A454" s="20"/>
      <c r="B454" s="29"/>
      <c r="C454" s="29"/>
      <c r="D454" s="29"/>
      <c r="E454" s="29"/>
      <c r="F454" s="26"/>
      <c r="G454" s="13"/>
      <c r="H454" s="20"/>
      <c r="I454" s="22"/>
      <c r="J454" s="22"/>
      <c r="K454" s="22"/>
      <c r="L454" s="22"/>
      <c r="M454" s="24"/>
      <c r="N454" s="22"/>
      <c r="O454" s="104"/>
      <c r="P454" s="12"/>
      <c r="Q454" s="12"/>
      <c r="R454" s="12"/>
      <c r="S454" s="12"/>
      <c r="T454" s="12"/>
      <c r="U454" s="12"/>
      <c r="V454" s="12"/>
      <c r="W454" s="12"/>
      <c r="X454" s="12"/>
      <c r="Y454" s="12"/>
      <c r="Z454" s="12"/>
      <c r="AA454" s="12"/>
      <c r="AB454" s="12"/>
      <c r="AC454" s="12"/>
      <c r="AD454" s="12"/>
      <c r="AE454" s="12"/>
      <c r="AF454" s="12"/>
      <c r="AG454" s="12"/>
      <c r="AH454" s="12"/>
      <c r="AI454" s="12"/>
      <c r="AJ454" s="12"/>
      <c r="AK454" s="12"/>
      <c r="AL454" s="12"/>
      <c r="AM454" s="12"/>
      <c r="AN454" s="12"/>
      <c r="AO454" s="12"/>
      <c r="AP454" s="12"/>
      <c r="AQ454" s="12"/>
      <c r="AR454" s="12"/>
      <c r="AS454" s="12"/>
      <c r="AT454" s="12"/>
      <c r="AU454" s="12"/>
      <c r="AV454" s="12"/>
      <c r="AW454" s="12"/>
      <c r="AX454" s="12"/>
      <c r="AY454" s="12"/>
      <c r="AZ454" s="12"/>
      <c r="BA454" s="12"/>
      <c r="BB454" s="12"/>
      <c r="BC454" s="12"/>
      <c r="BD454" s="12"/>
      <c r="BE454" s="12"/>
      <c r="BF454" s="12"/>
      <c r="BG454" s="12"/>
      <c r="BH454" s="12"/>
      <c r="BI454" s="12"/>
      <c r="BJ454" s="12"/>
      <c r="BK454" s="12"/>
      <c r="BL454" s="12"/>
      <c r="BM454" s="12"/>
      <c r="BN454" s="12"/>
      <c r="BO454" s="12"/>
      <c r="BP454" s="12"/>
      <c r="BQ454" s="12"/>
      <c r="BR454" s="12"/>
      <c r="BS454" s="12"/>
      <c r="BT454" s="12"/>
      <c r="BU454" s="12"/>
      <c r="BV454" s="12"/>
      <c r="BW454" s="12"/>
      <c r="BX454" s="12"/>
      <c r="BY454" s="12"/>
      <c r="BZ454" s="12"/>
      <c r="CA454" s="12"/>
      <c r="CB454" s="12"/>
      <c r="CC454" s="12"/>
    </row>
    <row r="455" spans="1:81" ht="15.75" x14ac:dyDescent="0.25">
      <c r="A455" s="20"/>
      <c r="B455" s="29"/>
      <c r="C455" s="29"/>
      <c r="D455" s="29"/>
      <c r="E455" s="29"/>
      <c r="F455" s="26"/>
      <c r="G455" s="13"/>
      <c r="H455" s="20"/>
      <c r="I455" s="22"/>
      <c r="J455" s="22"/>
      <c r="K455" s="22"/>
      <c r="L455" s="22"/>
      <c r="M455" s="24"/>
      <c r="N455" s="22"/>
      <c r="O455" s="104"/>
      <c r="P455" s="12"/>
      <c r="Q455" s="12"/>
      <c r="R455" s="12"/>
      <c r="S455" s="12"/>
      <c r="T455" s="12"/>
      <c r="U455" s="12"/>
      <c r="V455" s="12"/>
      <c r="W455" s="12"/>
      <c r="X455" s="12"/>
      <c r="Y455" s="12"/>
      <c r="Z455" s="12"/>
      <c r="AA455" s="12"/>
      <c r="AB455" s="12"/>
      <c r="AC455" s="12"/>
      <c r="AD455" s="12"/>
      <c r="AE455" s="12"/>
      <c r="AF455" s="12"/>
      <c r="AG455" s="12"/>
      <c r="AH455" s="12"/>
      <c r="AI455" s="12"/>
      <c r="AJ455" s="12"/>
      <c r="AK455" s="12"/>
      <c r="AL455" s="12"/>
      <c r="AM455" s="12"/>
      <c r="AN455" s="12"/>
      <c r="AO455" s="12"/>
      <c r="AP455" s="12"/>
      <c r="AQ455" s="12"/>
      <c r="AR455" s="12"/>
      <c r="AS455" s="12"/>
      <c r="AT455" s="12"/>
      <c r="AU455" s="12"/>
      <c r="AV455" s="12"/>
      <c r="AW455" s="12"/>
      <c r="AX455" s="12"/>
      <c r="AY455" s="12"/>
      <c r="AZ455" s="12"/>
      <c r="BA455" s="12"/>
      <c r="BB455" s="12"/>
      <c r="BC455" s="12"/>
      <c r="BD455" s="12"/>
      <c r="BE455" s="12"/>
      <c r="BF455" s="12"/>
      <c r="BG455" s="12"/>
      <c r="BH455" s="12"/>
      <c r="BI455" s="12"/>
      <c r="BJ455" s="12"/>
      <c r="BK455" s="12"/>
      <c r="BL455" s="12"/>
      <c r="BM455" s="12"/>
      <c r="BN455" s="12"/>
      <c r="BO455" s="12"/>
      <c r="BP455" s="12"/>
      <c r="BQ455" s="12"/>
      <c r="BR455" s="12"/>
      <c r="BS455" s="12"/>
      <c r="BT455" s="12"/>
      <c r="BU455" s="12"/>
      <c r="BV455" s="12"/>
      <c r="BW455" s="12"/>
      <c r="BX455" s="12"/>
      <c r="BY455" s="12"/>
      <c r="BZ455" s="12"/>
      <c r="CA455" s="12"/>
      <c r="CB455" s="12"/>
      <c r="CC455" s="12"/>
    </row>
    <row r="456" spans="1:81" ht="15.75" x14ac:dyDescent="0.25">
      <c r="A456" s="20"/>
      <c r="B456" s="29"/>
      <c r="C456" s="29"/>
      <c r="D456" s="29"/>
      <c r="E456" s="29"/>
      <c r="F456" s="26"/>
      <c r="G456" s="13"/>
      <c r="H456" s="20"/>
      <c r="I456" s="22"/>
      <c r="J456" s="22"/>
      <c r="K456" s="22"/>
      <c r="L456" s="22"/>
      <c r="M456" s="24"/>
      <c r="N456" s="22"/>
      <c r="O456" s="104"/>
      <c r="P456" s="12"/>
      <c r="Q456" s="12"/>
      <c r="R456" s="12"/>
      <c r="S456" s="12"/>
      <c r="T456" s="12"/>
      <c r="U456" s="12"/>
      <c r="V456" s="12"/>
      <c r="W456" s="12"/>
      <c r="X456" s="12"/>
      <c r="Y456" s="12"/>
      <c r="Z456" s="12"/>
      <c r="AA456" s="12"/>
      <c r="AB456" s="12"/>
      <c r="AC456" s="12"/>
      <c r="AD456" s="12"/>
      <c r="AE456" s="12"/>
      <c r="AF456" s="12"/>
      <c r="AG456" s="12"/>
      <c r="AH456" s="12"/>
      <c r="AI456" s="12"/>
      <c r="AJ456" s="12"/>
      <c r="AK456" s="12"/>
      <c r="AL456" s="12"/>
      <c r="AM456" s="12"/>
      <c r="AN456" s="12"/>
      <c r="AO456" s="12"/>
      <c r="AP456" s="12"/>
      <c r="AQ456" s="12"/>
      <c r="AR456" s="12"/>
      <c r="AS456" s="12"/>
      <c r="AT456" s="12"/>
      <c r="AU456" s="12"/>
      <c r="AV456" s="12"/>
      <c r="AW456" s="12"/>
      <c r="AX456" s="12"/>
      <c r="AY456" s="12"/>
      <c r="AZ456" s="12"/>
      <c r="BA456" s="12"/>
      <c r="BB456" s="12"/>
      <c r="BC456" s="12"/>
      <c r="BD456" s="12"/>
      <c r="BE456" s="12"/>
      <c r="BF456" s="12"/>
      <c r="BG456" s="12"/>
      <c r="BH456" s="12"/>
      <c r="BI456" s="12"/>
      <c r="BJ456" s="12"/>
      <c r="BK456" s="12"/>
      <c r="BL456" s="12"/>
      <c r="BM456" s="12"/>
      <c r="BN456" s="12"/>
      <c r="BO456" s="12"/>
      <c r="BP456" s="12"/>
      <c r="BQ456" s="12"/>
      <c r="BR456" s="12"/>
      <c r="BS456" s="12"/>
      <c r="BT456" s="12"/>
      <c r="BU456" s="12"/>
      <c r="BV456" s="12"/>
      <c r="BW456" s="12"/>
      <c r="BX456" s="12"/>
      <c r="BY456" s="12"/>
      <c r="BZ456" s="12"/>
      <c r="CA456" s="12"/>
      <c r="CB456" s="12"/>
      <c r="CC456" s="12"/>
    </row>
    <row r="457" spans="1:81" ht="15.75" x14ac:dyDescent="0.25">
      <c r="A457" s="20"/>
      <c r="B457" s="29"/>
      <c r="C457" s="29"/>
      <c r="D457" s="29"/>
      <c r="E457" s="29"/>
      <c r="F457" s="26"/>
      <c r="G457" s="13"/>
      <c r="H457" s="20"/>
      <c r="I457" s="22"/>
      <c r="J457" s="22"/>
      <c r="K457" s="22"/>
      <c r="L457" s="22"/>
      <c r="M457" s="24"/>
      <c r="N457" s="22"/>
      <c r="O457" s="104"/>
      <c r="P457" s="12"/>
      <c r="Q457" s="12"/>
      <c r="R457" s="12"/>
      <c r="S457" s="12"/>
      <c r="T457" s="12"/>
      <c r="U457" s="12"/>
      <c r="V457" s="12"/>
      <c r="W457" s="12"/>
      <c r="X457" s="12"/>
      <c r="Y457" s="12"/>
      <c r="Z457" s="12"/>
      <c r="AA457" s="12"/>
      <c r="AB457" s="12"/>
      <c r="AC457" s="12"/>
      <c r="AD457" s="12"/>
      <c r="AE457" s="12"/>
      <c r="AF457" s="12"/>
      <c r="AG457" s="12"/>
      <c r="AH457" s="12"/>
      <c r="AI457" s="12"/>
      <c r="AJ457" s="12"/>
      <c r="AK457" s="12"/>
      <c r="AL457" s="12"/>
      <c r="AM457" s="12"/>
      <c r="AN457" s="12"/>
      <c r="AO457" s="12"/>
      <c r="AP457" s="12"/>
      <c r="AQ457" s="12"/>
      <c r="AR457" s="12"/>
      <c r="AS457" s="12"/>
      <c r="AT457" s="12"/>
      <c r="AU457" s="12"/>
      <c r="AV457" s="12"/>
      <c r="AW457" s="12"/>
      <c r="AX457" s="12"/>
      <c r="AY457" s="12"/>
      <c r="AZ457" s="12"/>
      <c r="BA457" s="12"/>
      <c r="BB457" s="12"/>
      <c r="BC457" s="12"/>
      <c r="BD457" s="12"/>
      <c r="BE457" s="12"/>
      <c r="BF457" s="12"/>
      <c r="BG457" s="12"/>
      <c r="BH457" s="12"/>
      <c r="BI457" s="12"/>
      <c r="BJ457" s="12"/>
      <c r="BK457" s="12"/>
      <c r="BL457" s="12"/>
      <c r="BM457" s="12"/>
      <c r="BN457" s="12"/>
      <c r="BO457" s="12"/>
      <c r="BP457" s="12"/>
      <c r="BQ457" s="12"/>
      <c r="BR457" s="12"/>
      <c r="BS457" s="12"/>
      <c r="BT457" s="12"/>
      <c r="BU457" s="12"/>
      <c r="BV457" s="12"/>
      <c r="BW457" s="12"/>
      <c r="BX457" s="12"/>
      <c r="BY457" s="12"/>
      <c r="BZ457" s="12"/>
      <c r="CA457" s="12"/>
      <c r="CB457" s="12"/>
      <c r="CC457" s="12"/>
    </row>
    <row r="458" spans="1:81" ht="15.75" x14ac:dyDescent="0.25">
      <c r="A458" s="20"/>
      <c r="B458" s="29"/>
      <c r="C458" s="29"/>
      <c r="D458" s="29"/>
      <c r="E458" s="29"/>
      <c r="F458" s="26"/>
      <c r="G458" s="13"/>
      <c r="H458" s="20"/>
      <c r="I458" s="22"/>
      <c r="J458" s="22"/>
      <c r="K458" s="22"/>
      <c r="L458" s="22"/>
      <c r="M458" s="24"/>
      <c r="N458" s="22"/>
      <c r="O458" s="104"/>
      <c r="P458" s="12"/>
      <c r="Q458" s="12"/>
      <c r="R458" s="12"/>
      <c r="S458" s="12"/>
      <c r="T458" s="12"/>
      <c r="U458" s="12"/>
      <c r="V458" s="12"/>
      <c r="W458" s="12"/>
      <c r="X458" s="12"/>
      <c r="Y458" s="12"/>
      <c r="Z458" s="12"/>
      <c r="AA458" s="12"/>
      <c r="AB458" s="12"/>
      <c r="AC458" s="12"/>
      <c r="AD458" s="12"/>
      <c r="AE458" s="12"/>
      <c r="AF458" s="12"/>
      <c r="AG458" s="12"/>
      <c r="AH458" s="12"/>
      <c r="AI458" s="12"/>
      <c r="AJ458" s="12"/>
      <c r="AK458" s="12"/>
      <c r="AL458" s="12"/>
      <c r="AM458" s="12"/>
      <c r="AN458" s="12"/>
      <c r="AO458" s="12"/>
      <c r="AP458" s="12"/>
      <c r="AQ458" s="12"/>
      <c r="AR458" s="12"/>
      <c r="AS458" s="12"/>
      <c r="AT458" s="12"/>
      <c r="AU458" s="12"/>
      <c r="AV458" s="12"/>
      <c r="AW458" s="12"/>
      <c r="AX458" s="12"/>
      <c r="AY458" s="12"/>
      <c r="AZ458" s="12"/>
      <c r="BA458" s="12"/>
      <c r="BB458" s="12"/>
      <c r="BC458" s="12"/>
      <c r="BD458" s="12"/>
      <c r="BE458" s="12"/>
      <c r="BF458" s="12"/>
      <c r="BG458" s="12"/>
      <c r="BH458" s="12"/>
      <c r="BI458" s="12"/>
      <c r="BJ458" s="12"/>
      <c r="BK458" s="12"/>
      <c r="BL458" s="12"/>
      <c r="BM458" s="12"/>
      <c r="BN458" s="12"/>
      <c r="BO458" s="12"/>
      <c r="BP458" s="12"/>
      <c r="BQ458" s="12"/>
      <c r="BR458" s="12"/>
      <c r="BS458" s="12"/>
      <c r="BT458" s="12"/>
      <c r="BU458" s="12"/>
      <c r="BV458" s="12"/>
      <c r="BW458" s="12"/>
      <c r="BX458" s="12"/>
      <c r="BY458" s="12"/>
      <c r="BZ458" s="12"/>
      <c r="CA458" s="12"/>
      <c r="CB458" s="12"/>
      <c r="CC458" s="12"/>
    </row>
    <row r="459" spans="1:81" ht="15.75" x14ac:dyDescent="0.25">
      <c r="A459" s="20"/>
      <c r="B459" s="29"/>
      <c r="C459" s="29"/>
      <c r="D459" s="29"/>
      <c r="E459" s="29"/>
      <c r="F459" s="26"/>
      <c r="G459" s="13"/>
      <c r="H459" s="20"/>
      <c r="I459" s="22"/>
      <c r="J459" s="22"/>
      <c r="K459" s="22"/>
      <c r="L459" s="22"/>
      <c r="M459" s="24"/>
      <c r="N459" s="22"/>
      <c r="O459" s="104"/>
      <c r="P459" s="12"/>
      <c r="Q459" s="12"/>
      <c r="R459" s="12"/>
      <c r="S459" s="12"/>
      <c r="T459" s="12"/>
      <c r="U459" s="12"/>
      <c r="V459" s="12"/>
      <c r="W459" s="12"/>
      <c r="X459" s="12"/>
      <c r="Y459" s="12"/>
      <c r="Z459" s="12"/>
      <c r="AA459" s="12"/>
      <c r="AB459" s="12"/>
      <c r="AC459" s="12"/>
      <c r="AD459" s="12"/>
      <c r="AE459" s="12"/>
      <c r="AF459" s="12"/>
      <c r="AG459" s="12"/>
      <c r="AH459" s="12"/>
      <c r="AI459" s="12"/>
      <c r="AJ459" s="12"/>
      <c r="AK459" s="12"/>
      <c r="AL459" s="12"/>
      <c r="AM459" s="12"/>
      <c r="AN459" s="12"/>
      <c r="AO459" s="12"/>
      <c r="AP459" s="12"/>
      <c r="AQ459" s="12"/>
      <c r="AR459" s="12"/>
      <c r="AS459" s="12"/>
      <c r="AT459" s="12"/>
      <c r="AU459" s="12"/>
      <c r="AV459" s="12"/>
      <c r="AW459" s="12"/>
      <c r="AX459" s="12"/>
      <c r="AY459" s="12"/>
      <c r="AZ459" s="12"/>
      <c r="BA459" s="12"/>
      <c r="BB459" s="12"/>
      <c r="BC459" s="12"/>
      <c r="BD459" s="12"/>
      <c r="BE459" s="12"/>
      <c r="BF459" s="12"/>
      <c r="BG459" s="12"/>
      <c r="BH459" s="12"/>
      <c r="BI459" s="12"/>
      <c r="BJ459" s="12"/>
      <c r="BK459" s="12"/>
      <c r="BL459" s="12"/>
      <c r="BM459" s="12"/>
      <c r="BN459" s="12"/>
      <c r="BO459" s="12"/>
      <c r="BP459" s="12"/>
      <c r="BQ459" s="12"/>
      <c r="BR459" s="12"/>
      <c r="BS459" s="12"/>
      <c r="BT459" s="12"/>
      <c r="BU459" s="12"/>
      <c r="BV459" s="12"/>
      <c r="BW459" s="12"/>
      <c r="BX459" s="12"/>
      <c r="BY459" s="12"/>
      <c r="BZ459" s="12"/>
      <c r="CA459" s="12"/>
      <c r="CB459" s="12"/>
      <c r="CC459" s="12"/>
    </row>
    <row r="460" spans="1:81" ht="15.75" x14ac:dyDescent="0.25">
      <c r="A460" s="20"/>
      <c r="B460" s="29"/>
      <c r="C460" s="29"/>
      <c r="D460" s="29"/>
      <c r="E460" s="29"/>
      <c r="F460" s="26"/>
      <c r="G460" s="13"/>
      <c r="H460" s="20"/>
      <c r="I460" s="22"/>
      <c r="J460" s="22"/>
      <c r="K460" s="22"/>
      <c r="L460" s="22"/>
      <c r="M460" s="24"/>
      <c r="N460" s="22"/>
      <c r="O460" s="104"/>
      <c r="P460" s="12"/>
      <c r="Q460" s="12"/>
      <c r="R460" s="12"/>
      <c r="S460" s="12"/>
      <c r="T460" s="12"/>
      <c r="U460" s="12"/>
      <c r="V460" s="12"/>
      <c r="W460" s="12"/>
      <c r="X460" s="12"/>
      <c r="Y460" s="12"/>
      <c r="Z460" s="12"/>
      <c r="AA460" s="12"/>
      <c r="AB460" s="12"/>
      <c r="AC460" s="12"/>
      <c r="AD460" s="12"/>
      <c r="AE460" s="12"/>
      <c r="AF460" s="12"/>
      <c r="AG460" s="12"/>
      <c r="AH460" s="12"/>
      <c r="AI460" s="12"/>
      <c r="AJ460" s="12"/>
      <c r="AK460" s="12"/>
      <c r="AL460" s="12"/>
      <c r="AM460" s="12"/>
      <c r="AN460" s="12"/>
      <c r="AO460" s="12"/>
      <c r="AP460" s="12"/>
      <c r="AQ460" s="12"/>
      <c r="AR460" s="12"/>
      <c r="AS460" s="12"/>
      <c r="AT460" s="12"/>
      <c r="AU460" s="12"/>
      <c r="AV460" s="12"/>
      <c r="AW460" s="12"/>
      <c r="AX460" s="12"/>
      <c r="AY460" s="12"/>
      <c r="AZ460" s="12"/>
      <c r="BA460" s="12"/>
      <c r="BB460" s="12"/>
      <c r="BC460" s="12"/>
      <c r="BD460" s="12"/>
      <c r="BE460" s="12"/>
      <c r="BF460" s="12"/>
      <c r="BG460" s="12"/>
      <c r="BH460" s="12"/>
      <c r="BI460" s="12"/>
      <c r="BJ460" s="12"/>
      <c r="BK460" s="12"/>
      <c r="BL460" s="12"/>
      <c r="BM460" s="12"/>
      <c r="BN460" s="12"/>
      <c r="BO460" s="12"/>
      <c r="BP460" s="12"/>
      <c r="BQ460" s="12"/>
      <c r="BR460" s="12"/>
      <c r="BS460" s="12"/>
      <c r="BT460" s="12"/>
      <c r="BU460" s="12"/>
      <c r="BV460" s="12"/>
      <c r="BW460" s="12"/>
      <c r="BX460" s="12"/>
      <c r="BY460" s="12"/>
      <c r="BZ460" s="12"/>
      <c r="CA460" s="12"/>
      <c r="CB460" s="12"/>
      <c r="CC460" s="12"/>
    </row>
    <row r="461" spans="1:81" ht="15.75" x14ac:dyDescent="0.25">
      <c r="A461" s="20"/>
      <c r="B461" s="29"/>
      <c r="C461" s="29"/>
      <c r="D461" s="29"/>
      <c r="E461" s="29"/>
      <c r="F461" s="26"/>
      <c r="G461" s="13"/>
      <c r="H461" s="20"/>
      <c r="I461" s="22"/>
      <c r="J461" s="22"/>
      <c r="K461" s="22"/>
      <c r="L461" s="22"/>
      <c r="M461" s="24"/>
      <c r="N461" s="22"/>
      <c r="O461" s="104"/>
      <c r="P461" s="12"/>
      <c r="Q461" s="12"/>
      <c r="R461" s="12"/>
      <c r="S461" s="12"/>
      <c r="T461" s="12"/>
      <c r="U461" s="12"/>
      <c r="V461" s="12"/>
      <c r="W461" s="12"/>
      <c r="X461" s="12"/>
      <c r="Y461" s="12"/>
      <c r="Z461" s="12"/>
      <c r="AA461" s="12"/>
      <c r="AB461" s="12"/>
      <c r="AC461" s="12"/>
      <c r="AD461" s="12"/>
      <c r="AE461" s="12"/>
      <c r="AF461" s="12"/>
      <c r="AG461" s="12"/>
      <c r="AH461" s="12"/>
      <c r="AI461" s="12"/>
      <c r="AJ461" s="12"/>
      <c r="AK461" s="12"/>
      <c r="AL461" s="12"/>
      <c r="AM461" s="12"/>
      <c r="AN461" s="12"/>
      <c r="AO461" s="12"/>
      <c r="AP461" s="12"/>
      <c r="AQ461" s="12"/>
      <c r="AR461" s="12"/>
      <c r="AS461" s="12"/>
      <c r="AT461" s="12"/>
      <c r="AU461" s="12"/>
      <c r="AV461" s="12"/>
      <c r="AW461" s="12"/>
      <c r="AX461" s="12"/>
      <c r="AY461" s="12"/>
      <c r="AZ461" s="12"/>
      <c r="BA461" s="12"/>
      <c r="BB461" s="12"/>
      <c r="BC461" s="12"/>
      <c r="BD461" s="12"/>
      <c r="BE461" s="12"/>
      <c r="BF461" s="12"/>
      <c r="BG461" s="12"/>
      <c r="BH461" s="12"/>
      <c r="BI461" s="12"/>
      <c r="BJ461" s="12"/>
      <c r="BK461" s="12"/>
      <c r="BL461" s="12"/>
      <c r="BM461" s="12"/>
      <c r="BN461" s="12"/>
      <c r="BO461" s="12"/>
      <c r="BP461" s="12"/>
      <c r="BQ461" s="12"/>
      <c r="BR461" s="12"/>
      <c r="BS461" s="12"/>
      <c r="BT461" s="12"/>
      <c r="BU461" s="12"/>
      <c r="BV461" s="12"/>
      <c r="BW461" s="12"/>
      <c r="BX461" s="12"/>
      <c r="BY461" s="12"/>
      <c r="BZ461" s="12"/>
      <c r="CA461" s="12"/>
      <c r="CB461" s="12"/>
      <c r="CC461" s="12"/>
    </row>
    <row r="462" spans="1:81" ht="15.75" x14ac:dyDescent="0.25">
      <c r="A462" s="20"/>
      <c r="B462" s="29"/>
      <c r="C462" s="29"/>
      <c r="D462" s="29"/>
      <c r="E462" s="29"/>
      <c r="F462" s="26"/>
      <c r="G462" s="13"/>
      <c r="H462" s="20"/>
      <c r="I462" s="22"/>
      <c r="J462" s="22"/>
      <c r="K462" s="22"/>
      <c r="L462" s="22"/>
      <c r="M462" s="24"/>
      <c r="N462" s="22"/>
      <c r="O462" s="104"/>
      <c r="P462" s="12"/>
      <c r="Q462" s="12"/>
      <c r="R462" s="12"/>
      <c r="S462" s="12"/>
      <c r="T462" s="12"/>
      <c r="U462" s="12"/>
      <c r="V462" s="12"/>
      <c r="W462" s="12"/>
      <c r="X462" s="12"/>
      <c r="Y462" s="12"/>
      <c r="Z462" s="12"/>
      <c r="AA462" s="12"/>
      <c r="AB462" s="12"/>
      <c r="AC462" s="12"/>
      <c r="AD462" s="12"/>
      <c r="AE462" s="12"/>
      <c r="AF462" s="12"/>
      <c r="AG462" s="12"/>
      <c r="AH462" s="12"/>
      <c r="AI462" s="12"/>
      <c r="AJ462" s="12"/>
      <c r="AK462" s="12"/>
      <c r="AL462" s="12"/>
      <c r="AM462" s="12"/>
      <c r="AN462" s="12"/>
      <c r="AO462" s="12"/>
      <c r="AP462" s="12"/>
      <c r="AQ462" s="12"/>
      <c r="AR462" s="12"/>
      <c r="AS462" s="12"/>
      <c r="AT462" s="12"/>
      <c r="AU462" s="12"/>
      <c r="AV462" s="12"/>
      <c r="AW462" s="12"/>
      <c r="AX462" s="12"/>
      <c r="AY462" s="12"/>
      <c r="AZ462" s="12"/>
      <c r="BA462" s="12"/>
      <c r="BB462" s="12"/>
      <c r="BC462" s="12"/>
      <c r="BD462" s="12"/>
      <c r="BE462" s="12"/>
      <c r="BF462" s="12"/>
      <c r="BG462" s="12"/>
      <c r="BH462" s="12"/>
      <c r="BI462" s="12"/>
      <c r="BJ462" s="12"/>
      <c r="BK462" s="12"/>
      <c r="BL462" s="12"/>
      <c r="BM462" s="12"/>
      <c r="BN462" s="12"/>
      <c r="BO462" s="12"/>
      <c r="BP462" s="12"/>
      <c r="BQ462" s="12"/>
      <c r="BR462" s="12"/>
      <c r="BS462" s="12"/>
      <c r="BT462" s="12"/>
      <c r="BU462" s="12"/>
      <c r="BV462" s="12"/>
      <c r="BW462" s="12"/>
      <c r="BX462" s="12"/>
      <c r="BY462" s="12"/>
      <c r="BZ462" s="12"/>
      <c r="CA462" s="12"/>
      <c r="CB462" s="12"/>
      <c r="CC462" s="12"/>
    </row>
    <row r="463" spans="1:81" ht="15.75" x14ac:dyDescent="0.25">
      <c r="A463" s="20"/>
      <c r="B463" s="29"/>
      <c r="C463" s="29"/>
      <c r="D463" s="29"/>
      <c r="E463" s="29"/>
      <c r="F463" s="26"/>
      <c r="G463" s="13"/>
      <c r="H463" s="20"/>
      <c r="I463" s="22"/>
      <c r="J463" s="22"/>
      <c r="K463" s="22"/>
      <c r="L463" s="22"/>
      <c r="M463" s="24"/>
      <c r="N463" s="22"/>
      <c r="O463" s="104"/>
      <c r="P463" s="12"/>
      <c r="Q463" s="12"/>
      <c r="R463" s="12"/>
      <c r="S463" s="12"/>
      <c r="T463" s="12"/>
      <c r="U463" s="12"/>
      <c r="V463" s="12"/>
      <c r="W463" s="12"/>
      <c r="X463" s="12"/>
      <c r="Y463" s="12"/>
      <c r="Z463" s="12"/>
      <c r="AA463" s="12"/>
      <c r="AB463" s="12"/>
      <c r="AC463" s="12"/>
      <c r="AD463" s="12"/>
      <c r="AE463" s="12"/>
      <c r="AF463" s="12"/>
      <c r="AG463" s="12"/>
      <c r="AH463" s="12"/>
      <c r="AI463" s="12"/>
      <c r="AJ463" s="12"/>
      <c r="AK463" s="12"/>
      <c r="AL463" s="12"/>
      <c r="AM463" s="12"/>
      <c r="AN463" s="12"/>
      <c r="AO463" s="12"/>
      <c r="AP463" s="12"/>
      <c r="AQ463" s="12"/>
      <c r="AR463" s="12"/>
      <c r="AS463" s="12"/>
      <c r="AT463" s="12"/>
      <c r="AU463" s="12"/>
      <c r="AV463" s="12"/>
      <c r="AW463" s="12"/>
      <c r="AX463" s="12"/>
      <c r="AY463" s="12"/>
      <c r="AZ463" s="12"/>
      <c r="BA463" s="12"/>
      <c r="BB463" s="12"/>
      <c r="BC463" s="12"/>
      <c r="BD463" s="12"/>
      <c r="BE463" s="12"/>
      <c r="BF463" s="12"/>
      <c r="BG463" s="12"/>
      <c r="BH463" s="12"/>
      <c r="BI463" s="12"/>
      <c r="BJ463" s="12"/>
      <c r="BK463" s="12"/>
      <c r="BL463" s="12"/>
      <c r="BM463" s="12"/>
      <c r="BN463" s="12"/>
      <c r="BO463" s="12"/>
      <c r="BP463" s="12"/>
      <c r="BQ463" s="12"/>
      <c r="BR463" s="12"/>
      <c r="BS463" s="12"/>
      <c r="BT463" s="12"/>
      <c r="BU463" s="12"/>
      <c r="BV463" s="12"/>
      <c r="BW463" s="12"/>
      <c r="BX463" s="12"/>
      <c r="BY463" s="12"/>
      <c r="BZ463" s="12"/>
      <c r="CA463" s="12"/>
      <c r="CB463" s="12"/>
      <c r="CC463" s="12"/>
    </row>
    <row r="464" spans="1:81" ht="15.75" x14ac:dyDescent="0.25">
      <c r="A464" s="20"/>
      <c r="B464" s="29"/>
      <c r="C464" s="29"/>
      <c r="D464" s="29"/>
      <c r="E464" s="29"/>
      <c r="F464" s="26"/>
      <c r="G464" s="13"/>
      <c r="H464" s="20"/>
      <c r="I464" s="22"/>
      <c r="J464" s="22"/>
      <c r="K464" s="22"/>
      <c r="L464" s="22"/>
      <c r="M464" s="24"/>
      <c r="N464" s="22"/>
      <c r="O464" s="104"/>
      <c r="P464" s="12"/>
      <c r="Q464" s="12"/>
      <c r="R464" s="12"/>
      <c r="S464" s="12"/>
      <c r="T464" s="12"/>
      <c r="U464" s="12"/>
      <c r="V464" s="12"/>
      <c r="W464" s="12"/>
      <c r="X464" s="12"/>
      <c r="Y464" s="12"/>
      <c r="Z464" s="12"/>
      <c r="AA464" s="12"/>
      <c r="AB464" s="12"/>
      <c r="AC464" s="12"/>
      <c r="AD464" s="12"/>
      <c r="AE464" s="12"/>
      <c r="AF464" s="12"/>
      <c r="AG464" s="12"/>
      <c r="AH464" s="12"/>
      <c r="AI464" s="12"/>
      <c r="AJ464" s="12"/>
      <c r="AK464" s="12"/>
      <c r="AL464" s="12"/>
      <c r="AM464" s="12"/>
      <c r="AN464" s="12"/>
      <c r="AO464" s="12"/>
      <c r="AP464" s="12"/>
      <c r="AQ464" s="12"/>
      <c r="AR464" s="12"/>
      <c r="AS464" s="12"/>
      <c r="AT464" s="12"/>
      <c r="AU464" s="12"/>
      <c r="AV464" s="12"/>
      <c r="AW464" s="12"/>
      <c r="AX464" s="12"/>
      <c r="AY464" s="12"/>
      <c r="AZ464" s="12"/>
      <c r="BA464" s="12"/>
      <c r="BB464" s="12"/>
      <c r="BC464" s="12"/>
      <c r="BD464" s="12"/>
      <c r="BE464" s="12"/>
      <c r="BF464" s="12"/>
      <c r="BG464" s="12"/>
      <c r="BH464" s="12"/>
      <c r="BI464" s="12"/>
      <c r="BJ464" s="12"/>
      <c r="BK464" s="12"/>
      <c r="BL464" s="12"/>
      <c r="BM464" s="12"/>
      <c r="BN464" s="12"/>
      <c r="BO464" s="12"/>
      <c r="BP464" s="12"/>
      <c r="BQ464" s="12"/>
      <c r="BR464" s="12"/>
      <c r="BS464" s="12"/>
      <c r="BT464" s="12"/>
      <c r="BU464" s="12"/>
      <c r="BV464" s="12"/>
      <c r="BW464" s="12"/>
      <c r="BX464" s="12"/>
      <c r="BY464" s="12"/>
      <c r="BZ464" s="12"/>
      <c r="CA464" s="12"/>
      <c r="CB464" s="12"/>
      <c r="CC464" s="12"/>
    </row>
    <row r="465" spans="1:81" ht="15.75" x14ac:dyDescent="0.25">
      <c r="A465" s="20"/>
      <c r="B465" s="29"/>
      <c r="C465" s="29"/>
      <c r="D465" s="29"/>
      <c r="E465" s="29"/>
      <c r="F465" s="26"/>
      <c r="G465" s="13"/>
      <c r="H465" s="20"/>
      <c r="I465" s="22"/>
      <c r="J465" s="22"/>
      <c r="K465" s="22"/>
      <c r="L465" s="22"/>
      <c r="M465" s="24"/>
      <c r="N465" s="22"/>
      <c r="O465" s="104"/>
      <c r="P465" s="12"/>
      <c r="Q465" s="12"/>
      <c r="R465" s="12"/>
      <c r="S465" s="12"/>
      <c r="T465" s="12"/>
      <c r="U465" s="12"/>
      <c r="V465" s="12"/>
      <c r="W465" s="12"/>
      <c r="X465" s="12"/>
      <c r="Y465" s="12"/>
      <c r="Z465" s="12"/>
      <c r="AA465" s="12"/>
      <c r="AB465" s="12"/>
      <c r="AC465" s="12"/>
      <c r="AD465" s="12"/>
      <c r="AE465" s="12"/>
      <c r="AF465" s="12"/>
      <c r="AG465" s="12"/>
      <c r="AH465" s="12"/>
      <c r="AI465" s="12"/>
      <c r="AJ465" s="12"/>
      <c r="AK465" s="12"/>
      <c r="AL465" s="12"/>
      <c r="AM465" s="12"/>
      <c r="AN465" s="12"/>
      <c r="AO465" s="12"/>
      <c r="AP465" s="12"/>
      <c r="AQ465" s="12"/>
      <c r="AR465" s="12"/>
      <c r="AS465" s="12"/>
      <c r="AT465" s="12"/>
      <c r="AU465" s="12"/>
      <c r="AV465" s="12"/>
      <c r="AW465" s="12"/>
      <c r="AX465" s="12"/>
      <c r="AY465" s="12"/>
      <c r="AZ465" s="12"/>
      <c r="BA465" s="12"/>
      <c r="BB465" s="12"/>
      <c r="BC465" s="12"/>
      <c r="BD465" s="12"/>
      <c r="BE465" s="12"/>
      <c r="BF465" s="12"/>
      <c r="BG465" s="12"/>
      <c r="BH465" s="12"/>
      <c r="BI465" s="12"/>
      <c r="BJ465" s="12"/>
      <c r="BK465" s="12"/>
      <c r="BL465" s="12"/>
      <c r="BM465" s="12"/>
      <c r="BN465" s="12"/>
      <c r="BO465" s="12"/>
      <c r="BP465" s="12"/>
      <c r="BQ465" s="12"/>
      <c r="BR465" s="12"/>
      <c r="BS465" s="12"/>
      <c r="BT465" s="12"/>
      <c r="BU465" s="12"/>
      <c r="BV465" s="12"/>
      <c r="BW465" s="12"/>
      <c r="BX465" s="12"/>
      <c r="BY465" s="12"/>
      <c r="BZ465" s="12"/>
      <c r="CA465" s="12"/>
      <c r="CB465" s="12"/>
      <c r="CC465" s="12"/>
    </row>
    <row r="466" spans="1:81" ht="15.75" x14ac:dyDescent="0.25">
      <c r="A466" s="20"/>
      <c r="B466" s="29"/>
      <c r="C466" s="29"/>
      <c r="D466" s="29"/>
      <c r="E466" s="29"/>
      <c r="F466" s="26"/>
      <c r="G466" s="13"/>
      <c r="H466" s="20"/>
      <c r="I466" s="22"/>
      <c r="J466" s="22"/>
      <c r="K466" s="22"/>
      <c r="L466" s="22"/>
      <c r="M466" s="24"/>
      <c r="N466" s="22"/>
      <c r="O466" s="104"/>
      <c r="P466" s="12"/>
      <c r="Q466" s="12"/>
      <c r="R466" s="12"/>
      <c r="S466" s="12"/>
      <c r="T466" s="12"/>
      <c r="U466" s="12"/>
      <c r="V466" s="12"/>
      <c r="W466" s="12"/>
      <c r="X466" s="12"/>
      <c r="Y466" s="12"/>
      <c r="Z466" s="12"/>
      <c r="AA466" s="12"/>
      <c r="AB466" s="12"/>
      <c r="AC466" s="12"/>
      <c r="AD466" s="12"/>
      <c r="AE466" s="12"/>
      <c r="AF466" s="12"/>
      <c r="AG466" s="12"/>
      <c r="AH466" s="12"/>
      <c r="AI466" s="12"/>
      <c r="AJ466" s="12"/>
      <c r="AK466" s="12"/>
      <c r="AL466" s="12"/>
      <c r="AM466" s="12"/>
      <c r="AN466" s="12"/>
      <c r="AO466" s="12"/>
      <c r="AP466" s="12"/>
      <c r="AQ466" s="12"/>
      <c r="AR466" s="12"/>
      <c r="AS466" s="12"/>
      <c r="AT466" s="12"/>
      <c r="AU466" s="12"/>
      <c r="AV466" s="12"/>
      <c r="AW466" s="12"/>
      <c r="AX466" s="12"/>
      <c r="AY466" s="12"/>
      <c r="AZ466" s="12"/>
      <c r="BA466" s="12"/>
      <c r="BB466" s="12"/>
      <c r="BC466" s="12"/>
      <c r="BD466" s="12"/>
      <c r="BE466" s="12"/>
      <c r="BF466" s="12"/>
      <c r="BG466" s="12"/>
      <c r="BH466" s="12"/>
      <c r="BI466" s="12"/>
      <c r="BJ466" s="12"/>
      <c r="BK466" s="12"/>
      <c r="BL466" s="12"/>
      <c r="BM466" s="12"/>
      <c r="BN466" s="12"/>
      <c r="BO466" s="12"/>
      <c r="BP466" s="12"/>
      <c r="BQ466" s="12"/>
      <c r="BR466" s="12"/>
      <c r="BS466" s="12"/>
      <c r="BT466" s="12"/>
      <c r="BU466" s="12"/>
      <c r="BV466" s="12"/>
      <c r="BW466" s="12"/>
      <c r="BX466" s="12"/>
      <c r="BY466" s="12"/>
      <c r="BZ466" s="12"/>
      <c r="CA466" s="12"/>
      <c r="CB466" s="12"/>
      <c r="CC466" s="12"/>
    </row>
    <row r="467" spans="1:81" ht="15.75" x14ac:dyDescent="0.25">
      <c r="A467" s="20"/>
      <c r="B467" s="29"/>
      <c r="C467" s="29"/>
      <c r="D467" s="29"/>
      <c r="E467" s="29"/>
      <c r="F467" s="26"/>
      <c r="G467" s="13"/>
      <c r="H467" s="20"/>
      <c r="I467" s="22"/>
      <c r="J467" s="22"/>
      <c r="K467" s="22"/>
      <c r="L467" s="22"/>
      <c r="M467" s="24"/>
      <c r="N467" s="22"/>
      <c r="O467" s="104"/>
      <c r="P467" s="12"/>
      <c r="Q467" s="12"/>
      <c r="R467" s="12"/>
      <c r="S467" s="12"/>
      <c r="T467" s="12"/>
      <c r="U467" s="12"/>
      <c r="V467" s="12"/>
      <c r="W467" s="12"/>
      <c r="X467" s="12"/>
      <c r="Y467" s="12"/>
      <c r="Z467" s="12"/>
      <c r="AA467" s="12"/>
      <c r="AB467" s="12"/>
      <c r="AC467" s="12"/>
      <c r="AD467" s="12"/>
      <c r="AE467" s="12"/>
      <c r="AF467" s="12"/>
      <c r="AG467" s="12"/>
      <c r="AH467" s="12"/>
      <c r="AI467" s="12"/>
      <c r="AJ467" s="12"/>
      <c r="AK467" s="12"/>
      <c r="AL467" s="12"/>
      <c r="AM467" s="12"/>
      <c r="AN467" s="12"/>
      <c r="AO467" s="12"/>
      <c r="AP467" s="12"/>
      <c r="AQ467" s="12"/>
      <c r="AR467" s="12"/>
      <c r="AS467" s="12"/>
      <c r="AT467" s="12"/>
      <c r="AU467" s="12"/>
      <c r="AV467" s="12"/>
      <c r="AW467" s="12"/>
      <c r="AX467" s="12"/>
      <c r="AY467" s="12"/>
      <c r="AZ467" s="12"/>
      <c r="BA467" s="12"/>
      <c r="BB467" s="12"/>
      <c r="BC467" s="12"/>
      <c r="BD467" s="12"/>
      <c r="BE467" s="12"/>
      <c r="BF467" s="12"/>
      <c r="BG467" s="12"/>
      <c r="BH467" s="12"/>
      <c r="BI467" s="12"/>
      <c r="BJ467" s="12"/>
      <c r="BK467" s="12"/>
      <c r="BL467" s="12"/>
      <c r="BM467" s="12"/>
      <c r="BN467" s="12"/>
      <c r="BO467" s="12"/>
      <c r="BP467" s="12"/>
      <c r="BQ467" s="12"/>
      <c r="BR467" s="12"/>
      <c r="BS467" s="12"/>
      <c r="BT467" s="12"/>
      <c r="BU467" s="12"/>
      <c r="BV467" s="12"/>
      <c r="BW467" s="12"/>
      <c r="BX467" s="12"/>
      <c r="BY467" s="12"/>
      <c r="BZ467" s="12"/>
      <c r="CA467" s="12"/>
      <c r="CB467" s="12"/>
      <c r="CC467" s="12"/>
    </row>
    <row r="468" spans="1:81" ht="15.75" x14ac:dyDescent="0.25">
      <c r="A468" s="20"/>
      <c r="B468" s="29"/>
      <c r="C468" s="29"/>
      <c r="D468" s="29"/>
      <c r="E468" s="29"/>
      <c r="F468" s="26"/>
      <c r="G468" s="13"/>
      <c r="H468" s="20"/>
      <c r="I468" s="22"/>
      <c r="J468" s="22"/>
      <c r="K468" s="22"/>
      <c r="L468" s="22"/>
      <c r="M468" s="24"/>
      <c r="N468" s="22"/>
      <c r="O468" s="104"/>
      <c r="P468" s="12"/>
      <c r="Q468" s="12"/>
      <c r="R468" s="12"/>
      <c r="S468" s="12"/>
      <c r="T468" s="12"/>
      <c r="U468" s="12"/>
      <c r="V468" s="12"/>
      <c r="W468" s="12"/>
      <c r="X468" s="12"/>
      <c r="Y468" s="12"/>
      <c r="Z468" s="12"/>
      <c r="AA468" s="12"/>
      <c r="AB468" s="12"/>
      <c r="AC468" s="12"/>
      <c r="AD468" s="12"/>
      <c r="AE468" s="12"/>
      <c r="AF468" s="12"/>
      <c r="AG468" s="12"/>
      <c r="AH468" s="12"/>
      <c r="AI468" s="12"/>
      <c r="AJ468" s="12"/>
      <c r="AK468" s="12"/>
      <c r="AL468" s="12"/>
      <c r="AM468" s="12"/>
      <c r="AN468" s="12"/>
      <c r="AO468" s="12"/>
      <c r="AP468" s="12"/>
      <c r="AQ468" s="12"/>
      <c r="AR468" s="12"/>
      <c r="AS468" s="12"/>
      <c r="AT468" s="12"/>
      <c r="AU468" s="12"/>
      <c r="AV468" s="12"/>
      <c r="AW468" s="12"/>
      <c r="AX468" s="12"/>
      <c r="AY468" s="12"/>
      <c r="AZ468" s="12"/>
      <c r="BA468" s="12"/>
      <c r="BB468" s="12"/>
      <c r="BC468" s="12"/>
      <c r="BD468" s="12"/>
      <c r="BE468" s="12"/>
      <c r="BF468" s="12"/>
      <c r="BG468" s="12"/>
      <c r="BH468" s="12"/>
      <c r="BI468" s="12"/>
      <c r="BJ468" s="12"/>
      <c r="BK468" s="12"/>
      <c r="BL468" s="12"/>
      <c r="BM468" s="12"/>
      <c r="BN468" s="12"/>
      <c r="BO468" s="12"/>
      <c r="BP468" s="12"/>
      <c r="BQ468" s="12"/>
      <c r="BR468" s="12"/>
      <c r="BS468" s="12"/>
      <c r="BT468" s="12"/>
      <c r="BU468" s="12"/>
      <c r="BV468" s="12"/>
      <c r="BW468" s="12"/>
      <c r="BX468" s="12"/>
      <c r="BY468" s="12"/>
      <c r="BZ468" s="12"/>
      <c r="CA468" s="12"/>
      <c r="CB468" s="12"/>
      <c r="CC468" s="12"/>
    </row>
    <row r="469" spans="1:81" ht="15.75" x14ac:dyDescent="0.25">
      <c r="A469" s="20"/>
      <c r="B469" s="29"/>
      <c r="C469" s="29"/>
      <c r="D469" s="29"/>
      <c r="E469" s="29"/>
      <c r="F469" s="26"/>
      <c r="G469" s="13"/>
      <c r="H469" s="20"/>
      <c r="I469" s="22"/>
      <c r="J469" s="22"/>
      <c r="K469" s="22"/>
      <c r="L469" s="22"/>
      <c r="M469" s="24"/>
      <c r="N469" s="22"/>
      <c r="O469" s="104"/>
      <c r="P469" s="12"/>
      <c r="Q469" s="12"/>
      <c r="R469" s="12"/>
      <c r="S469" s="12"/>
      <c r="T469" s="12"/>
      <c r="U469" s="12"/>
      <c r="V469" s="12"/>
      <c r="W469" s="12"/>
      <c r="X469" s="12"/>
      <c r="Y469" s="12"/>
      <c r="Z469" s="12"/>
      <c r="AA469" s="12"/>
      <c r="AB469" s="12"/>
      <c r="AC469" s="12"/>
      <c r="AD469" s="12"/>
      <c r="AE469" s="12"/>
      <c r="AF469" s="12"/>
      <c r="AG469" s="12"/>
      <c r="AH469" s="12"/>
      <c r="AI469" s="12"/>
      <c r="AJ469" s="12"/>
      <c r="AK469" s="12"/>
      <c r="AL469" s="12"/>
      <c r="AM469" s="12"/>
      <c r="AN469" s="12"/>
      <c r="AO469" s="12"/>
      <c r="AP469" s="12"/>
      <c r="AQ469" s="12"/>
      <c r="AR469" s="12"/>
      <c r="AS469" s="12"/>
      <c r="AT469" s="12"/>
      <c r="AU469" s="12"/>
      <c r="AV469" s="12"/>
      <c r="AW469" s="12"/>
      <c r="AX469" s="12"/>
      <c r="AY469" s="12"/>
      <c r="AZ469" s="12"/>
      <c r="BA469" s="12"/>
      <c r="BB469" s="12"/>
      <c r="BC469" s="12"/>
      <c r="BD469" s="12"/>
      <c r="BE469" s="12"/>
      <c r="BF469" s="12"/>
      <c r="BG469" s="12"/>
      <c r="BH469" s="12"/>
      <c r="BI469" s="12"/>
      <c r="BJ469" s="12"/>
      <c r="BK469" s="12"/>
      <c r="BL469" s="12"/>
      <c r="BM469" s="12"/>
      <c r="BN469" s="12"/>
      <c r="BO469" s="12"/>
      <c r="BP469" s="12"/>
      <c r="BQ469" s="12"/>
      <c r="BR469" s="12"/>
      <c r="BS469" s="12"/>
      <c r="BT469" s="12"/>
      <c r="BU469" s="12"/>
      <c r="BV469" s="12"/>
      <c r="BW469" s="12"/>
      <c r="BX469" s="12"/>
      <c r="BY469" s="12"/>
      <c r="BZ469" s="12"/>
      <c r="CA469" s="12"/>
      <c r="CB469" s="12"/>
      <c r="CC469" s="12"/>
    </row>
    <row r="470" spans="1:81" ht="15.75" x14ac:dyDescent="0.25">
      <c r="A470" s="20"/>
      <c r="B470" s="29"/>
      <c r="C470" s="29"/>
      <c r="D470" s="29"/>
      <c r="E470" s="29"/>
      <c r="F470" s="26"/>
      <c r="G470" s="13"/>
      <c r="H470" s="20"/>
      <c r="I470" s="22"/>
      <c r="J470" s="22"/>
      <c r="K470" s="22"/>
      <c r="L470" s="22"/>
      <c r="M470" s="24"/>
      <c r="N470" s="22"/>
      <c r="O470" s="104"/>
      <c r="P470" s="12"/>
      <c r="Q470" s="12"/>
      <c r="R470" s="12"/>
      <c r="S470" s="12"/>
      <c r="T470" s="12"/>
      <c r="U470" s="12"/>
      <c r="V470" s="12"/>
      <c r="W470" s="12"/>
      <c r="X470" s="12"/>
      <c r="Y470" s="12"/>
      <c r="Z470" s="12"/>
      <c r="AA470" s="12"/>
      <c r="AB470" s="12"/>
      <c r="AC470" s="12"/>
      <c r="AD470" s="12"/>
      <c r="AE470" s="12"/>
      <c r="AF470" s="12"/>
      <c r="AG470" s="12"/>
      <c r="AH470" s="12"/>
      <c r="AI470" s="12"/>
      <c r="AJ470" s="12"/>
      <c r="AK470" s="12"/>
      <c r="AL470" s="12"/>
      <c r="AM470" s="12"/>
      <c r="AN470" s="12"/>
      <c r="AO470" s="12"/>
      <c r="AP470" s="12"/>
      <c r="AQ470" s="12"/>
      <c r="AR470" s="12"/>
      <c r="AS470" s="12"/>
      <c r="AT470" s="12"/>
      <c r="AU470" s="12"/>
      <c r="AV470" s="12"/>
      <c r="AW470" s="12"/>
      <c r="AX470" s="12"/>
      <c r="AY470" s="12"/>
      <c r="AZ470" s="12"/>
      <c r="BA470" s="12"/>
      <c r="BB470" s="12"/>
      <c r="BC470" s="12"/>
      <c r="BD470" s="12"/>
      <c r="BE470" s="12"/>
      <c r="BF470" s="12"/>
      <c r="BG470" s="12"/>
      <c r="BH470" s="12"/>
      <c r="BI470" s="12"/>
      <c r="BJ470" s="12"/>
      <c r="BK470" s="12"/>
      <c r="BL470" s="12"/>
      <c r="BM470" s="12"/>
      <c r="BN470" s="12"/>
      <c r="BO470" s="12"/>
      <c r="BP470" s="12"/>
      <c r="BQ470" s="12"/>
      <c r="BR470" s="12"/>
      <c r="BS470" s="12"/>
      <c r="BT470" s="12"/>
      <c r="BU470" s="12"/>
      <c r="BV470" s="12"/>
      <c r="BW470" s="12"/>
      <c r="BX470" s="12"/>
      <c r="BY470" s="12"/>
      <c r="BZ470" s="12"/>
      <c r="CA470" s="12"/>
      <c r="CB470" s="12"/>
      <c r="CC470" s="12"/>
    </row>
    <row r="471" spans="1:81" ht="15.75" x14ac:dyDescent="0.25">
      <c r="A471" s="20"/>
      <c r="B471" s="29"/>
      <c r="C471" s="29"/>
      <c r="D471" s="29"/>
      <c r="E471" s="29"/>
      <c r="F471" s="26"/>
      <c r="G471" s="13"/>
      <c r="H471" s="20"/>
      <c r="I471" s="22"/>
      <c r="J471" s="22"/>
      <c r="K471" s="22"/>
      <c r="L471" s="22"/>
      <c r="M471" s="24"/>
      <c r="N471" s="22"/>
      <c r="O471" s="104"/>
      <c r="P471" s="12"/>
      <c r="Q471" s="12"/>
      <c r="R471" s="12"/>
      <c r="S471" s="12"/>
      <c r="T471" s="12"/>
      <c r="U471" s="12"/>
      <c r="V471" s="12"/>
      <c r="W471" s="12"/>
      <c r="X471" s="12"/>
      <c r="Y471" s="12"/>
      <c r="Z471" s="12"/>
      <c r="AA471" s="12"/>
      <c r="AB471" s="12"/>
      <c r="AC471" s="12"/>
      <c r="AD471" s="12"/>
      <c r="AE471" s="12"/>
      <c r="AF471" s="12"/>
      <c r="AG471" s="12"/>
      <c r="AH471" s="12"/>
      <c r="AI471" s="12"/>
      <c r="AJ471" s="12"/>
      <c r="AK471" s="12"/>
      <c r="AL471" s="12"/>
      <c r="AM471" s="12"/>
      <c r="AN471" s="12"/>
      <c r="AO471" s="12"/>
      <c r="AP471" s="12"/>
      <c r="AQ471" s="12"/>
      <c r="AR471" s="12"/>
      <c r="AS471" s="12"/>
      <c r="AT471" s="12"/>
      <c r="AU471" s="12"/>
      <c r="AV471" s="12"/>
      <c r="AW471" s="12"/>
      <c r="AX471" s="12"/>
      <c r="AY471" s="12"/>
      <c r="AZ471" s="12"/>
      <c r="BA471" s="12"/>
      <c r="BB471" s="12"/>
      <c r="BC471" s="12"/>
      <c r="BD471" s="12"/>
      <c r="BE471" s="12"/>
      <c r="BF471" s="12"/>
      <c r="BG471" s="12"/>
      <c r="BH471" s="12"/>
      <c r="BI471" s="12"/>
      <c r="BJ471" s="12"/>
      <c r="BK471" s="12"/>
      <c r="BL471" s="12"/>
      <c r="BM471" s="12"/>
      <c r="BN471" s="12"/>
      <c r="BO471" s="12"/>
      <c r="BP471" s="12"/>
      <c r="BQ471" s="12"/>
      <c r="BR471" s="12"/>
      <c r="BS471" s="12"/>
      <c r="BT471" s="12"/>
      <c r="BU471" s="12"/>
      <c r="BV471" s="12"/>
      <c r="BW471" s="12"/>
      <c r="BX471" s="12"/>
      <c r="BY471" s="12"/>
      <c r="BZ471" s="12"/>
      <c r="CA471" s="12"/>
      <c r="CB471" s="12"/>
      <c r="CC471" s="12"/>
    </row>
    <row r="472" spans="1:81" ht="15.75" x14ac:dyDescent="0.25">
      <c r="A472" s="20"/>
      <c r="B472" s="29"/>
      <c r="C472" s="29"/>
      <c r="D472" s="29"/>
      <c r="E472" s="29"/>
      <c r="F472" s="26"/>
      <c r="G472" s="13"/>
      <c r="H472" s="20"/>
      <c r="I472" s="22"/>
      <c r="J472" s="22"/>
      <c r="K472" s="22"/>
      <c r="L472" s="22"/>
      <c r="M472" s="24"/>
      <c r="N472" s="22"/>
      <c r="O472" s="104"/>
      <c r="P472" s="12"/>
      <c r="Q472" s="12"/>
      <c r="R472" s="12"/>
      <c r="S472" s="12"/>
      <c r="T472" s="12"/>
      <c r="U472" s="12"/>
      <c r="V472" s="12"/>
      <c r="W472" s="12"/>
      <c r="X472" s="12"/>
      <c r="Y472" s="12"/>
      <c r="Z472" s="12"/>
      <c r="AA472" s="12"/>
      <c r="AB472" s="12"/>
      <c r="AC472" s="12"/>
      <c r="AD472" s="12"/>
      <c r="AE472" s="12"/>
      <c r="AF472" s="12"/>
      <c r="AG472" s="12"/>
      <c r="AH472" s="12"/>
      <c r="AI472" s="12"/>
      <c r="AJ472" s="12"/>
      <c r="AK472" s="12"/>
      <c r="AL472" s="12"/>
      <c r="AM472" s="12"/>
      <c r="AN472" s="12"/>
      <c r="AO472" s="12"/>
      <c r="AP472" s="12"/>
      <c r="AQ472" s="12"/>
      <c r="AR472" s="12"/>
      <c r="AS472" s="12"/>
      <c r="AT472" s="12"/>
      <c r="AU472" s="12"/>
      <c r="AV472" s="12"/>
      <c r="AW472" s="12"/>
      <c r="AX472" s="12"/>
      <c r="AY472" s="12"/>
      <c r="AZ472" s="12"/>
      <c r="BA472" s="12"/>
      <c r="BB472" s="12"/>
      <c r="BC472" s="12"/>
      <c r="BD472" s="12"/>
      <c r="BE472" s="12"/>
      <c r="BF472" s="12"/>
      <c r="BG472" s="12"/>
      <c r="BH472" s="12"/>
      <c r="BI472" s="12"/>
      <c r="BJ472" s="12"/>
      <c r="BK472" s="12"/>
      <c r="BL472" s="12"/>
      <c r="BM472" s="12"/>
      <c r="BN472" s="12"/>
      <c r="BO472" s="12"/>
      <c r="BP472" s="12"/>
      <c r="BQ472" s="12"/>
      <c r="BR472" s="12"/>
      <c r="BS472" s="12"/>
      <c r="BT472" s="12"/>
      <c r="BU472" s="12"/>
      <c r="BV472" s="12"/>
      <c r="BW472" s="12"/>
      <c r="BX472" s="12"/>
      <c r="BY472" s="12"/>
      <c r="BZ472" s="12"/>
      <c r="CA472" s="12"/>
      <c r="CB472" s="12"/>
      <c r="CC472" s="12"/>
    </row>
    <row r="473" spans="1:81" ht="15.75" x14ac:dyDescent="0.25">
      <c r="A473" s="20"/>
      <c r="B473" s="29"/>
      <c r="C473" s="29"/>
      <c r="D473" s="29"/>
      <c r="E473" s="29"/>
      <c r="F473" s="26"/>
      <c r="G473" s="13"/>
      <c r="H473" s="20"/>
      <c r="I473" s="22"/>
      <c r="J473" s="22"/>
      <c r="K473" s="22"/>
      <c r="L473" s="22"/>
      <c r="M473" s="24"/>
      <c r="N473" s="22"/>
      <c r="O473" s="104"/>
      <c r="P473" s="12"/>
      <c r="Q473" s="12"/>
      <c r="R473" s="12"/>
      <c r="S473" s="12"/>
      <c r="T473" s="12"/>
      <c r="U473" s="12"/>
      <c r="V473" s="12"/>
      <c r="W473" s="12"/>
      <c r="X473" s="12"/>
      <c r="Y473" s="12"/>
      <c r="Z473" s="12"/>
      <c r="AA473" s="12"/>
      <c r="AB473" s="12"/>
      <c r="AC473" s="12"/>
      <c r="AD473" s="12"/>
      <c r="AE473" s="12"/>
      <c r="AF473" s="12"/>
      <c r="AG473" s="12"/>
      <c r="AH473" s="12"/>
      <c r="AI473" s="12"/>
      <c r="AJ473" s="12"/>
      <c r="AK473" s="12"/>
      <c r="AL473" s="12"/>
      <c r="AM473" s="12"/>
      <c r="AN473" s="12"/>
      <c r="AO473" s="12"/>
      <c r="AP473" s="12"/>
      <c r="AQ473" s="12"/>
      <c r="AR473" s="12"/>
      <c r="AS473" s="12"/>
      <c r="AT473" s="12"/>
      <c r="AU473" s="12"/>
      <c r="AV473" s="12"/>
      <c r="AW473" s="12"/>
      <c r="AX473" s="12"/>
      <c r="AY473" s="12"/>
      <c r="AZ473" s="12"/>
      <c r="BA473" s="12"/>
      <c r="BB473" s="12"/>
      <c r="BC473" s="12"/>
      <c r="BD473" s="12"/>
      <c r="BE473" s="12"/>
      <c r="BF473" s="12"/>
      <c r="BG473" s="12"/>
      <c r="BH473" s="12"/>
      <c r="BI473" s="12"/>
      <c r="BJ473" s="12"/>
      <c r="BK473" s="12"/>
      <c r="BL473" s="12"/>
      <c r="BM473" s="12"/>
      <c r="BN473" s="12"/>
      <c r="BO473" s="12"/>
      <c r="BP473" s="12"/>
      <c r="BQ473" s="12"/>
      <c r="BR473" s="12"/>
      <c r="BS473" s="12"/>
      <c r="BT473" s="12"/>
      <c r="BU473" s="12"/>
      <c r="BV473" s="12"/>
      <c r="BW473" s="12"/>
      <c r="BX473" s="12"/>
      <c r="BY473" s="12"/>
      <c r="BZ473" s="12"/>
      <c r="CA473" s="12"/>
      <c r="CB473" s="12"/>
      <c r="CC473" s="12"/>
    </row>
    <row r="474" spans="1:81" ht="15.75" x14ac:dyDescent="0.25">
      <c r="A474" s="20"/>
      <c r="B474" s="29"/>
      <c r="C474" s="29"/>
      <c r="D474" s="29"/>
      <c r="E474" s="29"/>
      <c r="F474" s="26"/>
      <c r="G474" s="13"/>
      <c r="H474" s="20"/>
      <c r="I474" s="22"/>
      <c r="J474" s="22"/>
      <c r="K474" s="22"/>
      <c r="L474" s="22"/>
      <c r="M474" s="24"/>
      <c r="N474" s="22"/>
      <c r="O474" s="104"/>
      <c r="P474" s="12"/>
      <c r="Q474" s="12"/>
      <c r="R474" s="12"/>
      <c r="S474" s="12"/>
      <c r="T474" s="12"/>
      <c r="U474" s="12"/>
      <c r="V474" s="12"/>
      <c r="W474" s="12"/>
      <c r="X474" s="12"/>
      <c r="Y474" s="12"/>
      <c r="Z474" s="12"/>
      <c r="AA474" s="12"/>
      <c r="AB474" s="12"/>
      <c r="AC474" s="12"/>
      <c r="AD474" s="12"/>
      <c r="AE474" s="12"/>
      <c r="AF474" s="12"/>
      <c r="AG474" s="12"/>
      <c r="AH474" s="12"/>
      <c r="AI474" s="12"/>
      <c r="AJ474" s="12"/>
      <c r="AK474" s="12"/>
      <c r="AL474" s="12"/>
      <c r="AM474" s="12"/>
      <c r="AN474" s="12"/>
      <c r="AO474" s="12"/>
      <c r="AP474" s="12"/>
      <c r="AQ474" s="12"/>
      <c r="AR474" s="12"/>
      <c r="AS474" s="12"/>
      <c r="AT474" s="12"/>
      <c r="AU474" s="12"/>
      <c r="AV474" s="12"/>
      <c r="AW474" s="12"/>
      <c r="AX474" s="12"/>
      <c r="AY474" s="12"/>
      <c r="AZ474" s="12"/>
      <c r="BA474" s="12"/>
      <c r="BB474" s="12"/>
      <c r="BC474" s="12"/>
      <c r="BD474" s="12"/>
      <c r="BE474" s="12"/>
      <c r="BF474" s="12"/>
      <c r="BG474" s="12"/>
      <c r="BH474" s="12"/>
      <c r="BI474" s="12"/>
      <c r="BJ474" s="12"/>
      <c r="BK474" s="12"/>
      <c r="BL474" s="12"/>
      <c r="BM474" s="12"/>
      <c r="BN474" s="12"/>
      <c r="BO474" s="12"/>
      <c r="BP474" s="12"/>
      <c r="BQ474" s="12"/>
      <c r="BR474" s="12"/>
      <c r="BS474" s="12"/>
      <c r="BT474" s="12"/>
      <c r="BU474" s="12"/>
      <c r="BV474" s="12"/>
      <c r="BW474" s="12"/>
      <c r="BX474" s="12"/>
      <c r="BY474" s="12"/>
      <c r="BZ474" s="12"/>
      <c r="CA474" s="12"/>
      <c r="CB474" s="12"/>
      <c r="CC474" s="12"/>
    </row>
    <row r="475" spans="1:81" ht="15.75" x14ac:dyDescent="0.25">
      <c r="A475" s="20"/>
      <c r="B475" s="29"/>
      <c r="C475" s="29"/>
      <c r="D475" s="29"/>
      <c r="E475" s="29"/>
      <c r="F475" s="26"/>
      <c r="G475" s="13"/>
      <c r="H475" s="20"/>
      <c r="I475" s="22"/>
      <c r="J475" s="22"/>
      <c r="K475" s="22"/>
      <c r="L475" s="22"/>
      <c r="M475" s="24"/>
      <c r="N475" s="22"/>
      <c r="O475" s="104"/>
      <c r="P475" s="12"/>
      <c r="Q475" s="12"/>
      <c r="R475" s="12"/>
      <c r="S475" s="12"/>
      <c r="T475" s="12"/>
      <c r="U475" s="12"/>
      <c r="V475" s="12"/>
      <c r="W475" s="12"/>
      <c r="X475" s="12"/>
      <c r="Y475" s="12"/>
      <c r="Z475" s="12"/>
      <c r="AA475" s="12"/>
      <c r="AB475" s="12"/>
      <c r="AC475" s="12"/>
      <c r="AD475" s="12"/>
      <c r="AE475" s="12"/>
      <c r="AF475" s="12"/>
      <c r="AG475" s="12"/>
      <c r="AH475" s="12"/>
      <c r="AI475" s="12"/>
      <c r="AJ475" s="12"/>
      <c r="AK475" s="12"/>
      <c r="AL475" s="12"/>
      <c r="AM475" s="12"/>
      <c r="AN475" s="12"/>
      <c r="AO475" s="12"/>
      <c r="AP475" s="12"/>
      <c r="AQ475" s="12"/>
      <c r="AR475" s="12"/>
      <c r="AS475" s="12"/>
      <c r="AT475" s="12"/>
      <c r="AU475" s="12"/>
      <c r="AV475" s="12"/>
      <c r="AW475" s="12"/>
      <c r="AX475" s="12"/>
      <c r="AY475" s="12"/>
      <c r="AZ475" s="12"/>
      <c r="BA475" s="12"/>
      <c r="BB475" s="12"/>
      <c r="BC475" s="12"/>
      <c r="BD475" s="12"/>
      <c r="BE475" s="12"/>
      <c r="BF475" s="12"/>
      <c r="BG475" s="12"/>
      <c r="BH475" s="12"/>
      <c r="BI475" s="12"/>
      <c r="BJ475" s="12"/>
      <c r="BK475" s="12"/>
      <c r="BL475" s="12"/>
      <c r="BM475" s="12"/>
      <c r="BN475" s="12"/>
      <c r="BO475" s="12"/>
      <c r="BP475" s="12"/>
      <c r="BQ475" s="12"/>
      <c r="BR475" s="12"/>
      <c r="BS475" s="12"/>
      <c r="BT475" s="12"/>
      <c r="BU475" s="12"/>
      <c r="BV475" s="12"/>
      <c r="BW475" s="12"/>
      <c r="BX475" s="12"/>
      <c r="BY475" s="12"/>
      <c r="BZ475" s="12"/>
      <c r="CA475" s="12"/>
      <c r="CB475" s="12"/>
      <c r="CC475" s="12"/>
    </row>
    <row r="476" spans="1:81" ht="15.75" x14ac:dyDescent="0.25">
      <c r="A476" s="20"/>
      <c r="B476" s="29"/>
      <c r="C476" s="29"/>
      <c r="D476" s="29"/>
      <c r="E476" s="29"/>
      <c r="F476" s="26"/>
      <c r="G476" s="13"/>
      <c r="H476" s="20"/>
      <c r="I476" s="22"/>
      <c r="J476" s="22"/>
      <c r="K476" s="22"/>
      <c r="L476" s="22"/>
      <c r="M476" s="24"/>
      <c r="N476" s="22"/>
      <c r="O476" s="104"/>
      <c r="P476" s="12"/>
      <c r="Q476" s="12"/>
      <c r="R476" s="12"/>
      <c r="S476" s="12"/>
      <c r="T476" s="12"/>
      <c r="U476" s="12"/>
      <c r="V476" s="12"/>
      <c r="W476" s="12"/>
      <c r="X476" s="12"/>
      <c r="Y476" s="12"/>
      <c r="Z476" s="12"/>
      <c r="AA476" s="12"/>
      <c r="AB476" s="12"/>
      <c r="AC476" s="12"/>
      <c r="AD476" s="12"/>
      <c r="AE476" s="12"/>
      <c r="AF476" s="12"/>
      <c r="AG476" s="12"/>
      <c r="AH476" s="12"/>
      <c r="AI476" s="12"/>
      <c r="AJ476" s="12"/>
      <c r="AK476" s="12"/>
      <c r="AL476" s="12"/>
      <c r="AM476" s="12"/>
      <c r="AN476" s="12"/>
      <c r="AO476" s="12"/>
      <c r="AP476" s="12"/>
      <c r="AQ476" s="12"/>
      <c r="AR476" s="12"/>
      <c r="AS476" s="12"/>
      <c r="AT476" s="12"/>
      <c r="AU476" s="12"/>
      <c r="AV476" s="12"/>
      <c r="AW476" s="12"/>
      <c r="AX476" s="12"/>
      <c r="AY476" s="12"/>
      <c r="AZ476" s="12"/>
      <c r="BA476" s="12"/>
      <c r="BB476" s="12"/>
      <c r="BC476" s="12"/>
      <c r="BD476" s="12"/>
      <c r="BE476" s="12"/>
      <c r="BF476" s="12"/>
      <c r="BG476" s="12"/>
      <c r="BH476" s="12"/>
      <c r="BI476" s="12"/>
      <c r="BJ476" s="12"/>
      <c r="BK476" s="12"/>
      <c r="BL476" s="12"/>
      <c r="BM476" s="12"/>
      <c r="BN476" s="12"/>
      <c r="BO476" s="12"/>
      <c r="BP476" s="12"/>
      <c r="BQ476" s="12"/>
      <c r="BR476" s="12"/>
      <c r="BS476" s="12"/>
      <c r="BT476" s="12"/>
      <c r="BU476" s="12"/>
      <c r="BV476" s="12"/>
      <c r="BW476" s="12"/>
      <c r="BX476" s="12"/>
      <c r="BY476" s="12"/>
      <c r="BZ476" s="12"/>
      <c r="CA476" s="12"/>
      <c r="CB476" s="12"/>
      <c r="CC476" s="12"/>
    </row>
    <row r="477" spans="1:81" ht="15.75" x14ac:dyDescent="0.25">
      <c r="A477" s="20"/>
      <c r="B477" s="29"/>
      <c r="C477" s="29"/>
      <c r="D477" s="29"/>
      <c r="E477" s="29"/>
      <c r="F477" s="26"/>
      <c r="G477" s="13"/>
      <c r="H477" s="20"/>
      <c r="I477" s="22"/>
      <c r="J477" s="22"/>
      <c r="K477" s="22"/>
      <c r="L477" s="22"/>
      <c r="M477" s="24"/>
      <c r="N477" s="22"/>
      <c r="O477" s="104"/>
      <c r="P477" s="12"/>
      <c r="Q477" s="12"/>
      <c r="R477" s="12"/>
      <c r="S477" s="12"/>
      <c r="T477" s="12"/>
      <c r="U477" s="12"/>
      <c r="V477" s="12"/>
      <c r="W477" s="12"/>
      <c r="X477" s="12"/>
      <c r="Y477" s="12"/>
      <c r="Z477" s="12"/>
      <c r="AA477" s="12"/>
      <c r="AB477" s="12"/>
      <c r="AC477" s="12"/>
      <c r="AD477" s="12"/>
      <c r="AE477" s="12"/>
      <c r="AF477" s="12"/>
      <c r="AG477" s="12"/>
      <c r="AH477" s="12"/>
      <c r="AI477" s="12"/>
      <c r="AJ477" s="12"/>
      <c r="AK477" s="12"/>
      <c r="AL477" s="12"/>
      <c r="AM477" s="12"/>
      <c r="AN477" s="12"/>
      <c r="AO477" s="12"/>
      <c r="AP477" s="12"/>
      <c r="AQ477" s="12"/>
      <c r="AR477" s="12"/>
      <c r="AS477" s="12"/>
      <c r="AT477" s="12"/>
      <c r="AU477" s="12"/>
      <c r="AV477" s="12"/>
      <c r="AW477" s="12"/>
      <c r="AX477" s="12"/>
      <c r="AY477" s="12"/>
      <c r="AZ477" s="12"/>
      <c r="BA477" s="12"/>
      <c r="BB477" s="12"/>
      <c r="BC477" s="12"/>
      <c r="BD477" s="12"/>
      <c r="BE477" s="12"/>
      <c r="BF477" s="12"/>
      <c r="BG477" s="12"/>
      <c r="BH477" s="12"/>
      <c r="BI477" s="12"/>
      <c r="BJ477" s="12"/>
      <c r="BK477" s="12"/>
      <c r="BL477" s="12"/>
      <c r="BM477" s="12"/>
      <c r="BN477" s="12"/>
      <c r="BO477" s="12"/>
      <c r="BP477" s="12"/>
      <c r="BQ477" s="12"/>
      <c r="BR477" s="12"/>
      <c r="BS477" s="12"/>
      <c r="BT477" s="12"/>
      <c r="BU477" s="12"/>
      <c r="BV477" s="12"/>
      <c r="BW477" s="12"/>
      <c r="BX477" s="12"/>
      <c r="BY477" s="12"/>
      <c r="BZ477" s="12"/>
      <c r="CA477" s="12"/>
      <c r="CB477" s="12"/>
      <c r="CC477" s="12"/>
    </row>
    <row r="478" spans="1:81" ht="15.75" x14ac:dyDescent="0.25">
      <c r="A478" s="20"/>
      <c r="B478" s="29"/>
      <c r="C478" s="29"/>
      <c r="D478" s="29"/>
      <c r="E478" s="29"/>
      <c r="F478" s="26"/>
      <c r="G478" s="13"/>
      <c r="H478" s="20"/>
      <c r="I478" s="22"/>
      <c r="J478" s="22"/>
      <c r="K478" s="22"/>
      <c r="L478" s="22"/>
      <c r="M478" s="24"/>
      <c r="N478" s="22"/>
      <c r="O478" s="104"/>
      <c r="P478" s="12"/>
      <c r="Q478" s="12"/>
      <c r="R478" s="12"/>
      <c r="S478" s="12"/>
      <c r="T478" s="12"/>
      <c r="U478" s="12"/>
      <c r="V478" s="12"/>
      <c r="W478" s="12"/>
      <c r="X478" s="12"/>
      <c r="Y478" s="12"/>
      <c r="Z478" s="12"/>
      <c r="AA478" s="12"/>
      <c r="AB478" s="12"/>
      <c r="AC478" s="12"/>
      <c r="AD478" s="12"/>
      <c r="AE478" s="12"/>
      <c r="AF478" s="12"/>
      <c r="AG478" s="12"/>
      <c r="AH478" s="12"/>
      <c r="AI478" s="12"/>
      <c r="AJ478" s="12"/>
      <c r="AK478" s="12"/>
      <c r="AL478" s="12"/>
      <c r="AM478" s="12"/>
      <c r="AN478" s="12"/>
      <c r="AO478" s="12"/>
      <c r="AP478" s="12"/>
      <c r="AQ478" s="12"/>
      <c r="AR478" s="12"/>
      <c r="AS478" s="12"/>
      <c r="AT478" s="12"/>
      <c r="AU478" s="12"/>
      <c r="AV478" s="12"/>
      <c r="AW478" s="12"/>
      <c r="AX478" s="12"/>
      <c r="AY478" s="12"/>
      <c r="AZ478" s="12"/>
      <c r="BA478" s="12"/>
      <c r="BB478" s="12"/>
      <c r="BC478" s="12"/>
      <c r="BD478" s="12"/>
      <c r="BE478" s="12"/>
      <c r="BF478" s="12"/>
      <c r="BG478" s="12"/>
      <c r="BH478" s="12"/>
      <c r="BI478" s="12"/>
      <c r="BJ478" s="12"/>
      <c r="BK478" s="12"/>
      <c r="BL478" s="12"/>
      <c r="BM478" s="12"/>
      <c r="BN478" s="12"/>
      <c r="BO478" s="12"/>
      <c r="BP478" s="12"/>
      <c r="BQ478" s="12"/>
      <c r="BR478" s="12"/>
      <c r="BS478" s="12"/>
      <c r="BT478" s="12"/>
      <c r="BU478" s="12"/>
      <c r="BV478" s="12"/>
      <c r="BW478" s="12"/>
      <c r="BX478" s="12"/>
      <c r="BY478" s="12"/>
      <c r="BZ478" s="12"/>
      <c r="CA478" s="12"/>
      <c r="CB478" s="12"/>
      <c r="CC478" s="12"/>
    </row>
    <row r="479" spans="1:81" ht="15.75" x14ac:dyDescent="0.25">
      <c r="A479" s="20"/>
      <c r="B479" s="29"/>
      <c r="C479" s="29"/>
      <c r="D479" s="29"/>
      <c r="E479" s="29"/>
      <c r="F479" s="26"/>
      <c r="G479" s="13"/>
      <c r="H479" s="20"/>
      <c r="I479" s="22"/>
      <c r="J479" s="22"/>
      <c r="K479" s="22"/>
      <c r="L479" s="22"/>
      <c r="M479" s="24"/>
      <c r="N479" s="22"/>
      <c r="O479" s="104"/>
      <c r="P479" s="12"/>
      <c r="Q479" s="12"/>
      <c r="R479" s="12"/>
      <c r="S479" s="12"/>
      <c r="T479" s="12"/>
      <c r="U479" s="12"/>
      <c r="V479" s="12"/>
      <c r="W479" s="12"/>
      <c r="X479" s="12"/>
      <c r="Y479" s="12"/>
      <c r="Z479" s="12"/>
      <c r="AA479" s="12"/>
      <c r="AB479" s="12"/>
      <c r="AC479" s="12"/>
      <c r="AD479" s="12"/>
      <c r="AE479" s="12"/>
      <c r="AF479" s="12"/>
      <c r="AG479" s="12"/>
      <c r="AH479" s="12"/>
      <c r="AI479" s="12"/>
      <c r="AJ479" s="12"/>
      <c r="AK479" s="12"/>
      <c r="AL479" s="12"/>
      <c r="AM479" s="12"/>
      <c r="AN479" s="12"/>
      <c r="AO479" s="12"/>
      <c r="AP479" s="12"/>
      <c r="AQ479" s="12"/>
      <c r="AR479" s="12"/>
      <c r="AS479" s="12"/>
      <c r="AT479" s="12"/>
      <c r="AU479" s="12"/>
      <c r="AV479" s="12"/>
      <c r="AW479" s="12"/>
      <c r="AX479" s="12"/>
      <c r="AY479" s="12"/>
      <c r="AZ479" s="12"/>
      <c r="BA479" s="12"/>
      <c r="BB479" s="12"/>
      <c r="BC479" s="12"/>
      <c r="BD479" s="12"/>
      <c r="BE479" s="12"/>
      <c r="BF479" s="12"/>
      <c r="BG479" s="12"/>
      <c r="BH479" s="12"/>
      <c r="BI479" s="12"/>
      <c r="BJ479" s="12"/>
      <c r="BK479" s="12"/>
      <c r="BL479" s="12"/>
      <c r="BM479" s="12"/>
      <c r="BN479" s="12"/>
      <c r="BO479" s="12"/>
      <c r="BP479" s="12"/>
      <c r="BQ479" s="12"/>
      <c r="BR479" s="12"/>
      <c r="BS479" s="12"/>
      <c r="BT479" s="12"/>
      <c r="BU479" s="12"/>
      <c r="BV479" s="12"/>
      <c r="BW479" s="12"/>
      <c r="BX479" s="12"/>
      <c r="BY479" s="12"/>
      <c r="BZ479" s="12"/>
      <c r="CA479" s="12"/>
      <c r="CB479" s="12"/>
      <c r="CC479" s="12"/>
    </row>
    <row r="480" spans="1:81" ht="15.75" x14ac:dyDescent="0.25">
      <c r="A480" s="20"/>
      <c r="B480" s="29"/>
      <c r="C480" s="29"/>
      <c r="D480" s="29"/>
      <c r="E480" s="29"/>
      <c r="F480" s="26"/>
      <c r="G480" s="13"/>
      <c r="H480" s="20"/>
      <c r="I480" s="22"/>
      <c r="J480" s="22"/>
      <c r="K480" s="22"/>
      <c r="L480" s="22"/>
      <c r="M480" s="24"/>
      <c r="N480" s="22"/>
      <c r="O480" s="104"/>
      <c r="P480" s="12"/>
      <c r="Q480" s="12"/>
      <c r="R480" s="12"/>
      <c r="S480" s="12"/>
      <c r="T480" s="12"/>
      <c r="U480" s="12"/>
      <c r="V480" s="12"/>
      <c r="W480" s="12"/>
      <c r="X480" s="12"/>
      <c r="Y480" s="12"/>
      <c r="Z480" s="12"/>
      <c r="AA480" s="12"/>
      <c r="AB480" s="12"/>
      <c r="AC480" s="12"/>
      <c r="AD480" s="12"/>
      <c r="AE480" s="12"/>
      <c r="AF480" s="12"/>
      <c r="AG480" s="12"/>
      <c r="AH480" s="12"/>
      <c r="AI480" s="12"/>
      <c r="AJ480" s="12"/>
      <c r="AK480" s="12"/>
      <c r="AL480" s="12"/>
      <c r="AM480" s="12"/>
      <c r="AN480" s="12"/>
      <c r="AO480" s="12"/>
      <c r="AP480" s="12"/>
      <c r="AQ480" s="12"/>
      <c r="AR480" s="12"/>
      <c r="AS480" s="12"/>
      <c r="AT480" s="12"/>
      <c r="AU480" s="12"/>
      <c r="AV480" s="12"/>
      <c r="AW480" s="12"/>
      <c r="AX480" s="12"/>
      <c r="AY480" s="12"/>
      <c r="AZ480" s="12"/>
      <c r="BA480" s="12"/>
      <c r="BB480" s="12"/>
      <c r="BC480" s="12"/>
      <c r="BD480" s="12"/>
      <c r="BE480" s="12"/>
      <c r="BF480" s="12"/>
      <c r="BG480" s="12"/>
      <c r="BH480" s="12"/>
      <c r="BI480" s="12"/>
      <c r="BJ480" s="12"/>
      <c r="BK480" s="12"/>
      <c r="BL480" s="12"/>
      <c r="BM480" s="12"/>
      <c r="BN480" s="12"/>
      <c r="BO480" s="12"/>
      <c r="BP480" s="12"/>
      <c r="BQ480" s="12"/>
      <c r="BR480" s="12"/>
      <c r="BS480" s="12"/>
      <c r="BT480" s="12"/>
      <c r="BU480" s="12"/>
      <c r="BV480" s="12"/>
      <c r="BW480" s="12"/>
      <c r="BX480" s="12"/>
      <c r="BY480" s="12"/>
      <c r="BZ480" s="12"/>
      <c r="CA480" s="12"/>
      <c r="CB480" s="12"/>
      <c r="CC480" s="12"/>
    </row>
    <row r="481" spans="1:81" ht="15.75" x14ac:dyDescent="0.25">
      <c r="A481" s="20"/>
      <c r="B481" s="29"/>
      <c r="C481" s="29"/>
      <c r="D481" s="29"/>
      <c r="E481" s="29"/>
      <c r="F481" s="26"/>
      <c r="G481" s="13"/>
      <c r="H481" s="20"/>
      <c r="I481" s="22"/>
      <c r="J481" s="22"/>
      <c r="K481" s="22"/>
      <c r="L481" s="22"/>
      <c r="M481" s="24"/>
      <c r="N481" s="22"/>
      <c r="O481" s="104"/>
      <c r="P481" s="12"/>
      <c r="Q481" s="12"/>
      <c r="R481" s="12"/>
      <c r="S481" s="12"/>
      <c r="T481" s="12"/>
      <c r="U481" s="12"/>
      <c r="V481" s="12"/>
      <c r="W481" s="12"/>
      <c r="X481" s="12"/>
      <c r="Y481" s="12"/>
      <c r="Z481" s="12"/>
      <c r="AA481" s="12"/>
      <c r="AB481" s="12"/>
      <c r="AC481" s="12"/>
      <c r="AD481" s="12"/>
      <c r="AE481" s="12"/>
      <c r="AF481" s="12"/>
      <c r="AG481" s="12"/>
      <c r="AH481" s="12"/>
      <c r="AI481" s="12"/>
      <c r="AJ481" s="12"/>
      <c r="AK481" s="12"/>
      <c r="AL481" s="12"/>
      <c r="AM481" s="12"/>
      <c r="AN481" s="12"/>
      <c r="AO481" s="12"/>
      <c r="AP481" s="12"/>
      <c r="AQ481" s="12"/>
      <c r="AR481" s="12"/>
      <c r="AS481" s="12"/>
      <c r="AT481" s="12"/>
      <c r="AU481" s="12"/>
      <c r="AV481" s="12"/>
      <c r="AW481" s="12"/>
      <c r="AX481" s="12"/>
      <c r="AY481" s="12"/>
      <c r="AZ481" s="12"/>
      <c r="BA481" s="12"/>
      <c r="BB481" s="12"/>
      <c r="BC481" s="12"/>
      <c r="BD481" s="12"/>
      <c r="BE481" s="12"/>
      <c r="BF481" s="12"/>
      <c r="BG481" s="12"/>
      <c r="BH481" s="12"/>
      <c r="BI481" s="12"/>
      <c r="BJ481" s="12"/>
      <c r="BK481" s="12"/>
      <c r="BL481" s="12"/>
      <c r="BM481" s="12"/>
      <c r="BN481" s="12"/>
      <c r="BO481" s="12"/>
      <c r="BP481" s="12"/>
      <c r="BQ481" s="12"/>
      <c r="BR481" s="12"/>
      <c r="BS481" s="12"/>
      <c r="BT481" s="12"/>
      <c r="BU481" s="12"/>
      <c r="BV481" s="12"/>
      <c r="BW481" s="12"/>
      <c r="BX481" s="12"/>
      <c r="BY481" s="12"/>
      <c r="BZ481" s="12"/>
      <c r="CA481" s="12"/>
      <c r="CB481" s="12"/>
      <c r="CC481" s="12"/>
    </row>
    <row r="482" spans="1:81" ht="15.75" x14ac:dyDescent="0.25">
      <c r="A482" s="20"/>
      <c r="B482" s="29"/>
      <c r="C482" s="29"/>
      <c r="D482" s="29"/>
      <c r="E482" s="29"/>
      <c r="F482" s="26"/>
      <c r="G482" s="13"/>
      <c r="H482" s="20"/>
      <c r="I482" s="22"/>
      <c r="J482" s="22"/>
      <c r="K482" s="22"/>
      <c r="L482" s="22"/>
      <c r="M482" s="24"/>
      <c r="N482" s="22"/>
      <c r="O482" s="104"/>
      <c r="P482" s="12"/>
      <c r="Q482" s="12"/>
      <c r="R482" s="12"/>
      <c r="S482" s="12"/>
      <c r="T482" s="12"/>
      <c r="U482" s="12"/>
      <c r="V482" s="12"/>
      <c r="W482" s="12"/>
      <c r="X482" s="12"/>
      <c r="Y482" s="12"/>
      <c r="Z482" s="12"/>
      <c r="AA482" s="12"/>
      <c r="AB482" s="12"/>
      <c r="AC482" s="12"/>
      <c r="AD482" s="12"/>
      <c r="AE482" s="12"/>
      <c r="AF482" s="12"/>
      <c r="AG482" s="12"/>
      <c r="AH482" s="12"/>
      <c r="AI482" s="12"/>
      <c r="AJ482" s="12"/>
      <c r="AK482" s="12"/>
      <c r="AL482" s="12"/>
      <c r="AM482" s="12"/>
      <c r="AN482" s="12"/>
      <c r="AO482" s="12"/>
      <c r="AP482" s="12"/>
      <c r="AQ482" s="12"/>
      <c r="AR482" s="12"/>
      <c r="AS482" s="12"/>
      <c r="AT482" s="12"/>
      <c r="AU482" s="12"/>
      <c r="AV482" s="12"/>
      <c r="AW482" s="12"/>
      <c r="AX482" s="12"/>
      <c r="AY482" s="12"/>
      <c r="AZ482" s="12"/>
      <c r="BA482" s="12"/>
      <c r="BB482" s="12"/>
      <c r="BC482" s="12"/>
      <c r="BD482" s="12"/>
      <c r="BE482" s="12"/>
      <c r="BF482" s="12"/>
      <c r="BG482" s="12"/>
      <c r="BH482" s="12"/>
      <c r="BI482" s="12"/>
      <c r="BJ482" s="12"/>
      <c r="BK482" s="12"/>
      <c r="BL482" s="12"/>
      <c r="BM482" s="12"/>
      <c r="BN482" s="12"/>
      <c r="BO482" s="12"/>
      <c r="BP482" s="12"/>
      <c r="BQ482" s="12"/>
      <c r="BR482" s="12"/>
      <c r="BS482" s="12"/>
      <c r="BT482" s="12"/>
      <c r="BU482" s="12"/>
      <c r="BV482" s="12"/>
      <c r="BW482" s="12"/>
      <c r="BX482" s="12"/>
      <c r="BY482" s="12"/>
      <c r="BZ482" s="12"/>
      <c r="CA482" s="12"/>
      <c r="CB482" s="12"/>
      <c r="CC482" s="12"/>
    </row>
    <row r="483" spans="1:81" ht="15.75" x14ac:dyDescent="0.25">
      <c r="A483" s="20"/>
      <c r="B483" s="29"/>
      <c r="C483" s="29"/>
      <c r="D483" s="29"/>
      <c r="E483" s="29"/>
      <c r="F483" s="26"/>
      <c r="G483" s="13"/>
      <c r="H483" s="20"/>
      <c r="I483" s="22"/>
      <c r="J483" s="22"/>
      <c r="K483" s="22"/>
      <c r="L483" s="22"/>
      <c r="M483" s="24"/>
      <c r="N483" s="22"/>
      <c r="O483" s="104"/>
      <c r="P483" s="12"/>
      <c r="Q483" s="12"/>
      <c r="R483" s="12"/>
      <c r="S483" s="12"/>
      <c r="T483" s="12"/>
      <c r="U483" s="12"/>
      <c r="V483" s="12"/>
      <c r="W483" s="12"/>
      <c r="X483" s="12"/>
      <c r="Y483" s="12"/>
      <c r="Z483" s="12"/>
      <c r="AA483" s="12"/>
      <c r="AB483" s="12"/>
      <c r="AC483" s="12"/>
      <c r="AD483" s="12"/>
      <c r="AE483" s="12"/>
      <c r="AF483" s="12"/>
      <c r="AG483" s="12"/>
      <c r="AH483" s="12"/>
      <c r="AI483" s="12"/>
      <c r="AJ483" s="12"/>
      <c r="AK483" s="12"/>
      <c r="AL483" s="12"/>
      <c r="AM483" s="12"/>
      <c r="AN483" s="12"/>
      <c r="AO483" s="12"/>
      <c r="AP483" s="12"/>
      <c r="AQ483" s="12"/>
      <c r="AR483" s="12"/>
      <c r="AS483" s="12"/>
      <c r="AT483" s="12"/>
      <c r="AU483" s="12"/>
      <c r="AV483" s="12"/>
      <c r="AW483" s="12"/>
      <c r="AX483" s="12"/>
      <c r="AY483" s="12"/>
      <c r="AZ483" s="12"/>
      <c r="BA483" s="12"/>
      <c r="BB483" s="12"/>
      <c r="BC483" s="12"/>
      <c r="BD483" s="12"/>
      <c r="BE483" s="12"/>
      <c r="BF483" s="12"/>
      <c r="BG483" s="12"/>
      <c r="BH483" s="12"/>
      <c r="BI483" s="12"/>
      <c r="BJ483" s="12"/>
      <c r="BK483" s="12"/>
      <c r="BL483" s="12"/>
      <c r="BM483" s="12"/>
      <c r="BN483" s="12"/>
      <c r="BO483" s="12"/>
      <c r="BP483" s="12"/>
      <c r="BQ483" s="12"/>
      <c r="BR483" s="12"/>
      <c r="BS483" s="12"/>
      <c r="BT483" s="12"/>
      <c r="BU483" s="12"/>
      <c r="BV483" s="12"/>
      <c r="BW483" s="12"/>
      <c r="BX483" s="12"/>
      <c r="BY483" s="12"/>
      <c r="BZ483" s="12"/>
      <c r="CA483" s="12"/>
      <c r="CB483" s="12"/>
      <c r="CC483" s="12"/>
    </row>
    <row r="484" spans="1:81" ht="15.75" x14ac:dyDescent="0.25">
      <c r="A484" s="20"/>
      <c r="B484" s="29"/>
      <c r="C484" s="29"/>
      <c r="D484" s="29"/>
      <c r="E484" s="29"/>
      <c r="F484" s="26"/>
      <c r="G484" s="13"/>
      <c r="H484" s="20"/>
      <c r="I484" s="22"/>
      <c r="J484" s="22"/>
      <c r="K484" s="22"/>
      <c r="L484" s="22"/>
      <c r="M484" s="24"/>
      <c r="N484" s="22"/>
      <c r="O484" s="104"/>
      <c r="P484" s="12"/>
      <c r="Q484" s="12"/>
      <c r="R484" s="12"/>
      <c r="S484" s="12"/>
      <c r="T484" s="12"/>
      <c r="U484" s="12"/>
      <c r="V484" s="12"/>
      <c r="W484" s="12"/>
      <c r="X484" s="12"/>
      <c r="Y484" s="12"/>
      <c r="Z484" s="12"/>
      <c r="AA484" s="12"/>
      <c r="AB484" s="12"/>
      <c r="AC484" s="12"/>
      <c r="AD484" s="12"/>
      <c r="AE484" s="12"/>
      <c r="AF484" s="12"/>
      <c r="AG484" s="12"/>
      <c r="AH484" s="12"/>
      <c r="AI484" s="12"/>
      <c r="AJ484" s="12"/>
      <c r="AK484" s="12"/>
      <c r="AL484" s="12"/>
      <c r="AM484" s="12"/>
      <c r="AN484" s="12"/>
      <c r="AO484" s="12"/>
      <c r="AP484" s="12"/>
      <c r="AQ484" s="12"/>
      <c r="AR484" s="12"/>
      <c r="AS484" s="12"/>
      <c r="AT484" s="12"/>
      <c r="AU484" s="12"/>
      <c r="AV484" s="12"/>
      <c r="AW484" s="12"/>
      <c r="AX484" s="12"/>
      <c r="AY484" s="12"/>
      <c r="AZ484" s="12"/>
      <c r="BA484" s="12"/>
      <c r="BB484" s="12"/>
      <c r="BC484" s="12"/>
      <c r="BD484" s="12"/>
      <c r="BE484" s="12"/>
      <c r="BF484" s="12"/>
      <c r="BG484" s="12"/>
      <c r="BH484" s="12"/>
      <c r="BI484" s="12"/>
      <c r="BJ484" s="12"/>
      <c r="BK484" s="12"/>
      <c r="BL484" s="12"/>
      <c r="BM484" s="12"/>
      <c r="BN484" s="12"/>
      <c r="BO484" s="12"/>
      <c r="BP484" s="12"/>
      <c r="BQ484" s="12"/>
      <c r="BR484" s="12"/>
      <c r="BS484" s="12"/>
      <c r="BT484" s="12"/>
      <c r="BU484" s="12"/>
      <c r="BV484" s="12"/>
      <c r="BW484" s="12"/>
      <c r="BX484" s="12"/>
      <c r="BY484" s="12"/>
      <c r="BZ484" s="12"/>
      <c r="CA484" s="12"/>
      <c r="CB484" s="12"/>
      <c r="CC484" s="12"/>
    </row>
    <row r="485" spans="1:81" ht="15.75" x14ac:dyDescent="0.25">
      <c r="A485" s="20"/>
      <c r="B485" s="29"/>
      <c r="C485" s="29"/>
      <c r="D485" s="29"/>
      <c r="E485" s="29"/>
      <c r="F485" s="26"/>
      <c r="G485" s="13"/>
      <c r="H485" s="20"/>
      <c r="I485" s="22"/>
      <c r="J485" s="22"/>
      <c r="K485" s="22"/>
      <c r="L485" s="22"/>
      <c r="M485" s="24"/>
      <c r="N485" s="22"/>
      <c r="O485" s="104"/>
      <c r="P485" s="12"/>
      <c r="Q485" s="12"/>
      <c r="R485" s="12"/>
      <c r="S485" s="12"/>
      <c r="T485" s="12"/>
      <c r="U485" s="12"/>
      <c r="V485" s="12"/>
      <c r="W485" s="12"/>
      <c r="X485" s="12"/>
      <c r="Y485" s="12"/>
      <c r="Z485" s="12"/>
      <c r="AA485" s="12"/>
      <c r="AB485" s="12"/>
      <c r="AC485" s="12"/>
      <c r="AD485" s="12"/>
      <c r="AE485" s="12"/>
      <c r="AF485" s="12"/>
      <c r="AG485" s="12"/>
      <c r="AH485" s="12"/>
      <c r="AI485" s="12"/>
      <c r="AJ485" s="12"/>
      <c r="AK485" s="12"/>
      <c r="AL485" s="12"/>
      <c r="AM485" s="12"/>
      <c r="AN485" s="12"/>
      <c r="AO485" s="12"/>
      <c r="AP485" s="12"/>
      <c r="AQ485" s="12"/>
      <c r="AR485" s="12"/>
      <c r="AS485" s="12"/>
      <c r="AT485" s="12"/>
      <c r="AU485" s="12"/>
      <c r="AV485" s="12"/>
      <c r="AW485" s="12"/>
      <c r="AX485" s="12"/>
      <c r="AY485" s="12"/>
      <c r="AZ485" s="12"/>
      <c r="BA485" s="12"/>
      <c r="BB485" s="12"/>
      <c r="BC485" s="12"/>
      <c r="BD485" s="12"/>
      <c r="BE485" s="12"/>
      <c r="BF485" s="12"/>
      <c r="BG485" s="12"/>
      <c r="BH485" s="12"/>
      <c r="BI485" s="12"/>
      <c r="BJ485" s="12"/>
      <c r="BK485" s="12"/>
      <c r="BL485" s="12"/>
      <c r="BM485" s="12"/>
      <c r="BN485" s="12"/>
      <c r="BO485" s="12"/>
      <c r="BP485" s="12"/>
      <c r="BQ485" s="12"/>
      <c r="BR485" s="12"/>
      <c r="BS485" s="12"/>
      <c r="BT485" s="12"/>
      <c r="BU485" s="12"/>
      <c r="BV485" s="12"/>
      <c r="BW485" s="12"/>
      <c r="BX485" s="12"/>
      <c r="BY485" s="12"/>
      <c r="BZ485" s="12"/>
      <c r="CA485" s="12"/>
      <c r="CB485" s="12"/>
      <c r="CC485" s="12"/>
    </row>
    <row r="486" spans="1:81" ht="15.75" x14ac:dyDescent="0.25">
      <c r="A486" s="20"/>
      <c r="B486" s="29"/>
      <c r="C486" s="29"/>
      <c r="D486" s="29"/>
      <c r="E486" s="29"/>
      <c r="F486" s="26"/>
      <c r="G486" s="13"/>
      <c r="H486" s="20"/>
      <c r="I486" s="22"/>
      <c r="J486" s="22"/>
      <c r="K486" s="22"/>
      <c r="L486" s="22"/>
      <c r="M486" s="24"/>
      <c r="N486" s="22"/>
      <c r="O486" s="104"/>
      <c r="P486" s="12"/>
      <c r="Q486" s="12"/>
      <c r="R486" s="12"/>
      <c r="S486" s="12"/>
      <c r="T486" s="12"/>
      <c r="U486" s="12"/>
      <c r="V486" s="12"/>
      <c r="W486" s="12"/>
      <c r="X486" s="12"/>
      <c r="Y486" s="12"/>
      <c r="Z486" s="12"/>
      <c r="AA486" s="12"/>
      <c r="AB486" s="12"/>
      <c r="AC486" s="12"/>
      <c r="AD486" s="12"/>
      <c r="AE486" s="12"/>
      <c r="AF486" s="12"/>
      <c r="AG486" s="12"/>
      <c r="AH486" s="12"/>
      <c r="AI486" s="12"/>
      <c r="AJ486" s="12"/>
      <c r="AK486" s="12"/>
      <c r="AL486" s="12"/>
      <c r="AM486" s="12"/>
      <c r="AN486" s="12"/>
      <c r="AO486" s="12"/>
      <c r="AP486" s="12"/>
      <c r="AQ486" s="12"/>
      <c r="AR486" s="12"/>
      <c r="AS486" s="12"/>
      <c r="AT486" s="12"/>
      <c r="AU486" s="12"/>
      <c r="AV486" s="12"/>
      <c r="AW486" s="12"/>
      <c r="AX486" s="12"/>
      <c r="AY486" s="12"/>
      <c r="AZ486" s="12"/>
      <c r="BA486" s="12"/>
      <c r="BB486" s="12"/>
      <c r="BC486" s="12"/>
      <c r="BD486" s="12"/>
      <c r="BE486" s="12"/>
      <c r="BF486" s="12"/>
      <c r="BG486" s="12"/>
      <c r="BH486" s="12"/>
      <c r="BI486" s="12"/>
      <c r="BJ486" s="12"/>
      <c r="BK486" s="12"/>
      <c r="BL486" s="12"/>
      <c r="BM486" s="12"/>
      <c r="BN486" s="12"/>
      <c r="BO486" s="12"/>
      <c r="BP486" s="12"/>
      <c r="BQ486" s="12"/>
      <c r="BR486" s="12"/>
      <c r="BS486" s="12"/>
      <c r="BT486" s="12"/>
      <c r="BU486" s="12"/>
      <c r="BV486" s="12"/>
      <c r="BW486" s="12"/>
      <c r="BX486" s="12"/>
      <c r="BY486" s="12"/>
      <c r="BZ486" s="12"/>
      <c r="CA486" s="12"/>
      <c r="CB486" s="12"/>
      <c r="CC486" s="12"/>
    </row>
    <row r="487" spans="1:81" ht="15.75" x14ac:dyDescent="0.25">
      <c r="A487" s="20"/>
      <c r="B487" s="29"/>
      <c r="C487" s="29"/>
      <c r="D487" s="29"/>
      <c r="E487" s="29"/>
      <c r="F487" s="26"/>
      <c r="G487" s="13"/>
      <c r="H487" s="20"/>
      <c r="I487" s="22"/>
      <c r="J487" s="22"/>
      <c r="K487" s="22"/>
      <c r="L487" s="22"/>
      <c r="M487" s="24"/>
      <c r="N487" s="22"/>
      <c r="O487" s="104"/>
      <c r="P487" s="12"/>
      <c r="Q487" s="12"/>
      <c r="R487" s="12"/>
      <c r="S487" s="12"/>
      <c r="T487" s="12"/>
      <c r="U487" s="12"/>
      <c r="V487" s="12"/>
      <c r="W487" s="12"/>
      <c r="X487" s="12"/>
      <c r="Y487" s="12"/>
      <c r="Z487" s="12"/>
      <c r="AA487" s="12"/>
      <c r="AB487" s="12"/>
      <c r="AC487" s="12"/>
      <c r="AD487" s="12"/>
      <c r="AE487" s="12"/>
      <c r="AF487" s="12"/>
      <c r="AG487" s="12"/>
      <c r="AH487" s="12"/>
      <c r="AI487" s="12"/>
      <c r="AJ487" s="12"/>
      <c r="AK487" s="12"/>
      <c r="AL487" s="12"/>
      <c r="AM487" s="12"/>
      <c r="AN487" s="12"/>
      <c r="AO487" s="12"/>
      <c r="AP487" s="12"/>
      <c r="AQ487" s="12"/>
      <c r="AR487" s="12"/>
      <c r="AS487" s="12"/>
      <c r="AT487" s="12"/>
      <c r="AU487" s="12"/>
      <c r="AV487" s="12"/>
      <c r="AW487" s="12"/>
      <c r="AX487" s="12"/>
      <c r="AY487" s="12"/>
      <c r="AZ487" s="12"/>
      <c r="BA487" s="12"/>
      <c r="BB487" s="12"/>
      <c r="BC487" s="12"/>
      <c r="BD487" s="12"/>
      <c r="BE487" s="12"/>
      <c r="BF487" s="12"/>
      <c r="BG487" s="12"/>
      <c r="BH487" s="12"/>
      <c r="BI487" s="12"/>
      <c r="BJ487" s="12"/>
      <c r="BK487" s="12"/>
      <c r="BL487" s="12"/>
      <c r="BM487" s="12"/>
      <c r="BN487" s="12"/>
      <c r="BO487" s="12"/>
      <c r="BP487" s="12"/>
      <c r="BQ487" s="12"/>
      <c r="BR487" s="12"/>
      <c r="BS487" s="12"/>
      <c r="BT487" s="12"/>
      <c r="BU487" s="12"/>
      <c r="BV487" s="12"/>
      <c r="BW487" s="12"/>
      <c r="BX487" s="12"/>
      <c r="BY487" s="12"/>
      <c r="BZ487" s="12"/>
      <c r="CA487" s="12"/>
      <c r="CB487" s="12"/>
      <c r="CC487" s="12"/>
    </row>
    <row r="488" spans="1:81" ht="15.75" x14ac:dyDescent="0.25">
      <c r="A488" s="20"/>
      <c r="B488" s="29"/>
      <c r="C488" s="29"/>
      <c r="D488" s="29"/>
      <c r="E488" s="29"/>
      <c r="F488" s="26"/>
      <c r="G488" s="13"/>
      <c r="H488" s="20"/>
      <c r="I488" s="22"/>
      <c r="J488" s="22"/>
      <c r="K488" s="22"/>
      <c r="L488" s="22"/>
      <c r="M488" s="24"/>
      <c r="N488" s="22"/>
      <c r="O488" s="104"/>
      <c r="P488" s="12"/>
      <c r="Q488" s="12"/>
      <c r="R488" s="12"/>
      <c r="S488" s="12"/>
      <c r="T488" s="12"/>
      <c r="U488" s="12"/>
      <c r="V488" s="12"/>
      <c r="W488" s="12"/>
      <c r="X488" s="12"/>
      <c r="Y488" s="12"/>
      <c r="Z488" s="12"/>
      <c r="AA488" s="12"/>
      <c r="AB488" s="12"/>
      <c r="AC488" s="12"/>
      <c r="AD488" s="12"/>
      <c r="AE488" s="12"/>
      <c r="AF488" s="12"/>
      <c r="AG488" s="12"/>
      <c r="AH488" s="12"/>
      <c r="AI488" s="12"/>
      <c r="AJ488" s="12"/>
      <c r="AK488" s="12"/>
      <c r="AL488" s="12"/>
      <c r="AM488" s="12"/>
      <c r="AN488" s="12"/>
      <c r="AO488" s="12"/>
      <c r="AP488" s="12"/>
      <c r="AQ488" s="12"/>
      <c r="AR488" s="12"/>
      <c r="AS488" s="12"/>
      <c r="AT488" s="12"/>
      <c r="AU488" s="12"/>
      <c r="AV488" s="12"/>
      <c r="AW488" s="12"/>
      <c r="AX488" s="12"/>
      <c r="AY488" s="12"/>
      <c r="AZ488" s="12"/>
      <c r="BA488" s="12"/>
      <c r="BB488" s="12"/>
      <c r="BC488" s="12"/>
      <c r="BD488" s="12"/>
      <c r="BE488" s="12"/>
      <c r="BF488" s="12"/>
      <c r="BG488" s="12"/>
      <c r="BH488" s="12"/>
      <c r="BI488" s="12"/>
      <c r="BJ488" s="12"/>
      <c r="BK488" s="12"/>
      <c r="BL488" s="12"/>
      <c r="BM488" s="12"/>
      <c r="BN488" s="12"/>
      <c r="BO488" s="12"/>
      <c r="BP488" s="12"/>
      <c r="BQ488" s="12"/>
      <c r="BR488" s="12"/>
      <c r="BS488" s="12"/>
      <c r="BT488" s="12"/>
      <c r="BU488" s="12"/>
      <c r="BV488" s="12"/>
      <c r="BW488" s="12"/>
      <c r="BX488" s="12"/>
      <c r="BY488" s="12"/>
      <c r="BZ488" s="12"/>
      <c r="CA488" s="12"/>
      <c r="CB488" s="12"/>
      <c r="CC488" s="12"/>
    </row>
    <row r="489" spans="1:81" ht="15.75" x14ac:dyDescent="0.25">
      <c r="A489" s="20"/>
      <c r="B489" s="29"/>
      <c r="C489" s="29"/>
      <c r="D489" s="29"/>
      <c r="E489" s="29"/>
      <c r="F489" s="26"/>
      <c r="G489" s="13"/>
      <c r="H489" s="20"/>
      <c r="I489" s="22"/>
      <c r="J489" s="22"/>
      <c r="K489" s="22"/>
      <c r="L489" s="22"/>
      <c r="M489" s="24"/>
      <c r="N489" s="22"/>
      <c r="O489" s="104"/>
      <c r="P489" s="12"/>
      <c r="Q489" s="12"/>
      <c r="R489" s="12"/>
      <c r="S489" s="12"/>
      <c r="T489" s="12"/>
      <c r="U489" s="12"/>
      <c r="V489" s="12"/>
      <c r="W489" s="12"/>
      <c r="X489" s="12"/>
      <c r="Y489" s="12"/>
      <c r="Z489" s="12"/>
      <c r="AA489" s="12"/>
      <c r="AB489" s="12"/>
      <c r="AC489" s="12"/>
      <c r="AD489" s="12"/>
      <c r="AE489" s="12"/>
      <c r="AF489" s="12"/>
      <c r="AG489" s="12"/>
      <c r="AH489" s="12"/>
      <c r="AI489" s="12"/>
      <c r="AJ489" s="12"/>
      <c r="AK489" s="12"/>
      <c r="AL489" s="12"/>
      <c r="AM489" s="12"/>
      <c r="AN489" s="12"/>
      <c r="AO489" s="12"/>
      <c r="AP489" s="12"/>
      <c r="AQ489" s="12"/>
      <c r="AR489" s="12"/>
      <c r="AS489" s="12"/>
      <c r="AT489" s="12"/>
      <c r="AU489" s="12"/>
      <c r="AV489" s="12"/>
      <c r="AW489" s="12"/>
      <c r="AX489" s="12"/>
      <c r="AY489" s="12"/>
      <c r="AZ489" s="12"/>
      <c r="BA489" s="12"/>
      <c r="BB489" s="12"/>
      <c r="BC489" s="12"/>
      <c r="BD489" s="12"/>
      <c r="BE489" s="12"/>
      <c r="BF489" s="12"/>
      <c r="BG489" s="12"/>
      <c r="BH489" s="12"/>
      <c r="BI489" s="12"/>
      <c r="BJ489" s="12"/>
      <c r="BK489" s="12"/>
      <c r="BL489" s="12"/>
      <c r="BM489" s="12"/>
      <c r="BN489" s="12"/>
      <c r="BO489" s="12"/>
      <c r="BP489" s="12"/>
      <c r="BQ489" s="12"/>
      <c r="BR489" s="12"/>
      <c r="BS489" s="12"/>
      <c r="BT489" s="12"/>
      <c r="BU489" s="12"/>
      <c r="BV489" s="12"/>
      <c r="BW489" s="12"/>
      <c r="BX489" s="12"/>
      <c r="BY489" s="12"/>
      <c r="BZ489" s="12"/>
      <c r="CA489" s="12"/>
      <c r="CB489" s="12"/>
      <c r="CC489" s="12"/>
    </row>
    <row r="490" spans="1:81" ht="15.75" x14ac:dyDescent="0.25">
      <c r="A490" s="20"/>
      <c r="B490" s="29"/>
      <c r="C490" s="29"/>
      <c r="D490" s="29"/>
      <c r="E490" s="29"/>
      <c r="F490" s="26"/>
      <c r="G490" s="13"/>
      <c r="H490" s="20"/>
      <c r="I490" s="22"/>
      <c r="J490" s="22"/>
      <c r="K490" s="22"/>
      <c r="L490" s="22"/>
      <c r="M490" s="24"/>
      <c r="N490" s="22"/>
      <c r="O490" s="104"/>
      <c r="P490" s="12"/>
      <c r="Q490" s="12"/>
      <c r="R490" s="12"/>
      <c r="S490" s="12"/>
      <c r="T490" s="12"/>
      <c r="U490" s="12"/>
      <c r="V490" s="12"/>
      <c r="W490" s="12"/>
      <c r="X490" s="12"/>
      <c r="Y490" s="12"/>
      <c r="Z490" s="12"/>
      <c r="AA490" s="12"/>
      <c r="AB490" s="12"/>
      <c r="AC490" s="12"/>
      <c r="AD490" s="12"/>
      <c r="AE490" s="12"/>
      <c r="AF490" s="12"/>
      <c r="AG490" s="12"/>
      <c r="AH490" s="12"/>
      <c r="AI490" s="12"/>
      <c r="AJ490" s="12"/>
      <c r="AK490" s="12"/>
      <c r="AL490" s="12"/>
      <c r="AM490" s="12"/>
      <c r="AN490" s="12"/>
      <c r="AO490" s="12"/>
      <c r="AP490" s="12"/>
      <c r="AQ490" s="12"/>
      <c r="AR490" s="12"/>
      <c r="AS490" s="12"/>
      <c r="AT490" s="12"/>
      <c r="AU490" s="12"/>
      <c r="AV490" s="12"/>
      <c r="AW490" s="12"/>
      <c r="AX490" s="12"/>
      <c r="AY490" s="12"/>
      <c r="AZ490" s="12"/>
      <c r="BA490" s="12"/>
      <c r="BB490" s="12"/>
      <c r="BC490" s="12"/>
      <c r="BD490" s="12"/>
      <c r="BE490" s="12"/>
      <c r="BF490" s="12"/>
      <c r="BG490" s="12"/>
      <c r="BH490" s="12"/>
      <c r="BI490" s="12"/>
      <c r="BJ490" s="12"/>
      <c r="BK490" s="12"/>
      <c r="BL490" s="12"/>
      <c r="BM490" s="12"/>
      <c r="BN490" s="12"/>
      <c r="BO490" s="12"/>
      <c r="BP490" s="12"/>
      <c r="BQ490" s="12"/>
      <c r="BR490" s="12"/>
      <c r="BS490" s="12"/>
      <c r="BT490" s="12"/>
      <c r="BU490" s="12"/>
      <c r="BV490" s="12"/>
      <c r="BW490" s="12"/>
      <c r="BX490" s="12"/>
      <c r="BY490" s="12"/>
      <c r="BZ490" s="12"/>
      <c r="CA490" s="12"/>
      <c r="CB490" s="12"/>
      <c r="CC490" s="12"/>
    </row>
    <row r="491" spans="1:81" ht="15.75" x14ac:dyDescent="0.25">
      <c r="A491" s="20"/>
      <c r="B491" s="29"/>
      <c r="C491" s="29"/>
      <c r="D491" s="29"/>
      <c r="E491" s="29"/>
      <c r="F491" s="26"/>
      <c r="G491" s="13"/>
      <c r="H491" s="20"/>
      <c r="I491" s="22"/>
      <c r="J491" s="22"/>
      <c r="K491" s="22"/>
      <c r="L491" s="22"/>
      <c r="M491" s="24"/>
      <c r="N491" s="22"/>
      <c r="O491" s="104"/>
      <c r="P491" s="12"/>
      <c r="Q491" s="12"/>
      <c r="R491" s="12"/>
      <c r="S491" s="12"/>
      <c r="T491" s="12"/>
      <c r="U491" s="12"/>
      <c r="V491" s="12"/>
      <c r="W491" s="12"/>
      <c r="X491" s="12"/>
      <c r="Y491" s="12"/>
      <c r="Z491" s="12"/>
      <c r="AA491" s="12"/>
      <c r="AB491" s="12"/>
      <c r="AC491" s="12"/>
      <c r="AD491" s="12"/>
      <c r="AE491" s="12"/>
      <c r="AF491" s="12"/>
      <c r="AG491" s="12"/>
      <c r="AH491" s="12"/>
      <c r="AI491" s="12"/>
      <c r="AJ491" s="12"/>
      <c r="AK491" s="12"/>
      <c r="AL491" s="12"/>
      <c r="AM491" s="12"/>
      <c r="AN491" s="12"/>
      <c r="AO491" s="12"/>
      <c r="AP491" s="12"/>
      <c r="AQ491" s="12"/>
      <c r="AR491" s="12"/>
      <c r="AS491" s="12"/>
      <c r="AT491" s="12"/>
      <c r="AU491" s="12"/>
      <c r="AV491" s="12"/>
      <c r="AW491" s="12"/>
      <c r="AX491" s="12"/>
      <c r="AY491" s="12"/>
      <c r="AZ491" s="12"/>
      <c r="BA491" s="12"/>
      <c r="BB491" s="12"/>
      <c r="BC491" s="12"/>
      <c r="BD491" s="12"/>
      <c r="BE491" s="12"/>
      <c r="BF491" s="12"/>
      <c r="BG491" s="12"/>
      <c r="BH491" s="12"/>
      <c r="BI491" s="12"/>
      <c r="BJ491" s="12"/>
      <c r="BK491" s="12"/>
      <c r="BL491" s="12"/>
      <c r="BM491" s="12"/>
      <c r="BN491" s="12"/>
      <c r="BO491" s="12"/>
      <c r="BP491" s="12"/>
      <c r="BQ491" s="12"/>
      <c r="BR491" s="12"/>
      <c r="BS491" s="12"/>
      <c r="BT491" s="12"/>
      <c r="BU491" s="12"/>
      <c r="BV491" s="12"/>
      <c r="BW491" s="12"/>
      <c r="BX491" s="12"/>
      <c r="BY491" s="12"/>
      <c r="BZ491" s="12"/>
      <c r="CA491" s="12"/>
      <c r="CB491" s="12"/>
      <c r="CC491" s="12"/>
    </row>
    <row r="492" spans="1:81" ht="15.75" x14ac:dyDescent="0.25">
      <c r="A492" s="20"/>
      <c r="B492" s="29"/>
      <c r="C492" s="29"/>
      <c r="D492" s="29"/>
      <c r="E492" s="29"/>
      <c r="F492" s="26"/>
      <c r="G492" s="13"/>
      <c r="H492" s="20"/>
      <c r="I492" s="22"/>
      <c r="J492" s="22"/>
      <c r="K492" s="22"/>
      <c r="L492" s="22"/>
      <c r="M492" s="24"/>
      <c r="N492" s="22"/>
      <c r="O492" s="104"/>
      <c r="P492" s="12"/>
      <c r="Q492" s="12"/>
      <c r="R492" s="12"/>
      <c r="S492" s="12"/>
      <c r="T492" s="12"/>
      <c r="U492" s="12"/>
      <c r="V492" s="12"/>
      <c r="W492" s="12"/>
      <c r="X492" s="12"/>
      <c r="Y492" s="12"/>
      <c r="Z492" s="12"/>
      <c r="AA492" s="12"/>
      <c r="AB492" s="12"/>
      <c r="AC492" s="12"/>
      <c r="AD492" s="12"/>
      <c r="AE492" s="12"/>
      <c r="AF492" s="12"/>
      <c r="AG492" s="12"/>
      <c r="AH492" s="12"/>
      <c r="AI492" s="12"/>
      <c r="AJ492" s="12"/>
      <c r="AK492" s="12"/>
      <c r="AL492" s="12"/>
      <c r="AM492" s="12"/>
      <c r="AN492" s="12"/>
      <c r="AO492" s="12"/>
      <c r="AP492" s="12"/>
      <c r="AQ492" s="12"/>
      <c r="AR492" s="12"/>
      <c r="AS492" s="12"/>
      <c r="AT492" s="12"/>
      <c r="AU492" s="12"/>
      <c r="AV492" s="12"/>
      <c r="AW492" s="12"/>
      <c r="AX492" s="12"/>
      <c r="AY492" s="12"/>
      <c r="AZ492" s="12"/>
      <c r="BA492" s="12"/>
      <c r="BB492" s="12"/>
      <c r="BC492" s="12"/>
      <c r="BD492" s="12"/>
      <c r="BE492" s="12"/>
      <c r="BF492" s="12"/>
      <c r="BG492" s="12"/>
      <c r="BH492" s="12"/>
      <c r="BI492" s="12"/>
      <c r="BJ492" s="12"/>
      <c r="BK492" s="12"/>
      <c r="BL492" s="12"/>
      <c r="BM492" s="12"/>
      <c r="BN492" s="12"/>
      <c r="BO492" s="12"/>
      <c r="BP492" s="12"/>
      <c r="BQ492" s="12"/>
      <c r="BR492" s="12"/>
      <c r="BS492" s="12"/>
      <c r="BT492" s="12"/>
      <c r="BU492" s="12"/>
      <c r="BV492" s="12"/>
      <c r="BW492" s="12"/>
      <c r="BX492" s="12"/>
      <c r="BY492" s="12"/>
      <c r="BZ492" s="12"/>
      <c r="CA492" s="12"/>
      <c r="CB492" s="12"/>
      <c r="CC492" s="12"/>
    </row>
    <row r="493" spans="1:81" ht="15.75" x14ac:dyDescent="0.25">
      <c r="A493" s="20"/>
      <c r="B493" s="29"/>
      <c r="C493" s="29"/>
      <c r="D493" s="29"/>
      <c r="E493" s="29"/>
      <c r="F493" s="26"/>
      <c r="G493" s="13"/>
      <c r="H493" s="20"/>
      <c r="I493" s="22"/>
      <c r="J493" s="22"/>
      <c r="K493" s="22"/>
      <c r="L493" s="22"/>
      <c r="M493" s="24"/>
      <c r="N493" s="22"/>
      <c r="O493" s="104"/>
      <c r="P493" s="12"/>
      <c r="Q493" s="12"/>
      <c r="R493" s="12"/>
      <c r="S493" s="12"/>
      <c r="T493" s="12"/>
      <c r="U493" s="12"/>
      <c r="V493" s="12"/>
      <c r="W493" s="12"/>
      <c r="X493" s="12"/>
      <c r="Y493" s="12"/>
      <c r="Z493" s="12"/>
      <c r="AA493" s="12"/>
      <c r="AB493" s="12"/>
      <c r="AC493" s="12"/>
      <c r="AD493" s="12"/>
      <c r="AE493" s="12"/>
      <c r="AF493" s="12"/>
      <c r="AG493" s="12"/>
      <c r="AH493" s="12"/>
      <c r="AI493" s="12"/>
      <c r="AJ493" s="12"/>
      <c r="AK493" s="12"/>
      <c r="AL493" s="12"/>
      <c r="AM493" s="12"/>
      <c r="AN493" s="12"/>
      <c r="AO493" s="12"/>
      <c r="AP493" s="12"/>
      <c r="AQ493" s="12"/>
      <c r="AR493" s="12"/>
      <c r="AS493" s="12"/>
      <c r="AT493" s="12"/>
      <c r="AU493" s="12"/>
      <c r="AV493" s="12"/>
      <c r="AW493" s="12"/>
      <c r="AX493" s="12"/>
      <c r="AY493" s="12"/>
      <c r="AZ493" s="12"/>
      <c r="BA493" s="12"/>
      <c r="BB493" s="12"/>
      <c r="BC493" s="12"/>
      <c r="BD493" s="12"/>
      <c r="BE493" s="12"/>
      <c r="BF493" s="12"/>
      <c r="BG493" s="12"/>
      <c r="BH493" s="12"/>
      <c r="BI493" s="12"/>
      <c r="BJ493" s="12"/>
      <c r="BK493" s="12"/>
      <c r="BL493" s="12"/>
      <c r="BM493" s="12"/>
      <c r="BN493" s="12"/>
      <c r="BO493" s="12"/>
      <c r="BP493" s="12"/>
      <c r="BQ493" s="12"/>
      <c r="BR493" s="12"/>
      <c r="BS493" s="12"/>
      <c r="BT493" s="12"/>
      <c r="BU493" s="12"/>
      <c r="BV493" s="12"/>
      <c r="BW493" s="12"/>
      <c r="BX493" s="12"/>
      <c r="BY493" s="12"/>
      <c r="BZ493" s="12"/>
      <c r="CA493" s="12"/>
      <c r="CB493" s="12"/>
      <c r="CC493" s="12"/>
    </row>
    <row r="494" spans="1:81" ht="15.75" x14ac:dyDescent="0.25">
      <c r="A494" s="20"/>
      <c r="B494" s="29"/>
      <c r="C494" s="29"/>
      <c r="D494" s="29"/>
      <c r="E494" s="29"/>
      <c r="F494" s="26"/>
      <c r="G494" s="13"/>
      <c r="H494" s="20"/>
      <c r="I494" s="22"/>
      <c r="J494" s="22"/>
      <c r="K494" s="22"/>
      <c r="L494" s="22"/>
      <c r="M494" s="24"/>
      <c r="N494" s="22"/>
      <c r="O494" s="104"/>
      <c r="P494" s="12"/>
      <c r="Q494" s="12"/>
      <c r="R494" s="12"/>
      <c r="S494" s="12"/>
      <c r="T494" s="12"/>
      <c r="U494" s="12"/>
      <c r="V494" s="12"/>
      <c r="W494" s="12"/>
      <c r="X494" s="12"/>
      <c r="Y494" s="12"/>
      <c r="Z494" s="12"/>
      <c r="AA494" s="12"/>
      <c r="AB494" s="12"/>
      <c r="AC494" s="12"/>
      <c r="AD494" s="12"/>
      <c r="AE494" s="12"/>
      <c r="AF494" s="12"/>
      <c r="AG494" s="12"/>
      <c r="AH494" s="12"/>
      <c r="AI494" s="12"/>
      <c r="AJ494" s="12"/>
      <c r="AK494" s="12"/>
      <c r="AL494" s="12"/>
      <c r="AM494" s="12"/>
      <c r="AN494" s="12"/>
      <c r="AO494" s="12"/>
      <c r="AP494" s="12"/>
      <c r="AQ494" s="12"/>
      <c r="AR494" s="12"/>
      <c r="AS494" s="12"/>
      <c r="AT494" s="12"/>
      <c r="AU494" s="12"/>
      <c r="AV494" s="12"/>
      <c r="AW494" s="12"/>
      <c r="AX494" s="12"/>
      <c r="AY494" s="12"/>
      <c r="AZ494" s="12"/>
      <c r="BA494" s="12"/>
      <c r="BB494" s="12"/>
      <c r="BC494" s="12"/>
      <c r="BD494" s="12"/>
      <c r="BE494" s="12"/>
      <c r="BF494" s="12"/>
      <c r="BG494" s="12"/>
      <c r="BH494" s="12"/>
      <c r="BI494" s="12"/>
      <c r="BJ494" s="12"/>
      <c r="BK494" s="12"/>
      <c r="BL494" s="12"/>
      <c r="BM494" s="12"/>
      <c r="BN494" s="12"/>
      <c r="BO494" s="12"/>
      <c r="BP494" s="12"/>
      <c r="BQ494" s="12"/>
      <c r="BR494" s="12"/>
      <c r="BS494" s="12"/>
      <c r="BT494" s="12"/>
      <c r="BU494" s="12"/>
      <c r="BV494" s="12"/>
      <c r="BW494" s="12"/>
      <c r="BX494" s="12"/>
      <c r="BY494" s="12"/>
      <c r="BZ494" s="12"/>
      <c r="CA494" s="12"/>
      <c r="CB494" s="12"/>
      <c r="CC494" s="12"/>
    </row>
    <row r="495" spans="1:81" ht="15.75" x14ac:dyDescent="0.25">
      <c r="A495" s="20"/>
      <c r="B495" s="29"/>
      <c r="C495" s="29"/>
      <c r="D495" s="29"/>
      <c r="E495" s="29"/>
      <c r="F495" s="26"/>
      <c r="G495" s="13"/>
      <c r="H495" s="20"/>
      <c r="I495" s="22"/>
      <c r="J495" s="22"/>
      <c r="K495" s="22"/>
      <c r="L495" s="22"/>
      <c r="M495" s="24"/>
      <c r="N495" s="22"/>
      <c r="O495" s="104"/>
      <c r="P495" s="12"/>
      <c r="Q495" s="12"/>
      <c r="R495" s="12"/>
      <c r="S495" s="12"/>
      <c r="T495" s="12"/>
      <c r="U495" s="12"/>
      <c r="V495" s="12"/>
      <c r="W495" s="12"/>
      <c r="X495" s="12"/>
      <c r="Y495" s="12"/>
      <c r="Z495" s="12"/>
      <c r="AA495" s="12"/>
      <c r="AB495" s="12"/>
      <c r="AC495" s="12"/>
      <c r="AD495" s="12"/>
      <c r="AE495" s="12"/>
      <c r="AF495" s="12"/>
      <c r="AG495" s="12"/>
      <c r="AH495" s="12"/>
      <c r="AI495" s="12"/>
      <c r="AJ495" s="12"/>
      <c r="AK495" s="12"/>
      <c r="AL495" s="12"/>
      <c r="AM495" s="12"/>
      <c r="AN495" s="12"/>
      <c r="AO495" s="12"/>
      <c r="AP495" s="12"/>
      <c r="AQ495" s="12"/>
      <c r="AR495" s="12"/>
      <c r="AS495" s="12"/>
      <c r="AT495" s="12"/>
      <c r="AU495" s="12"/>
      <c r="AV495" s="12"/>
      <c r="AW495" s="12"/>
      <c r="AX495" s="12"/>
      <c r="AY495" s="12"/>
      <c r="AZ495" s="12"/>
      <c r="BA495" s="12"/>
      <c r="BB495" s="12"/>
      <c r="BC495" s="12"/>
      <c r="BD495" s="12"/>
      <c r="BE495" s="12"/>
      <c r="BF495" s="12"/>
      <c r="BG495" s="12"/>
      <c r="BH495" s="12"/>
      <c r="BI495" s="12"/>
      <c r="BJ495" s="12"/>
      <c r="BK495" s="12"/>
      <c r="BL495" s="12"/>
      <c r="BM495" s="12"/>
      <c r="BN495" s="12"/>
      <c r="BO495" s="12"/>
      <c r="BP495" s="12"/>
      <c r="BQ495" s="12"/>
      <c r="BR495" s="12"/>
      <c r="BS495" s="12"/>
      <c r="BT495" s="12"/>
      <c r="BU495" s="12"/>
      <c r="BV495" s="12"/>
      <c r="BW495" s="12"/>
      <c r="BX495" s="12"/>
      <c r="BY495" s="12"/>
      <c r="BZ495" s="12"/>
      <c r="CA495" s="12"/>
      <c r="CB495" s="12"/>
      <c r="CC495" s="12"/>
    </row>
    <row r="496" spans="1:81" ht="15.75" x14ac:dyDescent="0.25">
      <c r="A496" s="20"/>
      <c r="B496" s="29"/>
      <c r="C496" s="29"/>
      <c r="D496" s="29"/>
      <c r="E496" s="29"/>
      <c r="F496" s="26"/>
      <c r="G496" s="13"/>
      <c r="H496" s="20"/>
      <c r="I496" s="22"/>
      <c r="J496" s="22"/>
      <c r="K496" s="22"/>
      <c r="L496" s="22"/>
      <c r="M496" s="24"/>
      <c r="N496" s="22"/>
      <c r="O496" s="104"/>
      <c r="P496" s="12"/>
      <c r="Q496" s="12"/>
      <c r="R496" s="12"/>
      <c r="S496" s="12"/>
      <c r="T496" s="12"/>
      <c r="U496" s="12"/>
      <c r="V496" s="12"/>
      <c r="W496" s="12"/>
      <c r="X496" s="12"/>
      <c r="Y496" s="12"/>
      <c r="Z496" s="12"/>
      <c r="AA496" s="12"/>
      <c r="AB496" s="12"/>
      <c r="AC496" s="12"/>
      <c r="AD496" s="12"/>
      <c r="AE496" s="12"/>
      <c r="AF496" s="12"/>
      <c r="AG496" s="12"/>
      <c r="AH496" s="12"/>
      <c r="AI496" s="12"/>
      <c r="AJ496" s="12"/>
      <c r="AK496" s="12"/>
      <c r="AL496" s="12"/>
      <c r="AM496" s="12"/>
      <c r="AN496" s="12"/>
      <c r="AO496" s="12"/>
      <c r="AP496" s="12"/>
      <c r="AQ496" s="12"/>
      <c r="AR496" s="12"/>
      <c r="AS496" s="12"/>
      <c r="AT496" s="12"/>
      <c r="AU496" s="12"/>
      <c r="AV496" s="12"/>
      <c r="AW496" s="12"/>
      <c r="AX496" s="12"/>
      <c r="AY496" s="12"/>
      <c r="AZ496" s="12"/>
      <c r="BA496" s="12"/>
      <c r="BB496" s="12"/>
      <c r="BC496" s="12"/>
      <c r="BD496" s="12"/>
      <c r="BE496" s="12"/>
      <c r="BF496" s="12"/>
      <c r="BG496" s="12"/>
      <c r="BH496" s="12"/>
      <c r="BI496" s="12"/>
      <c r="BJ496" s="12"/>
      <c r="BK496" s="12"/>
      <c r="BL496" s="12"/>
      <c r="BM496" s="12"/>
      <c r="BN496" s="12"/>
      <c r="BO496" s="12"/>
      <c r="BP496" s="12"/>
      <c r="BQ496" s="12"/>
      <c r="BR496" s="12"/>
      <c r="BS496" s="12"/>
      <c r="BT496" s="12"/>
      <c r="BU496" s="12"/>
      <c r="BV496" s="12"/>
      <c r="BW496" s="12"/>
      <c r="BX496" s="12"/>
      <c r="BY496" s="12"/>
      <c r="BZ496" s="12"/>
      <c r="CA496" s="12"/>
      <c r="CB496" s="12"/>
      <c r="CC496" s="12"/>
    </row>
    <row r="497" spans="1:81" ht="15.75" x14ac:dyDescent="0.25">
      <c r="A497" s="20"/>
      <c r="B497" s="29"/>
      <c r="C497" s="29"/>
      <c r="D497" s="29"/>
      <c r="E497" s="29"/>
      <c r="F497" s="26"/>
      <c r="G497" s="13"/>
      <c r="H497" s="20"/>
      <c r="I497" s="22"/>
      <c r="J497" s="22"/>
      <c r="K497" s="22"/>
      <c r="L497" s="22"/>
      <c r="M497" s="24"/>
      <c r="N497" s="22"/>
      <c r="O497" s="104"/>
      <c r="P497" s="12"/>
      <c r="Q497" s="12"/>
      <c r="R497" s="12"/>
      <c r="S497" s="12"/>
      <c r="T497" s="12"/>
      <c r="U497" s="12"/>
      <c r="V497" s="12"/>
      <c r="W497" s="12"/>
      <c r="X497" s="12"/>
      <c r="Y497" s="12"/>
      <c r="Z497" s="12"/>
      <c r="AA497" s="12"/>
      <c r="AB497" s="12"/>
      <c r="AC497" s="12"/>
      <c r="AD497" s="12"/>
      <c r="AE497" s="12"/>
      <c r="AF497" s="12"/>
      <c r="AG497" s="12"/>
      <c r="AH497" s="12"/>
      <c r="AI497" s="12"/>
      <c r="AJ497" s="12"/>
      <c r="AK497" s="12"/>
      <c r="AL497" s="12"/>
      <c r="AM497" s="12"/>
      <c r="AN497" s="12"/>
      <c r="AO497" s="12"/>
      <c r="AP497" s="12"/>
      <c r="AQ497" s="12"/>
      <c r="AR497" s="12"/>
      <c r="AS497" s="12"/>
      <c r="AT497" s="12"/>
      <c r="AU497" s="12"/>
      <c r="AV497" s="12"/>
      <c r="AW497" s="12"/>
      <c r="AX497" s="12"/>
      <c r="AY497" s="12"/>
      <c r="AZ497" s="12"/>
      <c r="BA497" s="12"/>
      <c r="BB497" s="12"/>
      <c r="BC497" s="12"/>
      <c r="BD497" s="12"/>
      <c r="BE497" s="12"/>
      <c r="BF497" s="12"/>
      <c r="BG497" s="12"/>
      <c r="BH497" s="12"/>
      <c r="BI497" s="12"/>
      <c r="BJ497" s="12"/>
      <c r="BK497" s="12"/>
      <c r="BL497" s="12"/>
      <c r="BM497" s="12"/>
      <c r="BN497" s="12"/>
      <c r="BO497" s="12"/>
      <c r="BP497" s="12"/>
      <c r="BQ497" s="12"/>
      <c r="BR497" s="12"/>
      <c r="BS497" s="12"/>
      <c r="BT497" s="12"/>
      <c r="BU497" s="12"/>
      <c r="BV497" s="12"/>
      <c r="BW497" s="12"/>
      <c r="BX497" s="12"/>
      <c r="BY497" s="12"/>
      <c r="BZ497" s="12"/>
      <c r="CA497" s="12"/>
      <c r="CB497" s="12"/>
      <c r="CC497" s="12"/>
    </row>
    <row r="498" spans="1:81" ht="15.75" x14ac:dyDescent="0.25">
      <c r="A498" s="20"/>
      <c r="B498" s="29"/>
      <c r="C498" s="29"/>
      <c r="D498" s="29"/>
      <c r="E498" s="29"/>
      <c r="F498" s="26"/>
      <c r="G498" s="13"/>
      <c r="H498" s="20"/>
      <c r="I498" s="22"/>
      <c r="J498" s="22"/>
      <c r="K498" s="22"/>
      <c r="L498" s="22"/>
      <c r="M498" s="24"/>
      <c r="N498" s="22"/>
      <c r="O498" s="104"/>
      <c r="P498" s="12"/>
      <c r="Q498" s="12"/>
      <c r="R498" s="12"/>
      <c r="S498" s="12"/>
      <c r="T498" s="12"/>
      <c r="U498" s="12"/>
      <c r="V498" s="12"/>
      <c r="W498" s="12"/>
      <c r="X498" s="12"/>
      <c r="Y498" s="12"/>
      <c r="Z498" s="12"/>
      <c r="AA498" s="12"/>
      <c r="AB498" s="12"/>
      <c r="AC498" s="12"/>
      <c r="AD498" s="12"/>
      <c r="AE498" s="12"/>
      <c r="AF498" s="12"/>
      <c r="AG498" s="12"/>
      <c r="AH498" s="12"/>
      <c r="AI498" s="12"/>
      <c r="AJ498" s="12"/>
      <c r="AK498" s="12"/>
      <c r="AL498" s="12"/>
      <c r="AM498" s="12"/>
      <c r="AN498" s="12"/>
      <c r="AO498" s="12"/>
      <c r="AP498" s="12"/>
      <c r="AQ498" s="12"/>
      <c r="AR498" s="12"/>
      <c r="AS498" s="12"/>
      <c r="AT498" s="12"/>
      <c r="AU498" s="12"/>
      <c r="AV498" s="12"/>
      <c r="AW498" s="12"/>
      <c r="AX498" s="12"/>
      <c r="AY498" s="12"/>
      <c r="AZ498" s="12"/>
      <c r="BA498" s="12"/>
      <c r="BB498" s="12"/>
      <c r="BC498" s="12"/>
      <c r="BD498" s="12"/>
      <c r="BE498" s="12"/>
      <c r="BF498" s="12"/>
      <c r="BG498" s="12"/>
      <c r="BH498" s="12"/>
      <c r="BI498" s="12"/>
      <c r="BJ498" s="12"/>
      <c r="BK498" s="12"/>
      <c r="BL498" s="12"/>
      <c r="BM498" s="12"/>
      <c r="BN498" s="12"/>
      <c r="BO498" s="12"/>
      <c r="BP498" s="12"/>
      <c r="BQ498" s="12"/>
      <c r="BR498" s="12"/>
      <c r="BS498" s="12"/>
      <c r="BT498" s="12"/>
      <c r="BU498" s="12"/>
      <c r="BV498" s="12"/>
      <c r="BW498" s="12"/>
      <c r="BX498" s="12"/>
      <c r="BY498" s="12"/>
      <c r="BZ498" s="12"/>
      <c r="CA498" s="12"/>
      <c r="CB498" s="12"/>
      <c r="CC498" s="12"/>
    </row>
    <row r="499" spans="1:81" ht="15.75" x14ac:dyDescent="0.25">
      <c r="A499" s="20"/>
      <c r="B499" s="29"/>
      <c r="C499" s="29"/>
      <c r="D499" s="29"/>
      <c r="E499" s="29"/>
      <c r="F499" s="26"/>
      <c r="G499" s="13"/>
      <c r="H499" s="20"/>
      <c r="I499" s="22"/>
      <c r="J499" s="22"/>
      <c r="K499" s="22"/>
      <c r="L499" s="22"/>
      <c r="M499" s="24"/>
      <c r="N499" s="22"/>
      <c r="O499" s="104"/>
      <c r="P499" s="12"/>
      <c r="Q499" s="12"/>
      <c r="R499" s="12"/>
      <c r="S499" s="12"/>
      <c r="T499" s="12"/>
      <c r="U499" s="12"/>
      <c r="V499" s="12"/>
      <c r="W499" s="12"/>
      <c r="X499" s="12"/>
      <c r="Y499" s="12"/>
      <c r="Z499" s="12"/>
      <c r="AA499" s="12"/>
      <c r="AB499" s="12"/>
      <c r="AC499" s="12"/>
      <c r="AD499" s="12"/>
      <c r="AE499" s="12"/>
      <c r="AF499" s="12"/>
      <c r="AG499" s="12"/>
      <c r="AH499" s="12"/>
      <c r="AI499" s="12"/>
      <c r="AJ499" s="12"/>
      <c r="AK499" s="12"/>
      <c r="AL499" s="12"/>
      <c r="AM499" s="12"/>
      <c r="AN499" s="12"/>
      <c r="AO499" s="12"/>
      <c r="AP499" s="12"/>
      <c r="AQ499" s="12"/>
      <c r="AR499" s="12"/>
      <c r="AS499" s="12"/>
      <c r="AT499" s="12"/>
      <c r="AU499" s="12"/>
      <c r="AV499" s="12"/>
      <c r="AW499" s="12"/>
      <c r="AX499" s="12"/>
      <c r="AY499" s="12"/>
      <c r="AZ499" s="12"/>
      <c r="BA499" s="12"/>
      <c r="BB499" s="12"/>
      <c r="BC499" s="12"/>
      <c r="BD499" s="12"/>
      <c r="BE499" s="12"/>
      <c r="BF499" s="12"/>
      <c r="BG499" s="12"/>
      <c r="BH499" s="12"/>
      <c r="BI499" s="12"/>
      <c r="BJ499" s="12"/>
      <c r="BK499" s="12"/>
      <c r="BL499" s="12"/>
      <c r="BM499" s="12"/>
      <c r="BN499" s="12"/>
      <c r="BO499" s="12"/>
      <c r="BP499" s="12"/>
      <c r="BQ499" s="12"/>
      <c r="BR499" s="12"/>
      <c r="BS499" s="12"/>
      <c r="BT499" s="12"/>
      <c r="BU499" s="12"/>
      <c r="BV499" s="12"/>
      <c r="BW499" s="12"/>
      <c r="BX499" s="12"/>
      <c r="BY499" s="12"/>
      <c r="BZ499" s="12"/>
      <c r="CA499" s="12"/>
      <c r="CB499" s="12"/>
      <c r="CC499" s="12"/>
    </row>
    <row r="500" spans="1:81" ht="15.75" x14ac:dyDescent="0.25">
      <c r="A500" s="20"/>
      <c r="B500" s="29"/>
      <c r="C500" s="29"/>
      <c r="D500" s="29"/>
      <c r="E500" s="29"/>
      <c r="F500" s="26"/>
      <c r="G500" s="13"/>
      <c r="H500" s="20"/>
      <c r="I500" s="22"/>
      <c r="J500" s="22"/>
      <c r="K500" s="22"/>
      <c r="L500" s="22"/>
      <c r="M500" s="24"/>
      <c r="N500" s="22"/>
      <c r="O500" s="104"/>
      <c r="P500" s="12"/>
      <c r="Q500" s="12"/>
      <c r="R500" s="12"/>
      <c r="S500" s="12"/>
      <c r="T500" s="12"/>
      <c r="U500" s="12"/>
      <c r="V500" s="12"/>
      <c r="W500" s="12"/>
      <c r="X500" s="12"/>
      <c r="Y500" s="12"/>
      <c r="Z500" s="12"/>
      <c r="AA500" s="12"/>
      <c r="AB500" s="12"/>
      <c r="AC500" s="12"/>
      <c r="AD500" s="12"/>
      <c r="AE500" s="12"/>
      <c r="AF500" s="12"/>
      <c r="AG500" s="12"/>
      <c r="AH500" s="12"/>
      <c r="AI500" s="12"/>
      <c r="AJ500" s="12"/>
      <c r="AK500" s="12"/>
      <c r="AL500" s="12"/>
      <c r="AM500" s="12"/>
      <c r="AN500" s="12"/>
      <c r="AO500" s="12"/>
      <c r="AP500" s="12"/>
      <c r="AQ500" s="12"/>
      <c r="AR500" s="12"/>
      <c r="AS500" s="12"/>
      <c r="AT500" s="12"/>
      <c r="AU500" s="12"/>
      <c r="AV500" s="12"/>
      <c r="AW500" s="12"/>
      <c r="AX500" s="12"/>
      <c r="AY500" s="12"/>
      <c r="AZ500" s="12"/>
      <c r="BA500" s="12"/>
      <c r="BB500" s="12"/>
      <c r="BC500" s="12"/>
      <c r="BD500" s="12"/>
      <c r="BE500" s="12"/>
      <c r="BF500" s="12"/>
      <c r="BG500" s="12"/>
      <c r="BH500" s="12"/>
      <c r="BI500" s="12"/>
      <c r="BJ500" s="12"/>
      <c r="BK500" s="12"/>
      <c r="BL500" s="12"/>
      <c r="BM500" s="12"/>
      <c r="BN500" s="12"/>
      <c r="BO500" s="12"/>
      <c r="BP500" s="12"/>
      <c r="BQ500" s="12"/>
      <c r="BR500" s="12"/>
      <c r="BS500" s="12"/>
      <c r="BT500" s="12"/>
      <c r="BU500" s="12"/>
      <c r="BV500" s="12"/>
      <c r="BW500" s="12"/>
      <c r="BX500" s="12"/>
      <c r="BY500" s="12"/>
      <c r="BZ500" s="12"/>
      <c r="CA500" s="12"/>
      <c r="CB500" s="12"/>
      <c r="CC500" s="12"/>
    </row>
    <row r="501" spans="1:81" ht="15.75" x14ac:dyDescent="0.25">
      <c r="A501" s="20"/>
      <c r="B501" s="29"/>
      <c r="C501" s="29"/>
      <c r="D501" s="29"/>
      <c r="E501" s="29"/>
      <c r="F501" s="26"/>
      <c r="G501" s="13"/>
      <c r="H501" s="20"/>
      <c r="I501" s="22"/>
      <c r="J501" s="22"/>
      <c r="K501" s="22"/>
      <c r="L501" s="22"/>
      <c r="M501" s="24"/>
      <c r="N501" s="22"/>
      <c r="O501" s="104"/>
      <c r="P501" s="12"/>
      <c r="Q501" s="12"/>
      <c r="R501" s="12"/>
      <c r="S501" s="12"/>
      <c r="T501" s="12"/>
      <c r="U501" s="12"/>
      <c r="V501" s="12"/>
      <c r="W501" s="12"/>
      <c r="X501" s="12"/>
      <c r="Y501" s="12"/>
      <c r="Z501" s="12"/>
      <c r="AA501" s="12"/>
      <c r="AB501" s="12"/>
      <c r="AC501" s="12"/>
      <c r="AD501" s="12"/>
      <c r="AE501" s="12"/>
      <c r="AF501" s="12"/>
      <c r="AG501" s="12"/>
      <c r="AH501" s="12"/>
      <c r="AI501" s="12"/>
      <c r="AJ501" s="12"/>
      <c r="AK501" s="12"/>
      <c r="AL501" s="12"/>
      <c r="AM501" s="12"/>
      <c r="AN501" s="12"/>
      <c r="AO501" s="12"/>
      <c r="AP501" s="12"/>
      <c r="AQ501" s="12"/>
      <c r="AR501" s="12"/>
      <c r="AS501" s="12"/>
      <c r="AT501" s="12"/>
      <c r="AU501" s="12"/>
      <c r="AV501" s="12"/>
      <c r="AW501" s="12"/>
      <c r="AX501" s="12"/>
      <c r="AY501" s="12"/>
      <c r="AZ501" s="12"/>
      <c r="BA501" s="12"/>
      <c r="BB501" s="12"/>
      <c r="BC501" s="12"/>
      <c r="BD501" s="12"/>
      <c r="BE501" s="12"/>
      <c r="BF501" s="12"/>
      <c r="BG501" s="12"/>
      <c r="BH501" s="12"/>
      <c r="BI501" s="12"/>
      <c r="BJ501" s="12"/>
      <c r="BK501" s="12"/>
      <c r="BL501" s="12"/>
      <c r="BM501" s="12"/>
      <c r="BN501" s="12"/>
      <c r="BO501" s="12"/>
      <c r="BP501" s="12"/>
      <c r="BQ501" s="12"/>
      <c r="BR501" s="12"/>
      <c r="BS501" s="12"/>
      <c r="BT501" s="12"/>
      <c r="BU501" s="12"/>
      <c r="BV501" s="12"/>
      <c r="BW501" s="12"/>
      <c r="BX501" s="12"/>
      <c r="BY501" s="12"/>
      <c r="BZ501" s="12"/>
      <c r="CA501" s="12"/>
      <c r="CB501" s="12"/>
      <c r="CC501" s="12"/>
    </row>
    <row r="502" spans="1:81" ht="15.75" x14ac:dyDescent="0.25">
      <c r="A502" s="20"/>
      <c r="B502" s="29"/>
      <c r="C502" s="29"/>
      <c r="D502" s="29"/>
      <c r="E502" s="29"/>
      <c r="F502" s="26"/>
      <c r="G502" s="13"/>
      <c r="H502" s="20"/>
      <c r="I502" s="22"/>
      <c r="J502" s="22"/>
      <c r="K502" s="22"/>
      <c r="L502" s="22"/>
      <c r="M502" s="24"/>
      <c r="N502" s="22"/>
      <c r="O502" s="104"/>
      <c r="P502" s="12"/>
      <c r="Q502" s="12"/>
      <c r="R502" s="12"/>
      <c r="S502" s="12"/>
      <c r="T502" s="12"/>
      <c r="U502" s="12"/>
      <c r="V502" s="12"/>
      <c r="W502" s="12"/>
      <c r="X502" s="12"/>
      <c r="Y502" s="12"/>
      <c r="Z502" s="12"/>
      <c r="AA502" s="12"/>
      <c r="AB502" s="12"/>
      <c r="AC502" s="12"/>
      <c r="AD502" s="12"/>
      <c r="AE502" s="12"/>
      <c r="AF502" s="12"/>
      <c r="AG502" s="12"/>
      <c r="AH502" s="12"/>
      <c r="AI502" s="12"/>
      <c r="AJ502" s="12"/>
      <c r="AK502" s="12"/>
      <c r="AL502" s="12"/>
      <c r="AM502" s="12"/>
      <c r="AN502" s="12"/>
      <c r="AO502" s="12"/>
      <c r="AP502" s="12"/>
      <c r="AQ502" s="12"/>
      <c r="AR502" s="12"/>
      <c r="AS502" s="12"/>
      <c r="AT502" s="12"/>
      <c r="AU502" s="12"/>
      <c r="AV502" s="12"/>
      <c r="AW502" s="12"/>
      <c r="AX502" s="12"/>
      <c r="AY502" s="12"/>
      <c r="AZ502" s="12"/>
      <c r="BA502" s="12"/>
      <c r="BB502" s="12"/>
      <c r="BC502" s="12"/>
      <c r="BD502" s="12"/>
      <c r="BE502" s="12"/>
      <c r="BF502" s="12"/>
      <c r="BG502" s="12"/>
      <c r="BH502" s="12"/>
      <c r="BI502" s="12"/>
      <c r="BJ502" s="12"/>
      <c r="BK502" s="12"/>
      <c r="BL502" s="12"/>
      <c r="BM502" s="12"/>
      <c r="BN502" s="12"/>
      <c r="BO502" s="12"/>
      <c r="BP502" s="12"/>
      <c r="BQ502" s="12"/>
      <c r="BR502" s="12"/>
      <c r="BS502" s="12"/>
      <c r="BT502" s="12"/>
      <c r="BU502" s="12"/>
      <c r="BV502" s="12"/>
      <c r="BW502" s="12"/>
      <c r="BX502" s="12"/>
      <c r="BY502" s="12"/>
      <c r="BZ502" s="12"/>
      <c r="CA502" s="12"/>
      <c r="CB502" s="12"/>
      <c r="CC502" s="12"/>
    </row>
    <row r="503" spans="1:81" ht="15.75" x14ac:dyDescent="0.25">
      <c r="A503" s="20"/>
      <c r="B503" s="29"/>
      <c r="C503" s="29"/>
      <c r="D503" s="29"/>
      <c r="E503" s="29"/>
      <c r="F503" s="26"/>
      <c r="G503" s="13"/>
      <c r="H503" s="20"/>
      <c r="I503" s="22"/>
      <c r="J503" s="22"/>
      <c r="K503" s="22"/>
      <c r="L503" s="22"/>
      <c r="M503" s="24"/>
      <c r="N503" s="22"/>
      <c r="O503" s="104"/>
      <c r="P503" s="12"/>
      <c r="Q503" s="12"/>
      <c r="R503" s="12"/>
      <c r="S503" s="12"/>
      <c r="T503" s="12"/>
      <c r="U503" s="12"/>
      <c r="V503" s="12"/>
      <c r="W503" s="12"/>
      <c r="X503" s="12"/>
      <c r="Y503" s="12"/>
      <c r="Z503" s="12"/>
      <c r="AA503" s="12"/>
      <c r="AB503" s="12"/>
      <c r="AC503" s="12"/>
      <c r="AD503" s="12"/>
      <c r="AE503" s="12"/>
      <c r="AF503" s="12"/>
      <c r="AG503" s="12"/>
      <c r="AH503" s="12"/>
      <c r="AI503" s="12"/>
      <c r="AJ503" s="12"/>
      <c r="AK503" s="12"/>
      <c r="AL503" s="12"/>
      <c r="AM503" s="12"/>
      <c r="AN503" s="12"/>
      <c r="AO503" s="12"/>
      <c r="AP503" s="12"/>
      <c r="AQ503" s="12"/>
      <c r="AR503" s="12"/>
      <c r="AS503" s="12"/>
      <c r="AT503" s="12"/>
      <c r="AU503" s="12"/>
      <c r="AV503" s="12"/>
      <c r="AW503" s="12"/>
      <c r="AX503" s="12"/>
      <c r="AY503" s="12"/>
      <c r="AZ503" s="12"/>
      <c r="BA503" s="12"/>
      <c r="BB503" s="12"/>
      <c r="BC503" s="12"/>
      <c r="BD503" s="12"/>
      <c r="BE503" s="12"/>
      <c r="BF503" s="12"/>
      <c r="BG503" s="12"/>
      <c r="BH503" s="12"/>
      <c r="BI503" s="12"/>
      <c r="BJ503" s="12"/>
      <c r="BK503" s="12"/>
      <c r="BL503" s="12"/>
      <c r="BM503" s="12"/>
      <c r="BN503" s="12"/>
      <c r="BO503" s="12"/>
      <c r="BP503" s="12"/>
      <c r="BQ503" s="12"/>
      <c r="BR503" s="12"/>
      <c r="BS503" s="12"/>
      <c r="BT503" s="12"/>
      <c r="BU503" s="12"/>
      <c r="BV503" s="12"/>
      <c r="BW503" s="12"/>
      <c r="BX503" s="12"/>
      <c r="BY503" s="12"/>
      <c r="BZ503" s="12"/>
      <c r="CA503" s="12"/>
      <c r="CB503" s="12"/>
      <c r="CC503" s="12"/>
    </row>
    <row r="504" spans="1:81" ht="15.75" x14ac:dyDescent="0.25">
      <c r="A504" s="20"/>
      <c r="B504" s="29"/>
      <c r="C504" s="29"/>
      <c r="D504" s="29"/>
      <c r="E504" s="29"/>
      <c r="F504" s="26"/>
      <c r="G504" s="13"/>
      <c r="H504" s="20"/>
      <c r="I504" s="22"/>
      <c r="J504" s="22"/>
      <c r="K504" s="22"/>
      <c r="L504" s="22"/>
      <c r="M504" s="24"/>
      <c r="N504" s="22"/>
      <c r="O504" s="104"/>
      <c r="P504" s="12"/>
      <c r="Q504" s="12"/>
      <c r="R504" s="12"/>
      <c r="S504" s="12"/>
      <c r="T504" s="12"/>
      <c r="U504" s="12"/>
      <c r="V504" s="12"/>
      <c r="W504" s="12"/>
      <c r="X504" s="12"/>
      <c r="Y504" s="12"/>
      <c r="Z504" s="12"/>
      <c r="AA504" s="12"/>
      <c r="AB504" s="12"/>
      <c r="AC504" s="12"/>
      <c r="AD504" s="12"/>
      <c r="AE504" s="12"/>
      <c r="AF504" s="12"/>
      <c r="AG504" s="12"/>
      <c r="AH504" s="12"/>
      <c r="AI504" s="12"/>
      <c r="AJ504" s="12"/>
      <c r="AK504" s="12"/>
      <c r="AL504" s="12"/>
      <c r="AM504" s="12"/>
      <c r="AN504" s="12"/>
      <c r="AO504" s="12"/>
      <c r="AP504" s="12"/>
      <c r="AQ504" s="12"/>
      <c r="AR504" s="12"/>
      <c r="AS504" s="12"/>
      <c r="AT504" s="12"/>
      <c r="AU504" s="12"/>
      <c r="AV504" s="12"/>
      <c r="AW504" s="12"/>
      <c r="AX504" s="12"/>
      <c r="AY504" s="12"/>
      <c r="AZ504" s="12"/>
      <c r="BA504" s="12"/>
      <c r="BB504" s="12"/>
      <c r="BC504" s="12"/>
      <c r="BD504" s="12"/>
      <c r="BE504" s="12"/>
      <c r="BF504" s="12"/>
      <c r="BG504" s="12"/>
      <c r="BH504" s="12"/>
      <c r="BI504" s="12"/>
      <c r="BJ504" s="12"/>
      <c r="BK504" s="12"/>
      <c r="BL504" s="12"/>
      <c r="BM504" s="12"/>
      <c r="BN504" s="12"/>
      <c r="BO504" s="12"/>
      <c r="BP504" s="12"/>
      <c r="BQ504" s="12"/>
      <c r="BR504" s="12"/>
      <c r="BS504" s="12"/>
      <c r="BT504" s="12"/>
      <c r="BU504" s="12"/>
      <c r="BV504" s="12"/>
      <c r="BW504" s="12"/>
      <c r="BX504" s="12"/>
      <c r="BY504" s="12"/>
      <c r="BZ504" s="12"/>
      <c r="CA504" s="12"/>
      <c r="CB504" s="12"/>
      <c r="CC504" s="12"/>
    </row>
    <row r="505" spans="1:81" ht="15.75" x14ac:dyDescent="0.25">
      <c r="A505" s="20"/>
      <c r="B505" s="29"/>
      <c r="C505" s="29"/>
      <c r="D505" s="29"/>
      <c r="E505" s="29"/>
      <c r="F505" s="26"/>
      <c r="G505" s="13"/>
      <c r="H505" s="20"/>
      <c r="I505" s="22"/>
      <c r="J505" s="22"/>
      <c r="K505" s="22"/>
      <c r="L505" s="22"/>
      <c r="M505" s="24"/>
      <c r="N505" s="22"/>
      <c r="O505" s="104"/>
      <c r="P505" s="12"/>
      <c r="Q505" s="12"/>
      <c r="R505" s="12"/>
      <c r="S505" s="12"/>
      <c r="T505" s="12"/>
      <c r="U505" s="12"/>
      <c r="V505" s="12"/>
      <c r="W505" s="12"/>
      <c r="X505" s="12"/>
      <c r="Y505" s="12"/>
      <c r="Z505" s="12"/>
      <c r="AA505" s="12"/>
      <c r="AB505" s="12"/>
      <c r="AC505" s="12"/>
      <c r="AD505" s="12"/>
      <c r="AE505" s="12"/>
      <c r="AF505" s="12"/>
      <c r="AG505" s="12"/>
      <c r="AH505" s="12"/>
      <c r="AI505" s="12"/>
      <c r="AJ505" s="12"/>
      <c r="AK505" s="12"/>
      <c r="AL505" s="12"/>
      <c r="AM505" s="12"/>
      <c r="AN505" s="12"/>
      <c r="AO505" s="12"/>
      <c r="AP505" s="12"/>
      <c r="AQ505" s="12"/>
      <c r="AR505" s="12"/>
      <c r="AS505" s="12"/>
      <c r="AT505" s="12"/>
      <c r="AU505" s="12"/>
      <c r="AV505" s="12"/>
      <c r="AW505" s="12"/>
      <c r="AX505" s="12"/>
      <c r="AY505" s="12"/>
      <c r="AZ505" s="12"/>
      <c r="BA505" s="12"/>
      <c r="BB505" s="12"/>
      <c r="BC505" s="12"/>
      <c r="BD505" s="12"/>
      <c r="BE505" s="12"/>
      <c r="BF505" s="12"/>
      <c r="BG505" s="12"/>
      <c r="BH505" s="12"/>
      <c r="BI505" s="12"/>
      <c r="BJ505" s="12"/>
      <c r="BK505" s="12"/>
      <c r="BL505" s="12"/>
      <c r="BM505" s="12"/>
      <c r="BN505" s="12"/>
      <c r="BO505" s="12"/>
      <c r="BP505" s="12"/>
      <c r="BQ505" s="12"/>
      <c r="BR505" s="12"/>
      <c r="BS505" s="12"/>
      <c r="BT505" s="12"/>
      <c r="BU505" s="12"/>
      <c r="BV505" s="12"/>
      <c r="BW505" s="12"/>
      <c r="BX505" s="12"/>
      <c r="BY505" s="12"/>
      <c r="BZ505" s="12"/>
      <c r="CA505" s="12"/>
      <c r="CB505" s="12"/>
      <c r="CC505" s="12"/>
    </row>
    <row r="506" spans="1:81" ht="15.75" x14ac:dyDescent="0.25">
      <c r="A506" s="20"/>
      <c r="B506" s="29"/>
      <c r="C506" s="29"/>
      <c r="D506" s="29"/>
      <c r="E506" s="29"/>
      <c r="F506" s="26"/>
      <c r="G506" s="13"/>
      <c r="H506" s="20"/>
      <c r="I506" s="22"/>
      <c r="J506" s="22"/>
      <c r="K506" s="22"/>
      <c r="L506" s="22"/>
      <c r="M506" s="24"/>
      <c r="N506" s="22"/>
      <c r="O506" s="104"/>
      <c r="P506" s="12"/>
      <c r="Q506" s="12"/>
      <c r="R506" s="12"/>
      <c r="S506" s="12"/>
      <c r="T506" s="12"/>
      <c r="U506" s="12"/>
      <c r="V506" s="12"/>
      <c r="W506" s="12"/>
      <c r="X506" s="12"/>
      <c r="Y506" s="12"/>
      <c r="Z506" s="12"/>
      <c r="AA506" s="12"/>
      <c r="AB506" s="12"/>
      <c r="AC506" s="12"/>
      <c r="AD506" s="12"/>
      <c r="AE506" s="12"/>
      <c r="AF506" s="12"/>
      <c r="AG506" s="12"/>
      <c r="AH506" s="12"/>
      <c r="AI506" s="12"/>
      <c r="AJ506" s="12"/>
      <c r="AK506" s="12"/>
      <c r="AL506" s="12"/>
      <c r="AM506" s="12"/>
      <c r="AN506" s="12"/>
      <c r="AO506" s="12"/>
      <c r="AP506" s="12"/>
      <c r="AQ506" s="12"/>
      <c r="AR506" s="12"/>
      <c r="AS506" s="12"/>
      <c r="AT506" s="12"/>
      <c r="AU506" s="12"/>
      <c r="AV506" s="12"/>
      <c r="AW506" s="12"/>
      <c r="AX506" s="12"/>
      <c r="AY506" s="12"/>
      <c r="AZ506" s="12"/>
      <c r="BA506" s="12"/>
      <c r="BB506" s="12"/>
      <c r="BC506" s="12"/>
      <c r="BD506" s="12"/>
      <c r="BE506" s="12"/>
      <c r="BF506" s="12"/>
      <c r="BG506" s="12"/>
      <c r="BH506" s="12"/>
      <c r="BI506" s="12"/>
      <c r="BJ506" s="12"/>
      <c r="BK506" s="12"/>
      <c r="BL506" s="12"/>
      <c r="BM506" s="12"/>
      <c r="BN506" s="12"/>
      <c r="BO506" s="12"/>
      <c r="BP506" s="12"/>
      <c r="BQ506" s="12"/>
      <c r="BR506" s="12"/>
      <c r="BS506" s="12"/>
      <c r="BT506" s="12"/>
      <c r="BU506" s="12"/>
      <c r="BV506" s="12"/>
      <c r="BW506" s="12"/>
      <c r="BX506" s="12"/>
      <c r="BY506" s="12"/>
      <c r="BZ506" s="12"/>
      <c r="CA506" s="12"/>
      <c r="CB506" s="12"/>
      <c r="CC506" s="12"/>
    </row>
    <row r="507" spans="1:81" ht="15.75" x14ac:dyDescent="0.25">
      <c r="A507" s="20"/>
      <c r="B507" s="29"/>
      <c r="C507" s="29"/>
      <c r="D507" s="29"/>
      <c r="E507" s="29"/>
      <c r="F507" s="26"/>
      <c r="G507" s="13"/>
      <c r="H507" s="20"/>
      <c r="I507" s="22"/>
      <c r="J507" s="22"/>
      <c r="K507" s="22"/>
      <c r="L507" s="22"/>
      <c r="M507" s="24"/>
      <c r="N507" s="22"/>
      <c r="O507" s="104"/>
      <c r="P507" s="12"/>
      <c r="Q507" s="12"/>
      <c r="R507" s="12"/>
      <c r="S507" s="12"/>
      <c r="T507" s="12"/>
      <c r="U507" s="12"/>
      <c r="V507" s="12"/>
      <c r="W507" s="12"/>
      <c r="X507" s="12"/>
      <c r="Y507" s="12"/>
      <c r="Z507" s="12"/>
      <c r="AA507" s="12"/>
      <c r="AB507" s="12"/>
      <c r="AC507" s="12"/>
      <c r="AD507" s="12"/>
      <c r="AE507" s="12"/>
      <c r="AF507" s="12"/>
      <c r="AG507" s="12"/>
      <c r="AH507" s="12"/>
      <c r="AI507" s="12"/>
      <c r="AJ507" s="12"/>
      <c r="AK507" s="12"/>
      <c r="AL507" s="12"/>
      <c r="AM507" s="12"/>
      <c r="AN507" s="12"/>
      <c r="AO507" s="12"/>
      <c r="AP507" s="12"/>
      <c r="AQ507" s="12"/>
      <c r="AR507" s="12"/>
      <c r="AS507" s="12"/>
      <c r="AT507" s="12"/>
      <c r="AU507" s="12"/>
      <c r="AV507" s="12"/>
      <c r="AW507" s="12"/>
      <c r="AX507" s="12"/>
      <c r="AY507" s="12"/>
      <c r="AZ507" s="12"/>
      <c r="BA507" s="12"/>
      <c r="BB507" s="12"/>
      <c r="BC507" s="12"/>
      <c r="BD507" s="12"/>
      <c r="BE507" s="12"/>
      <c r="BF507" s="12"/>
      <c r="BG507" s="12"/>
      <c r="BH507" s="12"/>
      <c r="BI507" s="12"/>
      <c r="BJ507" s="12"/>
      <c r="BK507" s="12"/>
      <c r="BL507" s="12"/>
      <c r="BM507" s="12"/>
      <c r="BN507" s="12"/>
      <c r="BO507" s="12"/>
      <c r="BP507" s="12"/>
      <c r="BQ507" s="12"/>
      <c r="BR507" s="12"/>
      <c r="BS507" s="12"/>
      <c r="BT507" s="12"/>
      <c r="BU507" s="12"/>
      <c r="BV507" s="12"/>
      <c r="BW507" s="12"/>
      <c r="BX507" s="12"/>
      <c r="BY507" s="12"/>
      <c r="BZ507" s="12"/>
      <c r="CA507" s="12"/>
      <c r="CB507" s="12"/>
      <c r="CC507" s="12"/>
    </row>
    <row r="508" spans="1:81" ht="15.75" x14ac:dyDescent="0.25">
      <c r="A508" s="20"/>
      <c r="B508" s="29"/>
      <c r="C508" s="29"/>
      <c r="D508" s="29"/>
      <c r="E508" s="29"/>
      <c r="F508" s="26"/>
      <c r="G508" s="13"/>
      <c r="H508" s="20"/>
      <c r="I508" s="22"/>
      <c r="J508" s="22"/>
      <c r="K508" s="22"/>
      <c r="L508" s="22"/>
      <c r="M508" s="24"/>
      <c r="N508" s="22"/>
      <c r="O508" s="104"/>
      <c r="P508" s="12"/>
      <c r="Q508" s="12"/>
      <c r="R508" s="12"/>
      <c r="S508" s="12"/>
      <c r="T508" s="12"/>
      <c r="U508" s="12"/>
      <c r="V508" s="12"/>
      <c r="W508" s="12"/>
      <c r="X508" s="12"/>
      <c r="Y508" s="12"/>
      <c r="Z508" s="12"/>
      <c r="AA508" s="12"/>
      <c r="AB508" s="12"/>
      <c r="AC508" s="12"/>
      <c r="AD508" s="12"/>
      <c r="AE508" s="12"/>
      <c r="AF508" s="12"/>
      <c r="AG508" s="12"/>
      <c r="AH508" s="12"/>
      <c r="AI508" s="12"/>
      <c r="AJ508" s="12"/>
      <c r="AK508" s="12"/>
      <c r="AL508" s="12"/>
      <c r="AM508" s="12"/>
      <c r="AN508" s="12"/>
      <c r="AO508" s="12"/>
      <c r="AP508" s="12"/>
      <c r="AQ508" s="12"/>
      <c r="AR508" s="12"/>
      <c r="AS508" s="12"/>
      <c r="AT508" s="12"/>
      <c r="AU508" s="12"/>
      <c r="AV508" s="12"/>
      <c r="AW508" s="12"/>
      <c r="AX508" s="12"/>
      <c r="AY508" s="12"/>
      <c r="AZ508" s="12"/>
      <c r="BA508" s="12"/>
      <c r="BB508" s="12"/>
      <c r="BC508" s="12"/>
      <c r="BD508" s="12"/>
      <c r="BE508" s="12"/>
      <c r="BF508" s="12"/>
      <c r="BG508" s="12"/>
      <c r="BH508" s="12"/>
      <c r="BI508" s="12"/>
      <c r="BJ508" s="12"/>
      <c r="BK508" s="12"/>
      <c r="BL508" s="12"/>
      <c r="BM508" s="12"/>
      <c r="BN508" s="12"/>
      <c r="BO508" s="12"/>
      <c r="BP508" s="12"/>
      <c r="BQ508" s="12"/>
      <c r="BR508" s="12"/>
      <c r="BS508" s="12"/>
      <c r="BT508" s="12"/>
      <c r="BU508" s="12"/>
      <c r="BV508" s="12"/>
      <c r="BW508" s="12"/>
      <c r="BX508" s="12"/>
      <c r="BY508" s="12"/>
      <c r="BZ508" s="12"/>
      <c r="CA508" s="12"/>
      <c r="CB508" s="12"/>
      <c r="CC508" s="12"/>
    </row>
    <row r="509" spans="1:81" ht="15.75" x14ac:dyDescent="0.25">
      <c r="A509" s="20"/>
      <c r="B509" s="29"/>
      <c r="C509" s="29"/>
      <c r="D509" s="29"/>
      <c r="E509" s="29"/>
      <c r="F509" s="26"/>
      <c r="G509" s="13"/>
      <c r="H509" s="20"/>
      <c r="I509" s="22"/>
      <c r="J509" s="22"/>
      <c r="K509" s="22"/>
      <c r="L509" s="22"/>
      <c r="M509" s="24"/>
      <c r="N509" s="22"/>
      <c r="O509" s="104"/>
      <c r="P509" s="12"/>
      <c r="Q509" s="12"/>
      <c r="R509" s="12"/>
      <c r="S509" s="12"/>
      <c r="T509" s="12"/>
      <c r="U509" s="12"/>
      <c r="V509" s="12"/>
      <c r="W509" s="12"/>
      <c r="X509" s="12"/>
      <c r="Y509" s="12"/>
      <c r="Z509" s="12"/>
      <c r="AA509" s="12"/>
      <c r="AB509" s="12"/>
      <c r="AC509" s="12"/>
      <c r="AD509" s="12"/>
      <c r="AE509" s="12"/>
      <c r="AF509" s="12"/>
      <c r="AG509" s="12"/>
      <c r="AH509" s="12"/>
      <c r="AI509" s="12"/>
      <c r="AJ509" s="12"/>
      <c r="AK509" s="12"/>
      <c r="AL509" s="12"/>
      <c r="AM509" s="12"/>
      <c r="AN509" s="12"/>
      <c r="AO509" s="12"/>
      <c r="AP509" s="12"/>
      <c r="AQ509" s="12"/>
      <c r="AR509" s="12"/>
      <c r="AS509" s="12"/>
      <c r="AT509" s="12"/>
      <c r="AU509" s="12"/>
      <c r="AV509" s="12"/>
      <c r="AW509" s="12"/>
      <c r="AX509" s="12"/>
      <c r="AY509" s="12"/>
      <c r="AZ509" s="12"/>
      <c r="BA509" s="12"/>
      <c r="BB509" s="12"/>
      <c r="BC509" s="12"/>
      <c r="BD509" s="12"/>
      <c r="BE509" s="12"/>
      <c r="BF509" s="12"/>
      <c r="BG509" s="12"/>
      <c r="BH509" s="12"/>
      <c r="BI509" s="12"/>
      <c r="BJ509" s="12"/>
      <c r="BK509" s="12"/>
      <c r="BL509" s="12"/>
      <c r="BM509" s="12"/>
      <c r="BN509" s="12"/>
      <c r="BO509" s="12"/>
      <c r="BP509" s="12"/>
      <c r="BQ509" s="12"/>
      <c r="BR509" s="12"/>
      <c r="BS509" s="12"/>
      <c r="BT509" s="12"/>
      <c r="BU509" s="12"/>
      <c r="BV509" s="12"/>
      <c r="BW509" s="12"/>
      <c r="BX509" s="12"/>
      <c r="BY509" s="12"/>
      <c r="BZ509" s="12"/>
      <c r="CA509" s="12"/>
      <c r="CB509" s="12"/>
      <c r="CC509" s="12"/>
    </row>
    <row r="510" spans="1:81" ht="15.75" x14ac:dyDescent="0.25">
      <c r="A510" s="20"/>
      <c r="B510" s="29"/>
      <c r="C510" s="29"/>
      <c r="D510" s="29"/>
      <c r="E510" s="29"/>
      <c r="F510" s="26"/>
      <c r="G510" s="13"/>
      <c r="H510" s="20"/>
      <c r="I510" s="22"/>
      <c r="J510" s="22"/>
      <c r="K510" s="22"/>
      <c r="L510" s="22"/>
      <c r="M510" s="24"/>
      <c r="N510" s="22"/>
      <c r="O510" s="104"/>
      <c r="P510" s="12"/>
      <c r="Q510" s="12"/>
      <c r="R510" s="12"/>
      <c r="S510" s="12"/>
      <c r="T510" s="12"/>
      <c r="U510" s="12"/>
      <c r="V510" s="12"/>
      <c r="W510" s="12"/>
      <c r="X510" s="12"/>
      <c r="Y510" s="12"/>
      <c r="Z510" s="12"/>
      <c r="AA510" s="12"/>
      <c r="AB510" s="12"/>
      <c r="AC510" s="12"/>
      <c r="AD510" s="12"/>
      <c r="AE510" s="12"/>
      <c r="AF510" s="12"/>
      <c r="AG510" s="12"/>
      <c r="AH510" s="12"/>
      <c r="AI510" s="12"/>
      <c r="AJ510" s="12"/>
      <c r="AK510" s="12"/>
      <c r="AL510" s="12"/>
      <c r="AM510" s="12"/>
      <c r="AN510" s="12"/>
      <c r="AO510" s="12"/>
      <c r="AP510" s="12"/>
      <c r="AQ510" s="12"/>
      <c r="AR510" s="12"/>
      <c r="AS510" s="12"/>
      <c r="AT510" s="12"/>
      <c r="AU510" s="12"/>
      <c r="AV510" s="12"/>
      <c r="AW510" s="12"/>
      <c r="AX510" s="12"/>
      <c r="AY510" s="12"/>
      <c r="AZ510" s="12"/>
      <c r="BA510" s="12"/>
      <c r="BB510" s="12"/>
      <c r="BC510" s="12"/>
      <c r="BD510" s="12"/>
      <c r="BE510" s="12"/>
      <c r="BF510" s="12"/>
      <c r="BG510" s="12"/>
      <c r="BH510" s="12"/>
      <c r="BI510" s="12"/>
      <c r="BJ510" s="12"/>
      <c r="BK510" s="12"/>
      <c r="BL510" s="12"/>
      <c r="BM510" s="12"/>
      <c r="BN510" s="12"/>
      <c r="BO510" s="12"/>
      <c r="BP510" s="12"/>
      <c r="BQ510" s="12"/>
      <c r="BR510" s="12"/>
      <c r="BS510" s="12"/>
      <c r="BT510" s="12"/>
      <c r="BU510" s="12"/>
      <c r="BV510" s="12"/>
      <c r="BW510" s="12"/>
      <c r="BX510" s="12"/>
      <c r="BY510" s="12"/>
      <c r="BZ510" s="12"/>
      <c r="CA510" s="12"/>
      <c r="CB510" s="12"/>
      <c r="CC510" s="12"/>
    </row>
    <row r="511" spans="1:81" ht="15.75" x14ac:dyDescent="0.25">
      <c r="A511" s="20"/>
      <c r="B511" s="29"/>
      <c r="C511" s="29"/>
      <c r="D511" s="29"/>
      <c r="E511" s="29"/>
      <c r="F511" s="26"/>
      <c r="G511" s="13"/>
      <c r="H511" s="20"/>
      <c r="I511" s="22"/>
      <c r="J511" s="22"/>
      <c r="K511" s="22"/>
      <c r="L511" s="22"/>
      <c r="M511" s="24"/>
      <c r="N511" s="22"/>
      <c r="O511" s="104"/>
      <c r="P511" s="12"/>
      <c r="Q511" s="12"/>
      <c r="R511" s="12"/>
      <c r="S511" s="12"/>
      <c r="T511" s="12"/>
      <c r="U511" s="12"/>
      <c r="V511" s="12"/>
      <c r="W511" s="12"/>
      <c r="X511" s="12"/>
      <c r="Y511" s="12"/>
      <c r="Z511" s="12"/>
      <c r="AA511" s="12"/>
      <c r="AB511" s="12"/>
      <c r="AC511" s="12"/>
      <c r="AD511" s="12"/>
      <c r="AE511" s="12"/>
      <c r="AF511" s="12"/>
      <c r="AG511" s="12"/>
      <c r="AH511" s="12"/>
      <c r="AI511" s="12"/>
      <c r="AJ511" s="12"/>
      <c r="AK511" s="12"/>
      <c r="AL511" s="12"/>
      <c r="AM511" s="12"/>
      <c r="AN511" s="12"/>
      <c r="AO511" s="12"/>
      <c r="AP511" s="12"/>
      <c r="AQ511" s="12"/>
      <c r="AR511" s="12"/>
      <c r="AS511" s="12"/>
      <c r="AT511" s="12"/>
      <c r="AU511" s="12"/>
      <c r="AV511" s="12"/>
      <c r="AW511" s="12"/>
      <c r="AX511" s="12"/>
      <c r="AY511" s="12"/>
      <c r="AZ511" s="12"/>
      <c r="BA511" s="12"/>
      <c r="BB511" s="12"/>
      <c r="BC511" s="12"/>
      <c r="BD511" s="12"/>
      <c r="BE511" s="12"/>
      <c r="BF511" s="12"/>
      <c r="BG511" s="12"/>
      <c r="BH511" s="12"/>
      <c r="BI511" s="12"/>
      <c r="BJ511" s="12"/>
      <c r="BK511" s="12"/>
      <c r="BL511" s="12"/>
      <c r="BM511" s="12"/>
      <c r="BN511" s="12"/>
      <c r="BO511" s="12"/>
      <c r="BP511" s="12"/>
      <c r="BQ511" s="12"/>
      <c r="BR511" s="12"/>
      <c r="BS511" s="12"/>
      <c r="BT511" s="12"/>
      <c r="BU511" s="12"/>
      <c r="BV511" s="12"/>
      <c r="BW511" s="12"/>
      <c r="BX511" s="12"/>
      <c r="BY511" s="12"/>
      <c r="BZ511" s="12"/>
      <c r="CA511" s="12"/>
      <c r="CB511" s="12"/>
      <c r="CC511" s="12"/>
    </row>
    <row r="512" spans="1:81" ht="15.75" x14ac:dyDescent="0.25">
      <c r="A512" s="20"/>
      <c r="B512" s="29"/>
      <c r="C512" s="29"/>
      <c r="D512" s="29"/>
      <c r="E512" s="29"/>
      <c r="F512" s="26"/>
      <c r="G512" s="13"/>
      <c r="H512" s="20"/>
      <c r="I512" s="22"/>
      <c r="J512" s="22"/>
      <c r="K512" s="22"/>
      <c r="L512" s="22"/>
      <c r="M512" s="24"/>
      <c r="N512" s="22"/>
      <c r="O512" s="104"/>
      <c r="P512" s="12"/>
      <c r="Q512" s="12"/>
      <c r="R512" s="12"/>
      <c r="S512" s="12"/>
      <c r="T512" s="12"/>
      <c r="U512" s="12"/>
      <c r="V512" s="12"/>
      <c r="W512" s="12"/>
      <c r="X512" s="12"/>
      <c r="Y512" s="12"/>
      <c r="Z512" s="12"/>
      <c r="AA512" s="12"/>
      <c r="AB512" s="12"/>
      <c r="AC512" s="12"/>
      <c r="AD512" s="12"/>
      <c r="AE512" s="12"/>
      <c r="AF512" s="12"/>
      <c r="AG512" s="12"/>
      <c r="AH512" s="12"/>
      <c r="AI512" s="12"/>
      <c r="AJ512" s="12"/>
      <c r="AK512" s="12"/>
      <c r="AL512" s="12"/>
      <c r="AM512" s="12"/>
      <c r="AN512" s="12"/>
      <c r="AO512" s="12"/>
      <c r="AP512" s="12"/>
      <c r="AQ512" s="12"/>
      <c r="AR512" s="12"/>
      <c r="AS512" s="12"/>
      <c r="AT512" s="12"/>
      <c r="AU512" s="12"/>
      <c r="AV512" s="12"/>
      <c r="AW512" s="12"/>
      <c r="AX512" s="12"/>
      <c r="AY512" s="12"/>
      <c r="AZ512" s="12"/>
      <c r="BA512" s="12"/>
      <c r="BB512" s="12"/>
      <c r="BC512" s="12"/>
      <c r="BD512" s="12"/>
      <c r="BE512" s="12"/>
      <c r="BF512" s="12"/>
      <c r="BG512" s="12"/>
      <c r="BH512" s="12"/>
      <c r="BI512" s="12"/>
      <c r="BJ512" s="12"/>
      <c r="BK512" s="12"/>
      <c r="BL512" s="12"/>
      <c r="BM512" s="12"/>
      <c r="BN512" s="12"/>
      <c r="BO512" s="12"/>
      <c r="BP512" s="12"/>
      <c r="BQ512" s="12"/>
      <c r="BR512" s="12"/>
      <c r="BS512" s="12"/>
      <c r="BT512" s="12"/>
      <c r="BU512" s="12"/>
      <c r="BV512" s="12"/>
      <c r="BW512" s="12"/>
      <c r="BX512" s="12"/>
      <c r="BY512" s="12"/>
      <c r="BZ512" s="12"/>
      <c r="CA512" s="12"/>
      <c r="CB512" s="12"/>
      <c r="CC512" s="12"/>
    </row>
    <row r="513" spans="1:81" ht="15.75" x14ac:dyDescent="0.25">
      <c r="A513" s="20"/>
      <c r="B513" s="29"/>
      <c r="C513" s="29"/>
      <c r="D513" s="29"/>
      <c r="E513" s="29"/>
      <c r="F513" s="26"/>
      <c r="G513" s="13"/>
      <c r="H513" s="20"/>
      <c r="I513" s="22"/>
      <c r="J513" s="22"/>
      <c r="K513" s="22"/>
      <c r="L513" s="22"/>
      <c r="M513" s="24"/>
      <c r="N513" s="22"/>
      <c r="O513" s="104"/>
      <c r="P513" s="12"/>
      <c r="Q513" s="12"/>
      <c r="R513" s="12"/>
      <c r="S513" s="12"/>
      <c r="T513" s="12"/>
      <c r="U513" s="12"/>
      <c r="V513" s="12"/>
      <c r="W513" s="12"/>
      <c r="X513" s="12"/>
      <c r="Y513" s="12"/>
      <c r="Z513" s="12"/>
      <c r="AA513" s="12"/>
      <c r="AB513" s="12"/>
      <c r="AC513" s="12"/>
      <c r="AD513" s="12"/>
      <c r="AE513" s="12"/>
      <c r="AF513" s="12"/>
      <c r="AG513" s="12"/>
      <c r="AH513" s="12"/>
      <c r="AI513" s="12"/>
      <c r="AJ513" s="12"/>
      <c r="AK513" s="12"/>
      <c r="AL513" s="12"/>
      <c r="AM513" s="12"/>
      <c r="AN513" s="12"/>
      <c r="AO513" s="12"/>
      <c r="AP513" s="12"/>
      <c r="AQ513" s="12"/>
      <c r="AR513" s="12"/>
      <c r="AS513" s="12"/>
      <c r="AT513" s="12"/>
      <c r="AU513" s="12"/>
      <c r="AV513" s="12"/>
      <c r="AW513" s="12"/>
      <c r="AX513" s="12"/>
      <c r="AY513" s="12"/>
      <c r="AZ513" s="12"/>
      <c r="BA513" s="12"/>
      <c r="BB513" s="12"/>
      <c r="BC513" s="12"/>
      <c r="BD513" s="12"/>
      <c r="BE513" s="12"/>
      <c r="BF513" s="12"/>
      <c r="BG513" s="12"/>
      <c r="BH513" s="12"/>
      <c r="BI513" s="12"/>
      <c r="BJ513" s="12"/>
      <c r="BK513" s="12"/>
      <c r="BL513" s="12"/>
      <c r="BM513" s="12"/>
      <c r="BN513" s="12"/>
      <c r="BO513" s="12"/>
      <c r="BP513" s="12"/>
      <c r="BQ513" s="12"/>
      <c r="BR513" s="12"/>
      <c r="BS513" s="12"/>
      <c r="BT513" s="12"/>
      <c r="BU513" s="12"/>
      <c r="BV513" s="12"/>
      <c r="BW513" s="12"/>
      <c r="BX513" s="12"/>
      <c r="BY513" s="12"/>
      <c r="BZ513" s="12"/>
      <c r="CA513" s="12"/>
      <c r="CB513" s="12"/>
      <c r="CC513" s="12"/>
    </row>
    <row r="514" spans="1:81" ht="15.75" x14ac:dyDescent="0.25">
      <c r="A514" s="20"/>
      <c r="B514" s="29"/>
      <c r="C514" s="29"/>
      <c r="D514" s="29"/>
      <c r="E514" s="29"/>
      <c r="F514" s="26"/>
      <c r="G514" s="13"/>
      <c r="H514" s="20"/>
      <c r="I514" s="22"/>
      <c r="J514" s="22"/>
      <c r="K514" s="22"/>
      <c r="L514" s="22"/>
      <c r="M514" s="24"/>
      <c r="N514" s="22"/>
      <c r="O514" s="104"/>
      <c r="P514" s="12"/>
      <c r="Q514" s="12"/>
      <c r="R514" s="12"/>
      <c r="S514" s="12"/>
      <c r="T514" s="12"/>
      <c r="U514" s="12"/>
      <c r="V514" s="12"/>
      <c r="W514" s="12"/>
      <c r="X514" s="12"/>
      <c r="Y514" s="12"/>
      <c r="Z514" s="12"/>
      <c r="AA514" s="12"/>
      <c r="AB514" s="12"/>
      <c r="AC514" s="12"/>
      <c r="AD514" s="12"/>
      <c r="AE514" s="12"/>
      <c r="AF514" s="12"/>
      <c r="AG514" s="12"/>
      <c r="AH514" s="12"/>
      <c r="AI514" s="12"/>
      <c r="AJ514" s="12"/>
      <c r="AK514" s="12"/>
      <c r="AL514" s="12"/>
      <c r="AM514" s="12"/>
      <c r="AN514" s="12"/>
      <c r="AO514" s="12"/>
      <c r="AP514" s="12"/>
      <c r="AQ514" s="12"/>
      <c r="AR514" s="12"/>
      <c r="AS514" s="12"/>
      <c r="AT514" s="12"/>
      <c r="AU514" s="12"/>
      <c r="AV514" s="12"/>
      <c r="AW514" s="12"/>
      <c r="AX514" s="12"/>
      <c r="AY514" s="12"/>
      <c r="AZ514" s="12"/>
      <c r="BA514" s="12"/>
      <c r="BB514" s="12"/>
      <c r="BC514" s="12"/>
      <c r="BD514" s="12"/>
      <c r="BE514" s="12"/>
      <c r="BF514" s="12"/>
      <c r="BG514" s="12"/>
      <c r="BH514" s="12"/>
      <c r="BI514" s="12"/>
      <c r="BJ514" s="12"/>
      <c r="BK514" s="12"/>
      <c r="BL514" s="12"/>
      <c r="BM514" s="12"/>
      <c r="BN514" s="12"/>
      <c r="BO514" s="12"/>
      <c r="BP514" s="12"/>
      <c r="BQ514" s="12"/>
      <c r="BR514" s="12"/>
      <c r="BS514" s="12"/>
      <c r="BT514" s="12"/>
      <c r="BU514" s="12"/>
      <c r="BV514" s="12"/>
      <c r="BW514" s="12"/>
      <c r="BX514" s="12"/>
      <c r="BY514" s="12"/>
      <c r="BZ514" s="12"/>
      <c r="CA514" s="12"/>
      <c r="CB514" s="12"/>
      <c r="CC514" s="12"/>
    </row>
    <row r="515" spans="1:81" ht="15.75" x14ac:dyDescent="0.25">
      <c r="A515" s="20"/>
      <c r="B515" s="29"/>
      <c r="C515" s="29"/>
      <c r="D515" s="29"/>
      <c r="E515" s="29"/>
      <c r="F515" s="26"/>
      <c r="G515" s="13"/>
      <c r="H515" s="20"/>
      <c r="I515" s="22"/>
      <c r="J515" s="22"/>
      <c r="K515" s="22"/>
      <c r="L515" s="22"/>
      <c r="M515" s="24"/>
      <c r="N515" s="22"/>
      <c r="O515" s="104"/>
      <c r="P515" s="12"/>
      <c r="Q515" s="12"/>
      <c r="R515" s="12"/>
      <c r="S515" s="12"/>
      <c r="T515" s="12"/>
      <c r="U515" s="12"/>
      <c r="V515" s="12"/>
      <c r="W515" s="12"/>
      <c r="X515" s="12"/>
      <c r="Y515" s="12"/>
      <c r="Z515" s="12"/>
      <c r="AA515" s="12"/>
      <c r="AB515" s="12"/>
      <c r="AC515" s="12"/>
      <c r="AD515" s="12"/>
      <c r="AE515" s="12"/>
      <c r="AF515" s="12"/>
      <c r="AG515" s="12"/>
      <c r="AH515" s="12"/>
      <c r="AI515" s="12"/>
      <c r="AJ515" s="12"/>
      <c r="AK515" s="12"/>
      <c r="AL515" s="12"/>
      <c r="AM515" s="12"/>
      <c r="AN515" s="12"/>
      <c r="AO515" s="12"/>
      <c r="AP515" s="12"/>
      <c r="AQ515" s="12"/>
      <c r="AR515" s="12"/>
      <c r="AS515" s="12"/>
      <c r="AT515" s="12"/>
      <c r="AU515" s="12"/>
      <c r="AV515" s="12"/>
      <c r="AW515" s="12"/>
      <c r="AX515" s="12"/>
      <c r="AY515" s="12"/>
      <c r="AZ515" s="12"/>
      <c r="BA515" s="12"/>
      <c r="BB515" s="12"/>
      <c r="BC515" s="12"/>
      <c r="BD515" s="12"/>
      <c r="BE515" s="12"/>
      <c r="BF515" s="12"/>
      <c r="BG515" s="12"/>
      <c r="BH515" s="12"/>
      <c r="BI515" s="12"/>
      <c r="BJ515" s="12"/>
      <c r="BK515" s="12"/>
      <c r="BL515" s="12"/>
      <c r="BM515" s="12"/>
      <c r="BN515" s="12"/>
      <c r="BO515" s="12"/>
      <c r="BP515" s="12"/>
      <c r="BQ515" s="12"/>
      <c r="BR515" s="12"/>
      <c r="BS515" s="12"/>
      <c r="BT515" s="12"/>
      <c r="BU515" s="12"/>
      <c r="BV515" s="12"/>
      <c r="BW515" s="12"/>
      <c r="BX515" s="12"/>
      <c r="BY515" s="12"/>
      <c r="BZ515" s="12"/>
      <c r="CA515" s="12"/>
      <c r="CB515" s="12"/>
      <c r="CC515" s="12"/>
    </row>
    <row r="516" spans="1:81" ht="15.75" x14ac:dyDescent="0.25">
      <c r="A516" s="20"/>
      <c r="B516" s="29"/>
      <c r="C516" s="29"/>
      <c r="D516" s="29"/>
      <c r="E516" s="29"/>
      <c r="F516" s="26"/>
      <c r="G516" s="13"/>
      <c r="H516" s="20"/>
      <c r="I516" s="22"/>
      <c r="J516" s="22"/>
      <c r="K516" s="22"/>
      <c r="L516" s="22"/>
      <c r="M516" s="24"/>
      <c r="N516" s="22"/>
      <c r="O516" s="104"/>
      <c r="P516" s="12"/>
      <c r="Q516" s="12"/>
      <c r="R516" s="12"/>
      <c r="S516" s="12"/>
      <c r="T516" s="12"/>
      <c r="U516" s="12"/>
      <c r="V516" s="12"/>
      <c r="W516" s="12"/>
      <c r="X516" s="12"/>
      <c r="Y516" s="12"/>
      <c r="Z516" s="12"/>
      <c r="AA516" s="12"/>
      <c r="AB516" s="12"/>
      <c r="AC516" s="12"/>
      <c r="AD516" s="12"/>
      <c r="AE516" s="12"/>
      <c r="AF516" s="12"/>
      <c r="AG516" s="12"/>
      <c r="AH516" s="12"/>
      <c r="AI516" s="12"/>
      <c r="AJ516" s="12"/>
      <c r="AK516" s="12"/>
      <c r="AL516" s="12"/>
      <c r="AM516" s="12"/>
      <c r="AN516" s="12"/>
      <c r="AO516" s="12"/>
      <c r="AP516" s="12"/>
      <c r="AQ516" s="12"/>
      <c r="AR516" s="12"/>
      <c r="AS516" s="12"/>
      <c r="AT516" s="12"/>
      <c r="AU516" s="12"/>
      <c r="AV516" s="12"/>
      <c r="AW516" s="12"/>
      <c r="AX516" s="12"/>
      <c r="AY516" s="12"/>
      <c r="AZ516" s="12"/>
      <c r="BA516" s="12"/>
      <c r="BB516" s="12"/>
      <c r="BC516" s="12"/>
      <c r="BD516" s="12"/>
      <c r="BE516" s="12"/>
      <c r="BF516" s="12"/>
      <c r="BG516" s="12"/>
      <c r="BH516" s="12"/>
      <c r="BI516" s="12"/>
      <c r="BJ516" s="12"/>
      <c r="BK516" s="12"/>
      <c r="BL516" s="12"/>
      <c r="BM516" s="12"/>
      <c r="BN516" s="12"/>
      <c r="BO516" s="12"/>
      <c r="BP516" s="12"/>
      <c r="BQ516" s="12"/>
      <c r="BR516" s="12"/>
      <c r="BS516" s="12"/>
      <c r="BT516" s="12"/>
      <c r="BU516" s="12"/>
      <c r="BV516" s="12"/>
      <c r="BW516" s="12"/>
      <c r="BX516" s="12"/>
      <c r="BY516" s="12"/>
      <c r="BZ516" s="12"/>
      <c r="CA516" s="12"/>
      <c r="CB516" s="12"/>
      <c r="CC516" s="12"/>
    </row>
    <row r="517" spans="1:81" ht="15.75" x14ac:dyDescent="0.25">
      <c r="A517" s="20"/>
      <c r="B517" s="29"/>
      <c r="C517" s="29"/>
      <c r="D517" s="29"/>
      <c r="E517" s="29"/>
      <c r="F517" s="26"/>
      <c r="G517" s="13"/>
      <c r="H517" s="20"/>
      <c r="I517" s="22"/>
      <c r="J517" s="22"/>
      <c r="K517" s="22"/>
      <c r="L517" s="22"/>
      <c r="M517" s="24"/>
      <c r="N517" s="22"/>
      <c r="O517" s="104"/>
      <c r="P517" s="12"/>
      <c r="Q517" s="12"/>
      <c r="R517" s="12"/>
      <c r="S517" s="12"/>
      <c r="T517" s="12"/>
      <c r="U517" s="12"/>
      <c r="V517" s="12"/>
      <c r="W517" s="12"/>
      <c r="X517" s="12"/>
      <c r="Y517" s="12"/>
      <c r="Z517" s="12"/>
      <c r="AA517" s="12"/>
      <c r="AB517" s="12"/>
      <c r="AC517" s="12"/>
      <c r="AD517" s="12"/>
      <c r="AE517" s="12"/>
      <c r="AF517" s="12"/>
      <c r="AG517" s="12"/>
      <c r="AH517" s="12"/>
      <c r="AI517" s="12"/>
      <c r="AJ517" s="12"/>
      <c r="AK517" s="12"/>
      <c r="AL517" s="12"/>
      <c r="AM517" s="12"/>
      <c r="AN517" s="12"/>
      <c r="AO517" s="12"/>
      <c r="AP517" s="12"/>
      <c r="AQ517" s="12"/>
      <c r="AR517" s="12"/>
      <c r="AS517" s="12"/>
      <c r="AT517" s="12"/>
      <c r="AU517" s="12"/>
      <c r="AV517" s="12"/>
      <c r="AW517" s="12"/>
      <c r="AX517" s="12"/>
      <c r="AY517" s="12"/>
      <c r="AZ517" s="12"/>
      <c r="BA517" s="12"/>
      <c r="BB517" s="12"/>
      <c r="BC517" s="12"/>
      <c r="BD517" s="12"/>
      <c r="BE517" s="12"/>
      <c r="BF517" s="12"/>
      <c r="BG517" s="12"/>
      <c r="BH517" s="12"/>
      <c r="BI517" s="12"/>
      <c r="BJ517" s="12"/>
      <c r="BK517" s="12"/>
      <c r="BL517" s="12"/>
      <c r="BM517" s="12"/>
      <c r="BN517" s="12"/>
      <c r="BO517" s="12"/>
      <c r="BP517" s="12"/>
      <c r="BQ517" s="12"/>
      <c r="BR517" s="12"/>
      <c r="BS517" s="12"/>
      <c r="BT517" s="12"/>
      <c r="BU517" s="12"/>
      <c r="BV517" s="12"/>
      <c r="BW517" s="12"/>
      <c r="BX517" s="12"/>
      <c r="BY517" s="12"/>
      <c r="BZ517" s="12"/>
      <c r="CA517" s="12"/>
      <c r="CB517" s="12"/>
      <c r="CC517" s="12"/>
    </row>
    <row r="518" spans="1:81" ht="15.75" x14ac:dyDescent="0.25">
      <c r="A518" s="20"/>
      <c r="B518" s="29"/>
      <c r="C518" s="29"/>
      <c r="D518" s="29"/>
      <c r="E518" s="29"/>
      <c r="F518" s="26"/>
      <c r="G518" s="13"/>
      <c r="H518" s="20"/>
      <c r="I518" s="22"/>
      <c r="J518" s="22"/>
      <c r="K518" s="22"/>
      <c r="L518" s="22"/>
      <c r="M518" s="24"/>
      <c r="N518" s="22"/>
      <c r="O518" s="104"/>
      <c r="P518" s="12"/>
      <c r="Q518" s="12"/>
      <c r="R518" s="12"/>
      <c r="S518" s="12"/>
      <c r="T518" s="12"/>
      <c r="U518" s="12"/>
      <c r="V518" s="12"/>
      <c r="W518" s="12"/>
      <c r="X518" s="12"/>
      <c r="Y518" s="12"/>
      <c r="Z518" s="12"/>
      <c r="AA518" s="12"/>
      <c r="AB518" s="12"/>
      <c r="AC518" s="12"/>
      <c r="AD518" s="12"/>
      <c r="AE518" s="12"/>
      <c r="AF518" s="12"/>
      <c r="AG518" s="12"/>
      <c r="AH518" s="12"/>
      <c r="AI518" s="12"/>
      <c r="AJ518" s="12"/>
      <c r="AK518" s="12"/>
      <c r="AL518" s="12"/>
      <c r="AM518" s="12"/>
      <c r="AN518" s="12"/>
      <c r="AO518" s="12"/>
      <c r="AP518" s="12"/>
      <c r="AQ518" s="12"/>
      <c r="AR518" s="12"/>
      <c r="AS518" s="12"/>
      <c r="AT518" s="12"/>
      <c r="AU518" s="12"/>
      <c r="AV518" s="12"/>
      <c r="AW518" s="12"/>
      <c r="AX518" s="12"/>
      <c r="AY518" s="12"/>
      <c r="AZ518" s="12"/>
      <c r="BA518" s="12"/>
      <c r="BB518" s="12"/>
      <c r="BC518" s="12"/>
      <c r="BD518" s="12"/>
      <c r="BE518" s="12"/>
      <c r="BF518" s="12"/>
      <c r="BG518" s="12"/>
      <c r="BH518" s="12"/>
      <c r="BI518" s="12"/>
      <c r="BJ518" s="12"/>
      <c r="BK518" s="12"/>
      <c r="BL518" s="12"/>
      <c r="BM518" s="12"/>
      <c r="BN518" s="12"/>
      <c r="BO518" s="12"/>
      <c r="BP518" s="12"/>
      <c r="BQ518" s="12"/>
      <c r="BR518" s="12"/>
      <c r="BS518" s="12"/>
      <c r="BT518" s="12"/>
      <c r="BU518" s="12"/>
      <c r="BV518" s="12"/>
      <c r="BW518" s="12"/>
      <c r="BX518" s="12"/>
      <c r="BY518" s="12"/>
      <c r="BZ518" s="12"/>
      <c r="CA518" s="12"/>
      <c r="CB518" s="12"/>
      <c r="CC518" s="12"/>
    </row>
    <row r="519" spans="1:81" ht="15.75" x14ac:dyDescent="0.25">
      <c r="A519" s="20"/>
      <c r="B519" s="29"/>
      <c r="C519" s="29"/>
      <c r="D519" s="29"/>
      <c r="E519" s="29"/>
      <c r="F519" s="26"/>
      <c r="G519" s="13"/>
      <c r="H519" s="20"/>
      <c r="I519" s="22"/>
      <c r="J519" s="22"/>
      <c r="K519" s="22"/>
      <c r="L519" s="22"/>
      <c r="M519" s="24"/>
      <c r="N519" s="22"/>
      <c r="O519" s="104"/>
      <c r="P519" s="12"/>
      <c r="Q519" s="12"/>
      <c r="R519" s="12"/>
      <c r="S519" s="12"/>
      <c r="T519" s="12"/>
      <c r="U519" s="12"/>
      <c r="V519" s="12"/>
      <c r="W519" s="12"/>
      <c r="X519" s="12"/>
      <c r="Y519" s="12"/>
      <c r="Z519" s="12"/>
      <c r="AA519" s="12"/>
      <c r="AB519" s="12"/>
      <c r="AC519" s="12"/>
      <c r="AD519" s="12"/>
      <c r="AE519" s="12"/>
      <c r="AF519" s="12"/>
      <c r="AG519" s="12"/>
      <c r="AH519" s="12"/>
      <c r="AI519" s="12"/>
      <c r="AJ519" s="12"/>
      <c r="AK519" s="12"/>
      <c r="AL519" s="12"/>
      <c r="AM519" s="12"/>
      <c r="AN519" s="12"/>
      <c r="AO519" s="12"/>
      <c r="AP519" s="12"/>
      <c r="AQ519" s="12"/>
      <c r="AR519" s="12"/>
      <c r="AS519" s="12"/>
      <c r="AT519" s="12"/>
      <c r="AU519" s="12"/>
      <c r="AV519" s="12"/>
      <c r="AW519" s="12"/>
      <c r="AX519" s="12"/>
      <c r="AY519" s="12"/>
      <c r="AZ519" s="12"/>
      <c r="BA519" s="12"/>
      <c r="BB519" s="12"/>
      <c r="BC519" s="12"/>
      <c r="BD519" s="12"/>
      <c r="BE519" s="12"/>
      <c r="BF519" s="12"/>
      <c r="BG519" s="12"/>
      <c r="BH519" s="12"/>
      <c r="BI519" s="12"/>
      <c r="BJ519" s="12"/>
      <c r="BK519" s="12"/>
      <c r="BL519" s="12"/>
      <c r="BM519" s="12"/>
      <c r="BN519" s="12"/>
      <c r="BO519" s="12"/>
      <c r="BP519" s="12"/>
      <c r="BQ519" s="12"/>
      <c r="BR519" s="12"/>
      <c r="BS519" s="12"/>
      <c r="BT519" s="12"/>
      <c r="BU519" s="12"/>
      <c r="BV519" s="12"/>
      <c r="BW519" s="12"/>
      <c r="BX519" s="12"/>
      <c r="BY519" s="12"/>
      <c r="BZ519" s="12"/>
      <c r="CA519" s="12"/>
      <c r="CB519" s="12"/>
      <c r="CC519" s="12"/>
    </row>
    <row r="520" spans="1:81" ht="15.75" x14ac:dyDescent="0.25">
      <c r="A520" s="20"/>
      <c r="B520" s="29"/>
      <c r="C520" s="29"/>
      <c r="D520" s="29"/>
      <c r="E520" s="29"/>
      <c r="F520" s="26"/>
      <c r="G520" s="13"/>
      <c r="H520" s="20"/>
      <c r="I520" s="22"/>
      <c r="J520" s="22"/>
      <c r="K520" s="22"/>
      <c r="L520" s="22"/>
      <c r="M520" s="24"/>
      <c r="N520" s="22"/>
      <c r="O520" s="104"/>
      <c r="P520" s="12"/>
      <c r="Q520" s="12"/>
      <c r="R520" s="12"/>
      <c r="S520" s="12"/>
      <c r="T520" s="12"/>
      <c r="U520" s="12"/>
      <c r="V520" s="12"/>
      <c r="W520" s="12"/>
      <c r="X520" s="12"/>
      <c r="Y520" s="12"/>
      <c r="Z520" s="12"/>
      <c r="AA520" s="12"/>
      <c r="AB520" s="12"/>
      <c r="AC520" s="12"/>
      <c r="AD520" s="12"/>
      <c r="AE520" s="12"/>
      <c r="AF520" s="12"/>
      <c r="AG520" s="12"/>
      <c r="AH520" s="12"/>
      <c r="AI520" s="12"/>
      <c r="AJ520" s="12"/>
      <c r="AK520" s="12"/>
      <c r="AL520" s="12"/>
      <c r="AM520" s="12"/>
      <c r="AN520" s="12"/>
      <c r="AO520" s="12"/>
      <c r="AP520" s="12"/>
      <c r="AQ520" s="12"/>
      <c r="AR520" s="12"/>
      <c r="AS520" s="12"/>
      <c r="AT520" s="12"/>
      <c r="AU520" s="12"/>
      <c r="AV520" s="12"/>
      <c r="AW520" s="12"/>
      <c r="AX520" s="12"/>
      <c r="AY520" s="12"/>
      <c r="AZ520" s="12"/>
      <c r="BA520" s="12"/>
      <c r="BB520" s="12"/>
      <c r="BC520" s="12"/>
      <c r="BD520" s="12"/>
      <c r="BE520" s="12"/>
      <c r="BF520" s="12"/>
      <c r="BG520" s="12"/>
      <c r="BH520" s="12"/>
      <c r="BI520" s="12"/>
      <c r="BJ520" s="12"/>
      <c r="BK520" s="12"/>
      <c r="BL520" s="12"/>
      <c r="BM520" s="12"/>
      <c r="BN520" s="12"/>
      <c r="BO520" s="12"/>
      <c r="BP520" s="12"/>
      <c r="BQ520" s="12"/>
      <c r="BR520" s="12"/>
      <c r="BS520" s="12"/>
      <c r="BT520" s="12"/>
      <c r="BU520" s="12"/>
      <c r="BV520" s="12"/>
      <c r="BW520" s="12"/>
      <c r="BX520" s="12"/>
      <c r="BY520" s="12"/>
      <c r="BZ520" s="12"/>
      <c r="CA520" s="12"/>
      <c r="CB520" s="12"/>
      <c r="CC520" s="12"/>
    </row>
    <row r="521" spans="1:81" ht="15.75" x14ac:dyDescent="0.25">
      <c r="A521" s="20"/>
      <c r="B521" s="29"/>
      <c r="C521" s="29"/>
      <c r="D521" s="29"/>
      <c r="E521" s="29"/>
      <c r="F521" s="26"/>
      <c r="G521" s="13"/>
      <c r="H521" s="20"/>
      <c r="I521" s="22"/>
      <c r="J521" s="22"/>
      <c r="K521" s="22"/>
      <c r="L521" s="22"/>
      <c r="M521" s="24"/>
      <c r="N521" s="22"/>
      <c r="O521" s="104"/>
      <c r="P521" s="12"/>
      <c r="Q521" s="12"/>
      <c r="R521" s="12"/>
      <c r="S521" s="12"/>
      <c r="T521" s="12"/>
      <c r="U521" s="12"/>
      <c r="V521" s="12"/>
      <c r="W521" s="12"/>
      <c r="X521" s="12"/>
      <c r="Y521" s="12"/>
      <c r="Z521" s="12"/>
      <c r="AA521" s="12"/>
      <c r="AB521" s="12"/>
      <c r="AC521" s="12"/>
      <c r="AD521" s="12"/>
      <c r="AE521" s="12"/>
      <c r="AF521" s="12"/>
      <c r="AG521" s="12"/>
      <c r="AH521" s="12"/>
      <c r="AI521" s="12"/>
      <c r="AJ521" s="12"/>
      <c r="AK521" s="12"/>
      <c r="AL521" s="12"/>
      <c r="AM521" s="12"/>
      <c r="AN521" s="12"/>
      <c r="AO521" s="12"/>
      <c r="AP521" s="12"/>
      <c r="AQ521" s="12"/>
      <c r="AR521" s="12"/>
      <c r="AS521" s="12"/>
      <c r="AT521" s="12"/>
      <c r="AU521" s="12"/>
      <c r="AV521" s="12"/>
      <c r="AW521" s="12"/>
      <c r="AX521" s="12"/>
      <c r="AY521" s="12"/>
      <c r="AZ521" s="12"/>
      <c r="BA521" s="12"/>
      <c r="BB521" s="12"/>
      <c r="BC521" s="12"/>
      <c r="BD521" s="12"/>
      <c r="BE521" s="12"/>
      <c r="BF521" s="12"/>
      <c r="BG521" s="12"/>
      <c r="BH521" s="12"/>
      <c r="BI521" s="12"/>
      <c r="BJ521" s="12"/>
      <c r="BK521" s="12"/>
      <c r="BL521" s="12"/>
      <c r="BM521" s="12"/>
      <c r="BN521" s="12"/>
      <c r="BO521" s="12"/>
      <c r="BP521" s="12"/>
      <c r="BQ521" s="12"/>
      <c r="BR521" s="12"/>
      <c r="BS521" s="12"/>
      <c r="BT521" s="12"/>
      <c r="BU521" s="12"/>
      <c r="BV521" s="12"/>
      <c r="BW521" s="12"/>
      <c r="BX521" s="12"/>
      <c r="BY521" s="12"/>
      <c r="BZ521" s="12"/>
      <c r="CA521" s="12"/>
      <c r="CB521" s="12"/>
      <c r="CC521" s="12"/>
    </row>
    <row r="522" spans="1:81" ht="15.75" x14ac:dyDescent="0.25">
      <c r="A522" s="20"/>
      <c r="B522" s="29"/>
      <c r="C522" s="29"/>
      <c r="D522" s="29"/>
      <c r="E522" s="29"/>
      <c r="F522" s="26"/>
      <c r="G522" s="13"/>
      <c r="H522" s="20"/>
      <c r="I522" s="22"/>
      <c r="J522" s="22"/>
      <c r="K522" s="22"/>
      <c r="L522" s="22"/>
      <c r="M522" s="24"/>
      <c r="N522" s="22"/>
      <c r="O522" s="104"/>
      <c r="P522" s="12"/>
      <c r="Q522" s="12"/>
      <c r="R522" s="12"/>
      <c r="S522" s="12"/>
      <c r="T522" s="12"/>
      <c r="U522" s="12"/>
      <c r="V522" s="12"/>
      <c r="W522" s="12"/>
      <c r="X522" s="12"/>
      <c r="Y522" s="12"/>
      <c r="Z522" s="12"/>
      <c r="AA522" s="12"/>
      <c r="AB522" s="12"/>
      <c r="AC522" s="12"/>
      <c r="AD522" s="12"/>
      <c r="AE522" s="12"/>
      <c r="AF522" s="12"/>
      <c r="AG522" s="12"/>
      <c r="AH522" s="12"/>
      <c r="AI522" s="12"/>
      <c r="AJ522" s="12"/>
      <c r="AK522" s="12"/>
      <c r="AL522" s="12"/>
      <c r="AM522" s="12"/>
      <c r="AN522" s="12"/>
      <c r="AO522" s="12"/>
      <c r="AP522" s="12"/>
      <c r="AQ522" s="12"/>
      <c r="AR522" s="12"/>
      <c r="AS522" s="12"/>
      <c r="AT522" s="12"/>
      <c r="AU522" s="12"/>
      <c r="AV522" s="12"/>
      <c r="AW522" s="12"/>
      <c r="AX522" s="12"/>
      <c r="AY522" s="12"/>
      <c r="AZ522" s="12"/>
      <c r="BA522" s="12"/>
      <c r="BB522" s="12"/>
      <c r="BC522" s="12"/>
      <c r="BD522" s="12"/>
      <c r="BE522" s="12"/>
      <c r="BF522" s="12"/>
      <c r="BG522" s="12"/>
      <c r="BH522" s="12"/>
      <c r="BI522" s="12"/>
      <c r="BJ522" s="12"/>
      <c r="BK522" s="12"/>
      <c r="BL522" s="12"/>
      <c r="BM522" s="12"/>
      <c r="BN522" s="12"/>
      <c r="BO522" s="12"/>
      <c r="BP522" s="12"/>
      <c r="BQ522" s="12"/>
      <c r="BR522" s="12"/>
      <c r="BS522" s="12"/>
      <c r="BT522" s="12"/>
      <c r="BU522" s="12"/>
      <c r="BV522" s="12"/>
      <c r="BW522" s="12"/>
      <c r="BX522" s="12"/>
      <c r="BY522" s="12"/>
      <c r="BZ522" s="12"/>
      <c r="CA522" s="12"/>
      <c r="CB522" s="12"/>
      <c r="CC522" s="12"/>
    </row>
    <row r="523" spans="1:81" ht="15.75" x14ac:dyDescent="0.25">
      <c r="A523" s="20"/>
      <c r="B523" s="29"/>
      <c r="C523" s="29"/>
      <c r="D523" s="29"/>
      <c r="E523" s="29"/>
      <c r="F523" s="26"/>
      <c r="G523" s="13"/>
      <c r="H523" s="20"/>
      <c r="I523" s="22"/>
      <c r="J523" s="22"/>
      <c r="K523" s="22"/>
      <c r="L523" s="22"/>
      <c r="M523" s="24"/>
      <c r="N523" s="22"/>
      <c r="O523" s="104"/>
      <c r="P523" s="12"/>
      <c r="Q523" s="12"/>
      <c r="R523" s="12"/>
      <c r="S523" s="12"/>
      <c r="T523" s="12"/>
      <c r="U523" s="12"/>
      <c r="V523" s="12"/>
      <c r="W523" s="12"/>
      <c r="X523" s="12"/>
      <c r="Y523" s="12"/>
      <c r="Z523" s="12"/>
      <c r="AA523" s="12"/>
      <c r="AB523" s="12"/>
      <c r="AC523" s="12"/>
      <c r="AD523" s="12"/>
      <c r="AE523" s="12"/>
      <c r="AF523" s="12"/>
      <c r="AG523" s="12"/>
      <c r="AH523" s="12"/>
      <c r="AI523" s="12"/>
      <c r="AJ523" s="12"/>
      <c r="AK523" s="12"/>
      <c r="AL523" s="12"/>
      <c r="AM523" s="12"/>
      <c r="AN523" s="12"/>
      <c r="AO523" s="12"/>
      <c r="AP523" s="12"/>
      <c r="AQ523" s="12"/>
      <c r="AR523" s="12"/>
      <c r="AS523" s="12"/>
      <c r="AT523" s="12"/>
      <c r="AU523" s="12"/>
      <c r="AV523" s="12"/>
      <c r="AW523" s="12"/>
      <c r="AX523" s="12"/>
      <c r="AY523" s="12"/>
      <c r="AZ523" s="12"/>
      <c r="BA523" s="12"/>
      <c r="BB523" s="12"/>
      <c r="BC523" s="12"/>
      <c r="BD523" s="12"/>
      <c r="BE523" s="12"/>
      <c r="BF523" s="12"/>
      <c r="BG523" s="12"/>
      <c r="BH523" s="12"/>
      <c r="BI523" s="12"/>
      <c r="BJ523" s="12"/>
      <c r="BK523" s="12"/>
      <c r="BL523" s="12"/>
      <c r="BM523" s="12"/>
      <c r="BN523" s="12"/>
      <c r="BO523" s="12"/>
      <c r="BP523" s="12"/>
      <c r="BQ523" s="12"/>
      <c r="BR523" s="12"/>
      <c r="BS523" s="12"/>
      <c r="BT523" s="12"/>
      <c r="BU523" s="12"/>
      <c r="BV523" s="12"/>
      <c r="BW523" s="12"/>
      <c r="BX523" s="12"/>
      <c r="BY523" s="12"/>
      <c r="BZ523" s="12"/>
      <c r="CA523" s="12"/>
      <c r="CB523" s="12"/>
      <c r="CC523" s="12"/>
    </row>
    <row r="524" spans="1:81" ht="15.75" x14ac:dyDescent="0.25">
      <c r="A524" s="20"/>
      <c r="B524" s="29"/>
      <c r="C524" s="29"/>
      <c r="D524" s="29"/>
      <c r="E524" s="29"/>
      <c r="F524" s="26"/>
      <c r="G524" s="13"/>
      <c r="H524" s="20"/>
      <c r="I524" s="22"/>
      <c r="J524" s="22"/>
      <c r="K524" s="22"/>
      <c r="L524" s="22"/>
      <c r="M524" s="24"/>
      <c r="N524" s="22"/>
      <c r="O524" s="104"/>
      <c r="P524" s="12"/>
      <c r="Q524" s="12"/>
      <c r="R524" s="12"/>
      <c r="S524" s="12"/>
      <c r="T524" s="12"/>
      <c r="U524" s="12"/>
      <c r="V524" s="12"/>
      <c r="W524" s="12"/>
      <c r="X524" s="12"/>
      <c r="Y524" s="12"/>
      <c r="Z524" s="12"/>
      <c r="AA524" s="12"/>
      <c r="AB524" s="12"/>
      <c r="AC524" s="12"/>
      <c r="AD524" s="12"/>
      <c r="AE524" s="12"/>
      <c r="AF524" s="12"/>
      <c r="AG524" s="12"/>
      <c r="AH524" s="12"/>
      <c r="AI524" s="12"/>
      <c r="AJ524" s="12"/>
      <c r="AK524" s="12"/>
      <c r="AL524" s="12"/>
      <c r="AM524" s="12"/>
      <c r="AN524" s="12"/>
      <c r="AO524" s="12"/>
      <c r="AP524" s="12"/>
      <c r="AQ524" s="12"/>
      <c r="AR524" s="12"/>
      <c r="AS524" s="12"/>
      <c r="AT524" s="12"/>
      <c r="AU524" s="12"/>
      <c r="AV524" s="12"/>
      <c r="AW524" s="12"/>
      <c r="AX524" s="12"/>
      <c r="AY524" s="12"/>
      <c r="AZ524" s="12"/>
      <c r="BA524" s="12"/>
      <c r="BB524" s="12"/>
      <c r="BC524" s="12"/>
      <c r="BD524" s="12"/>
      <c r="BE524" s="12"/>
      <c r="BF524" s="12"/>
      <c r="BG524" s="12"/>
      <c r="BH524" s="12"/>
      <c r="BI524" s="12"/>
      <c r="BJ524" s="12"/>
      <c r="BK524" s="12"/>
      <c r="BL524" s="12"/>
      <c r="BM524" s="12"/>
      <c r="BN524" s="12"/>
      <c r="BO524" s="12"/>
      <c r="BP524" s="12"/>
      <c r="BQ524" s="12"/>
      <c r="BR524" s="12"/>
      <c r="BS524" s="12"/>
      <c r="BT524" s="12"/>
      <c r="BU524" s="12"/>
      <c r="BV524" s="12"/>
      <c r="BW524" s="12"/>
      <c r="BX524" s="12"/>
      <c r="BY524" s="12"/>
      <c r="BZ524" s="12"/>
      <c r="CA524" s="12"/>
      <c r="CB524" s="12"/>
      <c r="CC524" s="12"/>
    </row>
    <row r="525" spans="1:81" ht="15.75" x14ac:dyDescent="0.25">
      <c r="A525" s="20"/>
      <c r="B525" s="29"/>
      <c r="C525" s="29"/>
      <c r="D525" s="29"/>
      <c r="E525" s="29"/>
      <c r="F525" s="26"/>
      <c r="G525" s="13"/>
      <c r="H525" s="20"/>
      <c r="I525" s="22"/>
      <c r="J525" s="22"/>
      <c r="K525" s="22"/>
      <c r="L525" s="22"/>
      <c r="M525" s="24"/>
      <c r="N525" s="22"/>
      <c r="O525" s="104"/>
      <c r="P525" s="12"/>
      <c r="Q525" s="12"/>
      <c r="R525" s="12"/>
      <c r="S525" s="12"/>
      <c r="T525" s="12"/>
      <c r="U525" s="12"/>
      <c r="V525" s="12"/>
      <c r="W525" s="12"/>
      <c r="X525" s="12"/>
      <c r="Y525" s="12"/>
      <c r="Z525" s="12"/>
      <c r="AA525" s="12"/>
      <c r="AB525" s="12"/>
      <c r="AC525" s="12"/>
      <c r="AD525" s="12"/>
      <c r="AE525" s="12"/>
      <c r="AF525" s="12"/>
      <c r="AG525" s="12"/>
      <c r="AH525" s="12"/>
      <c r="AI525" s="12"/>
      <c r="AJ525" s="12"/>
      <c r="AK525" s="12"/>
      <c r="AL525" s="12"/>
      <c r="AM525" s="12"/>
      <c r="AN525" s="12"/>
      <c r="AO525" s="12"/>
      <c r="AP525" s="12"/>
      <c r="AQ525" s="12"/>
      <c r="AR525" s="12"/>
      <c r="AS525" s="12"/>
      <c r="AT525" s="12"/>
      <c r="AU525" s="12"/>
      <c r="AV525" s="12"/>
      <c r="AW525" s="12"/>
      <c r="AX525" s="12"/>
      <c r="AY525" s="12"/>
      <c r="AZ525" s="12"/>
      <c r="BA525" s="12"/>
      <c r="BB525" s="12"/>
      <c r="BC525" s="12"/>
      <c r="BD525" s="12"/>
      <c r="BE525" s="12"/>
      <c r="BF525" s="12"/>
      <c r="BG525" s="12"/>
      <c r="BH525" s="12"/>
      <c r="BI525" s="12"/>
      <c r="BJ525" s="12"/>
      <c r="BK525" s="12"/>
      <c r="BL525" s="12"/>
      <c r="BM525" s="12"/>
      <c r="BN525" s="12"/>
      <c r="BO525" s="12"/>
      <c r="BP525" s="12"/>
      <c r="BQ525" s="12"/>
      <c r="BR525" s="12"/>
      <c r="BS525" s="12"/>
      <c r="BT525" s="12"/>
      <c r="BU525" s="12"/>
      <c r="BV525" s="12"/>
      <c r="BW525" s="12"/>
      <c r="BX525" s="12"/>
      <c r="BY525" s="12"/>
      <c r="BZ525" s="12"/>
      <c r="CA525" s="12"/>
      <c r="CB525" s="12"/>
      <c r="CC525" s="12"/>
    </row>
    <row r="526" spans="1:81" ht="15.75" x14ac:dyDescent="0.25">
      <c r="A526" s="20"/>
      <c r="B526" s="29"/>
      <c r="C526" s="29"/>
      <c r="D526" s="29"/>
      <c r="E526" s="29"/>
      <c r="F526" s="26"/>
      <c r="G526" s="13"/>
      <c r="H526" s="20"/>
      <c r="I526" s="22"/>
      <c r="J526" s="22"/>
      <c r="K526" s="22"/>
      <c r="L526" s="22"/>
      <c r="M526" s="24"/>
      <c r="N526" s="22"/>
      <c r="O526" s="104"/>
      <c r="P526" s="12"/>
      <c r="Q526" s="12"/>
      <c r="R526" s="12"/>
      <c r="S526" s="12"/>
      <c r="T526" s="12"/>
      <c r="U526" s="12"/>
      <c r="V526" s="12"/>
      <c r="W526" s="12"/>
      <c r="X526" s="12"/>
      <c r="Y526" s="12"/>
      <c r="Z526" s="12"/>
      <c r="AA526" s="12"/>
      <c r="AB526" s="12"/>
      <c r="AC526" s="12"/>
      <c r="AD526" s="12"/>
      <c r="AE526" s="12"/>
      <c r="AF526" s="12"/>
      <c r="AG526" s="12"/>
      <c r="AH526" s="12"/>
      <c r="AI526" s="12"/>
      <c r="AJ526" s="12"/>
      <c r="AK526" s="12"/>
      <c r="AL526" s="12"/>
      <c r="AM526" s="12"/>
      <c r="AN526" s="12"/>
      <c r="AO526" s="12"/>
      <c r="AP526" s="12"/>
      <c r="AQ526" s="12"/>
      <c r="AR526" s="12"/>
      <c r="AS526" s="12"/>
      <c r="AT526" s="12"/>
      <c r="AU526" s="12"/>
      <c r="AV526" s="12"/>
      <c r="AW526" s="12"/>
      <c r="AX526" s="12"/>
      <c r="AY526" s="12"/>
      <c r="AZ526" s="12"/>
      <c r="BA526" s="12"/>
      <c r="BB526" s="12"/>
      <c r="BC526" s="12"/>
      <c r="BD526" s="12"/>
      <c r="BE526" s="12"/>
      <c r="BF526" s="12"/>
      <c r="BG526" s="12"/>
      <c r="BH526" s="12"/>
      <c r="BI526" s="12"/>
      <c r="BJ526" s="12"/>
      <c r="BK526" s="12"/>
      <c r="BL526" s="12"/>
      <c r="BM526" s="12"/>
      <c r="BN526" s="12"/>
      <c r="BO526" s="12"/>
      <c r="BP526" s="12"/>
      <c r="BQ526" s="12"/>
      <c r="BR526" s="12"/>
      <c r="BS526" s="12"/>
      <c r="BT526" s="12"/>
      <c r="BU526" s="12"/>
      <c r="BV526" s="12"/>
      <c r="BW526" s="12"/>
      <c r="BX526" s="12"/>
      <c r="BY526" s="12"/>
      <c r="BZ526" s="12"/>
      <c r="CA526" s="12"/>
      <c r="CB526" s="12"/>
      <c r="CC526" s="12"/>
    </row>
    <row r="527" spans="1:81" ht="15.75" x14ac:dyDescent="0.25">
      <c r="A527" s="20"/>
      <c r="B527" s="29"/>
      <c r="C527" s="29"/>
      <c r="D527" s="29"/>
      <c r="E527" s="29"/>
      <c r="F527" s="26"/>
      <c r="G527" s="13"/>
      <c r="H527" s="20"/>
      <c r="I527" s="22"/>
      <c r="J527" s="22"/>
      <c r="K527" s="22"/>
      <c r="L527" s="22"/>
      <c r="M527" s="24"/>
      <c r="N527" s="22"/>
      <c r="O527" s="104"/>
      <c r="P527" s="12"/>
      <c r="Q527" s="12"/>
      <c r="R527" s="12"/>
      <c r="S527" s="12"/>
      <c r="T527" s="12"/>
      <c r="U527" s="12"/>
      <c r="V527" s="12"/>
      <c r="W527" s="12"/>
      <c r="X527" s="12"/>
      <c r="Y527" s="12"/>
      <c r="Z527" s="12"/>
      <c r="AA527" s="12"/>
      <c r="AB527" s="12"/>
      <c r="AC527" s="12"/>
      <c r="AD527" s="12"/>
      <c r="AE527" s="12"/>
      <c r="AF527" s="12"/>
      <c r="AG527" s="12"/>
      <c r="AH527" s="12"/>
      <c r="AI527" s="12"/>
      <c r="AJ527" s="12"/>
      <c r="AK527" s="12"/>
      <c r="AL527" s="12"/>
      <c r="AM527" s="12"/>
      <c r="AN527" s="12"/>
      <c r="AO527" s="12"/>
      <c r="AP527" s="12"/>
      <c r="AQ527" s="12"/>
      <c r="AR527" s="12"/>
      <c r="AS527" s="12"/>
      <c r="AT527" s="12"/>
      <c r="AU527" s="12"/>
      <c r="AV527" s="12"/>
      <c r="AW527" s="12"/>
      <c r="AX527" s="12"/>
      <c r="AY527" s="12"/>
      <c r="AZ527" s="12"/>
      <c r="BA527" s="12"/>
      <c r="BB527" s="12"/>
      <c r="BC527" s="12"/>
      <c r="BD527" s="12"/>
      <c r="BE527" s="12"/>
      <c r="BF527" s="12"/>
      <c r="BG527" s="12"/>
      <c r="BH527" s="12"/>
      <c r="BI527" s="12"/>
      <c r="BJ527" s="12"/>
      <c r="BK527" s="12"/>
      <c r="BL527" s="12"/>
      <c r="BM527" s="12"/>
      <c r="BN527" s="12"/>
      <c r="BO527" s="12"/>
      <c r="BP527" s="12"/>
      <c r="BQ527" s="12"/>
      <c r="BR527" s="12"/>
      <c r="BS527" s="12"/>
      <c r="BT527" s="12"/>
      <c r="BU527" s="12"/>
      <c r="BV527" s="12"/>
      <c r="BW527" s="12"/>
      <c r="BX527" s="12"/>
      <c r="BY527" s="12"/>
      <c r="BZ527" s="12"/>
      <c r="CA527" s="12"/>
      <c r="CB527" s="12"/>
      <c r="CC527" s="12"/>
    </row>
    <row r="528" spans="1:81" ht="15.75" x14ac:dyDescent="0.25">
      <c r="A528" s="20"/>
      <c r="B528" s="29"/>
      <c r="C528" s="29"/>
      <c r="D528" s="29"/>
      <c r="E528" s="29"/>
      <c r="F528" s="26"/>
      <c r="G528" s="13"/>
      <c r="H528" s="20"/>
      <c r="I528" s="22"/>
      <c r="J528" s="22"/>
      <c r="K528" s="22"/>
      <c r="L528" s="22"/>
      <c r="M528" s="24"/>
      <c r="N528" s="22"/>
      <c r="O528" s="104"/>
      <c r="P528" s="12"/>
      <c r="Q528" s="12"/>
      <c r="R528" s="12"/>
      <c r="S528" s="12"/>
      <c r="T528" s="12"/>
      <c r="U528" s="12"/>
      <c r="V528" s="12"/>
      <c r="W528" s="12"/>
      <c r="X528" s="12"/>
      <c r="Y528" s="12"/>
      <c r="Z528" s="12"/>
      <c r="AA528" s="12"/>
      <c r="AB528" s="12"/>
      <c r="AC528" s="12"/>
      <c r="AD528" s="12"/>
      <c r="AE528" s="12"/>
      <c r="AF528" s="12"/>
      <c r="AG528" s="12"/>
      <c r="AH528" s="12"/>
      <c r="AI528" s="12"/>
      <c r="AJ528" s="12"/>
      <c r="AK528" s="12"/>
      <c r="AL528" s="12"/>
      <c r="AM528" s="12"/>
      <c r="AN528" s="12"/>
      <c r="AO528" s="12"/>
      <c r="AP528" s="12"/>
      <c r="AQ528" s="12"/>
      <c r="AR528" s="12"/>
      <c r="AS528" s="12"/>
      <c r="AT528" s="12"/>
      <c r="AU528" s="12"/>
      <c r="AV528" s="12"/>
      <c r="AW528" s="12"/>
      <c r="AX528" s="12"/>
      <c r="AY528" s="12"/>
      <c r="AZ528" s="12"/>
      <c r="BA528" s="12"/>
      <c r="BB528" s="12"/>
      <c r="BC528" s="12"/>
      <c r="BD528" s="12"/>
      <c r="BE528" s="12"/>
      <c r="BF528" s="12"/>
      <c r="BG528" s="12"/>
      <c r="BH528" s="12"/>
      <c r="BI528" s="12"/>
      <c r="BJ528" s="12"/>
      <c r="BK528" s="12"/>
      <c r="BL528" s="12"/>
      <c r="BM528" s="12"/>
      <c r="BN528" s="12"/>
      <c r="BO528" s="12"/>
      <c r="BP528" s="12"/>
      <c r="BQ528" s="12"/>
      <c r="BR528" s="12"/>
      <c r="BS528" s="12"/>
      <c r="BT528" s="12"/>
      <c r="BU528" s="12"/>
      <c r="BV528" s="12"/>
      <c r="BW528" s="12"/>
      <c r="BX528" s="12"/>
      <c r="BY528" s="12"/>
      <c r="BZ528" s="12"/>
      <c r="CA528" s="12"/>
      <c r="CB528" s="12"/>
      <c r="CC528" s="12"/>
    </row>
    <row r="529" spans="1:81" ht="15.75" x14ac:dyDescent="0.25">
      <c r="A529" s="20"/>
      <c r="B529" s="29"/>
      <c r="C529" s="29"/>
      <c r="D529" s="29"/>
      <c r="E529" s="29"/>
      <c r="F529" s="26"/>
      <c r="G529" s="13"/>
      <c r="H529" s="20"/>
      <c r="I529" s="22"/>
      <c r="J529" s="22"/>
      <c r="K529" s="22"/>
      <c r="L529" s="22"/>
      <c r="M529" s="24"/>
      <c r="N529" s="22"/>
      <c r="O529" s="104"/>
      <c r="P529" s="12"/>
      <c r="Q529" s="12"/>
      <c r="R529" s="12"/>
      <c r="S529" s="12"/>
      <c r="T529" s="12"/>
      <c r="U529" s="12"/>
      <c r="V529" s="12"/>
      <c r="W529" s="12"/>
      <c r="X529" s="12"/>
      <c r="Y529" s="12"/>
      <c r="Z529" s="12"/>
      <c r="AA529" s="12"/>
      <c r="AB529" s="12"/>
      <c r="AC529" s="12"/>
      <c r="AD529" s="12"/>
      <c r="AE529" s="12"/>
      <c r="AF529" s="12"/>
      <c r="AG529" s="12"/>
      <c r="AH529" s="12"/>
      <c r="AI529" s="12"/>
      <c r="AJ529" s="12"/>
      <c r="AK529" s="12"/>
      <c r="AL529" s="12"/>
      <c r="AM529" s="12"/>
      <c r="AN529" s="12"/>
      <c r="AO529" s="12"/>
      <c r="AP529" s="12"/>
      <c r="AQ529" s="12"/>
      <c r="AR529" s="12"/>
      <c r="AS529" s="12"/>
      <c r="AT529" s="12"/>
      <c r="AU529" s="12"/>
      <c r="AV529" s="12"/>
      <c r="AW529" s="12"/>
      <c r="AX529" s="12"/>
      <c r="AY529" s="12"/>
      <c r="AZ529" s="12"/>
      <c r="BA529" s="12"/>
      <c r="BB529" s="12"/>
      <c r="BC529" s="12"/>
      <c r="BD529" s="12"/>
      <c r="BE529" s="12"/>
      <c r="BF529" s="12"/>
      <c r="BG529" s="12"/>
      <c r="BH529" s="12"/>
      <c r="BI529" s="12"/>
      <c r="BJ529" s="12"/>
      <c r="BK529" s="12"/>
      <c r="BL529" s="12"/>
      <c r="BM529" s="12"/>
      <c r="BN529" s="12"/>
      <c r="BO529" s="12"/>
      <c r="BP529" s="12"/>
      <c r="BQ529" s="12"/>
      <c r="BR529" s="12"/>
      <c r="BS529" s="12"/>
      <c r="BT529" s="12"/>
      <c r="BU529" s="12"/>
      <c r="BV529" s="12"/>
      <c r="BW529" s="12"/>
      <c r="BX529" s="12"/>
      <c r="BY529" s="12"/>
      <c r="BZ529" s="12"/>
      <c r="CA529" s="12"/>
      <c r="CB529" s="12"/>
      <c r="CC529" s="12"/>
    </row>
    <row r="530" spans="1:81" ht="15.75" x14ac:dyDescent="0.25">
      <c r="A530" s="20"/>
      <c r="B530" s="29"/>
      <c r="C530" s="29"/>
      <c r="D530" s="29"/>
      <c r="E530" s="29"/>
      <c r="F530" s="26"/>
      <c r="G530" s="13"/>
      <c r="H530" s="20"/>
      <c r="I530" s="22"/>
      <c r="J530" s="22"/>
      <c r="K530" s="22"/>
      <c r="L530" s="22"/>
      <c r="M530" s="24"/>
      <c r="N530" s="22"/>
      <c r="O530" s="104"/>
      <c r="P530" s="12"/>
      <c r="Q530" s="12"/>
      <c r="R530" s="12"/>
      <c r="S530" s="12"/>
      <c r="T530" s="12"/>
      <c r="U530" s="12"/>
      <c r="V530" s="12"/>
      <c r="W530" s="12"/>
      <c r="X530" s="12"/>
      <c r="Y530" s="12"/>
      <c r="Z530" s="12"/>
      <c r="AA530" s="12"/>
      <c r="AB530" s="12"/>
      <c r="AC530" s="12"/>
      <c r="AD530" s="12"/>
      <c r="AE530" s="12"/>
      <c r="AF530" s="12"/>
      <c r="AG530" s="12"/>
      <c r="AH530" s="12"/>
      <c r="AI530" s="12"/>
      <c r="AJ530" s="12"/>
      <c r="AK530" s="12"/>
      <c r="AL530" s="12"/>
      <c r="AM530" s="12"/>
      <c r="AN530" s="12"/>
      <c r="AO530" s="12"/>
      <c r="AP530" s="12"/>
      <c r="AQ530" s="12"/>
      <c r="AR530" s="12"/>
      <c r="AS530" s="12"/>
      <c r="AT530" s="12"/>
      <c r="AU530" s="12"/>
      <c r="AV530" s="12"/>
      <c r="AW530" s="12"/>
      <c r="AX530" s="12"/>
      <c r="AY530" s="12"/>
      <c r="AZ530" s="12"/>
      <c r="BA530" s="12"/>
      <c r="BB530" s="12"/>
      <c r="BC530" s="12"/>
      <c r="BD530" s="12"/>
      <c r="BE530" s="12"/>
      <c r="BF530" s="12"/>
      <c r="BG530" s="12"/>
      <c r="BH530" s="12"/>
      <c r="BI530" s="12"/>
      <c r="BJ530" s="12"/>
      <c r="BK530" s="12"/>
      <c r="BL530" s="12"/>
      <c r="BM530" s="12"/>
      <c r="BN530" s="12"/>
      <c r="BO530" s="12"/>
      <c r="BP530" s="12"/>
      <c r="BQ530" s="12"/>
      <c r="BR530" s="12"/>
      <c r="BS530" s="12"/>
      <c r="BT530" s="12"/>
      <c r="BU530" s="12"/>
      <c r="BV530" s="12"/>
      <c r="BW530" s="12"/>
      <c r="BX530" s="12"/>
      <c r="BY530" s="12"/>
      <c r="BZ530" s="12"/>
      <c r="CA530" s="12"/>
      <c r="CB530" s="12"/>
      <c r="CC530" s="12"/>
    </row>
    <row r="531" spans="1:81" ht="15.75" x14ac:dyDescent="0.25">
      <c r="A531" s="20"/>
      <c r="B531" s="29"/>
      <c r="C531" s="29"/>
      <c r="D531" s="29"/>
      <c r="E531" s="29"/>
      <c r="F531" s="26"/>
      <c r="G531" s="13"/>
      <c r="H531" s="20"/>
      <c r="I531" s="22"/>
      <c r="J531" s="22"/>
      <c r="K531" s="22"/>
      <c r="L531" s="22"/>
      <c r="M531" s="24"/>
      <c r="N531" s="22"/>
      <c r="O531" s="104"/>
      <c r="P531" s="12"/>
      <c r="Q531" s="12"/>
      <c r="R531" s="12"/>
      <c r="S531" s="12"/>
      <c r="T531" s="12"/>
      <c r="U531" s="12"/>
      <c r="V531" s="12"/>
      <c r="W531" s="12"/>
      <c r="X531" s="12"/>
      <c r="Y531" s="12"/>
      <c r="Z531" s="12"/>
      <c r="AA531" s="12"/>
      <c r="AB531" s="12"/>
      <c r="AC531" s="12"/>
      <c r="AD531" s="12"/>
      <c r="AE531" s="12"/>
      <c r="AF531" s="12"/>
      <c r="AG531" s="12"/>
      <c r="AH531" s="12"/>
      <c r="AI531" s="12"/>
      <c r="AJ531" s="12"/>
      <c r="AK531" s="12"/>
      <c r="AL531" s="12"/>
      <c r="AM531" s="12"/>
      <c r="AN531" s="12"/>
      <c r="AO531" s="12"/>
      <c r="AP531" s="12"/>
      <c r="AQ531" s="12"/>
      <c r="AR531" s="12"/>
      <c r="AS531" s="12"/>
      <c r="AT531" s="12"/>
      <c r="AU531" s="12"/>
      <c r="AV531" s="12"/>
      <c r="AW531" s="12"/>
      <c r="AX531" s="12"/>
      <c r="AY531" s="12"/>
      <c r="AZ531" s="12"/>
      <c r="BA531" s="12"/>
      <c r="BB531" s="12"/>
      <c r="BC531" s="12"/>
      <c r="BD531" s="12"/>
      <c r="BE531" s="12"/>
      <c r="BF531" s="12"/>
      <c r="BG531" s="12"/>
      <c r="BH531" s="12"/>
      <c r="BI531" s="12"/>
      <c r="BJ531" s="12"/>
      <c r="BK531" s="12"/>
      <c r="BL531" s="12"/>
      <c r="BM531" s="12"/>
      <c r="BN531" s="12"/>
      <c r="BO531" s="12"/>
      <c r="BP531" s="12"/>
      <c r="BQ531" s="12"/>
      <c r="BR531" s="12"/>
      <c r="BS531" s="12"/>
      <c r="BT531" s="12"/>
      <c r="BU531" s="12"/>
      <c r="BV531" s="12"/>
      <c r="BW531" s="12"/>
      <c r="BX531" s="12"/>
      <c r="BY531" s="12"/>
      <c r="BZ531" s="12"/>
      <c r="CA531" s="12"/>
      <c r="CB531" s="12"/>
      <c r="CC531" s="12"/>
    </row>
    <row r="532" spans="1:81" ht="15.75" x14ac:dyDescent="0.25">
      <c r="A532" s="20"/>
      <c r="B532" s="29"/>
      <c r="C532" s="29"/>
      <c r="D532" s="29"/>
      <c r="E532" s="29"/>
      <c r="F532" s="26"/>
      <c r="G532" s="13"/>
      <c r="H532" s="20"/>
      <c r="I532" s="22"/>
      <c r="J532" s="22"/>
      <c r="K532" s="22"/>
      <c r="L532" s="22"/>
      <c r="M532" s="24"/>
      <c r="N532" s="22"/>
      <c r="O532" s="104"/>
      <c r="P532" s="12"/>
      <c r="Q532" s="12"/>
      <c r="R532" s="12"/>
      <c r="S532" s="12"/>
      <c r="T532" s="12"/>
      <c r="U532" s="12"/>
      <c r="V532" s="12"/>
      <c r="W532" s="12"/>
      <c r="X532" s="12"/>
      <c r="Y532" s="12"/>
      <c r="Z532" s="12"/>
      <c r="AA532" s="12"/>
      <c r="AB532" s="12"/>
      <c r="AC532" s="12"/>
      <c r="AD532" s="12"/>
      <c r="AE532" s="12"/>
      <c r="AF532" s="12"/>
      <c r="AG532" s="12"/>
      <c r="AH532" s="12"/>
      <c r="AI532" s="12"/>
      <c r="AJ532" s="12"/>
      <c r="AK532" s="12"/>
      <c r="AL532" s="12"/>
      <c r="AM532" s="12"/>
      <c r="AN532" s="12"/>
      <c r="AO532" s="12"/>
      <c r="AP532" s="12"/>
      <c r="AQ532" s="12"/>
      <c r="AR532" s="12"/>
      <c r="AS532" s="12"/>
      <c r="AT532" s="12"/>
      <c r="AU532" s="12"/>
      <c r="AV532" s="12"/>
      <c r="AW532" s="12"/>
      <c r="AX532" s="12"/>
      <c r="AY532" s="12"/>
      <c r="AZ532" s="12"/>
      <c r="BA532" s="12"/>
      <c r="BB532" s="12"/>
      <c r="BC532" s="12"/>
      <c r="BD532" s="12"/>
      <c r="BE532" s="12"/>
      <c r="BF532" s="12"/>
      <c r="BG532" s="12"/>
      <c r="BH532" s="12"/>
      <c r="BI532" s="12"/>
      <c r="BJ532" s="12"/>
      <c r="BK532" s="12"/>
      <c r="BL532" s="12"/>
      <c r="BM532" s="12"/>
      <c r="BN532" s="12"/>
      <c r="BO532" s="12"/>
      <c r="BP532" s="12"/>
      <c r="BQ532" s="12"/>
      <c r="BR532" s="12"/>
      <c r="BS532" s="12"/>
      <c r="BT532" s="12"/>
      <c r="BU532" s="12"/>
      <c r="BV532" s="12"/>
      <c r="BW532" s="12"/>
      <c r="BX532" s="12"/>
      <c r="BY532" s="12"/>
      <c r="BZ532" s="12"/>
      <c r="CA532" s="12"/>
      <c r="CB532" s="12"/>
      <c r="CC532" s="12"/>
    </row>
    <row r="533" spans="1:81" ht="15.75" x14ac:dyDescent="0.25">
      <c r="A533" s="20"/>
      <c r="B533" s="29"/>
      <c r="C533" s="29"/>
      <c r="D533" s="29"/>
      <c r="E533" s="29"/>
      <c r="F533" s="26"/>
      <c r="G533" s="13"/>
      <c r="H533" s="20"/>
      <c r="I533" s="22"/>
      <c r="J533" s="22"/>
      <c r="K533" s="22"/>
      <c r="L533" s="22"/>
      <c r="M533" s="24"/>
      <c r="N533" s="22"/>
      <c r="O533" s="104"/>
      <c r="P533" s="12"/>
      <c r="Q533" s="12"/>
      <c r="R533" s="12"/>
      <c r="S533" s="12"/>
      <c r="T533" s="12"/>
      <c r="U533" s="12"/>
      <c r="V533" s="12"/>
      <c r="W533" s="12"/>
      <c r="X533" s="12"/>
      <c r="Y533" s="12"/>
      <c r="Z533" s="12"/>
      <c r="AA533" s="12"/>
      <c r="AB533" s="12"/>
      <c r="AC533" s="12"/>
      <c r="AD533" s="12"/>
      <c r="AE533" s="12"/>
      <c r="AF533" s="12"/>
      <c r="AG533" s="12"/>
      <c r="AH533" s="12"/>
      <c r="AI533" s="12"/>
      <c r="AJ533" s="12"/>
      <c r="AK533" s="12"/>
      <c r="AL533" s="12"/>
      <c r="AM533" s="12"/>
      <c r="AN533" s="12"/>
      <c r="AO533" s="12"/>
      <c r="AP533" s="12"/>
      <c r="AQ533" s="12"/>
      <c r="AR533" s="12"/>
      <c r="AS533" s="12"/>
      <c r="AT533" s="12"/>
      <c r="AU533" s="12"/>
      <c r="AV533" s="12"/>
      <c r="AW533" s="12"/>
      <c r="AX533" s="12"/>
      <c r="AY533" s="12"/>
      <c r="AZ533" s="12"/>
      <c r="BA533" s="12"/>
      <c r="BB533" s="12"/>
      <c r="BC533" s="12"/>
      <c r="BD533" s="12"/>
      <c r="BE533" s="12"/>
      <c r="BF533" s="12"/>
      <c r="BG533" s="12"/>
      <c r="BH533" s="12"/>
      <c r="BI533" s="12"/>
      <c r="BJ533" s="12"/>
      <c r="BK533" s="12"/>
      <c r="BL533" s="12"/>
      <c r="BM533" s="12"/>
      <c r="BN533" s="12"/>
      <c r="BO533" s="12"/>
      <c r="BP533" s="12"/>
      <c r="BQ533" s="12"/>
      <c r="BR533" s="12"/>
      <c r="BS533" s="12"/>
      <c r="BT533" s="12"/>
      <c r="BU533" s="12"/>
      <c r="BV533" s="12"/>
      <c r="BW533" s="12"/>
      <c r="BX533" s="12"/>
      <c r="BY533" s="12"/>
      <c r="BZ533" s="12"/>
      <c r="CA533" s="12"/>
      <c r="CB533" s="12"/>
      <c r="CC533" s="12"/>
    </row>
    <row r="534" spans="1:81" ht="15.75" x14ac:dyDescent="0.25">
      <c r="A534" s="20"/>
      <c r="B534" s="29"/>
      <c r="C534" s="29"/>
      <c r="D534" s="29"/>
      <c r="E534" s="29"/>
      <c r="F534" s="26"/>
      <c r="G534" s="13"/>
      <c r="H534" s="20"/>
      <c r="I534" s="22"/>
      <c r="J534" s="22"/>
      <c r="K534" s="22"/>
      <c r="L534" s="22"/>
      <c r="M534" s="24"/>
      <c r="N534" s="22"/>
      <c r="O534" s="104"/>
      <c r="P534" s="12"/>
      <c r="Q534" s="12"/>
      <c r="R534" s="12"/>
      <c r="S534" s="12"/>
      <c r="T534" s="12"/>
      <c r="U534" s="12"/>
      <c r="V534" s="12"/>
      <c r="W534" s="12"/>
      <c r="X534" s="12"/>
      <c r="Y534" s="12"/>
      <c r="Z534" s="12"/>
      <c r="AA534" s="12"/>
      <c r="AB534" s="12"/>
      <c r="AC534" s="12"/>
      <c r="AD534" s="12"/>
      <c r="AE534" s="12"/>
      <c r="AF534" s="12"/>
      <c r="AG534" s="12"/>
      <c r="AH534" s="12"/>
      <c r="AI534" s="12"/>
      <c r="AJ534" s="12"/>
      <c r="AK534" s="12"/>
      <c r="AL534" s="12"/>
      <c r="AM534" s="12"/>
      <c r="AN534" s="12"/>
      <c r="AO534" s="12"/>
      <c r="AP534" s="12"/>
      <c r="AQ534" s="12"/>
      <c r="AR534" s="12"/>
      <c r="AS534" s="12"/>
      <c r="AT534" s="12"/>
      <c r="AU534" s="12"/>
      <c r="AV534" s="12"/>
      <c r="AW534" s="12"/>
      <c r="AX534" s="12"/>
      <c r="AY534" s="12"/>
      <c r="AZ534" s="12"/>
      <c r="BA534" s="12"/>
      <c r="BB534" s="12"/>
      <c r="BC534" s="12"/>
      <c r="BD534" s="12"/>
      <c r="BE534" s="12"/>
      <c r="BF534" s="12"/>
      <c r="BG534" s="12"/>
      <c r="BH534" s="12"/>
      <c r="BI534" s="12"/>
      <c r="BJ534" s="12"/>
      <c r="BK534" s="12"/>
      <c r="BL534" s="12"/>
      <c r="BM534" s="12"/>
      <c r="BN534" s="12"/>
      <c r="BO534" s="12"/>
      <c r="BP534" s="12"/>
      <c r="BQ534" s="12"/>
      <c r="BR534" s="12"/>
      <c r="BS534" s="12"/>
      <c r="BT534" s="12"/>
      <c r="BU534" s="12"/>
      <c r="BV534" s="12"/>
      <c r="BW534" s="12"/>
      <c r="BX534" s="12"/>
      <c r="BY534" s="12"/>
      <c r="BZ534" s="12"/>
      <c r="CA534" s="12"/>
      <c r="CB534" s="12"/>
      <c r="CC534" s="12"/>
    </row>
    <row r="535" spans="1:81" ht="15.75" x14ac:dyDescent="0.25">
      <c r="A535" s="20"/>
      <c r="B535" s="29"/>
      <c r="C535" s="29"/>
      <c r="D535" s="29"/>
      <c r="E535" s="29"/>
      <c r="F535" s="26"/>
      <c r="G535" s="13"/>
      <c r="H535" s="20"/>
      <c r="I535" s="22"/>
      <c r="J535" s="22"/>
      <c r="K535" s="22"/>
      <c r="L535" s="22"/>
      <c r="M535" s="24"/>
      <c r="N535" s="22"/>
      <c r="O535" s="104"/>
      <c r="P535" s="12"/>
      <c r="Q535" s="12"/>
      <c r="R535" s="12"/>
      <c r="S535" s="12"/>
      <c r="T535" s="12"/>
      <c r="U535" s="12"/>
      <c r="V535" s="12"/>
      <c r="W535" s="12"/>
      <c r="X535" s="12"/>
      <c r="Y535" s="12"/>
      <c r="Z535" s="12"/>
      <c r="AA535" s="12"/>
      <c r="AB535" s="12"/>
      <c r="AC535" s="12"/>
      <c r="AD535" s="12"/>
      <c r="AE535" s="12"/>
      <c r="AF535" s="12"/>
      <c r="AG535" s="12"/>
      <c r="AH535" s="12"/>
      <c r="AI535" s="12"/>
      <c r="AJ535" s="12"/>
      <c r="AK535" s="12"/>
      <c r="AL535" s="12"/>
      <c r="AM535" s="12"/>
      <c r="AN535" s="12"/>
      <c r="AO535" s="12"/>
      <c r="AP535" s="12"/>
      <c r="AQ535" s="12"/>
      <c r="AR535" s="12"/>
      <c r="AS535" s="12"/>
      <c r="AT535" s="12"/>
      <c r="AU535" s="12"/>
      <c r="AV535" s="12"/>
      <c r="AW535" s="12"/>
      <c r="AX535" s="12"/>
      <c r="AY535" s="12"/>
      <c r="AZ535" s="12"/>
      <c r="BA535" s="12"/>
      <c r="BB535" s="12"/>
      <c r="BC535" s="12"/>
      <c r="BD535" s="12"/>
      <c r="BE535" s="12"/>
      <c r="BF535" s="12"/>
      <c r="BG535" s="12"/>
      <c r="BH535" s="12"/>
      <c r="BI535" s="12"/>
      <c r="BJ535" s="12"/>
      <c r="BK535" s="12"/>
      <c r="BL535" s="12"/>
      <c r="BM535" s="12"/>
      <c r="BN535" s="12"/>
      <c r="BO535" s="12"/>
      <c r="BP535" s="12"/>
      <c r="BQ535" s="12"/>
      <c r="BR535" s="12"/>
      <c r="BS535" s="12"/>
      <c r="BT535" s="12"/>
      <c r="BU535" s="12"/>
      <c r="BV535" s="12"/>
      <c r="BW535" s="12"/>
      <c r="BX535" s="12"/>
      <c r="BY535" s="12"/>
      <c r="BZ535" s="12"/>
      <c r="CA535" s="12"/>
      <c r="CB535" s="12"/>
      <c r="CC535" s="12"/>
    </row>
    <row r="536" spans="1:81" ht="15.75" x14ac:dyDescent="0.25">
      <c r="A536" s="20"/>
      <c r="B536" s="29"/>
      <c r="C536" s="29"/>
      <c r="D536" s="29"/>
      <c r="E536" s="29"/>
      <c r="F536" s="26"/>
      <c r="G536" s="13"/>
      <c r="H536" s="20"/>
      <c r="I536" s="22"/>
      <c r="J536" s="22"/>
      <c r="K536" s="22"/>
      <c r="L536" s="22"/>
      <c r="M536" s="24"/>
      <c r="N536" s="22"/>
      <c r="O536" s="104"/>
      <c r="P536" s="12"/>
      <c r="Q536" s="12"/>
      <c r="R536" s="12"/>
      <c r="S536" s="12"/>
      <c r="T536" s="12"/>
      <c r="U536" s="12"/>
      <c r="V536" s="12"/>
      <c r="W536" s="12"/>
      <c r="X536" s="12"/>
      <c r="Y536" s="12"/>
      <c r="Z536" s="12"/>
      <c r="AA536" s="12"/>
      <c r="AB536" s="12"/>
      <c r="AC536" s="12"/>
      <c r="AD536" s="12"/>
      <c r="AE536" s="12"/>
      <c r="AF536" s="12"/>
      <c r="AG536" s="12"/>
      <c r="AH536" s="12"/>
      <c r="AI536" s="12"/>
      <c r="AJ536" s="12"/>
      <c r="AK536" s="12"/>
      <c r="AL536" s="12"/>
      <c r="AM536" s="12"/>
      <c r="AN536" s="12"/>
      <c r="AO536" s="12"/>
      <c r="AP536" s="12"/>
      <c r="AQ536" s="12"/>
      <c r="AR536" s="12"/>
      <c r="AS536" s="12"/>
      <c r="AT536" s="12"/>
      <c r="AU536" s="12"/>
      <c r="AV536" s="12"/>
      <c r="AW536" s="12"/>
      <c r="AX536" s="12"/>
      <c r="AY536" s="12"/>
      <c r="AZ536" s="12"/>
      <c r="BA536" s="12"/>
      <c r="BB536" s="12"/>
      <c r="BC536" s="12"/>
      <c r="BD536" s="12"/>
      <c r="BE536" s="12"/>
      <c r="BF536" s="12"/>
      <c r="BG536" s="12"/>
      <c r="BH536" s="12"/>
      <c r="BI536" s="12"/>
      <c r="BJ536" s="12"/>
      <c r="BK536" s="12"/>
      <c r="BL536" s="12"/>
      <c r="BM536" s="12"/>
      <c r="BN536" s="12"/>
      <c r="BO536" s="12"/>
      <c r="BP536" s="12"/>
      <c r="BQ536" s="12"/>
      <c r="BR536" s="12"/>
      <c r="BS536" s="12"/>
      <c r="BT536" s="12"/>
      <c r="BU536" s="12"/>
      <c r="BV536" s="12"/>
      <c r="BW536" s="12"/>
      <c r="BX536" s="12"/>
      <c r="BY536" s="12"/>
      <c r="BZ536" s="12"/>
      <c r="CA536" s="12"/>
      <c r="CB536" s="12"/>
      <c r="CC536" s="12"/>
    </row>
    <row r="537" spans="1:81" ht="15.75" x14ac:dyDescent="0.25">
      <c r="A537" s="20"/>
      <c r="B537" s="29"/>
      <c r="C537" s="29"/>
      <c r="D537" s="29"/>
      <c r="E537" s="29"/>
      <c r="F537" s="26"/>
      <c r="G537" s="13"/>
      <c r="H537" s="20"/>
      <c r="I537" s="22"/>
      <c r="J537" s="22"/>
      <c r="K537" s="22"/>
      <c r="L537" s="22"/>
      <c r="M537" s="24"/>
      <c r="N537" s="22"/>
      <c r="O537" s="104"/>
      <c r="P537" s="12"/>
      <c r="Q537" s="12"/>
      <c r="R537" s="12"/>
      <c r="S537" s="12"/>
      <c r="T537" s="12"/>
      <c r="U537" s="12"/>
      <c r="V537" s="12"/>
      <c r="W537" s="12"/>
      <c r="X537" s="12"/>
      <c r="Y537" s="12"/>
      <c r="Z537" s="12"/>
      <c r="AA537" s="12"/>
      <c r="AB537" s="12"/>
      <c r="AC537" s="12"/>
      <c r="AD537" s="12"/>
      <c r="AE537" s="12"/>
      <c r="AF537" s="12"/>
      <c r="AG537" s="12"/>
      <c r="AH537" s="12"/>
      <c r="AI537" s="12"/>
      <c r="AJ537" s="12"/>
      <c r="AK537" s="12"/>
      <c r="AL537" s="12"/>
      <c r="AM537" s="12"/>
      <c r="AN537" s="12"/>
      <c r="AO537" s="12"/>
      <c r="AP537" s="12"/>
      <c r="AQ537" s="12"/>
      <c r="AR537" s="12"/>
      <c r="AS537" s="12"/>
      <c r="AT537" s="12"/>
      <c r="AU537" s="12"/>
      <c r="AV537" s="12"/>
      <c r="AW537" s="12"/>
      <c r="AX537" s="12"/>
      <c r="AY537" s="12"/>
      <c r="AZ537" s="12"/>
      <c r="BA537" s="12"/>
      <c r="BB537" s="12"/>
      <c r="BC537" s="12"/>
      <c r="BD537" s="12"/>
      <c r="BE537" s="12"/>
      <c r="BF537" s="12"/>
      <c r="BG537" s="12"/>
      <c r="BH537" s="12"/>
      <c r="BI537" s="12"/>
      <c r="BJ537" s="12"/>
      <c r="BK537" s="12"/>
      <c r="BL537" s="12"/>
      <c r="BM537" s="12"/>
      <c r="BN537" s="12"/>
      <c r="BO537" s="12"/>
      <c r="BP537" s="12"/>
      <c r="BQ537" s="12"/>
      <c r="BR537" s="12"/>
      <c r="BS537" s="12"/>
      <c r="BT537" s="12"/>
      <c r="BU537" s="12"/>
      <c r="BV537" s="12"/>
      <c r="BW537" s="12"/>
      <c r="BX537" s="12"/>
      <c r="BY537" s="12"/>
      <c r="BZ537" s="12"/>
      <c r="CA537" s="12"/>
      <c r="CB537" s="12"/>
      <c r="CC537" s="12"/>
    </row>
    <row r="538" spans="1:81" ht="15.75" x14ac:dyDescent="0.25">
      <c r="A538" s="20"/>
      <c r="B538" s="29"/>
      <c r="C538" s="29"/>
      <c r="D538" s="29"/>
      <c r="E538" s="29"/>
      <c r="F538" s="26"/>
      <c r="G538" s="13"/>
      <c r="H538" s="20"/>
      <c r="I538" s="22"/>
      <c r="J538" s="22"/>
      <c r="K538" s="22"/>
      <c r="L538" s="22"/>
      <c r="M538" s="24"/>
      <c r="N538" s="22"/>
      <c r="O538" s="104"/>
      <c r="P538" s="12"/>
      <c r="Q538" s="12"/>
      <c r="R538" s="12"/>
      <c r="S538" s="12"/>
      <c r="T538" s="12"/>
      <c r="U538" s="12"/>
      <c r="V538" s="12"/>
      <c r="W538" s="12"/>
      <c r="X538" s="12"/>
      <c r="Y538" s="12"/>
      <c r="Z538" s="12"/>
      <c r="AA538" s="12"/>
      <c r="AB538" s="12"/>
      <c r="AC538" s="12"/>
      <c r="AD538" s="12"/>
      <c r="AE538" s="12"/>
      <c r="AF538" s="12"/>
      <c r="AG538" s="12"/>
      <c r="AH538" s="12"/>
      <c r="AI538" s="12"/>
      <c r="AJ538" s="12"/>
      <c r="AK538" s="12"/>
      <c r="AL538" s="12"/>
      <c r="AM538" s="12"/>
      <c r="AN538" s="12"/>
      <c r="AO538" s="12"/>
      <c r="AP538" s="12"/>
      <c r="AQ538" s="12"/>
      <c r="AR538" s="12"/>
      <c r="AS538" s="12"/>
      <c r="AT538" s="12"/>
      <c r="AU538" s="12"/>
      <c r="AV538" s="12"/>
      <c r="AW538" s="12"/>
      <c r="AX538" s="12"/>
      <c r="AY538" s="12"/>
      <c r="AZ538" s="12"/>
      <c r="BA538" s="12"/>
      <c r="BB538" s="12"/>
      <c r="BC538" s="12"/>
      <c r="BD538" s="12"/>
      <c r="BE538" s="12"/>
      <c r="BF538" s="12"/>
      <c r="BG538" s="12"/>
      <c r="BH538" s="12"/>
      <c r="BI538" s="12"/>
      <c r="BJ538" s="12"/>
      <c r="BK538" s="12"/>
      <c r="BL538" s="12"/>
      <c r="BM538" s="12"/>
      <c r="BN538" s="12"/>
      <c r="BO538" s="12"/>
      <c r="BP538" s="12"/>
      <c r="BQ538" s="12"/>
      <c r="BR538" s="12"/>
      <c r="BS538" s="12"/>
      <c r="BT538" s="12"/>
      <c r="BU538" s="12"/>
      <c r="BV538" s="12"/>
      <c r="BW538" s="12"/>
      <c r="BX538" s="12"/>
      <c r="BY538" s="12"/>
      <c r="BZ538" s="12"/>
      <c r="CA538" s="12"/>
      <c r="CB538" s="12"/>
      <c r="CC538" s="12"/>
    </row>
    <row r="539" spans="1:81" ht="15.75" x14ac:dyDescent="0.25">
      <c r="A539" s="20"/>
      <c r="B539" s="29"/>
      <c r="C539" s="29"/>
      <c r="D539" s="29"/>
      <c r="E539" s="29"/>
      <c r="F539" s="26"/>
      <c r="G539" s="13"/>
      <c r="H539" s="20"/>
      <c r="I539" s="22"/>
      <c r="J539" s="22"/>
      <c r="K539" s="22"/>
      <c r="L539" s="22"/>
      <c r="M539" s="24"/>
      <c r="N539" s="22"/>
      <c r="O539" s="104"/>
      <c r="P539" s="12"/>
      <c r="Q539" s="12"/>
      <c r="R539" s="12"/>
      <c r="S539" s="12"/>
      <c r="T539" s="12"/>
      <c r="U539" s="12"/>
      <c r="V539" s="12"/>
      <c r="W539" s="12"/>
      <c r="X539" s="12"/>
      <c r="Y539" s="12"/>
      <c r="Z539" s="12"/>
      <c r="AA539" s="12"/>
      <c r="AB539" s="12"/>
      <c r="AC539" s="12"/>
      <c r="AD539" s="12"/>
      <c r="AE539" s="12"/>
      <c r="AF539" s="12"/>
      <c r="AG539" s="12"/>
      <c r="AH539" s="12"/>
      <c r="AI539" s="12"/>
      <c r="AJ539" s="12"/>
      <c r="AK539" s="12"/>
      <c r="AL539" s="12"/>
      <c r="AM539" s="12"/>
      <c r="AN539" s="12"/>
      <c r="AO539" s="12"/>
      <c r="AP539" s="12"/>
      <c r="AQ539" s="12"/>
      <c r="AR539" s="12"/>
      <c r="AS539" s="12"/>
      <c r="AT539" s="12"/>
      <c r="AU539" s="12"/>
      <c r="AV539" s="12"/>
      <c r="AW539" s="12"/>
      <c r="AX539" s="12"/>
      <c r="AY539" s="12"/>
      <c r="AZ539" s="12"/>
      <c r="BA539" s="12"/>
      <c r="BB539" s="12"/>
      <c r="BC539" s="12"/>
      <c r="BD539" s="12"/>
      <c r="BE539" s="12"/>
      <c r="BF539" s="12"/>
      <c r="BG539" s="12"/>
      <c r="BH539" s="12"/>
      <c r="BI539" s="12"/>
      <c r="BJ539" s="12"/>
      <c r="BK539" s="12"/>
      <c r="BL539" s="12"/>
      <c r="BM539" s="12"/>
      <c r="BN539" s="12"/>
      <c r="BO539" s="12"/>
      <c r="BP539" s="12"/>
      <c r="BQ539" s="12"/>
      <c r="BR539" s="12"/>
      <c r="BS539" s="12"/>
      <c r="BT539" s="12"/>
      <c r="BU539" s="12"/>
      <c r="BV539" s="12"/>
      <c r="BW539" s="12"/>
      <c r="BX539" s="12"/>
      <c r="BY539" s="12"/>
      <c r="BZ539" s="12"/>
      <c r="CA539" s="12"/>
      <c r="CB539" s="12"/>
      <c r="CC539" s="12"/>
    </row>
    <row r="540" spans="1:81" ht="15.75" x14ac:dyDescent="0.25">
      <c r="A540" s="20"/>
      <c r="B540" s="29"/>
      <c r="C540" s="29"/>
      <c r="D540" s="29"/>
      <c r="E540" s="29"/>
      <c r="F540" s="26"/>
      <c r="G540" s="13"/>
      <c r="H540" s="20"/>
      <c r="I540" s="22"/>
      <c r="J540" s="22"/>
      <c r="K540" s="22"/>
      <c r="L540" s="22"/>
      <c r="M540" s="24"/>
      <c r="N540" s="22"/>
      <c r="O540" s="104"/>
      <c r="P540" s="12"/>
      <c r="Q540" s="12"/>
      <c r="R540" s="12"/>
      <c r="S540" s="12"/>
      <c r="T540" s="12"/>
      <c r="U540" s="12"/>
      <c r="V540" s="12"/>
      <c r="W540" s="12"/>
      <c r="X540" s="12"/>
      <c r="Y540" s="12"/>
      <c r="Z540" s="12"/>
      <c r="AA540" s="12"/>
      <c r="AB540" s="12"/>
      <c r="AC540" s="12"/>
      <c r="AD540" s="12"/>
      <c r="AE540" s="12"/>
      <c r="AF540" s="12"/>
      <c r="AG540" s="12"/>
      <c r="AH540" s="12"/>
      <c r="AI540" s="12"/>
      <c r="AJ540" s="12"/>
      <c r="AK540" s="12"/>
      <c r="AL540" s="12"/>
      <c r="AM540" s="12"/>
      <c r="AN540" s="12"/>
      <c r="AO540" s="12"/>
      <c r="AP540" s="12"/>
      <c r="AQ540" s="12"/>
      <c r="AR540" s="12"/>
      <c r="AS540" s="12"/>
      <c r="AT540" s="12"/>
      <c r="AU540" s="12"/>
      <c r="AV540" s="12"/>
      <c r="AW540" s="12"/>
      <c r="AX540" s="12"/>
      <c r="AY540" s="12"/>
      <c r="AZ540" s="12"/>
      <c r="BA540" s="12"/>
      <c r="BB540" s="12"/>
      <c r="BC540" s="12"/>
      <c r="BD540" s="12"/>
      <c r="BE540" s="12"/>
      <c r="BF540" s="12"/>
      <c r="BG540" s="12"/>
      <c r="BH540" s="12"/>
      <c r="BI540" s="12"/>
      <c r="BJ540" s="12"/>
      <c r="BK540" s="12"/>
      <c r="BL540" s="12"/>
      <c r="BM540" s="12"/>
      <c r="BN540" s="12"/>
      <c r="BO540" s="12"/>
      <c r="BP540" s="12"/>
      <c r="BQ540" s="12"/>
      <c r="BR540" s="12"/>
      <c r="BS540" s="12"/>
      <c r="BT540" s="12"/>
      <c r="BU540" s="12"/>
      <c r="BV540" s="12"/>
      <c r="BW540" s="12"/>
      <c r="BX540" s="12"/>
      <c r="BY540" s="12"/>
      <c r="BZ540" s="12"/>
      <c r="CA540" s="12"/>
      <c r="CB540" s="12"/>
      <c r="CC540" s="12"/>
    </row>
    <row r="541" spans="1:81" ht="15.75" x14ac:dyDescent="0.25">
      <c r="A541" s="20"/>
      <c r="B541" s="29"/>
      <c r="C541" s="29"/>
      <c r="D541" s="29"/>
      <c r="E541" s="29"/>
      <c r="F541" s="26"/>
      <c r="G541" s="13"/>
      <c r="H541" s="20"/>
      <c r="I541" s="22"/>
      <c r="J541" s="22"/>
      <c r="K541" s="22"/>
      <c r="L541" s="22"/>
      <c r="M541" s="24"/>
      <c r="N541" s="22"/>
      <c r="O541" s="104"/>
      <c r="P541" s="12"/>
      <c r="Q541" s="12"/>
      <c r="R541" s="12"/>
      <c r="S541" s="12"/>
      <c r="T541" s="12"/>
      <c r="U541" s="12"/>
      <c r="V541" s="12"/>
      <c r="W541" s="12"/>
      <c r="X541" s="12"/>
      <c r="Y541" s="12"/>
      <c r="Z541" s="12"/>
      <c r="AA541" s="12"/>
      <c r="AB541" s="12"/>
      <c r="AC541" s="12"/>
      <c r="AD541" s="12"/>
      <c r="AE541" s="12"/>
      <c r="AF541" s="12"/>
      <c r="AG541" s="12"/>
      <c r="AH541" s="12"/>
      <c r="AI541" s="12"/>
      <c r="AJ541" s="12"/>
      <c r="AK541" s="12"/>
      <c r="AL541" s="12"/>
      <c r="AM541" s="12"/>
      <c r="AN541" s="12"/>
      <c r="AO541" s="12"/>
      <c r="AP541" s="12"/>
      <c r="AQ541" s="12"/>
      <c r="AR541" s="12"/>
      <c r="AS541" s="12"/>
      <c r="AT541" s="12"/>
      <c r="AU541" s="12"/>
      <c r="AV541" s="12"/>
      <c r="AW541" s="12"/>
      <c r="AX541" s="12"/>
      <c r="AY541" s="12"/>
      <c r="AZ541" s="12"/>
      <c r="BA541" s="12"/>
      <c r="BB541" s="12"/>
      <c r="BC541" s="12"/>
      <c r="BD541" s="12"/>
      <c r="BE541" s="12"/>
      <c r="BF541" s="12"/>
      <c r="BG541" s="12"/>
      <c r="BH541" s="12"/>
      <c r="BI541" s="12"/>
      <c r="BJ541" s="12"/>
      <c r="BK541" s="12"/>
      <c r="BL541" s="12"/>
      <c r="BM541" s="12"/>
      <c r="BN541" s="12"/>
      <c r="BO541" s="12"/>
      <c r="BP541" s="12"/>
      <c r="BQ541" s="12"/>
      <c r="BR541" s="12"/>
      <c r="BS541" s="12"/>
      <c r="BT541" s="12"/>
      <c r="BU541" s="12"/>
      <c r="BV541" s="12"/>
      <c r="BW541" s="12"/>
      <c r="BX541" s="12"/>
      <c r="BY541" s="12"/>
      <c r="BZ541" s="12"/>
      <c r="CA541" s="12"/>
      <c r="CB541" s="12"/>
      <c r="CC541" s="12"/>
    </row>
    <row r="542" spans="1:81" ht="15.75" x14ac:dyDescent="0.25">
      <c r="A542" s="20"/>
      <c r="B542" s="29"/>
      <c r="C542" s="29"/>
      <c r="D542" s="29"/>
      <c r="E542" s="29"/>
      <c r="F542" s="26"/>
      <c r="G542" s="13"/>
      <c r="H542" s="20"/>
      <c r="I542" s="22"/>
      <c r="J542" s="22"/>
      <c r="K542" s="22"/>
      <c r="L542" s="22"/>
      <c r="M542" s="24"/>
      <c r="N542" s="22"/>
      <c r="O542" s="104"/>
      <c r="P542" s="12"/>
      <c r="Q542" s="12"/>
      <c r="R542" s="12"/>
      <c r="S542" s="12"/>
      <c r="T542" s="12"/>
      <c r="U542" s="12"/>
      <c r="V542" s="12"/>
      <c r="W542" s="12"/>
      <c r="X542" s="12"/>
      <c r="Y542" s="12"/>
      <c r="Z542" s="12"/>
      <c r="AA542" s="12"/>
      <c r="AB542" s="12"/>
      <c r="AC542" s="12"/>
      <c r="AD542" s="12"/>
      <c r="AE542" s="12"/>
      <c r="AF542" s="12"/>
      <c r="AG542" s="12"/>
      <c r="AH542" s="12"/>
      <c r="AI542" s="12"/>
      <c r="AJ542" s="12"/>
      <c r="AK542" s="12"/>
      <c r="AL542" s="12"/>
      <c r="AM542" s="12"/>
      <c r="AN542" s="12"/>
      <c r="AO542" s="12"/>
      <c r="AP542" s="12"/>
      <c r="AQ542" s="12"/>
      <c r="AR542" s="12"/>
      <c r="AS542" s="12"/>
      <c r="AT542" s="12"/>
      <c r="AU542" s="12"/>
      <c r="AV542" s="12"/>
      <c r="AW542" s="12"/>
      <c r="AX542" s="12"/>
      <c r="AY542" s="12"/>
      <c r="AZ542" s="12"/>
      <c r="BA542" s="12"/>
      <c r="BB542" s="12"/>
      <c r="BC542" s="12"/>
      <c r="BD542" s="12"/>
      <c r="BE542" s="12"/>
      <c r="BF542" s="12"/>
      <c r="BG542" s="12"/>
      <c r="BH542" s="12"/>
      <c r="BI542" s="12"/>
      <c r="BJ542" s="12"/>
      <c r="BK542" s="12"/>
      <c r="BL542" s="12"/>
      <c r="BM542" s="12"/>
      <c r="BN542" s="12"/>
      <c r="BO542" s="12"/>
      <c r="BP542" s="12"/>
      <c r="BQ542" s="12"/>
      <c r="BR542" s="12"/>
      <c r="BS542" s="12"/>
      <c r="BT542" s="12"/>
      <c r="BU542" s="12"/>
      <c r="BV542" s="12"/>
      <c r="BW542" s="12"/>
      <c r="BX542" s="12"/>
      <c r="BY542" s="12"/>
      <c r="BZ542" s="12"/>
      <c r="CA542" s="12"/>
      <c r="CB542" s="12"/>
      <c r="CC542" s="12"/>
    </row>
    <row r="543" spans="1:81" ht="15.75" x14ac:dyDescent="0.25">
      <c r="A543" s="20"/>
      <c r="B543" s="29"/>
      <c r="C543" s="29"/>
      <c r="D543" s="29"/>
      <c r="E543" s="29"/>
      <c r="F543" s="26"/>
      <c r="G543" s="13"/>
      <c r="H543" s="20"/>
      <c r="I543" s="22"/>
      <c r="J543" s="22"/>
      <c r="K543" s="22"/>
      <c r="L543" s="22"/>
      <c r="M543" s="24"/>
      <c r="N543" s="22"/>
      <c r="O543" s="104"/>
      <c r="P543" s="12"/>
      <c r="Q543" s="12"/>
      <c r="R543" s="12"/>
      <c r="S543" s="12"/>
      <c r="T543" s="12"/>
      <c r="U543" s="12"/>
      <c r="V543" s="12"/>
      <c r="W543" s="12"/>
      <c r="X543" s="12"/>
      <c r="Y543" s="12"/>
      <c r="Z543" s="12"/>
      <c r="AA543" s="12"/>
      <c r="AB543" s="12"/>
      <c r="AC543" s="12"/>
      <c r="AD543" s="12"/>
      <c r="AE543" s="12"/>
      <c r="AF543" s="12"/>
      <c r="AG543" s="12"/>
      <c r="AH543" s="12"/>
      <c r="AI543" s="12"/>
      <c r="AJ543" s="12"/>
      <c r="AK543" s="12"/>
      <c r="AL543" s="12"/>
      <c r="AM543" s="12"/>
      <c r="AN543" s="12"/>
      <c r="AO543" s="12"/>
      <c r="AP543" s="12"/>
      <c r="AQ543" s="12"/>
      <c r="AR543" s="12"/>
      <c r="AS543" s="12"/>
      <c r="AT543" s="12"/>
      <c r="AU543" s="12"/>
      <c r="AV543" s="12"/>
      <c r="AW543" s="12"/>
      <c r="AX543" s="12"/>
      <c r="AY543" s="12"/>
      <c r="AZ543" s="12"/>
      <c r="BA543" s="12"/>
      <c r="BB543" s="12"/>
      <c r="BC543" s="12"/>
      <c r="BD543" s="12"/>
      <c r="BE543" s="12"/>
      <c r="BF543" s="12"/>
      <c r="BG543" s="12"/>
      <c r="BH543" s="12"/>
      <c r="BI543" s="12"/>
      <c r="BJ543" s="12"/>
      <c r="BK543" s="12"/>
      <c r="BL543" s="12"/>
      <c r="BM543" s="12"/>
      <c r="BN543" s="12"/>
      <c r="BO543" s="12"/>
      <c r="BP543" s="12"/>
      <c r="BQ543" s="12"/>
      <c r="BR543" s="12"/>
      <c r="BS543" s="12"/>
      <c r="BT543" s="12"/>
      <c r="BU543" s="12"/>
      <c r="BV543" s="12"/>
      <c r="BW543" s="12"/>
      <c r="BX543" s="12"/>
      <c r="BY543" s="12"/>
      <c r="BZ543" s="12"/>
      <c r="CA543" s="12"/>
      <c r="CB543" s="12"/>
      <c r="CC543" s="12"/>
    </row>
    <row r="544" spans="1:81" ht="15.75" x14ac:dyDescent="0.25">
      <c r="A544" s="20"/>
      <c r="B544" s="29"/>
      <c r="C544" s="29"/>
      <c r="D544" s="29"/>
      <c r="E544" s="29"/>
      <c r="F544" s="26"/>
      <c r="G544" s="13"/>
      <c r="H544" s="20"/>
      <c r="I544" s="22"/>
      <c r="J544" s="22"/>
      <c r="K544" s="22"/>
      <c r="L544" s="22"/>
      <c r="M544" s="24"/>
      <c r="N544" s="22"/>
      <c r="O544" s="104"/>
      <c r="P544" s="12"/>
      <c r="Q544" s="12"/>
      <c r="R544" s="12"/>
      <c r="S544" s="12"/>
      <c r="T544" s="12"/>
      <c r="U544" s="12"/>
      <c r="V544" s="12"/>
      <c r="W544" s="12"/>
      <c r="X544" s="12"/>
      <c r="Y544" s="12"/>
      <c r="Z544" s="12"/>
      <c r="AA544" s="12"/>
      <c r="AB544" s="12"/>
      <c r="AC544" s="12"/>
      <c r="AD544" s="12"/>
      <c r="AE544" s="12"/>
      <c r="AF544" s="12"/>
      <c r="AG544" s="12"/>
      <c r="AH544" s="12"/>
      <c r="AI544" s="12"/>
      <c r="AJ544" s="12"/>
      <c r="AK544" s="12"/>
      <c r="AL544" s="12"/>
      <c r="AM544" s="12"/>
      <c r="AN544" s="12"/>
      <c r="AO544" s="12"/>
      <c r="AP544" s="12"/>
      <c r="AQ544" s="12"/>
      <c r="AR544" s="12"/>
      <c r="AS544" s="12"/>
      <c r="AT544" s="12"/>
      <c r="AU544" s="12"/>
      <c r="AV544" s="12"/>
      <c r="AW544" s="12"/>
      <c r="AX544" s="12"/>
      <c r="AY544" s="12"/>
      <c r="AZ544" s="12"/>
      <c r="BA544" s="12"/>
      <c r="BB544" s="12"/>
      <c r="BC544" s="12"/>
      <c r="BD544" s="12"/>
      <c r="BE544" s="12"/>
      <c r="BF544" s="12"/>
      <c r="BG544" s="12"/>
      <c r="BH544" s="12"/>
      <c r="BI544" s="12"/>
      <c r="BJ544" s="12"/>
      <c r="BK544" s="12"/>
      <c r="BL544" s="12"/>
      <c r="BM544" s="12"/>
      <c r="BN544" s="12"/>
      <c r="BO544" s="12"/>
      <c r="BP544" s="12"/>
      <c r="BQ544" s="12"/>
      <c r="BR544" s="12"/>
      <c r="BS544" s="12"/>
      <c r="BT544" s="12"/>
      <c r="BU544" s="12"/>
      <c r="BV544" s="12"/>
      <c r="BW544" s="12"/>
      <c r="BX544" s="12"/>
      <c r="BY544" s="12"/>
      <c r="BZ544" s="12"/>
      <c r="CA544" s="12"/>
      <c r="CB544" s="12"/>
      <c r="CC544" s="12"/>
    </row>
    <row r="545" spans="1:81" ht="15.75" x14ac:dyDescent="0.25">
      <c r="A545" s="20"/>
      <c r="B545" s="29"/>
      <c r="C545" s="29"/>
      <c r="D545" s="29"/>
      <c r="E545" s="29"/>
      <c r="F545" s="26"/>
      <c r="G545" s="13"/>
      <c r="H545" s="20"/>
      <c r="I545" s="22"/>
      <c r="J545" s="22"/>
      <c r="K545" s="22"/>
      <c r="L545" s="22"/>
      <c r="M545" s="24"/>
      <c r="N545" s="22"/>
      <c r="O545" s="104"/>
      <c r="P545" s="12"/>
      <c r="Q545" s="12"/>
      <c r="R545" s="12"/>
      <c r="S545" s="12"/>
      <c r="T545" s="12"/>
      <c r="U545" s="12"/>
      <c r="V545" s="12"/>
      <c r="W545" s="12"/>
      <c r="X545" s="12"/>
      <c r="Y545" s="12"/>
      <c r="Z545" s="12"/>
      <c r="AA545" s="12"/>
      <c r="AB545" s="12"/>
      <c r="AC545" s="12"/>
      <c r="AD545" s="12"/>
      <c r="AE545" s="12"/>
      <c r="AF545" s="12"/>
      <c r="AG545" s="12"/>
      <c r="AH545" s="12"/>
      <c r="AI545" s="12"/>
      <c r="AJ545" s="12"/>
      <c r="AK545" s="12"/>
      <c r="AL545" s="12"/>
      <c r="AM545" s="12"/>
      <c r="AN545" s="12"/>
      <c r="AO545" s="12"/>
      <c r="AP545" s="12"/>
      <c r="AQ545" s="12"/>
      <c r="AR545" s="12"/>
      <c r="AS545" s="12"/>
      <c r="AT545" s="12"/>
      <c r="AU545" s="12"/>
      <c r="AV545" s="12"/>
      <c r="AW545" s="12"/>
      <c r="AX545" s="12"/>
      <c r="AY545" s="12"/>
      <c r="AZ545" s="12"/>
      <c r="BA545" s="12"/>
      <c r="BB545" s="12"/>
      <c r="BC545" s="12"/>
      <c r="BD545" s="12"/>
      <c r="BE545" s="12"/>
      <c r="BF545" s="12"/>
      <c r="BG545" s="12"/>
      <c r="BH545" s="12"/>
      <c r="BI545" s="12"/>
      <c r="BJ545" s="12"/>
      <c r="BK545" s="12"/>
      <c r="BL545" s="12"/>
      <c r="BM545" s="12"/>
      <c r="BN545" s="12"/>
      <c r="BO545" s="12"/>
      <c r="BP545" s="12"/>
      <c r="BQ545" s="12"/>
      <c r="BR545" s="12"/>
      <c r="BS545" s="12"/>
      <c r="BT545" s="12"/>
      <c r="BU545" s="12"/>
      <c r="BV545" s="12"/>
      <c r="BW545" s="12"/>
      <c r="BX545" s="12"/>
      <c r="BY545" s="12"/>
      <c r="BZ545" s="12"/>
      <c r="CA545" s="12"/>
      <c r="CB545" s="12"/>
      <c r="CC545" s="12"/>
    </row>
    <row r="546" spans="1:81" ht="15.75" x14ac:dyDescent="0.25">
      <c r="A546" s="20"/>
      <c r="B546" s="29"/>
      <c r="C546" s="29"/>
      <c r="D546" s="29"/>
      <c r="E546" s="29"/>
      <c r="F546" s="26"/>
      <c r="G546" s="13"/>
      <c r="H546" s="20"/>
      <c r="I546" s="22"/>
      <c r="J546" s="22"/>
      <c r="K546" s="22"/>
      <c r="L546" s="22"/>
      <c r="M546" s="24"/>
      <c r="N546" s="22"/>
      <c r="O546" s="104"/>
      <c r="P546" s="12"/>
      <c r="Q546" s="12"/>
      <c r="R546" s="12"/>
      <c r="S546" s="12"/>
      <c r="T546" s="12"/>
      <c r="U546" s="12"/>
      <c r="V546" s="12"/>
      <c r="W546" s="12"/>
      <c r="X546" s="12"/>
      <c r="Y546" s="12"/>
      <c r="Z546" s="12"/>
      <c r="AA546" s="12"/>
      <c r="AB546" s="12"/>
      <c r="AC546" s="12"/>
      <c r="AD546" s="12"/>
      <c r="AE546" s="12"/>
      <c r="AF546" s="12"/>
      <c r="AG546" s="12"/>
      <c r="AH546" s="12"/>
      <c r="AI546" s="12"/>
      <c r="AJ546" s="12"/>
      <c r="AK546" s="12"/>
      <c r="AL546" s="12"/>
      <c r="AM546" s="12"/>
      <c r="AN546" s="12"/>
      <c r="AO546" s="12"/>
      <c r="AP546" s="12"/>
      <c r="AQ546" s="12"/>
      <c r="AR546" s="12"/>
      <c r="AS546" s="12"/>
      <c r="AT546" s="12"/>
      <c r="AU546" s="12"/>
      <c r="AV546" s="12"/>
      <c r="AW546" s="12"/>
      <c r="AX546" s="12"/>
      <c r="AY546" s="12"/>
      <c r="AZ546" s="12"/>
      <c r="BA546" s="12"/>
      <c r="BB546" s="12"/>
      <c r="BC546" s="12"/>
      <c r="BD546" s="12"/>
      <c r="BE546" s="12"/>
      <c r="BF546" s="12"/>
      <c r="BG546" s="12"/>
      <c r="BH546" s="12"/>
      <c r="BI546" s="12"/>
      <c r="BJ546" s="12"/>
      <c r="BK546" s="12"/>
      <c r="BL546" s="12"/>
      <c r="BM546" s="12"/>
      <c r="BN546" s="12"/>
      <c r="BO546" s="12"/>
      <c r="BP546" s="12"/>
      <c r="BQ546" s="12"/>
      <c r="BR546" s="12"/>
      <c r="BS546" s="12"/>
      <c r="BT546" s="12"/>
      <c r="BU546" s="12"/>
      <c r="BV546" s="12"/>
      <c r="BW546" s="12"/>
      <c r="BX546" s="12"/>
      <c r="BY546" s="12"/>
      <c r="BZ546" s="12"/>
      <c r="CA546" s="12"/>
      <c r="CB546" s="12"/>
      <c r="CC546" s="12"/>
    </row>
    <row r="547" spans="1:81" ht="15.75" x14ac:dyDescent="0.25">
      <c r="A547" s="20"/>
      <c r="B547" s="29"/>
      <c r="C547" s="29"/>
      <c r="D547" s="29"/>
      <c r="E547" s="29"/>
      <c r="F547" s="26"/>
      <c r="G547" s="13"/>
      <c r="H547" s="20"/>
      <c r="I547" s="22"/>
      <c r="J547" s="22"/>
      <c r="K547" s="22"/>
      <c r="L547" s="22"/>
      <c r="M547" s="24"/>
      <c r="N547" s="22"/>
      <c r="O547" s="104"/>
      <c r="P547" s="12"/>
      <c r="Q547" s="12"/>
      <c r="R547" s="12"/>
      <c r="S547" s="12"/>
      <c r="T547" s="12"/>
      <c r="U547" s="12"/>
      <c r="V547" s="12"/>
      <c r="W547" s="12"/>
      <c r="X547" s="12"/>
      <c r="Y547" s="12"/>
      <c r="Z547" s="12"/>
      <c r="AA547" s="12"/>
      <c r="AB547" s="12"/>
      <c r="AC547" s="12"/>
      <c r="AD547" s="12"/>
      <c r="AE547" s="12"/>
      <c r="AF547" s="12"/>
      <c r="AG547" s="12"/>
      <c r="AH547" s="12"/>
      <c r="AI547" s="12"/>
      <c r="AJ547" s="12"/>
      <c r="AK547" s="12"/>
      <c r="AL547" s="12"/>
      <c r="AM547" s="12"/>
      <c r="AN547" s="12"/>
      <c r="AO547" s="12"/>
      <c r="AP547" s="12"/>
      <c r="AQ547" s="12"/>
      <c r="AR547" s="12"/>
      <c r="AS547" s="12"/>
      <c r="AT547" s="12"/>
      <c r="AU547" s="12"/>
      <c r="AV547" s="12"/>
      <c r="AW547" s="12"/>
      <c r="AX547" s="12"/>
      <c r="AY547" s="12"/>
      <c r="AZ547" s="12"/>
      <c r="BA547" s="12"/>
      <c r="BB547" s="12"/>
      <c r="BC547" s="12"/>
      <c r="BD547" s="12"/>
      <c r="BE547" s="12"/>
      <c r="BF547" s="12"/>
      <c r="BG547" s="12"/>
      <c r="BH547" s="12"/>
      <c r="BI547" s="12"/>
      <c r="BJ547" s="12"/>
      <c r="BK547" s="12"/>
      <c r="BL547" s="12"/>
      <c r="BM547" s="12"/>
      <c r="BN547" s="12"/>
      <c r="BO547" s="12"/>
      <c r="BP547" s="12"/>
      <c r="BQ547" s="12"/>
      <c r="BR547" s="12"/>
      <c r="BS547" s="12"/>
      <c r="BT547" s="12"/>
      <c r="BU547" s="12"/>
      <c r="BV547" s="12"/>
      <c r="BW547" s="12"/>
      <c r="BX547" s="12"/>
      <c r="BY547" s="12"/>
      <c r="BZ547" s="12"/>
      <c r="CA547" s="12"/>
      <c r="CB547" s="12"/>
      <c r="CC547" s="12"/>
    </row>
    <row r="548" spans="1:81" ht="15.75" x14ac:dyDescent="0.25">
      <c r="A548" s="20"/>
      <c r="B548" s="29"/>
      <c r="C548" s="29"/>
      <c r="D548" s="29"/>
      <c r="E548" s="29"/>
      <c r="F548" s="26"/>
      <c r="G548" s="13"/>
      <c r="H548" s="20"/>
      <c r="I548" s="22"/>
      <c r="J548" s="22"/>
      <c r="K548" s="22"/>
      <c r="L548" s="22"/>
      <c r="M548" s="24"/>
      <c r="N548" s="22"/>
      <c r="O548" s="104"/>
      <c r="P548" s="12"/>
      <c r="Q548" s="12"/>
      <c r="R548" s="12"/>
      <c r="S548" s="12"/>
      <c r="T548" s="12"/>
      <c r="U548" s="12"/>
      <c r="V548" s="12"/>
      <c r="W548" s="12"/>
      <c r="X548" s="12"/>
      <c r="Y548" s="12"/>
      <c r="Z548" s="12"/>
      <c r="AA548" s="12"/>
      <c r="AB548" s="12"/>
      <c r="AC548" s="12"/>
      <c r="AD548" s="12"/>
      <c r="AE548" s="12"/>
      <c r="AF548" s="12"/>
      <c r="AG548" s="12"/>
      <c r="AH548" s="12"/>
      <c r="AI548" s="12"/>
      <c r="AJ548" s="12"/>
      <c r="AK548" s="12"/>
      <c r="AL548" s="12"/>
      <c r="AM548" s="12"/>
      <c r="AN548" s="12"/>
      <c r="AO548" s="12"/>
      <c r="AP548" s="12"/>
      <c r="AQ548" s="12"/>
      <c r="AR548" s="12"/>
      <c r="AS548" s="12"/>
      <c r="AT548" s="12"/>
      <c r="AU548" s="12"/>
      <c r="AV548" s="12"/>
      <c r="AW548" s="12"/>
      <c r="AX548" s="12"/>
      <c r="AY548" s="12"/>
      <c r="AZ548" s="12"/>
      <c r="BA548" s="12"/>
      <c r="BB548" s="12"/>
      <c r="BC548" s="12"/>
      <c r="BD548" s="12"/>
      <c r="BE548" s="12"/>
      <c r="BF548" s="12"/>
      <c r="BG548" s="12"/>
      <c r="BH548" s="12"/>
      <c r="BI548" s="12"/>
      <c r="BJ548" s="12"/>
      <c r="BK548" s="12"/>
      <c r="BL548" s="12"/>
      <c r="BM548" s="12"/>
      <c r="BN548" s="12"/>
      <c r="BO548" s="12"/>
      <c r="BP548" s="12"/>
      <c r="BQ548" s="12"/>
      <c r="BR548" s="12"/>
      <c r="BS548" s="12"/>
      <c r="BT548" s="12"/>
      <c r="BU548" s="12"/>
      <c r="BV548" s="12"/>
      <c r="BW548" s="12"/>
      <c r="BX548" s="12"/>
      <c r="BY548" s="12"/>
      <c r="BZ548" s="12"/>
      <c r="CA548" s="12"/>
      <c r="CB548" s="12"/>
      <c r="CC548" s="12"/>
    </row>
    <row r="549" spans="1:81" ht="15.75" x14ac:dyDescent="0.25">
      <c r="A549" s="20"/>
      <c r="B549" s="29"/>
      <c r="C549" s="29"/>
      <c r="D549" s="29"/>
      <c r="E549" s="29"/>
      <c r="F549" s="26"/>
      <c r="G549" s="13"/>
      <c r="H549" s="20"/>
      <c r="I549" s="22"/>
      <c r="J549" s="22"/>
      <c r="K549" s="22"/>
      <c r="L549" s="22"/>
      <c r="M549" s="24"/>
      <c r="N549" s="22"/>
      <c r="O549" s="104"/>
      <c r="P549" s="12"/>
      <c r="Q549" s="12"/>
      <c r="R549" s="12"/>
      <c r="S549" s="12"/>
      <c r="T549" s="12"/>
      <c r="U549" s="12"/>
      <c r="V549" s="12"/>
      <c r="W549" s="12"/>
      <c r="X549" s="12"/>
      <c r="Y549" s="12"/>
      <c r="Z549" s="12"/>
      <c r="AA549" s="12"/>
      <c r="AB549" s="12"/>
      <c r="AC549" s="12"/>
      <c r="AD549" s="12"/>
      <c r="AE549" s="12"/>
      <c r="AF549" s="12"/>
      <c r="AG549" s="12"/>
      <c r="AH549" s="12"/>
      <c r="AI549" s="12"/>
      <c r="AJ549" s="12"/>
      <c r="AK549" s="12"/>
      <c r="AL549" s="12"/>
      <c r="AM549" s="12"/>
      <c r="AN549" s="12"/>
      <c r="AO549" s="12"/>
      <c r="AP549" s="12"/>
      <c r="AQ549" s="12"/>
      <c r="AR549" s="12"/>
      <c r="AS549" s="12"/>
      <c r="AT549" s="12"/>
      <c r="AU549" s="12"/>
      <c r="AV549" s="12"/>
      <c r="AW549" s="12"/>
      <c r="AX549" s="12"/>
      <c r="AY549" s="12"/>
      <c r="AZ549" s="12"/>
      <c r="BA549" s="12"/>
      <c r="BB549" s="12"/>
      <c r="BC549" s="12"/>
      <c r="BD549" s="12"/>
      <c r="BE549" s="12"/>
      <c r="BF549" s="12"/>
      <c r="BG549" s="12"/>
      <c r="BH549" s="12"/>
      <c r="BI549" s="12"/>
      <c r="BJ549" s="12"/>
      <c r="BK549" s="12"/>
      <c r="BL549" s="12"/>
      <c r="BM549" s="12"/>
      <c r="BN549" s="12"/>
      <c r="BO549" s="12"/>
      <c r="BP549" s="12"/>
      <c r="BQ549" s="12"/>
      <c r="BR549" s="12"/>
      <c r="BS549" s="12"/>
      <c r="BT549" s="12"/>
      <c r="BU549" s="12"/>
      <c r="BV549" s="12"/>
      <c r="BW549" s="12"/>
      <c r="BX549" s="12"/>
      <c r="BY549" s="12"/>
      <c r="BZ549" s="12"/>
      <c r="CA549" s="12"/>
      <c r="CB549" s="12"/>
      <c r="CC549" s="12"/>
    </row>
    <row r="550" spans="1:81" ht="15.75" x14ac:dyDescent="0.25">
      <c r="A550" s="20"/>
      <c r="B550" s="29"/>
      <c r="C550" s="29"/>
      <c r="D550" s="29"/>
      <c r="E550" s="29"/>
      <c r="F550" s="26"/>
      <c r="G550" s="13"/>
      <c r="H550" s="20"/>
      <c r="I550" s="22"/>
      <c r="J550" s="22"/>
      <c r="K550" s="22"/>
      <c r="L550" s="22"/>
      <c r="M550" s="24"/>
      <c r="N550" s="22"/>
      <c r="O550" s="104"/>
      <c r="P550" s="12"/>
      <c r="Q550" s="12"/>
      <c r="R550" s="12"/>
      <c r="S550" s="12"/>
      <c r="T550" s="12"/>
      <c r="U550" s="12"/>
      <c r="V550" s="12"/>
      <c r="W550" s="12"/>
      <c r="X550" s="12"/>
      <c r="Y550" s="12"/>
      <c r="Z550" s="12"/>
      <c r="AA550" s="12"/>
      <c r="AB550" s="12"/>
      <c r="AC550" s="12"/>
      <c r="AD550" s="12"/>
      <c r="AE550" s="12"/>
      <c r="AF550" s="12"/>
      <c r="AG550" s="12"/>
      <c r="AH550" s="12"/>
      <c r="AI550" s="12"/>
      <c r="AJ550" s="12"/>
      <c r="AK550" s="12"/>
      <c r="AL550" s="12"/>
      <c r="AM550" s="12"/>
      <c r="AN550" s="12"/>
      <c r="AO550" s="12"/>
      <c r="AP550" s="12"/>
      <c r="AQ550" s="12"/>
      <c r="AR550" s="12"/>
      <c r="AS550" s="12"/>
      <c r="AT550" s="12"/>
      <c r="AU550" s="12"/>
      <c r="AV550" s="12"/>
      <c r="AW550" s="12"/>
      <c r="AX550" s="12"/>
      <c r="AY550" s="12"/>
      <c r="AZ550" s="12"/>
      <c r="BA550" s="12"/>
      <c r="BB550" s="12"/>
      <c r="BC550" s="12"/>
      <c r="BD550" s="12"/>
      <c r="BE550" s="12"/>
      <c r="BF550" s="12"/>
      <c r="BG550" s="12"/>
      <c r="BH550" s="12"/>
      <c r="BI550" s="12"/>
      <c r="BJ550" s="12"/>
      <c r="BK550" s="12"/>
      <c r="BL550" s="12"/>
      <c r="BM550" s="12"/>
      <c r="BN550" s="12"/>
      <c r="BO550" s="12"/>
      <c r="BP550" s="12"/>
      <c r="BQ550" s="12"/>
      <c r="BR550" s="12"/>
      <c r="BS550" s="12"/>
      <c r="BT550" s="12"/>
      <c r="BU550" s="12"/>
      <c r="BV550" s="12"/>
      <c r="BW550" s="12"/>
      <c r="BX550" s="12"/>
      <c r="BY550" s="12"/>
      <c r="BZ550" s="12"/>
      <c r="CA550" s="12"/>
      <c r="CB550" s="12"/>
      <c r="CC550" s="12"/>
    </row>
    <row r="551" spans="1:81" ht="15.75" x14ac:dyDescent="0.25">
      <c r="A551" s="20"/>
      <c r="B551" s="29"/>
      <c r="C551" s="29"/>
      <c r="D551" s="29"/>
      <c r="E551" s="29"/>
      <c r="F551" s="26"/>
      <c r="G551" s="13"/>
      <c r="H551" s="20"/>
      <c r="I551" s="22"/>
      <c r="J551" s="22"/>
      <c r="K551" s="22"/>
      <c r="L551" s="22"/>
      <c r="M551" s="24"/>
      <c r="N551" s="22"/>
      <c r="O551" s="104"/>
      <c r="P551" s="12"/>
      <c r="Q551" s="12"/>
      <c r="R551" s="12"/>
      <c r="S551" s="12"/>
      <c r="T551" s="12"/>
      <c r="U551" s="12"/>
      <c r="V551" s="12"/>
      <c r="W551" s="12"/>
      <c r="X551" s="12"/>
      <c r="Y551" s="12"/>
      <c r="Z551" s="12"/>
      <c r="AA551" s="12"/>
      <c r="AB551" s="12"/>
      <c r="AC551" s="12"/>
      <c r="AD551" s="12"/>
      <c r="AE551" s="12"/>
      <c r="AF551" s="12"/>
      <c r="AG551" s="12"/>
      <c r="AH551" s="12"/>
      <c r="AI551" s="12"/>
      <c r="AJ551" s="12"/>
      <c r="AK551" s="12"/>
      <c r="AL551" s="12"/>
      <c r="AM551" s="12"/>
      <c r="AN551" s="12"/>
      <c r="AO551" s="12"/>
      <c r="AP551" s="12"/>
      <c r="AQ551" s="12"/>
      <c r="AR551" s="12"/>
      <c r="AS551" s="12"/>
      <c r="AT551" s="12"/>
      <c r="AU551" s="12"/>
      <c r="AV551" s="12"/>
      <c r="AW551" s="12"/>
      <c r="AX551" s="12"/>
      <c r="AY551" s="12"/>
      <c r="AZ551" s="12"/>
      <c r="BA551" s="12"/>
      <c r="BB551" s="12"/>
      <c r="BC551" s="12"/>
      <c r="BD551" s="12"/>
      <c r="BE551" s="12"/>
      <c r="BF551" s="12"/>
      <c r="BG551" s="12"/>
      <c r="BH551" s="12"/>
      <c r="BI551" s="12"/>
      <c r="BJ551" s="12"/>
      <c r="BK551" s="12"/>
      <c r="BL551" s="12"/>
      <c r="BM551" s="12"/>
      <c r="BN551" s="12"/>
      <c r="BO551" s="12"/>
      <c r="BP551" s="12"/>
      <c r="BQ551" s="12"/>
      <c r="BR551" s="12"/>
      <c r="BS551" s="12"/>
      <c r="BT551" s="12"/>
      <c r="BU551" s="12"/>
      <c r="BV551" s="12"/>
      <c r="BW551" s="12"/>
      <c r="BX551" s="12"/>
      <c r="BY551" s="12"/>
      <c r="BZ551" s="12"/>
      <c r="CA551" s="12"/>
      <c r="CB551" s="12"/>
      <c r="CC551" s="12"/>
    </row>
    <row r="552" spans="1:81" ht="15.75" x14ac:dyDescent="0.25">
      <c r="A552" s="20"/>
      <c r="B552" s="29"/>
      <c r="C552" s="29"/>
      <c r="D552" s="29"/>
      <c r="E552" s="29"/>
      <c r="F552" s="26"/>
      <c r="G552" s="13"/>
      <c r="H552" s="20"/>
      <c r="I552" s="22"/>
      <c r="J552" s="22"/>
      <c r="K552" s="22"/>
      <c r="L552" s="22"/>
      <c r="M552" s="24"/>
      <c r="N552" s="22"/>
      <c r="O552" s="104"/>
      <c r="P552" s="12"/>
      <c r="Q552" s="12"/>
      <c r="R552" s="12"/>
      <c r="S552" s="12"/>
      <c r="T552" s="12"/>
      <c r="U552" s="12"/>
      <c r="V552" s="12"/>
      <c r="W552" s="12"/>
      <c r="X552" s="12"/>
      <c r="Y552" s="12"/>
      <c r="Z552" s="12"/>
      <c r="AA552" s="12"/>
      <c r="AB552" s="12"/>
      <c r="AC552" s="12"/>
      <c r="AD552" s="12"/>
      <c r="AE552" s="12"/>
      <c r="AF552" s="12"/>
      <c r="AG552" s="12"/>
      <c r="AH552" s="12"/>
      <c r="AI552" s="12"/>
      <c r="AJ552" s="12"/>
      <c r="AK552" s="12"/>
      <c r="AL552" s="12"/>
      <c r="AM552" s="12"/>
      <c r="AN552" s="12"/>
      <c r="AO552" s="12"/>
      <c r="AP552" s="12"/>
      <c r="AQ552" s="12"/>
      <c r="AR552" s="12"/>
      <c r="AS552" s="12"/>
      <c r="AT552" s="12"/>
      <c r="AU552" s="12"/>
      <c r="AV552" s="12"/>
      <c r="AW552" s="12"/>
      <c r="AX552" s="12"/>
      <c r="AY552" s="12"/>
      <c r="AZ552" s="12"/>
      <c r="BA552" s="12"/>
      <c r="BB552" s="12"/>
      <c r="BC552" s="12"/>
      <c r="BD552" s="12"/>
      <c r="BE552" s="12"/>
      <c r="BF552" s="12"/>
      <c r="BG552" s="12"/>
      <c r="BH552" s="12"/>
      <c r="BI552" s="12"/>
      <c r="BJ552" s="12"/>
      <c r="BK552" s="12"/>
      <c r="BL552" s="12"/>
      <c r="BM552" s="12"/>
      <c r="BN552" s="12"/>
      <c r="BO552" s="12"/>
      <c r="BP552" s="12"/>
      <c r="BQ552" s="12"/>
      <c r="BR552" s="12"/>
      <c r="BS552" s="12"/>
      <c r="BT552" s="12"/>
      <c r="BU552" s="12"/>
      <c r="BV552" s="12"/>
      <c r="BW552" s="12"/>
      <c r="BX552" s="12"/>
      <c r="BY552" s="12"/>
      <c r="BZ552" s="12"/>
      <c r="CA552" s="12"/>
      <c r="CB552" s="12"/>
      <c r="CC552" s="12"/>
    </row>
    <row r="553" spans="1:81" ht="15.75" x14ac:dyDescent="0.25">
      <c r="A553" s="20"/>
      <c r="B553" s="29"/>
      <c r="C553" s="29"/>
      <c r="D553" s="29"/>
      <c r="E553" s="29"/>
      <c r="F553" s="26"/>
      <c r="G553" s="13"/>
      <c r="H553" s="20"/>
      <c r="I553" s="22"/>
      <c r="J553" s="22"/>
      <c r="K553" s="22"/>
      <c r="L553" s="22"/>
      <c r="M553" s="24"/>
      <c r="N553" s="22"/>
      <c r="O553" s="104"/>
      <c r="P553" s="12"/>
      <c r="Q553" s="12"/>
      <c r="R553" s="12"/>
      <c r="S553" s="12"/>
      <c r="T553" s="12"/>
      <c r="U553" s="12"/>
      <c r="V553" s="12"/>
      <c r="W553" s="12"/>
      <c r="X553" s="12"/>
      <c r="Y553" s="12"/>
      <c r="Z553" s="12"/>
      <c r="AA553" s="12"/>
      <c r="AB553" s="12"/>
      <c r="AC553" s="12"/>
      <c r="AD553" s="12"/>
      <c r="AE553" s="12"/>
      <c r="AF553" s="12"/>
      <c r="AG553" s="12"/>
      <c r="AH553" s="12"/>
      <c r="AI553" s="12"/>
      <c r="AJ553" s="12"/>
      <c r="AK553" s="12"/>
      <c r="AL553" s="12"/>
      <c r="AM553" s="12"/>
      <c r="AN553" s="12"/>
      <c r="AO553" s="12"/>
      <c r="AP553" s="12"/>
      <c r="AQ553" s="12"/>
      <c r="AR553" s="12"/>
      <c r="AS553" s="12"/>
      <c r="AT553" s="12"/>
      <c r="AU553" s="12"/>
      <c r="AV553" s="12"/>
      <c r="AW553" s="12"/>
      <c r="AX553" s="12"/>
      <c r="AY553" s="12"/>
      <c r="AZ553" s="12"/>
      <c r="BA553" s="12"/>
      <c r="BB553" s="12"/>
      <c r="BC553" s="12"/>
      <c r="BD553" s="12"/>
      <c r="BE553" s="12"/>
      <c r="BF553" s="12"/>
      <c r="BG553" s="12"/>
      <c r="BH553" s="12"/>
      <c r="BI553" s="12"/>
      <c r="BJ553" s="12"/>
      <c r="BK553" s="12"/>
      <c r="BL553" s="12"/>
      <c r="BM553" s="12"/>
      <c r="BN553" s="12"/>
      <c r="BO553" s="12"/>
      <c r="BP553" s="12"/>
      <c r="BQ553" s="12"/>
      <c r="BR553" s="12"/>
      <c r="BS553" s="12"/>
      <c r="BT553" s="12"/>
      <c r="BU553" s="12"/>
      <c r="BV553" s="12"/>
      <c r="BW553" s="12"/>
      <c r="BX553" s="12"/>
      <c r="BY553" s="12"/>
      <c r="BZ553" s="12"/>
      <c r="CA553" s="12"/>
      <c r="CB553" s="12"/>
      <c r="CC553" s="12"/>
    </row>
    <row r="554" spans="1:81" ht="15.75" x14ac:dyDescent="0.25">
      <c r="A554" s="20"/>
      <c r="B554" s="29"/>
      <c r="C554" s="29"/>
      <c r="D554" s="29"/>
      <c r="E554" s="29"/>
      <c r="F554" s="26"/>
      <c r="G554" s="13"/>
      <c r="H554" s="20"/>
      <c r="I554" s="22"/>
      <c r="J554" s="22"/>
      <c r="K554" s="22"/>
      <c r="L554" s="22"/>
      <c r="M554" s="24"/>
      <c r="N554" s="22"/>
      <c r="O554" s="104"/>
      <c r="P554" s="12"/>
      <c r="Q554" s="12"/>
      <c r="R554" s="12"/>
      <c r="S554" s="12"/>
      <c r="T554" s="12"/>
      <c r="U554" s="12"/>
      <c r="V554" s="12"/>
      <c r="W554" s="12"/>
      <c r="X554" s="12"/>
      <c r="Y554" s="12"/>
      <c r="Z554" s="12"/>
      <c r="AA554" s="12"/>
      <c r="AB554" s="12"/>
      <c r="AC554" s="12"/>
      <c r="AD554" s="12"/>
      <c r="AE554" s="12"/>
      <c r="AF554" s="12"/>
      <c r="AG554" s="12"/>
      <c r="AH554" s="12"/>
      <c r="AI554" s="12"/>
      <c r="AJ554" s="12"/>
      <c r="AK554" s="12"/>
      <c r="AL554" s="12"/>
      <c r="AM554" s="12"/>
      <c r="AN554" s="12"/>
      <c r="AO554" s="12"/>
      <c r="AP554" s="12"/>
      <c r="AQ554" s="12"/>
      <c r="AR554" s="12"/>
      <c r="AS554" s="12"/>
      <c r="AT554" s="12"/>
      <c r="AU554" s="12"/>
      <c r="AV554" s="12"/>
      <c r="AW554" s="12"/>
      <c r="AX554" s="12"/>
      <c r="AY554" s="12"/>
      <c r="AZ554" s="12"/>
      <c r="BA554" s="12"/>
      <c r="BB554" s="12"/>
      <c r="BC554" s="12"/>
      <c r="BD554" s="12"/>
      <c r="BE554" s="12"/>
      <c r="BF554" s="12"/>
      <c r="BG554" s="12"/>
      <c r="BH554" s="12"/>
      <c r="BI554" s="12"/>
      <c r="BJ554" s="12"/>
      <c r="BK554" s="12"/>
      <c r="BL554" s="12"/>
      <c r="BM554" s="12"/>
      <c r="BN554" s="12"/>
      <c r="BO554" s="12"/>
      <c r="BP554" s="12"/>
      <c r="BQ554" s="12"/>
      <c r="BR554" s="12"/>
      <c r="BS554" s="12"/>
      <c r="BT554" s="12"/>
      <c r="BU554" s="12"/>
      <c r="BV554" s="12"/>
      <c r="BW554" s="12"/>
      <c r="BX554" s="12"/>
      <c r="BY554" s="12"/>
      <c r="BZ554" s="12"/>
      <c r="CA554" s="12"/>
      <c r="CB554" s="12"/>
      <c r="CC554" s="12"/>
    </row>
    <row r="555" spans="1:81" ht="15.75" x14ac:dyDescent="0.25">
      <c r="A555" s="20"/>
      <c r="B555" s="29"/>
      <c r="C555" s="29"/>
      <c r="D555" s="29"/>
      <c r="E555" s="29"/>
      <c r="F555" s="26"/>
      <c r="G555" s="13"/>
      <c r="H555" s="20"/>
      <c r="I555" s="22"/>
      <c r="J555" s="22"/>
      <c r="K555" s="22"/>
      <c r="L555" s="22"/>
      <c r="M555" s="24"/>
      <c r="N555" s="22"/>
      <c r="O555" s="104"/>
      <c r="P555" s="12"/>
      <c r="Q555" s="12"/>
      <c r="R555" s="12"/>
      <c r="S555" s="12"/>
      <c r="T555" s="12"/>
      <c r="U555" s="12"/>
      <c r="V555" s="12"/>
      <c r="W555" s="12"/>
      <c r="X555" s="12"/>
      <c r="Y555" s="12"/>
      <c r="Z555" s="12"/>
      <c r="AA555" s="12"/>
      <c r="AB555" s="12"/>
      <c r="AC555" s="12"/>
      <c r="AD555" s="12"/>
      <c r="AE555" s="12"/>
      <c r="AF555" s="12"/>
      <c r="AG555" s="12"/>
      <c r="AH555" s="12"/>
      <c r="AI555" s="12"/>
      <c r="AJ555" s="12"/>
      <c r="AK555" s="12"/>
      <c r="AL555" s="12"/>
      <c r="AM555" s="12"/>
      <c r="AN555" s="12"/>
      <c r="AO555" s="12"/>
      <c r="AP555" s="12"/>
      <c r="AQ555" s="12"/>
      <c r="AR555" s="12"/>
      <c r="AS555" s="12"/>
      <c r="AT555" s="12"/>
      <c r="AU555" s="12"/>
      <c r="AV555" s="12"/>
      <c r="AW555" s="12"/>
      <c r="AX555" s="12"/>
      <c r="AY555" s="12"/>
      <c r="AZ555" s="12"/>
      <c r="BA555" s="12"/>
      <c r="BB555" s="12"/>
      <c r="BC555" s="12"/>
      <c r="BD555" s="12"/>
      <c r="BE555" s="12"/>
      <c r="BF555" s="12"/>
      <c r="BG555" s="12"/>
      <c r="BH555" s="12"/>
      <c r="BI555" s="12"/>
      <c r="BJ555" s="12"/>
      <c r="BK555" s="12"/>
      <c r="BL555" s="12"/>
      <c r="BM555" s="12"/>
      <c r="BN555" s="12"/>
      <c r="BO555" s="12"/>
      <c r="BP555" s="12"/>
      <c r="BQ555" s="12"/>
      <c r="BR555" s="12"/>
      <c r="BS555" s="12"/>
      <c r="BT555" s="12"/>
      <c r="BU555" s="12"/>
      <c r="BV555" s="12"/>
      <c r="BW555" s="12"/>
      <c r="BX555" s="12"/>
      <c r="BY555" s="12"/>
      <c r="BZ555" s="12"/>
      <c r="CA555" s="12"/>
      <c r="CB555" s="12"/>
      <c r="CC555" s="12"/>
    </row>
    <row r="556" spans="1:81" ht="15.75" x14ac:dyDescent="0.25">
      <c r="A556" s="20"/>
      <c r="B556" s="29"/>
      <c r="C556" s="29"/>
      <c r="D556" s="29"/>
      <c r="E556" s="29"/>
      <c r="F556" s="26"/>
      <c r="G556" s="13"/>
      <c r="H556" s="20"/>
      <c r="I556" s="22"/>
      <c r="J556" s="22"/>
      <c r="K556" s="22"/>
      <c r="L556" s="22"/>
      <c r="M556" s="24"/>
      <c r="N556" s="22"/>
      <c r="O556" s="104"/>
      <c r="P556" s="12"/>
      <c r="Q556" s="12"/>
      <c r="R556" s="12"/>
      <c r="S556" s="12"/>
      <c r="T556" s="12"/>
      <c r="U556" s="12"/>
      <c r="V556" s="12"/>
      <c r="W556" s="12"/>
      <c r="X556" s="12"/>
      <c r="Y556" s="12"/>
      <c r="Z556" s="12"/>
      <c r="AA556" s="12"/>
      <c r="AB556" s="12"/>
      <c r="AC556" s="12"/>
      <c r="AD556" s="12"/>
      <c r="AE556" s="12"/>
      <c r="AF556" s="12"/>
      <c r="AG556" s="12"/>
      <c r="AH556" s="12"/>
      <c r="AI556" s="12"/>
      <c r="AJ556" s="12"/>
      <c r="AK556" s="12"/>
      <c r="AL556" s="12"/>
      <c r="AM556" s="12"/>
      <c r="AN556" s="12"/>
      <c r="AO556" s="12"/>
      <c r="AP556" s="12"/>
      <c r="AQ556" s="12"/>
      <c r="AR556" s="12"/>
      <c r="AS556" s="12"/>
      <c r="AT556" s="12"/>
      <c r="AU556" s="12"/>
      <c r="AV556" s="12"/>
      <c r="AW556" s="12"/>
      <c r="AX556" s="12"/>
      <c r="AY556" s="12"/>
      <c r="AZ556" s="12"/>
      <c r="BA556" s="12"/>
      <c r="BB556" s="12"/>
      <c r="BC556" s="12"/>
      <c r="BD556" s="12"/>
      <c r="BE556" s="12"/>
      <c r="BF556" s="12"/>
      <c r="BG556" s="12"/>
      <c r="BH556" s="12"/>
      <c r="BI556" s="12"/>
      <c r="BJ556" s="12"/>
      <c r="BK556" s="12"/>
      <c r="BL556" s="12"/>
      <c r="BM556" s="12"/>
      <c r="BN556" s="12"/>
      <c r="BO556" s="12"/>
      <c r="BP556" s="12"/>
      <c r="BQ556" s="12"/>
      <c r="BR556" s="12"/>
      <c r="BS556" s="12"/>
      <c r="BT556" s="12"/>
      <c r="BU556" s="12"/>
      <c r="BV556" s="12"/>
      <c r="BW556" s="12"/>
      <c r="BX556" s="12"/>
      <c r="BY556" s="12"/>
      <c r="BZ556" s="12"/>
      <c r="CA556" s="12"/>
      <c r="CB556" s="12"/>
      <c r="CC556" s="12"/>
    </row>
    <row r="557" spans="1:81" ht="15.75" x14ac:dyDescent="0.25">
      <c r="A557" s="20"/>
      <c r="B557" s="29"/>
      <c r="C557" s="29"/>
      <c r="D557" s="29"/>
      <c r="E557" s="29"/>
      <c r="F557" s="26"/>
      <c r="G557" s="13"/>
      <c r="H557" s="20"/>
      <c r="I557" s="22"/>
      <c r="J557" s="22"/>
      <c r="K557" s="22"/>
      <c r="L557" s="22"/>
      <c r="M557" s="24"/>
      <c r="N557" s="22"/>
      <c r="O557" s="104"/>
      <c r="P557" s="12"/>
      <c r="Q557" s="12"/>
      <c r="R557" s="12"/>
      <c r="S557" s="12"/>
      <c r="T557" s="12"/>
      <c r="U557" s="12"/>
      <c r="V557" s="12"/>
      <c r="W557" s="12"/>
      <c r="X557" s="12"/>
      <c r="Y557" s="12"/>
      <c r="Z557" s="12"/>
      <c r="AA557" s="12"/>
      <c r="AB557" s="12"/>
      <c r="AC557" s="12"/>
      <c r="AD557" s="12"/>
      <c r="AE557" s="12"/>
      <c r="AF557" s="12"/>
      <c r="AG557" s="12"/>
      <c r="AH557" s="12"/>
      <c r="AI557" s="12"/>
      <c r="AJ557" s="12"/>
      <c r="AK557" s="12"/>
      <c r="AL557" s="12"/>
      <c r="AM557" s="12"/>
      <c r="AN557" s="12"/>
      <c r="AO557" s="12"/>
      <c r="AP557" s="12"/>
      <c r="AQ557" s="12"/>
      <c r="AR557" s="12"/>
      <c r="AS557" s="12"/>
      <c r="AT557" s="12"/>
      <c r="AU557" s="12"/>
      <c r="AV557" s="12"/>
      <c r="AW557" s="12"/>
      <c r="AX557" s="12"/>
      <c r="AY557" s="12"/>
      <c r="AZ557" s="12"/>
      <c r="BA557" s="12"/>
      <c r="BB557" s="12"/>
      <c r="BC557" s="12"/>
      <c r="BD557" s="12"/>
      <c r="BE557" s="12"/>
      <c r="BF557" s="12"/>
      <c r="BG557" s="12"/>
      <c r="BH557" s="12"/>
      <c r="BI557" s="12"/>
      <c r="BJ557" s="12"/>
      <c r="BK557" s="12"/>
      <c r="BL557" s="12"/>
      <c r="BM557" s="12"/>
      <c r="BN557" s="12"/>
      <c r="BO557" s="12"/>
      <c r="BP557" s="12"/>
      <c r="BQ557" s="12"/>
      <c r="BR557" s="12"/>
      <c r="BS557" s="12"/>
      <c r="BT557" s="12"/>
      <c r="BU557" s="12"/>
      <c r="BV557" s="12"/>
      <c r="BW557" s="12"/>
      <c r="BX557" s="12"/>
      <c r="BY557" s="12"/>
      <c r="BZ557" s="12"/>
      <c r="CA557" s="12"/>
      <c r="CB557" s="12"/>
      <c r="CC557" s="12"/>
    </row>
    <row r="558" spans="1:81" ht="15.75" x14ac:dyDescent="0.25">
      <c r="A558" s="20"/>
      <c r="B558" s="29"/>
      <c r="C558" s="29"/>
      <c r="D558" s="29"/>
      <c r="E558" s="29"/>
      <c r="F558" s="26"/>
      <c r="G558" s="13"/>
      <c r="H558" s="20"/>
      <c r="I558" s="22"/>
      <c r="J558" s="22"/>
      <c r="K558" s="22"/>
      <c r="L558" s="22"/>
      <c r="M558" s="24"/>
      <c r="N558" s="22"/>
      <c r="O558" s="104"/>
      <c r="P558" s="12"/>
      <c r="Q558" s="12"/>
      <c r="R558" s="12"/>
      <c r="S558" s="12"/>
      <c r="T558" s="12"/>
      <c r="U558" s="12"/>
      <c r="V558" s="12"/>
      <c r="W558" s="12"/>
      <c r="X558" s="12"/>
      <c r="Y558" s="12"/>
      <c r="Z558" s="12"/>
      <c r="AA558" s="12"/>
      <c r="AB558" s="12"/>
      <c r="AC558" s="12"/>
      <c r="AD558" s="12"/>
      <c r="AE558" s="12"/>
      <c r="AF558" s="12"/>
      <c r="AG558" s="12"/>
      <c r="AH558" s="12"/>
      <c r="AI558" s="12"/>
      <c r="AJ558" s="12"/>
      <c r="AK558" s="12"/>
      <c r="AL558" s="12"/>
      <c r="AM558" s="12"/>
      <c r="AN558" s="12"/>
      <c r="AO558" s="12"/>
      <c r="AP558" s="12"/>
      <c r="AQ558" s="12"/>
      <c r="AR558" s="12"/>
      <c r="AS558" s="12"/>
      <c r="AT558" s="12"/>
      <c r="AU558" s="12"/>
      <c r="AV558" s="12"/>
      <c r="AW558" s="12"/>
      <c r="AX558" s="12"/>
      <c r="AY558" s="12"/>
      <c r="AZ558" s="12"/>
      <c r="BA558" s="12"/>
      <c r="BB558" s="12"/>
      <c r="BC558" s="12"/>
      <c r="BD558" s="12"/>
      <c r="BE558" s="12"/>
      <c r="BF558" s="12"/>
      <c r="BG558" s="12"/>
      <c r="BH558" s="12"/>
      <c r="BI558" s="12"/>
      <c r="BJ558" s="12"/>
      <c r="BK558" s="12"/>
      <c r="BL558" s="12"/>
      <c r="BM558" s="12"/>
      <c r="BN558" s="12"/>
      <c r="BO558" s="12"/>
      <c r="BP558" s="12"/>
      <c r="BQ558" s="12"/>
      <c r="BR558" s="12"/>
      <c r="BS558" s="12"/>
      <c r="BT558" s="12"/>
      <c r="BU558" s="12"/>
      <c r="BV558" s="12"/>
      <c r="BW558" s="12"/>
      <c r="BX558" s="12"/>
      <c r="BY558" s="12"/>
      <c r="BZ558" s="12"/>
      <c r="CA558" s="12"/>
      <c r="CB558" s="12"/>
      <c r="CC558" s="12"/>
    </row>
    <row r="559" spans="1:81" ht="15.75" x14ac:dyDescent="0.25">
      <c r="A559" s="20"/>
      <c r="B559" s="29"/>
      <c r="C559" s="29"/>
      <c r="D559" s="29"/>
      <c r="E559" s="29"/>
      <c r="F559" s="26"/>
      <c r="G559" s="13"/>
      <c r="H559" s="20"/>
      <c r="I559" s="22"/>
      <c r="J559" s="22"/>
      <c r="K559" s="22"/>
      <c r="L559" s="22"/>
      <c r="M559" s="24"/>
      <c r="N559" s="22"/>
      <c r="O559" s="104"/>
      <c r="P559" s="12"/>
      <c r="Q559" s="12"/>
      <c r="R559" s="12"/>
      <c r="S559" s="12"/>
      <c r="T559" s="12"/>
      <c r="U559" s="12"/>
      <c r="V559" s="12"/>
      <c r="W559" s="12"/>
      <c r="X559" s="12"/>
      <c r="Y559" s="12"/>
      <c r="Z559" s="12"/>
      <c r="AA559" s="12"/>
      <c r="AB559" s="12"/>
      <c r="AC559" s="12"/>
      <c r="AD559" s="12"/>
      <c r="AE559" s="12"/>
      <c r="AF559" s="12"/>
      <c r="AG559" s="12"/>
      <c r="AH559" s="12"/>
      <c r="AI559" s="12"/>
      <c r="AJ559" s="12"/>
      <c r="AK559" s="12"/>
      <c r="AL559" s="12"/>
      <c r="AM559" s="12"/>
      <c r="AN559" s="12"/>
      <c r="AO559" s="12"/>
      <c r="AP559" s="12"/>
      <c r="AQ559" s="12"/>
      <c r="AR559" s="12"/>
      <c r="AS559" s="12"/>
      <c r="AT559" s="12"/>
      <c r="AU559" s="12"/>
      <c r="AV559" s="12"/>
      <c r="AW559" s="12"/>
      <c r="AX559" s="12"/>
      <c r="AY559" s="12"/>
      <c r="AZ559" s="12"/>
      <c r="BA559" s="12"/>
      <c r="BB559" s="12"/>
      <c r="BC559" s="12"/>
      <c r="BD559" s="12"/>
      <c r="BE559" s="12"/>
      <c r="BF559" s="12"/>
      <c r="BG559" s="12"/>
      <c r="BH559" s="12"/>
      <c r="BI559" s="12"/>
      <c r="BJ559" s="12"/>
      <c r="BK559" s="12"/>
      <c r="BL559" s="12"/>
      <c r="BM559" s="12"/>
      <c r="BN559" s="12"/>
      <c r="BO559" s="12"/>
      <c r="BP559" s="12"/>
      <c r="BQ559" s="12"/>
      <c r="BR559" s="12"/>
      <c r="BS559" s="12"/>
      <c r="BT559" s="12"/>
      <c r="BU559" s="12"/>
      <c r="BV559" s="12"/>
      <c r="BW559" s="12"/>
      <c r="BX559" s="12"/>
      <c r="BY559" s="12"/>
      <c r="BZ559" s="12"/>
      <c r="CA559" s="12"/>
      <c r="CB559" s="12"/>
      <c r="CC559" s="12"/>
    </row>
    <row r="560" spans="1:81" ht="15.75" x14ac:dyDescent="0.25">
      <c r="A560" s="20"/>
      <c r="B560" s="29"/>
      <c r="C560" s="29"/>
      <c r="D560" s="29"/>
      <c r="E560" s="29"/>
      <c r="F560" s="26"/>
      <c r="G560" s="13"/>
      <c r="H560" s="20"/>
      <c r="I560" s="22"/>
      <c r="J560" s="22"/>
      <c r="K560" s="22"/>
      <c r="L560" s="22"/>
      <c r="M560" s="24"/>
      <c r="N560" s="22"/>
      <c r="O560" s="104"/>
      <c r="P560" s="12"/>
      <c r="Q560" s="12"/>
      <c r="R560" s="12"/>
      <c r="S560" s="12"/>
      <c r="T560" s="12"/>
      <c r="U560" s="12"/>
      <c r="V560" s="12"/>
      <c r="W560" s="12"/>
      <c r="X560" s="12"/>
      <c r="Y560" s="12"/>
      <c r="Z560" s="12"/>
      <c r="AA560" s="12"/>
      <c r="AB560" s="12"/>
      <c r="AC560" s="12"/>
      <c r="AD560" s="12"/>
      <c r="AE560" s="12"/>
      <c r="AF560" s="12"/>
      <c r="AG560" s="12"/>
      <c r="AH560" s="12"/>
      <c r="AI560" s="12"/>
      <c r="AJ560" s="12"/>
      <c r="AK560" s="12"/>
      <c r="AL560" s="12"/>
      <c r="AM560" s="12"/>
      <c r="AN560" s="12"/>
      <c r="AO560" s="12"/>
      <c r="AP560" s="12"/>
      <c r="AQ560" s="12"/>
      <c r="AR560" s="12"/>
      <c r="AS560" s="12"/>
      <c r="AT560" s="12"/>
      <c r="AU560" s="12"/>
      <c r="AV560" s="12"/>
      <c r="AW560" s="12"/>
      <c r="AX560" s="12"/>
      <c r="AY560" s="12"/>
      <c r="AZ560" s="12"/>
      <c r="BA560" s="12"/>
      <c r="BB560" s="12"/>
      <c r="BC560" s="12"/>
      <c r="BD560" s="12"/>
      <c r="BE560" s="12"/>
      <c r="BF560" s="12"/>
      <c r="BG560" s="12"/>
      <c r="BH560" s="12"/>
      <c r="BI560" s="12"/>
      <c r="BJ560" s="12"/>
      <c r="BK560" s="12"/>
      <c r="BL560" s="12"/>
      <c r="BM560" s="12"/>
      <c r="BN560" s="12"/>
      <c r="BO560" s="12"/>
      <c r="BP560" s="12"/>
      <c r="BQ560" s="12"/>
      <c r="BR560" s="12"/>
      <c r="BS560" s="12"/>
      <c r="BT560" s="12"/>
      <c r="BU560" s="12"/>
      <c r="BV560" s="12"/>
      <c r="BW560" s="12"/>
      <c r="BX560" s="12"/>
      <c r="BY560" s="12"/>
      <c r="BZ560" s="12"/>
      <c r="CA560" s="12"/>
      <c r="CB560" s="12"/>
      <c r="CC560" s="12"/>
    </row>
    <row r="561" spans="1:81" ht="15.75" x14ac:dyDescent="0.25">
      <c r="A561" s="20"/>
      <c r="B561" s="29"/>
      <c r="C561" s="29"/>
      <c r="D561" s="29"/>
      <c r="E561" s="29"/>
      <c r="F561" s="26"/>
      <c r="G561" s="13"/>
      <c r="H561" s="20"/>
      <c r="I561" s="22"/>
      <c r="J561" s="22"/>
      <c r="K561" s="22"/>
      <c r="L561" s="22"/>
      <c r="M561" s="24"/>
      <c r="N561" s="22"/>
      <c r="O561" s="104"/>
      <c r="P561" s="12"/>
      <c r="Q561" s="12"/>
      <c r="R561" s="12"/>
      <c r="S561" s="12"/>
      <c r="T561" s="12"/>
      <c r="U561" s="12"/>
      <c r="V561" s="12"/>
      <c r="W561" s="12"/>
      <c r="X561" s="12"/>
      <c r="Y561" s="12"/>
      <c r="Z561" s="12"/>
      <c r="AA561" s="12"/>
      <c r="AB561" s="12"/>
      <c r="AC561" s="12"/>
      <c r="AD561" s="12"/>
      <c r="AE561" s="12"/>
      <c r="AF561" s="12"/>
      <c r="AG561" s="12"/>
      <c r="AH561" s="12"/>
      <c r="AI561" s="12"/>
      <c r="AJ561" s="12"/>
      <c r="AK561" s="12"/>
      <c r="AL561" s="12"/>
      <c r="AM561" s="12"/>
      <c r="AN561" s="12"/>
      <c r="AO561" s="12"/>
      <c r="AP561" s="12"/>
      <c r="AQ561" s="12"/>
      <c r="AR561" s="12"/>
      <c r="AS561" s="12"/>
      <c r="AT561" s="12"/>
      <c r="AU561" s="12"/>
      <c r="AV561" s="12"/>
      <c r="AW561" s="12"/>
      <c r="AX561" s="12"/>
      <c r="AY561" s="12"/>
      <c r="AZ561" s="12"/>
      <c r="BA561" s="12"/>
      <c r="BB561" s="12"/>
      <c r="BC561" s="12"/>
      <c r="BD561" s="12"/>
      <c r="BE561" s="12"/>
      <c r="BF561" s="12"/>
      <c r="BG561" s="12"/>
      <c r="BH561" s="12"/>
      <c r="BI561" s="12"/>
      <c r="BJ561" s="12"/>
      <c r="BK561" s="12"/>
      <c r="BL561" s="12"/>
      <c r="BM561" s="12"/>
      <c r="BN561" s="12"/>
      <c r="BO561" s="12"/>
      <c r="BP561" s="12"/>
      <c r="BQ561" s="12"/>
      <c r="BR561" s="12"/>
      <c r="BS561" s="12"/>
      <c r="BT561" s="12"/>
      <c r="BU561" s="12"/>
      <c r="BV561" s="12"/>
      <c r="BW561" s="12"/>
      <c r="BX561" s="12"/>
      <c r="BY561" s="12"/>
      <c r="BZ561" s="12"/>
      <c r="CA561" s="12"/>
      <c r="CB561" s="12"/>
      <c r="CC561" s="12"/>
    </row>
    <row r="562" spans="1:81" ht="15.75" x14ac:dyDescent="0.25">
      <c r="A562" s="20"/>
      <c r="B562" s="29"/>
      <c r="C562" s="29"/>
      <c r="D562" s="29"/>
      <c r="E562" s="29"/>
      <c r="F562" s="26"/>
      <c r="G562" s="13"/>
      <c r="H562" s="20"/>
      <c r="I562" s="22"/>
      <c r="J562" s="22"/>
      <c r="K562" s="22"/>
      <c r="L562" s="22"/>
      <c r="M562" s="24"/>
      <c r="N562" s="22"/>
      <c r="O562" s="104"/>
      <c r="P562" s="12"/>
      <c r="Q562" s="12"/>
      <c r="R562" s="12"/>
      <c r="S562" s="12"/>
      <c r="T562" s="12"/>
      <c r="U562" s="12"/>
      <c r="V562" s="12"/>
      <c r="W562" s="12"/>
      <c r="X562" s="12"/>
      <c r="Y562" s="12"/>
      <c r="Z562" s="12"/>
      <c r="AA562" s="12"/>
      <c r="AB562" s="12"/>
      <c r="AC562" s="12"/>
      <c r="AD562" s="12"/>
      <c r="AE562" s="12"/>
      <c r="AF562" s="12"/>
      <c r="AG562" s="12"/>
      <c r="AH562" s="12"/>
      <c r="AI562" s="12"/>
      <c r="AJ562" s="12"/>
      <c r="AK562" s="12"/>
      <c r="AL562" s="12"/>
      <c r="AM562" s="12"/>
      <c r="AN562" s="12"/>
      <c r="AO562" s="12"/>
      <c r="AP562" s="12"/>
      <c r="AQ562" s="12"/>
      <c r="AR562" s="12"/>
      <c r="AS562" s="12"/>
      <c r="AT562" s="12"/>
      <c r="AU562" s="12"/>
      <c r="AV562" s="12"/>
      <c r="AW562" s="12"/>
      <c r="AX562" s="12"/>
      <c r="AY562" s="12"/>
      <c r="AZ562" s="12"/>
      <c r="BA562" s="12"/>
      <c r="BB562" s="12"/>
      <c r="BC562" s="12"/>
      <c r="BD562" s="12"/>
      <c r="BE562" s="12"/>
      <c r="BF562" s="12"/>
      <c r="BG562" s="12"/>
      <c r="BH562" s="12"/>
      <c r="BI562" s="12"/>
      <c r="BJ562" s="12"/>
      <c r="BK562" s="12"/>
      <c r="BL562" s="12"/>
      <c r="BM562" s="12"/>
      <c r="BN562" s="12"/>
      <c r="BO562" s="12"/>
      <c r="BP562" s="12"/>
      <c r="BQ562" s="12"/>
      <c r="BR562" s="12"/>
      <c r="BS562" s="12"/>
      <c r="BT562" s="12"/>
      <c r="BU562" s="12"/>
      <c r="BV562" s="12"/>
      <c r="BW562" s="12"/>
      <c r="BX562" s="12"/>
      <c r="BY562" s="12"/>
      <c r="BZ562" s="12"/>
      <c r="CA562" s="12"/>
      <c r="CB562" s="12"/>
      <c r="CC562" s="12"/>
    </row>
    <row r="563" spans="1:81" ht="15.75" x14ac:dyDescent="0.25">
      <c r="A563" s="20"/>
      <c r="B563" s="29"/>
      <c r="C563" s="29"/>
      <c r="D563" s="29"/>
      <c r="E563" s="29"/>
      <c r="F563" s="26"/>
      <c r="G563" s="13"/>
      <c r="H563" s="20"/>
      <c r="I563" s="22"/>
      <c r="J563" s="22"/>
      <c r="K563" s="22"/>
      <c r="L563" s="22"/>
      <c r="M563" s="24"/>
      <c r="N563" s="22"/>
      <c r="O563" s="104"/>
      <c r="P563" s="12"/>
      <c r="Q563" s="12"/>
      <c r="R563" s="12"/>
      <c r="S563" s="12"/>
      <c r="T563" s="12"/>
      <c r="U563" s="12"/>
      <c r="V563" s="12"/>
      <c r="W563" s="12"/>
      <c r="X563" s="12"/>
      <c r="Y563" s="12"/>
      <c r="Z563" s="12"/>
      <c r="AA563" s="12"/>
      <c r="AB563" s="12"/>
      <c r="AC563" s="12"/>
      <c r="AD563" s="12"/>
      <c r="AE563" s="12"/>
      <c r="AF563" s="12"/>
      <c r="AG563" s="12"/>
      <c r="AH563" s="12"/>
      <c r="AI563" s="12"/>
      <c r="AJ563" s="12"/>
      <c r="AK563" s="12"/>
      <c r="AL563" s="12"/>
      <c r="AM563" s="12"/>
      <c r="AN563" s="12"/>
      <c r="AO563" s="12"/>
      <c r="AP563" s="12"/>
      <c r="AQ563" s="12"/>
      <c r="AR563" s="12"/>
      <c r="AS563" s="12"/>
      <c r="AT563" s="12"/>
      <c r="AU563" s="12"/>
      <c r="AV563" s="12"/>
      <c r="AW563" s="12"/>
      <c r="AX563" s="12"/>
      <c r="AY563" s="12"/>
      <c r="AZ563" s="12"/>
      <c r="BA563" s="12"/>
      <c r="BB563" s="12"/>
      <c r="BC563" s="12"/>
      <c r="BD563" s="12"/>
      <c r="BE563" s="12"/>
      <c r="BF563" s="12"/>
      <c r="BG563" s="12"/>
      <c r="BH563" s="12"/>
      <c r="BI563" s="12"/>
      <c r="BJ563" s="12"/>
      <c r="BK563" s="12"/>
      <c r="BL563" s="12"/>
      <c r="BM563" s="12"/>
      <c r="BN563" s="12"/>
      <c r="BO563" s="12"/>
      <c r="BP563" s="12"/>
      <c r="BQ563" s="12"/>
      <c r="BR563" s="12"/>
      <c r="BS563" s="12"/>
      <c r="BT563" s="12"/>
      <c r="BU563" s="12"/>
      <c r="BV563" s="12"/>
      <c r="BW563" s="12"/>
      <c r="BX563" s="12"/>
      <c r="BY563" s="12"/>
      <c r="BZ563" s="12"/>
      <c r="CA563" s="12"/>
      <c r="CB563" s="12"/>
      <c r="CC563" s="12"/>
    </row>
    <row r="564" spans="1:81" ht="15.75" x14ac:dyDescent="0.25">
      <c r="A564" s="20"/>
      <c r="B564" s="29"/>
      <c r="C564" s="29"/>
      <c r="D564" s="29"/>
      <c r="E564" s="29"/>
      <c r="F564" s="26"/>
      <c r="G564" s="13"/>
      <c r="H564" s="20"/>
      <c r="I564" s="22"/>
      <c r="J564" s="22"/>
      <c r="K564" s="22"/>
      <c r="L564" s="22"/>
      <c r="M564" s="24"/>
      <c r="N564" s="22"/>
      <c r="O564" s="104"/>
      <c r="P564" s="12"/>
      <c r="Q564" s="12"/>
      <c r="R564" s="12"/>
      <c r="S564" s="12"/>
      <c r="T564" s="12"/>
      <c r="U564" s="12"/>
      <c r="V564" s="12"/>
      <c r="W564" s="12"/>
      <c r="X564" s="12"/>
      <c r="Y564" s="12"/>
      <c r="Z564" s="12"/>
      <c r="AA564" s="12"/>
      <c r="AB564" s="12"/>
      <c r="AC564" s="12"/>
      <c r="AD564" s="12"/>
      <c r="AE564" s="12"/>
      <c r="AF564" s="12"/>
      <c r="AG564" s="12"/>
      <c r="AH564" s="12"/>
      <c r="AI564" s="12"/>
      <c r="AJ564" s="12"/>
      <c r="AK564" s="12"/>
      <c r="AL564" s="12"/>
      <c r="AM564" s="12"/>
      <c r="AN564" s="12"/>
      <c r="AO564" s="12"/>
      <c r="AP564" s="12"/>
      <c r="AQ564" s="12"/>
      <c r="AR564" s="12"/>
      <c r="AS564" s="12"/>
      <c r="AT564" s="12"/>
      <c r="AU564" s="12"/>
      <c r="AV564" s="12"/>
      <c r="AW564" s="12"/>
      <c r="AX564" s="12"/>
      <c r="AY564" s="12"/>
      <c r="AZ564" s="12"/>
      <c r="BA564" s="12"/>
      <c r="BB564" s="12"/>
      <c r="BC564" s="12"/>
      <c r="BD564" s="12"/>
      <c r="BE564" s="12"/>
      <c r="BF564" s="12"/>
      <c r="BG564" s="12"/>
      <c r="BH564" s="12"/>
      <c r="BI564" s="12"/>
      <c r="BJ564" s="12"/>
      <c r="BK564" s="12"/>
      <c r="BL564" s="12"/>
      <c r="BM564" s="12"/>
      <c r="BN564" s="12"/>
      <c r="BO564" s="12"/>
      <c r="BP564" s="12"/>
      <c r="BQ564" s="12"/>
      <c r="BR564" s="12"/>
      <c r="BS564" s="12"/>
      <c r="BT564" s="12"/>
      <c r="BU564" s="12"/>
      <c r="BV564" s="12"/>
      <c r="BW564" s="12"/>
      <c r="BX564" s="12"/>
      <c r="BY564" s="12"/>
      <c r="BZ564" s="12"/>
      <c r="CA564" s="12"/>
      <c r="CB564" s="12"/>
      <c r="CC564" s="12"/>
    </row>
    <row r="565" spans="1:81" ht="15.75" x14ac:dyDescent="0.25">
      <c r="A565" s="20"/>
      <c r="B565" s="29"/>
      <c r="C565" s="29"/>
      <c r="D565" s="29"/>
      <c r="E565" s="29"/>
      <c r="F565" s="26"/>
      <c r="G565" s="13"/>
      <c r="H565" s="20"/>
      <c r="I565" s="22"/>
      <c r="J565" s="22"/>
      <c r="K565" s="22"/>
      <c r="L565" s="22"/>
      <c r="M565" s="24"/>
      <c r="N565" s="22"/>
      <c r="O565" s="104"/>
      <c r="P565" s="12"/>
      <c r="Q565" s="12"/>
      <c r="R565" s="12"/>
      <c r="S565" s="12"/>
      <c r="T565" s="12"/>
      <c r="U565" s="12"/>
      <c r="V565" s="12"/>
      <c r="W565" s="12"/>
      <c r="X565" s="12"/>
      <c r="Y565" s="12"/>
      <c r="Z565" s="12"/>
      <c r="AA565" s="12"/>
      <c r="AB565" s="12"/>
      <c r="AC565" s="12"/>
      <c r="AD565" s="12"/>
      <c r="AE565" s="12"/>
      <c r="AF565" s="12"/>
      <c r="AG565" s="12"/>
      <c r="AH565" s="12"/>
      <c r="AI565" s="12"/>
      <c r="AJ565" s="12"/>
      <c r="AK565" s="12"/>
      <c r="AL565" s="12"/>
      <c r="AM565" s="12"/>
      <c r="AN565" s="12"/>
      <c r="AO565" s="12"/>
      <c r="AP565" s="12"/>
      <c r="AQ565" s="12"/>
      <c r="AR565" s="12"/>
      <c r="AS565" s="12"/>
      <c r="AT565" s="12"/>
      <c r="AU565" s="12"/>
      <c r="AV565" s="12"/>
      <c r="AW565" s="12"/>
      <c r="AX565" s="12"/>
      <c r="AY565" s="12"/>
      <c r="AZ565" s="12"/>
      <c r="BA565" s="12"/>
      <c r="BB565" s="12"/>
      <c r="BC565" s="12"/>
      <c r="BD565" s="12"/>
      <c r="BE565" s="12"/>
      <c r="BF565" s="12"/>
      <c r="BG565" s="12"/>
      <c r="BH565" s="12"/>
      <c r="BI565" s="12"/>
      <c r="BJ565" s="12"/>
      <c r="BK565" s="12"/>
      <c r="BL565" s="12"/>
      <c r="BM565" s="12"/>
      <c r="BN565" s="12"/>
      <c r="BO565" s="12"/>
      <c r="BP565" s="12"/>
      <c r="BQ565" s="12"/>
      <c r="BR565" s="12"/>
      <c r="BS565" s="12"/>
      <c r="BT565" s="12"/>
      <c r="BU565" s="12"/>
      <c r="BV565" s="12"/>
      <c r="BW565" s="12"/>
      <c r="BX565" s="12"/>
      <c r="BY565" s="12"/>
      <c r="BZ565" s="12"/>
      <c r="CA565" s="12"/>
      <c r="CB565" s="12"/>
      <c r="CC565" s="12"/>
    </row>
    <row r="566" spans="1:81" ht="15.75" x14ac:dyDescent="0.25">
      <c r="A566" s="20"/>
      <c r="B566" s="29"/>
      <c r="C566" s="29"/>
      <c r="D566" s="29"/>
      <c r="E566" s="29"/>
      <c r="F566" s="26"/>
      <c r="G566" s="13"/>
      <c r="H566" s="20"/>
      <c r="I566" s="22"/>
      <c r="J566" s="22"/>
      <c r="K566" s="22"/>
      <c r="L566" s="22"/>
      <c r="M566" s="24"/>
      <c r="N566" s="22"/>
      <c r="O566" s="104"/>
      <c r="P566" s="12"/>
      <c r="Q566" s="12"/>
      <c r="R566" s="12"/>
      <c r="S566" s="12"/>
      <c r="T566" s="12"/>
      <c r="U566" s="12"/>
      <c r="V566" s="12"/>
      <c r="W566" s="12"/>
      <c r="X566" s="12"/>
      <c r="Y566" s="12"/>
      <c r="Z566" s="12"/>
      <c r="AA566" s="12"/>
      <c r="AB566" s="12"/>
      <c r="AC566" s="12"/>
      <c r="AD566" s="12"/>
      <c r="AE566" s="12"/>
      <c r="AF566" s="12"/>
      <c r="AG566" s="12"/>
      <c r="AH566" s="12"/>
      <c r="AI566" s="12"/>
      <c r="AJ566" s="12"/>
      <c r="AK566" s="12"/>
      <c r="AL566" s="12"/>
      <c r="AM566" s="12"/>
      <c r="AN566" s="12"/>
      <c r="AO566" s="12"/>
      <c r="AP566" s="12"/>
      <c r="AQ566" s="12"/>
      <c r="AR566" s="12"/>
      <c r="AS566" s="12"/>
      <c r="AT566" s="12"/>
      <c r="AU566" s="12"/>
      <c r="AV566" s="12"/>
      <c r="AW566" s="12"/>
      <c r="AX566" s="12"/>
      <c r="AY566" s="12"/>
      <c r="AZ566" s="12"/>
      <c r="BA566" s="12"/>
      <c r="BB566" s="12"/>
      <c r="BC566" s="12"/>
      <c r="BD566" s="12"/>
      <c r="BE566" s="12"/>
      <c r="BF566" s="12"/>
      <c r="BG566" s="12"/>
      <c r="BH566" s="12"/>
      <c r="BI566" s="12"/>
      <c r="BJ566" s="12"/>
      <c r="BK566" s="12"/>
      <c r="BL566" s="12"/>
      <c r="BM566" s="12"/>
      <c r="BN566" s="12"/>
      <c r="BO566" s="12"/>
      <c r="BP566" s="12"/>
      <c r="BQ566" s="12"/>
      <c r="BR566" s="12"/>
      <c r="BS566" s="12"/>
      <c r="BT566" s="12"/>
      <c r="BU566" s="12"/>
      <c r="BV566" s="12"/>
      <c r="BW566" s="12"/>
      <c r="BX566" s="12"/>
      <c r="BY566" s="12"/>
      <c r="BZ566" s="12"/>
      <c r="CA566" s="12"/>
      <c r="CB566" s="12"/>
      <c r="CC566" s="12"/>
    </row>
    <row r="567" spans="1:81" ht="15.75" x14ac:dyDescent="0.25">
      <c r="A567" s="20"/>
      <c r="B567" s="29"/>
      <c r="C567" s="29"/>
      <c r="D567" s="29"/>
      <c r="E567" s="29"/>
      <c r="F567" s="26"/>
      <c r="G567" s="13"/>
      <c r="H567" s="20"/>
      <c r="I567" s="22"/>
      <c r="J567" s="22"/>
      <c r="K567" s="22"/>
      <c r="L567" s="22"/>
      <c r="M567" s="24"/>
      <c r="N567" s="22"/>
      <c r="O567" s="104"/>
      <c r="P567" s="12"/>
      <c r="Q567" s="12"/>
      <c r="R567" s="12"/>
      <c r="S567" s="12"/>
      <c r="T567" s="12"/>
      <c r="U567" s="12"/>
      <c r="V567" s="12"/>
      <c r="W567" s="12"/>
      <c r="X567" s="12"/>
      <c r="Y567" s="12"/>
      <c r="Z567" s="12"/>
      <c r="AA567" s="12"/>
      <c r="AB567" s="12"/>
      <c r="AC567" s="12"/>
      <c r="AD567" s="12"/>
      <c r="AE567" s="12"/>
      <c r="AF567" s="12"/>
      <c r="AG567" s="12"/>
      <c r="AH567" s="12"/>
      <c r="AI567" s="12"/>
      <c r="AJ567" s="12"/>
      <c r="AK567" s="12"/>
      <c r="AL567" s="12"/>
      <c r="AM567" s="12"/>
      <c r="AN567" s="12"/>
      <c r="AO567" s="12"/>
      <c r="AP567" s="12"/>
      <c r="AQ567" s="12"/>
      <c r="AR567" s="12"/>
      <c r="AS567" s="12"/>
      <c r="AT567" s="12"/>
      <c r="AU567" s="12"/>
      <c r="AV567" s="12"/>
      <c r="AW567" s="12"/>
      <c r="AX567" s="12"/>
      <c r="AY567" s="12"/>
      <c r="AZ567" s="12"/>
      <c r="BA567" s="12"/>
      <c r="BB567" s="12"/>
      <c r="BC567" s="12"/>
      <c r="BD567" s="12"/>
      <c r="BE567" s="12"/>
      <c r="BF567" s="12"/>
      <c r="BG567" s="12"/>
      <c r="BH567" s="12"/>
      <c r="BI567" s="12"/>
      <c r="BJ567" s="12"/>
      <c r="BK567" s="12"/>
      <c r="BL567" s="12"/>
      <c r="BM567" s="12"/>
      <c r="BN567" s="12"/>
      <c r="BO567" s="12"/>
      <c r="BP567" s="12"/>
      <c r="BQ567" s="12"/>
      <c r="BR567" s="12"/>
      <c r="BS567" s="12"/>
      <c r="BT567" s="12"/>
      <c r="BU567" s="12"/>
      <c r="BV567" s="12"/>
      <c r="BW567" s="12"/>
      <c r="BX567" s="12"/>
      <c r="BY567" s="12"/>
      <c r="BZ567" s="12"/>
      <c r="CA567" s="12"/>
      <c r="CB567" s="12"/>
      <c r="CC567" s="12"/>
    </row>
    <row r="568" spans="1:81" ht="15.75" x14ac:dyDescent="0.25">
      <c r="A568" s="20"/>
      <c r="B568" s="29"/>
      <c r="C568" s="29"/>
      <c r="D568" s="29"/>
      <c r="E568" s="29"/>
      <c r="F568" s="26"/>
      <c r="G568" s="13"/>
      <c r="H568" s="20"/>
      <c r="I568" s="22"/>
      <c r="J568" s="22"/>
      <c r="K568" s="22"/>
      <c r="L568" s="22"/>
      <c r="M568" s="24"/>
      <c r="N568" s="22"/>
      <c r="O568" s="104"/>
      <c r="P568" s="12"/>
      <c r="Q568" s="12"/>
      <c r="R568" s="12"/>
      <c r="S568" s="12"/>
      <c r="T568" s="12"/>
      <c r="U568" s="12"/>
      <c r="V568" s="12"/>
      <c r="W568" s="12"/>
      <c r="X568" s="12"/>
      <c r="Y568" s="12"/>
      <c r="Z568" s="12"/>
      <c r="AA568" s="12"/>
      <c r="AB568" s="12"/>
      <c r="AC568" s="12"/>
      <c r="AD568" s="12"/>
      <c r="AE568" s="12"/>
      <c r="AF568" s="12"/>
      <c r="AG568" s="12"/>
      <c r="AH568" s="12"/>
      <c r="AI568" s="12"/>
      <c r="AJ568" s="12"/>
      <c r="AK568" s="12"/>
      <c r="AL568" s="12"/>
      <c r="AM568" s="12"/>
      <c r="AN568" s="12"/>
      <c r="AO568" s="12"/>
      <c r="AP568" s="12"/>
      <c r="AQ568" s="12"/>
      <c r="AR568" s="12"/>
      <c r="AS568" s="12"/>
      <c r="AT568" s="12"/>
      <c r="AU568" s="12"/>
      <c r="AV568" s="12"/>
      <c r="AW568" s="12"/>
      <c r="AX568" s="12"/>
      <c r="AY568" s="12"/>
      <c r="AZ568" s="12"/>
      <c r="BA568" s="12"/>
      <c r="BB568" s="12"/>
      <c r="BC568" s="12"/>
      <c r="BD568" s="12"/>
      <c r="BE568" s="12"/>
      <c r="BF568" s="12"/>
      <c r="BG568" s="12"/>
      <c r="BH568" s="12"/>
      <c r="BI568" s="12"/>
      <c r="BJ568" s="12"/>
      <c r="BK568" s="12"/>
      <c r="BL568" s="12"/>
      <c r="BM568" s="12"/>
      <c r="BN568" s="12"/>
      <c r="BO568" s="12"/>
      <c r="BP568" s="12"/>
      <c r="BQ568" s="12"/>
      <c r="BR568" s="12"/>
      <c r="BS568" s="12"/>
      <c r="BT568" s="12"/>
      <c r="BU568" s="12"/>
      <c r="BV568" s="12"/>
      <c r="BW568" s="12"/>
      <c r="BX568" s="12"/>
      <c r="BY568" s="12"/>
      <c r="BZ568" s="12"/>
      <c r="CA568" s="12"/>
      <c r="CB568" s="12"/>
      <c r="CC568" s="12"/>
    </row>
    <row r="569" spans="1:81" ht="15.75" x14ac:dyDescent="0.25">
      <c r="A569" s="20"/>
      <c r="B569" s="29"/>
      <c r="C569" s="29"/>
      <c r="D569" s="29"/>
      <c r="E569" s="29"/>
      <c r="F569" s="26"/>
      <c r="G569" s="13"/>
      <c r="H569" s="20"/>
      <c r="I569" s="22"/>
      <c r="J569" s="22"/>
      <c r="K569" s="22"/>
      <c r="L569" s="22"/>
      <c r="M569" s="24"/>
      <c r="N569" s="22"/>
      <c r="O569" s="104"/>
      <c r="P569" s="12"/>
      <c r="Q569" s="12"/>
      <c r="R569" s="12"/>
      <c r="S569" s="12"/>
      <c r="T569" s="12"/>
      <c r="U569" s="12"/>
      <c r="V569" s="12"/>
      <c r="W569" s="12"/>
      <c r="X569" s="12"/>
      <c r="Y569" s="12"/>
      <c r="Z569" s="12"/>
      <c r="AA569" s="12"/>
      <c r="AB569" s="12"/>
      <c r="AC569" s="12"/>
      <c r="AD569" s="12"/>
      <c r="AE569" s="12"/>
      <c r="AF569" s="12"/>
      <c r="AG569" s="12"/>
      <c r="AH569" s="12"/>
      <c r="AI569" s="12"/>
      <c r="AJ569" s="12"/>
      <c r="AK569" s="12"/>
      <c r="AL569" s="12"/>
      <c r="AM569" s="12"/>
      <c r="AN569" s="12"/>
      <c r="AO569" s="12"/>
      <c r="AP569" s="12"/>
      <c r="AQ569" s="12"/>
      <c r="AR569" s="12"/>
      <c r="AS569" s="12"/>
      <c r="AT569" s="12"/>
      <c r="AU569" s="12"/>
      <c r="AV569" s="12"/>
      <c r="AW569" s="12"/>
      <c r="AX569" s="12"/>
      <c r="AY569" s="12"/>
      <c r="AZ569" s="12"/>
      <c r="BA569" s="12"/>
      <c r="BB569" s="12"/>
      <c r="BC569" s="12"/>
      <c r="BD569" s="12"/>
      <c r="BE569" s="12"/>
      <c r="BF569" s="12"/>
      <c r="BG569" s="12"/>
      <c r="BH569" s="12"/>
      <c r="BI569" s="12"/>
      <c r="BJ569" s="12"/>
      <c r="BK569" s="12"/>
      <c r="BL569" s="12"/>
      <c r="BM569" s="12"/>
      <c r="BN569" s="12"/>
      <c r="BO569" s="12"/>
      <c r="BP569" s="12"/>
      <c r="BQ569" s="12"/>
      <c r="BR569" s="12"/>
      <c r="BS569" s="12"/>
      <c r="BT569" s="12"/>
      <c r="BU569" s="12"/>
      <c r="BV569" s="12"/>
      <c r="BW569" s="12"/>
      <c r="BX569" s="12"/>
      <c r="BY569" s="12"/>
      <c r="BZ569" s="12"/>
      <c r="CA569" s="12"/>
      <c r="CB569" s="12"/>
      <c r="CC569" s="12"/>
    </row>
    <row r="570" spans="1:81" ht="15.75" x14ac:dyDescent="0.25">
      <c r="A570" s="20"/>
      <c r="B570" s="29"/>
      <c r="C570" s="29"/>
      <c r="D570" s="29"/>
      <c r="E570" s="29"/>
      <c r="F570" s="26"/>
      <c r="G570" s="13"/>
      <c r="H570" s="20"/>
      <c r="I570" s="22"/>
      <c r="J570" s="22"/>
      <c r="K570" s="22"/>
      <c r="L570" s="22"/>
      <c r="M570" s="24"/>
      <c r="N570" s="22"/>
      <c r="O570" s="104"/>
      <c r="P570" s="12"/>
      <c r="Q570" s="12"/>
      <c r="R570" s="12"/>
      <c r="S570" s="12"/>
      <c r="T570" s="12"/>
      <c r="U570" s="12"/>
      <c r="V570" s="12"/>
      <c r="W570" s="12"/>
      <c r="X570" s="12"/>
      <c r="Y570" s="12"/>
      <c r="Z570" s="12"/>
      <c r="AA570" s="12"/>
      <c r="AB570" s="12"/>
      <c r="AC570" s="12"/>
      <c r="AD570" s="12"/>
      <c r="AE570" s="12"/>
      <c r="AF570" s="12"/>
      <c r="AG570" s="12"/>
      <c r="AH570" s="12"/>
      <c r="AI570" s="12"/>
      <c r="AJ570" s="12"/>
      <c r="AK570" s="12"/>
      <c r="AL570" s="12"/>
      <c r="AM570" s="12"/>
      <c r="AN570" s="12"/>
      <c r="AO570" s="12"/>
      <c r="AP570" s="12"/>
      <c r="AQ570" s="12"/>
      <c r="AR570" s="12"/>
      <c r="AS570" s="12"/>
      <c r="AT570" s="12"/>
      <c r="AU570" s="12"/>
      <c r="AV570" s="12"/>
      <c r="AW570" s="12"/>
      <c r="AX570" s="12"/>
      <c r="AY570" s="12"/>
      <c r="AZ570" s="12"/>
      <c r="BA570" s="12"/>
      <c r="BB570" s="12"/>
      <c r="BC570" s="12"/>
      <c r="BD570" s="12"/>
      <c r="BE570" s="12"/>
      <c r="BF570" s="12"/>
      <c r="BG570" s="12"/>
      <c r="BH570" s="12"/>
      <c r="BI570" s="12"/>
      <c r="BJ570" s="12"/>
      <c r="BK570" s="12"/>
      <c r="BL570" s="12"/>
      <c r="BM570" s="12"/>
      <c r="BN570" s="12"/>
      <c r="BO570" s="12"/>
      <c r="BP570" s="12"/>
      <c r="BQ570" s="12"/>
      <c r="BR570" s="12"/>
      <c r="BS570" s="12"/>
      <c r="BT570" s="12"/>
      <c r="BU570" s="12"/>
      <c r="BV570" s="12"/>
      <c r="BW570" s="12"/>
      <c r="BX570" s="12"/>
      <c r="BY570" s="12"/>
      <c r="BZ570" s="12"/>
      <c r="CA570" s="12"/>
      <c r="CB570" s="12"/>
      <c r="CC570" s="12"/>
    </row>
    <row r="571" spans="1:81" ht="15.75" x14ac:dyDescent="0.25">
      <c r="A571" s="20"/>
      <c r="B571" s="29"/>
      <c r="C571" s="29"/>
      <c r="D571" s="29"/>
      <c r="E571" s="29"/>
      <c r="F571" s="26"/>
      <c r="G571" s="13"/>
      <c r="H571" s="20"/>
      <c r="I571" s="22"/>
      <c r="J571" s="22"/>
      <c r="K571" s="22"/>
      <c r="L571" s="22"/>
      <c r="M571" s="24"/>
      <c r="N571" s="22"/>
      <c r="O571" s="104"/>
      <c r="P571" s="12"/>
      <c r="Q571" s="12"/>
      <c r="R571" s="12"/>
      <c r="S571" s="12"/>
      <c r="T571" s="12"/>
      <c r="U571" s="12"/>
      <c r="V571" s="12"/>
      <c r="W571" s="12"/>
      <c r="X571" s="12"/>
      <c r="Y571" s="12"/>
      <c r="Z571" s="12"/>
      <c r="AA571" s="12"/>
      <c r="AB571" s="12"/>
      <c r="AC571" s="12"/>
      <c r="AD571" s="12"/>
      <c r="AE571" s="12"/>
      <c r="AF571" s="12"/>
      <c r="AG571" s="12"/>
      <c r="AH571" s="12"/>
      <c r="AI571" s="12"/>
      <c r="AJ571" s="12"/>
      <c r="AK571" s="12"/>
      <c r="AL571" s="12"/>
      <c r="AM571" s="12"/>
      <c r="AN571" s="12"/>
      <c r="AO571" s="12"/>
      <c r="AP571" s="12"/>
      <c r="AQ571" s="12"/>
      <c r="AR571" s="12"/>
      <c r="AS571" s="12"/>
      <c r="AT571" s="12"/>
      <c r="AU571" s="12"/>
      <c r="AV571" s="12"/>
      <c r="AW571" s="12"/>
      <c r="AX571" s="12"/>
      <c r="AY571" s="12"/>
      <c r="AZ571" s="12"/>
      <c r="BA571" s="12"/>
      <c r="BB571" s="12"/>
      <c r="BC571" s="12"/>
      <c r="BD571" s="12"/>
      <c r="BE571" s="12"/>
      <c r="BF571" s="12"/>
      <c r="BG571" s="12"/>
      <c r="BH571" s="12"/>
      <c r="BI571" s="12"/>
      <c r="BJ571" s="12"/>
      <c r="BK571" s="12"/>
      <c r="BL571" s="12"/>
      <c r="BM571" s="12"/>
      <c r="BN571" s="12"/>
      <c r="BO571" s="12"/>
      <c r="BP571" s="12"/>
      <c r="BQ571" s="12"/>
      <c r="BR571" s="12"/>
      <c r="BS571" s="12"/>
      <c r="BT571" s="12"/>
      <c r="BU571" s="12"/>
      <c r="BV571" s="12"/>
      <c r="BW571" s="12"/>
      <c r="BX571" s="12"/>
      <c r="BY571" s="12"/>
      <c r="BZ571" s="12"/>
      <c r="CA571" s="12"/>
      <c r="CB571" s="12"/>
      <c r="CC571" s="12"/>
    </row>
    <row r="572" spans="1:81" ht="15.75" x14ac:dyDescent="0.25">
      <c r="A572" s="20"/>
      <c r="B572" s="29"/>
      <c r="C572" s="29"/>
      <c r="D572" s="29"/>
      <c r="E572" s="29"/>
      <c r="F572" s="26"/>
      <c r="G572" s="13"/>
      <c r="H572" s="20"/>
      <c r="I572" s="22"/>
      <c r="J572" s="22"/>
      <c r="K572" s="22"/>
      <c r="L572" s="22"/>
      <c r="M572" s="24"/>
      <c r="N572" s="22"/>
      <c r="O572" s="104"/>
      <c r="P572" s="12"/>
      <c r="Q572" s="12"/>
      <c r="R572" s="12"/>
      <c r="S572" s="12"/>
      <c r="T572" s="12"/>
      <c r="U572" s="12"/>
      <c r="V572" s="12"/>
      <c r="W572" s="12"/>
      <c r="X572" s="12"/>
      <c r="Y572" s="12"/>
      <c r="Z572" s="12"/>
      <c r="AA572" s="12"/>
      <c r="AB572" s="12"/>
      <c r="AC572" s="12"/>
      <c r="AD572" s="12"/>
      <c r="AE572" s="12"/>
      <c r="AF572" s="12"/>
      <c r="AG572" s="12"/>
      <c r="AH572" s="12"/>
      <c r="AI572" s="12"/>
      <c r="AJ572" s="12"/>
      <c r="AK572" s="12"/>
      <c r="AL572" s="12"/>
      <c r="AM572" s="12"/>
      <c r="AN572" s="12"/>
      <c r="AO572" s="12"/>
      <c r="AP572" s="12"/>
      <c r="AQ572" s="12"/>
      <c r="AR572" s="12"/>
      <c r="AS572" s="12"/>
      <c r="AT572" s="12"/>
      <c r="AU572" s="12"/>
      <c r="AV572" s="12"/>
      <c r="AW572" s="12"/>
      <c r="AX572" s="12"/>
      <c r="AY572" s="12"/>
      <c r="AZ572" s="12"/>
      <c r="BA572" s="12"/>
      <c r="BB572" s="12"/>
      <c r="BC572" s="12"/>
      <c r="BD572" s="12"/>
      <c r="BE572" s="12"/>
      <c r="BF572" s="12"/>
      <c r="BG572" s="12"/>
      <c r="BH572" s="12"/>
      <c r="BI572" s="12"/>
      <c r="BJ572" s="12"/>
      <c r="BK572" s="12"/>
      <c r="BL572" s="12"/>
      <c r="BM572" s="12"/>
      <c r="BN572" s="12"/>
      <c r="BO572" s="12"/>
      <c r="BP572" s="12"/>
      <c r="BQ572" s="12"/>
      <c r="BR572" s="12"/>
      <c r="BS572" s="12"/>
      <c r="BT572" s="12"/>
      <c r="BU572" s="12"/>
      <c r="BV572" s="12"/>
      <c r="BW572" s="12"/>
      <c r="BX572" s="12"/>
      <c r="BY572" s="12"/>
      <c r="BZ572" s="12"/>
      <c r="CA572" s="12"/>
      <c r="CB572" s="12"/>
      <c r="CC572" s="12"/>
    </row>
    <row r="573" spans="1:81" ht="15.75" x14ac:dyDescent="0.25">
      <c r="A573" s="20"/>
      <c r="B573" s="29"/>
      <c r="C573" s="29"/>
      <c r="D573" s="29"/>
      <c r="E573" s="29"/>
      <c r="F573" s="26"/>
      <c r="G573" s="13"/>
      <c r="H573" s="20"/>
      <c r="I573" s="22"/>
      <c r="J573" s="22"/>
      <c r="K573" s="22"/>
      <c r="L573" s="22"/>
      <c r="M573" s="24"/>
      <c r="N573" s="22"/>
      <c r="O573" s="104"/>
      <c r="P573" s="12"/>
      <c r="Q573" s="12"/>
      <c r="R573" s="12"/>
      <c r="S573" s="12"/>
      <c r="T573" s="12"/>
      <c r="U573" s="12"/>
      <c r="V573" s="12"/>
      <c r="W573" s="12"/>
      <c r="X573" s="12"/>
      <c r="Y573" s="12"/>
      <c r="Z573" s="12"/>
      <c r="AA573" s="12"/>
      <c r="AB573" s="12"/>
      <c r="AC573" s="12"/>
      <c r="AD573" s="12"/>
      <c r="AE573" s="12"/>
      <c r="AF573" s="12"/>
      <c r="AG573" s="12"/>
      <c r="AH573" s="12"/>
      <c r="AI573" s="12"/>
      <c r="AJ573" s="12"/>
      <c r="AK573" s="12"/>
      <c r="AL573" s="12"/>
      <c r="AM573" s="12"/>
      <c r="AN573" s="12"/>
      <c r="AO573" s="12"/>
      <c r="AP573" s="12"/>
      <c r="AQ573" s="12"/>
      <c r="AR573" s="12"/>
      <c r="AS573" s="12"/>
      <c r="AT573" s="12"/>
      <c r="AU573" s="12"/>
      <c r="AV573" s="12"/>
      <c r="AW573" s="12"/>
      <c r="AX573" s="12"/>
      <c r="AY573" s="12"/>
      <c r="AZ573" s="12"/>
      <c r="BA573" s="12"/>
      <c r="BB573" s="12"/>
      <c r="BC573" s="12"/>
      <c r="BD573" s="12"/>
      <c r="BE573" s="12"/>
      <c r="BF573" s="12"/>
      <c r="BG573" s="12"/>
      <c r="BH573" s="12"/>
      <c r="BI573" s="12"/>
      <c r="BJ573" s="12"/>
      <c r="BK573" s="12"/>
      <c r="BL573" s="12"/>
      <c r="BM573" s="12"/>
      <c r="BN573" s="12"/>
      <c r="BO573" s="12"/>
      <c r="BP573" s="12"/>
      <c r="BQ573" s="12"/>
      <c r="BR573" s="12"/>
      <c r="BS573" s="12"/>
      <c r="BT573" s="12"/>
      <c r="BU573" s="12"/>
      <c r="BV573" s="12"/>
      <c r="BW573" s="12"/>
      <c r="BX573" s="12"/>
      <c r="BY573" s="12"/>
      <c r="BZ573" s="12"/>
      <c r="CA573" s="12"/>
      <c r="CB573" s="12"/>
      <c r="CC573" s="12"/>
    </row>
    <row r="574" spans="1:81" ht="15.75" x14ac:dyDescent="0.25">
      <c r="A574" s="20"/>
      <c r="B574" s="29"/>
      <c r="C574" s="29"/>
      <c r="D574" s="29"/>
      <c r="E574" s="29"/>
      <c r="F574" s="26"/>
      <c r="G574" s="13"/>
      <c r="H574" s="20"/>
      <c r="I574" s="22"/>
      <c r="J574" s="22"/>
      <c r="K574" s="22"/>
      <c r="L574" s="22"/>
      <c r="M574" s="24"/>
      <c r="N574" s="22"/>
      <c r="O574" s="104"/>
      <c r="P574" s="12"/>
      <c r="Q574" s="12"/>
      <c r="R574" s="12"/>
      <c r="S574" s="12"/>
      <c r="T574" s="12"/>
      <c r="U574" s="12"/>
      <c r="V574" s="12"/>
      <c r="W574" s="12"/>
      <c r="X574" s="12"/>
      <c r="Y574" s="12"/>
      <c r="Z574" s="12"/>
      <c r="AA574" s="12"/>
      <c r="AB574" s="12"/>
      <c r="AC574" s="12"/>
      <c r="AD574" s="12"/>
      <c r="AE574" s="12"/>
      <c r="AF574" s="12"/>
      <c r="AG574" s="12"/>
      <c r="AH574" s="12"/>
      <c r="AI574" s="12"/>
      <c r="AJ574" s="12"/>
      <c r="AK574" s="12"/>
      <c r="AL574" s="12"/>
      <c r="AM574" s="12"/>
      <c r="AN574" s="12"/>
      <c r="AO574" s="12"/>
      <c r="AP574" s="12"/>
      <c r="AQ574" s="12"/>
      <c r="AR574" s="12"/>
      <c r="AS574" s="12"/>
      <c r="AT574" s="12"/>
      <c r="AU574" s="12"/>
      <c r="AV574" s="12"/>
      <c r="AW574" s="12"/>
      <c r="AX574" s="12"/>
      <c r="AY574" s="12"/>
      <c r="AZ574" s="12"/>
      <c r="BA574" s="12"/>
      <c r="BB574" s="12"/>
      <c r="BC574" s="12"/>
      <c r="BD574" s="12"/>
      <c r="BE574" s="12"/>
      <c r="BF574" s="12"/>
      <c r="BG574" s="12"/>
      <c r="BH574" s="12"/>
      <c r="BI574" s="12"/>
      <c r="BJ574" s="12"/>
      <c r="BK574" s="12"/>
      <c r="BL574" s="12"/>
      <c r="BM574" s="12"/>
      <c r="BN574" s="12"/>
      <c r="BO574" s="12"/>
      <c r="BP574" s="12"/>
      <c r="BQ574" s="12"/>
      <c r="BR574" s="12"/>
      <c r="BS574" s="12"/>
      <c r="BT574" s="12"/>
      <c r="BU574" s="12"/>
      <c r="BV574" s="12"/>
      <c r="BW574" s="12"/>
      <c r="BX574" s="12"/>
      <c r="BY574" s="12"/>
      <c r="BZ574" s="12"/>
      <c r="CA574" s="12"/>
      <c r="CB574" s="12"/>
      <c r="CC574" s="12"/>
    </row>
    <row r="575" spans="1:81" ht="15.75" x14ac:dyDescent="0.25">
      <c r="A575" s="20"/>
      <c r="B575" s="29"/>
      <c r="C575" s="29"/>
      <c r="D575" s="29"/>
      <c r="E575" s="29"/>
      <c r="F575" s="26"/>
      <c r="G575" s="13"/>
      <c r="H575" s="20"/>
      <c r="I575" s="22"/>
      <c r="J575" s="22"/>
      <c r="K575" s="22"/>
      <c r="L575" s="22"/>
      <c r="M575" s="24"/>
      <c r="N575" s="22"/>
      <c r="O575" s="104"/>
      <c r="P575" s="12"/>
      <c r="Q575" s="12"/>
      <c r="R575" s="12"/>
      <c r="S575" s="12"/>
      <c r="T575" s="12"/>
      <c r="U575" s="12"/>
      <c r="V575" s="12"/>
      <c r="W575" s="12"/>
      <c r="X575" s="12"/>
      <c r="Y575" s="12"/>
      <c r="Z575" s="12"/>
      <c r="AA575" s="12"/>
      <c r="AB575" s="12"/>
      <c r="AC575" s="12"/>
      <c r="AD575" s="12"/>
      <c r="AE575" s="12"/>
      <c r="AF575" s="12"/>
      <c r="AG575" s="12"/>
      <c r="AH575" s="12"/>
      <c r="AI575" s="12"/>
      <c r="AJ575" s="12"/>
      <c r="AK575" s="12"/>
      <c r="AL575" s="12"/>
      <c r="AM575" s="12"/>
      <c r="AN575" s="12"/>
      <c r="AO575" s="12"/>
      <c r="AP575" s="12"/>
      <c r="AQ575" s="12"/>
      <c r="AR575" s="12"/>
      <c r="AS575" s="12"/>
      <c r="AT575" s="12"/>
      <c r="AU575" s="12"/>
      <c r="AV575" s="12"/>
      <c r="AW575" s="12"/>
      <c r="AX575" s="12"/>
      <c r="AY575" s="12"/>
      <c r="AZ575" s="12"/>
      <c r="BA575" s="12"/>
      <c r="BB575" s="12"/>
      <c r="BC575" s="12"/>
      <c r="BD575" s="12"/>
      <c r="BE575" s="12"/>
      <c r="BF575" s="12"/>
      <c r="BG575" s="12"/>
      <c r="BH575" s="12"/>
      <c r="BI575" s="12"/>
      <c r="BJ575" s="12"/>
      <c r="BK575" s="12"/>
      <c r="BL575" s="12"/>
      <c r="BM575" s="12"/>
      <c r="BN575" s="12"/>
      <c r="BO575" s="12"/>
      <c r="BP575" s="12"/>
      <c r="BQ575" s="12"/>
      <c r="BR575" s="12"/>
      <c r="BS575" s="12"/>
      <c r="BT575" s="12"/>
      <c r="BU575" s="12"/>
      <c r="BV575" s="12"/>
      <c r="BW575" s="12"/>
      <c r="BX575" s="12"/>
      <c r="BY575" s="12"/>
      <c r="BZ575" s="12"/>
      <c r="CA575" s="12"/>
      <c r="CB575" s="12"/>
      <c r="CC575" s="12"/>
    </row>
    <row r="576" spans="1:81" ht="15.75" x14ac:dyDescent="0.25">
      <c r="A576" s="20"/>
      <c r="B576" s="29"/>
      <c r="C576" s="29"/>
      <c r="D576" s="29"/>
      <c r="E576" s="29"/>
      <c r="F576" s="26"/>
      <c r="G576" s="13"/>
      <c r="H576" s="20"/>
      <c r="I576" s="22"/>
      <c r="J576" s="22"/>
      <c r="K576" s="22"/>
      <c r="L576" s="22"/>
      <c r="M576" s="24"/>
      <c r="N576" s="22"/>
      <c r="O576" s="104"/>
      <c r="P576" s="12"/>
      <c r="Q576" s="12"/>
      <c r="R576" s="12"/>
      <c r="S576" s="12"/>
      <c r="T576" s="12"/>
      <c r="U576" s="12"/>
      <c r="V576" s="12"/>
      <c r="W576" s="12"/>
      <c r="X576" s="12"/>
      <c r="Y576" s="12"/>
      <c r="Z576" s="12"/>
      <c r="AA576" s="12"/>
      <c r="AB576" s="12"/>
      <c r="AC576" s="12"/>
      <c r="AD576" s="12"/>
      <c r="AE576" s="12"/>
      <c r="AF576" s="12"/>
      <c r="AG576" s="12"/>
      <c r="AH576" s="12"/>
      <c r="AI576" s="12"/>
      <c r="AJ576" s="12"/>
      <c r="AK576" s="12"/>
      <c r="AL576" s="12"/>
      <c r="AM576" s="12"/>
      <c r="AN576" s="12"/>
      <c r="AO576" s="12"/>
      <c r="AP576" s="12"/>
      <c r="AQ576" s="12"/>
      <c r="AR576" s="12"/>
      <c r="AS576" s="12"/>
      <c r="AT576" s="12"/>
      <c r="AU576" s="12"/>
      <c r="AV576" s="12"/>
      <c r="AW576" s="12"/>
      <c r="AX576" s="12"/>
      <c r="AY576" s="12"/>
      <c r="AZ576" s="12"/>
      <c r="BA576" s="12"/>
      <c r="BB576" s="12"/>
      <c r="BC576" s="12"/>
      <c r="BD576" s="12"/>
      <c r="BE576" s="12"/>
      <c r="BF576" s="12"/>
      <c r="BG576" s="12"/>
      <c r="BH576" s="12"/>
      <c r="BI576" s="12"/>
      <c r="BJ576" s="12"/>
      <c r="BK576" s="12"/>
      <c r="BL576" s="12"/>
      <c r="BM576" s="12"/>
      <c r="BN576" s="12"/>
      <c r="BO576" s="12"/>
      <c r="BP576" s="12"/>
      <c r="BQ576" s="12"/>
      <c r="BR576" s="12"/>
      <c r="BS576" s="12"/>
      <c r="BT576" s="12"/>
      <c r="BU576" s="12"/>
      <c r="BV576" s="12"/>
      <c r="BW576" s="12"/>
      <c r="BX576" s="12"/>
      <c r="BY576" s="12"/>
      <c r="BZ576" s="12"/>
      <c r="CA576" s="12"/>
      <c r="CB576" s="12"/>
      <c r="CC576" s="12"/>
    </row>
    <row r="577" spans="1:81" ht="15.75" x14ac:dyDescent="0.25">
      <c r="A577" s="20"/>
      <c r="B577" s="29"/>
      <c r="C577" s="29"/>
      <c r="D577" s="29"/>
      <c r="E577" s="29"/>
      <c r="F577" s="26"/>
      <c r="G577" s="13"/>
      <c r="H577" s="20"/>
      <c r="I577" s="22"/>
      <c r="J577" s="22"/>
      <c r="K577" s="22"/>
      <c r="L577" s="22"/>
      <c r="M577" s="24"/>
      <c r="N577" s="22"/>
      <c r="O577" s="104"/>
      <c r="P577" s="12"/>
      <c r="Q577" s="12"/>
      <c r="R577" s="12"/>
      <c r="S577" s="12"/>
      <c r="T577" s="12"/>
      <c r="U577" s="12"/>
      <c r="V577" s="12"/>
      <c r="W577" s="12"/>
      <c r="X577" s="12"/>
      <c r="Y577" s="12"/>
      <c r="Z577" s="12"/>
      <c r="AA577" s="12"/>
      <c r="AB577" s="12"/>
      <c r="AC577" s="12"/>
      <c r="AD577" s="12"/>
      <c r="AE577" s="12"/>
      <c r="AF577" s="12"/>
      <c r="AG577" s="12"/>
      <c r="AH577" s="12"/>
      <c r="AI577" s="12"/>
      <c r="AJ577" s="12"/>
      <c r="AK577" s="12"/>
      <c r="AL577" s="12"/>
      <c r="AM577" s="12"/>
      <c r="AN577" s="12"/>
      <c r="AO577" s="12"/>
      <c r="AP577" s="12"/>
      <c r="AQ577" s="12"/>
      <c r="AR577" s="12"/>
      <c r="AS577" s="12"/>
      <c r="AT577" s="12"/>
      <c r="AU577" s="12"/>
      <c r="AV577" s="12"/>
      <c r="AW577" s="12"/>
      <c r="AX577" s="12"/>
      <c r="AY577" s="12"/>
      <c r="AZ577" s="12"/>
      <c r="BA577" s="12"/>
      <c r="BB577" s="12"/>
      <c r="BC577" s="12"/>
      <c r="BD577" s="12"/>
      <c r="BE577" s="12"/>
      <c r="BF577" s="12"/>
      <c r="BG577" s="12"/>
      <c r="BH577" s="12"/>
      <c r="BI577" s="12"/>
      <c r="BJ577" s="12"/>
      <c r="BK577" s="12"/>
      <c r="BL577" s="12"/>
      <c r="BM577" s="12"/>
      <c r="BN577" s="12"/>
      <c r="BO577" s="12"/>
      <c r="BP577" s="12"/>
      <c r="BQ577" s="12"/>
      <c r="BR577" s="12"/>
      <c r="BS577" s="12"/>
      <c r="BT577" s="12"/>
      <c r="BU577" s="12"/>
      <c r="BV577" s="12"/>
      <c r="BW577" s="12"/>
      <c r="BX577" s="12"/>
      <c r="BY577" s="12"/>
      <c r="BZ577" s="12"/>
      <c r="CA577" s="12"/>
      <c r="CB577" s="12"/>
      <c r="CC577" s="12"/>
    </row>
    <row r="578" spans="1:81" ht="15.75" x14ac:dyDescent="0.25">
      <c r="A578" s="20"/>
      <c r="B578" s="29"/>
      <c r="C578" s="29"/>
      <c r="D578" s="29"/>
      <c r="E578" s="29"/>
      <c r="F578" s="26"/>
      <c r="G578" s="13"/>
      <c r="H578" s="20"/>
      <c r="I578" s="22"/>
      <c r="J578" s="22"/>
      <c r="K578" s="22"/>
      <c r="L578" s="22"/>
      <c r="M578" s="24"/>
      <c r="N578" s="22"/>
      <c r="O578" s="104"/>
      <c r="P578" s="12"/>
      <c r="Q578" s="12"/>
      <c r="R578" s="12"/>
      <c r="S578" s="12"/>
      <c r="T578" s="12"/>
      <c r="U578" s="12"/>
      <c r="V578" s="12"/>
      <c r="W578" s="12"/>
      <c r="X578" s="12"/>
      <c r="Y578" s="12"/>
      <c r="Z578" s="12"/>
      <c r="AA578" s="12"/>
      <c r="AB578" s="12"/>
      <c r="AC578" s="12"/>
      <c r="AD578" s="12"/>
      <c r="AE578" s="12"/>
      <c r="AF578" s="12"/>
      <c r="AG578" s="12"/>
      <c r="AH578" s="12"/>
      <c r="AI578" s="12"/>
      <c r="AJ578" s="12"/>
      <c r="AK578" s="12"/>
      <c r="AL578" s="12"/>
      <c r="AM578" s="12"/>
      <c r="AN578" s="12"/>
      <c r="AO578" s="12"/>
      <c r="AP578" s="12"/>
      <c r="AQ578" s="12"/>
      <c r="AR578" s="12"/>
      <c r="AS578" s="12"/>
      <c r="AT578" s="12"/>
      <c r="AU578" s="12"/>
      <c r="AV578" s="12"/>
      <c r="AW578" s="12"/>
      <c r="AX578" s="12"/>
      <c r="AY578" s="12"/>
      <c r="AZ578" s="12"/>
      <c r="BA578" s="12"/>
      <c r="BB578" s="12"/>
      <c r="BC578" s="12"/>
      <c r="BD578" s="12"/>
      <c r="BE578" s="12"/>
      <c r="BF578" s="12"/>
      <c r="BG578" s="12"/>
      <c r="BH578" s="12"/>
      <c r="BI578" s="12"/>
      <c r="BJ578" s="12"/>
      <c r="BK578" s="12"/>
      <c r="BL578" s="12"/>
      <c r="BM578" s="12"/>
      <c r="BN578" s="12"/>
      <c r="BO578" s="12"/>
      <c r="BP578" s="12"/>
      <c r="BQ578" s="12"/>
      <c r="BR578" s="12"/>
      <c r="BS578" s="12"/>
      <c r="BT578" s="12"/>
      <c r="BU578" s="12"/>
      <c r="BV578" s="12"/>
      <c r="BW578" s="12"/>
      <c r="BX578" s="12"/>
      <c r="BY578" s="12"/>
      <c r="BZ578" s="12"/>
      <c r="CA578" s="12"/>
      <c r="CB578" s="12"/>
      <c r="CC578" s="12"/>
    </row>
    <row r="579" spans="1:81" ht="15.75" x14ac:dyDescent="0.25">
      <c r="A579" s="20"/>
      <c r="B579" s="29"/>
      <c r="C579" s="29"/>
      <c r="D579" s="29"/>
      <c r="E579" s="29"/>
      <c r="F579" s="26"/>
      <c r="G579" s="13"/>
      <c r="H579" s="20"/>
      <c r="I579" s="22"/>
      <c r="J579" s="22"/>
      <c r="K579" s="22"/>
      <c r="L579" s="22"/>
      <c r="M579" s="24"/>
      <c r="N579" s="22"/>
      <c r="O579" s="104"/>
      <c r="P579" s="12"/>
      <c r="Q579" s="12"/>
      <c r="R579" s="12"/>
      <c r="S579" s="12"/>
      <c r="T579" s="12"/>
      <c r="U579" s="12"/>
      <c r="V579" s="12"/>
      <c r="W579" s="12"/>
      <c r="X579" s="12"/>
      <c r="Y579" s="12"/>
      <c r="Z579" s="12"/>
      <c r="AA579" s="12"/>
      <c r="AB579" s="12"/>
      <c r="AC579" s="12"/>
      <c r="AD579" s="12"/>
      <c r="AE579" s="12"/>
      <c r="AF579" s="12"/>
      <c r="AG579" s="12"/>
      <c r="AH579" s="12"/>
      <c r="AI579" s="12"/>
      <c r="AJ579" s="12"/>
      <c r="AK579" s="12"/>
      <c r="AL579" s="12"/>
      <c r="AM579" s="12"/>
      <c r="AN579" s="12"/>
      <c r="AO579" s="12"/>
      <c r="AP579" s="12"/>
      <c r="AQ579" s="12"/>
      <c r="AR579" s="12"/>
      <c r="AS579" s="12"/>
      <c r="AT579" s="12"/>
      <c r="AU579" s="12"/>
      <c r="AV579" s="12"/>
      <c r="AW579" s="12"/>
      <c r="AX579" s="12"/>
      <c r="AY579" s="12"/>
      <c r="AZ579" s="12"/>
      <c r="BA579" s="12"/>
      <c r="BB579" s="12"/>
      <c r="BC579" s="12"/>
      <c r="BD579" s="12"/>
      <c r="BE579" s="12"/>
      <c r="BF579" s="12"/>
      <c r="BG579" s="12"/>
      <c r="BH579" s="12"/>
      <c r="BI579" s="12"/>
      <c r="BJ579" s="12"/>
      <c r="BK579" s="12"/>
      <c r="BL579" s="12"/>
      <c r="BM579" s="12"/>
      <c r="BN579" s="12"/>
      <c r="BO579" s="12"/>
      <c r="BP579" s="12"/>
      <c r="BQ579" s="12"/>
      <c r="BR579" s="12"/>
      <c r="BS579" s="12"/>
      <c r="BT579" s="12"/>
      <c r="BU579" s="12"/>
      <c r="BV579" s="12"/>
      <c r="BW579" s="12"/>
      <c r="BX579" s="12"/>
      <c r="BY579" s="12"/>
      <c r="BZ579" s="12"/>
      <c r="CA579" s="12"/>
      <c r="CB579" s="12"/>
      <c r="CC579" s="12"/>
    </row>
    <row r="580" spans="1:81" ht="15.75" x14ac:dyDescent="0.25">
      <c r="A580" s="20"/>
      <c r="B580" s="29"/>
      <c r="C580" s="29"/>
      <c r="D580" s="29"/>
      <c r="E580" s="29"/>
      <c r="F580" s="26"/>
      <c r="G580" s="13"/>
      <c r="H580" s="20"/>
      <c r="I580" s="22"/>
      <c r="J580" s="22"/>
      <c r="K580" s="22"/>
      <c r="L580" s="22"/>
      <c r="M580" s="24"/>
      <c r="N580" s="22"/>
      <c r="O580" s="104"/>
      <c r="P580" s="12"/>
      <c r="Q580" s="12"/>
      <c r="R580" s="12"/>
      <c r="S580" s="12"/>
      <c r="T580" s="12"/>
      <c r="U580" s="12"/>
      <c r="V580" s="12"/>
      <c r="W580" s="12"/>
      <c r="X580" s="12"/>
      <c r="Y580" s="12"/>
      <c r="Z580" s="12"/>
      <c r="AA580" s="12"/>
      <c r="AB580" s="12"/>
      <c r="AC580" s="12"/>
      <c r="AD580" s="12"/>
      <c r="AE580" s="12"/>
      <c r="AF580" s="12"/>
      <c r="AG580" s="12"/>
      <c r="AH580" s="12"/>
      <c r="AI580" s="12"/>
      <c r="AJ580" s="12"/>
      <c r="AK580" s="12"/>
      <c r="AL580" s="12"/>
      <c r="AM580" s="12"/>
      <c r="AN580" s="12"/>
      <c r="AO580" s="12"/>
      <c r="AP580" s="12"/>
      <c r="AQ580" s="12"/>
      <c r="AR580" s="12"/>
      <c r="AS580" s="12"/>
      <c r="AT580" s="12"/>
      <c r="AU580" s="12"/>
      <c r="AV580" s="12"/>
      <c r="AW580" s="12"/>
      <c r="AX580" s="12"/>
      <c r="AY580" s="12"/>
      <c r="AZ580" s="12"/>
      <c r="BA580" s="12"/>
      <c r="BB580" s="12"/>
      <c r="BC580" s="12"/>
      <c r="BD580" s="12"/>
      <c r="BE580" s="12"/>
      <c r="BF580" s="12"/>
      <c r="BG580" s="12"/>
      <c r="BH580" s="12"/>
      <c r="BI580" s="12"/>
      <c r="BJ580" s="12"/>
      <c r="BK580" s="12"/>
      <c r="BL580" s="12"/>
      <c r="BM580" s="12"/>
      <c r="BN580" s="12"/>
      <c r="BO580" s="12"/>
      <c r="BP580" s="12"/>
      <c r="BQ580" s="12"/>
      <c r="BR580" s="12"/>
      <c r="BS580" s="12"/>
      <c r="BT580" s="12"/>
      <c r="BU580" s="12"/>
      <c r="BV580" s="12"/>
      <c r="BW580" s="12"/>
      <c r="BX580" s="12"/>
      <c r="BY580" s="12"/>
      <c r="BZ580" s="12"/>
      <c r="CA580" s="12"/>
      <c r="CB580" s="12"/>
      <c r="CC580" s="12"/>
    </row>
    <row r="581" spans="1:81" ht="15.75" x14ac:dyDescent="0.25">
      <c r="A581" s="20"/>
      <c r="B581" s="29"/>
      <c r="C581" s="29"/>
      <c r="D581" s="29"/>
      <c r="E581" s="29"/>
      <c r="F581" s="26"/>
      <c r="G581" s="13"/>
      <c r="H581" s="20"/>
      <c r="I581" s="22"/>
      <c r="J581" s="22"/>
      <c r="K581" s="22"/>
      <c r="L581" s="22"/>
      <c r="M581" s="24"/>
      <c r="N581" s="22"/>
      <c r="O581" s="104"/>
      <c r="P581" s="12"/>
      <c r="Q581" s="12"/>
      <c r="R581" s="12"/>
      <c r="S581" s="12"/>
      <c r="T581" s="12"/>
      <c r="U581" s="12"/>
      <c r="V581" s="12"/>
      <c r="W581" s="12"/>
      <c r="X581" s="12"/>
      <c r="Y581" s="12"/>
      <c r="Z581" s="12"/>
      <c r="AA581" s="12"/>
      <c r="AB581" s="12"/>
      <c r="AC581" s="12"/>
      <c r="AD581" s="12"/>
      <c r="AE581" s="12"/>
      <c r="AF581" s="12"/>
      <c r="AG581" s="12"/>
      <c r="AH581" s="12"/>
      <c r="AI581" s="12"/>
      <c r="AJ581" s="12"/>
      <c r="AK581" s="12"/>
      <c r="AL581" s="12"/>
      <c r="AM581" s="12"/>
      <c r="AN581" s="12"/>
      <c r="AO581" s="12"/>
      <c r="AP581" s="12"/>
      <c r="AQ581" s="12"/>
      <c r="AR581" s="12"/>
      <c r="AS581" s="12"/>
      <c r="AT581" s="12"/>
      <c r="AU581" s="12"/>
      <c r="AV581" s="12"/>
      <c r="AW581" s="12"/>
      <c r="AX581" s="12"/>
      <c r="AY581" s="12"/>
      <c r="AZ581" s="12"/>
      <c r="BA581" s="12"/>
      <c r="BB581" s="12"/>
      <c r="BC581" s="12"/>
      <c r="BD581" s="12"/>
      <c r="BE581" s="12"/>
      <c r="BF581" s="12"/>
      <c r="BG581" s="12"/>
      <c r="BH581" s="12"/>
      <c r="BI581" s="12"/>
      <c r="BJ581" s="12"/>
      <c r="BK581" s="12"/>
      <c r="BL581" s="12"/>
      <c r="BM581" s="12"/>
      <c r="BN581" s="12"/>
      <c r="BO581" s="12"/>
      <c r="BP581" s="12"/>
      <c r="BQ581" s="12"/>
      <c r="BR581" s="12"/>
      <c r="BS581" s="12"/>
      <c r="BT581" s="12"/>
      <c r="BU581" s="12"/>
      <c r="BV581" s="12"/>
      <c r="BW581" s="12"/>
      <c r="BX581" s="12"/>
      <c r="BY581" s="12"/>
      <c r="BZ581" s="12"/>
      <c r="CA581" s="12"/>
      <c r="CB581" s="12"/>
      <c r="CC581" s="12"/>
    </row>
    <row r="582" spans="1:81" ht="15.75" x14ac:dyDescent="0.25">
      <c r="A582" s="20"/>
      <c r="B582" s="29"/>
      <c r="C582" s="29"/>
      <c r="D582" s="29"/>
      <c r="E582" s="29"/>
      <c r="F582" s="26"/>
      <c r="G582" s="13"/>
      <c r="H582" s="20"/>
      <c r="I582" s="22"/>
      <c r="J582" s="22"/>
      <c r="K582" s="22"/>
      <c r="L582" s="22"/>
      <c r="M582" s="24"/>
      <c r="N582" s="22"/>
      <c r="O582" s="104"/>
      <c r="P582" s="12"/>
      <c r="Q582" s="12"/>
      <c r="R582" s="12"/>
      <c r="S582" s="12"/>
      <c r="T582" s="12"/>
      <c r="U582" s="12"/>
      <c r="V582" s="12"/>
      <c r="W582" s="12"/>
      <c r="X582" s="12"/>
      <c r="Y582" s="12"/>
      <c r="Z582" s="12"/>
      <c r="AA582" s="12"/>
      <c r="AB582" s="12"/>
      <c r="AC582" s="12"/>
      <c r="AD582" s="12"/>
      <c r="AE582" s="12"/>
      <c r="AF582" s="12"/>
      <c r="AG582" s="12"/>
      <c r="AH582" s="12"/>
      <c r="AI582" s="12"/>
      <c r="AJ582" s="12"/>
      <c r="AK582" s="12"/>
      <c r="AL582" s="12"/>
      <c r="AM582" s="12"/>
      <c r="AN582" s="12"/>
      <c r="AO582" s="12"/>
      <c r="AP582" s="12"/>
      <c r="AQ582" s="12"/>
      <c r="AR582" s="12"/>
      <c r="AS582" s="12"/>
      <c r="AT582" s="12"/>
      <c r="AU582" s="12"/>
      <c r="AV582" s="12"/>
      <c r="AW582" s="12"/>
      <c r="AX582" s="12"/>
      <c r="AY582" s="12"/>
      <c r="AZ582" s="12"/>
      <c r="BA582" s="12"/>
      <c r="BB582" s="12"/>
      <c r="BC582" s="12"/>
      <c r="BD582" s="12"/>
      <c r="BE582" s="12"/>
      <c r="BF582" s="12"/>
      <c r="BG582" s="12"/>
      <c r="BH582" s="12"/>
      <c r="BI582" s="12"/>
      <c r="BJ582" s="12"/>
      <c r="BK582" s="12"/>
      <c r="BL582" s="12"/>
      <c r="BM582" s="12"/>
      <c r="BN582" s="12"/>
      <c r="BO582" s="12"/>
      <c r="BP582" s="12"/>
      <c r="BQ582" s="12"/>
      <c r="BR582" s="12"/>
      <c r="BS582" s="12"/>
      <c r="BT582" s="12"/>
      <c r="BU582" s="12"/>
      <c r="BV582" s="12"/>
      <c r="BW582" s="12"/>
      <c r="BX582" s="12"/>
      <c r="BY582" s="12"/>
      <c r="BZ582" s="12"/>
      <c r="CA582" s="12"/>
      <c r="CB582" s="12"/>
      <c r="CC582" s="12"/>
    </row>
    <row r="583" spans="1:81" ht="15.75" x14ac:dyDescent="0.25">
      <c r="A583" s="20"/>
      <c r="B583" s="29"/>
      <c r="C583" s="29"/>
      <c r="D583" s="29"/>
      <c r="E583" s="29"/>
      <c r="F583" s="26"/>
      <c r="G583" s="13"/>
      <c r="H583" s="20"/>
      <c r="I583" s="22"/>
      <c r="J583" s="22"/>
      <c r="K583" s="22"/>
      <c r="L583" s="22"/>
      <c r="M583" s="24"/>
      <c r="N583" s="22"/>
      <c r="O583" s="104"/>
      <c r="P583" s="12"/>
      <c r="Q583" s="12"/>
      <c r="R583" s="12"/>
      <c r="S583" s="12"/>
      <c r="T583" s="12"/>
      <c r="U583" s="12"/>
      <c r="V583" s="12"/>
      <c r="W583" s="12"/>
      <c r="X583" s="12"/>
      <c r="Y583" s="12"/>
      <c r="Z583" s="12"/>
      <c r="AA583" s="12"/>
      <c r="AB583" s="12"/>
      <c r="AC583" s="12"/>
      <c r="AD583" s="12"/>
      <c r="AE583" s="12"/>
      <c r="AF583" s="12"/>
      <c r="AG583" s="12"/>
      <c r="AH583" s="12"/>
      <c r="AI583" s="12"/>
      <c r="AJ583" s="12"/>
      <c r="AK583" s="12"/>
      <c r="AL583" s="12"/>
      <c r="AM583" s="12"/>
      <c r="AN583" s="12"/>
      <c r="AO583" s="12"/>
      <c r="AP583" s="12"/>
      <c r="AQ583" s="12"/>
      <c r="AR583" s="12"/>
      <c r="AS583" s="12"/>
      <c r="AT583" s="12"/>
      <c r="AU583" s="12"/>
      <c r="AV583" s="12"/>
      <c r="AW583" s="12"/>
      <c r="AX583" s="12"/>
      <c r="AY583" s="12"/>
      <c r="AZ583" s="12"/>
      <c r="BA583" s="12"/>
      <c r="BB583" s="12"/>
      <c r="BC583" s="12"/>
      <c r="BD583" s="12"/>
      <c r="BE583" s="12"/>
      <c r="BF583" s="12"/>
      <c r="BG583" s="12"/>
      <c r="BH583" s="12"/>
      <c r="BI583" s="12"/>
      <c r="BJ583" s="12"/>
      <c r="BK583" s="12"/>
      <c r="BL583" s="12"/>
      <c r="BM583" s="12"/>
      <c r="BN583" s="12"/>
      <c r="BO583" s="12"/>
      <c r="BP583" s="12"/>
      <c r="BQ583" s="12"/>
      <c r="BR583" s="12"/>
      <c r="BS583" s="12"/>
      <c r="BT583" s="12"/>
      <c r="BU583" s="12"/>
      <c r="BV583" s="12"/>
      <c r="BW583" s="12"/>
      <c r="BX583" s="12"/>
      <c r="BY583" s="12"/>
      <c r="BZ583" s="12"/>
      <c r="CA583" s="12"/>
      <c r="CB583" s="12"/>
      <c r="CC583" s="12"/>
    </row>
    <row r="584" spans="1:81" ht="15.75" x14ac:dyDescent="0.25">
      <c r="A584" s="20"/>
      <c r="B584" s="29"/>
      <c r="C584" s="29"/>
      <c r="D584" s="29"/>
      <c r="E584" s="29"/>
      <c r="F584" s="26"/>
      <c r="G584" s="13"/>
      <c r="H584" s="20"/>
      <c r="I584" s="22"/>
      <c r="J584" s="22"/>
      <c r="K584" s="22"/>
      <c r="L584" s="22"/>
      <c r="M584" s="24"/>
      <c r="N584" s="22"/>
      <c r="O584" s="104"/>
      <c r="P584" s="12"/>
      <c r="Q584" s="12"/>
      <c r="R584" s="12"/>
      <c r="S584" s="12"/>
      <c r="T584" s="12"/>
      <c r="U584" s="12"/>
      <c r="V584" s="12"/>
      <c r="W584" s="12"/>
      <c r="X584" s="12"/>
      <c r="Y584" s="12"/>
      <c r="Z584" s="12"/>
      <c r="AA584" s="12"/>
      <c r="AB584" s="12"/>
      <c r="AC584" s="12"/>
      <c r="AD584" s="12"/>
      <c r="AE584" s="12"/>
      <c r="AF584" s="12"/>
      <c r="AG584" s="12"/>
      <c r="AH584" s="12"/>
      <c r="AI584" s="12"/>
      <c r="AJ584" s="12"/>
      <c r="AK584" s="12"/>
      <c r="AL584" s="12"/>
      <c r="AM584" s="12"/>
      <c r="AN584" s="12"/>
      <c r="AO584" s="12"/>
      <c r="AP584" s="12"/>
      <c r="AQ584" s="12"/>
      <c r="AR584" s="12"/>
      <c r="AS584" s="12"/>
      <c r="AT584" s="12"/>
      <c r="AU584" s="12"/>
      <c r="AV584" s="12"/>
      <c r="AW584" s="12"/>
      <c r="AX584" s="12"/>
      <c r="AY584" s="12"/>
      <c r="AZ584" s="12"/>
      <c r="BA584" s="12"/>
      <c r="BB584" s="12"/>
      <c r="BC584" s="12"/>
      <c r="BD584" s="12"/>
      <c r="BE584" s="12"/>
      <c r="BF584" s="12"/>
      <c r="BG584" s="12"/>
      <c r="BH584" s="12"/>
      <c r="BI584" s="12"/>
      <c r="BJ584" s="12"/>
      <c r="BK584" s="12"/>
      <c r="BL584" s="12"/>
      <c r="BM584" s="12"/>
      <c r="BN584" s="12"/>
      <c r="BO584" s="12"/>
      <c r="BP584" s="12"/>
      <c r="BQ584" s="12"/>
      <c r="BR584" s="12"/>
      <c r="BS584" s="12"/>
      <c r="BT584" s="12"/>
      <c r="BU584" s="12"/>
      <c r="BV584" s="12"/>
      <c r="BW584" s="12"/>
      <c r="BX584" s="12"/>
      <c r="BY584" s="12"/>
      <c r="BZ584" s="12"/>
      <c r="CA584" s="12"/>
      <c r="CB584" s="12"/>
      <c r="CC584" s="12"/>
    </row>
    <row r="585" spans="1:81" ht="15.75" x14ac:dyDescent="0.25">
      <c r="A585" s="20"/>
      <c r="B585" s="29"/>
      <c r="C585" s="29"/>
      <c r="D585" s="29"/>
      <c r="E585" s="29"/>
      <c r="F585" s="26"/>
      <c r="G585" s="13"/>
      <c r="H585" s="20"/>
      <c r="I585" s="22"/>
      <c r="J585" s="22"/>
      <c r="K585" s="22"/>
      <c r="L585" s="22"/>
      <c r="M585" s="24"/>
      <c r="N585" s="22"/>
      <c r="O585" s="104"/>
      <c r="P585" s="12"/>
      <c r="Q585" s="12"/>
      <c r="R585" s="12"/>
      <c r="S585" s="12"/>
      <c r="T585" s="12"/>
      <c r="U585" s="12"/>
      <c r="V585" s="12"/>
      <c r="W585" s="12"/>
      <c r="X585" s="12"/>
      <c r="Y585" s="12"/>
      <c r="Z585" s="12"/>
      <c r="AA585" s="12"/>
      <c r="AB585" s="12"/>
      <c r="AC585" s="12"/>
      <c r="AD585" s="12"/>
      <c r="AE585" s="12"/>
      <c r="AF585" s="12"/>
      <c r="AG585" s="12"/>
      <c r="AH585" s="12"/>
      <c r="AI585" s="12"/>
      <c r="AJ585" s="12"/>
      <c r="AK585" s="12"/>
      <c r="AL585" s="12"/>
      <c r="AM585" s="12"/>
      <c r="AN585" s="12"/>
      <c r="AO585" s="12"/>
      <c r="AP585" s="12"/>
      <c r="AQ585" s="12"/>
      <c r="AR585" s="12"/>
      <c r="AS585" s="12"/>
      <c r="AT585" s="12"/>
      <c r="AU585" s="12"/>
      <c r="AV585" s="12"/>
      <c r="AW585" s="12"/>
      <c r="AX585" s="12"/>
      <c r="AY585" s="12"/>
      <c r="AZ585" s="12"/>
      <c r="BA585" s="12"/>
      <c r="BB585" s="12"/>
      <c r="BC585" s="12"/>
      <c r="BD585" s="12"/>
      <c r="BE585" s="12"/>
      <c r="BF585" s="12"/>
      <c r="BG585" s="12"/>
      <c r="BH585" s="12"/>
      <c r="BI585" s="12"/>
      <c r="BJ585" s="12"/>
      <c r="BK585" s="12"/>
      <c r="BL585" s="12"/>
      <c r="BM585" s="12"/>
      <c r="BN585" s="12"/>
      <c r="BO585" s="12"/>
      <c r="BP585" s="12"/>
      <c r="BQ585" s="12"/>
      <c r="BR585" s="12"/>
      <c r="BS585" s="12"/>
      <c r="BT585" s="12"/>
      <c r="BU585" s="12"/>
      <c r="BV585" s="12"/>
      <c r="BW585" s="12"/>
      <c r="BX585" s="12"/>
      <c r="BY585" s="12"/>
      <c r="BZ585" s="12"/>
      <c r="CA585" s="12"/>
      <c r="CB585" s="12"/>
      <c r="CC585" s="12"/>
    </row>
    <row r="586" spans="1:81" ht="15.75" x14ac:dyDescent="0.25">
      <c r="A586" s="20"/>
      <c r="B586" s="29"/>
      <c r="C586" s="29"/>
      <c r="D586" s="29"/>
      <c r="E586" s="29"/>
      <c r="F586" s="26"/>
      <c r="G586" s="13"/>
      <c r="H586" s="20"/>
      <c r="I586" s="22"/>
      <c r="J586" s="22"/>
      <c r="K586" s="22"/>
      <c r="L586" s="22"/>
      <c r="M586" s="24"/>
      <c r="N586" s="22"/>
      <c r="O586" s="104"/>
      <c r="P586" s="12"/>
      <c r="Q586" s="12"/>
      <c r="R586" s="12"/>
      <c r="S586" s="12"/>
      <c r="T586" s="12"/>
      <c r="U586" s="12"/>
      <c r="V586" s="12"/>
      <c r="W586" s="12"/>
      <c r="X586" s="12"/>
      <c r="Y586" s="12"/>
      <c r="Z586" s="12"/>
      <c r="AA586" s="12"/>
      <c r="AB586" s="12"/>
      <c r="AC586" s="12"/>
      <c r="AD586" s="12"/>
      <c r="AE586" s="12"/>
      <c r="AF586" s="12"/>
      <c r="AG586" s="12"/>
      <c r="AH586" s="12"/>
      <c r="AI586" s="12"/>
      <c r="AJ586" s="12"/>
      <c r="AK586" s="12"/>
      <c r="AL586" s="12"/>
      <c r="AM586" s="12"/>
      <c r="AN586" s="12"/>
      <c r="AO586" s="12"/>
      <c r="AP586" s="12"/>
      <c r="AQ586" s="12"/>
      <c r="AR586" s="12"/>
      <c r="AS586" s="12"/>
      <c r="AT586" s="12"/>
      <c r="AU586" s="12"/>
      <c r="AV586" s="12"/>
      <c r="AW586" s="12"/>
      <c r="AX586" s="12"/>
      <c r="AY586" s="12"/>
      <c r="AZ586" s="12"/>
      <c r="BA586" s="12"/>
      <c r="BB586" s="12"/>
      <c r="BC586" s="12"/>
      <c r="BD586" s="12"/>
      <c r="BE586" s="12"/>
      <c r="BF586" s="12"/>
      <c r="BG586" s="12"/>
      <c r="BH586" s="12"/>
      <c r="BI586" s="12"/>
      <c r="BJ586" s="12"/>
      <c r="BK586" s="12"/>
      <c r="BL586" s="12"/>
      <c r="BM586" s="12"/>
      <c r="BN586" s="12"/>
      <c r="BO586" s="12"/>
      <c r="BP586" s="12"/>
      <c r="BQ586" s="12"/>
      <c r="BR586" s="12"/>
      <c r="BS586" s="12"/>
      <c r="BT586" s="12"/>
      <c r="BU586" s="12"/>
      <c r="BV586" s="12"/>
      <c r="BW586" s="12"/>
      <c r="BX586" s="12"/>
      <c r="BY586" s="12"/>
      <c r="BZ586" s="12"/>
      <c r="CA586" s="12"/>
      <c r="CB586" s="12"/>
      <c r="CC586" s="12"/>
    </row>
    <row r="587" spans="1:81" ht="15.75" x14ac:dyDescent="0.25">
      <c r="A587" s="20"/>
      <c r="B587" s="29"/>
      <c r="C587" s="29"/>
      <c r="D587" s="29"/>
      <c r="E587" s="29"/>
      <c r="F587" s="26"/>
      <c r="G587" s="13"/>
      <c r="H587" s="20"/>
      <c r="I587" s="22"/>
      <c r="J587" s="22"/>
      <c r="K587" s="22"/>
      <c r="L587" s="22"/>
      <c r="M587" s="24"/>
      <c r="N587" s="22"/>
      <c r="O587" s="104"/>
      <c r="P587" s="12"/>
      <c r="Q587" s="12"/>
      <c r="R587" s="12"/>
      <c r="S587" s="12"/>
      <c r="T587" s="12"/>
      <c r="U587" s="12"/>
      <c r="V587" s="12"/>
      <c r="W587" s="12"/>
      <c r="X587" s="12"/>
      <c r="Y587" s="12"/>
      <c r="Z587" s="12"/>
      <c r="AA587" s="12"/>
      <c r="AB587" s="12"/>
      <c r="AC587" s="12"/>
      <c r="AD587" s="12"/>
      <c r="AE587" s="12"/>
      <c r="AF587" s="12"/>
      <c r="AG587" s="12"/>
      <c r="AH587" s="12"/>
      <c r="AI587" s="12"/>
      <c r="AJ587" s="12"/>
      <c r="AK587" s="12"/>
      <c r="AL587" s="12"/>
      <c r="AM587" s="12"/>
      <c r="AN587" s="12"/>
      <c r="AO587" s="12"/>
      <c r="AP587" s="12"/>
      <c r="AQ587" s="12"/>
      <c r="AR587" s="12"/>
      <c r="AS587" s="12"/>
      <c r="AT587" s="12"/>
      <c r="AU587" s="12"/>
      <c r="AV587" s="12"/>
      <c r="AW587" s="12"/>
      <c r="AX587" s="12"/>
      <c r="AY587" s="12"/>
      <c r="AZ587" s="12"/>
      <c r="BA587" s="12"/>
      <c r="BB587" s="12"/>
      <c r="BC587" s="12"/>
      <c r="BD587" s="12"/>
      <c r="BE587" s="12"/>
      <c r="BF587" s="12"/>
      <c r="BG587" s="12"/>
      <c r="BH587" s="12"/>
      <c r="BI587" s="12"/>
      <c r="BJ587" s="12"/>
      <c r="BK587" s="12"/>
      <c r="BL587" s="12"/>
      <c r="BM587" s="12"/>
      <c r="BN587" s="12"/>
      <c r="BO587" s="12"/>
      <c r="BP587" s="12"/>
      <c r="BQ587" s="12"/>
      <c r="BR587" s="12"/>
      <c r="BS587" s="12"/>
      <c r="BT587" s="12"/>
      <c r="BU587" s="12"/>
      <c r="BV587" s="12"/>
      <c r="BW587" s="12"/>
      <c r="BX587" s="12"/>
      <c r="BY587" s="12"/>
      <c r="BZ587" s="12"/>
      <c r="CA587" s="12"/>
      <c r="CB587" s="12"/>
      <c r="CC587" s="12"/>
    </row>
    <row r="588" spans="1:81" ht="15.75" x14ac:dyDescent="0.25">
      <c r="A588" s="20"/>
      <c r="B588" s="29"/>
      <c r="C588" s="29"/>
      <c r="D588" s="29"/>
      <c r="E588" s="29"/>
      <c r="F588" s="26"/>
      <c r="G588" s="13"/>
      <c r="H588" s="20"/>
      <c r="I588" s="22"/>
      <c r="J588" s="22"/>
      <c r="K588" s="22"/>
      <c r="L588" s="22"/>
      <c r="M588" s="24"/>
      <c r="N588" s="22"/>
      <c r="O588" s="104"/>
      <c r="P588" s="12"/>
      <c r="Q588" s="12"/>
      <c r="R588" s="12"/>
      <c r="S588" s="12"/>
      <c r="T588" s="12"/>
      <c r="U588" s="12"/>
      <c r="V588" s="12"/>
      <c r="W588" s="12"/>
      <c r="X588" s="12"/>
      <c r="Y588" s="12"/>
      <c r="Z588" s="12"/>
      <c r="AA588" s="12"/>
      <c r="AB588" s="12"/>
      <c r="AC588" s="12"/>
      <c r="AD588" s="12"/>
      <c r="AE588" s="12"/>
      <c r="AF588" s="12"/>
      <c r="AG588" s="12"/>
      <c r="AH588" s="12"/>
      <c r="AI588" s="12"/>
      <c r="AJ588" s="12"/>
      <c r="AK588" s="12"/>
      <c r="AL588" s="12"/>
      <c r="AM588" s="12"/>
      <c r="AN588" s="12"/>
      <c r="AO588" s="12"/>
      <c r="AP588" s="12"/>
      <c r="AQ588" s="12"/>
      <c r="AR588" s="12"/>
      <c r="AS588" s="12"/>
      <c r="AT588" s="12"/>
      <c r="AU588" s="12"/>
      <c r="AV588" s="12"/>
      <c r="AW588" s="12"/>
      <c r="AX588" s="12"/>
      <c r="AY588" s="12"/>
      <c r="AZ588" s="12"/>
      <c r="BA588" s="12"/>
      <c r="BB588" s="12"/>
      <c r="BC588" s="12"/>
      <c r="BD588" s="12"/>
      <c r="BE588" s="12"/>
      <c r="BF588" s="12"/>
      <c r="BG588" s="12"/>
      <c r="BH588" s="12"/>
      <c r="BI588" s="12"/>
      <c r="BJ588" s="12"/>
      <c r="BK588" s="12"/>
      <c r="BL588" s="12"/>
      <c r="BM588" s="12"/>
      <c r="BN588" s="12"/>
      <c r="BO588" s="12"/>
      <c r="BP588" s="12"/>
      <c r="BQ588" s="12"/>
      <c r="BR588" s="12"/>
      <c r="BS588" s="12"/>
      <c r="BT588" s="12"/>
      <c r="BU588" s="12"/>
      <c r="BV588" s="12"/>
      <c r="BW588" s="12"/>
      <c r="BX588" s="12"/>
      <c r="BY588" s="12"/>
      <c r="BZ588" s="12"/>
      <c r="CA588" s="12"/>
      <c r="CB588" s="12"/>
      <c r="CC588" s="12"/>
    </row>
    <row r="589" spans="1:81" ht="15.75" x14ac:dyDescent="0.25">
      <c r="A589" s="20"/>
      <c r="B589" s="29"/>
      <c r="C589" s="29"/>
      <c r="D589" s="29"/>
      <c r="E589" s="29"/>
      <c r="F589" s="26"/>
      <c r="G589" s="13"/>
      <c r="H589" s="20"/>
      <c r="I589" s="22"/>
      <c r="J589" s="22"/>
      <c r="K589" s="22"/>
      <c r="L589" s="22"/>
      <c r="M589" s="24"/>
      <c r="N589" s="22"/>
      <c r="O589" s="104"/>
      <c r="P589" s="12"/>
      <c r="Q589" s="12"/>
      <c r="R589" s="12"/>
      <c r="S589" s="12"/>
      <c r="T589" s="12"/>
      <c r="U589" s="12"/>
      <c r="V589" s="12"/>
      <c r="W589" s="12"/>
      <c r="X589" s="12"/>
      <c r="Y589" s="12"/>
      <c r="Z589" s="12"/>
      <c r="AA589" s="12"/>
      <c r="AB589" s="12"/>
      <c r="AC589" s="12"/>
      <c r="AD589" s="12"/>
      <c r="AE589" s="12"/>
      <c r="AF589" s="12"/>
      <c r="AG589" s="12"/>
      <c r="AH589" s="12"/>
      <c r="AI589" s="12"/>
      <c r="AJ589" s="12"/>
      <c r="AK589" s="12"/>
      <c r="AL589" s="12"/>
      <c r="AM589" s="12"/>
      <c r="AN589" s="12"/>
      <c r="AO589" s="12"/>
      <c r="AP589" s="12"/>
      <c r="AQ589" s="12"/>
      <c r="AR589" s="12"/>
      <c r="AS589" s="12"/>
      <c r="AT589" s="12"/>
      <c r="AU589" s="12"/>
      <c r="AV589" s="12"/>
      <c r="AW589" s="12"/>
      <c r="AX589" s="12"/>
      <c r="AY589" s="12"/>
      <c r="AZ589" s="12"/>
      <c r="BA589" s="12"/>
      <c r="BB589" s="12"/>
      <c r="BC589" s="12"/>
      <c r="BD589" s="12"/>
      <c r="BE589" s="12"/>
      <c r="BF589" s="12"/>
      <c r="BG589" s="12"/>
      <c r="BH589" s="12"/>
      <c r="BI589" s="12"/>
      <c r="BJ589" s="12"/>
      <c r="BK589" s="12"/>
      <c r="BL589" s="12"/>
      <c r="BM589" s="12"/>
      <c r="BN589" s="12"/>
      <c r="BO589" s="12"/>
      <c r="BP589" s="12"/>
      <c r="BQ589" s="12"/>
      <c r="BR589" s="12"/>
      <c r="BS589" s="12"/>
      <c r="BT589" s="12"/>
      <c r="BU589" s="12"/>
      <c r="BV589" s="12"/>
      <c r="BW589" s="12"/>
      <c r="BX589" s="12"/>
      <c r="BY589" s="12"/>
      <c r="BZ589" s="12"/>
      <c r="CA589" s="12"/>
      <c r="CB589" s="12"/>
      <c r="CC589" s="12"/>
    </row>
    <row r="590" spans="1:81" ht="15.75" x14ac:dyDescent="0.25">
      <c r="A590" s="20"/>
      <c r="B590" s="29"/>
      <c r="C590" s="29"/>
      <c r="D590" s="29"/>
      <c r="E590" s="29"/>
      <c r="F590" s="26"/>
      <c r="G590" s="13"/>
      <c r="H590" s="20"/>
      <c r="I590" s="22"/>
      <c r="J590" s="22"/>
      <c r="K590" s="22"/>
      <c r="L590" s="22"/>
      <c r="M590" s="24"/>
      <c r="N590" s="22"/>
      <c r="O590" s="104"/>
      <c r="P590" s="12"/>
      <c r="Q590" s="12"/>
      <c r="R590" s="12"/>
      <c r="S590" s="12"/>
      <c r="T590" s="12"/>
      <c r="U590" s="12"/>
      <c r="V590" s="12"/>
      <c r="W590" s="12"/>
      <c r="X590" s="12"/>
      <c r="Y590" s="12"/>
      <c r="Z590" s="12"/>
      <c r="AA590" s="12"/>
      <c r="AB590" s="12"/>
      <c r="AC590" s="12"/>
      <c r="AD590" s="12"/>
      <c r="AE590" s="12"/>
      <c r="AF590" s="12"/>
      <c r="AG590" s="12"/>
      <c r="AH590" s="12"/>
      <c r="AI590" s="12"/>
      <c r="AJ590" s="12"/>
      <c r="AK590" s="12"/>
      <c r="AL590" s="12"/>
      <c r="AM590" s="12"/>
      <c r="AN590" s="12"/>
      <c r="AO590" s="12"/>
      <c r="AP590" s="12"/>
      <c r="AQ590" s="12"/>
      <c r="AR590" s="12"/>
      <c r="AS590" s="12"/>
      <c r="AT590" s="12"/>
      <c r="AU590" s="12"/>
      <c r="AV590" s="12"/>
      <c r="AW590" s="12"/>
      <c r="AX590" s="12"/>
      <c r="AY590" s="12"/>
      <c r="AZ590" s="12"/>
      <c r="BA590" s="12"/>
      <c r="BB590" s="12"/>
      <c r="BC590" s="12"/>
      <c r="BD590" s="12"/>
      <c r="BE590" s="12"/>
      <c r="BF590" s="12"/>
      <c r="BG590" s="12"/>
      <c r="BH590" s="12"/>
      <c r="BI590" s="12"/>
      <c r="BJ590" s="12"/>
      <c r="BK590" s="12"/>
      <c r="BL590" s="12"/>
      <c r="BM590" s="12"/>
      <c r="BN590" s="12"/>
      <c r="BO590" s="12"/>
      <c r="BP590" s="12"/>
      <c r="BQ590" s="12"/>
      <c r="BR590" s="12"/>
      <c r="BS590" s="12"/>
      <c r="BT590" s="12"/>
      <c r="BU590" s="12"/>
      <c r="BV590" s="12"/>
      <c r="BW590" s="12"/>
      <c r="BX590" s="12"/>
      <c r="BY590" s="12"/>
      <c r="BZ590" s="12"/>
      <c r="CA590" s="12"/>
      <c r="CB590" s="12"/>
      <c r="CC590" s="12"/>
    </row>
    <row r="591" spans="1:81" ht="15.75" x14ac:dyDescent="0.25">
      <c r="A591" s="20"/>
      <c r="B591" s="29"/>
      <c r="C591" s="29"/>
      <c r="D591" s="29"/>
      <c r="E591" s="29"/>
      <c r="F591" s="26"/>
      <c r="G591" s="13"/>
      <c r="H591" s="20"/>
      <c r="I591" s="22"/>
      <c r="J591" s="22"/>
      <c r="K591" s="22"/>
      <c r="L591" s="22"/>
      <c r="M591" s="24"/>
      <c r="N591" s="22"/>
      <c r="O591" s="104"/>
      <c r="P591" s="12"/>
      <c r="Q591" s="12"/>
      <c r="R591" s="12"/>
      <c r="S591" s="12"/>
      <c r="T591" s="12"/>
      <c r="U591" s="12"/>
      <c r="V591" s="12"/>
      <c r="W591" s="12"/>
      <c r="X591" s="12"/>
      <c r="Y591" s="12"/>
      <c r="Z591" s="12"/>
      <c r="AA591" s="12"/>
      <c r="AB591" s="12"/>
      <c r="AC591" s="12"/>
      <c r="AD591" s="12"/>
      <c r="AE591" s="12"/>
      <c r="AF591" s="12"/>
      <c r="AG591" s="12"/>
      <c r="AH591" s="12"/>
      <c r="AI591" s="12"/>
      <c r="AJ591" s="12"/>
      <c r="AK591" s="12"/>
      <c r="AL591" s="12"/>
      <c r="AM591" s="12"/>
      <c r="AN591" s="12"/>
      <c r="AO591" s="12"/>
      <c r="AP591" s="12"/>
      <c r="AQ591" s="12"/>
      <c r="AR591" s="12"/>
      <c r="AS591" s="12"/>
      <c r="AT591" s="12"/>
      <c r="AU591" s="12"/>
      <c r="AV591" s="12"/>
      <c r="AW591" s="12"/>
      <c r="AX591" s="12"/>
      <c r="AY591" s="12"/>
      <c r="AZ591" s="12"/>
      <c r="BA591" s="12"/>
      <c r="BB591" s="12"/>
      <c r="BC591" s="12"/>
      <c r="BD591" s="12"/>
      <c r="BE591" s="12"/>
      <c r="BF591" s="12"/>
      <c r="BG591" s="12"/>
      <c r="BH591" s="12"/>
      <c r="BI591" s="12"/>
      <c r="BJ591" s="12"/>
      <c r="BK591" s="12"/>
      <c r="BL591" s="12"/>
      <c r="BM591" s="12"/>
      <c r="BN591" s="12"/>
      <c r="BO591" s="12"/>
      <c r="BP591" s="12"/>
      <c r="BQ591" s="12"/>
      <c r="BR591" s="12"/>
      <c r="BS591" s="12"/>
      <c r="BT591" s="12"/>
      <c r="BU591" s="12"/>
      <c r="BV591" s="12"/>
      <c r="BW591" s="12"/>
      <c r="BX591" s="12"/>
      <c r="BY591" s="12"/>
      <c r="BZ591" s="12"/>
      <c r="CA591" s="12"/>
      <c r="CB591" s="12"/>
      <c r="CC591" s="12"/>
    </row>
    <row r="592" spans="1:81" ht="15.75" x14ac:dyDescent="0.25">
      <c r="A592" s="20"/>
      <c r="B592" s="29"/>
      <c r="C592" s="29"/>
      <c r="D592" s="29"/>
      <c r="E592" s="29"/>
      <c r="F592" s="26"/>
      <c r="G592" s="13"/>
      <c r="H592" s="20"/>
      <c r="I592" s="22"/>
      <c r="J592" s="22"/>
      <c r="K592" s="22"/>
      <c r="L592" s="22"/>
      <c r="M592" s="24"/>
      <c r="N592" s="22"/>
      <c r="O592" s="104"/>
      <c r="P592" s="12"/>
      <c r="Q592" s="12"/>
      <c r="R592" s="12"/>
      <c r="S592" s="12"/>
      <c r="T592" s="12"/>
      <c r="U592" s="12"/>
      <c r="V592" s="12"/>
      <c r="W592" s="12"/>
      <c r="X592" s="12"/>
      <c r="Y592" s="12"/>
      <c r="Z592" s="12"/>
      <c r="AA592" s="12"/>
      <c r="AB592" s="12"/>
      <c r="AC592" s="12"/>
      <c r="AD592" s="12"/>
      <c r="AE592" s="12"/>
      <c r="AF592" s="12"/>
      <c r="AG592" s="12"/>
      <c r="AH592" s="12"/>
      <c r="AI592" s="12"/>
      <c r="AJ592" s="12"/>
      <c r="AK592" s="12"/>
      <c r="AL592" s="12"/>
      <c r="AM592" s="12"/>
      <c r="AN592" s="12"/>
      <c r="AO592" s="12"/>
      <c r="AP592" s="12"/>
      <c r="AQ592" s="12"/>
      <c r="AR592" s="12"/>
      <c r="AS592" s="12"/>
      <c r="AT592" s="12"/>
      <c r="AU592" s="12"/>
      <c r="AV592" s="12"/>
      <c r="AW592" s="12"/>
      <c r="AX592" s="12"/>
      <c r="AY592" s="12"/>
      <c r="AZ592" s="12"/>
      <c r="BA592" s="12"/>
      <c r="BB592" s="12"/>
      <c r="BC592" s="12"/>
      <c r="BD592" s="12"/>
      <c r="BE592" s="12"/>
      <c r="BF592" s="12"/>
      <c r="BG592" s="12"/>
      <c r="BH592" s="12"/>
      <c r="BI592" s="12"/>
      <c r="BJ592" s="12"/>
      <c r="BK592" s="12"/>
      <c r="BL592" s="12"/>
      <c r="BM592" s="12"/>
      <c r="BN592" s="12"/>
      <c r="BO592" s="12"/>
      <c r="BP592" s="12"/>
      <c r="BQ592" s="12"/>
      <c r="BR592" s="12"/>
      <c r="BS592" s="12"/>
      <c r="BT592" s="12"/>
      <c r="BU592" s="12"/>
      <c r="BV592" s="12"/>
      <c r="BW592" s="12"/>
      <c r="BX592" s="12"/>
      <c r="BY592" s="12"/>
      <c r="BZ592" s="12"/>
      <c r="CA592" s="12"/>
      <c r="CB592" s="12"/>
      <c r="CC592" s="12"/>
    </row>
    <row r="593" spans="1:81" ht="15.75" x14ac:dyDescent="0.25">
      <c r="A593" s="20"/>
      <c r="B593" s="29"/>
      <c r="C593" s="29"/>
      <c r="D593" s="29"/>
      <c r="E593" s="29"/>
      <c r="F593" s="26"/>
      <c r="G593" s="13"/>
      <c r="H593" s="20"/>
      <c r="I593" s="22"/>
      <c r="J593" s="22"/>
      <c r="K593" s="22"/>
      <c r="L593" s="22"/>
      <c r="M593" s="24"/>
      <c r="N593" s="22"/>
      <c r="O593" s="104"/>
      <c r="P593" s="12"/>
      <c r="Q593" s="12"/>
      <c r="R593" s="12"/>
      <c r="S593" s="12"/>
      <c r="T593" s="12"/>
      <c r="U593" s="12"/>
      <c r="V593" s="12"/>
      <c r="W593" s="12"/>
      <c r="X593" s="12"/>
      <c r="Y593" s="12"/>
      <c r="Z593" s="12"/>
      <c r="AA593" s="12"/>
      <c r="AB593" s="12"/>
      <c r="AC593" s="12"/>
      <c r="AD593" s="12"/>
      <c r="AE593" s="12"/>
      <c r="AF593" s="12"/>
      <c r="AG593" s="12"/>
      <c r="AH593" s="12"/>
      <c r="AI593" s="12"/>
      <c r="AJ593" s="12"/>
      <c r="AK593" s="12"/>
      <c r="AL593" s="12"/>
      <c r="AM593" s="12"/>
      <c r="AN593" s="12"/>
      <c r="AO593" s="12"/>
      <c r="AP593" s="12"/>
      <c r="AQ593" s="12"/>
      <c r="AR593" s="12"/>
      <c r="AS593" s="12"/>
      <c r="AT593" s="12"/>
      <c r="AU593" s="12"/>
      <c r="AV593" s="12"/>
      <c r="AW593" s="12"/>
      <c r="AX593" s="12"/>
      <c r="AY593" s="12"/>
      <c r="AZ593" s="12"/>
      <c r="BA593" s="12"/>
      <c r="BB593" s="12"/>
      <c r="BC593" s="12"/>
      <c r="BD593" s="12"/>
      <c r="BE593" s="12"/>
      <c r="BF593" s="12"/>
      <c r="BG593" s="12"/>
      <c r="BH593" s="12"/>
      <c r="BI593" s="12"/>
      <c r="BJ593" s="12"/>
      <c r="BK593" s="12"/>
      <c r="BL593" s="12"/>
      <c r="BM593" s="12"/>
      <c r="BN593" s="12"/>
      <c r="BO593" s="12"/>
      <c r="BP593" s="12"/>
      <c r="BQ593" s="12"/>
      <c r="BR593" s="12"/>
      <c r="BS593" s="12"/>
      <c r="BT593" s="12"/>
      <c r="BU593" s="12"/>
      <c r="BV593" s="12"/>
      <c r="BW593" s="12"/>
      <c r="BX593" s="12"/>
      <c r="BY593" s="12"/>
      <c r="BZ593" s="12"/>
      <c r="CA593" s="12"/>
      <c r="CB593" s="12"/>
      <c r="CC593" s="12"/>
    </row>
    <row r="594" spans="1:81" ht="15.75" x14ac:dyDescent="0.25">
      <c r="A594" s="20"/>
      <c r="B594" s="29"/>
      <c r="C594" s="29"/>
      <c r="D594" s="29"/>
      <c r="E594" s="29"/>
      <c r="F594" s="26"/>
      <c r="G594" s="13"/>
      <c r="H594" s="20"/>
      <c r="I594" s="22"/>
      <c r="J594" s="22"/>
      <c r="K594" s="22"/>
      <c r="L594" s="22"/>
      <c r="M594" s="24"/>
      <c r="N594" s="22"/>
      <c r="O594" s="104"/>
      <c r="P594" s="12"/>
      <c r="Q594" s="12"/>
      <c r="R594" s="12"/>
      <c r="S594" s="12"/>
      <c r="T594" s="12"/>
      <c r="U594" s="12"/>
      <c r="V594" s="12"/>
      <c r="W594" s="12"/>
      <c r="X594" s="12"/>
      <c r="Y594" s="12"/>
      <c r="Z594" s="12"/>
      <c r="AA594" s="12"/>
      <c r="AB594" s="12"/>
      <c r="AC594" s="12"/>
      <c r="AD594" s="12"/>
      <c r="AE594" s="12"/>
      <c r="AF594" s="12"/>
      <c r="AG594" s="12"/>
      <c r="AH594" s="12"/>
      <c r="AI594" s="12"/>
      <c r="AJ594" s="12"/>
      <c r="AK594" s="12"/>
      <c r="AL594" s="12"/>
      <c r="AM594" s="12"/>
      <c r="AN594" s="12"/>
      <c r="AO594" s="12"/>
      <c r="AP594" s="12"/>
      <c r="AQ594" s="12"/>
      <c r="AR594" s="12"/>
      <c r="AS594" s="12"/>
      <c r="AT594" s="12"/>
      <c r="AU594" s="12"/>
      <c r="AV594" s="12"/>
      <c r="AW594" s="12"/>
      <c r="AX594" s="12"/>
      <c r="AY594" s="12"/>
      <c r="AZ594" s="12"/>
      <c r="BA594" s="12"/>
      <c r="BB594" s="12"/>
      <c r="BC594" s="12"/>
      <c r="BD594" s="12"/>
      <c r="BE594" s="12"/>
      <c r="BF594" s="12"/>
      <c r="BG594" s="12"/>
      <c r="BH594" s="12"/>
      <c r="BI594" s="12"/>
      <c r="BJ594" s="12"/>
      <c r="BK594" s="12"/>
      <c r="BL594" s="12"/>
      <c r="BM594" s="12"/>
      <c r="BN594" s="12"/>
      <c r="BO594" s="12"/>
      <c r="BP594" s="12"/>
      <c r="BQ594" s="12"/>
      <c r="BR594" s="12"/>
      <c r="BS594" s="12"/>
      <c r="BT594" s="12"/>
      <c r="BU594" s="12"/>
      <c r="BV594" s="12"/>
      <c r="BW594" s="12"/>
      <c r="BX594" s="12"/>
      <c r="BY594" s="12"/>
      <c r="BZ594" s="12"/>
      <c r="CA594" s="12"/>
      <c r="CB594" s="12"/>
      <c r="CC594" s="12"/>
    </row>
    <row r="595" spans="1:81" ht="15.75" x14ac:dyDescent="0.25">
      <c r="A595" s="20"/>
      <c r="B595" s="29"/>
      <c r="C595" s="29"/>
      <c r="D595" s="29"/>
      <c r="E595" s="29"/>
      <c r="F595" s="26"/>
      <c r="G595" s="13"/>
      <c r="H595" s="20"/>
      <c r="I595" s="22"/>
      <c r="J595" s="22"/>
      <c r="K595" s="22"/>
      <c r="L595" s="22"/>
      <c r="M595" s="24"/>
      <c r="N595" s="22"/>
      <c r="O595" s="104"/>
      <c r="P595" s="12"/>
      <c r="Q595" s="12"/>
      <c r="R595" s="12"/>
      <c r="S595" s="12"/>
      <c r="T595" s="12"/>
      <c r="U595" s="12"/>
      <c r="V595" s="12"/>
      <c r="W595" s="12"/>
      <c r="X595" s="12"/>
      <c r="Y595" s="12"/>
      <c r="Z595" s="12"/>
      <c r="AA595" s="12"/>
      <c r="AB595" s="12"/>
      <c r="AC595" s="12"/>
      <c r="AD595" s="12"/>
      <c r="AE595" s="12"/>
      <c r="AF595" s="12"/>
      <c r="AG595" s="12"/>
      <c r="AH595" s="12"/>
      <c r="AI595" s="12"/>
      <c r="AJ595" s="12"/>
      <c r="AK595" s="12"/>
      <c r="AL595" s="12"/>
      <c r="AM595" s="12"/>
      <c r="AN595" s="12"/>
      <c r="AO595" s="12"/>
      <c r="AP595" s="12"/>
      <c r="AQ595" s="12"/>
      <c r="AR595" s="12"/>
      <c r="AS595" s="12"/>
      <c r="AT595" s="12"/>
      <c r="AU595" s="12"/>
      <c r="AV595" s="12"/>
      <c r="AW595" s="12"/>
      <c r="AX595" s="12"/>
      <c r="AY595" s="12"/>
      <c r="AZ595" s="12"/>
      <c r="BA595" s="12"/>
      <c r="BB595" s="12"/>
      <c r="BC595" s="12"/>
      <c r="BD595" s="12"/>
      <c r="BE595" s="12"/>
      <c r="BF595" s="12"/>
      <c r="BG595" s="12"/>
      <c r="BH595" s="12"/>
      <c r="BI595" s="12"/>
      <c r="BJ595" s="12"/>
      <c r="BK595" s="12"/>
      <c r="BL595" s="12"/>
      <c r="BM595" s="12"/>
      <c r="BN595" s="12"/>
      <c r="BO595" s="12"/>
      <c r="BP595" s="12"/>
      <c r="BQ595" s="12"/>
      <c r="BR595" s="12"/>
      <c r="BS595" s="12"/>
      <c r="BT595" s="12"/>
      <c r="BU595" s="12"/>
      <c r="BV595" s="12"/>
      <c r="BW595" s="12"/>
      <c r="BX595" s="12"/>
      <c r="BY595" s="12"/>
      <c r="BZ595" s="12"/>
      <c r="CA595" s="12"/>
      <c r="CB595" s="12"/>
      <c r="CC595" s="12"/>
    </row>
    <row r="596" spans="1:81" ht="15.75" x14ac:dyDescent="0.25">
      <c r="A596" s="20"/>
      <c r="B596" s="29"/>
      <c r="C596" s="29"/>
      <c r="D596" s="29"/>
      <c r="E596" s="29"/>
      <c r="F596" s="26"/>
      <c r="G596" s="13"/>
      <c r="H596" s="20"/>
      <c r="I596" s="22"/>
      <c r="J596" s="22"/>
      <c r="K596" s="22"/>
      <c r="L596" s="22"/>
      <c r="M596" s="24"/>
      <c r="N596" s="22"/>
      <c r="O596" s="104"/>
      <c r="P596" s="12"/>
      <c r="Q596" s="12"/>
      <c r="R596" s="12"/>
      <c r="S596" s="12"/>
      <c r="T596" s="12"/>
      <c r="U596" s="12"/>
      <c r="V596" s="12"/>
      <c r="W596" s="12"/>
      <c r="X596" s="12"/>
      <c r="Y596" s="12"/>
      <c r="Z596" s="12"/>
      <c r="AA596" s="12"/>
      <c r="AB596" s="12"/>
      <c r="AC596" s="12"/>
      <c r="AD596" s="12"/>
      <c r="AE596" s="12"/>
      <c r="AF596" s="12"/>
      <c r="AG596" s="12"/>
      <c r="AH596" s="12"/>
      <c r="AI596" s="12"/>
      <c r="AJ596" s="12"/>
      <c r="AK596" s="12"/>
      <c r="AL596" s="12"/>
      <c r="AM596" s="12"/>
      <c r="AN596" s="12"/>
      <c r="AO596" s="12"/>
      <c r="AP596" s="12"/>
      <c r="AQ596" s="12"/>
      <c r="AR596" s="12"/>
      <c r="AS596" s="12"/>
      <c r="AT596" s="12"/>
      <c r="AU596" s="12"/>
      <c r="AV596" s="12"/>
      <c r="AW596" s="12"/>
      <c r="AX596" s="12"/>
      <c r="AY596" s="12"/>
      <c r="AZ596" s="12"/>
      <c r="BA596" s="12"/>
      <c r="BB596" s="12"/>
      <c r="BC596" s="12"/>
      <c r="BD596" s="12"/>
      <c r="BE596" s="12"/>
      <c r="BF596" s="12"/>
      <c r="BG596" s="12"/>
      <c r="BH596" s="12"/>
      <c r="BI596" s="12"/>
      <c r="BJ596" s="12"/>
      <c r="BK596" s="12"/>
      <c r="BL596" s="12"/>
      <c r="BM596" s="12"/>
      <c r="BN596" s="12"/>
      <c r="BO596" s="12"/>
      <c r="BP596" s="12"/>
      <c r="BQ596" s="12"/>
      <c r="BR596" s="12"/>
      <c r="BS596" s="12"/>
      <c r="BT596" s="12"/>
      <c r="BU596" s="12"/>
      <c r="BV596" s="12"/>
      <c r="BW596" s="12"/>
      <c r="BX596" s="12"/>
      <c r="BY596" s="12"/>
      <c r="BZ596" s="12"/>
      <c r="CA596" s="12"/>
      <c r="CB596" s="12"/>
      <c r="CC596" s="12"/>
    </row>
    <row r="597" spans="1:81" ht="15.75" x14ac:dyDescent="0.25">
      <c r="A597" s="20"/>
      <c r="B597" s="29"/>
      <c r="C597" s="29"/>
      <c r="D597" s="29"/>
      <c r="E597" s="29"/>
      <c r="F597" s="26"/>
      <c r="G597" s="13"/>
      <c r="H597" s="20"/>
      <c r="I597" s="22"/>
      <c r="J597" s="22"/>
      <c r="K597" s="22"/>
      <c r="L597" s="22"/>
      <c r="M597" s="24"/>
      <c r="N597" s="22"/>
      <c r="O597" s="104"/>
      <c r="P597" s="12"/>
      <c r="Q597" s="12"/>
      <c r="R597" s="12"/>
      <c r="S597" s="12"/>
      <c r="T597" s="12"/>
      <c r="U597" s="12"/>
      <c r="V597" s="12"/>
      <c r="W597" s="12"/>
      <c r="X597" s="12"/>
      <c r="Y597" s="12"/>
      <c r="Z597" s="12"/>
      <c r="AA597" s="12"/>
      <c r="AB597" s="12"/>
      <c r="AC597" s="12"/>
      <c r="AD597" s="12"/>
      <c r="AE597" s="12"/>
      <c r="AF597" s="12"/>
      <c r="AG597" s="12"/>
      <c r="AH597" s="12"/>
      <c r="AI597" s="12"/>
      <c r="AJ597" s="12"/>
      <c r="AK597" s="12"/>
      <c r="AL597" s="12"/>
      <c r="AM597" s="12"/>
      <c r="AN597" s="12"/>
      <c r="AO597" s="12"/>
      <c r="AP597" s="12"/>
      <c r="AQ597" s="12"/>
      <c r="AR597" s="12"/>
      <c r="AS597" s="12"/>
      <c r="AT597" s="12"/>
      <c r="AU597" s="12"/>
      <c r="AV597" s="12"/>
      <c r="AW597" s="12"/>
      <c r="AX597" s="12"/>
      <c r="AY597" s="12"/>
      <c r="AZ597" s="12"/>
      <c r="BA597" s="12"/>
      <c r="BB597" s="12"/>
      <c r="BC597" s="12"/>
      <c r="BD597" s="12"/>
      <c r="BE597" s="12"/>
      <c r="BF597" s="12"/>
      <c r="BG597" s="12"/>
      <c r="BH597" s="12"/>
      <c r="BI597" s="12"/>
      <c r="BJ597" s="12"/>
      <c r="BK597" s="12"/>
      <c r="BL597" s="12"/>
      <c r="BM597" s="12"/>
      <c r="BN597" s="12"/>
      <c r="BO597" s="12"/>
      <c r="BP597" s="12"/>
      <c r="BQ597" s="12"/>
      <c r="BR597" s="12"/>
      <c r="BS597" s="12"/>
      <c r="BT597" s="12"/>
      <c r="BU597" s="12"/>
      <c r="BV597" s="12"/>
      <c r="BW597" s="12"/>
      <c r="BX597" s="12"/>
      <c r="BY597" s="12"/>
      <c r="BZ597" s="12"/>
      <c r="CA597" s="12"/>
      <c r="CB597" s="12"/>
      <c r="CC597" s="12"/>
    </row>
    <row r="598" spans="1:81" ht="15.75" x14ac:dyDescent="0.25">
      <c r="A598" s="20"/>
      <c r="B598" s="29"/>
      <c r="C598" s="29"/>
      <c r="D598" s="29"/>
      <c r="E598" s="29"/>
      <c r="F598" s="26"/>
      <c r="G598" s="13"/>
      <c r="H598" s="20"/>
      <c r="I598" s="22"/>
      <c r="J598" s="22"/>
      <c r="K598" s="22"/>
      <c r="L598" s="22"/>
      <c r="M598" s="24"/>
      <c r="N598" s="22"/>
      <c r="O598" s="104"/>
      <c r="P598" s="12"/>
      <c r="Q598" s="12"/>
      <c r="R598" s="12"/>
      <c r="S598" s="12"/>
      <c r="T598" s="12"/>
      <c r="U598" s="12"/>
      <c r="V598" s="12"/>
      <c r="W598" s="12"/>
      <c r="X598" s="12"/>
      <c r="Y598" s="12"/>
      <c r="Z598" s="12"/>
      <c r="AA598" s="12"/>
      <c r="AB598" s="12"/>
      <c r="AC598" s="12"/>
      <c r="AD598" s="12"/>
      <c r="AE598" s="12"/>
      <c r="AF598" s="12"/>
      <c r="AG598" s="12"/>
      <c r="AH598" s="12"/>
      <c r="AI598" s="12"/>
      <c r="AJ598" s="12"/>
      <c r="AK598" s="12"/>
      <c r="AL598" s="12"/>
      <c r="AM598" s="12"/>
      <c r="AN598" s="12"/>
      <c r="AO598" s="12"/>
      <c r="AP598" s="12"/>
      <c r="AQ598" s="12"/>
      <c r="AR598" s="12"/>
      <c r="AS598" s="12"/>
      <c r="AT598" s="12"/>
      <c r="AU598" s="12"/>
      <c r="AV598" s="12"/>
      <c r="AW598" s="12"/>
      <c r="AX598" s="12"/>
      <c r="AY598" s="12"/>
      <c r="AZ598" s="12"/>
      <c r="BA598" s="12"/>
      <c r="BB598" s="12"/>
      <c r="BC598" s="12"/>
      <c r="BD598" s="12"/>
      <c r="BE598" s="12"/>
      <c r="BF598" s="12"/>
      <c r="BG598" s="12"/>
      <c r="BH598" s="12"/>
      <c r="BI598" s="12"/>
      <c r="BJ598" s="12"/>
      <c r="BK598" s="12"/>
      <c r="BL598" s="12"/>
      <c r="BM598" s="12"/>
      <c r="BN598" s="12"/>
      <c r="BO598" s="12"/>
      <c r="BP598" s="12"/>
      <c r="BQ598" s="12"/>
      <c r="BR598" s="12"/>
      <c r="BS598" s="12"/>
      <c r="BT598" s="12"/>
      <c r="BU598" s="12"/>
      <c r="BV598" s="12"/>
      <c r="BW598" s="12"/>
      <c r="BX598" s="12"/>
      <c r="BY598" s="12"/>
      <c r="BZ598" s="12"/>
      <c r="CA598" s="12"/>
      <c r="CB598" s="12"/>
      <c r="CC598" s="12"/>
    </row>
    <row r="599" spans="1:81" ht="15.75" x14ac:dyDescent="0.25">
      <c r="A599" s="20"/>
      <c r="B599" s="29"/>
      <c r="C599" s="29"/>
      <c r="D599" s="29"/>
      <c r="E599" s="29"/>
      <c r="F599" s="26"/>
      <c r="G599" s="13"/>
      <c r="H599" s="20"/>
      <c r="I599" s="22"/>
      <c r="J599" s="22"/>
      <c r="K599" s="22"/>
      <c r="L599" s="22"/>
      <c r="M599" s="24"/>
      <c r="N599" s="22"/>
      <c r="O599" s="104"/>
      <c r="P599" s="12"/>
      <c r="Q599" s="12"/>
      <c r="R599" s="12"/>
      <c r="S599" s="12"/>
      <c r="T599" s="12"/>
      <c r="U599" s="12"/>
      <c r="V599" s="12"/>
      <c r="W599" s="12"/>
      <c r="X599" s="12"/>
      <c r="Y599" s="12"/>
      <c r="Z599" s="12"/>
      <c r="AA599" s="12"/>
      <c r="AB599" s="12"/>
      <c r="AC599" s="12"/>
      <c r="AD599" s="12"/>
      <c r="AE599" s="12"/>
      <c r="AF599" s="12"/>
      <c r="AG599" s="12"/>
      <c r="AH599" s="12"/>
      <c r="AI599" s="12"/>
      <c r="AJ599" s="12"/>
      <c r="AK599" s="12"/>
      <c r="AL599" s="12"/>
      <c r="AM599" s="12"/>
      <c r="AN599" s="12"/>
      <c r="AO599" s="12"/>
      <c r="AP599" s="12"/>
      <c r="AQ599" s="12"/>
      <c r="AR599" s="12"/>
      <c r="AS599" s="12"/>
      <c r="AT599" s="12"/>
      <c r="AU599" s="12"/>
      <c r="AV599" s="12"/>
      <c r="AW599" s="12"/>
      <c r="AX599" s="12"/>
      <c r="AY599" s="12"/>
      <c r="AZ599" s="12"/>
      <c r="BA599" s="12"/>
      <c r="BB599" s="12"/>
      <c r="BC599" s="12"/>
      <c r="BD599" s="12"/>
      <c r="BE599" s="12"/>
      <c r="BF599" s="12"/>
      <c r="BG599" s="12"/>
      <c r="BH599" s="12"/>
      <c r="BI599" s="12"/>
      <c r="BJ599" s="12"/>
      <c r="BK599" s="12"/>
      <c r="BL599" s="12"/>
      <c r="BM599" s="12"/>
      <c r="BN599" s="12"/>
      <c r="BO599" s="12"/>
      <c r="BP599" s="12"/>
      <c r="BQ599" s="12"/>
      <c r="BR599" s="12"/>
      <c r="BS599" s="12"/>
      <c r="BT599" s="12"/>
      <c r="BU599" s="12"/>
      <c r="BV599" s="12"/>
      <c r="BW599" s="12"/>
      <c r="BX599" s="12"/>
      <c r="BY599" s="12"/>
      <c r="BZ599" s="12"/>
      <c r="CA599" s="12"/>
      <c r="CB599" s="12"/>
      <c r="CC599" s="12"/>
    </row>
    <row r="600" spans="1:81" ht="15.75" x14ac:dyDescent="0.25">
      <c r="A600" s="20"/>
      <c r="B600" s="29"/>
      <c r="C600" s="29"/>
      <c r="D600" s="29"/>
      <c r="E600" s="29"/>
      <c r="F600" s="26"/>
      <c r="G600" s="13"/>
      <c r="H600" s="20"/>
      <c r="I600" s="22"/>
      <c r="J600" s="22"/>
      <c r="K600" s="22"/>
      <c r="L600" s="22"/>
      <c r="M600" s="24"/>
      <c r="N600" s="22"/>
      <c r="O600" s="104"/>
      <c r="P600" s="12"/>
      <c r="Q600" s="12"/>
      <c r="R600" s="12"/>
      <c r="S600" s="12"/>
      <c r="T600" s="12"/>
      <c r="U600" s="12"/>
      <c r="V600" s="12"/>
      <c r="W600" s="12"/>
      <c r="X600" s="12"/>
      <c r="Y600" s="12"/>
      <c r="Z600" s="12"/>
      <c r="AA600" s="12"/>
      <c r="AB600" s="12"/>
      <c r="AC600" s="12"/>
      <c r="AD600" s="12"/>
      <c r="AE600" s="12"/>
      <c r="AF600" s="12"/>
      <c r="AG600" s="12"/>
      <c r="AH600" s="12"/>
      <c r="AI600" s="12"/>
      <c r="AJ600" s="12"/>
      <c r="AK600" s="12"/>
      <c r="AL600" s="12"/>
      <c r="AM600" s="12"/>
      <c r="AN600" s="12"/>
      <c r="AO600" s="12"/>
      <c r="AP600" s="12"/>
      <c r="AQ600" s="12"/>
      <c r="AR600" s="12"/>
      <c r="AS600" s="12"/>
      <c r="AT600" s="12"/>
      <c r="AU600" s="12"/>
      <c r="AV600" s="12"/>
      <c r="AW600" s="12"/>
      <c r="AX600" s="12"/>
      <c r="AY600" s="12"/>
      <c r="AZ600" s="12"/>
      <c r="BA600" s="12"/>
      <c r="BB600" s="12"/>
      <c r="BC600" s="12"/>
      <c r="BD600" s="12"/>
      <c r="BE600" s="12"/>
      <c r="BF600" s="12"/>
      <c r="BG600" s="12"/>
      <c r="BH600" s="12"/>
      <c r="BI600" s="12"/>
      <c r="BJ600" s="12"/>
      <c r="BK600" s="12"/>
      <c r="BL600" s="12"/>
      <c r="BM600" s="12"/>
      <c r="BN600" s="12"/>
      <c r="BO600" s="12"/>
      <c r="BP600" s="12"/>
      <c r="BQ600" s="12"/>
      <c r="BR600" s="12"/>
      <c r="BS600" s="12"/>
      <c r="BT600" s="12"/>
      <c r="BU600" s="12"/>
      <c r="BV600" s="12"/>
      <c r="BW600" s="12"/>
      <c r="BX600" s="12"/>
      <c r="BY600" s="12"/>
      <c r="BZ600" s="12"/>
      <c r="CA600" s="12"/>
      <c r="CB600" s="12"/>
      <c r="CC600" s="12"/>
    </row>
    <row r="601" spans="1:81" ht="15.75" x14ac:dyDescent="0.25">
      <c r="A601" s="20"/>
      <c r="B601" s="29"/>
      <c r="C601" s="29"/>
      <c r="D601" s="29"/>
      <c r="E601" s="29"/>
      <c r="F601" s="26"/>
      <c r="G601" s="13"/>
      <c r="H601" s="20"/>
      <c r="I601" s="22"/>
      <c r="J601" s="22"/>
      <c r="K601" s="22"/>
      <c r="L601" s="22"/>
      <c r="M601" s="24"/>
      <c r="N601" s="22"/>
      <c r="O601" s="104"/>
      <c r="P601" s="12"/>
      <c r="Q601" s="12"/>
      <c r="R601" s="12"/>
      <c r="S601" s="12"/>
      <c r="T601" s="12"/>
      <c r="U601" s="12"/>
      <c r="V601" s="12"/>
      <c r="W601" s="12"/>
      <c r="X601" s="12"/>
      <c r="Y601" s="12"/>
      <c r="Z601" s="12"/>
      <c r="AA601" s="12"/>
      <c r="AB601" s="12"/>
      <c r="AC601" s="12"/>
      <c r="AD601" s="12"/>
      <c r="AE601" s="12"/>
      <c r="AF601" s="12"/>
      <c r="AG601" s="12"/>
      <c r="AH601" s="12"/>
      <c r="AI601" s="12"/>
      <c r="AJ601" s="12"/>
      <c r="AK601" s="12"/>
      <c r="AL601" s="12"/>
      <c r="AM601" s="12"/>
      <c r="AN601" s="12"/>
      <c r="AO601" s="12"/>
      <c r="AP601" s="12"/>
      <c r="AQ601" s="12"/>
      <c r="AR601" s="12"/>
      <c r="AS601" s="12"/>
      <c r="AT601" s="12"/>
      <c r="AU601" s="12"/>
      <c r="AV601" s="12"/>
      <c r="AW601" s="12"/>
      <c r="AX601" s="12"/>
      <c r="AY601" s="12"/>
      <c r="AZ601" s="12"/>
      <c r="BA601" s="12"/>
      <c r="BB601" s="12"/>
      <c r="BC601" s="12"/>
      <c r="BD601" s="12"/>
      <c r="BE601" s="12"/>
      <c r="BF601" s="12"/>
      <c r="BG601" s="12"/>
      <c r="BH601" s="12"/>
      <c r="BI601" s="12"/>
      <c r="BJ601" s="12"/>
      <c r="BK601" s="12"/>
      <c r="BL601" s="12"/>
      <c r="BM601" s="12"/>
      <c r="BN601" s="12"/>
      <c r="BO601" s="12"/>
      <c r="BP601" s="12"/>
      <c r="BQ601" s="12"/>
      <c r="BR601" s="12"/>
      <c r="BS601" s="12"/>
      <c r="BT601" s="12"/>
      <c r="BU601" s="12"/>
      <c r="BV601" s="12"/>
      <c r="BW601" s="12"/>
      <c r="BX601" s="12"/>
      <c r="BY601" s="12"/>
      <c r="BZ601" s="12"/>
      <c r="CA601" s="12"/>
      <c r="CB601" s="12"/>
      <c r="CC601" s="12"/>
    </row>
    <row r="602" spans="1:81" ht="15.75" x14ac:dyDescent="0.25">
      <c r="A602" s="20"/>
      <c r="B602" s="29"/>
      <c r="C602" s="29"/>
      <c r="D602" s="29"/>
      <c r="E602" s="29"/>
      <c r="F602" s="26"/>
      <c r="G602" s="13"/>
      <c r="H602" s="20"/>
      <c r="I602" s="22"/>
      <c r="J602" s="22"/>
      <c r="K602" s="22"/>
      <c r="L602" s="22"/>
      <c r="M602" s="24"/>
      <c r="N602" s="22"/>
      <c r="O602" s="104"/>
      <c r="P602" s="12"/>
      <c r="Q602" s="12"/>
      <c r="R602" s="12"/>
      <c r="S602" s="12"/>
      <c r="T602" s="12"/>
      <c r="U602" s="12"/>
      <c r="V602" s="12"/>
      <c r="W602" s="12"/>
      <c r="X602" s="12"/>
      <c r="Y602" s="12"/>
      <c r="Z602" s="12"/>
      <c r="AA602" s="12"/>
      <c r="AB602" s="12"/>
      <c r="AC602" s="12"/>
      <c r="AD602" s="12"/>
      <c r="AE602" s="12"/>
      <c r="AF602" s="12"/>
      <c r="AG602" s="12"/>
      <c r="AH602" s="12"/>
      <c r="AI602" s="12"/>
      <c r="AJ602" s="12"/>
      <c r="AK602" s="12"/>
      <c r="AL602" s="12"/>
      <c r="AM602" s="12"/>
      <c r="AN602" s="12"/>
      <c r="AO602" s="12"/>
      <c r="AP602" s="12"/>
      <c r="AQ602" s="12"/>
      <c r="AR602" s="12"/>
      <c r="AS602" s="12"/>
      <c r="AT602" s="12"/>
      <c r="AU602" s="12"/>
      <c r="AV602" s="12"/>
      <c r="AW602" s="12"/>
      <c r="AX602" s="12"/>
      <c r="AY602" s="12"/>
      <c r="AZ602" s="12"/>
      <c r="BA602" s="12"/>
      <c r="BB602" s="12"/>
      <c r="BC602" s="12"/>
      <c r="BD602" s="12"/>
      <c r="BE602" s="12"/>
      <c r="BF602" s="12"/>
      <c r="BG602" s="12"/>
      <c r="BH602" s="12"/>
      <c r="BI602" s="12"/>
      <c r="BJ602" s="12"/>
      <c r="BK602" s="12"/>
      <c r="BL602" s="12"/>
      <c r="BM602" s="12"/>
      <c r="BN602" s="12"/>
      <c r="BO602" s="12"/>
      <c r="BP602" s="12"/>
      <c r="BQ602" s="12"/>
      <c r="BR602" s="12"/>
      <c r="BS602" s="12"/>
      <c r="BT602" s="12"/>
      <c r="BU602" s="12"/>
      <c r="BV602" s="12"/>
      <c r="BW602" s="12"/>
      <c r="BX602" s="12"/>
      <c r="BY602" s="12"/>
      <c r="BZ602" s="12"/>
      <c r="CA602" s="12"/>
      <c r="CB602" s="12"/>
      <c r="CC602" s="12"/>
    </row>
    <row r="603" spans="1:81" ht="15.75" x14ac:dyDescent="0.25">
      <c r="A603" s="20"/>
      <c r="B603" s="29"/>
      <c r="C603" s="29"/>
      <c r="D603" s="29"/>
      <c r="E603" s="29"/>
      <c r="F603" s="26"/>
      <c r="G603" s="13"/>
      <c r="H603" s="20"/>
      <c r="I603" s="22"/>
      <c r="J603" s="22"/>
      <c r="K603" s="22"/>
      <c r="L603" s="22"/>
      <c r="M603" s="24"/>
      <c r="N603" s="22"/>
      <c r="O603" s="104"/>
      <c r="P603" s="12"/>
      <c r="Q603" s="12"/>
      <c r="R603" s="12"/>
      <c r="S603" s="12"/>
      <c r="T603" s="12"/>
      <c r="U603" s="12"/>
      <c r="V603" s="12"/>
      <c r="W603" s="12"/>
      <c r="X603" s="12"/>
      <c r="Y603" s="12"/>
      <c r="Z603" s="12"/>
      <c r="AA603" s="12"/>
      <c r="AB603" s="12"/>
      <c r="AC603" s="12"/>
      <c r="AD603" s="12"/>
      <c r="AE603" s="12"/>
      <c r="AF603" s="12"/>
      <c r="AG603" s="12"/>
      <c r="AH603" s="12"/>
      <c r="AI603" s="12"/>
      <c r="AJ603" s="12"/>
      <c r="AK603" s="12"/>
      <c r="AL603" s="12"/>
      <c r="AM603" s="12"/>
      <c r="AN603" s="12"/>
      <c r="AO603" s="12"/>
      <c r="AP603" s="12"/>
      <c r="AQ603" s="12"/>
      <c r="AR603" s="12"/>
      <c r="AS603" s="12"/>
      <c r="AT603" s="12"/>
      <c r="AU603" s="12"/>
      <c r="AV603" s="12"/>
      <c r="AW603" s="12"/>
      <c r="AX603" s="12"/>
      <c r="AY603" s="12"/>
      <c r="AZ603" s="12"/>
      <c r="BA603" s="12"/>
      <c r="BB603" s="12"/>
      <c r="BC603" s="12"/>
      <c r="BD603" s="12"/>
      <c r="BE603" s="12"/>
      <c r="BF603" s="12"/>
      <c r="BG603" s="12"/>
      <c r="BH603" s="12"/>
      <c r="BI603" s="12"/>
      <c r="BJ603" s="12"/>
      <c r="BK603" s="12"/>
      <c r="BL603" s="12"/>
      <c r="BM603" s="12"/>
      <c r="BN603" s="12"/>
      <c r="BO603" s="12"/>
      <c r="BP603" s="12"/>
      <c r="BQ603" s="12"/>
      <c r="BR603" s="12"/>
      <c r="BS603" s="12"/>
      <c r="BT603" s="12"/>
      <c r="BU603" s="12"/>
      <c r="BV603" s="12"/>
      <c r="BW603" s="12"/>
      <c r="BX603" s="12"/>
      <c r="BY603" s="12"/>
      <c r="BZ603" s="12"/>
      <c r="CA603" s="12"/>
      <c r="CB603" s="12"/>
      <c r="CC603" s="12"/>
    </row>
    <row r="604" spans="1:81" ht="15.75" x14ac:dyDescent="0.25">
      <c r="A604" s="20"/>
      <c r="B604" s="29"/>
      <c r="C604" s="29"/>
      <c r="D604" s="29"/>
      <c r="E604" s="29"/>
      <c r="F604" s="26"/>
      <c r="G604" s="13"/>
      <c r="H604" s="20"/>
      <c r="I604" s="22"/>
      <c r="J604" s="22"/>
      <c r="K604" s="22"/>
      <c r="L604" s="22"/>
      <c r="M604" s="24"/>
      <c r="N604" s="22"/>
      <c r="O604" s="104"/>
      <c r="P604" s="12"/>
      <c r="Q604" s="12"/>
      <c r="R604" s="12"/>
      <c r="S604" s="12"/>
      <c r="T604" s="12"/>
      <c r="U604" s="12"/>
      <c r="V604" s="12"/>
      <c r="W604" s="12"/>
      <c r="X604" s="12"/>
      <c r="Y604" s="12"/>
      <c r="Z604" s="12"/>
      <c r="AA604" s="12"/>
      <c r="AB604" s="12"/>
      <c r="AC604" s="12"/>
      <c r="AD604" s="12"/>
      <c r="AE604" s="12"/>
      <c r="AF604" s="12"/>
      <c r="AG604" s="12"/>
      <c r="AH604" s="12"/>
      <c r="AI604" s="12"/>
      <c r="AJ604" s="12"/>
      <c r="AK604" s="12"/>
      <c r="AL604" s="12"/>
      <c r="AM604" s="12"/>
      <c r="AN604" s="12"/>
      <c r="AO604" s="12"/>
      <c r="AP604" s="12"/>
      <c r="AQ604" s="12"/>
      <c r="AR604" s="12"/>
      <c r="AS604" s="12"/>
      <c r="AT604" s="12"/>
      <c r="AU604" s="12"/>
      <c r="AV604" s="12"/>
      <c r="AW604" s="12"/>
      <c r="AX604" s="12"/>
      <c r="AY604" s="12"/>
      <c r="AZ604" s="12"/>
      <c r="BA604" s="12"/>
      <c r="BB604" s="12"/>
      <c r="BC604" s="12"/>
      <c r="BD604" s="12"/>
      <c r="BE604" s="12"/>
      <c r="BF604" s="12"/>
      <c r="BG604" s="12"/>
      <c r="BH604" s="12"/>
      <c r="BI604" s="12"/>
      <c r="BJ604" s="12"/>
      <c r="BK604" s="12"/>
      <c r="BL604" s="12"/>
      <c r="BM604" s="12"/>
      <c r="BN604" s="12"/>
      <c r="BO604" s="12"/>
      <c r="BP604" s="12"/>
      <c r="BQ604" s="12"/>
      <c r="BR604" s="12"/>
      <c r="BS604" s="12"/>
      <c r="BT604" s="12"/>
      <c r="BU604" s="12"/>
      <c r="BV604" s="12"/>
      <c r="BW604" s="12"/>
      <c r="BX604" s="12"/>
      <c r="BY604" s="12"/>
      <c r="BZ604" s="12"/>
      <c r="CA604" s="12"/>
      <c r="CB604" s="12"/>
      <c r="CC604" s="12"/>
    </row>
    <row r="605" spans="1:81" ht="15.75" x14ac:dyDescent="0.25">
      <c r="A605" s="20"/>
      <c r="B605" s="29"/>
      <c r="C605" s="29"/>
      <c r="D605" s="29"/>
      <c r="E605" s="29"/>
      <c r="F605" s="26"/>
      <c r="G605" s="13"/>
      <c r="H605" s="20"/>
      <c r="I605" s="22"/>
      <c r="J605" s="22"/>
      <c r="K605" s="22"/>
      <c r="L605" s="22"/>
      <c r="M605" s="24"/>
      <c r="N605" s="22"/>
      <c r="O605" s="104"/>
      <c r="P605" s="12"/>
      <c r="Q605" s="12"/>
      <c r="R605" s="12"/>
      <c r="S605" s="12"/>
      <c r="T605" s="12"/>
      <c r="U605" s="12"/>
      <c r="V605" s="12"/>
      <c r="W605" s="12"/>
      <c r="X605" s="12"/>
      <c r="Y605" s="12"/>
      <c r="Z605" s="12"/>
      <c r="AA605" s="12"/>
      <c r="AB605" s="12"/>
      <c r="AC605" s="12"/>
      <c r="AD605" s="12"/>
      <c r="AE605" s="12"/>
      <c r="AF605" s="12"/>
      <c r="AG605" s="12"/>
      <c r="AH605" s="12"/>
      <c r="AI605" s="12"/>
      <c r="AJ605" s="12"/>
      <c r="AK605" s="12"/>
      <c r="AL605" s="12"/>
      <c r="AM605" s="12"/>
      <c r="AN605" s="12"/>
      <c r="AO605" s="12"/>
      <c r="AP605" s="12"/>
      <c r="AQ605" s="12"/>
      <c r="AR605" s="12"/>
      <c r="AS605" s="12"/>
      <c r="AT605" s="12"/>
      <c r="AU605" s="12"/>
      <c r="AV605" s="12"/>
      <c r="AW605" s="12"/>
      <c r="AX605" s="12"/>
      <c r="AY605" s="12"/>
      <c r="AZ605" s="12"/>
      <c r="BA605" s="12"/>
      <c r="BB605" s="12"/>
      <c r="BC605" s="12"/>
      <c r="BD605" s="12"/>
      <c r="BE605" s="12"/>
      <c r="BF605" s="12"/>
      <c r="BG605" s="12"/>
      <c r="BH605" s="12"/>
      <c r="BI605" s="12"/>
      <c r="BJ605" s="12"/>
      <c r="BK605" s="12"/>
      <c r="BL605" s="12"/>
      <c r="BM605" s="12"/>
      <c r="BN605" s="12"/>
      <c r="BO605" s="12"/>
      <c r="BP605" s="12"/>
      <c r="BQ605" s="12"/>
      <c r="BR605" s="12"/>
      <c r="BS605" s="12"/>
      <c r="BT605" s="12"/>
      <c r="BU605" s="12"/>
      <c r="BV605" s="12"/>
      <c r="BW605" s="12"/>
      <c r="BX605" s="12"/>
      <c r="BY605" s="12"/>
      <c r="BZ605" s="12"/>
      <c r="CA605" s="12"/>
      <c r="CB605" s="12"/>
      <c r="CC605" s="12"/>
    </row>
    <row r="606" spans="1:81" ht="15.75" x14ac:dyDescent="0.25">
      <c r="A606" s="20"/>
      <c r="B606" s="29"/>
      <c r="C606" s="29"/>
      <c r="D606" s="29"/>
      <c r="E606" s="29"/>
      <c r="F606" s="26"/>
      <c r="G606" s="13"/>
      <c r="H606" s="20"/>
      <c r="I606" s="22"/>
      <c r="J606" s="22"/>
      <c r="K606" s="22"/>
      <c r="L606" s="22"/>
      <c r="M606" s="24"/>
      <c r="N606" s="22"/>
      <c r="O606" s="104"/>
      <c r="P606" s="12"/>
      <c r="Q606" s="12"/>
      <c r="R606" s="12"/>
      <c r="S606" s="12"/>
      <c r="T606" s="12"/>
      <c r="U606" s="12"/>
      <c r="V606" s="12"/>
      <c r="W606" s="12"/>
      <c r="X606" s="12"/>
      <c r="Y606" s="12"/>
      <c r="Z606" s="12"/>
      <c r="AA606" s="12"/>
      <c r="AB606" s="12"/>
      <c r="AC606" s="12"/>
      <c r="AD606" s="12"/>
      <c r="AE606" s="12"/>
      <c r="AF606" s="12"/>
      <c r="AG606" s="12"/>
      <c r="AH606" s="12"/>
      <c r="AI606" s="12"/>
      <c r="AJ606" s="12"/>
      <c r="AK606" s="12"/>
      <c r="AL606" s="12"/>
      <c r="AM606" s="12"/>
      <c r="AN606" s="12"/>
      <c r="AO606" s="12"/>
      <c r="AP606" s="12"/>
      <c r="AQ606" s="12"/>
      <c r="AR606" s="12"/>
      <c r="AS606" s="12"/>
      <c r="AT606" s="12"/>
      <c r="AU606" s="12"/>
      <c r="AV606" s="12"/>
      <c r="AW606" s="12"/>
      <c r="AX606" s="12"/>
      <c r="AY606" s="12"/>
      <c r="AZ606" s="12"/>
      <c r="BA606" s="12"/>
      <c r="BB606" s="12"/>
      <c r="BC606" s="12"/>
      <c r="BD606" s="12"/>
      <c r="BE606" s="12"/>
      <c r="BF606" s="12"/>
      <c r="BG606" s="12"/>
      <c r="BH606" s="12"/>
      <c r="BI606" s="12"/>
      <c r="BJ606" s="12"/>
      <c r="BK606" s="12"/>
      <c r="BL606" s="12"/>
      <c r="BM606" s="12"/>
      <c r="BN606" s="12"/>
      <c r="BO606" s="12"/>
      <c r="BP606" s="12"/>
      <c r="BQ606" s="12"/>
      <c r="BR606" s="12"/>
      <c r="BS606" s="12"/>
      <c r="BT606" s="12"/>
      <c r="BU606" s="12"/>
      <c r="BV606" s="12"/>
      <c r="BW606" s="12"/>
      <c r="BX606" s="12"/>
      <c r="BY606" s="12"/>
      <c r="BZ606" s="12"/>
      <c r="CA606" s="12"/>
      <c r="CB606" s="12"/>
      <c r="CC606" s="12"/>
    </row>
    <row r="607" spans="1:81" ht="15.75" x14ac:dyDescent="0.25">
      <c r="A607" s="20"/>
      <c r="B607" s="29"/>
      <c r="C607" s="29"/>
      <c r="D607" s="29"/>
      <c r="E607" s="29"/>
      <c r="F607" s="26"/>
      <c r="G607" s="13"/>
      <c r="H607" s="20"/>
      <c r="I607" s="22"/>
      <c r="J607" s="22"/>
      <c r="K607" s="22"/>
      <c r="L607" s="22"/>
      <c r="M607" s="24"/>
      <c r="N607" s="22"/>
      <c r="O607" s="104"/>
      <c r="P607" s="12"/>
      <c r="Q607" s="12"/>
      <c r="R607" s="12"/>
      <c r="S607" s="12"/>
      <c r="T607" s="12"/>
      <c r="U607" s="12"/>
      <c r="V607" s="12"/>
      <c r="W607" s="12"/>
      <c r="X607" s="12"/>
      <c r="Y607" s="12"/>
      <c r="Z607" s="12"/>
      <c r="AA607" s="12"/>
      <c r="AB607" s="12"/>
      <c r="AC607" s="12"/>
      <c r="AD607" s="12"/>
      <c r="AE607" s="12"/>
      <c r="AF607" s="12"/>
      <c r="AG607" s="12"/>
      <c r="AH607" s="12"/>
      <c r="AI607" s="12"/>
      <c r="AJ607" s="12"/>
      <c r="AK607" s="12"/>
      <c r="AL607" s="12"/>
      <c r="AM607" s="12"/>
      <c r="AN607" s="12"/>
      <c r="AO607" s="12"/>
      <c r="AP607" s="12"/>
      <c r="AQ607" s="12"/>
      <c r="AR607" s="12"/>
      <c r="AS607" s="12"/>
      <c r="AT607" s="12"/>
      <c r="AU607" s="12"/>
      <c r="AV607" s="12"/>
      <c r="AW607" s="12"/>
      <c r="AX607" s="12"/>
      <c r="AY607" s="12"/>
      <c r="AZ607" s="12"/>
      <c r="BA607" s="12"/>
      <c r="BB607" s="12"/>
      <c r="BC607" s="12"/>
      <c r="BD607" s="12"/>
      <c r="BE607" s="12"/>
      <c r="BF607" s="12"/>
      <c r="BG607" s="12"/>
      <c r="BH607" s="12"/>
      <c r="BI607" s="12"/>
      <c r="BJ607" s="12"/>
      <c r="BK607" s="12"/>
      <c r="BL607" s="12"/>
      <c r="BM607" s="12"/>
      <c r="BN607" s="12"/>
      <c r="BO607" s="12"/>
      <c r="BP607" s="12"/>
      <c r="BQ607" s="12"/>
      <c r="BR607" s="12"/>
      <c r="BS607" s="12"/>
      <c r="BT607" s="12"/>
      <c r="BU607" s="12"/>
      <c r="BV607" s="12"/>
      <c r="BW607" s="12"/>
      <c r="BX607" s="12"/>
      <c r="BY607" s="12"/>
      <c r="BZ607" s="12"/>
      <c r="CA607" s="12"/>
      <c r="CB607" s="12"/>
      <c r="CC607" s="12"/>
    </row>
    <row r="608" spans="1:81" ht="15.75" x14ac:dyDescent="0.25">
      <c r="A608" s="20"/>
      <c r="B608" s="29"/>
      <c r="C608" s="29"/>
      <c r="D608" s="29"/>
      <c r="E608" s="29"/>
      <c r="F608" s="26"/>
      <c r="G608" s="13"/>
      <c r="H608" s="20"/>
      <c r="I608" s="22"/>
      <c r="J608" s="22"/>
      <c r="K608" s="22"/>
      <c r="L608" s="22"/>
      <c r="M608" s="24"/>
      <c r="N608" s="22"/>
      <c r="O608" s="104"/>
      <c r="P608" s="12"/>
      <c r="Q608" s="12"/>
      <c r="R608" s="12"/>
      <c r="S608" s="12"/>
      <c r="T608" s="12"/>
      <c r="U608" s="12"/>
      <c r="V608" s="12"/>
      <c r="W608" s="12"/>
      <c r="X608" s="12"/>
      <c r="Y608" s="12"/>
      <c r="Z608" s="12"/>
      <c r="AA608" s="12"/>
      <c r="AB608" s="12"/>
      <c r="AC608" s="12"/>
      <c r="AD608" s="12"/>
      <c r="AE608" s="12"/>
      <c r="AF608" s="12"/>
      <c r="AG608" s="12"/>
      <c r="AH608" s="12"/>
      <c r="AI608" s="12"/>
      <c r="AJ608" s="12"/>
      <c r="AK608" s="12"/>
      <c r="AL608" s="12"/>
      <c r="AM608" s="12"/>
      <c r="AN608" s="12"/>
      <c r="AO608" s="12"/>
      <c r="AP608" s="12"/>
      <c r="AQ608" s="12"/>
      <c r="AR608" s="12"/>
      <c r="AS608" s="12"/>
      <c r="AT608" s="12"/>
      <c r="AU608" s="12"/>
      <c r="AV608" s="12"/>
      <c r="AW608" s="12"/>
      <c r="AX608" s="12"/>
      <c r="AY608" s="12"/>
      <c r="AZ608" s="12"/>
      <c r="BA608" s="12"/>
      <c r="BB608" s="12"/>
      <c r="BC608" s="12"/>
      <c r="BD608" s="12"/>
      <c r="BE608" s="12"/>
      <c r="BF608" s="12"/>
      <c r="BG608" s="12"/>
      <c r="BH608" s="12"/>
      <c r="BI608" s="12"/>
      <c r="BJ608" s="12"/>
      <c r="BK608" s="12"/>
      <c r="BL608" s="12"/>
      <c r="BM608" s="12"/>
      <c r="BN608" s="12"/>
      <c r="BO608" s="12"/>
      <c r="BP608" s="12"/>
      <c r="BQ608" s="12"/>
      <c r="BR608" s="12"/>
      <c r="BS608" s="12"/>
      <c r="BT608" s="12"/>
      <c r="BU608" s="12"/>
      <c r="BV608" s="12"/>
      <c r="BW608" s="12"/>
      <c r="BX608" s="12"/>
      <c r="BY608" s="12"/>
      <c r="BZ608" s="12"/>
      <c r="CA608" s="12"/>
      <c r="CB608" s="12"/>
      <c r="CC608" s="12"/>
    </row>
    <row r="609" spans="1:81" ht="15.75" x14ac:dyDescent="0.25">
      <c r="A609" s="20"/>
      <c r="B609" s="29"/>
      <c r="C609" s="29"/>
      <c r="D609" s="29"/>
      <c r="E609" s="29"/>
      <c r="F609" s="26"/>
      <c r="G609" s="13"/>
      <c r="H609" s="20"/>
      <c r="I609" s="22"/>
      <c r="J609" s="22"/>
      <c r="K609" s="22"/>
      <c r="L609" s="22"/>
      <c r="M609" s="24"/>
      <c r="N609" s="22"/>
      <c r="O609" s="104"/>
      <c r="P609" s="12"/>
      <c r="Q609" s="12"/>
      <c r="R609" s="12"/>
      <c r="S609" s="12"/>
      <c r="T609" s="12"/>
      <c r="U609" s="12"/>
      <c r="V609" s="12"/>
      <c r="W609" s="12"/>
      <c r="X609" s="12"/>
      <c r="Y609" s="12"/>
      <c r="Z609" s="12"/>
      <c r="AA609" s="12"/>
      <c r="AB609" s="12"/>
      <c r="AC609" s="12"/>
      <c r="AD609" s="12"/>
      <c r="AE609" s="12"/>
      <c r="AF609" s="12"/>
      <c r="AG609" s="12"/>
      <c r="AH609" s="12"/>
      <c r="AI609" s="12"/>
      <c r="AJ609" s="12"/>
      <c r="AK609" s="12"/>
      <c r="AL609" s="12"/>
      <c r="AM609" s="12"/>
      <c r="AN609" s="12"/>
      <c r="AO609" s="12"/>
      <c r="AP609" s="12"/>
      <c r="AQ609" s="12"/>
      <c r="AR609" s="12"/>
      <c r="AS609" s="12"/>
      <c r="AT609" s="12"/>
      <c r="AU609" s="12"/>
      <c r="AV609" s="12"/>
      <c r="AW609" s="12"/>
      <c r="AX609" s="12"/>
      <c r="AY609" s="12"/>
      <c r="AZ609" s="12"/>
      <c r="BA609" s="12"/>
      <c r="BB609" s="12"/>
      <c r="BC609" s="12"/>
      <c r="BD609" s="12"/>
      <c r="BE609" s="12"/>
      <c r="BF609" s="12"/>
      <c r="BG609" s="12"/>
      <c r="BH609" s="12"/>
      <c r="BI609" s="12"/>
      <c r="BJ609" s="12"/>
      <c r="BK609" s="12"/>
      <c r="BL609" s="12"/>
      <c r="BM609" s="12"/>
      <c r="BN609" s="12"/>
      <c r="BO609" s="12"/>
      <c r="BP609" s="12"/>
      <c r="BQ609" s="12"/>
      <c r="BR609" s="12"/>
      <c r="BS609" s="12"/>
      <c r="BT609" s="12"/>
      <c r="BU609" s="12"/>
      <c r="BV609" s="12"/>
      <c r="BW609" s="12"/>
      <c r="BX609" s="12"/>
      <c r="BY609" s="12"/>
      <c r="BZ609" s="12"/>
      <c r="CA609" s="12"/>
      <c r="CB609" s="12"/>
      <c r="CC609" s="12"/>
    </row>
    <row r="610" spans="1:81" ht="15.75" x14ac:dyDescent="0.25">
      <c r="A610" s="20"/>
      <c r="B610" s="29"/>
      <c r="C610" s="29"/>
      <c r="D610" s="29"/>
      <c r="E610" s="29"/>
      <c r="F610" s="26"/>
      <c r="G610" s="13"/>
      <c r="H610" s="20"/>
      <c r="I610" s="22"/>
      <c r="J610" s="22"/>
      <c r="K610" s="22"/>
      <c r="L610" s="22"/>
      <c r="M610" s="24"/>
      <c r="N610" s="22"/>
      <c r="O610" s="104"/>
      <c r="P610" s="12"/>
      <c r="Q610" s="12"/>
      <c r="R610" s="12"/>
      <c r="S610" s="12"/>
      <c r="T610" s="12"/>
      <c r="U610" s="12"/>
      <c r="V610" s="12"/>
      <c r="W610" s="12"/>
      <c r="X610" s="12"/>
      <c r="Y610" s="12"/>
      <c r="Z610" s="12"/>
      <c r="AA610" s="12"/>
      <c r="AB610" s="12"/>
      <c r="AC610" s="12"/>
      <c r="AD610" s="12"/>
      <c r="AE610" s="12"/>
      <c r="AF610" s="12"/>
      <c r="AG610" s="12"/>
      <c r="AH610" s="12"/>
      <c r="AI610" s="12"/>
      <c r="AJ610" s="12"/>
      <c r="AK610" s="12"/>
      <c r="AL610" s="12"/>
      <c r="AM610" s="12"/>
      <c r="AN610" s="12"/>
      <c r="AO610" s="12"/>
      <c r="AP610" s="12"/>
      <c r="AQ610" s="12"/>
      <c r="AR610" s="12"/>
      <c r="AS610" s="12"/>
      <c r="AT610" s="12"/>
      <c r="AU610" s="12"/>
      <c r="AV610" s="12"/>
      <c r="AW610" s="12"/>
      <c r="AX610" s="12"/>
      <c r="AY610" s="12"/>
      <c r="AZ610" s="12"/>
      <c r="BA610" s="12"/>
      <c r="BB610" s="12"/>
      <c r="BC610" s="12"/>
      <c r="BD610" s="12"/>
      <c r="BE610" s="12"/>
      <c r="BF610" s="12"/>
      <c r="BG610" s="12"/>
      <c r="BH610" s="12"/>
      <c r="BI610" s="12"/>
      <c r="BJ610" s="12"/>
      <c r="BK610" s="12"/>
      <c r="BL610" s="12"/>
      <c r="BM610" s="12"/>
      <c r="BN610" s="12"/>
      <c r="BO610" s="12"/>
      <c r="BP610" s="12"/>
      <c r="BQ610" s="12"/>
      <c r="BR610" s="12"/>
      <c r="BS610" s="12"/>
      <c r="BT610" s="12"/>
      <c r="BU610" s="12"/>
      <c r="BV610" s="12"/>
      <c r="BW610" s="12"/>
      <c r="BX610" s="12"/>
      <c r="BY610" s="12"/>
      <c r="BZ610" s="12"/>
      <c r="CA610" s="12"/>
      <c r="CB610" s="12"/>
      <c r="CC610" s="12"/>
    </row>
    <row r="611" spans="1:81" ht="15.75" x14ac:dyDescent="0.25">
      <c r="A611" s="20"/>
      <c r="B611" s="29"/>
      <c r="C611" s="29"/>
      <c r="D611" s="29"/>
      <c r="E611" s="29"/>
      <c r="F611" s="26"/>
      <c r="G611" s="13"/>
      <c r="H611" s="20"/>
      <c r="I611" s="22"/>
      <c r="J611" s="22"/>
      <c r="K611" s="22"/>
      <c r="L611" s="22"/>
      <c r="M611" s="24"/>
      <c r="N611" s="22"/>
      <c r="O611" s="104"/>
      <c r="P611" s="12"/>
      <c r="Q611" s="12"/>
      <c r="R611" s="12"/>
      <c r="S611" s="12"/>
      <c r="T611" s="12"/>
      <c r="U611" s="12"/>
      <c r="V611" s="12"/>
      <c r="W611" s="12"/>
      <c r="X611" s="12"/>
      <c r="Y611" s="12"/>
      <c r="Z611" s="12"/>
      <c r="AA611" s="12"/>
      <c r="AB611" s="12"/>
      <c r="AC611" s="12"/>
      <c r="AD611" s="12"/>
      <c r="AE611" s="12"/>
      <c r="AF611" s="12"/>
      <c r="AG611" s="12"/>
      <c r="AH611" s="12"/>
      <c r="AI611" s="12"/>
      <c r="AJ611" s="12"/>
      <c r="AK611" s="12"/>
      <c r="AL611" s="12"/>
      <c r="AM611" s="12"/>
      <c r="AN611" s="12"/>
      <c r="AO611" s="12"/>
      <c r="AP611" s="12"/>
      <c r="AQ611" s="12"/>
      <c r="AR611" s="12"/>
      <c r="AS611" s="12"/>
      <c r="AT611" s="12"/>
      <c r="AU611" s="12"/>
      <c r="AV611" s="12"/>
      <c r="AW611" s="12"/>
      <c r="AX611" s="12"/>
      <c r="AY611" s="12"/>
      <c r="AZ611" s="12"/>
      <c r="BA611" s="12"/>
      <c r="BB611" s="12"/>
      <c r="BC611" s="12"/>
      <c r="BD611" s="12"/>
      <c r="BE611" s="12"/>
      <c r="BF611" s="12"/>
      <c r="BG611" s="12"/>
      <c r="BH611" s="12"/>
      <c r="BI611" s="12"/>
      <c r="BJ611" s="12"/>
      <c r="BK611" s="12"/>
      <c r="BL611" s="12"/>
      <c r="BM611" s="12"/>
      <c r="BN611" s="12"/>
      <c r="BO611" s="12"/>
      <c r="BP611" s="12"/>
      <c r="BQ611" s="12"/>
      <c r="BR611" s="12"/>
      <c r="BS611" s="12"/>
      <c r="BT611" s="12"/>
      <c r="BU611" s="12"/>
      <c r="BV611" s="12"/>
      <c r="BW611" s="12"/>
      <c r="BX611" s="12"/>
      <c r="BY611" s="12"/>
      <c r="BZ611" s="12"/>
      <c r="CA611" s="12"/>
      <c r="CB611" s="12"/>
      <c r="CC611" s="12"/>
    </row>
    <row r="612" spans="1:81" ht="15.75" x14ac:dyDescent="0.25">
      <c r="A612" s="20"/>
      <c r="B612" s="29"/>
      <c r="C612" s="29"/>
      <c r="D612" s="29"/>
      <c r="E612" s="29"/>
      <c r="F612" s="26"/>
      <c r="G612" s="13"/>
      <c r="H612" s="20"/>
      <c r="I612" s="22"/>
      <c r="J612" s="22"/>
      <c r="K612" s="22"/>
      <c r="L612" s="22"/>
      <c r="M612" s="24"/>
      <c r="N612" s="22"/>
      <c r="O612" s="104"/>
      <c r="P612" s="12"/>
      <c r="Q612" s="12"/>
      <c r="R612" s="12"/>
      <c r="S612" s="12"/>
      <c r="T612" s="12"/>
      <c r="U612" s="12"/>
      <c r="V612" s="12"/>
      <c r="W612" s="12"/>
      <c r="X612" s="12"/>
      <c r="Y612" s="12"/>
      <c r="Z612" s="12"/>
      <c r="AA612" s="12"/>
      <c r="AB612" s="12"/>
      <c r="AC612" s="12"/>
      <c r="AD612" s="12"/>
      <c r="AE612" s="12"/>
      <c r="AF612" s="12"/>
      <c r="AG612" s="12"/>
      <c r="AH612" s="12"/>
      <c r="AI612" s="12"/>
      <c r="AJ612" s="12"/>
      <c r="AK612" s="12"/>
      <c r="AL612" s="12"/>
      <c r="AM612" s="12"/>
      <c r="AN612" s="12"/>
      <c r="AO612" s="12"/>
      <c r="AP612" s="12"/>
      <c r="AQ612" s="12"/>
      <c r="AR612" s="12"/>
      <c r="AS612" s="12"/>
      <c r="AT612" s="12"/>
      <c r="AU612" s="12"/>
      <c r="AV612" s="12"/>
      <c r="AW612" s="12"/>
      <c r="AX612" s="12"/>
      <c r="AY612" s="12"/>
      <c r="AZ612" s="12"/>
      <c r="BA612" s="12"/>
      <c r="BB612" s="12"/>
      <c r="BC612" s="12"/>
      <c r="BD612" s="12"/>
      <c r="BE612" s="12"/>
      <c r="BF612" s="12"/>
      <c r="BG612" s="12"/>
      <c r="BH612" s="12"/>
      <c r="BI612" s="12"/>
      <c r="BJ612" s="12"/>
      <c r="BK612" s="12"/>
      <c r="BL612" s="12"/>
      <c r="BM612" s="12"/>
      <c r="BN612" s="12"/>
      <c r="BO612" s="12"/>
      <c r="BP612" s="12"/>
      <c r="BQ612" s="12"/>
      <c r="BR612" s="12"/>
      <c r="BS612" s="12"/>
      <c r="BT612" s="12"/>
      <c r="BU612" s="12"/>
      <c r="BV612" s="12"/>
      <c r="BW612" s="12"/>
      <c r="BX612" s="12"/>
      <c r="BY612" s="12"/>
      <c r="BZ612" s="12"/>
      <c r="CA612" s="12"/>
      <c r="CB612" s="12"/>
      <c r="CC612" s="12"/>
    </row>
    <row r="613" spans="1:81" ht="15.75" x14ac:dyDescent="0.25">
      <c r="A613" s="20"/>
      <c r="B613" s="29"/>
      <c r="C613" s="29"/>
      <c r="D613" s="29"/>
      <c r="E613" s="29"/>
      <c r="F613" s="26"/>
      <c r="G613" s="13"/>
      <c r="H613" s="20"/>
      <c r="I613" s="22"/>
      <c r="J613" s="22"/>
      <c r="K613" s="22"/>
      <c r="L613" s="22"/>
      <c r="M613" s="24"/>
      <c r="N613" s="22"/>
      <c r="O613" s="104"/>
      <c r="P613" s="12"/>
      <c r="Q613" s="12"/>
      <c r="R613" s="12"/>
      <c r="S613" s="12"/>
      <c r="T613" s="12"/>
      <c r="U613" s="12"/>
      <c r="V613" s="12"/>
      <c r="W613" s="12"/>
      <c r="X613" s="12"/>
      <c r="Y613" s="12"/>
      <c r="Z613" s="12"/>
      <c r="AA613" s="12"/>
      <c r="AB613" s="12"/>
      <c r="AC613" s="12"/>
      <c r="AD613" s="12"/>
      <c r="AE613" s="12"/>
      <c r="AF613" s="12"/>
      <c r="AG613" s="12"/>
      <c r="AH613" s="12"/>
      <c r="AI613" s="12"/>
      <c r="AJ613" s="12"/>
      <c r="AK613" s="12"/>
      <c r="AL613" s="12"/>
      <c r="AM613" s="12"/>
      <c r="AN613" s="12"/>
      <c r="AO613" s="12"/>
      <c r="AP613" s="12"/>
      <c r="AQ613" s="12"/>
      <c r="AR613" s="12"/>
      <c r="AS613" s="12"/>
      <c r="AT613" s="12"/>
      <c r="AU613" s="12"/>
      <c r="AV613" s="12"/>
      <c r="AW613" s="12"/>
      <c r="AX613" s="12"/>
      <c r="AY613" s="12"/>
      <c r="AZ613" s="12"/>
      <c r="BA613" s="12"/>
      <c r="BB613" s="12"/>
      <c r="BC613" s="12"/>
      <c r="BD613" s="12"/>
      <c r="BE613" s="12"/>
      <c r="BF613" s="12"/>
      <c r="BG613" s="12"/>
      <c r="BH613" s="12"/>
      <c r="BI613" s="12"/>
      <c r="BJ613" s="12"/>
      <c r="BK613" s="12"/>
      <c r="BL613" s="12"/>
      <c r="BM613" s="12"/>
      <c r="BN613" s="12"/>
      <c r="BO613" s="12"/>
      <c r="BP613" s="12"/>
      <c r="BQ613" s="12"/>
      <c r="BR613" s="12"/>
      <c r="BS613" s="12"/>
      <c r="BT613" s="12"/>
      <c r="BU613" s="12"/>
      <c r="BV613" s="12"/>
      <c r="BW613" s="12"/>
      <c r="BX613" s="12"/>
      <c r="BY613" s="12"/>
      <c r="BZ613" s="12"/>
      <c r="CA613" s="12"/>
      <c r="CB613" s="12"/>
      <c r="CC613" s="12"/>
    </row>
    <row r="614" spans="1:81" ht="15.75" x14ac:dyDescent="0.25">
      <c r="A614" s="20"/>
      <c r="B614" s="29"/>
      <c r="C614" s="29"/>
      <c r="D614" s="29"/>
      <c r="E614" s="29"/>
      <c r="F614" s="26"/>
      <c r="G614" s="13"/>
      <c r="H614" s="20"/>
      <c r="I614" s="22"/>
      <c r="J614" s="22"/>
      <c r="K614" s="22"/>
      <c r="L614" s="22"/>
      <c r="M614" s="24"/>
      <c r="N614" s="22"/>
      <c r="O614" s="104"/>
      <c r="P614" s="12"/>
      <c r="Q614" s="12"/>
      <c r="R614" s="12"/>
      <c r="S614" s="12"/>
      <c r="T614" s="12"/>
      <c r="U614" s="12"/>
      <c r="V614" s="12"/>
      <c r="W614" s="12"/>
      <c r="X614" s="12"/>
      <c r="Y614" s="12"/>
      <c r="Z614" s="12"/>
      <c r="AA614" s="12"/>
      <c r="AB614" s="12"/>
      <c r="AC614" s="12"/>
      <c r="AD614" s="12"/>
      <c r="AE614" s="12"/>
      <c r="AF614" s="12"/>
      <c r="AG614" s="12"/>
      <c r="AH614" s="12"/>
      <c r="AI614" s="12"/>
      <c r="AJ614" s="12"/>
      <c r="AK614" s="12"/>
      <c r="AL614" s="12"/>
      <c r="AM614" s="12"/>
      <c r="AN614" s="12"/>
      <c r="AO614" s="12"/>
      <c r="AP614" s="12"/>
      <c r="AQ614" s="12"/>
      <c r="AR614" s="12"/>
      <c r="AS614" s="12"/>
      <c r="AT614" s="12"/>
      <c r="AU614" s="12"/>
      <c r="AV614" s="12"/>
      <c r="AW614" s="12"/>
      <c r="AX614" s="12"/>
      <c r="AY614" s="12"/>
      <c r="AZ614" s="12"/>
      <c r="BA614" s="12"/>
      <c r="BB614" s="12"/>
      <c r="BC614" s="12"/>
      <c r="BD614" s="12"/>
      <c r="BE614" s="12"/>
      <c r="BF614" s="12"/>
      <c r="BG614" s="12"/>
      <c r="BH614" s="12"/>
      <c r="BI614" s="12"/>
      <c r="BJ614" s="12"/>
      <c r="BK614" s="12"/>
      <c r="BL614" s="12"/>
      <c r="BM614" s="12"/>
      <c r="BN614" s="12"/>
      <c r="BO614" s="12"/>
      <c r="BP614" s="12"/>
      <c r="BQ614" s="12"/>
      <c r="BR614" s="12"/>
      <c r="BS614" s="12"/>
      <c r="BT614" s="12"/>
      <c r="BU614" s="12"/>
      <c r="BV614" s="12"/>
      <c r="BW614" s="12"/>
      <c r="BX614" s="12"/>
      <c r="BY614" s="12"/>
      <c r="BZ614" s="12"/>
      <c r="CA614" s="12"/>
      <c r="CB614" s="12"/>
      <c r="CC614" s="12"/>
    </row>
    <row r="615" spans="1:81" ht="15.75" x14ac:dyDescent="0.25">
      <c r="A615" s="20"/>
      <c r="B615" s="29"/>
      <c r="C615" s="29"/>
      <c r="D615" s="29"/>
      <c r="E615" s="29"/>
      <c r="F615" s="26"/>
      <c r="G615" s="13"/>
      <c r="H615" s="20"/>
      <c r="I615" s="22"/>
      <c r="J615" s="22"/>
      <c r="K615" s="22"/>
      <c r="L615" s="22"/>
      <c r="M615" s="24"/>
      <c r="N615" s="22"/>
      <c r="O615" s="104"/>
      <c r="P615" s="12"/>
      <c r="Q615" s="12"/>
      <c r="R615" s="12"/>
      <c r="S615" s="12"/>
      <c r="T615" s="12"/>
      <c r="U615" s="12"/>
      <c r="V615" s="12"/>
      <c r="W615" s="12"/>
      <c r="X615" s="12"/>
      <c r="Y615" s="12"/>
      <c r="Z615" s="12"/>
      <c r="AA615" s="12"/>
      <c r="AB615" s="12"/>
      <c r="AC615" s="12"/>
      <c r="AD615" s="12"/>
      <c r="AE615" s="12"/>
      <c r="AF615" s="12"/>
      <c r="AG615" s="12"/>
      <c r="AH615" s="12"/>
      <c r="AI615" s="12"/>
      <c r="AJ615" s="12"/>
      <c r="AK615" s="12"/>
      <c r="AL615" s="12"/>
      <c r="AM615" s="12"/>
      <c r="AN615" s="12"/>
      <c r="AO615" s="12"/>
      <c r="AP615" s="12"/>
      <c r="AQ615" s="12"/>
      <c r="AR615" s="12"/>
      <c r="AS615" s="12"/>
      <c r="AT615" s="12"/>
      <c r="AU615" s="12"/>
      <c r="AV615" s="12"/>
      <c r="AW615" s="12"/>
      <c r="AX615" s="12"/>
      <c r="AY615" s="12"/>
      <c r="AZ615" s="12"/>
      <c r="BA615" s="12"/>
      <c r="BB615" s="12"/>
      <c r="BC615" s="12"/>
      <c r="BD615" s="12"/>
      <c r="BE615" s="12"/>
      <c r="BF615" s="12"/>
      <c r="BG615" s="12"/>
      <c r="BH615" s="12"/>
      <c r="BI615" s="12"/>
      <c r="BJ615" s="12"/>
      <c r="BK615" s="12"/>
      <c r="BL615" s="12"/>
      <c r="BM615" s="12"/>
      <c r="BN615" s="12"/>
      <c r="BO615" s="12"/>
      <c r="BP615" s="12"/>
      <c r="BQ615" s="12"/>
      <c r="BR615" s="12"/>
      <c r="BS615" s="12"/>
      <c r="BT615" s="12"/>
      <c r="BU615" s="12"/>
      <c r="BV615" s="12"/>
      <c r="BW615" s="12"/>
      <c r="BX615" s="12"/>
      <c r="BY615" s="12"/>
      <c r="BZ615" s="12"/>
      <c r="CA615" s="12"/>
      <c r="CB615" s="12"/>
      <c r="CC615" s="12"/>
    </row>
    <row r="616" spans="1:81" ht="15.75" x14ac:dyDescent="0.25">
      <c r="A616" s="20"/>
      <c r="B616" s="29"/>
      <c r="C616" s="29"/>
      <c r="D616" s="29"/>
      <c r="E616" s="29"/>
      <c r="F616" s="26"/>
      <c r="G616" s="13"/>
      <c r="H616" s="20"/>
      <c r="I616" s="22"/>
      <c r="J616" s="22"/>
      <c r="K616" s="22"/>
      <c r="L616" s="22"/>
      <c r="M616" s="24"/>
      <c r="N616" s="22"/>
      <c r="O616" s="104"/>
      <c r="P616" s="12"/>
      <c r="Q616" s="12"/>
      <c r="R616" s="12"/>
      <c r="S616" s="12"/>
      <c r="T616" s="12"/>
      <c r="U616" s="12"/>
      <c r="V616" s="12"/>
      <c r="W616" s="12"/>
      <c r="X616" s="12"/>
      <c r="Y616" s="12"/>
      <c r="Z616" s="12"/>
      <c r="AA616" s="12"/>
      <c r="AB616" s="12"/>
      <c r="AC616" s="12"/>
      <c r="AD616" s="12"/>
      <c r="AE616" s="12"/>
      <c r="AF616" s="12"/>
      <c r="AG616" s="12"/>
      <c r="AH616" s="12"/>
      <c r="AI616" s="12"/>
      <c r="AJ616" s="12"/>
      <c r="AK616" s="12"/>
      <c r="AL616" s="12"/>
      <c r="AM616" s="12"/>
      <c r="AN616" s="12"/>
      <c r="AO616" s="12"/>
      <c r="AP616" s="12"/>
      <c r="AQ616" s="12"/>
      <c r="AR616" s="12"/>
      <c r="AS616" s="12"/>
      <c r="AT616" s="12"/>
      <c r="AU616" s="12"/>
      <c r="AV616" s="12"/>
      <c r="AW616" s="12"/>
      <c r="AX616" s="12"/>
      <c r="AY616" s="12"/>
      <c r="AZ616" s="12"/>
      <c r="BA616" s="12"/>
      <c r="BB616" s="12"/>
      <c r="BC616" s="12"/>
      <c r="BD616" s="12"/>
      <c r="BE616" s="12"/>
      <c r="BF616" s="12"/>
      <c r="BG616" s="12"/>
      <c r="BH616" s="12"/>
      <c r="BI616" s="12"/>
      <c r="BJ616" s="12"/>
      <c r="BK616" s="12"/>
      <c r="BL616" s="12"/>
      <c r="BM616" s="12"/>
      <c r="BN616" s="12"/>
      <c r="BO616" s="12"/>
      <c r="BP616" s="12"/>
      <c r="BQ616" s="12"/>
      <c r="BR616" s="12"/>
      <c r="BS616" s="12"/>
      <c r="BT616" s="12"/>
      <c r="BU616" s="12"/>
      <c r="BV616" s="12"/>
      <c r="BW616" s="12"/>
      <c r="BX616" s="12"/>
      <c r="BY616" s="12"/>
      <c r="BZ616" s="12"/>
      <c r="CA616" s="12"/>
      <c r="CB616" s="12"/>
      <c r="CC616" s="12"/>
    </row>
    <row r="617" spans="1:81" ht="15.75" x14ac:dyDescent="0.25">
      <c r="A617" s="20"/>
      <c r="B617" s="29"/>
      <c r="C617" s="29"/>
      <c r="D617" s="29"/>
      <c r="E617" s="29"/>
      <c r="F617" s="26"/>
      <c r="G617" s="13"/>
      <c r="H617" s="20"/>
      <c r="I617" s="22"/>
      <c r="J617" s="22"/>
      <c r="K617" s="22"/>
      <c r="L617" s="22"/>
      <c r="M617" s="24"/>
      <c r="N617" s="22"/>
      <c r="O617" s="104"/>
      <c r="P617" s="12"/>
      <c r="Q617" s="12"/>
      <c r="R617" s="12"/>
      <c r="S617" s="12"/>
      <c r="T617" s="12"/>
      <c r="U617" s="12"/>
      <c r="V617" s="12"/>
      <c r="W617" s="12"/>
      <c r="X617" s="12"/>
      <c r="Y617" s="12"/>
      <c r="Z617" s="12"/>
      <c r="AA617" s="12"/>
      <c r="AB617" s="12"/>
      <c r="AC617" s="12"/>
      <c r="AD617" s="12"/>
      <c r="AE617" s="12"/>
      <c r="AF617" s="12"/>
      <c r="AG617" s="12"/>
      <c r="AH617" s="12"/>
      <c r="AI617" s="12"/>
      <c r="AJ617" s="12"/>
      <c r="AK617" s="12"/>
      <c r="AL617" s="12"/>
      <c r="AM617" s="12"/>
      <c r="AN617" s="12"/>
      <c r="AO617" s="12"/>
      <c r="AP617" s="12"/>
      <c r="AQ617" s="12"/>
      <c r="AR617" s="12"/>
      <c r="AS617" s="12"/>
      <c r="AT617" s="12"/>
      <c r="AU617" s="12"/>
      <c r="AV617" s="12"/>
      <c r="AW617" s="12"/>
      <c r="AX617" s="12"/>
      <c r="AY617" s="12"/>
      <c r="AZ617" s="12"/>
      <c r="BA617" s="12"/>
      <c r="BB617" s="12"/>
      <c r="BC617" s="12"/>
      <c r="BD617" s="12"/>
      <c r="BE617" s="12"/>
      <c r="BF617" s="12"/>
      <c r="BG617" s="12"/>
      <c r="BH617" s="12"/>
      <c r="BI617" s="12"/>
      <c r="BJ617" s="12"/>
      <c r="BK617" s="12"/>
      <c r="BL617" s="12"/>
      <c r="BM617" s="12"/>
      <c r="BN617" s="12"/>
      <c r="BO617" s="12"/>
      <c r="BP617" s="12"/>
      <c r="BQ617" s="12"/>
      <c r="BR617" s="12"/>
      <c r="BS617" s="12"/>
      <c r="BT617" s="12"/>
      <c r="BU617" s="12"/>
      <c r="BV617" s="12"/>
      <c r="BW617" s="12"/>
      <c r="BX617" s="12"/>
      <c r="BY617" s="12"/>
      <c r="BZ617" s="12"/>
      <c r="CA617" s="12"/>
      <c r="CB617" s="12"/>
      <c r="CC617" s="12"/>
    </row>
    <row r="618" spans="1:81" ht="15.75" x14ac:dyDescent="0.25">
      <c r="A618" s="20"/>
      <c r="B618" s="29"/>
      <c r="C618" s="29"/>
      <c r="D618" s="29"/>
      <c r="E618" s="29"/>
      <c r="F618" s="26"/>
      <c r="G618" s="13"/>
      <c r="H618" s="20"/>
      <c r="I618" s="22"/>
      <c r="J618" s="22"/>
      <c r="K618" s="22"/>
      <c r="L618" s="22"/>
      <c r="M618" s="24"/>
      <c r="N618" s="22"/>
      <c r="O618" s="104"/>
      <c r="P618" s="12"/>
      <c r="Q618" s="12"/>
      <c r="R618" s="12"/>
      <c r="S618" s="12"/>
      <c r="T618" s="12"/>
      <c r="U618" s="12"/>
      <c r="V618" s="12"/>
      <c r="W618" s="12"/>
      <c r="X618" s="12"/>
      <c r="Y618" s="12"/>
      <c r="Z618" s="12"/>
      <c r="AA618" s="12"/>
      <c r="AB618" s="12"/>
      <c r="AC618" s="12"/>
      <c r="AD618" s="12"/>
      <c r="AE618" s="12"/>
      <c r="AF618" s="12"/>
      <c r="AG618" s="12"/>
      <c r="AH618" s="12"/>
      <c r="AI618" s="12"/>
      <c r="AJ618" s="12"/>
      <c r="AK618" s="12"/>
      <c r="AL618" s="12"/>
      <c r="AM618" s="12"/>
      <c r="AN618" s="12"/>
      <c r="AO618" s="12"/>
      <c r="AP618" s="12"/>
      <c r="AQ618" s="12"/>
      <c r="AR618" s="12"/>
      <c r="AS618" s="12"/>
      <c r="AT618" s="12"/>
      <c r="AU618" s="12"/>
      <c r="AV618" s="12"/>
      <c r="AW618" s="12"/>
      <c r="AX618" s="12"/>
      <c r="AY618" s="12"/>
      <c r="AZ618" s="12"/>
      <c r="BA618" s="12"/>
      <c r="BB618" s="12"/>
      <c r="BC618" s="12"/>
      <c r="BD618" s="12"/>
      <c r="BE618" s="12"/>
      <c r="BF618" s="12"/>
      <c r="BG618" s="12"/>
      <c r="BH618" s="12"/>
      <c r="BI618" s="12"/>
      <c r="BJ618" s="12"/>
      <c r="BK618" s="12"/>
      <c r="BL618" s="12"/>
      <c r="BM618" s="12"/>
      <c r="BN618" s="12"/>
      <c r="BO618" s="12"/>
      <c r="BP618" s="12"/>
      <c r="BQ618" s="12"/>
      <c r="BR618" s="12"/>
      <c r="BS618" s="12"/>
      <c r="BT618" s="12"/>
      <c r="BU618" s="12"/>
      <c r="BV618" s="12"/>
      <c r="BW618" s="12"/>
      <c r="BX618" s="12"/>
      <c r="BY618" s="12"/>
      <c r="BZ618" s="12"/>
      <c r="CA618" s="12"/>
      <c r="CB618" s="12"/>
      <c r="CC618" s="12"/>
    </row>
    <row r="619" spans="1:81" ht="15.75" x14ac:dyDescent="0.25">
      <c r="A619" s="20"/>
      <c r="B619" s="29"/>
      <c r="C619" s="29"/>
      <c r="D619" s="29"/>
      <c r="E619" s="29"/>
      <c r="F619" s="26"/>
      <c r="G619" s="13"/>
      <c r="H619" s="20"/>
      <c r="I619" s="22"/>
      <c r="J619" s="22"/>
      <c r="K619" s="22"/>
      <c r="L619" s="22"/>
      <c r="M619" s="24"/>
      <c r="N619" s="22"/>
      <c r="O619" s="104"/>
      <c r="P619" s="12"/>
      <c r="Q619" s="12"/>
      <c r="R619" s="12"/>
      <c r="S619" s="12"/>
      <c r="T619" s="12"/>
      <c r="U619" s="12"/>
      <c r="V619" s="12"/>
      <c r="W619" s="12"/>
      <c r="X619" s="12"/>
      <c r="Y619" s="12"/>
      <c r="Z619" s="12"/>
      <c r="AA619" s="12"/>
      <c r="AB619" s="12"/>
      <c r="AC619" s="12"/>
      <c r="AD619" s="12"/>
      <c r="AE619" s="12"/>
      <c r="AF619" s="12"/>
      <c r="AG619" s="12"/>
      <c r="AH619" s="12"/>
      <c r="AI619" s="12"/>
      <c r="AJ619" s="12"/>
      <c r="AK619" s="12"/>
      <c r="AL619" s="12"/>
      <c r="AM619" s="12"/>
      <c r="AN619" s="12"/>
      <c r="AO619" s="12"/>
      <c r="AP619" s="12"/>
      <c r="AQ619" s="12"/>
      <c r="AR619" s="12"/>
      <c r="AS619" s="12"/>
      <c r="AT619" s="12"/>
      <c r="AU619" s="12"/>
      <c r="AV619" s="12"/>
      <c r="AW619" s="12"/>
      <c r="AX619" s="12"/>
      <c r="AY619" s="12"/>
      <c r="AZ619" s="12"/>
      <c r="BA619" s="12"/>
      <c r="BB619" s="12"/>
      <c r="BC619" s="12"/>
      <c r="BD619" s="12"/>
      <c r="BE619" s="12"/>
      <c r="BF619" s="12"/>
      <c r="BG619" s="12"/>
      <c r="BH619" s="12"/>
      <c r="BI619" s="12"/>
      <c r="BJ619" s="12"/>
      <c r="BK619" s="12"/>
      <c r="BL619" s="12"/>
      <c r="BM619" s="12"/>
      <c r="BN619" s="12"/>
      <c r="BO619" s="12"/>
      <c r="BP619" s="12"/>
      <c r="BQ619" s="12"/>
      <c r="BR619" s="12"/>
      <c r="BS619" s="12"/>
      <c r="BT619" s="12"/>
      <c r="BU619" s="12"/>
      <c r="BV619" s="12"/>
      <c r="BW619" s="12"/>
      <c r="BX619" s="12"/>
      <c r="BY619" s="12"/>
      <c r="BZ619" s="12"/>
      <c r="CA619" s="12"/>
      <c r="CB619" s="12"/>
      <c r="CC619" s="12"/>
    </row>
    <row r="620" spans="1:81" ht="15.75" x14ac:dyDescent="0.25">
      <c r="A620" s="20"/>
      <c r="B620" s="29"/>
      <c r="C620" s="29"/>
      <c r="D620" s="29"/>
      <c r="E620" s="29"/>
      <c r="F620" s="26"/>
      <c r="G620" s="13"/>
      <c r="H620" s="20"/>
      <c r="I620" s="22"/>
      <c r="J620" s="22"/>
      <c r="K620" s="22"/>
      <c r="L620" s="22"/>
      <c r="M620" s="24"/>
      <c r="N620" s="22"/>
      <c r="O620" s="104"/>
      <c r="P620" s="12"/>
      <c r="Q620" s="12"/>
      <c r="R620" s="12"/>
      <c r="S620" s="12"/>
      <c r="T620" s="12"/>
      <c r="U620" s="12"/>
      <c r="V620" s="12"/>
      <c r="W620" s="12"/>
      <c r="X620" s="12"/>
      <c r="Y620" s="12"/>
      <c r="Z620" s="12"/>
      <c r="AA620" s="12"/>
      <c r="AB620" s="12"/>
      <c r="AC620" s="12"/>
      <c r="AD620" s="12"/>
      <c r="AE620" s="12"/>
      <c r="AF620" s="12"/>
      <c r="AG620" s="12"/>
      <c r="AH620" s="12"/>
      <c r="AI620" s="12"/>
      <c r="AJ620" s="12"/>
      <c r="AK620" s="12"/>
      <c r="AL620" s="12"/>
      <c r="AM620" s="12"/>
      <c r="AN620" s="12"/>
      <c r="AO620" s="12"/>
      <c r="AP620" s="12"/>
      <c r="AQ620" s="12"/>
      <c r="AR620" s="12"/>
      <c r="AS620" s="12"/>
      <c r="AT620" s="12"/>
      <c r="AU620" s="12"/>
      <c r="AV620" s="12"/>
      <c r="AW620" s="12"/>
      <c r="AX620" s="12"/>
      <c r="AY620" s="12"/>
      <c r="AZ620" s="12"/>
      <c r="BA620" s="12"/>
      <c r="BB620" s="12"/>
      <c r="BC620" s="12"/>
      <c r="BD620" s="12"/>
      <c r="BE620" s="12"/>
      <c r="BF620" s="12"/>
      <c r="BG620" s="12"/>
      <c r="BH620" s="12"/>
      <c r="BI620" s="12"/>
      <c r="BJ620" s="12"/>
      <c r="BK620" s="12"/>
      <c r="BL620" s="12"/>
      <c r="BM620" s="12"/>
      <c r="BN620" s="12"/>
      <c r="BO620" s="12"/>
      <c r="BP620" s="12"/>
      <c r="BQ620" s="12"/>
      <c r="BR620" s="12"/>
      <c r="BS620" s="12"/>
      <c r="BT620" s="12"/>
      <c r="BU620" s="12"/>
      <c r="BV620" s="12"/>
      <c r="BW620" s="12"/>
      <c r="BX620" s="12"/>
      <c r="BY620" s="12"/>
      <c r="BZ620" s="12"/>
      <c r="CA620" s="12"/>
      <c r="CB620" s="12"/>
      <c r="CC620" s="12"/>
    </row>
    <row r="621" spans="1:81" ht="15.75" x14ac:dyDescent="0.25">
      <c r="A621" s="20"/>
      <c r="B621" s="29"/>
      <c r="C621" s="29"/>
      <c r="D621" s="29"/>
      <c r="E621" s="29"/>
      <c r="F621" s="26"/>
      <c r="G621" s="13"/>
      <c r="H621" s="20"/>
      <c r="I621" s="22"/>
      <c r="J621" s="22"/>
      <c r="K621" s="22"/>
      <c r="L621" s="22"/>
      <c r="M621" s="24"/>
      <c r="N621" s="22"/>
      <c r="O621" s="104"/>
      <c r="P621" s="12"/>
      <c r="Q621" s="12"/>
      <c r="R621" s="12"/>
      <c r="S621" s="12"/>
      <c r="T621" s="12"/>
      <c r="U621" s="12"/>
      <c r="V621" s="12"/>
      <c r="W621" s="12"/>
      <c r="X621" s="12"/>
      <c r="Y621" s="12"/>
      <c r="Z621" s="12"/>
      <c r="AA621" s="12"/>
      <c r="AB621" s="12"/>
      <c r="AC621" s="12"/>
      <c r="AD621" s="12"/>
      <c r="AE621" s="12"/>
      <c r="AF621" s="12"/>
      <c r="AG621" s="12"/>
      <c r="AH621" s="12"/>
      <c r="AI621" s="12"/>
      <c r="AJ621" s="12"/>
      <c r="AK621" s="12"/>
      <c r="AL621" s="12"/>
      <c r="AM621" s="12"/>
      <c r="AN621" s="12"/>
      <c r="AO621" s="12"/>
      <c r="AP621" s="12"/>
      <c r="AQ621" s="12"/>
      <c r="AR621" s="12"/>
      <c r="AS621" s="12"/>
      <c r="AT621" s="12"/>
      <c r="AU621" s="12"/>
      <c r="AV621" s="12"/>
      <c r="AW621" s="12"/>
      <c r="AX621" s="12"/>
      <c r="AY621" s="12"/>
      <c r="AZ621" s="12"/>
      <c r="BA621" s="12"/>
      <c r="BB621" s="12"/>
      <c r="BC621" s="12"/>
      <c r="BD621" s="12"/>
      <c r="BE621" s="12"/>
      <c r="BF621" s="12"/>
      <c r="BG621" s="12"/>
      <c r="BH621" s="12"/>
      <c r="BI621" s="12"/>
      <c r="BJ621" s="12"/>
      <c r="BK621" s="12"/>
      <c r="BL621" s="12"/>
      <c r="BM621" s="12"/>
      <c r="BN621" s="12"/>
      <c r="BO621" s="12"/>
      <c r="BP621" s="12"/>
      <c r="BQ621" s="12"/>
      <c r="BR621" s="12"/>
      <c r="BS621" s="12"/>
      <c r="BT621" s="12"/>
      <c r="BU621" s="12"/>
      <c r="BV621" s="12"/>
      <c r="BW621" s="12"/>
      <c r="BX621" s="12"/>
      <c r="BY621" s="12"/>
      <c r="BZ621" s="12"/>
      <c r="CA621" s="12"/>
      <c r="CB621" s="12"/>
      <c r="CC621" s="12"/>
    </row>
    <row r="622" spans="1:81" ht="15.75" x14ac:dyDescent="0.25">
      <c r="A622" s="20"/>
      <c r="B622" s="29"/>
      <c r="C622" s="29"/>
      <c r="D622" s="29"/>
      <c r="E622" s="29"/>
      <c r="F622" s="26"/>
      <c r="G622" s="13"/>
      <c r="H622" s="20"/>
      <c r="I622" s="22"/>
      <c r="J622" s="22"/>
      <c r="K622" s="22"/>
      <c r="L622" s="22"/>
      <c r="M622" s="24"/>
      <c r="N622" s="22"/>
      <c r="O622" s="104"/>
      <c r="P622" s="12"/>
      <c r="Q622" s="12"/>
      <c r="R622" s="12"/>
      <c r="S622" s="12"/>
      <c r="T622" s="12"/>
      <c r="U622" s="12"/>
      <c r="V622" s="12"/>
      <c r="W622" s="12"/>
      <c r="X622" s="12"/>
      <c r="Y622" s="12"/>
      <c r="Z622" s="12"/>
      <c r="AA622" s="12"/>
      <c r="AB622" s="12"/>
      <c r="AC622" s="12"/>
      <c r="AD622" s="12"/>
      <c r="AE622" s="12"/>
      <c r="AF622" s="12"/>
      <c r="AG622" s="12"/>
      <c r="AH622" s="12"/>
      <c r="AI622" s="12"/>
      <c r="AJ622" s="12"/>
      <c r="AK622" s="12"/>
      <c r="AL622" s="12"/>
      <c r="AM622" s="12"/>
      <c r="AN622" s="12"/>
      <c r="AO622" s="12"/>
      <c r="AP622" s="12"/>
      <c r="AQ622" s="12"/>
      <c r="AR622" s="12"/>
      <c r="AS622" s="12"/>
      <c r="AT622" s="12"/>
      <c r="AU622" s="12"/>
      <c r="AV622" s="12"/>
      <c r="AW622" s="12"/>
      <c r="AX622" s="12"/>
      <c r="AY622" s="12"/>
      <c r="AZ622" s="12"/>
      <c r="BA622" s="12"/>
      <c r="BB622" s="12"/>
      <c r="BC622" s="12"/>
      <c r="BD622" s="12"/>
      <c r="BE622" s="12"/>
      <c r="BF622" s="12"/>
      <c r="BG622" s="12"/>
      <c r="BH622" s="12"/>
      <c r="BI622" s="12"/>
      <c r="BJ622" s="12"/>
      <c r="BK622" s="12"/>
      <c r="BL622" s="12"/>
      <c r="BM622" s="12"/>
      <c r="BN622" s="12"/>
      <c r="BO622" s="12"/>
      <c r="BP622" s="12"/>
      <c r="BQ622" s="12"/>
      <c r="BR622" s="12"/>
      <c r="BS622" s="12"/>
      <c r="BT622" s="12"/>
      <c r="BU622" s="12"/>
      <c r="BV622" s="12"/>
      <c r="BW622" s="12"/>
      <c r="BX622" s="12"/>
      <c r="BY622" s="12"/>
      <c r="BZ622" s="12"/>
      <c r="CA622" s="12"/>
      <c r="CB622" s="12"/>
      <c r="CC622" s="12"/>
    </row>
    <row r="623" spans="1:81" ht="15.75" x14ac:dyDescent="0.25">
      <c r="A623" s="20"/>
      <c r="B623" s="29"/>
      <c r="C623" s="29"/>
      <c r="D623" s="29"/>
      <c r="E623" s="29"/>
      <c r="F623" s="26"/>
      <c r="G623" s="13"/>
      <c r="H623" s="20"/>
      <c r="I623" s="22"/>
      <c r="J623" s="22"/>
      <c r="K623" s="22"/>
      <c r="L623" s="22"/>
      <c r="M623" s="24"/>
      <c r="N623" s="22"/>
      <c r="O623" s="104"/>
      <c r="P623" s="12"/>
      <c r="Q623" s="12"/>
      <c r="R623" s="12"/>
      <c r="S623" s="12"/>
      <c r="T623" s="12"/>
      <c r="U623" s="12"/>
      <c r="V623" s="12"/>
      <c r="W623" s="12"/>
      <c r="X623" s="12"/>
      <c r="Y623" s="12"/>
      <c r="Z623" s="12"/>
      <c r="AA623" s="12"/>
      <c r="AB623" s="12"/>
      <c r="AC623" s="12"/>
      <c r="AD623" s="12"/>
      <c r="AE623" s="12"/>
      <c r="AF623" s="12"/>
      <c r="AG623" s="12"/>
      <c r="AH623" s="12"/>
      <c r="AI623" s="12"/>
      <c r="AJ623" s="12"/>
      <c r="AK623" s="12"/>
      <c r="AL623" s="12"/>
      <c r="AM623" s="12"/>
      <c r="AN623" s="12"/>
      <c r="AO623" s="12"/>
      <c r="AP623" s="12"/>
      <c r="AQ623" s="12"/>
      <c r="AR623" s="12"/>
      <c r="AS623" s="12"/>
      <c r="AT623" s="12"/>
      <c r="AU623" s="12"/>
      <c r="AV623" s="12"/>
      <c r="AW623" s="12"/>
      <c r="AX623" s="12"/>
      <c r="AY623" s="12"/>
      <c r="AZ623" s="12"/>
      <c r="BA623" s="12"/>
      <c r="BB623" s="12"/>
      <c r="BC623" s="12"/>
      <c r="BD623" s="12"/>
      <c r="BE623" s="12"/>
      <c r="BF623" s="12"/>
      <c r="BG623" s="12"/>
      <c r="BH623" s="12"/>
      <c r="BI623" s="12"/>
      <c r="BJ623" s="12"/>
      <c r="BK623" s="12"/>
      <c r="BL623" s="12"/>
      <c r="BM623" s="12"/>
      <c r="BN623" s="12"/>
      <c r="BO623" s="12"/>
      <c r="BP623" s="12"/>
      <c r="BQ623" s="12"/>
      <c r="BR623" s="12"/>
      <c r="BS623" s="12"/>
      <c r="BT623" s="12"/>
      <c r="BU623" s="12"/>
      <c r="BV623" s="12"/>
      <c r="BW623" s="12"/>
      <c r="BX623" s="12"/>
      <c r="BY623" s="12"/>
      <c r="BZ623" s="12"/>
      <c r="CA623" s="12"/>
      <c r="CB623" s="12"/>
      <c r="CC623" s="12"/>
    </row>
    <row r="624" spans="1:81" ht="15.75" x14ac:dyDescent="0.25">
      <c r="A624" s="20"/>
      <c r="B624" s="29"/>
      <c r="C624" s="29"/>
      <c r="D624" s="29"/>
      <c r="E624" s="29"/>
      <c r="F624" s="26"/>
      <c r="G624" s="13"/>
      <c r="H624" s="20"/>
      <c r="I624" s="22"/>
      <c r="J624" s="22"/>
      <c r="K624" s="22"/>
      <c r="L624" s="22"/>
      <c r="M624" s="24"/>
      <c r="N624" s="22"/>
      <c r="O624" s="104"/>
      <c r="P624" s="12"/>
      <c r="Q624" s="12"/>
      <c r="R624" s="12"/>
      <c r="S624" s="12"/>
      <c r="T624" s="12"/>
      <c r="U624" s="12"/>
      <c r="V624" s="12"/>
      <c r="W624" s="12"/>
      <c r="X624" s="12"/>
      <c r="Y624" s="12"/>
      <c r="Z624" s="12"/>
      <c r="AA624" s="12"/>
      <c r="AB624" s="12"/>
      <c r="AC624" s="12"/>
      <c r="AD624" s="12"/>
      <c r="AE624" s="12"/>
      <c r="AF624" s="12"/>
      <c r="AG624" s="12"/>
      <c r="AH624" s="12"/>
      <c r="AI624" s="12"/>
      <c r="AJ624" s="12"/>
      <c r="AK624" s="12"/>
      <c r="AL624" s="12"/>
      <c r="AM624" s="12"/>
      <c r="AN624" s="12"/>
      <c r="AO624" s="12"/>
      <c r="AP624" s="12"/>
      <c r="AQ624" s="12"/>
      <c r="AR624" s="12"/>
      <c r="AS624" s="12"/>
      <c r="AT624" s="12"/>
      <c r="AU624" s="12"/>
      <c r="AV624" s="12"/>
      <c r="AW624" s="12"/>
      <c r="AX624" s="12"/>
      <c r="AY624" s="12"/>
      <c r="AZ624" s="12"/>
      <c r="BA624" s="12"/>
      <c r="BB624" s="12"/>
      <c r="BC624" s="12"/>
      <c r="BD624" s="12"/>
      <c r="BE624" s="12"/>
      <c r="BF624" s="12"/>
      <c r="BG624" s="12"/>
      <c r="BH624" s="12"/>
      <c r="BI624" s="12"/>
      <c r="BJ624" s="12"/>
      <c r="BK624" s="12"/>
      <c r="BL624" s="12"/>
      <c r="BM624" s="12"/>
      <c r="BN624" s="12"/>
      <c r="BO624" s="12"/>
      <c r="BP624" s="12"/>
      <c r="BQ624" s="12"/>
      <c r="BR624" s="12"/>
      <c r="BS624" s="12"/>
      <c r="BT624" s="12"/>
      <c r="BU624" s="12"/>
      <c r="BV624" s="12"/>
      <c r="BW624" s="12"/>
      <c r="BX624" s="12"/>
      <c r="BY624" s="12"/>
      <c r="BZ624" s="12"/>
      <c r="CA624" s="12"/>
      <c r="CB624" s="12"/>
      <c r="CC624" s="12"/>
    </row>
    <row r="625" spans="1:81" ht="15.75" x14ac:dyDescent="0.25">
      <c r="A625" s="20"/>
      <c r="B625" s="29"/>
      <c r="C625" s="29"/>
      <c r="D625" s="29"/>
      <c r="E625" s="29"/>
      <c r="F625" s="26"/>
      <c r="G625" s="13"/>
      <c r="H625" s="20"/>
      <c r="I625" s="22"/>
      <c r="J625" s="22"/>
      <c r="K625" s="22"/>
      <c r="L625" s="22"/>
      <c r="M625" s="24"/>
      <c r="N625" s="22"/>
      <c r="O625" s="104"/>
      <c r="P625" s="12"/>
      <c r="Q625" s="12"/>
      <c r="R625" s="12"/>
      <c r="S625" s="12"/>
      <c r="T625" s="12"/>
      <c r="U625" s="12"/>
      <c r="V625" s="12"/>
      <c r="W625" s="12"/>
      <c r="X625" s="12"/>
      <c r="Y625" s="12"/>
      <c r="Z625" s="12"/>
      <c r="AA625" s="12"/>
      <c r="AB625" s="12"/>
      <c r="AC625" s="12"/>
      <c r="AD625" s="12"/>
      <c r="AE625" s="12"/>
      <c r="AF625" s="12"/>
      <c r="AG625" s="12"/>
      <c r="AH625" s="12"/>
      <c r="AI625" s="12"/>
      <c r="AJ625" s="12"/>
      <c r="AK625" s="12"/>
      <c r="AL625" s="12"/>
      <c r="AM625" s="12"/>
      <c r="AN625" s="12"/>
      <c r="AO625" s="12"/>
      <c r="AP625" s="12"/>
      <c r="AQ625" s="12"/>
      <c r="AR625" s="12"/>
      <c r="AS625" s="12"/>
      <c r="AT625" s="12"/>
      <c r="AU625" s="12"/>
      <c r="AV625" s="12"/>
      <c r="AW625" s="12"/>
      <c r="AX625" s="12"/>
      <c r="AY625" s="12"/>
      <c r="AZ625" s="12"/>
      <c r="BA625" s="12"/>
      <c r="BB625" s="12"/>
      <c r="BC625" s="12"/>
      <c r="BD625" s="12"/>
      <c r="BE625" s="12"/>
      <c r="BF625" s="12"/>
      <c r="BG625" s="12"/>
      <c r="BH625" s="12"/>
      <c r="BI625" s="12"/>
      <c r="BJ625" s="12"/>
      <c r="BK625" s="12"/>
      <c r="BL625" s="12"/>
      <c r="BM625" s="12"/>
      <c r="BN625" s="12"/>
      <c r="BO625" s="12"/>
      <c r="BP625" s="12"/>
      <c r="BQ625" s="12"/>
      <c r="BR625" s="12"/>
      <c r="BS625" s="12"/>
      <c r="BT625" s="12"/>
      <c r="BU625" s="12"/>
      <c r="BV625" s="12"/>
      <c r="BW625" s="12"/>
      <c r="BX625" s="12"/>
      <c r="BY625" s="12"/>
      <c r="BZ625" s="12"/>
      <c r="CA625" s="12"/>
      <c r="CB625" s="12"/>
      <c r="CC625" s="12"/>
    </row>
    <row r="626" spans="1:81" ht="15.75" x14ac:dyDescent="0.25">
      <c r="A626" s="20"/>
      <c r="B626" s="29"/>
      <c r="C626" s="29"/>
      <c r="D626" s="29"/>
      <c r="E626" s="29"/>
      <c r="F626" s="26"/>
      <c r="G626" s="13"/>
      <c r="H626" s="20"/>
      <c r="I626" s="22"/>
      <c r="J626" s="22"/>
      <c r="K626" s="22"/>
      <c r="L626" s="22"/>
      <c r="M626" s="24"/>
      <c r="N626" s="22"/>
      <c r="O626" s="104"/>
      <c r="P626" s="12"/>
      <c r="Q626" s="12"/>
      <c r="R626" s="12"/>
      <c r="S626" s="12"/>
      <c r="T626" s="12"/>
      <c r="U626" s="12"/>
      <c r="V626" s="12"/>
      <c r="W626" s="12"/>
      <c r="X626" s="12"/>
      <c r="Y626" s="12"/>
      <c r="Z626" s="12"/>
      <c r="AA626" s="12"/>
      <c r="AB626" s="12"/>
      <c r="AC626" s="12"/>
      <c r="AD626" s="12"/>
      <c r="AE626" s="12"/>
      <c r="AF626" s="12"/>
      <c r="AG626" s="12"/>
      <c r="AH626" s="12"/>
      <c r="AI626" s="12"/>
      <c r="AJ626" s="12"/>
      <c r="AK626" s="12"/>
      <c r="AL626" s="12"/>
      <c r="AM626" s="12"/>
      <c r="AN626" s="12"/>
      <c r="AO626" s="12"/>
      <c r="AP626" s="12"/>
      <c r="AQ626" s="12"/>
      <c r="AR626" s="12"/>
      <c r="AS626" s="12"/>
      <c r="AT626" s="12"/>
      <c r="AU626" s="12"/>
      <c r="AV626" s="12"/>
      <c r="AW626" s="12"/>
      <c r="AX626" s="12"/>
      <c r="AY626" s="12"/>
      <c r="AZ626" s="12"/>
      <c r="BA626" s="12"/>
      <c r="BB626" s="12"/>
      <c r="BC626" s="12"/>
      <c r="BD626" s="12"/>
      <c r="BE626" s="12"/>
      <c r="BF626" s="12"/>
      <c r="BG626" s="12"/>
      <c r="BH626" s="12"/>
      <c r="BI626" s="12"/>
      <c r="BJ626" s="12"/>
      <c r="BK626" s="12"/>
      <c r="BL626" s="12"/>
      <c r="BM626" s="12"/>
      <c r="BN626" s="12"/>
      <c r="BO626" s="12"/>
      <c r="BP626" s="12"/>
      <c r="BQ626" s="12"/>
      <c r="BR626" s="12"/>
      <c r="BS626" s="12"/>
      <c r="BT626" s="12"/>
      <c r="BU626" s="12"/>
      <c r="BV626" s="12"/>
      <c r="BW626" s="12"/>
      <c r="BX626" s="12"/>
      <c r="BY626" s="12"/>
      <c r="BZ626" s="12"/>
      <c r="CA626" s="12"/>
      <c r="CB626" s="12"/>
      <c r="CC626" s="12"/>
    </row>
    <row r="627" spans="1:81" ht="15.75" x14ac:dyDescent="0.25">
      <c r="A627" s="20"/>
      <c r="B627" s="29"/>
      <c r="C627" s="29"/>
      <c r="D627" s="29"/>
      <c r="E627" s="29"/>
      <c r="F627" s="26"/>
      <c r="G627" s="13"/>
      <c r="H627" s="20"/>
      <c r="I627" s="22"/>
      <c r="J627" s="22"/>
      <c r="K627" s="22"/>
      <c r="L627" s="22"/>
      <c r="M627" s="24"/>
      <c r="N627" s="22"/>
      <c r="O627" s="104"/>
      <c r="P627" s="12"/>
      <c r="Q627" s="12"/>
      <c r="R627" s="12"/>
      <c r="S627" s="12"/>
      <c r="T627" s="12"/>
      <c r="U627" s="12"/>
      <c r="V627" s="12"/>
      <c r="W627" s="12"/>
      <c r="X627" s="12"/>
      <c r="Y627" s="12"/>
      <c r="Z627" s="12"/>
      <c r="AA627" s="12"/>
      <c r="AB627" s="12"/>
      <c r="AC627" s="12"/>
      <c r="AD627" s="12"/>
      <c r="AE627" s="12"/>
      <c r="AF627" s="12"/>
      <c r="AG627" s="12"/>
      <c r="AH627" s="12"/>
      <c r="AI627" s="12"/>
      <c r="AJ627" s="12"/>
      <c r="AK627" s="12"/>
      <c r="AL627" s="12"/>
      <c r="AM627" s="12"/>
      <c r="AN627" s="12"/>
      <c r="AO627" s="12"/>
      <c r="AP627" s="12"/>
      <c r="AQ627" s="12"/>
      <c r="AR627" s="12"/>
      <c r="AS627" s="12"/>
      <c r="AT627" s="12"/>
      <c r="AU627" s="12"/>
      <c r="AV627" s="12"/>
      <c r="AW627" s="12"/>
      <c r="AX627" s="12"/>
      <c r="AY627" s="12"/>
      <c r="AZ627" s="12"/>
      <c r="BA627" s="12"/>
      <c r="BB627" s="12"/>
      <c r="BC627" s="12"/>
      <c r="BD627" s="12"/>
      <c r="BE627" s="12"/>
      <c r="BF627" s="12"/>
      <c r="BG627" s="12"/>
      <c r="BH627" s="12"/>
      <c r="BI627" s="12"/>
      <c r="BJ627" s="12"/>
      <c r="BK627" s="12"/>
      <c r="BL627" s="12"/>
      <c r="BM627" s="12"/>
      <c r="BN627" s="12"/>
      <c r="BO627" s="12"/>
      <c r="BP627" s="12"/>
      <c r="BQ627" s="12"/>
      <c r="BR627" s="12"/>
      <c r="BS627" s="12"/>
      <c r="BT627" s="12"/>
      <c r="BU627" s="12"/>
      <c r="BV627" s="12"/>
      <c r="BW627" s="12"/>
      <c r="BX627" s="12"/>
      <c r="BY627" s="12"/>
      <c r="BZ627" s="12"/>
      <c r="CA627" s="12"/>
      <c r="CB627" s="12"/>
      <c r="CC627" s="12"/>
    </row>
    <row r="628" spans="1:81" ht="15.75" x14ac:dyDescent="0.25">
      <c r="A628" s="20"/>
      <c r="B628" s="29"/>
      <c r="C628" s="29"/>
      <c r="D628" s="29"/>
      <c r="E628" s="29"/>
      <c r="F628" s="26"/>
      <c r="G628" s="13"/>
      <c r="H628" s="20"/>
      <c r="I628" s="22"/>
      <c r="J628" s="22"/>
      <c r="K628" s="22"/>
      <c r="L628" s="22"/>
      <c r="M628" s="24"/>
      <c r="N628" s="22"/>
      <c r="O628" s="104"/>
      <c r="P628" s="12"/>
      <c r="Q628" s="12"/>
      <c r="R628" s="12"/>
      <c r="S628" s="12"/>
      <c r="T628" s="12"/>
      <c r="U628" s="12"/>
      <c r="V628" s="12"/>
      <c r="W628" s="12"/>
      <c r="X628" s="12"/>
      <c r="Y628" s="12"/>
      <c r="Z628" s="12"/>
      <c r="AA628" s="12"/>
      <c r="AB628" s="12"/>
      <c r="AC628" s="12"/>
      <c r="AD628" s="12"/>
      <c r="AE628" s="12"/>
      <c r="AF628" s="12"/>
      <c r="AG628" s="12"/>
      <c r="AH628" s="12"/>
      <c r="AI628" s="12"/>
      <c r="AJ628" s="12"/>
      <c r="AK628" s="12"/>
      <c r="AL628" s="12"/>
      <c r="AM628" s="12"/>
      <c r="AN628" s="12"/>
      <c r="AO628" s="12"/>
      <c r="AP628" s="12"/>
      <c r="AQ628" s="12"/>
      <c r="AR628" s="12"/>
      <c r="AS628" s="12"/>
      <c r="AT628" s="12"/>
      <c r="AU628" s="12"/>
      <c r="AV628" s="12"/>
      <c r="AW628" s="12"/>
      <c r="AX628" s="12"/>
      <c r="AY628" s="12"/>
      <c r="AZ628" s="12"/>
      <c r="BA628" s="12"/>
      <c r="BB628" s="12"/>
      <c r="BC628" s="12"/>
      <c r="BD628" s="12"/>
      <c r="BE628" s="12"/>
      <c r="BF628" s="12"/>
      <c r="BG628" s="12"/>
      <c r="BH628" s="12"/>
      <c r="BI628" s="12"/>
      <c r="BJ628" s="12"/>
      <c r="BK628" s="12"/>
      <c r="BL628" s="12"/>
      <c r="BM628" s="12"/>
      <c r="BN628" s="12"/>
      <c r="BO628" s="12"/>
      <c r="BP628" s="12"/>
      <c r="BQ628" s="12"/>
      <c r="BR628" s="12"/>
      <c r="BS628" s="12"/>
      <c r="BT628" s="12"/>
      <c r="BU628" s="12"/>
      <c r="BV628" s="12"/>
      <c r="BW628" s="12"/>
      <c r="BX628" s="12"/>
      <c r="BY628" s="12"/>
      <c r="BZ628" s="12"/>
      <c r="CA628" s="12"/>
      <c r="CB628" s="12"/>
      <c r="CC628" s="12"/>
    </row>
    <row r="629" spans="1:81" ht="15.75" x14ac:dyDescent="0.25">
      <c r="A629" s="20"/>
      <c r="B629" s="29"/>
      <c r="C629" s="29"/>
      <c r="D629" s="29"/>
      <c r="E629" s="29"/>
      <c r="F629" s="26"/>
      <c r="G629" s="13"/>
      <c r="H629" s="20"/>
      <c r="I629" s="22"/>
      <c r="J629" s="22"/>
      <c r="K629" s="22"/>
      <c r="L629" s="22"/>
      <c r="M629" s="24"/>
      <c r="N629" s="22"/>
      <c r="O629" s="104"/>
      <c r="P629" s="12"/>
      <c r="Q629" s="12"/>
      <c r="R629" s="12"/>
      <c r="S629" s="12"/>
      <c r="T629" s="12"/>
      <c r="U629" s="12"/>
      <c r="V629" s="12"/>
      <c r="W629" s="12"/>
      <c r="X629" s="12"/>
      <c r="Y629" s="12"/>
      <c r="Z629" s="12"/>
      <c r="AA629" s="12"/>
      <c r="AB629" s="12"/>
      <c r="AC629" s="12"/>
      <c r="AD629" s="12"/>
      <c r="AE629" s="12"/>
      <c r="AF629" s="12"/>
      <c r="AG629" s="12"/>
      <c r="AH629" s="12"/>
      <c r="AI629" s="12"/>
      <c r="AJ629" s="12"/>
      <c r="AK629" s="12"/>
      <c r="AL629" s="12"/>
      <c r="AM629" s="12"/>
      <c r="AN629" s="12"/>
      <c r="AO629" s="12"/>
      <c r="AP629" s="12"/>
      <c r="AQ629" s="12"/>
      <c r="AR629" s="12"/>
      <c r="AS629" s="12"/>
      <c r="AT629" s="12"/>
      <c r="AU629" s="12"/>
      <c r="AV629" s="12"/>
      <c r="AW629" s="12"/>
      <c r="AX629" s="12"/>
      <c r="AY629" s="12"/>
      <c r="AZ629" s="12"/>
      <c r="BA629" s="12"/>
      <c r="BB629" s="12"/>
      <c r="BC629" s="12"/>
      <c r="BD629" s="12"/>
      <c r="BE629" s="12"/>
      <c r="BF629" s="12"/>
      <c r="BG629" s="12"/>
      <c r="BH629" s="12"/>
      <c r="BI629" s="12"/>
      <c r="BJ629" s="12"/>
      <c r="BK629" s="12"/>
      <c r="BL629" s="12"/>
      <c r="BM629" s="12"/>
      <c r="BN629" s="12"/>
      <c r="BO629" s="12"/>
      <c r="BP629" s="12"/>
      <c r="BQ629" s="12"/>
      <c r="BR629" s="12"/>
      <c r="BS629" s="12"/>
      <c r="BT629" s="12"/>
      <c r="BU629" s="12"/>
      <c r="BV629" s="12"/>
      <c r="BW629" s="12"/>
      <c r="BX629" s="12"/>
      <c r="BY629" s="12"/>
      <c r="BZ629" s="12"/>
      <c r="CA629" s="12"/>
      <c r="CB629" s="12"/>
      <c r="CC629" s="12"/>
    </row>
    <row r="630" spans="1:81" ht="15.75" x14ac:dyDescent="0.25">
      <c r="A630" s="20"/>
      <c r="B630" s="29"/>
      <c r="C630" s="29"/>
      <c r="D630" s="29"/>
      <c r="E630" s="29"/>
      <c r="F630" s="26"/>
      <c r="G630" s="13"/>
      <c r="H630" s="20"/>
      <c r="I630" s="22"/>
      <c r="J630" s="22"/>
      <c r="K630" s="22"/>
      <c r="L630" s="22"/>
      <c r="M630" s="24"/>
      <c r="N630" s="22"/>
      <c r="O630" s="104"/>
      <c r="P630" s="12"/>
      <c r="Q630" s="12"/>
      <c r="R630" s="12"/>
      <c r="S630" s="12"/>
      <c r="T630" s="12"/>
      <c r="U630" s="12"/>
      <c r="V630" s="12"/>
      <c r="W630" s="12"/>
      <c r="X630" s="12"/>
      <c r="Y630" s="12"/>
      <c r="Z630" s="12"/>
      <c r="AA630" s="12"/>
      <c r="AB630" s="12"/>
      <c r="AC630" s="12"/>
      <c r="AD630" s="12"/>
      <c r="AE630" s="12"/>
      <c r="AF630" s="12"/>
      <c r="AG630" s="12"/>
      <c r="AH630" s="12"/>
      <c r="AI630" s="12"/>
      <c r="AJ630" s="12"/>
      <c r="AK630" s="12"/>
      <c r="AL630" s="12"/>
      <c r="AM630" s="12"/>
      <c r="AN630" s="12"/>
      <c r="AO630" s="12"/>
      <c r="AP630" s="12"/>
      <c r="AQ630" s="12"/>
      <c r="AR630" s="12"/>
      <c r="AS630" s="12"/>
      <c r="AT630" s="12"/>
      <c r="AU630" s="12"/>
      <c r="AV630" s="12"/>
      <c r="AW630" s="12"/>
      <c r="AX630" s="12"/>
      <c r="AY630" s="12"/>
      <c r="AZ630" s="12"/>
      <c r="BA630" s="12"/>
      <c r="BB630" s="12"/>
      <c r="BC630" s="12"/>
      <c r="BD630" s="12"/>
      <c r="BE630" s="12"/>
      <c r="BF630" s="12"/>
      <c r="BG630" s="12"/>
      <c r="BH630" s="12"/>
      <c r="BI630" s="12"/>
      <c r="BJ630" s="12"/>
      <c r="BK630" s="12"/>
      <c r="BL630" s="12"/>
      <c r="BM630" s="12"/>
      <c r="BN630" s="12"/>
      <c r="BO630" s="12"/>
      <c r="BP630" s="12"/>
      <c r="BQ630" s="12"/>
      <c r="BR630" s="12"/>
      <c r="BS630" s="12"/>
      <c r="BT630" s="12"/>
      <c r="BU630" s="12"/>
      <c r="BV630" s="12"/>
      <c r="BW630" s="12"/>
      <c r="BX630" s="12"/>
      <c r="BY630" s="12"/>
      <c r="BZ630" s="12"/>
      <c r="CA630" s="12"/>
      <c r="CB630" s="12"/>
      <c r="CC630" s="12"/>
    </row>
    <row r="631" spans="1:81" ht="15.75" x14ac:dyDescent="0.25">
      <c r="A631" s="20"/>
      <c r="B631" s="29"/>
      <c r="C631" s="29"/>
      <c r="D631" s="29"/>
      <c r="E631" s="29"/>
      <c r="F631" s="26"/>
      <c r="G631" s="13"/>
      <c r="H631" s="20"/>
      <c r="I631" s="22"/>
      <c r="J631" s="22"/>
      <c r="K631" s="22"/>
      <c r="L631" s="22"/>
      <c r="M631" s="24"/>
      <c r="N631" s="22"/>
      <c r="O631" s="104"/>
      <c r="P631" s="12"/>
      <c r="Q631" s="12"/>
      <c r="R631" s="12"/>
      <c r="S631" s="12"/>
      <c r="T631" s="12"/>
      <c r="U631" s="12"/>
      <c r="V631" s="12"/>
      <c r="W631" s="12"/>
      <c r="X631" s="12"/>
      <c r="Y631" s="12"/>
      <c r="Z631" s="12"/>
      <c r="AA631" s="12"/>
      <c r="AB631" s="12"/>
      <c r="AC631" s="12"/>
      <c r="AD631" s="12"/>
      <c r="AE631" s="12"/>
      <c r="AF631" s="12"/>
      <c r="AG631" s="12"/>
      <c r="AH631" s="12"/>
      <c r="AI631" s="12"/>
      <c r="AJ631" s="12"/>
      <c r="AK631" s="12"/>
      <c r="AL631" s="12"/>
      <c r="AM631" s="12"/>
      <c r="AN631" s="12"/>
      <c r="AO631" s="12"/>
      <c r="AP631" s="12"/>
      <c r="AQ631" s="12"/>
      <c r="AR631" s="12"/>
      <c r="AS631" s="12"/>
      <c r="AT631" s="12"/>
      <c r="AU631" s="12"/>
      <c r="AV631" s="12"/>
      <c r="AW631" s="12"/>
      <c r="AX631" s="12"/>
      <c r="AY631" s="12"/>
      <c r="AZ631" s="12"/>
      <c r="BA631" s="12"/>
      <c r="BB631" s="12"/>
      <c r="BC631" s="12"/>
      <c r="BD631" s="12"/>
      <c r="BE631" s="12"/>
      <c r="BF631" s="12"/>
      <c r="BG631" s="12"/>
      <c r="BH631" s="12"/>
      <c r="BI631" s="12"/>
      <c r="BJ631" s="12"/>
      <c r="BK631" s="12"/>
      <c r="BL631" s="12"/>
      <c r="BM631" s="12"/>
      <c r="BN631" s="12"/>
      <c r="BO631" s="12"/>
      <c r="BP631" s="12"/>
      <c r="BQ631" s="12"/>
      <c r="BR631" s="12"/>
      <c r="BS631" s="12"/>
      <c r="BT631" s="12"/>
      <c r="BU631" s="12"/>
      <c r="BV631" s="12"/>
      <c r="BW631" s="12"/>
      <c r="BX631" s="12"/>
      <c r="BY631" s="12"/>
      <c r="BZ631" s="12"/>
      <c r="CA631" s="12"/>
      <c r="CB631" s="12"/>
      <c r="CC631" s="12"/>
    </row>
    <row r="632" spans="1:81" ht="15.75" x14ac:dyDescent="0.25">
      <c r="A632" s="20"/>
      <c r="B632" s="29"/>
      <c r="C632" s="29"/>
      <c r="D632" s="29"/>
      <c r="E632" s="29"/>
      <c r="F632" s="26"/>
      <c r="G632" s="13"/>
      <c r="H632" s="20"/>
      <c r="I632" s="22"/>
      <c r="J632" s="22"/>
      <c r="K632" s="22"/>
      <c r="L632" s="22"/>
      <c r="M632" s="24"/>
      <c r="N632" s="22"/>
      <c r="O632" s="104"/>
      <c r="P632" s="12"/>
      <c r="Q632" s="12"/>
      <c r="R632" s="12"/>
      <c r="S632" s="12"/>
      <c r="T632" s="12"/>
      <c r="U632" s="12"/>
      <c r="V632" s="12"/>
      <c r="W632" s="12"/>
      <c r="X632" s="12"/>
      <c r="Y632" s="12"/>
      <c r="Z632" s="12"/>
      <c r="AA632" s="12"/>
      <c r="AB632" s="12"/>
      <c r="AC632" s="12"/>
      <c r="AD632" s="12"/>
      <c r="AE632" s="12"/>
      <c r="AF632" s="12"/>
      <c r="AG632" s="12"/>
      <c r="AH632" s="12"/>
      <c r="AI632" s="12"/>
      <c r="AJ632" s="12"/>
      <c r="AK632" s="12"/>
      <c r="AL632" s="12"/>
      <c r="AM632" s="12"/>
      <c r="AN632" s="12"/>
      <c r="AO632" s="12"/>
      <c r="AP632" s="12"/>
      <c r="AQ632" s="12"/>
      <c r="AR632" s="12"/>
      <c r="AS632" s="12"/>
      <c r="AT632" s="12"/>
      <c r="AU632" s="12"/>
      <c r="AV632" s="12"/>
      <c r="AW632" s="12"/>
      <c r="AX632" s="12"/>
      <c r="AY632" s="12"/>
      <c r="AZ632" s="12"/>
      <c r="BA632" s="12"/>
      <c r="BB632" s="12"/>
      <c r="BC632" s="12"/>
      <c r="BD632" s="12"/>
      <c r="BE632" s="12"/>
      <c r="BF632" s="12"/>
      <c r="BG632" s="12"/>
      <c r="BH632" s="12"/>
      <c r="BI632" s="12"/>
      <c r="BJ632" s="12"/>
      <c r="BK632" s="12"/>
      <c r="BL632" s="12"/>
      <c r="BM632" s="12"/>
      <c r="BN632" s="12"/>
      <c r="BO632" s="12"/>
      <c r="BP632" s="12"/>
      <c r="BQ632" s="12"/>
      <c r="BR632" s="12"/>
      <c r="BS632" s="12"/>
      <c r="BT632" s="12"/>
      <c r="BU632" s="12"/>
      <c r="BV632" s="12"/>
      <c r="BW632" s="12"/>
      <c r="BX632" s="12"/>
      <c r="BY632" s="12"/>
      <c r="BZ632" s="12"/>
      <c r="CA632" s="12"/>
      <c r="CB632" s="12"/>
      <c r="CC632" s="12"/>
    </row>
    <row r="633" spans="1:81" ht="15.75" x14ac:dyDescent="0.25">
      <c r="A633" s="20"/>
      <c r="B633" s="29"/>
      <c r="C633" s="29"/>
      <c r="D633" s="29"/>
      <c r="E633" s="29"/>
      <c r="F633" s="26"/>
      <c r="G633" s="13"/>
      <c r="H633" s="20"/>
      <c r="I633" s="22"/>
      <c r="J633" s="22"/>
      <c r="K633" s="22"/>
      <c r="L633" s="22"/>
      <c r="M633" s="24"/>
      <c r="N633" s="22"/>
      <c r="O633" s="104"/>
      <c r="P633" s="12"/>
      <c r="Q633" s="12"/>
      <c r="R633" s="12"/>
      <c r="S633" s="12"/>
      <c r="T633" s="12"/>
      <c r="U633" s="12"/>
      <c r="V633" s="12"/>
      <c r="W633" s="12"/>
      <c r="X633" s="12"/>
      <c r="Y633" s="12"/>
      <c r="Z633" s="12"/>
      <c r="AA633" s="12"/>
      <c r="AB633" s="12"/>
      <c r="AC633" s="12"/>
      <c r="AD633" s="12"/>
      <c r="AE633" s="12"/>
      <c r="AF633" s="12"/>
      <c r="AG633" s="12"/>
      <c r="AH633" s="12"/>
      <c r="AI633" s="12"/>
      <c r="AJ633" s="12"/>
      <c r="AK633" s="12"/>
      <c r="AL633" s="12"/>
      <c r="AM633" s="12"/>
      <c r="AN633" s="12"/>
      <c r="AO633" s="12"/>
      <c r="AP633" s="12"/>
      <c r="AQ633" s="12"/>
      <c r="AR633" s="12"/>
      <c r="AS633" s="12"/>
      <c r="AT633" s="12"/>
      <c r="AU633" s="12"/>
      <c r="AV633" s="12"/>
      <c r="AW633" s="12"/>
      <c r="AX633" s="12"/>
      <c r="AY633" s="12"/>
      <c r="AZ633" s="12"/>
      <c r="BA633" s="12"/>
      <c r="BB633" s="12"/>
      <c r="BC633" s="12"/>
      <c r="BD633" s="12"/>
      <c r="BE633" s="12"/>
      <c r="BF633" s="12"/>
      <c r="BG633" s="12"/>
      <c r="BH633" s="12"/>
      <c r="BI633" s="12"/>
      <c r="BJ633" s="12"/>
      <c r="BK633" s="12"/>
      <c r="BL633" s="12"/>
      <c r="BM633" s="12"/>
      <c r="BN633" s="12"/>
      <c r="BO633" s="12"/>
      <c r="BP633" s="12"/>
      <c r="BQ633" s="12"/>
      <c r="BR633" s="12"/>
      <c r="BS633" s="12"/>
      <c r="BT633" s="12"/>
      <c r="BU633" s="12"/>
      <c r="BV633" s="12"/>
      <c r="BW633" s="12"/>
      <c r="BX633" s="12"/>
      <c r="BY633" s="12"/>
      <c r="BZ633" s="12"/>
      <c r="CA633" s="12"/>
      <c r="CB633" s="12"/>
      <c r="CC633" s="12"/>
    </row>
    <row r="634" spans="1:81" ht="15.75" x14ac:dyDescent="0.25">
      <c r="A634" s="20"/>
      <c r="B634" s="29"/>
      <c r="C634" s="29"/>
      <c r="D634" s="29"/>
      <c r="E634" s="29"/>
      <c r="F634" s="26"/>
      <c r="G634" s="13"/>
      <c r="H634" s="20"/>
      <c r="I634" s="22"/>
      <c r="J634" s="22"/>
      <c r="K634" s="22"/>
      <c r="L634" s="22"/>
      <c r="M634" s="24"/>
      <c r="N634" s="22"/>
      <c r="O634" s="104"/>
      <c r="P634" s="12"/>
      <c r="Q634" s="12"/>
      <c r="R634" s="12"/>
      <c r="S634" s="12"/>
      <c r="T634" s="12"/>
      <c r="U634" s="12"/>
      <c r="V634" s="12"/>
      <c r="W634" s="12"/>
      <c r="X634" s="12"/>
      <c r="Y634" s="12"/>
      <c r="Z634" s="12"/>
      <c r="AA634" s="12"/>
      <c r="AB634" s="12"/>
      <c r="AC634" s="12"/>
      <c r="AD634" s="12"/>
      <c r="AE634" s="12"/>
      <c r="AF634" s="12"/>
      <c r="AG634" s="12"/>
      <c r="AH634" s="12"/>
      <c r="AI634" s="12"/>
      <c r="AJ634" s="12"/>
      <c r="AK634" s="12"/>
      <c r="AL634" s="12"/>
      <c r="AM634" s="12"/>
      <c r="AN634" s="12"/>
      <c r="AO634" s="12"/>
      <c r="AP634" s="12"/>
      <c r="AQ634" s="12"/>
      <c r="AR634" s="12"/>
      <c r="AS634" s="12"/>
      <c r="AT634" s="12"/>
      <c r="AU634" s="12"/>
      <c r="AV634" s="12"/>
      <c r="AW634" s="12"/>
      <c r="AX634" s="12"/>
      <c r="AY634" s="12"/>
      <c r="AZ634" s="12"/>
      <c r="BA634" s="12"/>
      <c r="BB634" s="12"/>
      <c r="BC634" s="12"/>
      <c r="BD634" s="12"/>
      <c r="BE634" s="12"/>
      <c r="BF634" s="12"/>
      <c r="BG634" s="12"/>
      <c r="BH634" s="12"/>
      <c r="BI634" s="12"/>
      <c r="BJ634" s="12"/>
      <c r="BK634" s="12"/>
      <c r="BL634" s="12"/>
      <c r="BM634" s="12"/>
      <c r="BN634" s="12"/>
      <c r="BO634" s="12"/>
      <c r="BP634" s="12"/>
      <c r="BQ634" s="12"/>
      <c r="BR634" s="12"/>
      <c r="BS634" s="12"/>
      <c r="BT634" s="12"/>
      <c r="BU634" s="12"/>
      <c r="BV634" s="12"/>
      <c r="BW634" s="12"/>
      <c r="BX634" s="12"/>
      <c r="BY634" s="12"/>
      <c r="BZ634" s="12"/>
      <c r="CA634" s="12"/>
      <c r="CB634" s="12"/>
      <c r="CC634" s="12"/>
    </row>
    <row r="635" spans="1:81" ht="15.75" x14ac:dyDescent="0.25">
      <c r="A635" s="20"/>
      <c r="B635" s="29"/>
      <c r="C635" s="29"/>
      <c r="D635" s="29"/>
      <c r="E635" s="29"/>
      <c r="F635" s="26"/>
      <c r="G635" s="13"/>
      <c r="H635" s="20"/>
      <c r="I635" s="22"/>
      <c r="J635" s="22"/>
      <c r="K635" s="22"/>
      <c r="L635" s="22"/>
      <c r="M635" s="24"/>
      <c r="N635" s="22"/>
      <c r="O635" s="104"/>
      <c r="P635" s="12"/>
      <c r="Q635" s="12"/>
      <c r="R635" s="12"/>
      <c r="S635" s="12"/>
      <c r="T635" s="12"/>
      <c r="U635" s="12"/>
      <c r="V635" s="12"/>
      <c r="W635" s="12"/>
      <c r="X635" s="12"/>
      <c r="Y635" s="12"/>
      <c r="Z635" s="12"/>
      <c r="AA635" s="12"/>
      <c r="AB635" s="12"/>
      <c r="AC635" s="12"/>
      <c r="AD635" s="12"/>
      <c r="AE635" s="12"/>
      <c r="AF635" s="12"/>
      <c r="AG635" s="12"/>
      <c r="AH635" s="12"/>
      <c r="AI635" s="12"/>
      <c r="AJ635" s="12"/>
      <c r="AK635" s="12"/>
      <c r="AL635" s="12"/>
      <c r="AM635" s="12"/>
      <c r="AN635" s="12"/>
      <c r="AO635" s="12"/>
      <c r="AP635" s="12"/>
      <c r="AQ635" s="12"/>
      <c r="AR635" s="12"/>
      <c r="AS635" s="12"/>
      <c r="AT635" s="12"/>
      <c r="AU635" s="12"/>
      <c r="AV635" s="12"/>
      <c r="AW635" s="12"/>
      <c r="AX635" s="12"/>
      <c r="AY635" s="12"/>
      <c r="AZ635" s="12"/>
      <c r="BA635" s="12"/>
      <c r="BB635" s="12"/>
      <c r="BC635" s="12"/>
      <c r="BD635" s="12"/>
      <c r="BE635" s="12"/>
      <c r="BF635" s="12"/>
      <c r="BG635" s="12"/>
      <c r="BH635" s="12"/>
      <c r="BI635" s="12"/>
      <c r="BJ635" s="12"/>
      <c r="BK635" s="12"/>
      <c r="BL635" s="12"/>
      <c r="BM635" s="12"/>
      <c r="BN635" s="12"/>
      <c r="BO635" s="12"/>
      <c r="BP635" s="12"/>
      <c r="BQ635" s="12"/>
      <c r="BR635" s="12"/>
      <c r="BS635" s="12"/>
      <c r="BT635" s="12"/>
      <c r="BU635" s="12"/>
      <c r="BV635" s="12"/>
      <c r="BW635" s="12"/>
      <c r="BX635" s="12"/>
      <c r="BY635" s="12"/>
      <c r="BZ635" s="12"/>
      <c r="CA635" s="12"/>
      <c r="CB635" s="12"/>
      <c r="CC635" s="12"/>
    </row>
    <row r="636" spans="1:81" ht="15.75" x14ac:dyDescent="0.25">
      <c r="A636" s="20"/>
      <c r="B636" s="29"/>
      <c r="C636" s="29"/>
      <c r="D636" s="29"/>
      <c r="E636" s="29"/>
      <c r="F636" s="26"/>
      <c r="G636" s="13"/>
      <c r="H636" s="20"/>
      <c r="I636" s="22"/>
      <c r="J636" s="22"/>
      <c r="K636" s="22"/>
      <c r="L636" s="22"/>
      <c r="M636" s="24"/>
      <c r="N636" s="22"/>
      <c r="O636" s="104"/>
      <c r="P636" s="12"/>
      <c r="Q636" s="12"/>
      <c r="R636" s="12"/>
      <c r="S636" s="12"/>
      <c r="T636" s="12"/>
      <c r="U636" s="12"/>
      <c r="V636" s="12"/>
      <c r="W636" s="12"/>
      <c r="X636" s="12"/>
      <c r="Y636" s="12"/>
      <c r="Z636" s="12"/>
      <c r="AA636" s="12"/>
      <c r="AB636" s="12"/>
      <c r="AC636" s="12"/>
      <c r="AD636" s="12"/>
      <c r="AE636" s="12"/>
      <c r="AF636" s="12"/>
      <c r="AG636" s="12"/>
      <c r="AH636" s="12"/>
      <c r="AI636" s="12"/>
      <c r="AJ636" s="12"/>
      <c r="AK636" s="12"/>
      <c r="AL636" s="12"/>
      <c r="AM636" s="12"/>
      <c r="AN636" s="12"/>
      <c r="AO636" s="12"/>
      <c r="AP636" s="12"/>
      <c r="AQ636" s="12"/>
      <c r="AR636" s="12"/>
      <c r="AS636" s="12"/>
      <c r="AT636" s="12"/>
      <c r="AU636" s="12"/>
      <c r="AV636" s="12"/>
      <c r="AW636" s="12"/>
      <c r="AX636" s="12"/>
      <c r="AY636" s="12"/>
      <c r="AZ636" s="12"/>
      <c r="BA636" s="12"/>
      <c r="BB636" s="12"/>
      <c r="BC636" s="12"/>
      <c r="BD636" s="12"/>
      <c r="BE636" s="12"/>
      <c r="BF636" s="12"/>
      <c r="BG636" s="12"/>
      <c r="BH636" s="12"/>
      <c r="BI636" s="12"/>
      <c r="BJ636" s="12"/>
      <c r="BK636" s="12"/>
      <c r="BL636" s="12"/>
      <c r="BM636" s="12"/>
      <c r="BN636" s="12"/>
      <c r="BO636" s="12"/>
      <c r="BP636" s="12"/>
      <c r="BQ636" s="12"/>
      <c r="BR636" s="12"/>
      <c r="BS636" s="12"/>
      <c r="BT636" s="12"/>
      <c r="BU636" s="12"/>
      <c r="BV636" s="12"/>
      <c r="BW636" s="12"/>
      <c r="BX636" s="12"/>
      <c r="BY636" s="12"/>
      <c r="BZ636" s="12"/>
      <c r="CA636" s="12"/>
      <c r="CB636" s="12"/>
      <c r="CC636" s="12"/>
    </row>
    <row r="637" spans="1:81" ht="15.75" x14ac:dyDescent="0.25">
      <c r="A637" s="20"/>
      <c r="B637" s="29"/>
      <c r="C637" s="29"/>
      <c r="D637" s="29"/>
      <c r="E637" s="29"/>
      <c r="F637" s="26"/>
      <c r="G637" s="13"/>
      <c r="H637" s="20"/>
      <c r="I637" s="22"/>
      <c r="J637" s="22"/>
      <c r="K637" s="22"/>
      <c r="L637" s="22"/>
      <c r="M637" s="24"/>
      <c r="N637" s="22"/>
      <c r="O637" s="104"/>
      <c r="P637" s="12"/>
      <c r="Q637" s="12"/>
      <c r="R637" s="12"/>
      <c r="S637" s="12"/>
      <c r="T637" s="12"/>
      <c r="U637" s="12"/>
      <c r="V637" s="12"/>
      <c r="W637" s="12"/>
      <c r="X637" s="12"/>
      <c r="Y637" s="12"/>
      <c r="Z637" s="12"/>
      <c r="AA637" s="12"/>
      <c r="AB637" s="12"/>
      <c r="AC637" s="12"/>
      <c r="AD637" s="12"/>
      <c r="AE637" s="12"/>
      <c r="AF637" s="12"/>
      <c r="AG637" s="12"/>
      <c r="AH637" s="12"/>
      <c r="AI637" s="12"/>
      <c r="AJ637" s="12"/>
      <c r="AK637" s="12"/>
      <c r="AL637" s="12"/>
      <c r="AM637" s="12"/>
      <c r="AN637" s="12"/>
      <c r="AO637" s="12"/>
      <c r="AP637" s="12"/>
      <c r="AQ637" s="12"/>
      <c r="AR637" s="12"/>
      <c r="AS637" s="12"/>
      <c r="AT637" s="12"/>
      <c r="AU637" s="12"/>
      <c r="AV637" s="12"/>
      <c r="AW637" s="12"/>
      <c r="AX637" s="12"/>
      <c r="AY637" s="12"/>
      <c r="AZ637" s="12"/>
      <c r="BA637" s="12"/>
      <c r="BB637" s="12"/>
      <c r="BC637" s="12"/>
      <c r="BD637" s="12"/>
      <c r="BE637" s="12"/>
      <c r="BF637" s="12"/>
      <c r="BG637" s="12"/>
      <c r="BH637" s="12"/>
      <c r="BI637" s="12"/>
      <c r="BJ637" s="12"/>
      <c r="BK637" s="12"/>
      <c r="BL637" s="12"/>
      <c r="BM637" s="12"/>
      <c r="BN637" s="12"/>
      <c r="BO637" s="12"/>
      <c r="BP637" s="12"/>
      <c r="BQ637" s="12"/>
      <c r="BR637" s="12"/>
      <c r="BS637" s="12"/>
      <c r="BT637" s="12"/>
      <c r="BU637" s="12"/>
      <c r="BV637" s="12"/>
      <c r="BW637" s="12"/>
      <c r="BX637" s="12"/>
      <c r="BY637" s="12"/>
      <c r="BZ637" s="12"/>
      <c r="CA637" s="12"/>
      <c r="CB637" s="12"/>
      <c r="CC637" s="12"/>
    </row>
    <row r="638" spans="1:81" ht="15.75" x14ac:dyDescent="0.25">
      <c r="A638" s="20"/>
      <c r="B638" s="29"/>
      <c r="C638" s="29"/>
      <c r="D638" s="29"/>
      <c r="E638" s="29"/>
      <c r="F638" s="26"/>
      <c r="G638" s="13"/>
      <c r="H638" s="20"/>
      <c r="I638" s="22"/>
      <c r="J638" s="22"/>
      <c r="K638" s="22"/>
      <c r="L638" s="22"/>
      <c r="M638" s="24"/>
      <c r="N638" s="22"/>
      <c r="O638" s="104"/>
      <c r="P638" s="12"/>
      <c r="Q638" s="12"/>
      <c r="R638" s="12"/>
      <c r="S638" s="12"/>
      <c r="T638" s="12"/>
      <c r="U638" s="12"/>
      <c r="V638" s="12"/>
      <c r="W638" s="12"/>
      <c r="X638" s="12"/>
      <c r="Y638" s="12"/>
      <c r="Z638" s="12"/>
      <c r="AA638" s="12"/>
      <c r="AB638" s="12"/>
      <c r="AC638" s="12"/>
      <c r="AD638" s="12"/>
      <c r="AE638" s="12"/>
      <c r="AF638" s="12"/>
      <c r="AG638" s="12"/>
      <c r="AH638" s="12"/>
      <c r="AI638" s="12"/>
      <c r="AJ638" s="12"/>
      <c r="AK638" s="12"/>
      <c r="AL638" s="12"/>
      <c r="AM638" s="12"/>
      <c r="AN638" s="12"/>
      <c r="AO638" s="12"/>
      <c r="AP638" s="12"/>
      <c r="AQ638" s="12"/>
      <c r="AR638" s="12"/>
      <c r="AS638" s="12"/>
      <c r="AT638" s="12"/>
      <c r="AU638" s="12"/>
      <c r="AV638" s="12"/>
      <c r="AW638" s="12"/>
      <c r="AX638" s="12"/>
      <c r="AY638" s="12"/>
      <c r="AZ638" s="12"/>
      <c r="BA638" s="12"/>
      <c r="BB638" s="12"/>
      <c r="BC638" s="12"/>
      <c r="BD638" s="12"/>
      <c r="BE638" s="12"/>
      <c r="BF638" s="12"/>
      <c r="BG638" s="12"/>
      <c r="BH638" s="12"/>
      <c r="BI638" s="12"/>
      <c r="BJ638" s="12"/>
      <c r="BK638" s="12"/>
      <c r="BL638" s="12"/>
      <c r="BM638" s="12"/>
      <c r="BN638" s="12"/>
      <c r="BO638" s="12"/>
      <c r="BP638" s="12"/>
      <c r="BQ638" s="12"/>
      <c r="BR638" s="12"/>
      <c r="BS638" s="12"/>
      <c r="BT638" s="12"/>
      <c r="BU638" s="12"/>
      <c r="BV638" s="12"/>
      <c r="BW638" s="12"/>
      <c r="BX638" s="12"/>
      <c r="BY638" s="12"/>
      <c r="BZ638" s="12"/>
      <c r="CA638" s="12"/>
      <c r="CB638" s="12"/>
      <c r="CC638" s="12"/>
    </row>
    <row r="639" spans="1:81" ht="15.75" x14ac:dyDescent="0.25">
      <c r="A639" s="20"/>
      <c r="B639" s="29"/>
      <c r="C639" s="29"/>
      <c r="D639" s="29"/>
      <c r="E639" s="29"/>
      <c r="F639" s="26"/>
      <c r="G639" s="13"/>
      <c r="H639" s="20"/>
      <c r="I639" s="22"/>
      <c r="J639" s="22"/>
      <c r="K639" s="22"/>
      <c r="L639" s="22"/>
      <c r="M639" s="24"/>
      <c r="N639" s="22"/>
      <c r="O639" s="104"/>
      <c r="P639" s="12"/>
      <c r="Q639" s="12"/>
      <c r="R639" s="12"/>
      <c r="S639" s="12"/>
      <c r="T639" s="12"/>
      <c r="U639" s="12"/>
      <c r="V639" s="12"/>
      <c r="W639" s="12"/>
      <c r="X639" s="12"/>
      <c r="Y639" s="12"/>
      <c r="Z639" s="12"/>
      <c r="AA639" s="12"/>
      <c r="AB639" s="12"/>
      <c r="AC639" s="12"/>
      <c r="AD639" s="12"/>
      <c r="AE639" s="12"/>
      <c r="AF639" s="12"/>
      <c r="AG639" s="12"/>
      <c r="AH639" s="12"/>
      <c r="AI639" s="12"/>
      <c r="AJ639" s="12"/>
      <c r="AK639" s="12"/>
      <c r="AL639" s="12"/>
      <c r="AM639" s="12"/>
      <c r="AN639" s="12"/>
      <c r="AO639" s="12"/>
      <c r="AP639" s="12"/>
      <c r="AQ639" s="12"/>
      <c r="AR639" s="12"/>
      <c r="AS639" s="12"/>
      <c r="AT639" s="12"/>
      <c r="AU639" s="12"/>
      <c r="AV639" s="12"/>
      <c r="AW639" s="12"/>
      <c r="AX639" s="12"/>
      <c r="AY639" s="12"/>
      <c r="AZ639" s="12"/>
      <c r="BA639" s="12"/>
      <c r="BB639" s="12"/>
      <c r="BC639" s="12"/>
      <c r="BD639" s="12"/>
      <c r="BE639" s="12"/>
      <c r="BF639" s="12"/>
      <c r="BG639" s="12"/>
      <c r="BH639" s="12"/>
      <c r="BI639" s="12"/>
      <c r="BJ639" s="12"/>
      <c r="BK639" s="12"/>
      <c r="BL639" s="12"/>
      <c r="BM639" s="12"/>
      <c r="BN639" s="12"/>
      <c r="BO639" s="12"/>
      <c r="BP639" s="12"/>
      <c r="BQ639" s="12"/>
      <c r="BR639" s="12"/>
      <c r="BS639" s="12"/>
      <c r="BT639" s="12"/>
      <c r="BU639" s="12"/>
      <c r="BV639" s="12"/>
      <c r="BW639" s="12"/>
      <c r="BX639" s="12"/>
      <c r="BY639" s="12"/>
      <c r="BZ639" s="12"/>
      <c r="CA639" s="12"/>
      <c r="CB639" s="12"/>
      <c r="CC639" s="12"/>
    </row>
    <row r="640" spans="1:81" ht="15.75" x14ac:dyDescent="0.25">
      <c r="A640" s="20"/>
      <c r="B640" s="29"/>
      <c r="C640" s="29"/>
      <c r="D640" s="29"/>
      <c r="E640" s="29"/>
      <c r="F640" s="26"/>
      <c r="G640" s="13"/>
      <c r="H640" s="20"/>
      <c r="I640" s="22"/>
      <c r="J640" s="22"/>
      <c r="K640" s="22"/>
      <c r="L640" s="22"/>
      <c r="M640" s="24"/>
      <c r="N640" s="22"/>
      <c r="O640" s="104"/>
      <c r="P640" s="12"/>
      <c r="Q640" s="12"/>
      <c r="R640" s="12"/>
      <c r="S640" s="12"/>
      <c r="T640" s="12"/>
      <c r="U640" s="12"/>
      <c r="V640" s="12"/>
      <c r="W640" s="12"/>
      <c r="X640" s="12"/>
      <c r="Y640" s="12"/>
      <c r="Z640" s="12"/>
      <c r="AA640" s="12"/>
      <c r="AB640" s="12"/>
      <c r="AC640" s="12"/>
      <c r="AD640" s="12"/>
      <c r="AE640" s="12"/>
      <c r="AF640" s="12"/>
      <c r="AG640" s="12"/>
      <c r="AH640" s="12"/>
      <c r="AI640" s="12"/>
      <c r="AJ640" s="12"/>
      <c r="AK640" s="12"/>
      <c r="AL640" s="12"/>
      <c r="AM640" s="12"/>
      <c r="AN640" s="12"/>
      <c r="AO640" s="12"/>
      <c r="AP640" s="12"/>
      <c r="AQ640" s="12"/>
      <c r="AR640" s="12"/>
      <c r="AS640" s="12"/>
      <c r="AT640" s="12"/>
      <c r="AU640" s="12"/>
      <c r="AV640" s="12"/>
      <c r="AW640" s="12"/>
      <c r="AX640" s="12"/>
      <c r="AY640" s="12"/>
      <c r="AZ640" s="12"/>
      <c r="BA640" s="12"/>
      <c r="BB640" s="12"/>
      <c r="BC640" s="12"/>
      <c r="BD640" s="12"/>
      <c r="BE640" s="12"/>
      <c r="BF640" s="12"/>
      <c r="BG640" s="12"/>
      <c r="BH640" s="12"/>
      <c r="BI640" s="12"/>
      <c r="BJ640" s="12"/>
      <c r="BK640" s="12"/>
      <c r="BL640" s="12"/>
      <c r="BM640" s="12"/>
      <c r="BN640" s="12"/>
      <c r="BO640" s="12"/>
      <c r="BP640" s="12"/>
      <c r="BQ640" s="12"/>
      <c r="BR640" s="12"/>
      <c r="BS640" s="12"/>
      <c r="BT640" s="12"/>
      <c r="BU640" s="12"/>
      <c r="BV640" s="12"/>
      <c r="BW640" s="12"/>
      <c r="BX640" s="12"/>
      <c r="BY640" s="12"/>
      <c r="BZ640" s="12"/>
      <c r="CA640" s="12"/>
      <c r="CB640" s="12"/>
      <c r="CC640" s="12"/>
    </row>
    <row r="641" spans="1:81" ht="15.75" x14ac:dyDescent="0.25">
      <c r="A641" s="20"/>
      <c r="B641" s="29"/>
      <c r="C641" s="29"/>
      <c r="D641" s="29"/>
      <c r="E641" s="29"/>
      <c r="F641" s="26"/>
      <c r="G641" s="13"/>
      <c r="H641" s="20"/>
      <c r="I641" s="22"/>
      <c r="J641" s="22"/>
      <c r="K641" s="22"/>
      <c r="L641" s="22"/>
      <c r="M641" s="24"/>
      <c r="N641" s="22"/>
      <c r="O641" s="104"/>
      <c r="P641" s="12"/>
      <c r="Q641" s="12"/>
      <c r="R641" s="12"/>
      <c r="S641" s="12"/>
      <c r="T641" s="12"/>
      <c r="U641" s="12"/>
      <c r="V641" s="12"/>
      <c r="W641" s="12"/>
      <c r="X641" s="12"/>
      <c r="Y641" s="12"/>
      <c r="Z641" s="12"/>
      <c r="AA641" s="12"/>
      <c r="AB641" s="12"/>
      <c r="AC641" s="12"/>
      <c r="AD641" s="12"/>
      <c r="AE641" s="12"/>
      <c r="AF641" s="12"/>
      <c r="AG641" s="12"/>
      <c r="AH641" s="12"/>
      <c r="AI641" s="12"/>
      <c r="AJ641" s="12"/>
      <c r="AK641" s="12"/>
      <c r="AL641" s="12"/>
      <c r="AM641" s="12"/>
      <c r="AN641" s="12"/>
      <c r="AO641" s="12"/>
      <c r="AP641" s="12"/>
      <c r="AQ641" s="12"/>
      <c r="AR641" s="12"/>
      <c r="AS641" s="12"/>
      <c r="AT641" s="12"/>
      <c r="AU641" s="12"/>
      <c r="AV641" s="12"/>
      <c r="AW641" s="12"/>
      <c r="AX641" s="12"/>
      <c r="AY641" s="12"/>
      <c r="AZ641" s="12"/>
      <c r="BA641" s="12"/>
      <c r="BB641" s="12"/>
      <c r="BC641" s="12"/>
      <c r="BD641" s="12"/>
      <c r="BE641" s="12"/>
      <c r="BF641" s="12"/>
      <c r="BG641" s="12"/>
      <c r="BH641" s="12"/>
      <c r="BI641" s="12"/>
      <c r="BJ641" s="12"/>
      <c r="BK641" s="12"/>
      <c r="BL641" s="12"/>
      <c r="BM641" s="12"/>
      <c r="BN641" s="12"/>
      <c r="BO641" s="12"/>
      <c r="BP641" s="12"/>
      <c r="BQ641" s="12"/>
      <c r="BR641" s="12"/>
      <c r="BS641" s="12"/>
      <c r="BT641" s="12"/>
      <c r="BU641" s="12"/>
      <c r="BV641" s="12"/>
      <c r="BW641" s="12"/>
      <c r="BX641" s="12"/>
      <c r="BY641" s="12"/>
      <c r="BZ641" s="12"/>
      <c r="CA641" s="12"/>
      <c r="CB641" s="12"/>
      <c r="CC641" s="12"/>
    </row>
    <row r="642" spans="1:81" ht="15.75" x14ac:dyDescent="0.25">
      <c r="A642" s="20"/>
      <c r="B642" s="29"/>
      <c r="C642" s="29"/>
      <c r="D642" s="29"/>
      <c r="E642" s="29"/>
      <c r="F642" s="26"/>
      <c r="G642" s="13"/>
      <c r="H642" s="20"/>
      <c r="I642" s="22"/>
      <c r="J642" s="22"/>
      <c r="K642" s="22"/>
      <c r="L642" s="22"/>
      <c r="M642" s="24"/>
      <c r="N642" s="22"/>
      <c r="O642" s="104"/>
      <c r="P642" s="12"/>
      <c r="Q642" s="12"/>
      <c r="R642" s="12"/>
      <c r="S642" s="12"/>
      <c r="T642" s="12"/>
      <c r="U642" s="12"/>
      <c r="V642" s="12"/>
      <c r="W642" s="12"/>
      <c r="X642" s="12"/>
      <c r="Y642" s="12"/>
      <c r="Z642" s="12"/>
      <c r="AA642" s="12"/>
      <c r="AB642" s="12"/>
      <c r="AC642" s="12"/>
      <c r="AD642" s="12"/>
      <c r="AE642" s="12"/>
      <c r="AF642" s="12"/>
      <c r="AG642" s="12"/>
      <c r="AH642" s="12"/>
      <c r="AI642" s="12"/>
      <c r="AJ642" s="12"/>
      <c r="AK642" s="12"/>
      <c r="AL642" s="12"/>
      <c r="AM642" s="12"/>
      <c r="AN642" s="12"/>
      <c r="AO642" s="12"/>
      <c r="AP642" s="12"/>
      <c r="AQ642" s="12"/>
      <c r="AR642" s="12"/>
      <c r="AS642" s="12"/>
      <c r="AT642" s="12"/>
      <c r="AU642" s="12"/>
      <c r="AV642" s="12"/>
      <c r="AW642" s="12"/>
      <c r="AX642" s="12"/>
      <c r="AY642" s="12"/>
      <c r="AZ642" s="12"/>
      <c r="BA642" s="12"/>
      <c r="BB642" s="12"/>
      <c r="BC642" s="12"/>
      <c r="BD642" s="12"/>
      <c r="BE642" s="12"/>
      <c r="BF642" s="12"/>
      <c r="BG642" s="12"/>
      <c r="BH642" s="12"/>
      <c r="BI642" s="12"/>
      <c r="BJ642" s="12"/>
      <c r="BK642" s="12"/>
      <c r="BL642" s="12"/>
      <c r="BM642" s="12"/>
      <c r="BN642" s="12"/>
      <c r="BO642" s="12"/>
      <c r="BP642" s="12"/>
      <c r="BQ642" s="12"/>
      <c r="BR642" s="12"/>
      <c r="BS642" s="12"/>
      <c r="BT642" s="12"/>
      <c r="BU642" s="12"/>
      <c r="BV642" s="12"/>
      <c r="BW642" s="12"/>
      <c r="BX642" s="12"/>
      <c r="BY642" s="12"/>
      <c r="BZ642" s="12"/>
      <c r="CA642" s="12"/>
      <c r="CB642" s="12"/>
      <c r="CC642" s="12"/>
    </row>
    <row r="643" spans="1:81" ht="15.75" x14ac:dyDescent="0.25">
      <c r="A643" s="20"/>
      <c r="B643" s="29"/>
      <c r="C643" s="29"/>
      <c r="D643" s="29"/>
      <c r="E643" s="29"/>
      <c r="F643" s="26"/>
      <c r="G643" s="13"/>
      <c r="H643" s="20"/>
      <c r="I643" s="22"/>
      <c r="J643" s="22"/>
      <c r="K643" s="22"/>
      <c r="L643" s="22"/>
      <c r="M643" s="24"/>
      <c r="N643" s="22"/>
      <c r="O643" s="104"/>
      <c r="P643" s="12"/>
      <c r="Q643" s="12"/>
      <c r="R643" s="12"/>
      <c r="S643" s="12"/>
      <c r="T643" s="12"/>
      <c r="U643" s="12"/>
      <c r="V643" s="12"/>
      <c r="W643" s="12"/>
      <c r="X643" s="12"/>
      <c r="Y643" s="12"/>
      <c r="Z643" s="12"/>
      <c r="AA643" s="12"/>
      <c r="AB643" s="12"/>
      <c r="AC643" s="12"/>
      <c r="AD643" s="12"/>
      <c r="AE643" s="12"/>
      <c r="AF643" s="12"/>
      <c r="AG643" s="12"/>
      <c r="AH643" s="12"/>
      <c r="AI643" s="12"/>
      <c r="AJ643" s="12"/>
      <c r="AK643" s="12"/>
      <c r="AL643" s="12"/>
      <c r="AM643" s="12"/>
      <c r="AN643" s="12"/>
      <c r="AO643" s="12"/>
      <c r="AP643" s="12"/>
      <c r="AQ643" s="12"/>
      <c r="AR643" s="12"/>
      <c r="AS643" s="12"/>
      <c r="AT643" s="12"/>
      <c r="AU643" s="12"/>
      <c r="AV643" s="12"/>
      <c r="AW643" s="12"/>
      <c r="AX643" s="12"/>
      <c r="AY643" s="12"/>
      <c r="AZ643" s="12"/>
      <c r="BA643" s="12"/>
      <c r="BB643" s="12"/>
      <c r="BC643" s="12"/>
      <c r="BD643" s="12"/>
      <c r="BE643" s="12"/>
      <c r="BF643" s="12"/>
      <c r="BG643" s="12"/>
      <c r="BH643" s="12"/>
      <c r="BI643" s="12"/>
      <c r="BJ643" s="12"/>
      <c r="BK643" s="12"/>
      <c r="BL643" s="12"/>
      <c r="BM643" s="12"/>
      <c r="BN643" s="12"/>
      <c r="BO643" s="12"/>
      <c r="BP643" s="12"/>
      <c r="BQ643" s="12"/>
      <c r="BR643" s="12"/>
      <c r="BS643" s="12"/>
      <c r="BT643" s="12"/>
      <c r="BU643" s="12"/>
      <c r="BV643" s="12"/>
      <c r="BW643" s="12"/>
      <c r="BX643" s="12"/>
      <c r="BY643" s="12"/>
      <c r="BZ643" s="12"/>
      <c r="CA643" s="12"/>
      <c r="CB643" s="12"/>
      <c r="CC643" s="12"/>
    </row>
    <row r="644" spans="1:81" ht="15.75" x14ac:dyDescent="0.25">
      <c r="A644" s="20"/>
      <c r="B644" s="29"/>
      <c r="C644" s="29"/>
      <c r="D644" s="29"/>
      <c r="E644" s="29"/>
      <c r="F644" s="26"/>
      <c r="G644" s="13"/>
      <c r="H644" s="20"/>
      <c r="I644" s="22"/>
      <c r="J644" s="22"/>
      <c r="K644" s="22"/>
      <c r="L644" s="22"/>
      <c r="M644" s="24"/>
      <c r="N644" s="22"/>
      <c r="O644" s="104"/>
      <c r="P644" s="12"/>
      <c r="Q644" s="12"/>
      <c r="R644" s="12"/>
      <c r="S644" s="12"/>
      <c r="T644" s="12"/>
      <c r="U644" s="12"/>
      <c r="V644" s="12"/>
      <c r="W644" s="12"/>
      <c r="X644" s="12"/>
      <c r="Y644" s="12"/>
      <c r="Z644" s="12"/>
      <c r="AA644" s="12"/>
      <c r="AB644" s="12"/>
      <c r="AC644" s="12"/>
      <c r="AD644" s="12"/>
      <c r="AE644" s="12"/>
      <c r="AF644" s="12"/>
      <c r="AG644" s="12"/>
      <c r="AH644" s="12"/>
      <c r="AI644" s="12"/>
      <c r="AJ644" s="12"/>
      <c r="AK644" s="12"/>
      <c r="AL644" s="12"/>
      <c r="AM644" s="12"/>
      <c r="AN644" s="12"/>
      <c r="AO644" s="12"/>
      <c r="AP644" s="12"/>
      <c r="AQ644" s="12"/>
      <c r="AR644" s="12"/>
      <c r="AS644" s="12"/>
      <c r="AT644" s="12"/>
      <c r="AU644" s="12"/>
      <c r="AV644" s="12"/>
      <c r="AW644" s="12"/>
      <c r="AX644" s="12"/>
      <c r="AY644" s="12"/>
      <c r="AZ644" s="12"/>
      <c r="BA644" s="12"/>
      <c r="BB644" s="12"/>
      <c r="BC644" s="12"/>
      <c r="BD644" s="12"/>
      <c r="BE644" s="12"/>
      <c r="BF644" s="12"/>
      <c r="BG644" s="12"/>
      <c r="BH644" s="12"/>
      <c r="BI644" s="12"/>
      <c r="BJ644" s="12"/>
      <c r="BK644" s="12"/>
      <c r="BL644" s="12"/>
      <c r="BM644" s="12"/>
      <c r="BN644" s="12"/>
      <c r="BO644" s="12"/>
      <c r="BP644" s="12"/>
      <c r="BQ644" s="12"/>
      <c r="BR644" s="12"/>
      <c r="BS644" s="12"/>
      <c r="BT644" s="12"/>
      <c r="BU644" s="12"/>
      <c r="BV644" s="12"/>
      <c r="BW644" s="12"/>
      <c r="BX644" s="12"/>
      <c r="BY644" s="12"/>
      <c r="BZ644" s="12"/>
      <c r="CA644" s="12"/>
      <c r="CB644" s="12"/>
      <c r="CC644" s="12"/>
    </row>
    <row r="645" spans="1:81" ht="15.75" x14ac:dyDescent="0.25">
      <c r="A645" s="20"/>
      <c r="B645" s="29"/>
      <c r="C645" s="29"/>
      <c r="D645" s="29"/>
      <c r="E645" s="29"/>
      <c r="F645" s="26"/>
      <c r="G645" s="13"/>
      <c r="H645" s="20"/>
      <c r="I645" s="22"/>
      <c r="J645" s="22"/>
      <c r="K645" s="22"/>
      <c r="L645" s="22"/>
      <c r="M645" s="24"/>
      <c r="N645" s="22"/>
      <c r="O645" s="104"/>
      <c r="P645" s="12"/>
      <c r="Q645" s="12"/>
      <c r="R645" s="12"/>
      <c r="S645" s="12"/>
      <c r="T645" s="12"/>
      <c r="U645" s="12"/>
      <c r="V645" s="12"/>
      <c r="W645" s="12"/>
      <c r="X645" s="12"/>
      <c r="Y645" s="12"/>
      <c r="Z645" s="12"/>
      <c r="AA645" s="12"/>
      <c r="AB645" s="12"/>
      <c r="AC645" s="12"/>
      <c r="AD645" s="12"/>
      <c r="AE645" s="12"/>
      <c r="AF645" s="12"/>
      <c r="AG645" s="12"/>
      <c r="AH645" s="12"/>
      <c r="AI645" s="12"/>
      <c r="AJ645" s="12"/>
      <c r="AK645" s="12"/>
      <c r="AL645" s="12"/>
      <c r="AM645" s="12"/>
      <c r="AN645" s="12"/>
      <c r="AO645" s="12"/>
      <c r="AP645" s="12"/>
      <c r="AQ645" s="12"/>
      <c r="AR645" s="12"/>
      <c r="AS645" s="12"/>
      <c r="AT645" s="12"/>
      <c r="AU645" s="12"/>
      <c r="AV645" s="12"/>
      <c r="AW645" s="12"/>
      <c r="AX645" s="12"/>
      <c r="AY645" s="12"/>
      <c r="AZ645" s="12"/>
      <c r="BA645" s="12"/>
      <c r="BB645" s="12"/>
      <c r="BC645" s="12"/>
      <c r="BD645" s="12"/>
      <c r="BE645" s="12"/>
      <c r="BF645" s="12"/>
      <c r="BG645" s="12"/>
      <c r="BH645" s="12"/>
      <c r="BI645" s="12"/>
      <c r="BJ645" s="12"/>
      <c r="BK645" s="12"/>
      <c r="BL645" s="12"/>
      <c r="BM645" s="12"/>
      <c r="BN645" s="12"/>
      <c r="BO645" s="12"/>
      <c r="BP645" s="12"/>
      <c r="BQ645" s="12"/>
      <c r="BR645" s="12"/>
      <c r="BS645" s="12"/>
      <c r="BT645" s="12"/>
      <c r="BU645" s="12"/>
      <c r="BV645" s="12"/>
      <c r="BW645" s="12"/>
      <c r="BX645" s="12"/>
      <c r="BY645" s="12"/>
      <c r="BZ645" s="12"/>
      <c r="CA645" s="12"/>
      <c r="CB645" s="12"/>
      <c r="CC645" s="12"/>
    </row>
    <row r="646" spans="1:81" ht="15.75" x14ac:dyDescent="0.25">
      <c r="A646" s="20"/>
      <c r="B646" s="29"/>
      <c r="C646" s="29"/>
      <c r="D646" s="29"/>
      <c r="E646" s="29"/>
      <c r="F646" s="26"/>
      <c r="G646" s="13"/>
      <c r="H646" s="20"/>
      <c r="I646" s="22"/>
      <c r="J646" s="22"/>
      <c r="K646" s="22"/>
      <c r="L646" s="22"/>
      <c r="M646" s="24"/>
      <c r="N646" s="22"/>
      <c r="O646" s="104"/>
      <c r="P646" s="12"/>
      <c r="Q646" s="12"/>
      <c r="R646" s="12"/>
      <c r="S646" s="12"/>
      <c r="T646" s="12"/>
      <c r="U646" s="12"/>
      <c r="V646" s="12"/>
      <c r="W646" s="12"/>
      <c r="X646" s="12"/>
      <c r="Y646" s="12"/>
      <c r="Z646" s="12"/>
      <c r="AA646" s="12"/>
      <c r="AB646" s="12"/>
      <c r="AC646" s="12"/>
      <c r="AD646" s="12"/>
      <c r="AE646" s="12"/>
      <c r="AF646" s="12"/>
      <c r="AG646" s="12"/>
      <c r="AH646" s="12"/>
      <c r="AI646" s="12"/>
      <c r="AJ646" s="12"/>
      <c r="AK646" s="12"/>
      <c r="AL646" s="12"/>
      <c r="AM646" s="12"/>
      <c r="AN646" s="12"/>
      <c r="AO646" s="12"/>
      <c r="AP646" s="12"/>
      <c r="AQ646" s="12"/>
      <c r="AR646" s="12"/>
      <c r="AS646" s="12"/>
      <c r="AT646" s="12"/>
      <c r="AU646" s="12"/>
      <c r="AV646" s="12"/>
      <c r="AW646" s="12"/>
      <c r="AX646" s="12"/>
      <c r="AY646" s="12"/>
      <c r="AZ646" s="12"/>
      <c r="BA646" s="12"/>
      <c r="BB646" s="12"/>
      <c r="BC646" s="12"/>
      <c r="BD646" s="12"/>
      <c r="BE646" s="12"/>
      <c r="BF646" s="12"/>
      <c r="BG646" s="12"/>
      <c r="BH646" s="12"/>
      <c r="BI646" s="12"/>
      <c r="BJ646" s="12"/>
      <c r="BK646" s="12"/>
      <c r="BL646" s="12"/>
      <c r="BM646" s="12"/>
      <c r="BN646" s="12"/>
      <c r="BO646" s="12"/>
      <c r="BP646" s="12"/>
      <c r="BQ646" s="12"/>
      <c r="BR646" s="12"/>
      <c r="BS646" s="12"/>
      <c r="BT646" s="12"/>
      <c r="BU646" s="12"/>
      <c r="BV646" s="12"/>
      <c r="BW646" s="12"/>
      <c r="BX646" s="12"/>
      <c r="BY646" s="12"/>
      <c r="BZ646" s="12"/>
      <c r="CA646" s="12"/>
      <c r="CB646" s="12"/>
      <c r="CC646" s="12"/>
    </row>
    <row r="647" spans="1:81" ht="15.75" x14ac:dyDescent="0.25">
      <c r="A647" s="20"/>
      <c r="B647" s="29"/>
      <c r="C647" s="29"/>
      <c r="D647" s="29"/>
      <c r="E647" s="29"/>
      <c r="F647" s="26"/>
      <c r="G647" s="13"/>
      <c r="H647" s="20"/>
      <c r="I647" s="22"/>
      <c r="J647" s="22"/>
      <c r="K647" s="22"/>
      <c r="L647" s="22"/>
      <c r="M647" s="24"/>
      <c r="N647" s="22"/>
      <c r="O647" s="104"/>
      <c r="P647" s="12"/>
      <c r="Q647" s="12"/>
      <c r="R647" s="12"/>
      <c r="S647" s="12"/>
      <c r="T647" s="12"/>
      <c r="U647" s="12"/>
      <c r="V647" s="12"/>
      <c r="W647" s="12"/>
      <c r="X647" s="12"/>
      <c r="Y647" s="12"/>
      <c r="Z647" s="12"/>
      <c r="AA647" s="12"/>
      <c r="AB647" s="12"/>
      <c r="AC647" s="12"/>
      <c r="AD647" s="12"/>
      <c r="AE647" s="12"/>
      <c r="AF647" s="12"/>
      <c r="AG647" s="12"/>
      <c r="AH647" s="12"/>
      <c r="AI647" s="12"/>
      <c r="AJ647" s="12"/>
      <c r="AK647" s="12"/>
      <c r="AL647" s="12"/>
      <c r="AM647" s="12"/>
      <c r="AN647" s="12"/>
      <c r="AO647" s="12"/>
      <c r="AP647" s="12"/>
      <c r="AQ647" s="12"/>
      <c r="AR647" s="12"/>
      <c r="AS647" s="12"/>
      <c r="AT647" s="12"/>
      <c r="AU647" s="12"/>
      <c r="AV647" s="12"/>
      <c r="AW647" s="12"/>
      <c r="AX647" s="12"/>
      <c r="AY647" s="12"/>
      <c r="AZ647" s="12"/>
      <c r="BA647" s="12"/>
      <c r="BB647" s="12"/>
      <c r="BC647" s="12"/>
      <c r="BD647" s="12"/>
      <c r="BE647" s="12"/>
      <c r="BF647" s="12"/>
      <c r="BG647" s="12"/>
      <c r="BH647" s="12"/>
      <c r="BI647" s="12"/>
      <c r="BJ647" s="12"/>
      <c r="BK647" s="12"/>
      <c r="BL647" s="12"/>
      <c r="BM647" s="12"/>
      <c r="BN647" s="12"/>
      <c r="BO647" s="12"/>
      <c r="BP647" s="12"/>
      <c r="BQ647" s="12"/>
      <c r="BR647" s="12"/>
      <c r="BS647" s="12"/>
      <c r="BT647" s="12"/>
      <c r="BU647" s="12"/>
      <c r="BV647" s="12"/>
      <c r="BW647" s="12"/>
      <c r="BX647" s="12"/>
      <c r="BY647" s="12"/>
      <c r="BZ647" s="12"/>
      <c r="CA647" s="12"/>
      <c r="CB647" s="12"/>
      <c r="CC647" s="12"/>
    </row>
    <row r="648" spans="1:81" ht="15.75" x14ac:dyDescent="0.25">
      <c r="A648" s="20"/>
      <c r="B648" s="29"/>
      <c r="C648" s="29"/>
      <c r="D648" s="29"/>
      <c r="E648" s="29"/>
      <c r="F648" s="26"/>
      <c r="G648" s="13"/>
      <c r="H648" s="20"/>
      <c r="I648" s="22"/>
      <c r="J648" s="22"/>
      <c r="K648" s="22"/>
      <c r="L648" s="22"/>
      <c r="M648" s="24"/>
      <c r="N648" s="22"/>
      <c r="O648" s="104"/>
      <c r="P648" s="12"/>
      <c r="Q648" s="12"/>
      <c r="R648" s="12"/>
      <c r="S648" s="12"/>
      <c r="T648" s="12"/>
      <c r="U648" s="12"/>
      <c r="V648" s="12"/>
      <c r="W648" s="12"/>
      <c r="X648" s="12"/>
      <c r="Y648" s="12"/>
      <c r="Z648" s="12"/>
      <c r="AA648" s="12"/>
      <c r="AB648" s="12"/>
      <c r="AC648" s="12"/>
      <c r="AD648" s="12"/>
      <c r="AE648" s="12"/>
      <c r="AF648" s="12"/>
      <c r="AG648" s="12"/>
      <c r="AH648" s="12"/>
      <c r="AI648" s="12"/>
      <c r="AJ648" s="12"/>
      <c r="AK648" s="12"/>
      <c r="AL648" s="12"/>
      <c r="AM648" s="12"/>
      <c r="AN648" s="12"/>
      <c r="AO648" s="12"/>
      <c r="AP648" s="12"/>
      <c r="AQ648" s="12"/>
      <c r="AR648" s="12"/>
      <c r="AS648" s="12"/>
      <c r="AT648" s="12"/>
      <c r="AU648" s="12"/>
      <c r="AV648" s="12"/>
      <c r="AW648" s="12"/>
      <c r="AX648" s="12"/>
      <c r="AY648" s="12"/>
      <c r="AZ648" s="12"/>
      <c r="BA648" s="12"/>
      <c r="BB648" s="12"/>
      <c r="BC648" s="12"/>
      <c r="BD648" s="12"/>
      <c r="BE648" s="12"/>
      <c r="BF648" s="12"/>
      <c r="BG648" s="12"/>
      <c r="BH648" s="12"/>
      <c r="BI648" s="12"/>
      <c r="BJ648" s="12"/>
      <c r="BK648" s="12"/>
      <c r="BL648" s="12"/>
      <c r="BM648" s="12"/>
      <c r="BN648" s="12"/>
      <c r="BO648" s="12"/>
      <c r="BP648" s="12"/>
      <c r="BQ648" s="12"/>
      <c r="BR648" s="12"/>
      <c r="BS648" s="12"/>
      <c r="BT648" s="12"/>
      <c r="BU648" s="12"/>
      <c r="BV648" s="12"/>
      <c r="BW648" s="12"/>
      <c r="BX648" s="12"/>
      <c r="BY648" s="12"/>
      <c r="BZ648" s="12"/>
      <c r="CA648" s="12"/>
      <c r="CB648" s="12"/>
      <c r="CC648" s="12"/>
    </row>
    <row r="649" spans="1:81" ht="15.75" x14ac:dyDescent="0.25">
      <c r="A649" s="20"/>
      <c r="B649" s="29"/>
      <c r="C649" s="29"/>
      <c r="D649" s="29"/>
      <c r="E649" s="29"/>
      <c r="F649" s="26"/>
      <c r="G649" s="13"/>
      <c r="H649" s="20"/>
      <c r="I649" s="22"/>
      <c r="J649" s="22"/>
      <c r="K649" s="22"/>
      <c r="L649" s="22"/>
      <c r="M649" s="24"/>
      <c r="N649" s="22"/>
      <c r="O649" s="104"/>
      <c r="P649" s="12"/>
      <c r="Q649" s="12"/>
      <c r="R649" s="12"/>
      <c r="S649" s="12"/>
      <c r="T649" s="12"/>
      <c r="U649" s="12"/>
      <c r="V649" s="12"/>
      <c r="W649" s="12"/>
      <c r="X649" s="12"/>
      <c r="Y649" s="12"/>
      <c r="Z649" s="12"/>
      <c r="AA649" s="12"/>
      <c r="AB649" s="12"/>
      <c r="AC649" s="12"/>
      <c r="AD649" s="12"/>
      <c r="AE649" s="12"/>
      <c r="AF649" s="12"/>
      <c r="AG649" s="12"/>
      <c r="AH649" s="12"/>
      <c r="AI649" s="12"/>
      <c r="AJ649" s="12"/>
      <c r="AK649" s="12"/>
      <c r="AL649" s="12"/>
      <c r="AM649" s="12"/>
      <c r="AN649" s="12"/>
      <c r="AO649" s="12"/>
      <c r="AP649" s="12"/>
      <c r="AQ649" s="12"/>
      <c r="AR649" s="12"/>
      <c r="AS649" s="12"/>
      <c r="AT649" s="12"/>
      <c r="AU649" s="12"/>
      <c r="AV649" s="12"/>
      <c r="AW649" s="12"/>
      <c r="AX649" s="12"/>
      <c r="AY649" s="12"/>
      <c r="AZ649" s="12"/>
      <c r="BA649" s="12"/>
      <c r="BB649" s="12"/>
      <c r="BC649" s="12"/>
      <c r="BD649" s="12"/>
      <c r="BE649" s="12"/>
      <c r="BF649" s="12"/>
      <c r="BG649" s="12"/>
      <c r="BH649" s="12"/>
      <c r="BI649" s="12"/>
      <c r="BJ649" s="12"/>
      <c r="BK649" s="12"/>
      <c r="BL649" s="12"/>
      <c r="BM649" s="12"/>
      <c r="BN649" s="12"/>
      <c r="BO649" s="12"/>
      <c r="BP649" s="12"/>
      <c r="BQ649" s="12"/>
      <c r="BR649" s="12"/>
      <c r="BS649" s="12"/>
      <c r="BT649" s="12"/>
      <c r="BU649" s="12"/>
      <c r="BV649" s="12"/>
      <c r="BW649" s="12"/>
      <c r="BX649" s="12"/>
      <c r="BY649" s="12"/>
      <c r="BZ649" s="12"/>
      <c r="CA649" s="12"/>
      <c r="CB649" s="12"/>
      <c r="CC649" s="12"/>
    </row>
    <row r="650" spans="1:81" ht="15.75" x14ac:dyDescent="0.25">
      <c r="A650" s="20"/>
      <c r="B650" s="29"/>
      <c r="C650" s="29"/>
      <c r="D650" s="29"/>
      <c r="E650" s="29"/>
      <c r="F650" s="26"/>
      <c r="G650" s="13"/>
      <c r="H650" s="20"/>
      <c r="I650" s="22"/>
      <c r="J650" s="22"/>
      <c r="K650" s="22"/>
      <c r="L650" s="22"/>
      <c r="M650" s="24"/>
      <c r="N650" s="22"/>
      <c r="O650" s="104"/>
      <c r="P650" s="12"/>
      <c r="Q650" s="12"/>
      <c r="R650" s="12"/>
      <c r="S650" s="12"/>
      <c r="T650" s="12"/>
      <c r="U650" s="12"/>
      <c r="V650" s="12"/>
      <c r="W650" s="12"/>
      <c r="X650" s="12"/>
      <c r="Y650" s="12"/>
      <c r="Z650" s="12"/>
      <c r="AA650" s="12"/>
      <c r="AB650" s="12"/>
      <c r="AC650" s="12"/>
      <c r="AD650" s="12"/>
      <c r="AE650" s="12"/>
      <c r="AF650" s="12"/>
      <c r="AG650" s="12"/>
      <c r="AH650" s="12"/>
      <c r="AI650" s="12"/>
      <c r="AJ650" s="12"/>
      <c r="AK650" s="12"/>
      <c r="AL650" s="12"/>
      <c r="AM650" s="12"/>
      <c r="AN650" s="12"/>
      <c r="AO650" s="12"/>
      <c r="AP650" s="12"/>
      <c r="AQ650" s="12"/>
      <c r="AR650" s="12"/>
      <c r="AS650" s="12"/>
      <c r="AT650" s="12"/>
      <c r="AU650" s="12"/>
      <c r="AV650" s="12"/>
      <c r="AW650" s="12"/>
      <c r="AX650" s="12"/>
      <c r="AY650" s="12"/>
      <c r="AZ650" s="12"/>
      <c r="BA650" s="12"/>
      <c r="BB650" s="12"/>
      <c r="BC650" s="12"/>
      <c r="BD650" s="12"/>
      <c r="BE650" s="12"/>
      <c r="BF650" s="12"/>
      <c r="BG650" s="12"/>
      <c r="BH650" s="12"/>
      <c r="BI650" s="12"/>
      <c r="BJ650" s="12"/>
      <c r="BK650" s="12"/>
      <c r="BL650" s="12"/>
      <c r="BM650" s="12"/>
      <c r="BN650" s="12"/>
      <c r="BO650" s="12"/>
      <c r="BP650" s="12"/>
      <c r="BQ650" s="12"/>
      <c r="BR650" s="12"/>
      <c r="BS650" s="12"/>
      <c r="BT650" s="12"/>
      <c r="BU650" s="12"/>
      <c r="BV650" s="12"/>
      <c r="BW650" s="12"/>
      <c r="BX650" s="12"/>
      <c r="BY650" s="12"/>
      <c r="BZ650" s="12"/>
      <c r="CA650" s="12"/>
      <c r="CB650" s="12"/>
      <c r="CC650" s="12"/>
    </row>
    <row r="651" spans="1:81" ht="15.75" x14ac:dyDescent="0.25">
      <c r="A651" s="20"/>
      <c r="B651" s="29"/>
      <c r="C651" s="29"/>
      <c r="D651" s="29"/>
      <c r="E651" s="29"/>
      <c r="F651" s="26"/>
      <c r="G651" s="13"/>
      <c r="H651" s="20"/>
      <c r="I651" s="22"/>
      <c r="J651" s="22"/>
      <c r="K651" s="22"/>
      <c r="L651" s="22"/>
      <c r="M651" s="24"/>
      <c r="N651" s="22"/>
      <c r="O651" s="104"/>
      <c r="P651" s="12"/>
      <c r="Q651" s="12"/>
      <c r="R651" s="12"/>
      <c r="S651" s="12"/>
      <c r="T651" s="12"/>
      <c r="U651" s="12"/>
      <c r="V651" s="12"/>
      <c r="W651" s="12"/>
      <c r="X651" s="12"/>
      <c r="Y651" s="12"/>
      <c r="Z651" s="12"/>
      <c r="AA651" s="12"/>
      <c r="AB651" s="12"/>
      <c r="AC651" s="12"/>
      <c r="AD651" s="12"/>
      <c r="AE651" s="12"/>
      <c r="AF651" s="12"/>
      <c r="AG651" s="12"/>
      <c r="AH651" s="12"/>
      <c r="AI651" s="12"/>
      <c r="AJ651" s="12"/>
      <c r="AK651" s="12"/>
      <c r="AL651" s="12"/>
      <c r="AM651" s="12"/>
      <c r="AN651" s="12"/>
      <c r="AO651" s="12"/>
      <c r="AP651" s="12"/>
      <c r="AQ651" s="12"/>
      <c r="AR651" s="12"/>
      <c r="AS651" s="12"/>
      <c r="AT651" s="12"/>
      <c r="AU651" s="12"/>
      <c r="AV651" s="12"/>
      <c r="AW651" s="12"/>
      <c r="AX651" s="12"/>
      <c r="AY651" s="12"/>
      <c r="AZ651" s="12"/>
      <c r="BA651" s="12"/>
      <c r="BB651" s="12"/>
      <c r="BC651" s="12"/>
      <c r="BD651" s="12"/>
      <c r="BE651" s="12"/>
      <c r="BF651" s="12"/>
      <c r="BG651" s="12"/>
      <c r="BH651" s="12"/>
      <c r="BI651" s="12"/>
      <c r="BJ651" s="12"/>
      <c r="BK651" s="12"/>
      <c r="BL651" s="12"/>
      <c r="BM651" s="12"/>
      <c r="BN651" s="12"/>
      <c r="BO651" s="12"/>
      <c r="BP651" s="12"/>
      <c r="BQ651" s="12"/>
      <c r="BR651" s="12"/>
      <c r="BS651" s="12"/>
      <c r="BT651" s="12"/>
      <c r="BU651" s="12"/>
      <c r="BV651" s="12"/>
      <c r="BW651" s="12"/>
      <c r="BX651" s="12"/>
      <c r="BY651" s="12"/>
      <c r="BZ651" s="12"/>
      <c r="CA651" s="12"/>
      <c r="CB651" s="12"/>
      <c r="CC651" s="12"/>
    </row>
    <row r="652" spans="1:81" ht="15.75" x14ac:dyDescent="0.25">
      <c r="A652" s="20"/>
      <c r="B652" s="29"/>
      <c r="C652" s="29"/>
      <c r="D652" s="29"/>
      <c r="E652" s="29"/>
      <c r="F652" s="26"/>
      <c r="G652" s="13"/>
      <c r="H652" s="20"/>
      <c r="I652" s="22"/>
      <c r="J652" s="22"/>
      <c r="K652" s="22"/>
      <c r="L652" s="22"/>
      <c r="M652" s="24"/>
      <c r="N652" s="22"/>
      <c r="O652" s="104"/>
      <c r="P652" s="12"/>
      <c r="Q652" s="12"/>
      <c r="R652" s="12"/>
      <c r="S652" s="12"/>
      <c r="T652" s="12"/>
      <c r="U652" s="12"/>
      <c r="V652" s="12"/>
      <c r="W652" s="12"/>
      <c r="X652" s="12"/>
      <c r="Y652" s="12"/>
      <c r="Z652" s="12"/>
      <c r="AA652" s="12"/>
      <c r="AB652" s="12"/>
      <c r="AC652" s="12"/>
      <c r="AD652" s="12"/>
      <c r="AE652" s="12"/>
      <c r="AF652" s="12"/>
      <c r="AG652" s="12"/>
      <c r="AH652" s="12"/>
      <c r="AI652" s="12"/>
      <c r="AJ652" s="12"/>
      <c r="AK652" s="12"/>
      <c r="AL652" s="12"/>
      <c r="AM652" s="12"/>
      <c r="AN652" s="12"/>
      <c r="AO652" s="12"/>
      <c r="AP652" s="12"/>
      <c r="AQ652" s="12"/>
      <c r="AR652" s="12"/>
      <c r="AS652" s="12"/>
      <c r="AT652" s="12"/>
      <c r="AU652" s="12"/>
      <c r="AV652" s="12"/>
      <c r="AW652" s="12"/>
      <c r="AX652" s="12"/>
      <c r="AY652" s="12"/>
      <c r="AZ652" s="12"/>
      <c r="BA652" s="12"/>
      <c r="BB652" s="12"/>
      <c r="BC652" s="12"/>
      <c r="BD652" s="12"/>
      <c r="BE652" s="12"/>
      <c r="BF652" s="12"/>
      <c r="BG652" s="12"/>
      <c r="BH652" s="12"/>
      <c r="BI652" s="12"/>
      <c r="BJ652" s="12"/>
      <c r="BK652" s="12"/>
      <c r="BL652" s="12"/>
      <c r="BM652" s="12"/>
      <c r="BN652" s="12"/>
      <c r="BO652" s="12"/>
      <c r="BP652" s="12"/>
      <c r="BQ652" s="12"/>
      <c r="BR652" s="12"/>
      <c r="BS652" s="12"/>
      <c r="BT652" s="12"/>
      <c r="BU652" s="12"/>
      <c r="BV652" s="12"/>
      <c r="BW652" s="12"/>
      <c r="BX652" s="12"/>
      <c r="BY652" s="12"/>
      <c r="BZ652" s="12"/>
      <c r="CA652" s="12"/>
      <c r="CB652" s="12"/>
      <c r="CC652" s="12"/>
    </row>
    <row r="653" spans="1:81" ht="15.75" x14ac:dyDescent="0.25">
      <c r="A653" s="20"/>
      <c r="B653" s="29"/>
      <c r="C653" s="29"/>
      <c r="D653" s="29"/>
      <c r="E653" s="29"/>
      <c r="F653" s="26"/>
      <c r="G653" s="13"/>
      <c r="H653" s="20"/>
      <c r="I653" s="22"/>
      <c r="J653" s="22"/>
      <c r="K653" s="22"/>
      <c r="L653" s="22"/>
      <c r="M653" s="24"/>
      <c r="N653" s="22"/>
      <c r="O653" s="104"/>
      <c r="P653" s="12"/>
      <c r="Q653" s="12"/>
      <c r="R653" s="12"/>
      <c r="S653" s="12"/>
      <c r="T653" s="12"/>
      <c r="U653" s="12"/>
      <c r="V653" s="12"/>
      <c r="W653" s="12"/>
      <c r="X653" s="12"/>
      <c r="Y653" s="12"/>
      <c r="Z653" s="12"/>
      <c r="AA653" s="12"/>
      <c r="AB653" s="12"/>
      <c r="AC653" s="12"/>
      <c r="AD653" s="12"/>
      <c r="AE653" s="12"/>
      <c r="AF653" s="12"/>
      <c r="AG653" s="12"/>
      <c r="AH653" s="12"/>
      <c r="AI653" s="12"/>
      <c r="AJ653" s="12"/>
      <c r="AK653" s="12"/>
      <c r="AL653" s="12"/>
      <c r="AM653" s="12"/>
      <c r="AN653" s="12"/>
      <c r="AO653" s="12"/>
      <c r="AP653" s="12"/>
      <c r="AQ653" s="12"/>
      <c r="AR653" s="12"/>
      <c r="AS653" s="12"/>
      <c r="AT653" s="12"/>
      <c r="AU653" s="12"/>
      <c r="AV653" s="12"/>
      <c r="AW653" s="12"/>
      <c r="AX653" s="12"/>
      <c r="AY653" s="12"/>
      <c r="AZ653" s="12"/>
      <c r="BA653" s="12"/>
      <c r="BB653" s="12"/>
      <c r="BC653" s="12"/>
      <c r="BD653" s="12"/>
      <c r="BE653" s="12"/>
      <c r="BF653" s="12"/>
      <c r="BG653" s="12"/>
      <c r="BH653" s="12"/>
      <c r="BI653" s="12"/>
      <c r="BJ653" s="12"/>
      <c r="BK653" s="12"/>
      <c r="BL653" s="12"/>
      <c r="BM653" s="12"/>
      <c r="BN653" s="12"/>
      <c r="BO653" s="12"/>
      <c r="BP653" s="12"/>
      <c r="BQ653" s="12"/>
      <c r="BR653" s="12"/>
      <c r="BS653" s="12"/>
      <c r="BT653" s="12"/>
      <c r="BU653" s="12"/>
      <c r="BV653" s="12"/>
      <c r="BW653" s="12"/>
      <c r="BX653" s="12"/>
      <c r="BY653" s="12"/>
      <c r="BZ653" s="12"/>
      <c r="CA653" s="12"/>
      <c r="CB653" s="12"/>
      <c r="CC653" s="12"/>
    </row>
  </sheetData>
  <sheetProtection algorithmName="SHA-512" hashValue="o/Co8Sx2e/wk247kEUYfSjwcOTxIt9j9UFzBMCkdlDdgLN9brqmd9HXHzq8t+62sZ1GX1iEFhR6ttrdyz9G3sg==" saltValue="uzuugEOfjg83cdh6+KEEhw==" spinCount="100000" sheet="1" selectLockedCells="1"/>
  <mergeCells count="129">
    <mergeCell ref="B28:P28"/>
    <mergeCell ref="P29:P30"/>
    <mergeCell ref="O29:O30"/>
    <mergeCell ref="N29:N30"/>
    <mergeCell ref="M29:M30"/>
    <mergeCell ref="G29:G30"/>
    <mergeCell ref="F29:F30"/>
    <mergeCell ref="E29:E30"/>
    <mergeCell ref="D29:D30"/>
    <mergeCell ref="C29:C30"/>
    <mergeCell ref="B29:B30"/>
    <mergeCell ref="B25:P25"/>
    <mergeCell ref="B26:B27"/>
    <mergeCell ref="C26:C27"/>
    <mergeCell ref="D26:D27"/>
    <mergeCell ref="E26:E27"/>
    <mergeCell ref="F26:F27"/>
    <mergeCell ref="G26:G27"/>
    <mergeCell ref="M26:M27"/>
    <mergeCell ref="N26:N27"/>
    <mergeCell ref="O26:O27"/>
    <mergeCell ref="P26:P27"/>
    <mergeCell ref="A2:P2"/>
    <mergeCell ref="M3:P3"/>
    <mergeCell ref="B19:P19"/>
    <mergeCell ref="B22:P22"/>
    <mergeCell ref="P23:P24"/>
    <mergeCell ref="P20:P21"/>
    <mergeCell ref="P5:P6"/>
    <mergeCell ref="P7:P8"/>
    <mergeCell ref="P9:P10"/>
    <mergeCell ref="P11:P12"/>
    <mergeCell ref="P13:P14"/>
    <mergeCell ref="P15:P16"/>
    <mergeCell ref="P17:P18"/>
    <mergeCell ref="G23:G24"/>
    <mergeCell ref="M23:M24"/>
    <mergeCell ref="N23:N24"/>
    <mergeCell ref="O23:O24"/>
    <mergeCell ref="G20:G21"/>
    <mergeCell ref="M20:M21"/>
    <mergeCell ref="N20:N21"/>
    <mergeCell ref="O20:O21"/>
    <mergeCell ref="B23:B24"/>
    <mergeCell ref="C23:C24"/>
    <mergeCell ref="D23:D24"/>
    <mergeCell ref="E23:E24"/>
    <mergeCell ref="F23:F24"/>
    <mergeCell ref="B20:B21"/>
    <mergeCell ref="C20:C21"/>
    <mergeCell ref="D20:D21"/>
    <mergeCell ref="E20:E21"/>
    <mergeCell ref="F20:F21"/>
    <mergeCell ref="A17:A18"/>
    <mergeCell ref="B17:B18"/>
    <mergeCell ref="C17:C18"/>
    <mergeCell ref="D17:D18"/>
    <mergeCell ref="E17:E18"/>
    <mergeCell ref="G17:G18"/>
    <mergeCell ref="M17:M18"/>
    <mergeCell ref="N17:N18"/>
    <mergeCell ref="O17:O18"/>
    <mergeCell ref="F17:F18"/>
    <mergeCell ref="F15:F16"/>
    <mergeCell ref="G15:G16"/>
    <mergeCell ref="M15:M16"/>
    <mergeCell ref="N15:N16"/>
    <mergeCell ref="O15:O16"/>
    <mergeCell ref="G13:G14"/>
    <mergeCell ref="M13:M14"/>
    <mergeCell ref="N13:N14"/>
    <mergeCell ref="O13:O14"/>
    <mergeCell ref="F13:F14"/>
    <mergeCell ref="A15:A16"/>
    <mergeCell ref="B15:B16"/>
    <mergeCell ref="C15:C16"/>
    <mergeCell ref="D15:D16"/>
    <mergeCell ref="E15:E16"/>
    <mergeCell ref="A13:A14"/>
    <mergeCell ref="B13:B14"/>
    <mergeCell ref="C13:C14"/>
    <mergeCell ref="D13:D14"/>
    <mergeCell ref="E13:E14"/>
    <mergeCell ref="O5:O6"/>
    <mergeCell ref="F5:F6"/>
    <mergeCell ref="A11:A12"/>
    <mergeCell ref="B11:B12"/>
    <mergeCell ref="C11:C12"/>
    <mergeCell ref="D11:D12"/>
    <mergeCell ref="E11:E12"/>
    <mergeCell ref="A9:A10"/>
    <mergeCell ref="B9:B10"/>
    <mergeCell ref="C9:C10"/>
    <mergeCell ref="D9:D10"/>
    <mergeCell ref="E9:E10"/>
    <mergeCell ref="F11:F12"/>
    <mergeCell ref="G11:G12"/>
    <mergeCell ref="M11:M12"/>
    <mergeCell ref="N11:N12"/>
    <mergeCell ref="O11:O12"/>
    <mergeCell ref="G9:G10"/>
    <mergeCell ref="M9:M10"/>
    <mergeCell ref="N9:N10"/>
    <mergeCell ref="O9:O10"/>
    <mergeCell ref="F9:F10"/>
    <mergeCell ref="A3:A4"/>
    <mergeCell ref="B3:E3"/>
    <mergeCell ref="F3:F4"/>
    <mergeCell ref="G3:G4"/>
    <mergeCell ref="H3:L3"/>
    <mergeCell ref="A1:P1"/>
    <mergeCell ref="A7:A8"/>
    <mergeCell ref="B7:B8"/>
    <mergeCell ref="C7:C8"/>
    <mergeCell ref="D7:D8"/>
    <mergeCell ref="E7:E8"/>
    <mergeCell ref="A5:A6"/>
    <mergeCell ref="B5:B6"/>
    <mergeCell ref="C5:C6"/>
    <mergeCell ref="D5:D6"/>
    <mergeCell ref="E5:E6"/>
    <mergeCell ref="F7:F8"/>
    <mergeCell ref="G7:G8"/>
    <mergeCell ref="M7:M8"/>
    <mergeCell ref="N7:N8"/>
    <mergeCell ref="O7:O8"/>
    <mergeCell ref="G5:G6"/>
    <mergeCell ref="M5:M6"/>
    <mergeCell ref="N5:N6"/>
  </mergeCells>
  <pageMargins left="0.25" right="0.25" top="0.75" bottom="0.75" header="0.3" footer="0.3"/>
  <pageSetup scale="75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CC701"/>
  <sheetViews>
    <sheetView zoomScaleNormal="100" workbookViewId="0">
      <pane ySplit="4" topLeftCell="A5" activePane="bottomLeft" state="frozen"/>
      <selection pane="bottomLeft" sqref="A1:P1"/>
    </sheetView>
  </sheetViews>
  <sheetFormatPr defaultRowHeight="15" x14ac:dyDescent="0.25"/>
  <cols>
    <col min="1" max="1" width="4.5703125" style="21" bestFit="1" customWidth="1"/>
    <col min="2" max="5" width="12.7109375" style="30" customWidth="1"/>
    <col min="6" max="6" width="9.140625" style="27" customWidth="1"/>
    <col min="7" max="7" width="9.140625" style="10"/>
    <col min="8" max="8" width="9.140625" style="21"/>
    <col min="9" max="9" width="9.7109375" style="23" bestFit="1" customWidth="1"/>
    <col min="10" max="12" width="9.140625" style="23"/>
    <col min="13" max="13" width="9.140625" style="25"/>
    <col min="14" max="14" width="9.140625" style="23"/>
    <col min="15" max="15" width="9.7109375" style="21" bestFit="1" customWidth="1"/>
  </cols>
  <sheetData>
    <row r="1" spans="1:81" ht="26.25" x14ac:dyDescent="0.25">
      <c r="A1" s="300" t="s">
        <v>92</v>
      </c>
      <c r="B1" s="300"/>
      <c r="C1" s="300"/>
      <c r="D1" s="300"/>
      <c r="E1" s="300"/>
      <c r="F1" s="300"/>
      <c r="G1" s="300"/>
      <c r="H1" s="300"/>
      <c r="I1" s="300"/>
      <c r="J1" s="300"/>
      <c r="K1" s="300"/>
      <c r="L1" s="300"/>
      <c r="M1" s="300"/>
      <c r="N1" s="300"/>
      <c r="O1" s="300"/>
      <c r="P1" s="300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2"/>
      <c r="BB1" s="12"/>
      <c r="BC1" s="12"/>
      <c r="BD1" s="12"/>
      <c r="BE1" s="12"/>
      <c r="BF1" s="12"/>
      <c r="BG1" s="12"/>
      <c r="BH1" s="12"/>
      <c r="BI1" s="12"/>
      <c r="BJ1" s="12"/>
      <c r="BK1" s="12"/>
      <c r="BL1" s="12"/>
      <c r="BM1" s="12"/>
      <c r="BN1" s="12"/>
      <c r="BO1" s="12"/>
      <c r="BP1" s="12"/>
      <c r="BQ1" s="12"/>
      <c r="BR1" s="12"/>
      <c r="BS1" s="12"/>
      <c r="BT1" s="12"/>
      <c r="BU1" s="12"/>
      <c r="BV1" s="12"/>
      <c r="BW1" s="12"/>
      <c r="BX1" s="12"/>
      <c r="BY1" s="12"/>
      <c r="BZ1" s="12"/>
      <c r="CA1" s="12"/>
      <c r="CB1" s="12"/>
      <c r="CC1" s="12"/>
    </row>
    <row r="2" spans="1:81" ht="18.75" x14ac:dyDescent="0.3">
      <c r="A2" s="301" t="s">
        <v>57</v>
      </c>
      <c r="B2" s="301"/>
      <c r="C2" s="301"/>
      <c r="D2" s="301"/>
      <c r="E2" s="301"/>
      <c r="F2" s="301"/>
      <c r="G2" s="301"/>
      <c r="H2" s="301"/>
      <c r="I2" s="301"/>
      <c r="J2" s="301"/>
      <c r="K2" s="301"/>
      <c r="L2" s="301"/>
      <c r="M2" s="301"/>
      <c r="N2" s="301"/>
      <c r="O2" s="301"/>
      <c r="P2" s="30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2"/>
      <c r="AN2" s="12"/>
      <c r="AO2" s="12"/>
      <c r="AP2" s="12"/>
      <c r="AQ2" s="12"/>
      <c r="AR2" s="12"/>
      <c r="AS2" s="12"/>
      <c r="AT2" s="12"/>
      <c r="AU2" s="12"/>
      <c r="AV2" s="12"/>
      <c r="AW2" s="12"/>
      <c r="AX2" s="12"/>
      <c r="AY2" s="12"/>
      <c r="AZ2" s="12"/>
      <c r="BA2" s="12"/>
      <c r="BB2" s="12"/>
      <c r="BC2" s="12"/>
      <c r="BD2" s="12"/>
      <c r="BE2" s="12"/>
      <c r="BF2" s="12"/>
      <c r="BG2" s="12"/>
      <c r="BH2" s="12"/>
      <c r="BI2" s="12"/>
      <c r="BJ2" s="12"/>
      <c r="BK2" s="12"/>
      <c r="BL2" s="12"/>
      <c r="BM2" s="12"/>
      <c r="BN2" s="12"/>
      <c r="BO2" s="12"/>
      <c r="BP2" s="12"/>
      <c r="BQ2" s="12"/>
      <c r="BR2" s="12"/>
      <c r="BS2" s="12"/>
      <c r="BT2" s="12"/>
      <c r="BU2" s="12"/>
      <c r="BV2" s="12"/>
      <c r="BW2" s="12"/>
      <c r="BX2" s="12"/>
      <c r="BY2" s="12"/>
      <c r="BZ2" s="12"/>
      <c r="CA2" s="12"/>
      <c r="CB2" s="12"/>
      <c r="CC2" s="12"/>
    </row>
    <row r="3" spans="1:81" ht="15.75" customHeight="1" x14ac:dyDescent="0.25">
      <c r="A3" s="303" t="s">
        <v>0</v>
      </c>
      <c r="B3" s="305" t="s">
        <v>58</v>
      </c>
      <c r="C3" s="305"/>
      <c r="D3" s="305"/>
      <c r="E3" s="305"/>
      <c r="F3" s="306" t="s">
        <v>59</v>
      </c>
      <c r="G3" s="308" t="s">
        <v>61</v>
      </c>
      <c r="H3" s="310" t="s">
        <v>62</v>
      </c>
      <c r="I3" s="310"/>
      <c r="J3" s="310"/>
      <c r="K3" s="310"/>
      <c r="L3" s="310"/>
      <c r="M3" s="310" t="s">
        <v>70</v>
      </c>
      <c r="N3" s="310"/>
      <c r="O3" s="310"/>
      <c r="P3" s="311" t="s">
        <v>60</v>
      </c>
      <c r="Q3" s="12"/>
      <c r="R3" s="12"/>
      <c r="S3" s="12"/>
      <c r="T3" s="12"/>
      <c r="U3" s="12"/>
      <c r="V3" s="12"/>
      <c r="W3" s="12"/>
      <c r="X3" s="12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  <c r="BB3" s="12"/>
      <c r="BC3" s="12"/>
      <c r="BD3" s="12"/>
      <c r="BE3" s="12"/>
      <c r="BF3" s="12"/>
      <c r="BG3" s="12"/>
      <c r="BH3" s="12"/>
      <c r="BI3" s="12"/>
      <c r="BJ3" s="12"/>
      <c r="BK3" s="12"/>
      <c r="BL3" s="12"/>
      <c r="BM3" s="12"/>
      <c r="BN3" s="12"/>
      <c r="BO3" s="12"/>
      <c r="BP3" s="12"/>
      <c r="BQ3" s="12"/>
      <c r="BR3" s="12"/>
      <c r="BS3" s="12"/>
      <c r="BT3" s="12"/>
      <c r="BU3" s="12"/>
      <c r="BV3" s="12"/>
      <c r="BW3" s="12"/>
      <c r="BX3" s="12"/>
      <c r="BY3" s="12"/>
      <c r="BZ3" s="12"/>
      <c r="CA3" s="12"/>
      <c r="CB3" s="12"/>
      <c r="CC3" s="12"/>
    </row>
    <row r="4" spans="1:81" ht="15.75" x14ac:dyDescent="0.25">
      <c r="A4" s="304"/>
      <c r="B4" s="28" t="s">
        <v>1</v>
      </c>
      <c r="C4" s="28" t="s">
        <v>2</v>
      </c>
      <c r="D4" s="28" t="s">
        <v>68</v>
      </c>
      <c r="E4" s="28" t="s">
        <v>3</v>
      </c>
      <c r="F4" s="307"/>
      <c r="G4" s="309"/>
      <c r="H4" s="198" t="s">
        <v>20</v>
      </c>
      <c r="I4" s="144" t="s">
        <v>11</v>
      </c>
      <c r="J4" s="144" t="s">
        <v>63</v>
      </c>
      <c r="K4" s="144" t="s">
        <v>12</v>
      </c>
      <c r="L4" s="144" t="s">
        <v>64</v>
      </c>
      <c r="M4" s="143" t="s">
        <v>21</v>
      </c>
      <c r="N4" s="144" t="s">
        <v>22</v>
      </c>
      <c r="O4" s="198" t="s">
        <v>65</v>
      </c>
      <c r="P4" s="311"/>
      <c r="Q4" s="12"/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2"/>
      <c r="AH4" s="12"/>
      <c r="AI4" s="12"/>
      <c r="AJ4" s="12"/>
      <c r="AK4" s="12"/>
      <c r="AL4" s="12"/>
      <c r="AM4" s="12"/>
      <c r="AN4" s="12"/>
      <c r="AO4" s="12"/>
      <c r="AP4" s="12"/>
      <c r="AQ4" s="12"/>
      <c r="AR4" s="12"/>
      <c r="AS4" s="12"/>
      <c r="AT4" s="12"/>
      <c r="AU4" s="12"/>
      <c r="AV4" s="12"/>
      <c r="AW4" s="12"/>
      <c r="AX4" s="12"/>
      <c r="AY4" s="12"/>
      <c r="AZ4" s="12"/>
      <c r="BA4" s="12"/>
      <c r="BB4" s="12"/>
      <c r="BC4" s="12"/>
      <c r="BD4" s="12"/>
      <c r="BE4" s="12"/>
      <c r="BF4" s="12"/>
      <c r="BG4" s="12"/>
      <c r="BH4" s="12"/>
      <c r="BI4" s="12"/>
      <c r="BJ4" s="12"/>
      <c r="BK4" s="12"/>
      <c r="BL4" s="12"/>
      <c r="BM4" s="12"/>
      <c r="BN4" s="12"/>
      <c r="BO4" s="12"/>
      <c r="BP4" s="12"/>
      <c r="BQ4" s="12"/>
      <c r="BR4" s="12"/>
      <c r="BS4" s="12"/>
      <c r="BT4" s="12"/>
      <c r="BU4" s="12"/>
      <c r="BV4" s="12"/>
      <c r="BW4" s="12"/>
      <c r="BX4" s="12"/>
      <c r="BY4" s="12"/>
      <c r="BZ4" s="12"/>
      <c r="CA4" s="12"/>
      <c r="CB4" s="12"/>
      <c r="CC4" s="12"/>
    </row>
    <row r="5" spans="1:81" ht="15.75" x14ac:dyDescent="0.25">
      <c r="A5" s="304">
        <v>1</v>
      </c>
      <c r="B5" s="312">
        <f>Jan!E3</f>
        <v>953000</v>
      </c>
      <c r="C5" s="312">
        <f>Jan!H3</f>
        <v>35000</v>
      </c>
      <c r="D5" s="314">
        <f>Jan!Q5*10*15000</f>
        <v>0</v>
      </c>
      <c r="E5" s="312">
        <f>Jan!I5</f>
        <v>891800</v>
      </c>
      <c r="F5" s="316">
        <f>Jan!J5+Jan!K5</f>
        <v>11.599999999999454</v>
      </c>
      <c r="G5" s="318">
        <f>Jan!S3</f>
        <v>0.14000000000000001</v>
      </c>
      <c r="H5" s="198" t="s">
        <v>16</v>
      </c>
      <c r="I5" s="197">
        <f>Jan!X3</f>
        <v>35.195</v>
      </c>
      <c r="J5" s="197">
        <f>Jan!AA3</f>
        <v>16.775000000000002</v>
      </c>
      <c r="K5" s="197">
        <f>Jan!AB4</f>
        <v>0.5</v>
      </c>
      <c r="L5" s="197">
        <f>Jan!AE3</f>
        <v>9</v>
      </c>
      <c r="M5" s="320">
        <f>Jan!AI3</f>
        <v>3.5999999999999997E-2</v>
      </c>
      <c r="N5" s="318">
        <f>Jan!AI5</f>
        <v>7.55</v>
      </c>
      <c r="O5" s="316">
        <f>Jan!AI4</f>
        <v>8.3000000000000007</v>
      </c>
      <c r="P5" s="318">
        <f>Jan!R3</f>
        <v>0.99</v>
      </c>
      <c r="Q5" s="12"/>
      <c r="R5" s="12"/>
      <c r="S5" s="12"/>
      <c r="T5" s="12"/>
      <c r="U5" s="12"/>
      <c r="V5" s="12"/>
      <c r="W5" s="12"/>
      <c r="X5" s="12"/>
      <c r="Y5" s="12"/>
      <c r="Z5" s="12"/>
      <c r="AA5" s="12"/>
      <c r="AB5" s="12"/>
      <c r="AC5" s="12"/>
      <c r="AD5" s="12"/>
      <c r="AE5" s="12"/>
      <c r="AF5" s="12"/>
      <c r="AG5" s="12"/>
      <c r="AH5" s="12"/>
      <c r="AI5" s="12"/>
      <c r="AJ5" s="12"/>
      <c r="AK5" s="12"/>
      <c r="AL5" s="12"/>
      <c r="AM5" s="12"/>
      <c r="AN5" s="12"/>
      <c r="AO5" s="12"/>
      <c r="AP5" s="12"/>
      <c r="AQ5" s="12"/>
      <c r="AR5" s="12"/>
      <c r="AS5" s="12"/>
      <c r="AT5" s="12"/>
      <c r="AU5" s="12"/>
      <c r="AV5" s="12"/>
      <c r="AW5" s="12"/>
      <c r="AX5" s="12"/>
      <c r="AY5" s="12"/>
      <c r="AZ5" s="12"/>
      <c r="BA5" s="12"/>
      <c r="BB5" s="12"/>
      <c r="BC5" s="12"/>
      <c r="BD5" s="12"/>
      <c r="BE5" s="12"/>
      <c r="BF5" s="12"/>
      <c r="BG5" s="12"/>
      <c r="BH5" s="12"/>
      <c r="BI5" s="12"/>
      <c r="BJ5" s="12"/>
      <c r="BK5" s="12"/>
      <c r="BL5" s="12"/>
      <c r="BM5" s="12"/>
      <c r="BN5" s="12"/>
      <c r="BO5" s="12"/>
      <c r="BP5" s="12"/>
      <c r="BQ5" s="12"/>
      <c r="BR5" s="12"/>
      <c r="BS5" s="12"/>
      <c r="BT5" s="12"/>
      <c r="BU5" s="12"/>
      <c r="BV5" s="12"/>
      <c r="BW5" s="12"/>
      <c r="BX5" s="12"/>
      <c r="BY5" s="12"/>
      <c r="BZ5" s="12"/>
      <c r="CA5" s="12"/>
      <c r="CB5" s="12"/>
      <c r="CC5" s="12"/>
    </row>
    <row r="6" spans="1:81" ht="15.75" x14ac:dyDescent="0.25">
      <c r="A6" s="304"/>
      <c r="B6" s="313"/>
      <c r="C6" s="313"/>
      <c r="D6" s="315"/>
      <c r="E6" s="313"/>
      <c r="F6" s="317"/>
      <c r="G6" s="319"/>
      <c r="H6" s="198" t="s">
        <v>15</v>
      </c>
      <c r="I6" s="197">
        <f>IF(Jan!W5=0,Jan!V5,AVERAGE(Jan!V5,Jan!W5))</f>
        <v>4.4281468843812677</v>
      </c>
      <c r="J6" s="197">
        <f>IF(Jan!Z5=0,Jan!Y5,AVERAGE(Jan!Z5,Jan!Y5))</f>
        <v>2.1105885490977632</v>
      </c>
      <c r="K6" s="197">
        <f>Jan!AB5</f>
        <v>6.2908749600529446E-2</v>
      </c>
      <c r="L6" s="197">
        <f>IF(Jan!AD5=0,Jan!AC5,AVERAGE(Jan!AC5,Jan!AD5))</f>
        <v>1.1323574928095299</v>
      </c>
      <c r="M6" s="321"/>
      <c r="N6" s="319"/>
      <c r="O6" s="317"/>
      <c r="P6" s="319"/>
      <c r="Q6" s="12"/>
      <c r="R6" s="12"/>
      <c r="S6" s="12"/>
      <c r="T6" s="12"/>
      <c r="U6" s="12"/>
      <c r="V6" s="12"/>
      <c r="W6" s="12"/>
      <c r="X6" s="12"/>
      <c r="Y6" s="12"/>
      <c r="Z6" s="12"/>
      <c r="AA6" s="12"/>
      <c r="AB6" s="12"/>
      <c r="AC6" s="12"/>
      <c r="AD6" s="12"/>
      <c r="AE6" s="12"/>
      <c r="AF6" s="12"/>
      <c r="AG6" s="12"/>
      <c r="AH6" s="12"/>
      <c r="AI6" s="12"/>
      <c r="AJ6" s="12"/>
      <c r="AK6" s="12"/>
      <c r="AL6" s="12"/>
      <c r="AM6" s="12"/>
      <c r="AN6" s="12"/>
      <c r="AO6" s="12"/>
      <c r="AP6" s="12"/>
      <c r="AQ6" s="12"/>
      <c r="AR6" s="12"/>
      <c r="AS6" s="12"/>
      <c r="AT6" s="12"/>
      <c r="AU6" s="12"/>
      <c r="AV6" s="12"/>
      <c r="AW6" s="12"/>
      <c r="AX6" s="12"/>
      <c r="AY6" s="12"/>
      <c r="AZ6" s="12"/>
      <c r="BA6" s="12"/>
      <c r="BB6" s="12"/>
      <c r="BC6" s="12"/>
      <c r="BD6" s="12"/>
      <c r="BE6" s="12"/>
      <c r="BF6" s="12"/>
      <c r="BG6" s="12"/>
      <c r="BH6" s="12"/>
      <c r="BI6" s="12"/>
      <c r="BJ6" s="12"/>
      <c r="BK6" s="12"/>
      <c r="BL6" s="12"/>
      <c r="BM6" s="12"/>
      <c r="BN6" s="12"/>
      <c r="BO6" s="12"/>
      <c r="BP6" s="12"/>
      <c r="BQ6" s="12"/>
      <c r="BR6" s="12"/>
      <c r="BS6" s="12"/>
      <c r="BT6" s="12"/>
      <c r="BU6" s="12"/>
      <c r="BV6" s="12"/>
      <c r="BW6" s="12"/>
      <c r="BX6" s="12"/>
      <c r="BY6" s="12"/>
      <c r="BZ6" s="12"/>
      <c r="CA6" s="12"/>
      <c r="CB6" s="12"/>
      <c r="CC6" s="12"/>
    </row>
    <row r="7" spans="1:81" ht="15.75" x14ac:dyDescent="0.25">
      <c r="A7" s="304">
        <v>2</v>
      </c>
      <c r="B7" s="312">
        <f>Jan!E6</f>
        <v>1071000</v>
      </c>
      <c r="C7" s="312">
        <f>Jan!H6</f>
        <v>35000</v>
      </c>
      <c r="D7" s="314">
        <f>Jan!Q7*10*15000</f>
        <v>0</v>
      </c>
      <c r="E7" s="312">
        <f>Jan!I7</f>
        <v>976500</v>
      </c>
      <c r="F7" s="316">
        <f>Jan!J7+Jan!K7</f>
        <v>13.199999999999818</v>
      </c>
      <c r="G7" s="318">
        <f>Jan!S6</f>
        <v>0</v>
      </c>
      <c r="H7" s="198" t="s">
        <v>16</v>
      </c>
      <c r="I7" s="197">
        <f>Jan!X6</f>
        <v>35.195</v>
      </c>
      <c r="J7" s="197">
        <f>Jan!AA6</f>
        <v>20.350000000000001</v>
      </c>
      <c r="K7" s="197">
        <f>Jan!AB7</f>
        <v>0.625</v>
      </c>
      <c r="L7" s="197">
        <f>Jan!AE6</f>
        <v>11</v>
      </c>
      <c r="M7" s="320">
        <f>Jan!AI6</f>
        <v>3.5000000000000003E-2</v>
      </c>
      <c r="N7" s="318">
        <f>Jan!AI8</f>
        <v>7.49</v>
      </c>
      <c r="O7" s="316">
        <f>Jan!AI7</f>
        <v>8.5</v>
      </c>
      <c r="P7" s="322">
        <f>Jan!R6</f>
        <v>1.01</v>
      </c>
      <c r="Q7" s="12"/>
      <c r="R7" s="12"/>
      <c r="S7" s="12"/>
      <c r="T7" s="12"/>
      <c r="U7" s="12"/>
      <c r="V7" s="12"/>
      <c r="W7" s="12"/>
      <c r="X7" s="12"/>
      <c r="Y7" s="12"/>
      <c r="Z7" s="12"/>
      <c r="AA7" s="12"/>
      <c r="AB7" s="12"/>
      <c r="AC7" s="12"/>
      <c r="AD7" s="12"/>
      <c r="AE7" s="12"/>
      <c r="AF7" s="12"/>
      <c r="AG7" s="12"/>
      <c r="AH7" s="12"/>
      <c r="AI7" s="12"/>
      <c r="AJ7" s="12"/>
      <c r="AK7" s="12"/>
      <c r="AL7" s="12"/>
      <c r="AM7" s="12"/>
      <c r="AN7" s="12"/>
      <c r="AO7" s="12"/>
      <c r="AP7" s="12"/>
      <c r="AQ7" s="12"/>
      <c r="AR7" s="12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/>
      <c r="BM7" s="12"/>
      <c r="BN7" s="12"/>
      <c r="BO7" s="12"/>
      <c r="BP7" s="12"/>
      <c r="BQ7" s="12"/>
      <c r="BR7" s="12"/>
      <c r="BS7" s="12"/>
      <c r="BT7" s="12"/>
      <c r="BU7" s="12"/>
      <c r="BV7" s="12"/>
      <c r="BW7" s="12"/>
      <c r="BX7" s="12"/>
      <c r="BY7" s="12"/>
      <c r="BZ7" s="12"/>
      <c r="CA7" s="12"/>
      <c r="CB7" s="12"/>
      <c r="CC7" s="12"/>
    </row>
    <row r="8" spans="1:81" ht="15.75" x14ac:dyDescent="0.25">
      <c r="A8" s="304"/>
      <c r="B8" s="313"/>
      <c r="C8" s="313"/>
      <c r="D8" s="315"/>
      <c r="E8" s="313"/>
      <c r="F8" s="317"/>
      <c r="G8" s="319"/>
      <c r="H8" s="198" t="s">
        <v>15</v>
      </c>
      <c r="I8" s="197">
        <f>IF(Jan!W8=0,Jan!V8,AVERAGE(Jan!V8,Jan!W8))</f>
        <v>3.9402651548229208</v>
      </c>
      <c r="J8" s="197">
        <f>IF(Jan!Z8=0,Jan!Y8,AVERAGE(Jan!Z8,Jan!Y8))</f>
        <v>2.2782894132872977</v>
      </c>
      <c r="K8" s="197">
        <f>Jan!AB8</f>
        <v>6.9972033577619705E-2</v>
      </c>
      <c r="L8" s="197">
        <f>IF(Jan!AD8=0,Jan!AC8,AVERAGE(Jan!AC8,Jan!AD8))</f>
        <v>1.231507790966107</v>
      </c>
      <c r="M8" s="321"/>
      <c r="N8" s="319"/>
      <c r="O8" s="317"/>
      <c r="P8" s="322"/>
      <c r="Q8" s="12"/>
      <c r="R8" s="12"/>
      <c r="S8" s="12"/>
      <c r="T8" s="12"/>
      <c r="U8" s="12"/>
      <c r="V8" s="12"/>
      <c r="W8" s="12"/>
      <c r="X8" s="12"/>
      <c r="Y8" s="12"/>
      <c r="Z8" s="12"/>
      <c r="AA8" s="12"/>
      <c r="AB8" s="12"/>
      <c r="AC8" s="12"/>
      <c r="AD8" s="12"/>
      <c r="AE8" s="12"/>
      <c r="AF8" s="12"/>
      <c r="AG8" s="12"/>
      <c r="AH8" s="12"/>
      <c r="AI8" s="12"/>
      <c r="AJ8" s="12"/>
      <c r="AK8" s="12"/>
      <c r="AL8" s="12"/>
      <c r="AM8" s="12"/>
      <c r="AN8" s="12"/>
      <c r="AO8" s="12"/>
      <c r="AP8" s="12"/>
      <c r="AQ8" s="12"/>
      <c r="AR8" s="12"/>
      <c r="AS8" s="12"/>
      <c r="AT8" s="12"/>
      <c r="AU8" s="12"/>
      <c r="AV8" s="12"/>
      <c r="AW8" s="12"/>
      <c r="AX8" s="12"/>
      <c r="AY8" s="12"/>
      <c r="AZ8" s="12"/>
      <c r="BA8" s="12"/>
      <c r="BB8" s="12"/>
      <c r="BC8" s="12"/>
      <c r="BD8" s="12"/>
      <c r="BE8" s="12"/>
      <c r="BF8" s="12"/>
      <c r="BG8" s="12"/>
      <c r="BH8" s="12"/>
      <c r="BI8" s="12"/>
      <c r="BJ8" s="12"/>
      <c r="BK8" s="12"/>
      <c r="BL8" s="12"/>
      <c r="BM8" s="12"/>
      <c r="BN8" s="12"/>
      <c r="BO8" s="12"/>
      <c r="BP8" s="12"/>
      <c r="BQ8" s="12"/>
      <c r="BR8" s="12"/>
      <c r="BS8" s="12"/>
      <c r="BT8" s="12"/>
      <c r="BU8" s="12"/>
      <c r="BV8" s="12"/>
      <c r="BW8" s="12"/>
      <c r="BX8" s="12"/>
      <c r="BY8" s="12"/>
      <c r="BZ8" s="12"/>
      <c r="CA8" s="12"/>
      <c r="CB8" s="12"/>
      <c r="CC8" s="12"/>
    </row>
    <row r="9" spans="1:81" ht="15.75" x14ac:dyDescent="0.25">
      <c r="A9" s="304">
        <v>3</v>
      </c>
      <c r="B9" s="312">
        <f>Jan!E9</f>
        <v>802000</v>
      </c>
      <c r="C9" s="312">
        <f>Jan!H9</f>
        <v>0</v>
      </c>
      <c r="D9" s="312">
        <f>Jan!Q10*10*15000</f>
        <v>15000.000000003411</v>
      </c>
      <c r="E9" s="312">
        <f>Jan!I10</f>
        <v>996200</v>
      </c>
      <c r="F9" s="316">
        <f>Jan!J10+Jan!K10</f>
        <v>9.7000000000007276</v>
      </c>
      <c r="G9" s="318">
        <f>Jan!S9</f>
        <v>0.53</v>
      </c>
      <c r="H9" s="198" t="s">
        <v>16</v>
      </c>
      <c r="I9" s="197">
        <f>Jan!X9</f>
        <v>15.397812500000001</v>
      </c>
      <c r="J9" s="197">
        <f>Jan!AA9</f>
        <v>14.575000000000001</v>
      </c>
      <c r="K9" s="197">
        <f>Jan!AB10</f>
        <v>0.59375</v>
      </c>
      <c r="L9" s="197">
        <f>Jan!AE9</f>
        <v>8</v>
      </c>
      <c r="M9" s="320">
        <f>Jan!AI9</f>
        <v>3.2000000000000001E-2</v>
      </c>
      <c r="N9" s="318">
        <f>Jan!AI11</f>
        <v>7.51</v>
      </c>
      <c r="O9" s="316">
        <f>Jan!AI10</f>
        <v>11.1</v>
      </c>
      <c r="P9" s="322">
        <f>Jan!R9</f>
        <v>0.97</v>
      </c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</row>
    <row r="10" spans="1:81" ht="15.75" x14ac:dyDescent="0.25">
      <c r="A10" s="304"/>
      <c r="B10" s="313"/>
      <c r="C10" s="313"/>
      <c r="D10" s="313"/>
      <c r="E10" s="313"/>
      <c r="F10" s="317"/>
      <c r="G10" s="319"/>
      <c r="H10" s="198" t="s">
        <v>15</v>
      </c>
      <c r="I10" s="197">
        <f>IF(Jan!W11=0,Jan!V11,AVERAGE(Jan!V11,Jan!W11))</f>
        <v>2.302070438412362</v>
      </c>
      <c r="J10" s="197">
        <f>IF(Jan!Z11=0,Jan!Y11,AVERAGE(Jan!Z11,Jan!Y11))</f>
        <v>2.1790547611785884</v>
      </c>
      <c r="K10" s="197">
        <f>Jan!AB11</f>
        <v>8.8769383495697199E-2</v>
      </c>
      <c r="L10" s="197">
        <f>IF(Jan!AD11=0,Jan!AC11,AVERAGE(Jan!AC11,Jan!AD11))</f>
        <v>1.1960506407841307</v>
      </c>
      <c r="M10" s="321"/>
      <c r="N10" s="319"/>
      <c r="O10" s="317"/>
      <c r="P10" s="322"/>
      <c r="Q10" s="12"/>
      <c r="R10" s="12"/>
      <c r="S10" s="12"/>
      <c r="T10" s="12"/>
      <c r="U10" s="12"/>
      <c r="V10" s="12"/>
      <c r="W10" s="12"/>
      <c r="X10" s="12"/>
      <c r="Y10" s="12"/>
      <c r="Z10" s="12"/>
      <c r="AA10" s="12"/>
      <c r="AB10" s="12"/>
      <c r="AC10" s="12"/>
      <c r="AD10" s="12"/>
      <c r="AE10" s="12"/>
      <c r="AF10" s="12"/>
      <c r="AG10" s="12"/>
      <c r="AH10" s="12"/>
      <c r="AI10" s="12"/>
      <c r="AJ10" s="12"/>
      <c r="AK10" s="12"/>
      <c r="AL10" s="12"/>
      <c r="AM10" s="12"/>
      <c r="AN10" s="12"/>
      <c r="AO10" s="12"/>
      <c r="AP10" s="12"/>
      <c r="AQ10" s="12"/>
      <c r="AR10" s="12"/>
      <c r="AS10" s="12"/>
      <c r="AT10" s="12"/>
      <c r="AU10" s="12"/>
      <c r="AV10" s="12"/>
      <c r="AW10" s="12"/>
      <c r="AX10" s="12"/>
      <c r="AY10" s="12"/>
      <c r="AZ10" s="12"/>
      <c r="BA10" s="12"/>
      <c r="BB10" s="12"/>
      <c r="BC10" s="12"/>
      <c r="BD10" s="12"/>
      <c r="BE10" s="12"/>
      <c r="BF10" s="12"/>
      <c r="BG10" s="12"/>
      <c r="BH10" s="12"/>
      <c r="BI10" s="12"/>
      <c r="BJ10" s="12"/>
      <c r="BK10" s="12"/>
      <c r="BL10" s="12"/>
      <c r="BM10" s="12"/>
      <c r="BN10" s="12"/>
      <c r="BO10" s="12"/>
      <c r="BP10" s="12"/>
      <c r="BQ10" s="12"/>
      <c r="BR10" s="12"/>
      <c r="BS10" s="12"/>
      <c r="BT10" s="12"/>
      <c r="BU10" s="12"/>
      <c r="BV10" s="12"/>
      <c r="BW10" s="12"/>
      <c r="BX10" s="12"/>
      <c r="BY10" s="12"/>
      <c r="BZ10" s="12"/>
      <c r="CA10" s="12"/>
      <c r="CB10" s="12"/>
      <c r="CC10" s="12"/>
    </row>
    <row r="11" spans="1:81" ht="15.75" x14ac:dyDescent="0.25">
      <c r="A11" s="304">
        <v>4</v>
      </c>
      <c r="B11" s="312">
        <f>Jan!E12</f>
        <v>1218000</v>
      </c>
      <c r="C11" s="312">
        <f>Jan!H12</f>
        <v>36000</v>
      </c>
      <c r="D11" s="312">
        <f>Jan!Q13*10*15000</f>
        <v>0</v>
      </c>
      <c r="E11" s="312">
        <f>Jan!I13</f>
        <v>928500</v>
      </c>
      <c r="F11" s="316">
        <f>Jan!J13+Jan!K13</f>
        <v>15.099999999999454</v>
      </c>
      <c r="G11" s="318">
        <f>Jan!S12</f>
        <v>0.21</v>
      </c>
      <c r="H11" s="198" t="s">
        <v>16</v>
      </c>
      <c r="I11" s="197">
        <f>Jan!X12</f>
        <v>30.795625000000001</v>
      </c>
      <c r="J11" s="197">
        <f>Jan!AA12</f>
        <v>23.1</v>
      </c>
      <c r="K11" s="197">
        <f>Jan!AB13</f>
        <v>0.625</v>
      </c>
      <c r="L11" s="197">
        <f>Jan!AE12</f>
        <v>13</v>
      </c>
      <c r="M11" s="320">
        <f>Jan!AI12</f>
        <v>3.3000000000000002E-2</v>
      </c>
      <c r="N11" s="318">
        <f>Jan!AI14</f>
        <v>7.55</v>
      </c>
      <c r="O11" s="316">
        <f>Jan!AI13</f>
        <v>10.5</v>
      </c>
      <c r="P11" s="322">
        <f>Jan!R12</f>
        <v>0.98</v>
      </c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2"/>
      <c r="BP11" s="12"/>
      <c r="BQ11" s="12"/>
      <c r="BR11" s="12"/>
      <c r="BS11" s="12"/>
      <c r="BT11" s="12"/>
      <c r="BU11" s="12"/>
      <c r="BV11" s="12"/>
      <c r="BW11" s="12"/>
      <c r="BX11" s="12"/>
      <c r="BY11" s="12"/>
      <c r="BZ11" s="12"/>
      <c r="CA11" s="12"/>
      <c r="CB11" s="12"/>
      <c r="CC11" s="12"/>
    </row>
    <row r="12" spans="1:81" ht="15.75" x14ac:dyDescent="0.25">
      <c r="A12" s="304"/>
      <c r="B12" s="313"/>
      <c r="C12" s="313"/>
      <c r="D12" s="313"/>
      <c r="E12" s="313"/>
      <c r="F12" s="317"/>
      <c r="G12" s="319"/>
      <c r="H12" s="198" t="s">
        <v>15</v>
      </c>
      <c r="I12" s="197">
        <f>IF(Jan!W14=0,Jan!V14,AVERAGE(Jan!V14,Jan!W14))</f>
        <v>3.0316264229995316</v>
      </c>
      <c r="J12" s="197">
        <f>IF(Jan!Z14=0,Jan!Y14,AVERAGE(Jan!Z14,Jan!Y14))</f>
        <v>2.274042834697759</v>
      </c>
      <c r="K12" s="197">
        <f>Jan!AB14</f>
        <v>6.1527132973424215E-2</v>
      </c>
      <c r="L12" s="197">
        <f>IF(Jan!AD14=0,Jan!AC14,AVERAGE(Jan!AC14,Jan!AD14))</f>
        <v>1.2797643658472238</v>
      </c>
      <c r="M12" s="321"/>
      <c r="N12" s="319"/>
      <c r="O12" s="317"/>
      <c r="P12" s="322"/>
      <c r="Q12" s="12"/>
      <c r="R12" s="12"/>
      <c r="S12" s="12"/>
      <c r="T12" s="12"/>
      <c r="U12" s="12"/>
      <c r="V12" s="12"/>
      <c r="W12" s="12"/>
      <c r="X12" s="12"/>
      <c r="Y12" s="12"/>
      <c r="Z12" s="12"/>
      <c r="AA12" s="12"/>
      <c r="AB12" s="12"/>
      <c r="AC12" s="12"/>
      <c r="AD12" s="12"/>
      <c r="AE12" s="12"/>
      <c r="AF12" s="12"/>
      <c r="AG12" s="12"/>
      <c r="AH12" s="12"/>
      <c r="AI12" s="12"/>
      <c r="AJ12" s="12"/>
      <c r="AK12" s="12"/>
      <c r="AL12" s="12"/>
      <c r="AM12" s="12"/>
      <c r="AN12" s="12"/>
      <c r="AO12" s="12"/>
      <c r="AP12" s="12"/>
      <c r="AQ12" s="12"/>
      <c r="AR12" s="12"/>
      <c r="AS12" s="12"/>
      <c r="AT12" s="12"/>
      <c r="AU12" s="12"/>
      <c r="AV12" s="12"/>
      <c r="AW12" s="12"/>
      <c r="AX12" s="12"/>
      <c r="AY12" s="12"/>
      <c r="AZ12" s="12"/>
      <c r="BA12" s="12"/>
      <c r="BB12" s="12"/>
      <c r="BC12" s="12"/>
      <c r="BD12" s="12"/>
      <c r="BE12" s="12"/>
      <c r="BF12" s="12"/>
      <c r="BG12" s="12"/>
      <c r="BH12" s="12"/>
      <c r="BI12" s="12"/>
      <c r="BJ12" s="12"/>
      <c r="BK12" s="12"/>
      <c r="BL12" s="12"/>
      <c r="BM12" s="12"/>
      <c r="BN12" s="12"/>
      <c r="BO12" s="12"/>
      <c r="BP12" s="12"/>
      <c r="BQ12" s="12"/>
      <c r="BR12" s="12"/>
      <c r="BS12" s="12"/>
      <c r="BT12" s="12"/>
      <c r="BU12" s="12"/>
      <c r="BV12" s="12"/>
      <c r="BW12" s="12"/>
      <c r="BX12" s="12"/>
      <c r="BY12" s="12"/>
      <c r="BZ12" s="12"/>
      <c r="CA12" s="12"/>
      <c r="CB12" s="12"/>
      <c r="CC12" s="12"/>
    </row>
    <row r="13" spans="1:81" ht="15.75" x14ac:dyDescent="0.25">
      <c r="A13" s="304">
        <v>5</v>
      </c>
      <c r="B13" s="312">
        <f>Jan!E15</f>
        <v>872000</v>
      </c>
      <c r="C13" s="314">
        <f>Jan!H15</f>
        <v>0</v>
      </c>
      <c r="D13" s="312">
        <f>Jan!Q16*10*15000</f>
        <v>14999.999999999147</v>
      </c>
      <c r="E13" s="312">
        <f>Jan!I16</f>
        <v>972900</v>
      </c>
      <c r="F13" s="316">
        <f>Jan!J16+Jan!K16</f>
        <v>10.699999999999818</v>
      </c>
      <c r="G13" s="318">
        <f>Jan!S15</f>
        <v>0.27</v>
      </c>
      <c r="H13" s="198" t="s">
        <v>16</v>
      </c>
      <c r="I13" s="197">
        <f>Jan!X15</f>
        <v>21.996874999999999</v>
      </c>
      <c r="J13" s="197">
        <f>Jan!AA15</f>
        <v>14.850000000000001</v>
      </c>
      <c r="K13" s="197">
        <f>Jan!AB16</f>
        <v>0.40625</v>
      </c>
      <c r="L13" s="197">
        <f>Jan!AE15</f>
        <v>9</v>
      </c>
      <c r="M13" s="320">
        <f>Jan!AI15</f>
        <v>3.6999999999999998E-2</v>
      </c>
      <c r="N13" s="318">
        <f>Jan!AI17</f>
        <v>7.7</v>
      </c>
      <c r="O13" s="316">
        <f>Jan!AI16</f>
        <v>10.199999999999999</v>
      </c>
      <c r="P13" s="322">
        <f>Jan!R15</f>
        <v>1.02</v>
      </c>
      <c r="Q13" s="12"/>
      <c r="R13" s="12"/>
      <c r="S13" s="12"/>
      <c r="T13" s="12"/>
      <c r="U13" s="12"/>
      <c r="V13" s="12"/>
      <c r="W13" s="12"/>
      <c r="X13" s="12"/>
      <c r="Y13" s="12"/>
      <c r="Z13" s="12"/>
      <c r="AA13" s="12"/>
      <c r="AB13" s="12"/>
      <c r="AC13" s="12"/>
      <c r="AD13" s="12"/>
      <c r="AE13" s="12"/>
      <c r="AF13" s="12"/>
      <c r="AG13" s="12"/>
      <c r="AH13" s="12"/>
      <c r="AI13" s="12"/>
      <c r="AJ13" s="12"/>
      <c r="AK13" s="12"/>
      <c r="AL13" s="12"/>
      <c r="AM13" s="12"/>
      <c r="AN13" s="12"/>
      <c r="AO13" s="12"/>
      <c r="AP13" s="12"/>
      <c r="AQ13" s="12"/>
      <c r="AR13" s="12"/>
      <c r="AS13" s="12"/>
      <c r="AT13" s="12"/>
      <c r="AU13" s="12"/>
      <c r="AV13" s="12"/>
      <c r="AW13" s="12"/>
      <c r="AX13" s="12"/>
      <c r="AY13" s="12"/>
      <c r="AZ13" s="12"/>
      <c r="BA13" s="12"/>
      <c r="BB13" s="12"/>
      <c r="BC13" s="12"/>
      <c r="BD13" s="12"/>
      <c r="BE13" s="12"/>
      <c r="BF13" s="12"/>
      <c r="BG13" s="12"/>
      <c r="BH13" s="12"/>
      <c r="BI13" s="12"/>
      <c r="BJ13" s="12"/>
      <c r="BK13" s="12"/>
      <c r="BL13" s="12"/>
      <c r="BM13" s="12"/>
      <c r="BN13" s="12"/>
      <c r="BO13" s="12"/>
      <c r="BP13" s="12"/>
      <c r="BQ13" s="12"/>
      <c r="BR13" s="12"/>
      <c r="BS13" s="12"/>
      <c r="BT13" s="12"/>
      <c r="BU13" s="12"/>
      <c r="BV13" s="12"/>
      <c r="BW13" s="12"/>
      <c r="BX13" s="12"/>
      <c r="BY13" s="12"/>
      <c r="BZ13" s="12"/>
      <c r="CA13" s="12"/>
      <c r="CB13" s="12"/>
      <c r="CC13" s="12"/>
    </row>
    <row r="14" spans="1:81" ht="15.75" x14ac:dyDescent="0.25">
      <c r="A14" s="304"/>
      <c r="B14" s="313"/>
      <c r="C14" s="315"/>
      <c r="D14" s="313"/>
      <c r="E14" s="313"/>
      <c r="F14" s="317"/>
      <c r="G14" s="319"/>
      <c r="H14" s="198" t="s">
        <v>15</v>
      </c>
      <c r="I14" s="197">
        <f>IF(Jan!W17=0,Jan!V17,AVERAGE(Jan!V17,Jan!W17))</f>
        <v>3.0246731513871472</v>
      </c>
      <c r="J14" s="197">
        <f>IF(Jan!Z17=0,Jan!Y17,AVERAGE(Jan!Z17,Jan!Y17))</f>
        <v>2.0419444261104882</v>
      </c>
      <c r="K14" s="197">
        <f>Jan!AB17</f>
        <v>5.5861274283325636E-2</v>
      </c>
      <c r="L14" s="197">
        <f>IF(Jan!AD17=0,Jan!AC17,AVERAGE(Jan!AC17,Jan!AD17))</f>
        <v>1.2375420764305987</v>
      </c>
      <c r="M14" s="321"/>
      <c r="N14" s="319"/>
      <c r="O14" s="317"/>
      <c r="P14" s="322"/>
      <c r="Q14" s="12"/>
      <c r="R14" s="12"/>
      <c r="S14" s="12"/>
      <c r="T14" s="12"/>
      <c r="U14" s="12"/>
      <c r="V14" s="12"/>
      <c r="W14" s="12"/>
      <c r="X14" s="12"/>
      <c r="Y14" s="12"/>
      <c r="Z14" s="12"/>
      <c r="AA14" s="12"/>
      <c r="AB14" s="12"/>
      <c r="AC14" s="12"/>
      <c r="AD14" s="12"/>
      <c r="AE14" s="12"/>
      <c r="AF14" s="12"/>
      <c r="AG14" s="12"/>
      <c r="AH14" s="12"/>
      <c r="AI14" s="12"/>
      <c r="AJ14" s="12"/>
      <c r="AK14" s="12"/>
      <c r="AL14" s="12"/>
      <c r="AM14" s="12"/>
      <c r="AN14" s="12"/>
      <c r="AO14" s="12"/>
      <c r="AP14" s="12"/>
      <c r="AQ14" s="12"/>
      <c r="AR14" s="12"/>
      <c r="AS14" s="12"/>
      <c r="AT14" s="12"/>
      <c r="AU14" s="12"/>
      <c r="AV14" s="12"/>
      <c r="AW14" s="12"/>
      <c r="AX14" s="12"/>
      <c r="AY14" s="12"/>
      <c r="AZ14" s="12"/>
      <c r="BA14" s="12"/>
      <c r="BB14" s="12"/>
      <c r="BC14" s="12"/>
      <c r="BD14" s="12"/>
      <c r="BE14" s="12"/>
      <c r="BF14" s="12"/>
      <c r="BG14" s="12"/>
      <c r="BH14" s="12"/>
      <c r="BI14" s="12"/>
      <c r="BJ14" s="12"/>
      <c r="BK14" s="12"/>
      <c r="BL14" s="12"/>
      <c r="BM14" s="12"/>
      <c r="BN14" s="12"/>
      <c r="BO14" s="12"/>
      <c r="BP14" s="12"/>
      <c r="BQ14" s="12"/>
      <c r="BR14" s="12"/>
      <c r="BS14" s="12"/>
      <c r="BT14" s="12"/>
      <c r="BU14" s="12"/>
      <c r="BV14" s="12"/>
      <c r="BW14" s="12"/>
      <c r="BX14" s="12"/>
      <c r="BY14" s="12"/>
      <c r="BZ14" s="12"/>
      <c r="CA14" s="12"/>
      <c r="CB14" s="12"/>
      <c r="CC14" s="12"/>
    </row>
    <row r="15" spans="1:81" ht="15.75" x14ac:dyDescent="0.25">
      <c r="A15" s="304">
        <v>6</v>
      </c>
      <c r="B15" s="312">
        <f>Jan!E18</f>
        <v>1078000</v>
      </c>
      <c r="C15" s="312">
        <f>Jan!H18</f>
        <v>35000</v>
      </c>
      <c r="D15" s="314">
        <f>Jan!Q19*10*15000</f>
        <v>0</v>
      </c>
      <c r="E15" s="312">
        <f>Jan!I19</f>
        <v>996400</v>
      </c>
      <c r="F15" s="316">
        <f>Jan!J19+Jan!K19</f>
        <v>13.100000000000364</v>
      </c>
      <c r="G15" s="318">
        <f>Jan!S18</f>
        <v>0.03</v>
      </c>
      <c r="H15" s="198" t="s">
        <v>16</v>
      </c>
      <c r="I15" s="197">
        <f>Jan!X18</f>
        <v>30.795625000000001</v>
      </c>
      <c r="J15" s="197">
        <f>Jan!AA18</f>
        <v>20.350000000000001</v>
      </c>
      <c r="K15" s="197">
        <f>Jan!AB19</f>
        <v>0.59375</v>
      </c>
      <c r="L15" s="197">
        <f>Jan!AE18</f>
        <v>12</v>
      </c>
      <c r="M15" s="320">
        <f>Jan!AI18</f>
        <v>3.6999999999999998E-2</v>
      </c>
      <c r="N15" s="318">
        <f>Jan!AI20</f>
        <v>7.68</v>
      </c>
      <c r="O15" s="316">
        <f>Jan!AI19</f>
        <v>8.3000000000000007</v>
      </c>
      <c r="P15" s="322">
        <f>Jan!R18</f>
        <v>1.02</v>
      </c>
      <c r="Q15" s="12"/>
      <c r="R15" s="12"/>
      <c r="S15" s="12"/>
      <c r="T15" s="12"/>
      <c r="U15" s="12"/>
      <c r="V15" s="12"/>
      <c r="W15" s="12"/>
      <c r="X15" s="12"/>
      <c r="Y15" s="12"/>
      <c r="Z15" s="12"/>
      <c r="AA15" s="12"/>
      <c r="AB15" s="12"/>
      <c r="AC15" s="12"/>
      <c r="AD15" s="12"/>
      <c r="AE15" s="12"/>
      <c r="AF15" s="12"/>
      <c r="AG15" s="12"/>
      <c r="AH15" s="12"/>
      <c r="AI15" s="12"/>
      <c r="AJ15" s="12"/>
      <c r="AK15" s="12"/>
      <c r="AL15" s="12"/>
      <c r="AM15" s="12"/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2"/>
      <c r="AY15" s="12"/>
      <c r="AZ15" s="12"/>
      <c r="BA15" s="12"/>
      <c r="BB15" s="12"/>
      <c r="BC15" s="12"/>
      <c r="BD15" s="12"/>
      <c r="BE15" s="12"/>
      <c r="BF15" s="12"/>
      <c r="BG15" s="12"/>
      <c r="BH15" s="12"/>
      <c r="BI15" s="12"/>
      <c r="BJ15" s="12"/>
      <c r="BK15" s="12"/>
      <c r="BL15" s="12"/>
      <c r="BM15" s="12"/>
      <c r="BN15" s="12"/>
      <c r="BO15" s="12"/>
      <c r="BP15" s="12"/>
      <c r="BQ15" s="12"/>
      <c r="BR15" s="12"/>
      <c r="BS15" s="12"/>
      <c r="BT15" s="12"/>
      <c r="BU15" s="12"/>
      <c r="BV15" s="12"/>
      <c r="BW15" s="12"/>
      <c r="BX15" s="12"/>
      <c r="BY15" s="12"/>
      <c r="BZ15" s="12"/>
      <c r="CA15" s="12"/>
      <c r="CB15" s="12"/>
      <c r="CC15" s="12"/>
    </row>
    <row r="16" spans="1:81" ht="15.75" x14ac:dyDescent="0.25">
      <c r="A16" s="304"/>
      <c r="B16" s="313"/>
      <c r="C16" s="313"/>
      <c r="D16" s="315"/>
      <c r="E16" s="313"/>
      <c r="F16" s="317"/>
      <c r="G16" s="319"/>
      <c r="H16" s="198" t="s">
        <v>15</v>
      </c>
      <c r="I16" s="197">
        <f>IF(Jan!W20=0,Jan!V20,AVERAGE(Jan!V20,Jan!W20))</f>
        <v>3.4253441402721978</v>
      </c>
      <c r="J16" s="197">
        <f>IF(Jan!Z20=0,Jan!Y20,AVERAGE(Jan!Z20,Jan!Y20))</f>
        <v>2.2634953261880293</v>
      </c>
      <c r="K16" s="197">
        <f>Jan!AB20</f>
        <v>6.6041786237058586E-2</v>
      </c>
      <c r="L16" s="197">
        <f>IF(Jan!AD20=0,Jan!AC20,AVERAGE(Jan!AC20,Jan!AD20))</f>
        <v>1.3347392586858158</v>
      </c>
      <c r="M16" s="321"/>
      <c r="N16" s="319"/>
      <c r="O16" s="317"/>
      <c r="P16" s="322"/>
      <c r="Q16" s="12"/>
      <c r="R16" s="12"/>
      <c r="S16" s="12"/>
      <c r="T16" s="12"/>
      <c r="U16" s="12"/>
      <c r="V16" s="12"/>
      <c r="W16" s="12"/>
      <c r="X16" s="12"/>
      <c r="Y16" s="12"/>
      <c r="Z16" s="12"/>
      <c r="AA16" s="12"/>
      <c r="AB16" s="12"/>
      <c r="AC16" s="12"/>
      <c r="AD16" s="12"/>
      <c r="AE16" s="12"/>
      <c r="AF16" s="12"/>
      <c r="AG16" s="12"/>
      <c r="AH16" s="12"/>
      <c r="AI16" s="12"/>
      <c r="AJ16" s="12"/>
      <c r="AK16" s="12"/>
      <c r="AL16" s="12"/>
      <c r="AM16" s="12"/>
      <c r="AN16" s="12"/>
      <c r="AO16" s="12"/>
      <c r="AP16" s="12"/>
      <c r="AQ16" s="12"/>
      <c r="AR16" s="12"/>
      <c r="AS16" s="12"/>
      <c r="AT16" s="12"/>
      <c r="AU16" s="12"/>
      <c r="AV16" s="12"/>
      <c r="AW16" s="12"/>
      <c r="AX16" s="12"/>
      <c r="AY16" s="12"/>
      <c r="AZ16" s="12"/>
      <c r="BA16" s="12"/>
      <c r="BB16" s="12"/>
      <c r="BC16" s="12"/>
      <c r="BD16" s="12"/>
      <c r="BE16" s="12"/>
      <c r="BF16" s="12"/>
      <c r="BG16" s="12"/>
      <c r="BH16" s="12"/>
      <c r="BI16" s="12"/>
      <c r="BJ16" s="12"/>
      <c r="BK16" s="12"/>
      <c r="BL16" s="12"/>
      <c r="BM16" s="12"/>
      <c r="BN16" s="12"/>
      <c r="BO16" s="12"/>
      <c r="BP16" s="12"/>
      <c r="BQ16" s="12"/>
      <c r="BR16" s="12"/>
      <c r="BS16" s="12"/>
      <c r="BT16" s="12"/>
      <c r="BU16" s="12"/>
      <c r="BV16" s="12"/>
      <c r="BW16" s="12"/>
      <c r="BX16" s="12"/>
      <c r="BY16" s="12"/>
      <c r="BZ16" s="12"/>
      <c r="CA16" s="12"/>
      <c r="CB16" s="12"/>
      <c r="CC16" s="12"/>
    </row>
    <row r="17" spans="1:81" ht="15.75" x14ac:dyDescent="0.25">
      <c r="A17" s="304">
        <v>7</v>
      </c>
      <c r="B17" s="312">
        <f>Jan!E21</f>
        <v>819000</v>
      </c>
      <c r="C17" s="314">
        <f>Jan!H21</f>
        <v>0</v>
      </c>
      <c r="D17" s="314">
        <f>Jan!Q22*10*15000</f>
        <v>0</v>
      </c>
      <c r="E17" s="312">
        <f>Jan!I22</f>
        <v>972000</v>
      </c>
      <c r="F17" s="316">
        <f>Jan!J22+Jan!K22</f>
        <v>10.100000000000364</v>
      </c>
      <c r="G17" s="318">
        <f>Jan!S21</f>
        <v>0.32</v>
      </c>
      <c r="H17" s="198" t="s">
        <v>16</v>
      </c>
      <c r="I17" s="197">
        <f>Jan!X21</f>
        <v>21.996874999999999</v>
      </c>
      <c r="J17" s="197">
        <f>Jan!AA21</f>
        <v>15.400000000000002</v>
      </c>
      <c r="K17" s="197">
        <f>Jan!AB22</f>
        <v>0.46875</v>
      </c>
      <c r="L17" s="197">
        <f>Jan!AE21</f>
        <v>9</v>
      </c>
      <c r="M17" s="320">
        <f>Jan!AI21</f>
        <v>3.4000000000000002E-2</v>
      </c>
      <c r="N17" s="318">
        <f>Jan!AI23</f>
        <v>7.55</v>
      </c>
      <c r="O17" s="316">
        <f>Jan!AI22</f>
        <v>9.6999999999999993</v>
      </c>
      <c r="P17" s="322">
        <f>Jan!R21</f>
        <v>0.93</v>
      </c>
      <c r="Q17" s="12"/>
      <c r="R17" s="12"/>
      <c r="S17" s="12"/>
      <c r="T17" s="12"/>
      <c r="U17" s="12"/>
      <c r="V17" s="12"/>
      <c r="W17" s="12"/>
      <c r="X17" s="12"/>
      <c r="Y17" s="12"/>
      <c r="Z17" s="12"/>
      <c r="AA17" s="12"/>
      <c r="AB17" s="12"/>
      <c r="AC17" s="12"/>
      <c r="AD17" s="12"/>
      <c r="AE17" s="12"/>
      <c r="AF17" s="12"/>
      <c r="AG17" s="12"/>
      <c r="AH17" s="12"/>
      <c r="AI17" s="12"/>
      <c r="AJ17" s="12"/>
      <c r="AK17" s="12"/>
      <c r="AL17" s="12"/>
      <c r="AM17" s="12"/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2"/>
      <c r="AY17" s="12"/>
      <c r="AZ17" s="12"/>
      <c r="BA17" s="12"/>
      <c r="BB17" s="12"/>
      <c r="BC17" s="12"/>
      <c r="BD17" s="12"/>
      <c r="BE17" s="12"/>
      <c r="BF17" s="12"/>
      <c r="BG17" s="12"/>
      <c r="BH17" s="12"/>
      <c r="BI17" s="12"/>
      <c r="BJ17" s="12"/>
      <c r="BK17" s="12"/>
      <c r="BL17" s="12"/>
      <c r="BM17" s="12"/>
      <c r="BN17" s="12"/>
      <c r="BO17" s="12"/>
      <c r="BP17" s="12"/>
      <c r="BQ17" s="12"/>
      <c r="BR17" s="12"/>
      <c r="BS17" s="12"/>
      <c r="BT17" s="12"/>
      <c r="BU17" s="12"/>
      <c r="BV17" s="12"/>
      <c r="BW17" s="12"/>
      <c r="BX17" s="12"/>
      <c r="BY17" s="12"/>
      <c r="BZ17" s="12"/>
      <c r="CA17" s="12"/>
      <c r="CB17" s="12"/>
      <c r="CC17" s="12"/>
    </row>
    <row r="18" spans="1:81" ht="15.75" x14ac:dyDescent="0.25">
      <c r="A18" s="304"/>
      <c r="B18" s="313"/>
      <c r="C18" s="315"/>
      <c r="D18" s="315"/>
      <c r="E18" s="313"/>
      <c r="F18" s="317"/>
      <c r="G18" s="319"/>
      <c r="H18" s="198" t="s">
        <v>15</v>
      </c>
      <c r="I18" s="197">
        <f>IF(Jan!W23=0,Jan!V23,AVERAGE(Jan!V23,Jan!W23))</f>
        <v>3.220409020768733</v>
      </c>
      <c r="J18" s="197">
        <f>IF(Jan!Z23=0,Jan!Y23,AVERAGE(Jan!Z23,Jan!Y23))</f>
        <v>2.2546065711533343</v>
      </c>
      <c r="K18" s="197">
        <f>Jan!AB23</f>
        <v>6.8626417547280855E-2</v>
      </c>
      <c r="L18" s="197">
        <f>IF(Jan!AD23=0,Jan!AC23,AVERAGE(Jan!AC23,Jan!AD23))</f>
        <v>1.3176272169077925</v>
      </c>
      <c r="M18" s="321"/>
      <c r="N18" s="319"/>
      <c r="O18" s="317"/>
      <c r="P18" s="322"/>
      <c r="Q18" s="12"/>
      <c r="R18" s="12"/>
      <c r="S18" s="12"/>
      <c r="T18" s="12"/>
      <c r="U18" s="12"/>
      <c r="V18" s="12"/>
      <c r="W18" s="12"/>
      <c r="X18" s="12"/>
      <c r="Y18" s="12"/>
      <c r="Z18" s="12"/>
      <c r="AA18" s="12"/>
      <c r="AB18" s="12"/>
      <c r="AC18" s="12"/>
      <c r="AD18" s="12"/>
      <c r="AE18" s="12"/>
      <c r="AF18" s="12"/>
      <c r="AG18" s="12"/>
      <c r="AH18" s="12"/>
      <c r="AI18" s="12"/>
      <c r="AJ18" s="12"/>
      <c r="AK18" s="12"/>
      <c r="AL18" s="12"/>
      <c r="AM18" s="12"/>
      <c r="AN18" s="12"/>
      <c r="AO18" s="12"/>
      <c r="AP18" s="12"/>
      <c r="AQ18" s="12"/>
      <c r="AR18" s="12"/>
      <c r="AS18" s="12"/>
      <c r="AT18" s="12"/>
      <c r="AU18" s="12"/>
      <c r="AV18" s="12"/>
      <c r="AW18" s="12"/>
      <c r="AX18" s="12"/>
      <c r="AY18" s="12"/>
      <c r="AZ18" s="12"/>
      <c r="BA18" s="12"/>
      <c r="BB18" s="12"/>
      <c r="BC18" s="12"/>
      <c r="BD18" s="12"/>
      <c r="BE18" s="12"/>
      <c r="BF18" s="12"/>
      <c r="BG18" s="12"/>
      <c r="BH18" s="12"/>
      <c r="BI18" s="12"/>
      <c r="BJ18" s="12"/>
      <c r="BK18" s="12"/>
      <c r="BL18" s="12"/>
      <c r="BM18" s="12"/>
      <c r="BN18" s="12"/>
      <c r="BO18" s="12"/>
      <c r="BP18" s="12"/>
      <c r="BQ18" s="12"/>
      <c r="BR18" s="12"/>
      <c r="BS18" s="12"/>
      <c r="BT18" s="12"/>
      <c r="BU18" s="12"/>
      <c r="BV18" s="12"/>
      <c r="BW18" s="12"/>
      <c r="BX18" s="12"/>
      <c r="BY18" s="12"/>
      <c r="BZ18" s="12"/>
      <c r="CA18" s="12"/>
      <c r="CB18" s="12"/>
      <c r="CC18" s="12"/>
    </row>
    <row r="19" spans="1:81" ht="15.75" x14ac:dyDescent="0.25">
      <c r="A19" s="304">
        <v>8</v>
      </c>
      <c r="B19" s="312">
        <f>Jan!E24</f>
        <v>964000</v>
      </c>
      <c r="C19" s="312">
        <f>Jan!H24</f>
        <v>35000</v>
      </c>
      <c r="D19" s="314">
        <f>Jan!Q25*10*15000</f>
        <v>0</v>
      </c>
      <c r="E19" s="312">
        <f>Jan!I25</f>
        <v>968200</v>
      </c>
      <c r="F19" s="316">
        <f>Jan!J25+Jan!K25</f>
        <v>12</v>
      </c>
      <c r="G19" s="318">
        <f>Jan!S24</f>
        <v>0.28999999999999998</v>
      </c>
      <c r="H19" s="198" t="s">
        <v>16</v>
      </c>
      <c r="I19" s="197">
        <f>Jan!X24</f>
        <v>36.09375</v>
      </c>
      <c r="J19" s="197">
        <f>Jan!AA24</f>
        <v>8.8000000000000007</v>
      </c>
      <c r="K19" s="197">
        <f>Jan!AB25</f>
        <v>0.21875</v>
      </c>
      <c r="L19" s="197">
        <f>Jan!AE24</f>
        <v>15</v>
      </c>
      <c r="M19" s="320">
        <f>Jan!AI24</f>
        <v>0.05</v>
      </c>
      <c r="N19" s="318">
        <f>Jan!AI26</f>
        <v>7.56</v>
      </c>
      <c r="O19" s="316">
        <f>Jan!AI25</f>
        <v>9.4</v>
      </c>
      <c r="P19" s="322">
        <f>Jan!R24</f>
        <v>0.99</v>
      </c>
      <c r="Q19" s="12"/>
      <c r="R19" s="12"/>
      <c r="S19" s="12"/>
      <c r="T19" s="12"/>
      <c r="U19" s="12"/>
      <c r="V19" s="12"/>
      <c r="W19" s="12"/>
      <c r="X19" s="12"/>
      <c r="Y19" s="12"/>
      <c r="Z19" s="12"/>
      <c r="AA19" s="12"/>
      <c r="AB19" s="12"/>
      <c r="AC19" s="12"/>
      <c r="AD19" s="12"/>
      <c r="AE19" s="12"/>
      <c r="AF19" s="12"/>
      <c r="AG19" s="12"/>
      <c r="AH19" s="12"/>
      <c r="AI19" s="12"/>
      <c r="AJ19" s="12"/>
      <c r="AK19" s="12"/>
      <c r="AL19" s="12"/>
      <c r="AM19" s="12"/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2"/>
      <c r="AY19" s="12"/>
      <c r="AZ19" s="12"/>
      <c r="BA19" s="12"/>
      <c r="BB19" s="12"/>
      <c r="BC19" s="12"/>
      <c r="BD19" s="12"/>
      <c r="BE19" s="12"/>
      <c r="BF19" s="12"/>
      <c r="BG19" s="12"/>
      <c r="BH19" s="12"/>
      <c r="BI19" s="12"/>
      <c r="BJ19" s="12"/>
      <c r="BK19" s="12"/>
      <c r="BL19" s="12"/>
      <c r="BM19" s="12"/>
      <c r="BN19" s="12"/>
      <c r="BO19" s="12"/>
      <c r="BP19" s="12"/>
      <c r="BQ19" s="12"/>
      <c r="BR19" s="12"/>
      <c r="BS19" s="12"/>
      <c r="BT19" s="12"/>
      <c r="BU19" s="12"/>
      <c r="BV19" s="12"/>
      <c r="BW19" s="12"/>
      <c r="BX19" s="12"/>
      <c r="BY19" s="12"/>
      <c r="BZ19" s="12"/>
      <c r="CA19" s="12"/>
      <c r="CB19" s="12"/>
      <c r="CC19" s="12"/>
    </row>
    <row r="20" spans="1:81" ht="15.75" x14ac:dyDescent="0.25">
      <c r="A20" s="304"/>
      <c r="B20" s="313"/>
      <c r="C20" s="313"/>
      <c r="D20" s="315"/>
      <c r="E20" s="313"/>
      <c r="F20" s="317"/>
      <c r="G20" s="319"/>
      <c r="H20" s="198" t="s">
        <v>15</v>
      </c>
      <c r="I20" s="197">
        <f>IF(Jan!W26=0,Jan!V26,AVERAGE(Jan!V26,Jan!W26))</f>
        <v>2.2447032000955254</v>
      </c>
      <c r="J20" s="197">
        <f>IF(Jan!Z26=0,Jan!Y26,AVERAGE(Jan!Z26,Jan!Y26))</f>
        <v>0.5472800183090043</v>
      </c>
      <c r="K20" s="197">
        <f>Jan!AB26</f>
        <v>2.720852363752152E-2</v>
      </c>
      <c r="L20" s="197">
        <f>IF(Jan!AD26=0,Jan!AC26,AVERAGE(Jan!AC26,Jan!AD26))</f>
        <v>0.93286366757216643</v>
      </c>
      <c r="M20" s="321"/>
      <c r="N20" s="319"/>
      <c r="O20" s="317"/>
      <c r="P20" s="322"/>
      <c r="Q20" s="12"/>
      <c r="R20" s="12"/>
      <c r="S20" s="12"/>
      <c r="T20" s="12"/>
      <c r="U20" s="12"/>
      <c r="V20" s="12"/>
      <c r="W20" s="12"/>
      <c r="X20" s="12"/>
      <c r="Y20" s="12"/>
      <c r="Z20" s="12"/>
      <c r="AA20" s="12"/>
      <c r="AB20" s="12"/>
      <c r="AC20" s="12"/>
      <c r="AD20" s="12"/>
      <c r="AE20" s="12"/>
      <c r="AF20" s="12"/>
      <c r="AG20" s="12"/>
      <c r="AH20" s="12"/>
      <c r="AI20" s="12"/>
      <c r="AJ20" s="12"/>
      <c r="AK20" s="12"/>
      <c r="AL20" s="12"/>
      <c r="AM20" s="12"/>
      <c r="AN20" s="12"/>
      <c r="AO20" s="12"/>
      <c r="AP20" s="12"/>
      <c r="AQ20" s="12"/>
      <c r="AR20" s="12"/>
      <c r="AS20" s="12"/>
      <c r="AT20" s="12"/>
      <c r="AU20" s="12"/>
      <c r="AV20" s="12"/>
      <c r="AW20" s="12"/>
      <c r="AX20" s="12"/>
      <c r="AY20" s="12"/>
      <c r="AZ20" s="12"/>
      <c r="BA20" s="12"/>
      <c r="BB20" s="12"/>
      <c r="BC20" s="12"/>
      <c r="BD20" s="12"/>
      <c r="BE20" s="12"/>
      <c r="BF20" s="12"/>
      <c r="BG20" s="12"/>
      <c r="BH20" s="12"/>
      <c r="BI20" s="12"/>
      <c r="BJ20" s="12"/>
      <c r="BK20" s="12"/>
      <c r="BL20" s="12"/>
      <c r="BM20" s="12"/>
      <c r="BN20" s="12"/>
      <c r="BO20" s="12"/>
      <c r="BP20" s="12"/>
      <c r="BQ20" s="12"/>
      <c r="BR20" s="12"/>
      <c r="BS20" s="12"/>
      <c r="BT20" s="12"/>
      <c r="BU20" s="12"/>
      <c r="BV20" s="12"/>
      <c r="BW20" s="12"/>
      <c r="BX20" s="12"/>
      <c r="BY20" s="12"/>
      <c r="BZ20" s="12"/>
      <c r="CA20" s="12"/>
      <c r="CB20" s="12"/>
      <c r="CC20" s="12"/>
    </row>
    <row r="21" spans="1:81" ht="15.75" x14ac:dyDescent="0.25">
      <c r="A21" s="323">
        <v>9</v>
      </c>
      <c r="B21" s="312">
        <f>Jan!E27</f>
        <v>1107000</v>
      </c>
      <c r="C21" s="312">
        <f>Jan!H27</f>
        <v>35000</v>
      </c>
      <c r="D21" s="312">
        <f>Jan!Q28*10*15000</f>
        <v>14999.999999999147</v>
      </c>
      <c r="E21" s="312">
        <f>Jan!I28</f>
        <v>1006800</v>
      </c>
      <c r="F21" s="316">
        <f>Jan!J28+Jan!K28</f>
        <v>13.5</v>
      </c>
      <c r="G21" s="318">
        <f>Jan!S27</f>
        <v>0</v>
      </c>
      <c r="H21" s="198" t="s">
        <v>16</v>
      </c>
      <c r="I21" s="197">
        <f>Jan!X27</f>
        <v>30.795625000000001</v>
      </c>
      <c r="J21" s="197">
        <f>Jan!AA27</f>
        <v>20.350000000000001</v>
      </c>
      <c r="K21" s="197">
        <f>Jan!AB28</f>
        <v>0.59375</v>
      </c>
      <c r="L21" s="197">
        <f>Jan!AE27</f>
        <v>11</v>
      </c>
      <c r="M21" s="320">
        <f>Jan!AI27</f>
        <v>3.7999999999999999E-2</v>
      </c>
      <c r="N21" s="318">
        <f>Jan!AI29</f>
        <v>7.34</v>
      </c>
      <c r="O21" s="316">
        <f>Jan!AI28</f>
        <v>9.6999999999999993</v>
      </c>
      <c r="P21" s="322">
        <f>Jan!R27</f>
        <v>1.03</v>
      </c>
      <c r="Q21" s="12"/>
      <c r="R21" s="12"/>
      <c r="S21" s="12"/>
      <c r="T21" s="12"/>
      <c r="U21" s="12"/>
      <c r="V21" s="12"/>
      <c r="W21" s="12"/>
      <c r="X21" s="12"/>
      <c r="Y21" s="12"/>
      <c r="Z21" s="12"/>
      <c r="AA21" s="12"/>
      <c r="AB21" s="12"/>
      <c r="AC21" s="12"/>
      <c r="AD21" s="12"/>
      <c r="AE21" s="12"/>
      <c r="AF21" s="12"/>
      <c r="AG21" s="12"/>
      <c r="AH21" s="12"/>
      <c r="AI21" s="12"/>
      <c r="AJ21" s="12"/>
      <c r="AK21" s="12"/>
      <c r="AL21" s="12"/>
      <c r="AM21" s="12"/>
      <c r="AN21" s="12"/>
      <c r="AO21" s="12"/>
      <c r="AP21" s="12"/>
      <c r="AQ21" s="12"/>
      <c r="AR21" s="12"/>
      <c r="AS21" s="12"/>
      <c r="AT21" s="12"/>
      <c r="AU21" s="12"/>
      <c r="AV21" s="12"/>
      <c r="AW21" s="12"/>
      <c r="AX21" s="12"/>
      <c r="AY21" s="12"/>
      <c r="AZ21" s="12"/>
      <c r="BA21" s="12"/>
      <c r="BB21" s="12"/>
      <c r="BC21" s="12"/>
      <c r="BD21" s="12"/>
      <c r="BE21" s="12"/>
      <c r="BF21" s="12"/>
      <c r="BG21" s="12"/>
      <c r="BH21" s="12"/>
      <c r="BI21" s="12"/>
      <c r="BJ21" s="12"/>
      <c r="BK21" s="12"/>
      <c r="BL21" s="12"/>
      <c r="BM21" s="12"/>
      <c r="BN21" s="12"/>
      <c r="BO21" s="12"/>
      <c r="BP21" s="12"/>
      <c r="BQ21" s="12"/>
      <c r="BR21" s="12"/>
      <c r="BS21" s="12"/>
      <c r="BT21" s="12"/>
      <c r="BU21" s="12"/>
      <c r="BV21" s="12"/>
      <c r="BW21" s="12"/>
      <c r="BX21" s="12"/>
      <c r="BY21" s="12"/>
      <c r="BZ21" s="12"/>
      <c r="CA21" s="12"/>
      <c r="CB21" s="12"/>
      <c r="CC21" s="12"/>
    </row>
    <row r="22" spans="1:81" ht="15.75" x14ac:dyDescent="0.25">
      <c r="A22" s="303"/>
      <c r="B22" s="313"/>
      <c r="C22" s="313"/>
      <c r="D22" s="313"/>
      <c r="E22" s="313"/>
      <c r="F22" s="317"/>
      <c r="G22" s="319"/>
      <c r="H22" s="198" t="s">
        <v>15</v>
      </c>
      <c r="I22" s="197">
        <f>IF(Jan!W29=0,Jan!V29,AVERAGE(Jan!V29,Jan!W29))</f>
        <v>3.3356106442759077</v>
      </c>
      <c r="J22" s="197">
        <f>IF(Jan!Z29=0,Jan!Y29,AVERAGE(Jan!Z29,Jan!Y29))</f>
        <v>2.2041987006600685</v>
      </c>
      <c r="K22" s="197">
        <f>Jan!AB29</f>
        <v>6.4311694276015505E-2</v>
      </c>
      <c r="L22" s="197">
        <f>IF(Jan!AD29=0,Jan!AC29,AVERAGE(Jan!AC29,Jan!AD29))</f>
        <v>1.1914587571135504</v>
      </c>
      <c r="M22" s="321"/>
      <c r="N22" s="319"/>
      <c r="O22" s="317"/>
      <c r="P22" s="322"/>
      <c r="Q22" s="12"/>
      <c r="R22" s="12"/>
      <c r="S22" s="12"/>
      <c r="T22" s="12"/>
      <c r="U22" s="12"/>
      <c r="V22" s="12"/>
      <c r="W22" s="12"/>
      <c r="X22" s="12"/>
      <c r="Y22" s="12"/>
      <c r="Z22" s="12"/>
      <c r="AA22" s="12"/>
      <c r="AB22" s="12"/>
      <c r="AC22" s="12"/>
      <c r="AD22" s="12"/>
      <c r="AE22" s="12"/>
      <c r="AF22" s="12"/>
      <c r="AG22" s="12"/>
      <c r="AH22" s="12"/>
      <c r="AI22" s="12"/>
      <c r="AJ22" s="12"/>
      <c r="AK22" s="12"/>
      <c r="AL22" s="12"/>
      <c r="AM22" s="12"/>
      <c r="AN22" s="12"/>
      <c r="AO22" s="12"/>
      <c r="AP22" s="12"/>
      <c r="AQ22" s="12"/>
      <c r="AR22" s="12"/>
      <c r="AS22" s="12"/>
      <c r="AT22" s="12"/>
      <c r="AU22" s="12"/>
      <c r="AV22" s="12"/>
      <c r="AW22" s="12"/>
      <c r="AX22" s="12"/>
      <c r="AY22" s="12"/>
      <c r="AZ22" s="12"/>
      <c r="BA22" s="12"/>
      <c r="BB22" s="12"/>
      <c r="BC22" s="12"/>
      <c r="BD22" s="12"/>
      <c r="BE22" s="12"/>
      <c r="BF22" s="12"/>
      <c r="BG22" s="12"/>
      <c r="BH22" s="12"/>
      <c r="BI22" s="12"/>
      <c r="BJ22" s="12"/>
      <c r="BK22" s="12"/>
      <c r="BL22" s="12"/>
      <c r="BM22" s="12"/>
      <c r="BN22" s="12"/>
      <c r="BO22" s="12"/>
      <c r="BP22" s="12"/>
      <c r="BQ22" s="12"/>
      <c r="BR22" s="12"/>
      <c r="BS22" s="12"/>
      <c r="BT22" s="12"/>
      <c r="BU22" s="12"/>
      <c r="BV22" s="12"/>
      <c r="BW22" s="12"/>
      <c r="BX22" s="12"/>
      <c r="BY22" s="12"/>
      <c r="BZ22" s="12"/>
      <c r="CA22" s="12"/>
      <c r="CB22" s="12"/>
      <c r="CC22" s="12"/>
    </row>
    <row r="23" spans="1:81" ht="15.75" x14ac:dyDescent="0.25">
      <c r="A23" s="323">
        <v>10</v>
      </c>
      <c r="B23" s="312">
        <f>Jan!E30</f>
        <v>770000</v>
      </c>
      <c r="C23" s="312">
        <f>Jan!H30</f>
        <v>35000</v>
      </c>
      <c r="D23" s="312">
        <f>Jan!Q31*10*15000</f>
        <v>0</v>
      </c>
      <c r="E23" s="312">
        <f>Jan!I31</f>
        <v>796200</v>
      </c>
      <c r="F23" s="316">
        <f>Jan!J31+Jan!K31</f>
        <v>9.3999999999996362</v>
      </c>
      <c r="G23" s="318">
        <f>Jan!S30</f>
        <v>0.6</v>
      </c>
      <c r="H23" s="198" t="s">
        <v>16</v>
      </c>
      <c r="I23" s="197">
        <f>Jan!X30</f>
        <v>17.5975</v>
      </c>
      <c r="J23" s="197">
        <f>Jan!AA30</f>
        <v>13.750000000000002</v>
      </c>
      <c r="K23" s="197">
        <f>Jan!AB31</f>
        <v>0.4375</v>
      </c>
      <c r="L23" s="197">
        <f>Jan!AE30</f>
        <v>8</v>
      </c>
      <c r="M23" s="320">
        <f>Jan!AI30</f>
        <v>3.6999999999999998E-2</v>
      </c>
      <c r="N23" s="318">
        <f>Jan!AI32</f>
        <v>7.42</v>
      </c>
      <c r="O23" s="316">
        <f>Jan!AI31</f>
        <v>10.5</v>
      </c>
      <c r="P23" s="322">
        <f>Jan!R30</f>
        <v>1.02</v>
      </c>
      <c r="Q23" s="12"/>
      <c r="R23" s="12"/>
      <c r="S23" s="12"/>
      <c r="T23" s="12"/>
      <c r="U23" s="12"/>
      <c r="V23" s="12"/>
      <c r="W23" s="12"/>
      <c r="X23" s="12"/>
      <c r="Y23" s="12"/>
      <c r="Z23" s="12"/>
      <c r="AA23" s="12"/>
      <c r="AB23" s="12"/>
      <c r="AC23" s="12"/>
      <c r="AD23" s="12"/>
      <c r="AE23" s="12"/>
      <c r="AF23" s="12"/>
      <c r="AG23" s="12"/>
      <c r="AH23" s="12"/>
      <c r="AI23" s="12"/>
      <c r="AJ23" s="12"/>
      <c r="AK23" s="12"/>
      <c r="AL23" s="12"/>
      <c r="AM23" s="12"/>
      <c r="AN23" s="12"/>
      <c r="AO23" s="12"/>
      <c r="AP23" s="12"/>
      <c r="AQ23" s="12"/>
      <c r="AR23" s="12"/>
      <c r="AS23" s="12"/>
      <c r="AT23" s="12"/>
      <c r="AU23" s="12"/>
      <c r="AV23" s="12"/>
      <c r="AW23" s="12"/>
      <c r="AX23" s="12"/>
      <c r="AY23" s="12"/>
      <c r="AZ23" s="12"/>
      <c r="BA23" s="12"/>
      <c r="BB23" s="12"/>
      <c r="BC23" s="12"/>
      <c r="BD23" s="12"/>
      <c r="BE23" s="12"/>
      <c r="BF23" s="12"/>
      <c r="BG23" s="12"/>
      <c r="BH23" s="12"/>
      <c r="BI23" s="12"/>
      <c r="BJ23" s="12"/>
      <c r="BK23" s="12"/>
      <c r="BL23" s="12"/>
      <c r="BM23" s="12"/>
      <c r="BN23" s="12"/>
      <c r="BO23" s="12"/>
      <c r="BP23" s="12"/>
      <c r="BQ23" s="12"/>
      <c r="BR23" s="12"/>
      <c r="BS23" s="12"/>
      <c r="BT23" s="12"/>
      <c r="BU23" s="12"/>
      <c r="BV23" s="12"/>
      <c r="BW23" s="12"/>
      <c r="BX23" s="12"/>
      <c r="BY23" s="12"/>
      <c r="BZ23" s="12"/>
      <c r="CA23" s="12"/>
      <c r="CB23" s="12"/>
      <c r="CC23" s="12"/>
    </row>
    <row r="24" spans="1:81" ht="15.75" x14ac:dyDescent="0.25">
      <c r="A24" s="303"/>
      <c r="B24" s="313"/>
      <c r="C24" s="313"/>
      <c r="D24" s="313"/>
      <c r="E24" s="313"/>
      <c r="F24" s="317"/>
      <c r="G24" s="319"/>
      <c r="H24" s="198" t="s">
        <v>15</v>
      </c>
      <c r="I24" s="197">
        <f>IF(Jan!W32=0,Jan!V32,AVERAGE(Jan!V32,Jan!W32))</f>
        <v>2.7402753122177583</v>
      </c>
      <c r="J24" s="197">
        <f>IF(Jan!Z32=0,Jan!Y32,AVERAGE(Jan!Z32,Jan!Y32))</f>
        <v>2.1411442274751629</v>
      </c>
      <c r="K24" s="197">
        <f>Jan!AB32</f>
        <v>6.8127316328755169E-2</v>
      </c>
      <c r="L24" s="197">
        <f>IF(Jan!AD32=0,Jan!AC32,AVERAGE(Jan!AC32,Jan!AD32))</f>
        <v>1.2457566414400947</v>
      </c>
      <c r="M24" s="321"/>
      <c r="N24" s="319"/>
      <c r="O24" s="317"/>
      <c r="P24" s="322"/>
      <c r="Q24" s="12"/>
      <c r="R24" s="12"/>
      <c r="S24" s="12"/>
      <c r="T24" s="12"/>
      <c r="U24" s="12"/>
      <c r="V24" s="12"/>
      <c r="W24" s="12"/>
      <c r="X24" s="12"/>
      <c r="Y24" s="12"/>
      <c r="Z24" s="12"/>
      <c r="AA24" s="12"/>
      <c r="AB24" s="12"/>
      <c r="AC24" s="12"/>
      <c r="AD24" s="12"/>
      <c r="AE24" s="12"/>
      <c r="AF24" s="12"/>
      <c r="AG24" s="12"/>
      <c r="AH24" s="12"/>
      <c r="AI24" s="12"/>
      <c r="AJ24" s="12"/>
      <c r="AK24" s="12"/>
      <c r="AL24" s="12"/>
      <c r="AM24" s="12"/>
      <c r="AN24" s="12"/>
      <c r="AO24" s="12"/>
      <c r="AP24" s="12"/>
      <c r="AQ24" s="12"/>
      <c r="AR24" s="12"/>
      <c r="AS24" s="12"/>
      <c r="AT24" s="12"/>
      <c r="AU24" s="12"/>
      <c r="AV24" s="12"/>
      <c r="AW24" s="12"/>
      <c r="AX24" s="12"/>
      <c r="AY24" s="12"/>
      <c r="AZ24" s="12"/>
      <c r="BA24" s="12"/>
      <c r="BB24" s="12"/>
      <c r="BC24" s="12"/>
      <c r="BD24" s="12"/>
      <c r="BE24" s="12"/>
      <c r="BF24" s="12"/>
      <c r="BG24" s="12"/>
      <c r="BH24" s="12"/>
      <c r="BI24" s="12"/>
      <c r="BJ24" s="12"/>
      <c r="BK24" s="12"/>
      <c r="BL24" s="12"/>
      <c r="BM24" s="12"/>
      <c r="BN24" s="12"/>
      <c r="BO24" s="12"/>
      <c r="BP24" s="12"/>
      <c r="BQ24" s="12"/>
      <c r="BR24" s="12"/>
      <c r="BS24" s="12"/>
      <c r="BT24" s="12"/>
      <c r="BU24" s="12"/>
      <c r="BV24" s="12"/>
      <c r="BW24" s="12"/>
      <c r="BX24" s="12"/>
      <c r="BY24" s="12"/>
      <c r="BZ24" s="12"/>
      <c r="CA24" s="12"/>
      <c r="CB24" s="12"/>
      <c r="CC24" s="12"/>
    </row>
    <row r="25" spans="1:81" ht="15.75" x14ac:dyDescent="0.25">
      <c r="A25" s="323">
        <v>11</v>
      </c>
      <c r="B25" s="312">
        <f>Jan!E33</f>
        <v>1262000</v>
      </c>
      <c r="C25" s="312">
        <f>Jan!H33</f>
        <v>35000</v>
      </c>
      <c r="D25" s="312">
        <f>Jan!Q34*10*15000</f>
        <v>29999.999999998294</v>
      </c>
      <c r="E25" s="312">
        <f>Jan!I34</f>
        <v>1235000</v>
      </c>
      <c r="F25" s="316">
        <f>Jan!J34+Jan!K34</f>
        <v>15.199999999999818</v>
      </c>
      <c r="G25" s="318">
        <f>Jan!S33</f>
        <v>0.22</v>
      </c>
      <c r="H25" s="198" t="s">
        <v>16</v>
      </c>
      <c r="I25" s="197">
        <f>Jan!X33</f>
        <v>52.792500000000004</v>
      </c>
      <c r="J25" s="197">
        <f>Jan!AA33</f>
        <v>22.825000000000003</v>
      </c>
      <c r="K25" s="197">
        <f>Jan!AB34</f>
        <v>0.65625</v>
      </c>
      <c r="L25" s="197">
        <f>Jan!AE33</f>
        <v>13</v>
      </c>
      <c r="M25" s="320">
        <f>Jan!AI33</f>
        <v>3.6999999999999998E-2</v>
      </c>
      <c r="N25" s="318">
        <f>Jan!AI35</f>
        <v>7.39</v>
      </c>
      <c r="O25" s="316">
        <f>Jan!AI34</f>
        <v>8.6999999999999993</v>
      </c>
      <c r="P25" s="322">
        <f>Jan!R33</f>
        <v>0.96</v>
      </c>
      <c r="Q25" s="12"/>
      <c r="R25" s="12"/>
      <c r="S25" s="12"/>
      <c r="T25" s="12"/>
      <c r="U25" s="12"/>
      <c r="V25" s="12"/>
      <c r="W25" s="12"/>
      <c r="X25" s="12"/>
      <c r="Y25" s="12"/>
      <c r="Z25" s="12"/>
      <c r="AA25" s="12"/>
      <c r="AB25" s="12"/>
      <c r="AC25" s="12"/>
      <c r="AD25" s="12"/>
      <c r="AE25" s="12"/>
      <c r="AF25" s="12"/>
      <c r="AG25" s="12"/>
      <c r="AH25" s="12"/>
      <c r="AI25" s="12"/>
      <c r="AJ25" s="12"/>
      <c r="AK25" s="12"/>
      <c r="AL25" s="12"/>
      <c r="AM25" s="12"/>
      <c r="AN25" s="12"/>
      <c r="AO25" s="12"/>
      <c r="AP25" s="12"/>
      <c r="AQ25" s="12"/>
      <c r="AR25" s="12"/>
      <c r="AS25" s="12"/>
      <c r="AT25" s="12"/>
      <c r="AU25" s="12"/>
      <c r="AV25" s="12"/>
      <c r="AW25" s="12"/>
      <c r="AX25" s="12"/>
      <c r="AY25" s="12"/>
      <c r="AZ25" s="12"/>
      <c r="BA25" s="12"/>
      <c r="BB25" s="12"/>
      <c r="BC25" s="12"/>
      <c r="BD25" s="12"/>
      <c r="BE25" s="12"/>
      <c r="BF25" s="12"/>
      <c r="BG25" s="12"/>
      <c r="BH25" s="12"/>
      <c r="BI25" s="12"/>
      <c r="BJ25" s="12"/>
      <c r="BK25" s="12"/>
      <c r="BL25" s="12"/>
      <c r="BM25" s="12"/>
      <c r="BN25" s="12"/>
      <c r="BO25" s="12"/>
      <c r="BP25" s="12"/>
      <c r="BQ25" s="12"/>
      <c r="BR25" s="12"/>
      <c r="BS25" s="12"/>
      <c r="BT25" s="12"/>
      <c r="BU25" s="12"/>
      <c r="BV25" s="12"/>
      <c r="BW25" s="12"/>
      <c r="BX25" s="12"/>
      <c r="BY25" s="12"/>
      <c r="BZ25" s="12"/>
      <c r="CA25" s="12"/>
      <c r="CB25" s="12"/>
      <c r="CC25" s="12"/>
    </row>
    <row r="26" spans="1:81" ht="15.75" x14ac:dyDescent="0.25">
      <c r="A26" s="303"/>
      <c r="B26" s="313"/>
      <c r="C26" s="313"/>
      <c r="D26" s="313"/>
      <c r="E26" s="313"/>
      <c r="F26" s="317"/>
      <c r="G26" s="319"/>
      <c r="H26" s="198" t="s">
        <v>15</v>
      </c>
      <c r="I26" s="197">
        <f>IF(Jan!W35=0,Jan!V35,AVERAGE(Jan!V35,Jan!W35))</f>
        <v>5.0158763638851207</v>
      </c>
      <c r="J26" s="197">
        <f>IF(Jan!Z35=0,Jan!Y35,AVERAGE(Jan!Z35,Jan!Y35))</f>
        <v>2.1686295971147018</v>
      </c>
      <c r="K26" s="197">
        <f>Jan!AB35</f>
        <v>6.235107001561984E-2</v>
      </c>
      <c r="L26" s="197">
        <f>IF(Jan!AD35=0,Jan!AC35,AVERAGE(Jan!AC35,Jan!AD35))</f>
        <v>1.2351450060237072</v>
      </c>
      <c r="M26" s="321"/>
      <c r="N26" s="319"/>
      <c r="O26" s="317"/>
      <c r="P26" s="322"/>
      <c r="Q26" s="12"/>
      <c r="R26" s="12"/>
      <c r="S26" s="12"/>
      <c r="T26" s="12"/>
      <c r="U26" s="12"/>
      <c r="V26" s="12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2"/>
      <c r="AV26" s="12"/>
      <c r="AW26" s="12"/>
      <c r="AX26" s="12"/>
      <c r="AY26" s="12"/>
      <c r="AZ26" s="12"/>
      <c r="BA26" s="12"/>
      <c r="BB26" s="12"/>
      <c r="BC26" s="12"/>
      <c r="BD26" s="12"/>
      <c r="BE26" s="12"/>
      <c r="BF26" s="12"/>
      <c r="BG26" s="12"/>
      <c r="BH26" s="12"/>
      <c r="BI26" s="12"/>
      <c r="BJ26" s="12"/>
      <c r="BK26" s="12"/>
      <c r="BL26" s="12"/>
      <c r="BM26" s="12"/>
      <c r="BN26" s="12"/>
      <c r="BO26" s="12"/>
      <c r="BP26" s="12"/>
      <c r="BQ26" s="12"/>
      <c r="BR26" s="12"/>
      <c r="BS26" s="12"/>
      <c r="BT26" s="12"/>
      <c r="BU26" s="12"/>
      <c r="BV26" s="12"/>
      <c r="BW26" s="12"/>
      <c r="BX26" s="12"/>
      <c r="BY26" s="12"/>
      <c r="BZ26" s="12"/>
      <c r="CA26" s="12"/>
      <c r="CB26" s="12"/>
      <c r="CC26" s="12"/>
    </row>
    <row r="27" spans="1:81" ht="15.75" x14ac:dyDescent="0.25">
      <c r="A27" s="323">
        <v>12</v>
      </c>
      <c r="B27" s="312">
        <f>Jan!E36</f>
        <v>902000</v>
      </c>
      <c r="C27" s="314">
        <f>Jan!H36</f>
        <v>0</v>
      </c>
      <c r="D27" s="312">
        <f>Jan!Q37*10*15000</f>
        <v>15000.000000003411</v>
      </c>
      <c r="E27" s="312">
        <f>Jan!I37</f>
        <v>878500</v>
      </c>
      <c r="F27" s="316">
        <f>Jan!J37+Jan!K37</f>
        <v>11.100000000000364</v>
      </c>
      <c r="G27" s="318">
        <f>Jan!S36</f>
        <v>0.25</v>
      </c>
      <c r="H27" s="198" t="s">
        <v>16</v>
      </c>
      <c r="I27" s="197">
        <f>Jan!X36</f>
        <v>61.591250000000002</v>
      </c>
      <c r="J27" s="197">
        <f>Jan!AA36</f>
        <v>16.5</v>
      </c>
      <c r="K27" s="197">
        <f>Jan!AB37</f>
        <v>0.46875</v>
      </c>
      <c r="L27" s="197">
        <f>Jan!AE36</f>
        <v>10</v>
      </c>
      <c r="M27" s="320">
        <f>Jan!AI36</f>
        <v>3.5000000000000003E-2</v>
      </c>
      <c r="N27" s="318">
        <f>Jan!AI38</f>
        <v>7.32</v>
      </c>
      <c r="O27" s="316">
        <f>Jan!AI37</f>
        <v>8.1</v>
      </c>
      <c r="P27" s="322">
        <f>Jan!R36</f>
        <v>0.91</v>
      </c>
      <c r="Q27" s="12"/>
      <c r="R27" s="12"/>
      <c r="S27" s="12"/>
      <c r="T27" s="12"/>
      <c r="U27" s="12"/>
      <c r="V27" s="12"/>
      <c r="W27" s="12"/>
      <c r="X27" s="12"/>
      <c r="Y27" s="12"/>
      <c r="Z27" s="12"/>
      <c r="AA27" s="12"/>
      <c r="AB27" s="12"/>
      <c r="AC27" s="12"/>
      <c r="AD27" s="12"/>
      <c r="AE27" s="12"/>
      <c r="AF27" s="12"/>
      <c r="AG27" s="12"/>
      <c r="AH27" s="12"/>
      <c r="AI27" s="12"/>
      <c r="AJ27" s="12"/>
      <c r="AK27" s="12"/>
      <c r="AL27" s="12"/>
      <c r="AM27" s="12"/>
      <c r="AN27" s="12"/>
      <c r="AO27" s="12"/>
      <c r="AP27" s="12"/>
      <c r="AQ27" s="12"/>
      <c r="AR27" s="12"/>
      <c r="AS27" s="12"/>
      <c r="AT27" s="12"/>
      <c r="AU27" s="12"/>
      <c r="AV27" s="12"/>
      <c r="AW27" s="12"/>
      <c r="AX27" s="12"/>
      <c r="AY27" s="12"/>
      <c r="AZ27" s="12"/>
      <c r="BA27" s="12"/>
      <c r="BB27" s="12"/>
      <c r="BC27" s="12"/>
      <c r="BD27" s="12"/>
      <c r="BE27" s="12"/>
      <c r="BF27" s="12"/>
      <c r="BG27" s="12"/>
      <c r="BH27" s="12"/>
      <c r="BI27" s="12"/>
      <c r="BJ27" s="12"/>
      <c r="BK27" s="12"/>
      <c r="BL27" s="12"/>
      <c r="BM27" s="12"/>
      <c r="BN27" s="12"/>
      <c r="BO27" s="12"/>
      <c r="BP27" s="12"/>
      <c r="BQ27" s="12"/>
      <c r="BR27" s="12"/>
      <c r="BS27" s="12"/>
      <c r="BT27" s="12"/>
      <c r="BU27" s="12"/>
      <c r="BV27" s="12"/>
      <c r="BW27" s="12"/>
      <c r="BX27" s="12"/>
      <c r="BY27" s="12"/>
      <c r="BZ27" s="12"/>
      <c r="CA27" s="12"/>
      <c r="CB27" s="12"/>
      <c r="CC27" s="12"/>
    </row>
    <row r="28" spans="1:81" ht="15.75" x14ac:dyDescent="0.25">
      <c r="A28" s="303"/>
      <c r="B28" s="313"/>
      <c r="C28" s="315"/>
      <c r="D28" s="313"/>
      <c r="E28" s="313"/>
      <c r="F28" s="317"/>
      <c r="G28" s="319"/>
      <c r="H28" s="198" t="s">
        <v>15</v>
      </c>
      <c r="I28" s="197">
        <f>IF(Jan!W38=0,Jan!V38,AVERAGE(Jan!V38,Jan!W38))</f>
        <v>8.1874079450408637</v>
      </c>
      <c r="J28" s="197">
        <f>IF(Jan!Z38=0,Jan!Y38,AVERAGE(Jan!Z38,Jan!Y38))</f>
        <v>2.1933672574135814</v>
      </c>
      <c r="K28" s="197">
        <f>Jan!AB38</f>
        <v>6.2311569812885832E-2</v>
      </c>
      <c r="L28" s="197">
        <f>IF(Jan!AD38=0,Jan!AC38,AVERAGE(Jan!AC38,Jan!AD38))</f>
        <v>1.3293134893415643</v>
      </c>
      <c r="M28" s="321"/>
      <c r="N28" s="319"/>
      <c r="O28" s="317"/>
      <c r="P28" s="322"/>
      <c r="Q28" s="12"/>
      <c r="R28" s="12"/>
      <c r="S28" s="12"/>
      <c r="T28" s="12"/>
      <c r="U28" s="12"/>
      <c r="V28" s="12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2"/>
      <c r="AV28" s="12"/>
      <c r="AW28" s="12"/>
      <c r="AX28" s="12"/>
      <c r="AY28" s="12"/>
      <c r="AZ28" s="12"/>
      <c r="BA28" s="12"/>
      <c r="BB28" s="12"/>
      <c r="BC28" s="12"/>
      <c r="BD28" s="12"/>
      <c r="BE28" s="12"/>
      <c r="BF28" s="12"/>
      <c r="BG28" s="12"/>
      <c r="BH28" s="12"/>
      <c r="BI28" s="12"/>
      <c r="BJ28" s="12"/>
      <c r="BK28" s="12"/>
      <c r="BL28" s="12"/>
      <c r="BM28" s="12"/>
      <c r="BN28" s="12"/>
      <c r="BO28" s="12"/>
      <c r="BP28" s="12"/>
      <c r="BQ28" s="12"/>
      <c r="BR28" s="12"/>
      <c r="BS28" s="12"/>
      <c r="BT28" s="12"/>
      <c r="BU28" s="12"/>
      <c r="BV28" s="12"/>
      <c r="BW28" s="12"/>
      <c r="BX28" s="12"/>
      <c r="BY28" s="12"/>
      <c r="BZ28" s="12"/>
      <c r="CA28" s="12"/>
      <c r="CB28" s="12"/>
      <c r="CC28" s="12"/>
    </row>
    <row r="29" spans="1:81" ht="15.75" x14ac:dyDescent="0.25">
      <c r="A29" s="323">
        <v>13</v>
      </c>
      <c r="B29" s="312">
        <f>Jan!E39</f>
        <v>1108000</v>
      </c>
      <c r="C29" s="312">
        <f>Jan!H39</f>
        <v>36000</v>
      </c>
      <c r="D29" s="314">
        <f>Jan!Q40*10*15000</f>
        <v>0</v>
      </c>
      <c r="E29" s="312">
        <f>Jan!I40</f>
        <v>974400</v>
      </c>
      <c r="F29" s="316">
        <f>Jan!J40+Jan!K40</f>
        <v>13.399999999999636</v>
      </c>
      <c r="G29" s="318">
        <f>Jan!S39</f>
        <v>0.22</v>
      </c>
      <c r="H29" s="198" t="s">
        <v>16</v>
      </c>
      <c r="I29" s="197">
        <f>Jan!X39</f>
        <v>30.795625000000001</v>
      </c>
      <c r="J29" s="197">
        <f>Jan!AA39</f>
        <v>20.075000000000003</v>
      </c>
      <c r="K29" s="197">
        <f>Jan!AB40</f>
        <v>0.59375</v>
      </c>
      <c r="L29" s="197">
        <f>Jan!AE39</f>
        <v>13</v>
      </c>
      <c r="M29" s="320">
        <f>Jan!AI39</f>
        <v>3.2000000000000001E-2</v>
      </c>
      <c r="N29" s="318">
        <f>Jan!AI41</f>
        <v>7.4</v>
      </c>
      <c r="O29" s="316">
        <f>Jan!AI40</f>
        <v>8.3000000000000007</v>
      </c>
      <c r="P29" s="322">
        <f>Jan!R39</f>
        <v>0.92</v>
      </c>
      <c r="Q29" s="12"/>
      <c r="R29" s="12"/>
      <c r="S29" s="12"/>
      <c r="T29" s="12"/>
      <c r="U29" s="12"/>
      <c r="V29" s="12"/>
      <c r="W29" s="12"/>
      <c r="X29" s="12"/>
      <c r="Y29" s="12"/>
      <c r="Z29" s="12"/>
      <c r="AA29" s="12"/>
      <c r="AB29" s="12"/>
      <c r="AC29" s="12"/>
      <c r="AD29" s="12"/>
      <c r="AE29" s="12"/>
      <c r="AF29" s="12"/>
      <c r="AG29" s="12"/>
      <c r="AH29" s="12"/>
      <c r="AI29" s="12"/>
      <c r="AJ29" s="12"/>
      <c r="AK29" s="12"/>
      <c r="AL29" s="12"/>
      <c r="AM29" s="12"/>
      <c r="AN29" s="12"/>
      <c r="AO29" s="12"/>
      <c r="AP29" s="12"/>
      <c r="AQ29" s="12"/>
      <c r="AR29" s="12"/>
      <c r="AS29" s="12"/>
      <c r="AT29" s="12"/>
      <c r="AU29" s="12"/>
      <c r="AV29" s="12"/>
      <c r="AW29" s="12"/>
      <c r="AX29" s="12"/>
      <c r="AY29" s="12"/>
      <c r="AZ29" s="12"/>
      <c r="BA29" s="12"/>
      <c r="BB29" s="12"/>
      <c r="BC29" s="12"/>
      <c r="BD29" s="12"/>
      <c r="BE29" s="12"/>
      <c r="BF29" s="12"/>
      <c r="BG29" s="12"/>
      <c r="BH29" s="12"/>
      <c r="BI29" s="12"/>
      <c r="BJ29" s="12"/>
      <c r="BK29" s="12"/>
      <c r="BL29" s="12"/>
      <c r="BM29" s="12"/>
      <c r="BN29" s="12"/>
      <c r="BO29" s="12"/>
      <c r="BP29" s="12"/>
      <c r="BQ29" s="12"/>
      <c r="BR29" s="12"/>
      <c r="BS29" s="12"/>
      <c r="BT29" s="12"/>
      <c r="BU29" s="12"/>
      <c r="BV29" s="12"/>
      <c r="BW29" s="12"/>
      <c r="BX29" s="12"/>
      <c r="BY29" s="12"/>
      <c r="BZ29" s="12"/>
      <c r="CA29" s="12"/>
      <c r="CB29" s="12"/>
      <c r="CC29" s="12"/>
    </row>
    <row r="30" spans="1:81" ht="15.75" x14ac:dyDescent="0.25">
      <c r="A30" s="303"/>
      <c r="B30" s="313"/>
      <c r="C30" s="313"/>
      <c r="D30" s="315"/>
      <c r="E30" s="313"/>
      <c r="F30" s="317"/>
      <c r="G30" s="319"/>
      <c r="H30" s="198" t="s">
        <v>15</v>
      </c>
      <c r="I30" s="197">
        <f>IF(Jan!W41=0,Jan!V41,AVERAGE(Jan!V41,Jan!W41))</f>
        <v>3.3326001653550801</v>
      </c>
      <c r="J30" s="197">
        <f>IF(Jan!Z41=0,Jan!Y41,AVERAGE(Jan!Z41,Jan!Y41))</f>
        <v>2.1724497658191138</v>
      </c>
      <c r="K30" s="197">
        <f>Jan!AB41</f>
        <v>6.425365123064003E-2</v>
      </c>
      <c r="L30" s="197">
        <f>IF(Jan!AD41=0,Jan!AC41,AVERAGE(Jan!AC41,Jan!AD41))</f>
        <v>1.4068167848392763</v>
      </c>
      <c r="M30" s="321"/>
      <c r="N30" s="319"/>
      <c r="O30" s="317"/>
      <c r="P30" s="322"/>
      <c r="Q30" s="12"/>
      <c r="R30" s="12"/>
      <c r="S30" s="12"/>
      <c r="T30" s="12"/>
      <c r="U30" s="12"/>
      <c r="V30" s="12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2"/>
      <c r="AV30" s="12"/>
      <c r="AW30" s="12"/>
      <c r="AX30" s="12"/>
      <c r="AY30" s="12"/>
      <c r="AZ30" s="12"/>
      <c r="BA30" s="12"/>
      <c r="BB30" s="12"/>
      <c r="BC30" s="12"/>
      <c r="BD30" s="12"/>
      <c r="BE30" s="12"/>
      <c r="BF30" s="12"/>
      <c r="BG30" s="12"/>
      <c r="BH30" s="12"/>
      <c r="BI30" s="12"/>
      <c r="BJ30" s="12"/>
      <c r="BK30" s="12"/>
      <c r="BL30" s="12"/>
      <c r="BM30" s="12"/>
      <c r="BN30" s="12"/>
      <c r="BO30" s="12"/>
      <c r="BP30" s="12"/>
      <c r="BQ30" s="12"/>
      <c r="BR30" s="12"/>
      <c r="BS30" s="12"/>
      <c r="BT30" s="12"/>
      <c r="BU30" s="12"/>
      <c r="BV30" s="12"/>
      <c r="BW30" s="12"/>
      <c r="BX30" s="12"/>
      <c r="BY30" s="12"/>
      <c r="BZ30" s="12"/>
      <c r="CA30" s="12"/>
      <c r="CB30" s="12"/>
      <c r="CC30" s="12"/>
    </row>
    <row r="31" spans="1:81" ht="15.75" x14ac:dyDescent="0.25">
      <c r="A31" s="323">
        <v>14</v>
      </c>
      <c r="B31" s="312">
        <f>Jan!E42</f>
        <v>899000</v>
      </c>
      <c r="C31" s="312">
        <f>Jan!H42</f>
        <v>35000</v>
      </c>
      <c r="D31" s="312">
        <f>Jan!Q43*10*15000</f>
        <v>14999.999999999147</v>
      </c>
      <c r="E31" s="312">
        <f>Jan!I43</f>
        <v>991500</v>
      </c>
      <c r="F31" s="316">
        <f>Jan!J43+Jan!K43</f>
        <v>10.900000000000546</v>
      </c>
      <c r="G31" s="318">
        <f>Jan!S42</f>
        <v>0.01</v>
      </c>
      <c r="H31" s="198" t="s">
        <v>16</v>
      </c>
      <c r="I31" s="197">
        <f>Jan!X42</f>
        <v>21.996874999999999</v>
      </c>
      <c r="J31" s="197">
        <f>Jan!AA42</f>
        <v>16.225000000000001</v>
      </c>
      <c r="K31" s="197">
        <f>Jan!AB43</f>
        <v>0.5</v>
      </c>
      <c r="L31" s="197">
        <f>Jan!AE42</f>
        <v>11</v>
      </c>
      <c r="M31" s="320">
        <f>Jan!AI42</f>
        <v>3.3000000000000002E-2</v>
      </c>
      <c r="N31" s="318">
        <f>Jan!AI44</f>
        <v>7.6</v>
      </c>
      <c r="O31" s="316">
        <f>Jan!AI43</f>
        <v>8.6</v>
      </c>
      <c r="P31" s="322">
        <f>Jan!R42</f>
        <v>0.95</v>
      </c>
      <c r="Q31" s="12"/>
      <c r="R31" s="12"/>
      <c r="S31" s="12"/>
      <c r="T31" s="12"/>
      <c r="U31" s="12"/>
      <c r="V31" s="12"/>
      <c r="W31" s="12"/>
      <c r="X31" s="12"/>
      <c r="Y31" s="12"/>
      <c r="Z31" s="12"/>
      <c r="AA31" s="12"/>
      <c r="AB31" s="12"/>
      <c r="AC31" s="12"/>
      <c r="AD31" s="12"/>
      <c r="AE31" s="12"/>
      <c r="AF31" s="12"/>
      <c r="AG31" s="12"/>
      <c r="AH31" s="12"/>
      <c r="AI31" s="12"/>
      <c r="AJ31" s="12"/>
      <c r="AK31" s="12"/>
      <c r="AL31" s="12"/>
      <c r="AM31" s="12"/>
      <c r="AN31" s="12"/>
      <c r="AO31" s="12"/>
      <c r="AP31" s="12"/>
      <c r="AQ31" s="12"/>
      <c r="AR31" s="12"/>
      <c r="AS31" s="12"/>
      <c r="AT31" s="12"/>
      <c r="AU31" s="12"/>
      <c r="AV31" s="12"/>
      <c r="AW31" s="12"/>
      <c r="AX31" s="12"/>
      <c r="AY31" s="12"/>
      <c r="AZ31" s="12"/>
      <c r="BA31" s="12"/>
      <c r="BB31" s="12"/>
      <c r="BC31" s="12"/>
      <c r="BD31" s="12"/>
      <c r="BE31" s="12"/>
      <c r="BF31" s="12"/>
      <c r="BG31" s="12"/>
      <c r="BH31" s="12"/>
      <c r="BI31" s="12"/>
      <c r="BJ31" s="12"/>
      <c r="BK31" s="12"/>
      <c r="BL31" s="12"/>
      <c r="BM31" s="12"/>
      <c r="BN31" s="12"/>
      <c r="BO31" s="12"/>
      <c r="BP31" s="12"/>
      <c r="BQ31" s="12"/>
      <c r="BR31" s="12"/>
      <c r="BS31" s="12"/>
      <c r="BT31" s="12"/>
      <c r="BU31" s="12"/>
      <c r="BV31" s="12"/>
      <c r="BW31" s="12"/>
      <c r="BX31" s="12"/>
      <c r="BY31" s="12"/>
      <c r="BZ31" s="12"/>
      <c r="CA31" s="12"/>
      <c r="CB31" s="12"/>
      <c r="CC31" s="12"/>
    </row>
    <row r="32" spans="1:81" ht="15.75" x14ac:dyDescent="0.25">
      <c r="A32" s="303"/>
      <c r="B32" s="313"/>
      <c r="C32" s="313"/>
      <c r="D32" s="313"/>
      <c r="E32" s="313"/>
      <c r="F32" s="317"/>
      <c r="G32" s="319"/>
      <c r="H32" s="198" t="s">
        <v>15</v>
      </c>
      <c r="I32" s="197">
        <f>IF(Jan!W44=0,Jan!V44,AVERAGE(Jan!V44, Jan!W44))</f>
        <v>2.9338320222576111</v>
      </c>
      <c r="J32" s="197">
        <f>IF(Jan!Z44=0,Jan!Y44,AVERAGE(Jan!Z44,Jan!Y44))</f>
        <v>2.1640085039865773</v>
      </c>
      <c r="K32" s="197">
        <f>Jan!AB44</f>
        <v>6.6687473158292057E-2</v>
      </c>
      <c r="L32" s="197">
        <f>IF(Jan!AD44=0,Jan!AC44,AVERAGE(Jan!AC44,Jan!AD44))</f>
        <v>1.4671244094824252</v>
      </c>
      <c r="M32" s="321"/>
      <c r="N32" s="319"/>
      <c r="O32" s="317"/>
      <c r="P32" s="322"/>
      <c r="Q32" s="12"/>
      <c r="R32" s="12"/>
      <c r="S32" s="12"/>
      <c r="T32" s="12"/>
      <c r="U32" s="12"/>
      <c r="V32" s="12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2"/>
      <c r="AV32" s="12"/>
      <c r="AW32" s="12"/>
      <c r="AX32" s="12"/>
      <c r="AY32" s="12"/>
      <c r="AZ32" s="12"/>
      <c r="BA32" s="12"/>
      <c r="BB32" s="12"/>
      <c r="BC32" s="12"/>
      <c r="BD32" s="12"/>
      <c r="BE32" s="12"/>
      <c r="BF32" s="12"/>
      <c r="BG32" s="12"/>
      <c r="BH32" s="12"/>
      <c r="BI32" s="12"/>
      <c r="BJ32" s="12"/>
      <c r="BK32" s="12"/>
      <c r="BL32" s="12"/>
      <c r="BM32" s="12"/>
      <c r="BN32" s="12"/>
      <c r="BO32" s="12"/>
      <c r="BP32" s="12"/>
      <c r="BQ32" s="12"/>
      <c r="BR32" s="12"/>
      <c r="BS32" s="12"/>
      <c r="BT32" s="12"/>
      <c r="BU32" s="12"/>
      <c r="BV32" s="12"/>
      <c r="BW32" s="12"/>
      <c r="BX32" s="12"/>
      <c r="BY32" s="12"/>
      <c r="BZ32" s="12"/>
      <c r="CA32" s="12"/>
      <c r="CB32" s="12"/>
      <c r="CC32" s="12"/>
    </row>
    <row r="33" spans="1:81" ht="15.75" x14ac:dyDescent="0.25">
      <c r="A33" s="323">
        <v>15</v>
      </c>
      <c r="B33" s="312">
        <f>Jan!E45</f>
        <v>976000</v>
      </c>
      <c r="C33" s="314">
        <f>Jan!H45</f>
        <v>0</v>
      </c>
      <c r="D33" s="314">
        <f>Jan!Q46*10*15000</f>
        <v>0</v>
      </c>
      <c r="E33" s="312">
        <f>Jan!I46</f>
        <v>958900</v>
      </c>
      <c r="F33" s="316">
        <f>Jan!J46+Jan!K46</f>
        <v>12.199999999999818</v>
      </c>
      <c r="G33" s="318">
        <f>Jan!S45</f>
        <v>0.41</v>
      </c>
      <c r="H33" s="198" t="s">
        <v>16</v>
      </c>
      <c r="I33" s="197">
        <f>Jan!X45</f>
        <v>21.996874999999999</v>
      </c>
      <c r="J33" s="197">
        <f>Jan!AA45</f>
        <v>18.150000000000002</v>
      </c>
      <c r="K33" s="197">
        <f>Jan!AB46</f>
        <v>0.53125</v>
      </c>
      <c r="L33" s="197">
        <f>Jan!AE45</f>
        <v>12</v>
      </c>
      <c r="M33" s="320">
        <f>Jan!AI45</f>
        <v>4.9000000000000002E-2</v>
      </c>
      <c r="N33" s="318">
        <f>Jan!AI47</f>
        <v>7.69</v>
      </c>
      <c r="O33" s="316">
        <f>Jan!AI46</f>
        <v>8</v>
      </c>
      <c r="P33" s="322">
        <f>Jan!R45</f>
        <v>0.99</v>
      </c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</row>
    <row r="34" spans="1:81" ht="15.75" x14ac:dyDescent="0.25">
      <c r="A34" s="303"/>
      <c r="B34" s="313"/>
      <c r="C34" s="315"/>
      <c r="D34" s="315"/>
      <c r="E34" s="313"/>
      <c r="F34" s="317"/>
      <c r="G34" s="319"/>
      <c r="H34" s="198" t="s">
        <v>15</v>
      </c>
      <c r="I34" s="197">
        <f>IF(Jan!W47=0,Jan!V47,AVERAGE(Jan!V47,Jan!W47))</f>
        <v>2.7023719139442544</v>
      </c>
      <c r="J34" s="197">
        <f>IF(Jan!Z47=0,Jan!Y47,AVERAGE(Jan!Z47,Jan!Y47))</f>
        <v>2.2297735582026186</v>
      </c>
      <c r="K34" s="197">
        <f>Jan!AB47</f>
        <v>6.5265410622321815E-2</v>
      </c>
      <c r="L34" s="197">
        <f>IF(Jan!AD47=0,Jan!AC47,AVERAGE(Jan!AC47,Jan!AD47))</f>
        <v>1.4742304517042104</v>
      </c>
      <c r="M34" s="321"/>
      <c r="N34" s="319"/>
      <c r="O34" s="317"/>
      <c r="P34" s="322"/>
      <c r="Q34" s="12"/>
      <c r="R34" s="12"/>
      <c r="S34" s="12"/>
      <c r="T34" s="12"/>
      <c r="U34" s="12"/>
      <c r="V34" s="12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2"/>
      <c r="AV34" s="12"/>
      <c r="AW34" s="12"/>
      <c r="AX34" s="12"/>
      <c r="AY34" s="12"/>
      <c r="AZ34" s="12"/>
      <c r="BA34" s="12"/>
      <c r="BB34" s="12"/>
      <c r="BC34" s="12"/>
      <c r="BD34" s="12"/>
      <c r="BE34" s="12"/>
      <c r="BF34" s="12"/>
      <c r="BG34" s="12"/>
      <c r="BH34" s="12"/>
      <c r="BI34" s="12"/>
      <c r="BJ34" s="12"/>
      <c r="BK34" s="12"/>
      <c r="BL34" s="12"/>
      <c r="BM34" s="12"/>
      <c r="BN34" s="12"/>
      <c r="BO34" s="12"/>
      <c r="BP34" s="12"/>
      <c r="BQ34" s="12"/>
      <c r="BR34" s="12"/>
      <c r="BS34" s="12"/>
      <c r="BT34" s="12"/>
      <c r="BU34" s="12"/>
      <c r="BV34" s="12"/>
      <c r="BW34" s="12"/>
      <c r="BX34" s="12"/>
      <c r="BY34" s="12"/>
      <c r="BZ34" s="12"/>
      <c r="CA34" s="12"/>
      <c r="CB34" s="12"/>
      <c r="CC34" s="12"/>
    </row>
    <row r="35" spans="1:81" ht="15.75" x14ac:dyDescent="0.25">
      <c r="A35" s="323">
        <v>16</v>
      </c>
      <c r="B35" s="312">
        <f>Jan!E48</f>
        <v>1129000</v>
      </c>
      <c r="C35" s="312">
        <f>Jan!H48</f>
        <v>35000</v>
      </c>
      <c r="D35" s="312">
        <f>Jan!Q49*10*15000</f>
        <v>14999.999999999147</v>
      </c>
      <c r="E35" s="312">
        <f>Jan!I49</f>
        <v>1033600</v>
      </c>
      <c r="F35" s="316">
        <f>Jan!J49+Jan!K49</f>
        <v>13.699999999999818</v>
      </c>
      <c r="G35" s="318">
        <f>Jan!S48</f>
        <v>0.03</v>
      </c>
      <c r="H35" s="198" t="s">
        <v>16</v>
      </c>
      <c r="I35" s="197">
        <f>Jan!X48</f>
        <v>30.795625000000001</v>
      </c>
      <c r="J35" s="197">
        <f>Jan!AA48</f>
        <v>20.625</v>
      </c>
      <c r="K35" s="197">
        <f>Jan!AB49</f>
        <v>0.625</v>
      </c>
      <c r="L35" s="197">
        <f>Jan!AE48</f>
        <v>13</v>
      </c>
      <c r="M35" s="320">
        <f>Jan!AI48</f>
        <v>3.4000000000000002E-2</v>
      </c>
      <c r="N35" s="318">
        <f>Jan!AI50</f>
        <v>7.69</v>
      </c>
      <c r="O35" s="316">
        <f>Jan!AI49</f>
        <v>8.1999999999999993</v>
      </c>
      <c r="P35" s="322">
        <f>Jan!R48</f>
        <v>1.08</v>
      </c>
      <c r="Q35" s="12"/>
      <c r="R35" s="12"/>
      <c r="S35" s="12"/>
      <c r="T35" s="12"/>
      <c r="U35" s="12"/>
      <c r="V35" s="12"/>
      <c r="W35" s="12"/>
      <c r="X35" s="12"/>
      <c r="Y35" s="12"/>
      <c r="Z35" s="12"/>
      <c r="AA35" s="12"/>
      <c r="AB35" s="12"/>
      <c r="AC35" s="12"/>
      <c r="AD35" s="12"/>
      <c r="AE35" s="12"/>
      <c r="AF35" s="12"/>
      <c r="AG35" s="12"/>
      <c r="AH35" s="12"/>
      <c r="AI35" s="12"/>
      <c r="AJ35" s="12"/>
      <c r="AK35" s="12"/>
      <c r="AL35" s="12"/>
      <c r="AM35" s="12"/>
      <c r="AN35" s="12"/>
      <c r="AO35" s="12"/>
      <c r="AP35" s="12"/>
      <c r="AQ35" s="12"/>
      <c r="AR35" s="12"/>
      <c r="AS35" s="12"/>
      <c r="AT35" s="12"/>
      <c r="AU35" s="12"/>
      <c r="AV35" s="12"/>
      <c r="AW35" s="12"/>
      <c r="AX35" s="12"/>
      <c r="AY35" s="12"/>
      <c r="AZ35" s="12"/>
      <c r="BA35" s="12"/>
      <c r="BB35" s="12"/>
      <c r="BC35" s="12"/>
      <c r="BD35" s="12"/>
      <c r="BE35" s="12"/>
      <c r="BF35" s="12"/>
      <c r="BG35" s="12"/>
      <c r="BH35" s="12"/>
      <c r="BI35" s="12"/>
      <c r="BJ35" s="12"/>
      <c r="BK35" s="12"/>
      <c r="BL35" s="12"/>
      <c r="BM35" s="12"/>
      <c r="BN35" s="12"/>
      <c r="BO35" s="12"/>
      <c r="BP35" s="12"/>
      <c r="BQ35" s="12"/>
      <c r="BR35" s="12"/>
      <c r="BS35" s="12"/>
      <c r="BT35" s="12"/>
      <c r="BU35" s="12"/>
      <c r="BV35" s="12"/>
      <c r="BW35" s="12"/>
      <c r="BX35" s="12"/>
      <c r="BY35" s="12"/>
      <c r="BZ35" s="12"/>
      <c r="CA35" s="12"/>
      <c r="CB35" s="12"/>
      <c r="CC35" s="12"/>
    </row>
    <row r="36" spans="1:81" ht="15.75" x14ac:dyDescent="0.25">
      <c r="A36" s="303"/>
      <c r="B36" s="313"/>
      <c r="C36" s="313"/>
      <c r="D36" s="313"/>
      <c r="E36" s="313"/>
      <c r="F36" s="317"/>
      <c r="G36" s="319"/>
      <c r="H36" s="198" t="s">
        <v>15</v>
      </c>
      <c r="I36" s="197">
        <f>IF(Jan!W50=0,Jan!V50,AVERAGE(Jan!V50,Jan!W50))</f>
        <v>3.2706120311899283</v>
      </c>
      <c r="J36" s="197">
        <f>IF(Jan!Z50=0,Jan!Y50,AVERAGE(Jan!Z50,Jan!Y50))</f>
        <v>2.1904531290822082</v>
      </c>
      <c r="K36" s="197">
        <f>Jan!AB50</f>
        <v>6.6377367547945695E-2</v>
      </c>
      <c r="L36" s="197">
        <f>IF(Jan!AD50=0,Jan!AC50,AVERAGE(Jan!AC50,Jan!AD50))</f>
        <v>1.3806492449972705</v>
      </c>
      <c r="M36" s="321"/>
      <c r="N36" s="319"/>
      <c r="O36" s="317"/>
      <c r="P36" s="322"/>
      <c r="Q36" s="12"/>
      <c r="R36" s="12"/>
      <c r="S36" s="12"/>
      <c r="T36" s="12"/>
      <c r="U36" s="12"/>
      <c r="V36" s="12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2"/>
      <c r="AV36" s="12"/>
      <c r="AW36" s="12"/>
      <c r="AX36" s="12"/>
      <c r="AY36" s="12"/>
      <c r="AZ36" s="12"/>
      <c r="BA36" s="12"/>
      <c r="BB36" s="12"/>
      <c r="BC36" s="12"/>
      <c r="BD36" s="12"/>
      <c r="BE36" s="12"/>
      <c r="BF36" s="12"/>
      <c r="BG36" s="12"/>
      <c r="BH36" s="12"/>
      <c r="BI36" s="12"/>
      <c r="BJ36" s="12"/>
      <c r="BK36" s="12"/>
      <c r="BL36" s="12"/>
      <c r="BM36" s="12"/>
      <c r="BN36" s="12"/>
      <c r="BO36" s="12"/>
      <c r="BP36" s="12"/>
      <c r="BQ36" s="12"/>
      <c r="BR36" s="12"/>
      <c r="BS36" s="12"/>
      <c r="BT36" s="12"/>
      <c r="BU36" s="12"/>
      <c r="BV36" s="12"/>
      <c r="BW36" s="12"/>
      <c r="BX36" s="12"/>
      <c r="BY36" s="12"/>
      <c r="BZ36" s="12"/>
      <c r="CA36" s="12"/>
      <c r="CB36" s="12"/>
      <c r="CC36" s="12"/>
    </row>
    <row r="37" spans="1:81" ht="15.75" x14ac:dyDescent="0.25">
      <c r="A37" s="323">
        <v>17</v>
      </c>
      <c r="B37" s="312">
        <f>Jan!E51</f>
        <v>836000</v>
      </c>
      <c r="C37" s="314">
        <f>Jan!H51</f>
        <v>0</v>
      </c>
      <c r="D37" s="314">
        <f>Jan!Q52*10*15000</f>
        <v>0</v>
      </c>
      <c r="E37" s="312">
        <f>Jan!I52</f>
        <v>867400</v>
      </c>
      <c r="F37" s="316">
        <f>Jan!J52+Jan!K52</f>
        <v>10.399999999999636</v>
      </c>
      <c r="G37" s="318">
        <f>Jan!S51</f>
        <v>0.09</v>
      </c>
      <c r="H37" s="198" t="s">
        <v>16</v>
      </c>
      <c r="I37" s="197">
        <f>Jan!X51</f>
        <v>21.996874999999999</v>
      </c>
      <c r="J37" s="197">
        <f>Jan!AA51</f>
        <v>15.675000000000001</v>
      </c>
      <c r="K37" s="197">
        <f>Jan!AB52</f>
        <v>0.53125</v>
      </c>
      <c r="L37" s="197">
        <f>Jan!AE51</f>
        <v>10</v>
      </c>
      <c r="M37" s="320">
        <f>Jan!AI51</f>
        <v>0.03</v>
      </c>
      <c r="N37" s="318">
        <f>Jan!AI53</f>
        <v>7.6</v>
      </c>
      <c r="O37" s="316">
        <f>Jan!AI52</f>
        <v>8.6999999999999993</v>
      </c>
      <c r="P37" s="322">
        <f>Jan!R51</f>
        <v>1.07</v>
      </c>
      <c r="Q37" s="12"/>
      <c r="R37" s="12"/>
      <c r="S37" s="12"/>
      <c r="T37" s="12"/>
      <c r="U37" s="12"/>
      <c r="V37" s="12"/>
      <c r="W37" s="12"/>
      <c r="X37" s="12"/>
      <c r="Y37" s="12"/>
      <c r="Z37" s="12"/>
      <c r="AA37" s="12"/>
      <c r="AB37" s="12"/>
      <c r="AC37" s="12"/>
      <c r="AD37" s="12"/>
      <c r="AE37" s="12"/>
      <c r="AF37" s="12"/>
      <c r="AG37" s="12"/>
      <c r="AH37" s="12"/>
      <c r="AI37" s="12"/>
      <c r="AJ37" s="12"/>
      <c r="AK37" s="12"/>
      <c r="AL37" s="12"/>
      <c r="AM37" s="12"/>
      <c r="AN37" s="12"/>
      <c r="AO37" s="12"/>
      <c r="AP37" s="12"/>
      <c r="AQ37" s="12"/>
      <c r="AR37" s="12"/>
      <c r="AS37" s="12"/>
      <c r="AT37" s="12"/>
      <c r="AU37" s="12"/>
      <c r="AV37" s="12"/>
      <c r="AW37" s="12"/>
      <c r="AX37" s="12"/>
      <c r="AY37" s="12"/>
      <c r="AZ37" s="12"/>
      <c r="BA37" s="12"/>
      <c r="BB37" s="12"/>
      <c r="BC37" s="12"/>
      <c r="BD37" s="12"/>
      <c r="BE37" s="12"/>
      <c r="BF37" s="12"/>
      <c r="BG37" s="12"/>
      <c r="BH37" s="12"/>
      <c r="BI37" s="12"/>
      <c r="BJ37" s="12"/>
      <c r="BK37" s="12"/>
      <c r="BL37" s="12"/>
      <c r="BM37" s="12"/>
      <c r="BN37" s="12"/>
      <c r="BO37" s="12"/>
      <c r="BP37" s="12"/>
      <c r="BQ37" s="12"/>
      <c r="BR37" s="12"/>
      <c r="BS37" s="12"/>
      <c r="BT37" s="12"/>
      <c r="BU37" s="12"/>
      <c r="BV37" s="12"/>
      <c r="BW37" s="12"/>
      <c r="BX37" s="12"/>
      <c r="BY37" s="12"/>
      <c r="BZ37" s="12"/>
      <c r="CA37" s="12"/>
      <c r="CB37" s="12"/>
      <c r="CC37" s="12"/>
    </row>
    <row r="38" spans="1:81" ht="15.75" x14ac:dyDescent="0.25">
      <c r="A38" s="303"/>
      <c r="B38" s="313"/>
      <c r="C38" s="315"/>
      <c r="D38" s="315"/>
      <c r="E38" s="313"/>
      <c r="F38" s="317"/>
      <c r="G38" s="319"/>
      <c r="H38" s="198" t="s">
        <v>15</v>
      </c>
      <c r="I38" s="197">
        <f>IF(Jan!W53=0,Jan!V53,AVERAGE(Jan!V53,Jan!W53))</f>
        <v>3.1549222344612349</v>
      </c>
      <c r="J38" s="197">
        <f>IF(Jan!Z53=0,Jan!Y53,AVERAGE(Jan!Z53,Jan!Y53))</f>
        <v>2.2482014388489211</v>
      </c>
      <c r="K38" s="197">
        <f>Jan!AB53</f>
        <v>7.6195024841370931E-2</v>
      </c>
      <c r="L38" s="197">
        <f>IF(Jan!AD53=0,Jan!AC53,AVERAGE(Jan!AC53,Jan!AD53))</f>
        <v>1.434259291131688</v>
      </c>
      <c r="M38" s="321"/>
      <c r="N38" s="319"/>
      <c r="O38" s="317"/>
      <c r="P38" s="322"/>
      <c r="Q38" s="12"/>
      <c r="R38" s="12"/>
      <c r="S38" s="12"/>
      <c r="T38" s="12"/>
      <c r="U38" s="12"/>
      <c r="V38" s="12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2"/>
      <c r="AV38" s="12"/>
      <c r="AW38" s="12"/>
      <c r="AX38" s="12"/>
      <c r="AY38" s="12"/>
      <c r="AZ38" s="12"/>
      <c r="BA38" s="12"/>
      <c r="BB38" s="12"/>
      <c r="BC38" s="12"/>
      <c r="BD38" s="12"/>
      <c r="BE38" s="12"/>
      <c r="BF38" s="12"/>
      <c r="BG38" s="12"/>
      <c r="BH38" s="12"/>
      <c r="BI38" s="12"/>
      <c r="BJ38" s="12"/>
      <c r="BK38" s="12"/>
      <c r="BL38" s="12"/>
      <c r="BM38" s="12"/>
      <c r="BN38" s="12"/>
      <c r="BO38" s="12"/>
      <c r="BP38" s="12"/>
      <c r="BQ38" s="12"/>
      <c r="BR38" s="12"/>
      <c r="BS38" s="12"/>
      <c r="BT38" s="12"/>
      <c r="BU38" s="12"/>
      <c r="BV38" s="12"/>
      <c r="BW38" s="12"/>
      <c r="BX38" s="12"/>
      <c r="BY38" s="12"/>
      <c r="BZ38" s="12"/>
      <c r="CA38" s="12"/>
      <c r="CB38" s="12"/>
      <c r="CC38" s="12"/>
    </row>
    <row r="39" spans="1:81" ht="15.75" x14ac:dyDescent="0.25">
      <c r="A39" s="323">
        <v>18</v>
      </c>
      <c r="B39" s="312">
        <f>Jan!E54</f>
        <v>1006000</v>
      </c>
      <c r="C39" s="312">
        <f>Jan!H54</f>
        <v>35000</v>
      </c>
      <c r="D39" s="312">
        <f>Jan!Q55*10*15000</f>
        <v>0</v>
      </c>
      <c r="E39" s="312">
        <f>Jan!I55</f>
        <v>1060000</v>
      </c>
      <c r="F39" s="316">
        <f>Jan!J55+Jan!K55</f>
        <v>12.200000000000728</v>
      </c>
      <c r="G39" s="318">
        <f>Jan!S54</f>
        <v>0.01</v>
      </c>
      <c r="H39" s="198" t="s">
        <v>16</v>
      </c>
      <c r="I39" s="197">
        <f>Jan!X54</f>
        <v>21.996874999999999</v>
      </c>
      <c r="J39" s="197">
        <f>Jan!AA54</f>
        <v>20.900000000000002</v>
      </c>
      <c r="K39" s="197">
        <f>Jan!AB55</f>
        <v>0.53125</v>
      </c>
      <c r="L39" s="197">
        <f>Jan!AE54</f>
        <v>11</v>
      </c>
      <c r="M39" s="320">
        <f>Jan!AI54</f>
        <v>3.1E-2</v>
      </c>
      <c r="N39" s="318">
        <f>Jan!AI56</f>
        <v>7.61</v>
      </c>
      <c r="O39" s="316">
        <f>Jan!AI55</f>
        <v>9.8000000000000007</v>
      </c>
      <c r="P39" s="322">
        <f>Jan!R54</f>
        <v>1.0900000000000001</v>
      </c>
      <c r="Q39" s="12"/>
      <c r="R39" s="12"/>
      <c r="S39" s="12"/>
      <c r="T39" s="12"/>
      <c r="U39" s="12"/>
      <c r="V39" s="12"/>
      <c r="W39" s="12"/>
      <c r="X39" s="12"/>
      <c r="Y39" s="12"/>
      <c r="Z39" s="12"/>
      <c r="AA39" s="12"/>
      <c r="AB39" s="12"/>
      <c r="AC39" s="12"/>
      <c r="AD39" s="12"/>
      <c r="AE39" s="12"/>
      <c r="AF39" s="12"/>
      <c r="AG39" s="12"/>
      <c r="AH39" s="12"/>
      <c r="AI39" s="12"/>
      <c r="AJ39" s="12"/>
      <c r="AK39" s="12"/>
      <c r="AL39" s="12"/>
      <c r="AM39" s="12"/>
      <c r="AN39" s="12"/>
      <c r="AO39" s="12"/>
      <c r="AP39" s="12"/>
      <c r="AQ39" s="12"/>
      <c r="AR39" s="12"/>
      <c r="AS39" s="12"/>
      <c r="AT39" s="12"/>
      <c r="AU39" s="12"/>
      <c r="AV39" s="12"/>
      <c r="AW39" s="12"/>
      <c r="AX39" s="12"/>
      <c r="AY39" s="12"/>
      <c r="AZ39" s="12"/>
      <c r="BA39" s="12"/>
      <c r="BB39" s="12"/>
      <c r="BC39" s="12"/>
      <c r="BD39" s="12"/>
      <c r="BE39" s="12"/>
      <c r="BF39" s="12"/>
      <c r="BG39" s="12"/>
      <c r="BH39" s="12"/>
      <c r="BI39" s="12"/>
      <c r="BJ39" s="12"/>
      <c r="BK39" s="12"/>
      <c r="BL39" s="12"/>
      <c r="BM39" s="12"/>
      <c r="BN39" s="12"/>
      <c r="BO39" s="12"/>
      <c r="BP39" s="12"/>
      <c r="BQ39" s="12"/>
      <c r="BR39" s="12"/>
      <c r="BS39" s="12"/>
      <c r="BT39" s="12"/>
      <c r="BU39" s="12"/>
      <c r="BV39" s="12"/>
      <c r="BW39" s="12"/>
      <c r="BX39" s="12"/>
      <c r="BY39" s="12"/>
      <c r="BZ39" s="12"/>
      <c r="CA39" s="12"/>
      <c r="CB39" s="12"/>
      <c r="CC39" s="12"/>
    </row>
    <row r="40" spans="1:81" ht="15.75" x14ac:dyDescent="0.25">
      <c r="A40" s="303"/>
      <c r="B40" s="313"/>
      <c r="C40" s="313"/>
      <c r="D40" s="313"/>
      <c r="E40" s="313"/>
      <c r="F40" s="317"/>
      <c r="G40" s="319"/>
      <c r="H40" s="198" t="s">
        <v>15</v>
      </c>
      <c r="I40" s="197">
        <f>IF(Jan!W56=0,Jan!V56,AVERAGE(Jan!V56,Jan!W56))</f>
        <v>2.6217842823156983</v>
      </c>
      <c r="J40" s="197">
        <f>IF(Jan!Z56=0,Jan!Y56,AVERAGE(Jan!Z56,Jan!Y56))</f>
        <v>2.4910489103746829</v>
      </c>
      <c r="K40" s="197">
        <f>Jan!AB56</f>
        <v>6.3319126011318186E-2</v>
      </c>
      <c r="L40" s="197">
        <f>IF(Jan!AD56=0,Jan!AC56,AVERAGE(Jan!AC56,Jan!AD56))</f>
        <v>1.311078373881412</v>
      </c>
      <c r="M40" s="321"/>
      <c r="N40" s="319"/>
      <c r="O40" s="317"/>
      <c r="P40" s="322"/>
      <c r="Q40" s="12"/>
      <c r="R40" s="12"/>
      <c r="S40" s="12"/>
      <c r="T40" s="12"/>
      <c r="U40" s="12"/>
      <c r="V40" s="12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2"/>
      <c r="AV40" s="12"/>
      <c r="AW40" s="12"/>
      <c r="AX40" s="12"/>
      <c r="AY40" s="12"/>
      <c r="AZ40" s="12"/>
      <c r="BA40" s="12"/>
      <c r="BB40" s="12"/>
      <c r="BC40" s="12"/>
      <c r="BD40" s="12"/>
      <c r="BE40" s="12"/>
      <c r="BF40" s="12"/>
      <c r="BG40" s="12"/>
      <c r="BH40" s="12"/>
      <c r="BI40" s="12"/>
      <c r="BJ40" s="12"/>
      <c r="BK40" s="12"/>
      <c r="BL40" s="12"/>
      <c r="BM40" s="12"/>
      <c r="BN40" s="12"/>
      <c r="BO40" s="12"/>
      <c r="BP40" s="12"/>
      <c r="BQ40" s="12"/>
      <c r="BR40" s="12"/>
      <c r="BS40" s="12"/>
      <c r="BT40" s="12"/>
      <c r="BU40" s="12"/>
      <c r="BV40" s="12"/>
      <c r="BW40" s="12"/>
      <c r="BX40" s="12"/>
      <c r="BY40" s="12"/>
      <c r="BZ40" s="12"/>
      <c r="CA40" s="12"/>
      <c r="CB40" s="12"/>
      <c r="CC40" s="12"/>
    </row>
    <row r="41" spans="1:81" ht="15.75" x14ac:dyDescent="0.25">
      <c r="A41" s="323">
        <v>19</v>
      </c>
      <c r="B41" s="312">
        <f>Jan!E57</f>
        <v>1167000</v>
      </c>
      <c r="C41" s="312">
        <f>Jan!H57</f>
        <v>35000</v>
      </c>
      <c r="D41" s="312">
        <f>Jan!Q58*10*15000</f>
        <v>29999.999999998294</v>
      </c>
      <c r="E41" s="312">
        <f>Jan!I58</f>
        <v>885100</v>
      </c>
      <c r="F41" s="316">
        <f>Jan!J58+Jan!K58</f>
        <v>14.199999999999818</v>
      </c>
      <c r="G41" s="318">
        <f>Jan!S57</f>
        <v>0</v>
      </c>
      <c r="H41" s="198" t="s">
        <v>16</v>
      </c>
      <c r="I41" s="197">
        <f>Jan!X57</f>
        <v>26.396250000000002</v>
      </c>
      <c r="J41" s="197">
        <f>Jan!AA57</f>
        <v>20.350000000000001</v>
      </c>
      <c r="K41" s="197">
        <f>Jan!AB58</f>
        <v>0.625</v>
      </c>
      <c r="L41" s="197">
        <f>Jan!AE57</f>
        <v>13</v>
      </c>
      <c r="M41" s="320">
        <f>Jan!AI57</f>
        <v>0.03</v>
      </c>
      <c r="N41" s="318">
        <f>Jan!AI59</f>
        <v>7.6</v>
      </c>
      <c r="O41" s="316">
        <f>Jan!AI58</f>
        <v>9.9</v>
      </c>
      <c r="P41" s="322">
        <f>Jan!R57</f>
        <v>1.02</v>
      </c>
      <c r="Q41" s="12"/>
      <c r="R41" s="12"/>
      <c r="S41" s="12"/>
      <c r="T41" s="12"/>
      <c r="U41" s="12"/>
      <c r="V41" s="12"/>
      <c r="W41" s="12"/>
      <c r="X41" s="12"/>
      <c r="Y41" s="12"/>
      <c r="Z41" s="12"/>
      <c r="AA41" s="12"/>
      <c r="AB41" s="12"/>
      <c r="AC41" s="12"/>
      <c r="AD41" s="12"/>
      <c r="AE41" s="12"/>
      <c r="AF41" s="12"/>
      <c r="AG41" s="12"/>
      <c r="AH41" s="12"/>
      <c r="AI41" s="12"/>
      <c r="AJ41" s="12"/>
      <c r="AK41" s="12"/>
      <c r="AL41" s="12"/>
      <c r="AM41" s="12"/>
      <c r="AN41" s="12"/>
      <c r="AO41" s="12"/>
      <c r="AP41" s="12"/>
      <c r="AQ41" s="12"/>
      <c r="AR41" s="12"/>
      <c r="AS41" s="12"/>
      <c r="AT41" s="12"/>
      <c r="AU41" s="12"/>
      <c r="AV41" s="12"/>
      <c r="AW41" s="12"/>
      <c r="AX41" s="12"/>
      <c r="AY41" s="12"/>
      <c r="AZ41" s="12"/>
      <c r="BA41" s="12"/>
      <c r="BB41" s="12"/>
      <c r="BC41" s="12"/>
      <c r="BD41" s="12"/>
      <c r="BE41" s="12"/>
      <c r="BF41" s="12"/>
      <c r="BG41" s="12"/>
      <c r="BH41" s="12"/>
      <c r="BI41" s="12"/>
      <c r="BJ41" s="12"/>
      <c r="BK41" s="12"/>
      <c r="BL41" s="12"/>
      <c r="BM41" s="12"/>
      <c r="BN41" s="12"/>
      <c r="BO41" s="12"/>
      <c r="BP41" s="12"/>
      <c r="BQ41" s="12"/>
      <c r="BR41" s="12"/>
      <c r="BS41" s="12"/>
      <c r="BT41" s="12"/>
      <c r="BU41" s="12"/>
      <c r="BV41" s="12"/>
      <c r="BW41" s="12"/>
      <c r="BX41" s="12"/>
      <c r="BY41" s="12"/>
      <c r="BZ41" s="12"/>
      <c r="CA41" s="12"/>
      <c r="CB41" s="12"/>
      <c r="CC41" s="12"/>
    </row>
    <row r="42" spans="1:81" ht="15.75" x14ac:dyDescent="0.25">
      <c r="A42" s="303"/>
      <c r="B42" s="313"/>
      <c r="C42" s="313"/>
      <c r="D42" s="313"/>
      <c r="E42" s="313"/>
      <c r="F42" s="317"/>
      <c r="G42" s="319"/>
      <c r="H42" s="198" t="s">
        <v>15</v>
      </c>
      <c r="I42" s="197">
        <f>IF(Jan!W59=0,Jan!V59,AVERAGE(Jan!V59,Jan!W59))</f>
        <v>2.7120976740458533</v>
      </c>
      <c r="J42" s="197">
        <f>IF(Jan!Z59=0,Jan!Y59,AVERAGE(Jan!Z59,Jan!Y59))</f>
        <v>2.0908722893150777</v>
      </c>
      <c r="K42" s="197">
        <f>Jan!AB59</f>
        <v>6.4215979401568715E-2</v>
      </c>
      <c r="L42" s="197">
        <f>IF(Jan!AD59=0,Jan!AC59,AVERAGE(Jan!AC59,Jan!AD59))</f>
        <v>1.3356923715526294</v>
      </c>
      <c r="M42" s="321"/>
      <c r="N42" s="319"/>
      <c r="O42" s="317"/>
      <c r="P42" s="322"/>
      <c r="Q42" s="12"/>
      <c r="R42" s="12"/>
      <c r="S42" s="12"/>
      <c r="T42" s="12"/>
      <c r="U42" s="12"/>
      <c r="V42" s="12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2"/>
      <c r="AV42" s="12"/>
      <c r="AW42" s="12"/>
      <c r="AX42" s="12"/>
      <c r="AY42" s="12"/>
      <c r="AZ42" s="12"/>
      <c r="BA42" s="12"/>
      <c r="BB42" s="12"/>
      <c r="BC42" s="12"/>
      <c r="BD42" s="12"/>
      <c r="BE42" s="12"/>
      <c r="BF42" s="12"/>
      <c r="BG42" s="12"/>
      <c r="BH42" s="12"/>
      <c r="BI42" s="12"/>
      <c r="BJ42" s="12"/>
      <c r="BK42" s="12"/>
      <c r="BL42" s="12"/>
      <c r="BM42" s="12"/>
      <c r="BN42" s="12"/>
      <c r="BO42" s="12"/>
      <c r="BP42" s="12"/>
      <c r="BQ42" s="12"/>
      <c r="BR42" s="12"/>
      <c r="BS42" s="12"/>
      <c r="BT42" s="12"/>
      <c r="BU42" s="12"/>
      <c r="BV42" s="12"/>
      <c r="BW42" s="12"/>
      <c r="BX42" s="12"/>
      <c r="BY42" s="12"/>
      <c r="BZ42" s="12"/>
      <c r="CA42" s="12"/>
      <c r="CB42" s="12"/>
      <c r="CC42" s="12"/>
    </row>
    <row r="43" spans="1:81" ht="15.75" x14ac:dyDescent="0.25">
      <c r="A43" s="323">
        <v>20</v>
      </c>
      <c r="B43" s="312">
        <f>Jan!E60</f>
        <v>853000</v>
      </c>
      <c r="C43" s="312">
        <f>Jan!H60</f>
        <v>36000</v>
      </c>
      <c r="D43" s="312">
        <f>Jan!Q61*10*15000</f>
        <v>0</v>
      </c>
      <c r="E43" s="312">
        <f>Jan!I61</f>
        <v>1057600</v>
      </c>
      <c r="F43" s="316">
        <f>Jan!J61+Jan!K61</f>
        <v>10.5</v>
      </c>
      <c r="G43" s="318">
        <f>Jan!S60</f>
        <v>0.23</v>
      </c>
      <c r="H43" s="198" t="s">
        <v>16</v>
      </c>
      <c r="I43" s="197">
        <f>Jan!X60</f>
        <v>21.996874999999999</v>
      </c>
      <c r="J43" s="197">
        <f>Jan!AA60</f>
        <v>14.575000000000001</v>
      </c>
      <c r="K43" s="197">
        <f>Jan!AB61</f>
        <v>0.4375</v>
      </c>
      <c r="L43" s="197">
        <f>Jan!AE60</f>
        <v>10</v>
      </c>
      <c r="M43" s="320">
        <f>Jan!AI60</f>
        <v>2.9000000000000001E-2</v>
      </c>
      <c r="N43" s="318">
        <f>Jan!AI62</f>
        <v>7.58</v>
      </c>
      <c r="O43" s="316">
        <f>Jan!AI61</f>
        <v>10.7</v>
      </c>
      <c r="P43" s="322">
        <f>Jan!R60</f>
        <v>1.02</v>
      </c>
      <c r="Q43" s="12"/>
      <c r="R43" s="12"/>
      <c r="S43" s="12"/>
      <c r="T43" s="12"/>
      <c r="U43" s="12"/>
      <c r="V43" s="12"/>
      <c r="W43" s="12"/>
      <c r="X43" s="12"/>
      <c r="Y43" s="12"/>
      <c r="Z43" s="12"/>
      <c r="AA43" s="12"/>
      <c r="AB43" s="12"/>
      <c r="AC43" s="12"/>
      <c r="AD43" s="12"/>
      <c r="AE43" s="12"/>
      <c r="AF43" s="12"/>
      <c r="AG43" s="12"/>
      <c r="AH43" s="12"/>
      <c r="AI43" s="12"/>
      <c r="AJ43" s="12"/>
      <c r="AK43" s="12"/>
      <c r="AL43" s="12"/>
      <c r="AM43" s="12"/>
      <c r="AN43" s="12"/>
      <c r="AO43" s="12"/>
      <c r="AP43" s="12"/>
      <c r="AQ43" s="12"/>
      <c r="AR43" s="12"/>
      <c r="AS43" s="12"/>
      <c r="AT43" s="12"/>
      <c r="AU43" s="12"/>
      <c r="AV43" s="12"/>
      <c r="AW43" s="12"/>
      <c r="AX43" s="12"/>
      <c r="AY43" s="12"/>
      <c r="AZ43" s="12"/>
      <c r="BA43" s="12"/>
      <c r="BB43" s="12"/>
      <c r="BC43" s="12"/>
      <c r="BD43" s="12"/>
      <c r="BE43" s="12"/>
      <c r="BF43" s="12"/>
      <c r="BG43" s="12"/>
      <c r="BH43" s="12"/>
      <c r="BI43" s="12"/>
      <c r="BJ43" s="12"/>
      <c r="BK43" s="12"/>
      <c r="BL43" s="12"/>
      <c r="BM43" s="12"/>
      <c r="BN43" s="12"/>
      <c r="BO43" s="12"/>
      <c r="BP43" s="12"/>
      <c r="BQ43" s="12"/>
      <c r="BR43" s="12"/>
      <c r="BS43" s="12"/>
      <c r="BT43" s="12"/>
      <c r="BU43" s="12"/>
      <c r="BV43" s="12"/>
      <c r="BW43" s="12"/>
      <c r="BX43" s="12"/>
      <c r="BY43" s="12"/>
      <c r="BZ43" s="12"/>
      <c r="CA43" s="12"/>
      <c r="CB43" s="12"/>
      <c r="CC43" s="12"/>
    </row>
    <row r="44" spans="1:81" ht="15.75" x14ac:dyDescent="0.25">
      <c r="A44" s="303"/>
      <c r="B44" s="313"/>
      <c r="C44" s="313"/>
      <c r="D44" s="313"/>
      <c r="E44" s="313"/>
      <c r="F44" s="317"/>
      <c r="G44" s="319"/>
      <c r="H44" s="198" t="s">
        <v>15</v>
      </c>
      <c r="I44" s="197">
        <f>IF(Jan!W62=0,Jan!V62,AVERAGE(Jan!V62,Jan!W62))</f>
        <v>3.0920457069280096</v>
      </c>
      <c r="J44" s="197">
        <f>IF(Jan!Z62=0,Jan!Y62,AVERAGE(Jan!Z62,Jan!Y62))</f>
        <v>2.0487712994903022</v>
      </c>
      <c r="K44" s="197">
        <f>Jan!AB62</f>
        <v>6.1498280859485915E-2</v>
      </c>
      <c r="L44" s="197">
        <f>IF(Jan!AD62=0,Jan!AC62,AVERAGE(Jan!AC62,Jan!AD62))</f>
        <v>1.4056749910739639</v>
      </c>
      <c r="M44" s="321"/>
      <c r="N44" s="319"/>
      <c r="O44" s="317"/>
      <c r="P44" s="322"/>
      <c r="Q44" s="12"/>
      <c r="R44" s="12"/>
      <c r="S44" s="12"/>
      <c r="T44" s="12"/>
      <c r="U44" s="12"/>
      <c r="V44" s="12"/>
      <c r="W44" s="12"/>
      <c r="X44" s="12"/>
      <c r="Y44" s="12"/>
      <c r="Z44" s="12"/>
      <c r="AA44" s="12"/>
      <c r="AB44" s="12"/>
      <c r="AC44" s="12"/>
      <c r="AD44" s="12"/>
      <c r="AE44" s="12"/>
      <c r="AF44" s="12"/>
      <c r="AG44" s="12"/>
      <c r="AH44" s="12"/>
      <c r="AI44" s="12"/>
      <c r="AJ44" s="12"/>
      <c r="AK44" s="12"/>
      <c r="AL44" s="12"/>
      <c r="AM44" s="12"/>
      <c r="AN44" s="12"/>
      <c r="AO44" s="12"/>
      <c r="AP44" s="12"/>
      <c r="AQ44" s="12"/>
      <c r="AR44" s="12"/>
      <c r="AS44" s="12"/>
      <c r="AT44" s="12"/>
      <c r="AU44" s="12"/>
      <c r="AV44" s="12"/>
      <c r="AW44" s="12"/>
      <c r="AX44" s="12"/>
      <c r="AY44" s="12"/>
      <c r="AZ44" s="12"/>
      <c r="BA44" s="12"/>
      <c r="BB44" s="12"/>
      <c r="BC44" s="12"/>
      <c r="BD44" s="12"/>
      <c r="BE44" s="12"/>
      <c r="BF44" s="12"/>
      <c r="BG44" s="12"/>
      <c r="BH44" s="12"/>
      <c r="BI44" s="12"/>
      <c r="BJ44" s="12"/>
      <c r="BK44" s="12"/>
      <c r="BL44" s="12"/>
      <c r="BM44" s="12"/>
      <c r="BN44" s="12"/>
      <c r="BO44" s="12"/>
      <c r="BP44" s="12"/>
      <c r="BQ44" s="12"/>
      <c r="BR44" s="12"/>
      <c r="BS44" s="12"/>
      <c r="BT44" s="12"/>
      <c r="BU44" s="12"/>
      <c r="BV44" s="12"/>
      <c r="BW44" s="12"/>
      <c r="BX44" s="12"/>
      <c r="BY44" s="12"/>
      <c r="BZ44" s="12"/>
      <c r="CA44" s="12"/>
      <c r="CB44" s="12"/>
      <c r="CC44" s="12"/>
    </row>
    <row r="45" spans="1:81" ht="15.75" x14ac:dyDescent="0.25">
      <c r="A45" s="323">
        <v>21</v>
      </c>
      <c r="B45" s="312">
        <f>Jan!E63</f>
        <v>1015000</v>
      </c>
      <c r="C45" s="312">
        <f>Jan!H63</f>
        <v>35000</v>
      </c>
      <c r="D45" s="314">
        <f>Jan!Q64*10*15000</f>
        <v>0</v>
      </c>
      <c r="E45" s="312">
        <f>Jan!I64</f>
        <v>1009400</v>
      </c>
      <c r="F45" s="316">
        <f>Jan!J64+Jan!K64</f>
        <v>12.5</v>
      </c>
      <c r="G45" s="318">
        <f>Jan!S63</f>
        <v>0.01</v>
      </c>
      <c r="H45" s="198" t="s">
        <v>16</v>
      </c>
      <c r="I45" s="197">
        <f>Jan!X63</f>
        <v>26.396250000000002</v>
      </c>
      <c r="J45" s="197">
        <f>Jan!AA63</f>
        <v>18.975000000000001</v>
      </c>
      <c r="K45" s="197">
        <f>Jan!AB64</f>
        <v>0.5625</v>
      </c>
      <c r="L45" s="197">
        <f>Jan!AE63</f>
        <v>12</v>
      </c>
      <c r="M45" s="320">
        <f>Jan!AI63</f>
        <v>2.8000000000000001E-2</v>
      </c>
      <c r="N45" s="318">
        <f>Jan!AI65</f>
        <v>7.6</v>
      </c>
      <c r="O45" s="316">
        <f>Jan!AI64</f>
        <v>8.9</v>
      </c>
      <c r="P45" s="322">
        <f>Jan!R63</f>
        <v>1.02</v>
      </c>
      <c r="Q45" s="12"/>
      <c r="R45" s="12"/>
      <c r="S45" s="12"/>
      <c r="T45" s="12"/>
      <c r="U45" s="12"/>
      <c r="V45" s="12"/>
      <c r="W45" s="12"/>
      <c r="X45" s="12"/>
      <c r="Y45" s="12"/>
      <c r="Z45" s="12"/>
      <c r="AA45" s="12"/>
      <c r="AB45" s="12"/>
      <c r="AC45" s="12"/>
      <c r="AD45" s="12"/>
      <c r="AE45" s="12"/>
      <c r="AF45" s="12"/>
      <c r="AG45" s="12"/>
      <c r="AH45" s="12"/>
      <c r="AI45" s="12"/>
      <c r="AJ45" s="12"/>
      <c r="AK45" s="12"/>
      <c r="AL45" s="12"/>
      <c r="AM45" s="12"/>
      <c r="AN45" s="12"/>
      <c r="AO45" s="12"/>
      <c r="AP45" s="12"/>
      <c r="AQ45" s="12"/>
      <c r="AR45" s="12"/>
      <c r="AS45" s="12"/>
      <c r="AT45" s="12"/>
      <c r="AU45" s="12"/>
      <c r="AV45" s="12"/>
      <c r="AW45" s="12"/>
      <c r="AX45" s="12"/>
      <c r="AY45" s="12"/>
      <c r="AZ45" s="12"/>
      <c r="BA45" s="12"/>
      <c r="BB45" s="12"/>
      <c r="BC45" s="12"/>
      <c r="BD45" s="12"/>
      <c r="BE45" s="12"/>
      <c r="BF45" s="12"/>
      <c r="BG45" s="12"/>
      <c r="BH45" s="12"/>
      <c r="BI45" s="12"/>
      <c r="BJ45" s="12"/>
      <c r="BK45" s="12"/>
      <c r="BL45" s="12"/>
      <c r="BM45" s="12"/>
      <c r="BN45" s="12"/>
      <c r="BO45" s="12"/>
      <c r="BP45" s="12"/>
      <c r="BQ45" s="12"/>
      <c r="BR45" s="12"/>
      <c r="BS45" s="12"/>
      <c r="BT45" s="12"/>
      <c r="BU45" s="12"/>
      <c r="BV45" s="12"/>
      <c r="BW45" s="12"/>
      <c r="BX45" s="12"/>
      <c r="BY45" s="12"/>
      <c r="BZ45" s="12"/>
      <c r="CA45" s="12"/>
      <c r="CB45" s="12"/>
      <c r="CC45" s="12"/>
    </row>
    <row r="46" spans="1:81" ht="15.75" x14ac:dyDescent="0.25">
      <c r="A46" s="303"/>
      <c r="B46" s="313"/>
      <c r="C46" s="313"/>
      <c r="D46" s="315"/>
      <c r="E46" s="313"/>
      <c r="F46" s="317"/>
      <c r="G46" s="319"/>
      <c r="H46" s="198" t="s">
        <v>15</v>
      </c>
      <c r="I46" s="197">
        <f>IF(Jan!W65=0,Jan!V65,AVERAGE(Jan!V65,Jan!W65))</f>
        <v>3.1182443207995183</v>
      </c>
      <c r="J46" s="197">
        <f>IF(Jan!Z65=0,Jan!Y65,AVERAGE(Jan!Z65,Jan!Y65))</f>
        <v>2.2415565084877915</v>
      </c>
      <c r="K46" s="197">
        <f>Jan!AB65</f>
        <v>6.6449303611298152E-2</v>
      </c>
      <c r="L46" s="197">
        <f>IF(Jan!AD65=0,Jan!AC65,AVERAGE(Jan!AC65,Jan!AD65))</f>
        <v>1.4175851437076941</v>
      </c>
      <c r="M46" s="321"/>
      <c r="N46" s="319"/>
      <c r="O46" s="317"/>
      <c r="P46" s="32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12"/>
      <c r="AE46" s="12"/>
      <c r="AF46" s="12"/>
      <c r="AG46" s="12"/>
      <c r="AH46" s="12"/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12"/>
      <c r="AT46" s="12"/>
      <c r="AU46" s="12"/>
      <c r="AV46" s="12"/>
      <c r="AW46" s="12"/>
      <c r="AX46" s="12"/>
      <c r="AY46" s="12"/>
      <c r="AZ46" s="12"/>
      <c r="BA46" s="12"/>
      <c r="BB46" s="12"/>
      <c r="BC46" s="12"/>
      <c r="BD46" s="12"/>
      <c r="BE46" s="12"/>
      <c r="BF46" s="12"/>
      <c r="BG46" s="12"/>
      <c r="BH46" s="12"/>
      <c r="BI46" s="12"/>
      <c r="BJ46" s="12"/>
      <c r="BK46" s="12"/>
      <c r="BL46" s="12"/>
      <c r="BM46" s="12"/>
      <c r="BN46" s="12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</row>
    <row r="47" spans="1:81" ht="15.75" x14ac:dyDescent="0.25">
      <c r="A47" s="323">
        <v>22</v>
      </c>
      <c r="B47" s="312">
        <f>Jan!E66</f>
        <v>1116000</v>
      </c>
      <c r="C47" s="312">
        <f>Jan!H66</f>
        <v>35000</v>
      </c>
      <c r="D47" s="312">
        <f>Jan!Q67*10*15000</f>
        <v>15000.000000003411</v>
      </c>
      <c r="E47" s="312">
        <f>Jan!I67</f>
        <v>942900</v>
      </c>
      <c r="F47" s="316">
        <f>Jan!J67+Jan!K67</f>
        <v>13.599999999999454</v>
      </c>
      <c r="G47" s="318">
        <f>Jan!S66</f>
        <v>0.04</v>
      </c>
      <c r="H47" s="198" t="s">
        <v>16</v>
      </c>
      <c r="I47" s="197">
        <f>Jan!X66</f>
        <v>30.795625000000001</v>
      </c>
      <c r="J47" s="197">
        <f>Jan!AA66</f>
        <v>20.900000000000002</v>
      </c>
      <c r="K47" s="197">
        <f>Jan!AB67</f>
        <v>0.59375</v>
      </c>
      <c r="L47" s="197">
        <f>Jan!AE66</f>
        <v>13</v>
      </c>
      <c r="M47" s="320">
        <f>Jan!AI66</f>
        <v>0.03</v>
      </c>
      <c r="N47" s="318">
        <f>Jan!AI68</f>
        <v>7.76</v>
      </c>
      <c r="O47" s="316">
        <f>Jan!AI67</f>
        <v>9.4</v>
      </c>
      <c r="P47" s="322">
        <f>Jan!R66</f>
        <v>1.01</v>
      </c>
      <c r="Q47" s="12"/>
      <c r="R47" s="12"/>
      <c r="S47" s="12"/>
      <c r="T47" s="12"/>
      <c r="U47" s="12"/>
      <c r="V47" s="12"/>
      <c r="W47" s="12"/>
      <c r="X47" s="12"/>
      <c r="Y47" s="12"/>
      <c r="Z47" s="12"/>
      <c r="AA47" s="12"/>
      <c r="AB47" s="12"/>
      <c r="AC47" s="12"/>
      <c r="AD47" s="12"/>
      <c r="AE47" s="12"/>
      <c r="AF47" s="12"/>
      <c r="AG47" s="12"/>
      <c r="AH47" s="12"/>
      <c r="AI47" s="12"/>
      <c r="AJ47" s="12"/>
      <c r="AK47" s="12"/>
      <c r="AL47" s="12"/>
      <c r="AM47" s="12"/>
      <c r="AN47" s="12"/>
      <c r="AO47" s="12"/>
      <c r="AP47" s="12"/>
      <c r="AQ47" s="12"/>
      <c r="AR47" s="12"/>
      <c r="AS47" s="12"/>
      <c r="AT47" s="12"/>
      <c r="AU47" s="12"/>
      <c r="AV47" s="12"/>
      <c r="AW47" s="12"/>
      <c r="AX47" s="12"/>
      <c r="AY47" s="12"/>
      <c r="AZ47" s="12"/>
      <c r="BA47" s="12"/>
      <c r="BB47" s="12"/>
      <c r="BC47" s="12"/>
      <c r="BD47" s="12"/>
      <c r="BE47" s="12"/>
      <c r="BF47" s="12"/>
      <c r="BG47" s="12"/>
      <c r="BH47" s="12"/>
      <c r="BI47" s="12"/>
      <c r="BJ47" s="12"/>
      <c r="BK47" s="12"/>
      <c r="BL47" s="12"/>
      <c r="BM47" s="12"/>
      <c r="BN47" s="12"/>
      <c r="BO47" s="12"/>
      <c r="BP47" s="12"/>
      <c r="BQ47" s="12"/>
      <c r="BR47" s="12"/>
      <c r="BS47" s="12"/>
      <c r="BT47" s="12"/>
      <c r="BU47" s="12"/>
      <c r="BV47" s="12"/>
      <c r="BW47" s="12"/>
      <c r="BX47" s="12"/>
      <c r="BY47" s="12"/>
      <c r="BZ47" s="12"/>
      <c r="CA47" s="12"/>
      <c r="CB47" s="12"/>
      <c r="CC47" s="12"/>
    </row>
    <row r="48" spans="1:81" ht="15.75" x14ac:dyDescent="0.25">
      <c r="A48" s="303"/>
      <c r="B48" s="313"/>
      <c r="C48" s="313"/>
      <c r="D48" s="313"/>
      <c r="E48" s="313"/>
      <c r="F48" s="317"/>
      <c r="G48" s="319"/>
      <c r="H48" s="198" t="s">
        <v>15</v>
      </c>
      <c r="I48" s="197">
        <f>IF(Jan!W68=0,Jan!V68,AVERAGE(Jan!V68,Jan!W68))</f>
        <v>3.3087105584349721</v>
      </c>
      <c r="J48" s="197">
        <f>IF(Jan!Z68=0,Jan!Y68,AVERAGE(Jan!Z68,Jan!Y68))</f>
        <v>2.2455154156244896</v>
      </c>
      <c r="K48" s="197">
        <f>Jan!AB68</f>
        <v>6.3793051580241178E-2</v>
      </c>
      <c r="L48" s="197">
        <f>IF(Jan!AD68=0,Jan!AC68,AVERAGE(Jan!AC68,Jan!AD68))</f>
        <v>1.3967320767042277</v>
      </c>
      <c r="M48" s="321"/>
      <c r="N48" s="319"/>
      <c r="O48" s="317"/>
      <c r="P48" s="322"/>
      <c r="Q48" s="12"/>
      <c r="R48" s="12"/>
      <c r="S48" s="12"/>
      <c r="T48" s="12"/>
      <c r="U48" s="12"/>
      <c r="V48" s="12"/>
      <c r="W48" s="12"/>
      <c r="X48" s="12"/>
      <c r="Y48" s="12"/>
      <c r="Z48" s="12"/>
      <c r="AA48" s="12"/>
      <c r="AB48" s="12"/>
      <c r="AC48" s="12"/>
      <c r="AD48" s="12"/>
      <c r="AE48" s="12"/>
      <c r="AF48" s="12"/>
      <c r="AG48" s="12"/>
      <c r="AH48" s="12"/>
      <c r="AI48" s="12"/>
      <c r="AJ48" s="12"/>
      <c r="AK48" s="12"/>
      <c r="AL48" s="12"/>
      <c r="AM48" s="12"/>
      <c r="AN48" s="12"/>
      <c r="AO48" s="12"/>
      <c r="AP48" s="12"/>
      <c r="AQ48" s="12"/>
      <c r="AR48" s="12"/>
      <c r="AS48" s="12"/>
      <c r="AT48" s="12"/>
      <c r="AU48" s="12"/>
      <c r="AV48" s="12"/>
      <c r="AW48" s="12"/>
      <c r="AX48" s="12"/>
      <c r="AY48" s="12"/>
      <c r="AZ48" s="12"/>
      <c r="BA48" s="12"/>
      <c r="BB48" s="12"/>
      <c r="BC48" s="12"/>
      <c r="BD48" s="12"/>
      <c r="BE48" s="12"/>
      <c r="BF48" s="12"/>
      <c r="BG48" s="12"/>
      <c r="BH48" s="12"/>
      <c r="BI48" s="12"/>
      <c r="BJ48" s="12"/>
      <c r="BK48" s="12"/>
      <c r="BL48" s="12"/>
      <c r="BM48" s="12"/>
      <c r="BN48" s="12"/>
      <c r="BO48" s="12"/>
      <c r="BP48" s="12"/>
      <c r="BQ48" s="12"/>
      <c r="BR48" s="12"/>
      <c r="BS48" s="12"/>
      <c r="BT48" s="12"/>
      <c r="BU48" s="12"/>
      <c r="BV48" s="12"/>
      <c r="BW48" s="12"/>
      <c r="BX48" s="12"/>
      <c r="BY48" s="12"/>
      <c r="BZ48" s="12"/>
      <c r="CA48" s="12"/>
      <c r="CB48" s="12"/>
      <c r="CC48" s="12"/>
    </row>
    <row r="49" spans="1:81" ht="15.75" x14ac:dyDescent="0.25">
      <c r="A49" s="323">
        <v>23</v>
      </c>
      <c r="B49" s="312">
        <f>Jan!E69</f>
        <v>964000</v>
      </c>
      <c r="C49" s="312">
        <f>Jan!H69</f>
        <v>35000</v>
      </c>
      <c r="D49" s="312">
        <f>Jan!Q70*10*15000</f>
        <v>14999.999999999147</v>
      </c>
      <c r="E49" s="312">
        <f>Jan!I70</f>
        <v>1001500</v>
      </c>
      <c r="F49" s="316">
        <f>Jan!J70+Jan!K70</f>
        <v>11.400000000000546</v>
      </c>
      <c r="G49" s="318">
        <f>Jan!S69</f>
        <v>0.42</v>
      </c>
      <c r="H49" s="198" t="s">
        <v>16</v>
      </c>
      <c r="I49" s="197">
        <f>Jan!X69</f>
        <v>35.195</v>
      </c>
      <c r="J49" s="197">
        <f>Jan!AA69</f>
        <v>17.875</v>
      </c>
      <c r="K49" s="197">
        <f>Jan!AB70</f>
        <v>0.5625</v>
      </c>
      <c r="L49" s="197">
        <f>Jan!AE69</f>
        <v>11</v>
      </c>
      <c r="M49" s="320">
        <f>Jan!AI69</f>
        <v>2.9000000000000001E-2</v>
      </c>
      <c r="N49" s="318">
        <f>Jan!AI71</f>
        <v>7.75</v>
      </c>
      <c r="O49" s="316">
        <f>Jan!AI70</f>
        <v>9.4</v>
      </c>
      <c r="P49" s="322">
        <f>Jan!R69</f>
        <v>1.07</v>
      </c>
      <c r="Q49" s="12"/>
      <c r="R49" s="12"/>
      <c r="S49" s="12"/>
      <c r="T49" s="12"/>
      <c r="U49" s="12"/>
      <c r="V49" s="12"/>
      <c r="W49" s="12"/>
      <c r="X49" s="12"/>
      <c r="Y49" s="12"/>
      <c r="Z49" s="12"/>
      <c r="AA49" s="12"/>
      <c r="AB49" s="12"/>
      <c r="AC49" s="12"/>
      <c r="AD49" s="12"/>
      <c r="AE49" s="12"/>
      <c r="AF49" s="12"/>
      <c r="AG49" s="12"/>
      <c r="AH49" s="12"/>
      <c r="AI49" s="12"/>
      <c r="AJ49" s="12"/>
      <c r="AK49" s="12"/>
      <c r="AL49" s="12"/>
      <c r="AM49" s="12"/>
      <c r="AN49" s="12"/>
      <c r="AO49" s="12"/>
      <c r="AP49" s="12"/>
      <c r="AQ49" s="12"/>
      <c r="AR49" s="12"/>
      <c r="AS49" s="12"/>
      <c r="AT49" s="12"/>
      <c r="AU49" s="12"/>
      <c r="AV49" s="12"/>
      <c r="AW49" s="12"/>
      <c r="AX49" s="12"/>
      <c r="AY49" s="12"/>
      <c r="AZ49" s="12"/>
      <c r="BA49" s="12"/>
      <c r="BB49" s="12"/>
      <c r="BC49" s="12"/>
      <c r="BD49" s="12"/>
      <c r="BE49" s="12"/>
      <c r="BF49" s="12"/>
      <c r="BG49" s="12"/>
      <c r="BH49" s="12"/>
      <c r="BI49" s="12"/>
      <c r="BJ49" s="12"/>
      <c r="BK49" s="12"/>
      <c r="BL49" s="12"/>
      <c r="BM49" s="12"/>
      <c r="BN49" s="12"/>
      <c r="BO49" s="12"/>
      <c r="BP49" s="12"/>
      <c r="BQ49" s="12"/>
      <c r="BR49" s="12"/>
      <c r="BS49" s="12"/>
      <c r="BT49" s="12"/>
      <c r="BU49" s="12"/>
      <c r="BV49" s="12"/>
      <c r="BW49" s="12"/>
      <c r="BX49" s="12"/>
      <c r="BY49" s="12"/>
      <c r="BZ49" s="12"/>
      <c r="CA49" s="12"/>
      <c r="CB49" s="12"/>
      <c r="CC49" s="12"/>
    </row>
    <row r="50" spans="1:81" ht="15.75" x14ac:dyDescent="0.25">
      <c r="A50" s="303"/>
      <c r="B50" s="313"/>
      <c r="C50" s="313"/>
      <c r="D50" s="313"/>
      <c r="E50" s="313"/>
      <c r="F50" s="317"/>
      <c r="G50" s="319"/>
      <c r="H50" s="198" t="s">
        <v>15</v>
      </c>
      <c r="I50" s="197">
        <f>IF(Jan!W71=0,Jan!V71,AVERAGE(Jan!V71,Jan!W71))</f>
        <v>4.3776182373603199</v>
      </c>
      <c r="J50" s="197">
        <f>IF(Jan!Z71=0,Jan!Y71,AVERAGE(Jan!Z71,Jan!Y71))</f>
        <v>2.2233250743803299</v>
      </c>
      <c r="K50" s="197">
        <f>Jan!AB71</f>
        <v>6.9964775067912474E-2</v>
      </c>
      <c r="L50" s="197">
        <f>IF(Jan!AD71=0,Jan!AC71,AVERAGE(Jan!AC71,Jan!AD71))</f>
        <v>1.3682000457725108</v>
      </c>
      <c r="M50" s="321"/>
      <c r="N50" s="319"/>
      <c r="O50" s="317"/>
      <c r="P50" s="322"/>
      <c r="Q50" s="12"/>
      <c r="R50" s="12"/>
      <c r="S50" s="12"/>
      <c r="T50" s="12"/>
      <c r="U50" s="12"/>
      <c r="V50" s="12"/>
      <c r="W50" s="12"/>
      <c r="X50" s="12"/>
      <c r="Y50" s="12"/>
      <c r="Z50" s="12"/>
      <c r="AA50" s="12"/>
      <c r="AB50" s="12"/>
      <c r="AC50" s="12"/>
      <c r="AD50" s="12"/>
      <c r="AE50" s="12"/>
      <c r="AF50" s="12"/>
      <c r="AG50" s="12"/>
      <c r="AH50" s="12"/>
      <c r="AI50" s="12"/>
      <c r="AJ50" s="12"/>
      <c r="AK50" s="12"/>
      <c r="AL50" s="12"/>
      <c r="AM50" s="12"/>
      <c r="AN50" s="12"/>
      <c r="AO50" s="12"/>
      <c r="AP50" s="12"/>
      <c r="AQ50" s="12"/>
      <c r="AR50" s="12"/>
      <c r="AS50" s="12"/>
      <c r="AT50" s="12"/>
      <c r="AU50" s="12"/>
      <c r="AV50" s="12"/>
      <c r="AW50" s="12"/>
      <c r="AX50" s="12"/>
      <c r="AY50" s="12"/>
      <c r="AZ50" s="12"/>
      <c r="BA50" s="12"/>
      <c r="BB50" s="12"/>
      <c r="BC50" s="12"/>
      <c r="BD50" s="12"/>
      <c r="BE50" s="12"/>
      <c r="BF50" s="12"/>
      <c r="BG50" s="12"/>
      <c r="BH50" s="12"/>
      <c r="BI50" s="12"/>
      <c r="BJ50" s="12"/>
      <c r="BK50" s="12"/>
      <c r="BL50" s="12"/>
      <c r="BM50" s="12"/>
      <c r="BN50" s="12"/>
      <c r="BO50" s="12"/>
      <c r="BP50" s="12"/>
      <c r="BQ50" s="12"/>
      <c r="BR50" s="12"/>
      <c r="BS50" s="12"/>
      <c r="BT50" s="12"/>
      <c r="BU50" s="12"/>
      <c r="BV50" s="12"/>
      <c r="BW50" s="12"/>
      <c r="BX50" s="12"/>
      <c r="BY50" s="12"/>
      <c r="BZ50" s="12"/>
      <c r="CA50" s="12"/>
      <c r="CB50" s="12"/>
      <c r="CC50" s="12"/>
    </row>
    <row r="51" spans="1:81" ht="15.75" x14ac:dyDescent="0.25">
      <c r="A51" s="323">
        <v>24</v>
      </c>
      <c r="B51" s="312">
        <f>Jan!E72</f>
        <v>984000</v>
      </c>
      <c r="C51" s="312">
        <f>Jan!H72</f>
        <v>35000</v>
      </c>
      <c r="D51" s="312">
        <f>Jan!Q73*10*15000</f>
        <v>29999.999999998294</v>
      </c>
      <c r="E51" s="312">
        <f>Jan!I73</f>
        <v>1102900</v>
      </c>
      <c r="F51" s="316">
        <f>Jan!J73+Jan!K73</f>
        <v>12</v>
      </c>
      <c r="G51" s="318">
        <f>Jan!S72</f>
        <v>0.05</v>
      </c>
      <c r="H51" s="198" t="s">
        <v>16</v>
      </c>
      <c r="I51" s="197">
        <f>Jan!X72</f>
        <v>26.396250000000002</v>
      </c>
      <c r="J51" s="197">
        <f>Jan!AA72</f>
        <v>17.875</v>
      </c>
      <c r="K51" s="197">
        <f>Jan!AB73</f>
        <v>0.625</v>
      </c>
      <c r="L51" s="197">
        <f>Jan!AE72</f>
        <v>11</v>
      </c>
      <c r="M51" s="320">
        <f>Jan!AI72</f>
        <v>3.5999999999999997E-2</v>
      </c>
      <c r="N51" s="318">
        <f>Jan!AI74</f>
        <v>7.74</v>
      </c>
      <c r="O51" s="316">
        <f>Jan!AI73</f>
        <v>9.5</v>
      </c>
      <c r="P51" s="322">
        <f>Jan!R72</f>
        <v>1.05</v>
      </c>
      <c r="Q51" s="12"/>
      <c r="R51" s="12"/>
      <c r="S51" s="12"/>
      <c r="T51" s="12"/>
      <c r="U51" s="12"/>
      <c r="V51" s="12"/>
      <c r="W51" s="12"/>
      <c r="X51" s="12"/>
      <c r="Y51" s="12"/>
      <c r="Z51" s="12"/>
      <c r="AA51" s="12"/>
      <c r="AB51" s="12"/>
      <c r="AC51" s="12"/>
      <c r="AD51" s="12"/>
      <c r="AE51" s="12"/>
      <c r="AF51" s="12"/>
      <c r="AG51" s="12"/>
      <c r="AH51" s="12"/>
      <c r="AI51" s="12"/>
      <c r="AJ51" s="12"/>
      <c r="AK51" s="12"/>
      <c r="AL51" s="12"/>
      <c r="AM51" s="12"/>
      <c r="AN51" s="12"/>
      <c r="AO51" s="12"/>
      <c r="AP51" s="12"/>
      <c r="AQ51" s="12"/>
      <c r="AR51" s="12"/>
      <c r="AS51" s="12"/>
      <c r="AT51" s="12"/>
      <c r="AU51" s="12"/>
      <c r="AV51" s="12"/>
      <c r="AW51" s="12"/>
      <c r="AX51" s="12"/>
      <c r="AY51" s="12"/>
      <c r="AZ51" s="12"/>
      <c r="BA51" s="12"/>
      <c r="BB51" s="12"/>
      <c r="BC51" s="12"/>
      <c r="BD51" s="12"/>
      <c r="BE51" s="12"/>
      <c r="BF51" s="12"/>
      <c r="BG51" s="12"/>
      <c r="BH51" s="12"/>
      <c r="BI51" s="12"/>
      <c r="BJ51" s="12"/>
      <c r="BK51" s="12"/>
      <c r="BL51" s="12"/>
      <c r="BM51" s="12"/>
      <c r="BN51" s="12"/>
      <c r="BO51" s="12"/>
      <c r="BP51" s="12"/>
      <c r="BQ51" s="12"/>
      <c r="BR51" s="12"/>
      <c r="BS51" s="12"/>
      <c r="BT51" s="12"/>
      <c r="BU51" s="12"/>
      <c r="BV51" s="12"/>
      <c r="BW51" s="12"/>
      <c r="BX51" s="12"/>
      <c r="BY51" s="12"/>
      <c r="BZ51" s="12"/>
      <c r="CA51" s="12"/>
      <c r="CB51" s="12"/>
      <c r="CC51" s="12"/>
    </row>
    <row r="52" spans="1:81" ht="15.75" x14ac:dyDescent="0.25">
      <c r="A52" s="303"/>
      <c r="B52" s="313"/>
      <c r="C52" s="313"/>
      <c r="D52" s="313"/>
      <c r="E52" s="313"/>
      <c r="F52" s="317"/>
      <c r="G52" s="319"/>
      <c r="H52" s="198" t="s">
        <v>15</v>
      </c>
      <c r="I52" s="197">
        <f>IF(Jan!W74=0,Jan!V74,AVERAGE(Jan!V74,Jan!W74))</f>
        <v>3.2164816926946251</v>
      </c>
      <c r="J52" s="197">
        <f>IF(Jan!Z74=0,Jan!Y74,AVERAGE(Jan!Z74,Jan!Y74))</f>
        <v>2.1781355403482094</v>
      </c>
      <c r="K52" s="197">
        <f>Jan!AB74</f>
        <v>7.615858532686047E-2</v>
      </c>
      <c r="L52" s="197">
        <f>IF(Jan!AD74=0,Jan!AC74,AVERAGE(Jan!AC74,Jan!AD74))</f>
        <v>1.3403911017527441</v>
      </c>
      <c r="M52" s="321"/>
      <c r="N52" s="319"/>
      <c r="O52" s="317"/>
      <c r="P52" s="322"/>
      <c r="Q52" s="12"/>
      <c r="R52" s="12"/>
      <c r="S52" s="12"/>
      <c r="T52" s="12"/>
      <c r="U52" s="12"/>
      <c r="V52" s="12"/>
      <c r="W52" s="12"/>
      <c r="X52" s="12"/>
      <c r="Y52" s="12"/>
      <c r="Z52" s="12"/>
      <c r="AA52" s="12"/>
      <c r="AB52" s="12"/>
      <c r="AC52" s="12"/>
      <c r="AD52" s="12"/>
      <c r="AE52" s="12"/>
      <c r="AF52" s="12"/>
      <c r="AG52" s="12"/>
      <c r="AH52" s="12"/>
      <c r="AI52" s="12"/>
      <c r="AJ52" s="12"/>
      <c r="AK52" s="12"/>
      <c r="AL52" s="12"/>
      <c r="AM52" s="12"/>
      <c r="AN52" s="12"/>
      <c r="AO52" s="12"/>
      <c r="AP52" s="12"/>
      <c r="AQ52" s="12"/>
      <c r="AR52" s="12"/>
      <c r="AS52" s="12"/>
      <c r="AT52" s="12"/>
      <c r="AU52" s="12"/>
      <c r="AV52" s="12"/>
      <c r="AW52" s="12"/>
      <c r="AX52" s="12"/>
      <c r="AY52" s="12"/>
      <c r="AZ52" s="12"/>
      <c r="BA52" s="12"/>
      <c r="BB52" s="12"/>
      <c r="BC52" s="12"/>
      <c r="BD52" s="12"/>
      <c r="BE52" s="12"/>
      <c r="BF52" s="12"/>
      <c r="BG52" s="12"/>
      <c r="BH52" s="12"/>
      <c r="BI52" s="12"/>
      <c r="BJ52" s="12"/>
      <c r="BK52" s="12"/>
      <c r="BL52" s="12"/>
      <c r="BM52" s="12"/>
      <c r="BN52" s="12"/>
      <c r="BO52" s="12"/>
      <c r="BP52" s="12"/>
      <c r="BQ52" s="12"/>
      <c r="BR52" s="12"/>
      <c r="BS52" s="12"/>
      <c r="BT52" s="12"/>
      <c r="BU52" s="12"/>
      <c r="BV52" s="12"/>
      <c r="BW52" s="12"/>
      <c r="BX52" s="12"/>
      <c r="BY52" s="12"/>
      <c r="BZ52" s="12"/>
      <c r="CA52" s="12"/>
      <c r="CB52" s="12"/>
      <c r="CC52" s="12"/>
    </row>
    <row r="53" spans="1:81" ht="15.75" x14ac:dyDescent="0.25">
      <c r="A53" s="323">
        <v>25</v>
      </c>
      <c r="B53" s="312">
        <f>Jan!E75</f>
        <v>1057000</v>
      </c>
      <c r="C53" s="312">
        <f>Jan!H75</f>
        <v>0</v>
      </c>
      <c r="D53" s="312">
        <f>Jan!Q76*10*15000</f>
        <v>14999.999999999147</v>
      </c>
      <c r="E53" s="312">
        <f>Jan!I76</f>
        <v>978551</v>
      </c>
      <c r="F53" s="316">
        <f>Jan!J76+Jan!K76</f>
        <v>12.5</v>
      </c>
      <c r="G53" s="318">
        <f>Jan!S75</f>
        <v>0.25</v>
      </c>
      <c r="H53" s="198" t="s">
        <v>16</v>
      </c>
      <c r="I53" s="197">
        <f>Jan!X75</f>
        <v>26.396250000000002</v>
      </c>
      <c r="J53" s="197">
        <f>Jan!AA75</f>
        <v>18.975000000000001</v>
      </c>
      <c r="K53" s="197">
        <f>Jan!AB76</f>
        <v>0.53125</v>
      </c>
      <c r="L53" s="197">
        <f>Jan!AE75</f>
        <v>10</v>
      </c>
      <c r="M53" s="320">
        <f>Jan!AI75</f>
        <v>3.5999999999999997E-2</v>
      </c>
      <c r="N53" s="318">
        <f>Jan!AI77</f>
        <v>7.7</v>
      </c>
      <c r="O53" s="316">
        <f>Jan!AI76</f>
        <v>9.8000000000000007</v>
      </c>
      <c r="P53" s="322">
        <f>Jan!R75</f>
        <v>1.06</v>
      </c>
      <c r="Q53" s="12"/>
      <c r="R53" s="12"/>
      <c r="S53" s="12"/>
      <c r="T53" s="12"/>
      <c r="U53" s="12"/>
      <c r="V53" s="12"/>
      <c r="W53" s="12"/>
      <c r="X53" s="12"/>
      <c r="Y53" s="12"/>
      <c r="Z53" s="12"/>
      <c r="AA53" s="12"/>
      <c r="AB53" s="12"/>
      <c r="AC53" s="12"/>
      <c r="AD53" s="12"/>
      <c r="AE53" s="12"/>
      <c r="AF53" s="12"/>
      <c r="AG53" s="12"/>
      <c r="AH53" s="12"/>
      <c r="AI53" s="12"/>
      <c r="AJ53" s="12"/>
      <c r="AK53" s="12"/>
      <c r="AL53" s="12"/>
      <c r="AM53" s="12"/>
      <c r="AN53" s="12"/>
      <c r="AO53" s="12"/>
      <c r="AP53" s="12"/>
      <c r="AQ53" s="12"/>
      <c r="AR53" s="12"/>
      <c r="AS53" s="12"/>
      <c r="AT53" s="12"/>
      <c r="AU53" s="12"/>
      <c r="AV53" s="12"/>
      <c r="AW53" s="12"/>
      <c r="AX53" s="12"/>
      <c r="AY53" s="12"/>
      <c r="AZ53" s="12"/>
      <c r="BA53" s="12"/>
      <c r="BB53" s="12"/>
      <c r="BC53" s="12"/>
      <c r="BD53" s="12"/>
      <c r="BE53" s="12"/>
      <c r="BF53" s="12"/>
      <c r="BG53" s="12"/>
      <c r="BH53" s="12"/>
      <c r="BI53" s="12"/>
      <c r="BJ53" s="12"/>
      <c r="BK53" s="12"/>
      <c r="BL53" s="12"/>
      <c r="BM53" s="12"/>
      <c r="BN53" s="12"/>
      <c r="BO53" s="12"/>
      <c r="BP53" s="12"/>
      <c r="BQ53" s="12"/>
      <c r="BR53" s="12"/>
      <c r="BS53" s="12"/>
      <c r="BT53" s="12"/>
      <c r="BU53" s="12"/>
      <c r="BV53" s="12"/>
      <c r="BW53" s="12"/>
      <c r="BX53" s="12"/>
      <c r="BY53" s="12"/>
      <c r="BZ53" s="12"/>
      <c r="CA53" s="12"/>
      <c r="CB53" s="12"/>
      <c r="CC53" s="12"/>
    </row>
    <row r="54" spans="1:81" ht="15.75" x14ac:dyDescent="0.25">
      <c r="A54" s="303"/>
      <c r="B54" s="313"/>
      <c r="C54" s="313"/>
      <c r="D54" s="313"/>
      <c r="E54" s="313"/>
      <c r="F54" s="317"/>
      <c r="G54" s="319"/>
      <c r="H54" s="198" t="s">
        <v>15</v>
      </c>
      <c r="I54" s="197">
        <f>IF(Jan!W77=0,Jan!V77,AVERAGE(Jan!V77,Jan!W77))</f>
        <v>2.9943405729531798</v>
      </c>
      <c r="J54" s="197">
        <f>IF(Jan!Z77=0,Jan!Y77,AVERAGE(Jan!Z77,Jan!Y77))</f>
        <v>2.1524880379518527</v>
      </c>
      <c r="K54" s="197">
        <f>Jan!AB77</f>
        <v>6.0263993157413528E-2</v>
      </c>
      <c r="L54" s="197">
        <f>IF(Jan!AD77=0,Jan!AC77,AVERAGE(Jan!AC77,Jan!AD77))</f>
        <v>1.1343810476689604</v>
      </c>
      <c r="M54" s="321"/>
      <c r="N54" s="319"/>
      <c r="O54" s="317"/>
      <c r="P54" s="322"/>
      <c r="Q54" s="12"/>
      <c r="R54" s="12"/>
      <c r="S54" s="12"/>
      <c r="T54" s="12"/>
      <c r="U54" s="12"/>
      <c r="V54" s="12"/>
      <c r="W54" s="12"/>
      <c r="X54" s="12"/>
      <c r="Y54" s="12"/>
      <c r="Z54" s="12"/>
      <c r="AA54" s="12"/>
      <c r="AB54" s="12"/>
      <c r="AC54" s="12"/>
      <c r="AD54" s="12"/>
      <c r="AE54" s="12"/>
      <c r="AF54" s="12"/>
      <c r="AG54" s="12"/>
      <c r="AH54" s="12"/>
      <c r="AI54" s="12"/>
      <c r="AJ54" s="12"/>
      <c r="AK54" s="12"/>
      <c r="AL54" s="12"/>
      <c r="AM54" s="12"/>
      <c r="AN54" s="12"/>
      <c r="AO54" s="12"/>
      <c r="AP54" s="12"/>
      <c r="AQ54" s="12"/>
      <c r="AR54" s="12"/>
      <c r="AS54" s="12"/>
      <c r="AT54" s="12"/>
      <c r="AU54" s="12"/>
      <c r="AV54" s="12"/>
      <c r="AW54" s="12"/>
      <c r="AX54" s="12"/>
      <c r="AY54" s="12"/>
      <c r="AZ54" s="12"/>
      <c r="BA54" s="12"/>
      <c r="BB54" s="12"/>
      <c r="BC54" s="12"/>
      <c r="BD54" s="12"/>
      <c r="BE54" s="12"/>
      <c r="BF54" s="12"/>
      <c r="BG54" s="12"/>
      <c r="BH54" s="12"/>
      <c r="BI54" s="12"/>
      <c r="BJ54" s="12"/>
      <c r="BK54" s="12"/>
      <c r="BL54" s="12"/>
      <c r="BM54" s="12"/>
      <c r="BN54" s="12"/>
      <c r="BO54" s="12"/>
      <c r="BP54" s="12"/>
      <c r="BQ54" s="12"/>
      <c r="BR54" s="12"/>
      <c r="BS54" s="12"/>
      <c r="BT54" s="12"/>
      <c r="BU54" s="12"/>
      <c r="BV54" s="12"/>
      <c r="BW54" s="12"/>
      <c r="BX54" s="12"/>
      <c r="BY54" s="12"/>
      <c r="BZ54" s="12"/>
      <c r="CA54" s="12"/>
      <c r="CB54" s="12"/>
      <c r="CC54" s="12"/>
    </row>
    <row r="55" spans="1:81" ht="15.75" x14ac:dyDescent="0.25">
      <c r="A55" s="323">
        <v>26</v>
      </c>
      <c r="B55" s="312">
        <f>Jan!E78</f>
        <v>915000</v>
      </c>
      <c r="C55" s="312">
        <f>Jan!H78</f>
        <v>35000</v>
      </c>
      <c r="D55" s="312">
        <f>Jan!Q79*10*15000</f>
        <v>15000.000000003411</v>
      </c>
      <c r="E55" s="312">
        <f>Jan!I79</f>
        <v>937849</v>
      </c>
      <c r="F55" s="316">
        <f>Jan!J79+Jan!K79</f>
        <v>11.599999999999454</v>
      </c>
      <c r="G55" s="318">
        <f>Jan!S79</f>
        <v>0</v>
      </c>
      <c r="H55" s="198" t="s">
        <v>16</v>
      </c>
      <c r="I55" s="197">
        <f>Jan!X78</f>
        <v>26.396250000000002</v>
      </c>
      <c r="J55" s="197">
        <f>Jan!AA78</f>
        <v>16.5</v>
      </c>
      <c r="K55" s="197">
        <f>Jan!AB79</f>
        <v>0.53125</v>
      </c>
      <c r="L55" s="197">
        <f>Jan!AE78</f>
        <v>10</v>
      </c>
      <c r="M55" s="320">
        <f>Jan!AI78</f>
        <v>3.6999999999999998E-2</v>
      </c>
      <c r="N55" s="318">
        <f>Jan!AI80</f>
        <v>7.61</v>
      </c>
      <c r="O55" s="316">
        <f>Jan!AI79</f>
        <v>9.5</v>
      </c>
      <c r="P55" s="322">
        <f>Jan!R78</f>
        <v>1.1299999999999999</v>
      </c>
      <c r="Q55" s="12"/>
      <c r="R55" s="12"/>
      <c r="S55" s="12"/>
      <c r="T55" s="12"/>
      <c r="U55" s="12"/>
      <c r="V55" s="12"/>
      <c r="W55" s="12"/>
      <c r="X55" s="12"/>
      <c r="Y55" s="12"/>
      <c r="Z55" s="12"/>
      <c r="AA55" s="12"/>
      <c r="AB55" s="12"/>
      <c r="AC55" s="12"/>
      <c r="AD55" s="12"/>
      <c r="AE55" s="12"/>
      <c r="AF55" s="12"/>
      <c r="AG55" s="12"/>
      <c r="AH55" s="12"/>
      <c r="AI55" s="12"/>
      <c r="AJ55" s="12"/>
      <c r="AK55" s="12"/>
      <c r="AL55" s="12"/>
      <c r="AM55" s="12"/>
      <c r="AN55" s="12"/>
      <c r="AO55" s="12"/>
      <c r="AP55" s="12"/>
      <c r="AQ55" s="12"/>
      <c r="AR55" s="12"/>
      <c r="AS55" s="12"/>
      <c r="AT55" s="12"/>
      <c r="AU55" s="12"/>
      <c r="AV55" s="12"/>
      <c r="AW55" s="12"/>
      <c r="AX55" s="12"/>
      <c r="AY55" s="12"/>
      <c r="AZ55" s="12"/>
      <c r="BA55" s="12"/>
      <c r="BB55" s="12"/>
      <c r="BC55" s="12"/>
      <c r="BD55" s="12"/>
      <c r="BE55" s="12"/>
      <c r="BF55" s="12"/>
      <c r="BG55" s="12"/>
      <c r="BH55" s="12"/>
      <c r="BI55" s="12"/>
      <c r="BJ55" s="12"/>
      <c r="BK55" s="12"/>
      <c r="BL55" s="12"/>
      <c r="BM55" s="12"/>
      <c r="BN55" s="12"/>
      <c r="BO55" s="12"/>
      <c r="BP55" s="12"/>
      <c r="BQ55" s="12"/>
      <c r="BR55" s="12"/>
      <c r="BS55" s="12"/>
      <c r="BT55" s="12"/>
      <c r="BU55" s="12"/>
      <c r="BV55" s="12"/>
      <c r="BW55" s="12"/>
      <c r="BX55" s="12"/>
      <c r="BY55" s="12"/>
      <c r="BZ55" s="12"/>
      <c r="CA55" s="12"/>
      <c r="CB55" s="12"/>
      <c r="CC55" s="12"/>
    </row>
    <row r="56" spans="1:81" ht="15.75" x14ac:dyDescent="0.25">
      <c r="A56" s="303"/>
      <c r="B56" s="313"/>
      <c r="C56" s="313"/>
      <c r="D56" s="313"/>
      <c r="E56" s="313"/>
      <c r="F56" s="317"/>
      <c r="G56" s="319"/>
      <c r="H56" s="198" t="s">
        <v>15</v>
      </c>
      <c r="I56" s="197">
        <f>IF(Jan!W80=0,Jan!V80,AVERAGE(Jan!V80,Jan!W80))</f>
        <v>3.4590360498486459</v>
      </c>
      <c r="J56" s="197">
        <f>IF(Jan!Z80=0,Jan!Y80,AVERAGE(Jan!Z80,Jan!Y80))</f>
        <v>2.1622046624995086</v>
      </c>
      <c r="K56" s="197">
        <f>Jan!AB80</f>
        <v>6.9616437997143274E-2</v>
      </c>
      <c r="L56" s="197">
        <f>IF(Jan!AD80=0,Jan!AC80,AVERAGE(Jan!AC80,Jan!AD80))</f>
        <v>1.3104270681815204</v>
      </c>
      <c r="M56" s="321"/>
      <c r="N56" s="319"/>
      <c r="O56" s="317"/>
      <c r="P56" s="322"/>
      <c r="Q56" s="12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G56" s="12"/>
      <c r="AH56" s="12"/>
      <c r="AI56" s="12"/>
      <c r="AJ56" s="12"/>
      <c r="AK56" s="12"/>
      <c r="AL56" s="12"/>
      <c r="AM56" s="12"/>
      <c r="AN56" s="12"/>
      <c r="AO56" s="12"/>
      <c r="AP56" s="12"/>
      <c r="AQ56" s="12"/>
      <c r="AR56" s="12"/>
      <c r="AS56" s="12"/>
      <c r="AT56" s="12"/>
      <c r="AU56" s="12"/>
      <c r="AV56" s="12"/>
      <c r="AW56" s="12"/>
      <c r="AX56" s="12"/>
      <c r="AY56" s="12"/>
      <c r="AZ56" s="12"/>
      <c r="BA56" s="12"/>
      <c r="BB56" s="12"/>
      <c r="BC56" s="12"/>
      <c r="BD56" s="12"/>
      <c r="BE56" s="12"/>
      <c r="BF56" s="12"/>
      <c r="BG56" s="12"/>
      <c r="BH56" s="12"/>
      <c r="BI56" s="12"/>
      <c r="BJ56" s="12"/>
      <c r="BK56" s="12"/>
      <c r="BL56" s="12"/>
      <c r="BM56" s="12"/>
      <c r="BN56" s="12"/>
      <c r="BO56" s="12"/>
      <c r="BP56" s="12"/>
      <c r="BQ56" s="12"/>
      <c r="BR56" s="12"/>
      <c r="BS56" s="12"/>
      <c r="BT56" s="12"/>
      <c r="BU56" s="12"/>
      <c r="BV56" s="12"/>
      <c r="BW56" s="12"/>
      <c r="BX56" s="12"/>
      <c r="BY56" s="12"/>
      <c r="BZ56" s="12"/>
      <c r="CA56" s="12"/>
      <c r="CB56" s="12"/>
      <c r="CC56" s="12"/>
    </row>
    <row r="57" spans="1:81" ht="15.75" x14ac:dyDescent="0.25">
      <c r="A57" s="323">
        <v>27</v>
      </c>
      <c r="B57" s="312">
        <f>Jan!E81</f>
        <v>1316000</v>
      </c>
      <c r="C57" s="312">
        <f>Jan!H81</f>
        <v>35000</v>
      </c>
      <c r="D57" s="312">
        <f>Jan!Q82*10*15000</f>
        <v>0</v>
      </c>
      <c r="E57" s="312">
        <f>Jan!I82</f>
        <v>988900</v>
      </c>
      <c r="F57" s="316">
        <f>Jan!J82+Jan!K82</f>
        <v>16.400000000001455</v>
      </c>
      <c r="G57" s="318">
        <f>Jan!S81</f>
        <v>0.68</v>
      </c>
      <c r="H57" s="198" t="s">
        <v>16</v>
      </c>
      <c r="I57" s="197">
        <f>Jan!X81</f>
        <v>37.40625</v>
      </c>
      <c r="J57" s="197">
        <f>Jan!AA81</f>
        <v>12.100000000000001</v>
      </c>
      <c r="K57" s="197">
        <f>Jan!AB82</f>
        <v>0.1875</v>
      </c>
      <c r="L57" s="197">
        <f>Jan!AE81</f>
        <v>15</v>
      </c>
      <c r="M57" s="320">
        <f>Jan!AI81</f>
        <v>3.6999999999999998E-2</v>
      </c>
      <c r="N57" s="318">
        <f>Jan!AI83</f>
        <v>7.6</v>
      </c>
      <c r="O57" s="316">
        <f>Jan!AI82</f>
        <v>8.6</v>
      </c>
      <c r="P57" s="322">
        <f>Jan!R81</f>
        <v>1.1000000000000001</v>
      </c>
      <c r="Q57" s="12"/>
      <c r="R57" s="12"/>
      <c r="S57" s="12"/>
      <c r="T57" s="12"/>
      <c r="U57" s="12"/>
      <c r="V57" s="12"/>
      <c r="W57" s="12"/>
      <c r="X57" s="12"/>
      <c r="Y57" s="12"/>
      <c r="Z57" s="12"/>
      <c r="AA57" s="12"/>
      <c r="AB57" s="12"/>
      <c r="AC57" s="12"/>
      <c r="AD57" s="12"/>
      <c r="AE57" s="12"/>
      <c r="AF57" s="12"/>
      <c r="AG57" s="12"/>
      <c r="AH57" s="12"/>
      <c r="AI57" s="12"/>
      <c r="AJ57" s="12"/>
      <c r="AK57" s="12"/>
      <c r="AL57" s="12"/>
      <c r="AM57" s="12"/>
      <c r="AN57" s="12"/>
      <c r="AO57" s="12"/>
      <c r="AP57" s="12"/>
      <c r="AQ57" s="12"/>
      <c r="AR57" s="12"/>
      <c r="AS57" s="12"/>
      <c r="AT57" s="12"/>
      <c r="AU57" s="12"/>
      <c r="AV57" s="12"/>
      <c r="AW57" s="12"/>
      <c r="AX57" s="12"/>
      <c r="AY57" s="12"/>
      <c r="AZ57" s="12"/>
      <c r="BA57" s="12"/>
      <c r="BB57" s="12"/>
      <c r="BC57" s="12"/>
      <c r="BD57" s="12"/>
      <c r="BE57" s="12"/>
      <c r="BF57" s="12"/>
      <c r="BG57" s="12"/>
      <c r="BH57" s="12"/>
      <c r="BI57" s="12"/>
      <c r="BJ57" s="12"/>
      <c r="BK57" s="12"/>
      <c r="BL57" s="12"/>
      <c r="BM57" s="12"/>
      <c r="BN57" s="12"/>
      <c r="BO57" s="12"/>
      <c r="BP57" s="12"/>
      <c r="BQ57" s="12"/>
      <c r="BR57" s="12"/>
      <c r="BS57" s="12"/>
      <c r="BT57" s="12"/>
      <c r="BU57" s="12"/>
      <c r="BV57" s="12"/>
      <c r="BW57" s="12"/>
      <c r="BX57" s="12"/>
      <c r="BY57" s="12"/>
      <c r="BZ57" s="12"/>
      <c r="CA57" s="12"/>
      <c r="CB57" s="12"/>
      <c r="CC57" s="12"/>
    </row>
    <row r="58" spans="1:81" ht="15.75" x14ac:dyDescent="0.25">
      <c r="A58" s="303"/>
      <c r="B58" s="313"/>
      <c r="C58" s="313"/>
      <c r="D58" s="313"/>
      <c r="E58" s="313"/>
      <c r="F58" s="317"/>
      <c r="G58" s="319"/>
      <c r="H58" s="198" t="s">
        <v>15</v>
      </c>
      <c r="I58" s="197">
        <f>IF(Jan!W83=0,Jan!V83,AVERAGE(Jan!V83,Jan!W83))</f>
        <v>1.7040888565743149</v>
      </c>
      <c r="J58" s="197">
        <f>IF(Jan!Z83=0,Jan!Y83,AVERAGE(Jan!Z83,Jan!Y83))</f>
        <v>0.55123074792445681</v>
      </c>
      <c r="K58" s="197">
        <f>Jan!AB83</f>
        <v>6.8334390238569021E-2</v>
      </c>
      <c r="L58" s="197">
        <f>IF(Jan!AD83=0,Jan!AC83,AVERAGE(Jan!AC83,Jan!AD83))</f>
        <v>0.68334390238569021</v>
      </c>
      <c r="M58" s="321"/>
      <c r="N58" s="319"/>
      <c r="O58" s="317"/>
      <c r="P58" s="322"/>
      <c r="Q58" s="12"/>
      <c r="R58" s="12"/>
      <c r="S58" s="12"/>
      <c r="T58" s="12"/>
      <c r="U58" s="12"/>
      <c r="V58" s="12"/>
      <c r="W58" s="12"/>
      <c r="X58" s="12"/>
      <c r="Y58" s="12"/>
      <c r="Z58" s="12"/>
      <c r="AA58" s="12"/>
      <c r="AB58" s="12"/>
      <c r="AC58" s="12"/>
      <c r="AD58" s="12"/>
      <c r="AE58" s="12"/>
      <c r="AF58" s="12"/>
      <c r="AG58" s="12"/>
      <c r="AH58" s="12"/>
      <c r="AI58" s="12"/>
      <c r="AJ58" s="12"/>
      <c r="AK58" s="12"/>
      <c r="AL58" s="12"/>
      <c r="AM58" s="12"/>
      <c r="AN58" s="12"/>
      <c r="AO58" s="12"/>
      <c r="AP58" s="12"/>
      <c r="AQ58" s="12"/>
      <c r="AR58" s="12"/>
      <c r="AS58" s="12"/>
      <c r="AT58" s="12"/>
      <c r="AU58" s="12"/>
      <c r="AV58" s="12"/>
      <c r="AW58" s="12"/>
      <c r="AX58" s="12"/>
      <c r="AY58" s="12"/>
      <c r="AZ58" s="12"/>
      <c r="BA58" s="12"/>
      <c r="BB58" s="12"/>
      <c r="BC58" s="12"/>
      <c r="BD58" s="12"/>
      <c r="BE58" s="12"/>
      <c r="BF58" s="12"/>
      <c r="BG58" s="12"/>
      <c r="BH58" s="12"/>
      <c r="BI58" s="12"/>
      <c r="BJ58" s="12"/>
      <c r="BK58" s="12"/>
      <c r="BL58" s="12"/>
      <c r="BM58" s="12"/>
      <c r="BN58" s="12"/>
      <c r="BO58" s="12"/>
      <c r="BP58" s="12"/>
      <c r="BQ58" s="12"/>
      <c r="BR58" s="12"/>
      <c r="BS58" s="12"/>
      <c r="BT58" s="12"/>
      <c r="BU58" s="12"/>
      <c r="BV58" s="12"/>
      <c r="BW58" s="12"/>
      <c r="BX58" s="12"/>
      <c r="BY58" s="12"/>
      <c r="BZ58" s="12"/>
      <c r="CA58" s="12"/>
      <c r="CB58" s="12"/>
      <c r="CC58" s="12"/>
    </row>
    <row r="59" spans="1:81" ht="15.75" x14ac:dyDescent="0.25">
      <c r="A59" s="304">
        <v>28</v>
      </c>
      <c r="B59" s="312">
        <f>Jan!E84</f>
        <v>778000</v>
      </c>
      <c r="C59" s="312">
        <f>Jan!H84</f>
        <v>36000</v>
      </c>
      <c r="D59" s="314">
        <f>Jan!Q85*10*15000</f>
        <v>0</v>
      </c>
      <c r="E59" s="312">
        <f>Jan!I85</f>
        <v>1030500</v>
      </c>
      <c r="F59" s="316">
        <f>Jan!J85+Jan!K85</f>
        <v>9.2000000000007276</v>
      </c>
      <c r="G59" s="318">
        <f>Jan!S84</f>
        <v>0.13</v>
      </c>
      <c r="H59" s="198" t="s">
        <v>16</v>
      </c>
      <c r="I59" s="197">
        <f>Jan!X84</f>
        <v>26.396250000000002</v>
      </c>
      <c r="J59" s="197">
        <f>Jan!AA84</f>
        <v>14.025</v>
      </c>
      <c r="K59" s="197">
        <f>Jan!AB85</f>
        <v>0.375</v>
      </c>
      <c r="L59" s="197">
        <f>Jan!AE84</f>
        <v>8</v>
      </c>
      <c r="M59" s="320">
        <f>Jan!AI84</f>
        <v>6.4000000000000001E-2</v>
      </c>
      <c r="N59" s="318">
        <f>Jan!AI86</f>
        <v>7.55</v>
      </c>
      <c r="O59" s="316">
        <f>Jan!AI85</f>
        <v>10.199999999999999</v>
      </c>
      <c r="P59" s="318">
        <f>Jan!R84</f>
        <v>1.1299999999999999</v>
      </c>
      <c r="Q59" s="12"/>
      <c r="R59" s="12"/>
      <c r="S59" s="12"/>
      <c r="T59" s="12"/>
      <c r="U59" s="12"/>
      <c r="V59" s="12"/>
      <c r="W59" s="12"/>
      <c r="X59" s="12"/>
      <c r="Y59" s="12"/>
      <c r="Z59" s="12"/>
      <c r="AA59" s="12"/>
      <c r="AB59" s="12"/>
      <c r="AC59" s="12"/>
      <c r="AD59" s="12"/>
      <c r="AE59" s="12"/>
      <c r="AF59" s="12"/>
      <c r="AG59" s="12"/>
      <c r="AH59" s="12"/>
      <c r="AI59" s="12"/>
      <c r="AJ59" s="12"/>
      <c r="AK59" s="12"/>
      <c r="AL59" s="12"/>
      <c r="AM59" s="12"/>
      <c r="AN59" s="12"/>
      <c r="AO59" s="12"/>
      <c r="AP59" s="12"/>
      <c r="AQ59" s="12"/>
      <c r="AR59" s="12"/>
      <c r="AS59" s="12"/>
      <c r="AT59" s="12"/>
      <c r="AU59" s="12"/>
      <c r="AV59" s="12"/>
      <c r="AW59" s="12"/>
      <c r="AX59" s="12"/>
      <c r="AY59" s="12"/>
      <c r="AZ59" s="12"/>
      <c r="BA59" s="12"/>
      <c r="BB59" s="12"/>
      <c r="BC59" s="12"/>
      <c r="BD59" s="12"/>
      <c r="BE59" s="12"/>
      <c r="BF59" s="12"/>
      <c r="BG59" s="12"/>
      <c r="BH59" s="12"/>
      <c r="BI59" s="12"/>
      <c r="BJ59" s="12"/>
      <c r="BK59" s="12"/>
      <c r="BL59" s="12"/>
      <c r="BM59" s="12"/>
      <c r="BN59" s="12"/>
      <c r="BO59" s="12"/>
      <c r="BP59" s="12"/>
      <c r="BQ59" s="12"/>
      <c r="BR59" s="12"/>
      <c r="BS59" s="12"/>
      <c r="BT59" s="12"/>
      <c r="BU59" s="12"/>
      <c r="BV59" s="12"/>
      <c r="BW59" s="12"/>
      <c r="BX59" s="12"/>
      <c r="BY59" s="12"/>
      <c r="BZ59" s="12"/>
      <c r="CA59" s="12"/>
      <c r="CB59" s="12"/>
      <c r="CC59" s="12"/>
    </row>
    <row r="60" spans="1:81" ht="15.75" x14ac:dyDescent="0.25">
      <c r="A60" s="304"/>
      <c r="B60" s="313"/>
      <c r="C60" s="313"/>
      <c r="D60" s="315"/>
      <c r="E60" s="313"/>
      <c r="F60" s="317"/>
      <c r="G60" s="319"/>
      <c r="H60" s="198" t="s">
        <v>15</v>
      </c>
      <c r="I60" s="197">
        <f>IF(Jan!W86=0,Jan!V86,AVERAGE(Jan!V86,Jan!W86))</f>
        <v>4.0681465110687798</v>
      </c>
      <c r="J60" s="197">
        <f>IF(Jan!Z86=0,Jan!Y86,AVERAGE(Jan!Z86,Jan!Y86))</f>
        <v>2.1615098666568029</v>
      </c>
      <c r="K60" s="197">
        <f>Jan!AB86</f>
        <v>5.7794381461411845E-2</v>
      </c>
      <c r="L60" s="197">
        <f>IF(Jan!AD86=0,Jan!AC86,AVERAGE(Jan!AC86,Jan!AD86))</f>
        <v>1.2329468045101193</v>
      </c>
      <c r="M60" s="321"/>
      <c r="N60" s="319"/>
      <c r="O60" s="317"/>
      <c r="P60" s="319"/>
      <c r="Q60" s="12"/>
      <c r="R60" s="12"/>
      <c r="S60" s="12"/>
      <c r="T60" s="12"/>
      <c r="U60" s="12"/>
      <c r="V60" s="12"/>
      <c r="W60" s="12"/>
      <c r="X60" s="12"/>
      <c r="Y60" s="12"/>
      <c r="Z60" s="12"/>
      <c r="AA60" s="12"/>
      <c r="AB60" s="12"/>
      <c r="AC60" s="12"/>
      <c r="AD60" s="12"/>
      <c r="AE60" s="12"/>
      <c r="AF60" s="12"/>
      <c r="AG60" s="12"/>
      <c r="AH60" s="12"/>
      <c r="AI60" s="12"/>
      <c r="AJ60" s="12"/>
      <c r="AK60" s="12"/>
      <c r="AL60" s="12"/>
      <c r="AM60" s="12"/>
      <c r="AN60" s="12"/>
      <c r="AO60" s="12"/>
      <c r="AP60" s="12"/>
      <c r="AQ60" s="12"/>
      <c r="AR60" s="12"/>
      <c r="AS60" s="12"/>
      <c r="AT60" s="12"/>
      <c r="AU60" s="12"/>
      <c r="AV60" s="12"/>
      <c r="AW60" s="12"/>
      <c r="AX60" s="12"/>
      <c r="AY60" s="12"/>
      <c r="AZ60" s="12"/>
      <c r="BA60" s="12"/>
      <c r="BB60" s="12"/>
      <c r="BC60" s="12"/>
      <c r="BD60" s="12"/>
      <c r="BE60" s="12"/>
      <c r="BF60" s="12"/>
      <c r="BG60" s="12"/>
      <c r="BH60" s="12"/>
      <c r="BI60" s="12"/>
      <c r="BJ60" s="12"/>
      <c r="BK60" s="12"/>
      <c r="BL60" s="12"/>
      <c r="BM60" s="12"/>
      <c r="BN60" s="12"/>
      <c r="BO60" s="12"/>
      <c r="BP60" s="12"/>
      <c r="BQ60" s="12"/>
      <c r="BR60" s="12"/>
      <c r="BS60" s="12"/>
      <c r="BT60" s="12"/>
      <c r="BU60" s="12"/>
      <c r="BV60" s="12"/>
      <c r="BW60" s="12"/>
      <c r="BX60" s="12"/>
      <c r="BY60" s="12"/>
      <c r="BZ60" s="12"/>
      <c r="CA60" s="12"/>
      <c r="CB60" s="12"/>
      <c r="CC60" s="12"/>
    </row>
    <row r="61" spans="1:81" ht="15.75" x14ac:dyDescent="0.25">
      <c r="A61" s="304">
        <v>29</v>
      </c>
      <c r="B61" s="312">
        <f>Jan!E87</f>
        <v>1013000</v>
      </c>
      <c r="C61" s="312">
        <f>Jan!H87</f>
        <v>35000</v>
      </c>
      <c r="D61" s="312">
        <f>Jan!Q88*10*15000</f>
        <v>29999.999999998294</v>
      </c>
      <c r="E61" s="312">
        <f>Jan!I88</f>
        <v>983800</v>
      </c>
      <c r="F61" s="316">
        <f>Jan!J88+Jan!K88</f>
        <v>12.199999999999818</v>
      </c>
      <c r="G61" s="318">
        <f>Jan!S87</f>
        <v>0.41</v>
      </c>
      <c r="H61" s="198" t="s">
        <v>16</v>
      </c>
      <c r="I61" s="197">
        <f>Jan!X87</f>
        <v>21.996874999999999</v>
      </c>
      <c r="J61" s="197">
        <f>Jan!AA87</f>
        <v>18.425000000000001</v>
      </c>
      <c r="K61" s="197">
        <f>Jan!AB88</f>
        <v>0.84375</v>
      </c>
      <c r="L61" s="197">
        <f>Jan!AE87</f>
        <v>10</v>
      </c>
      <c r="M61" s="320">
        <f>Jan!AI87</f>
        <v>3.2000000000000001E-2</v>
      </c>
      <c r="N61" s="318">
        <f>Jan!AI89</f>
        <v>7.5</v>
      </c>
      <c r="O61" s="316">
        <f>Jan!AI88</f>
        <v>10.3</v>
      </c>
      <c r="P61" s="318">
        <f>Jan!R87</f>
        <v>1.1200000000000001</v>
      </c>
      <c r="Q61" s="12"/>
      <c r="R61" s="12"/>
      <c r="S61" s="12"/>
      <c r="T61" s="12"/>
      <c r="U61" s="12"/>
      <c r="V61" s="12"/>
      <c r="W61" s="12"/>
      <c r="X61" s="12"/>
      <c r="Y61" s="12"/>
      <c r="Z61" s="12"/>
      <c r="AA61" s="12"/>
      <c r="AB61" s="12"/>
      <c r="AC61" s="12"/>
      <c r="AD61" s="12"/>
      <c r="AE61" s="12"/>
      <c r="AF61" s="12"/>
      <c r="AG61" s="12"/>
      <c r="AH61" s="12"/>
      <c r="AI61" s="12"/>
      <c r="AJ61" s="12"/>
      <c r="AK61" s="12"/>
      <c r="AL61" s="12"/>
      <c r="AM61" s="12"/>
      <c r="AN61" s="12"/>
      <c r="AO61" s="12"/>
      <c r="AP61" s="12"/>
      <c r="AQ61" s="12"/>
      <c r="AR61" s="12"/>
      <c r="AS61" s="12"/>
      <c r="AT61" s="12"/>
      <c r="AU61" s="12"/>
      <c r="AV61" s="12"/>
      <c r="AW61" s="12"/>
      <c r="AX61" s="12"/>
      <c r="AY61" s="12"/>
      <c r="AZ61" s="12"/>
      <c r="BA61" s="12"/>
      <c r="BB61" s="12"/>
      <c r="BC61" s="12"/>
      <c r="BD61" s="12"/>
      <c r="BE61" s="12"/>
      <c r="BF61" s="12"/>
      <c r="BG61" s="12"/>
      <c r="BH61" s="12"/>
      <c r="BI61" s="12"/>
      <c r="BJ61" s="12"/>
      <c r="BK61" s="12"/>
      <c r="BL61" s="12"/>
      <c r="BM61" s="12"/>
      <c r="BN61" s="12"/>
      <c r="BO61" s="12"/>
      <c r="BP61" s="12"/>
      <c r="BQ61" s="12"/>
      <c r="BR61" s="12"/>
      <c r="BS61" s="12"/>
      <c r="BT61" s="12"/>
      <c r="BU61" s="12"/>
      <c r="BV61" s="12"/>
      <c r="BW61" s="12"/>
      <c r="BX61" s="12"/>
      <c r="BY61" s="12"/>
      <c r="BZ61" s="12"/>
      <c r="CA61" s="12"/>
      <c r="CB61" s="12"/>
      <c r="CC61" s="12"/>
    </row>
    <row r="62" spans="1:81" ht="15.75" x14ac:dyDescent="0.25">
      <c r="A62" s="304"/>
      <c r="B62" s="313"/>
      <c r="C62" s="313"/>
      <c r="D62" s="313"/>
      <c r="E62" s="313"/>
      <c r="F62" s="317"/>
      <c r="G62" s="319"/>
      <c r="H62" s="198" t="s">
        <v>15</v>
      </c>
      <c r="I62" s="197">
        <f>IF(Jan!W89=0,Jan!V89,AVERAGE(Jan!V89,Jan!W89))</f>
        <v>2.6036673129413552</v>
      </c>
      <c r="J62" s="197">
        <f>IF(Jan!Z89=0,Jan!Y89,AVERAGE(Jan!Z89,Jan!Y89))</f>
        <v>2.1808811588439028</v>
      </c>
      <c r="K62" s="197">
        <f>Jan!AB89</f>
        <v>9.9870745062390381E-2</v>
      </c>
      <c r="L62" s="197">
        <f>IF(Jan!AD89=0,Jan!AC89,AVERAGE(Jan!AC89,Jan!AD89))</f>
        <v>1.1836532748135156</v>
      </c>
      <c r="M62" s="321"/>
      <c r="N62" s="319"/>
      <c r="O62" s="317"/>
      <c r="P62" s="319"/>
      <c r="Q62" s="12"/>
      <c r="R62" s="12"/>
      <c r="S62" s="12"/>
      <c r="T62" s="12"/>
      <c r="U62" s="12"/>
      <c r="V62" s="12"/>
      <c r="W62" s="12"/>
      <c r="X62" s="12"/>
      <c r="Y62" s="12"/>
      <c r="Z62" s="12"/>
      <c r="AA62" s="12"/>
      <c r="AB62" s="12"/>
      <c r="AC62" s="12"/>
      <c r="AD62" s="12"/>
      <c r="AE62" s="12"/>
      <c r="AF62" s="12"/>
      <c r="AG62" s="12"/>
      <c r="AH62" s="12"/>
      <c r="AI62" s="12"/>
      <c r="AJ62" s="12"/>
      <c r="AK62" s="12"/>
      <c r="AL62" s="12"/>
      <c r="AM62" s="12"/>
      <c r="AN62" s="12"/>
      <c r="AO62" s="12"/>
      <c r="AP62" s="12"/>
      <c r="AQ62" s="12"/>
      <c r="AR62" s="12"/>
      <c r="AS62" s="12"/>
      <c r="AT62" s="12"/>
      <c r="AU62" s="12"/>
      <c r="AV62" s="12"/>
      <c r="AW62" s="12"/>
      <c r="AX62" s="12"/>
      <c r="AY62" s="12"/>
      <c r="AZ62" s="12"/>
      <c r="BA62" s="12"/>
      <c r="BB62" s="12"/>
      <c r="BC62" s="12"/>
      <c r="BD62" s="12"/>
      <c r="BE62" s="12"/>
      <c r="BF62" s="12"/>
      <c r="BG62" s="12"/>
      <c r="BH62" s="12"/>
      <c r="BI62" s="12"/>
      <c r="BJ62" s="12"/>
      <c r="BK62" s="12"/>
      <c r="BL62" s="12"/>
      <c r="BM62" s="12"/>
      <c r="BN62" s="12"/>
      <c r="BO62" s="12"/>
      <c r="BP62" s="12"/>
      <c r="BQ62" s="12"/>
      <c r="BR62" s="12"/>
      <c r="BS62" s="12"/>
      <c r="BT62" s="12"/>
      <c r="BU62" s="12"/>
      <c r="BV62" s="12"/>
      <c r="BW62" s="12"/>
      <c r="BX62" s="12"/>
      <c r="BY62" s="12"/>
      <c r="BZ62" s="12"/>
      <c r="CA62" s="12"/>
      <c r="CB62" s="12"/>
      <c r="CC62" s="12"/>
    </row>
    <row r="63" spans="1:81" ht="15.75" x14ac:dyDescent="0.25">
      <c r="A63" s="323">
        <v>30</v>
      </c>
      <c r="B63" s="312">
        <f>Jan!E90</f>
        <v>1121000</v>
      </c>
      <c r="C63" s="312">
        <f>Jan!H90</f>
        <v>35000</v>
      </c>
      <c r="D63" s="314">
        <f>Jan!Q91*10*15000</f>
        <v>0</v>
      </c>
      <c r="E63" s="312">
        <f>Jan!I91</f>
        <v>1020900</v>
      </c>
      <c r="F63" s="316">
        <f>Jan!J91+Jan!K91</f>
        <v>13.599999999999454</v>
      </c>
      <c r="G63" s="318">
        <f>Jan!S90</f>
        <v>0.04</v>
      </c>
      <c r="H63" s="198" t="s">
        <v>16</v>
      </c>
      <c r="I63" s="197">
        <f>Jan!X90</f>
        <v>21.996874999999999</v>
      </c>
      <c r="J63" s="197">
        <f>Jan!AA90</f>
        <v>20.625</v>
      </c>
      <c r="K63" s="197">
        <f>Jan!AB91</f>
        <v>0.96875</v>
      </c>
      <c r="L63" s="197">
        <f>Jan!AE90</f>
        <v>11</v>
      </c>
      <c r="M63" s="320">
        <f>Jan!AI90</f>
        <v>3.2000000000000001E-2</v>
      </c>
      <c r="N63" s="318">
        <f>Jan!AI92</f>
        <v>7.49</v>
      </c>
      <c r="O63" s="316">
        <f>Jan!AI91</f>
        <v>10</v>
      </c>
      <c r="P63" s="322">
        <f>Jan!R90</f>
        <v>1.1000000000000001</v>
      </c>
      <c r="Q63" s="12"/>
      <c r="R63" s="12"/>
      <c r="S63" s="12"/>
      <c r="T63" s="12"/>
      <c r="U63" s="12"/>
      <c r="V63" s="12"/>
      <c r="W63" s="12"/>
      <c r="X63" s="12"/>
      <c r="Y63" s="12"/>
      <c r="Z63" s="12"/>
      <c r="AA63" s="12"/>
      <c r="AB63" s="12"/>
      <c r="AC63" s="12"/>
      <c r="AD63" s="12"/>
      <c r="AE63" s="12"/>
      <c r="AF63" s="12"/>
      <c r="AG63" s="12"/>
      <c r="AH63" s="12"/>
      <c r="AI63" s="12"/>
      <c r="AJ63" s="12"/>
      <c r="AK63" s="12"/>
      <c r="AL63" s="12"/>
      <c r="AM63" s="12"/>
      <c r="AN63" s="12"/>
      <c r="AO63" s="12"/>
      <c r="AP63" s="12"/>
      <c r="AQ63" s="12"/>
      <c r="AR63" s="12"/>
      <c r="AS63" s="12"/>
      <c r="AT63" s="12"/>
      <c r="AU63" s="12"/>
      <c r="AV63" s="12"/>
      <c r="AW63" s="12"/>
      <c r="AX63" s="12"/>
      <c r="AY63" s="12"/>
      <c r="AZ63" s="12"/>
      <c r="BA63" s="12"/>
      <c r="BB63" s="12"/>
      <c r="BC63" s="12"/>
      <c r="BD63" s="12"/>
      <c r="BE63" s="12"/>
      <c r="BF63" s="12"/>
      <c r="BG63" s="12"/>
      <c r="BH63" s="12"/>
      <c r="BI63" s="12"/>
      <c r="BJ63" s="12"/>
      <c r="BK63" s="12"/>
      <c r="BL63" s="12"/>
      <c r="BM63" s="12"/>
      <c r="BN63" s="12"/>
      <c r="BO63" s="12"/>
      <c r="BP63" s="12"/>
      <c r="BQ63" s="12"/>
      <c r="BR63" s="12"/>
      <c r="BS63" s="12"/>
      <c r="BT63" s="12"/>
      <c r="BU63" s="12"/>
      <c r="BV63" s="12"/>
      <c r="BW63" s="12"/>
      <c r="BX63" s="12"/>
      <c r="BY63" s="12"/>
      <c r="BZ63" s="12"/>
      <c r="CA63" s="12"/>
      <c r="CB63" s="12"/>
      <c r="CC63" s="12"/>
    </row>
    <row r="64" spans="1:81" ht="15.75" x14ac:dyDescent="0.25">
      <c r="A64" s="303"/>
      <c r="B64" s="324"/>
      <c r="C64" s="313"/>
      <c r="D64" s="325"/>
      <c r="E64" s="324"/>
      <c r="F64" s="328"/>
      <c r="G64" s="319"/>
      <c r="H64" s="201" t="s">
        <v>15</v>
      </c>
      <c r="I64" s="200">
        <f>IF(Jan!W92=0,Jan!V92,AVERAGE(Jan!V92,Jan!W92))</f>
        <v>2.3528233612931242</v>
      </c>
      <c r="J64" s="200">
        <f>IF(Jan!Z92=0,Jan!Y92,AVERAGE(Jan!Z92,Jan!Y92))</f>
        <v>2.2060852655966219</v>
      </c>
      <c r="K64" s="200">
        <f>Jan!AB92</f>
        <v>0.10361915641438678</v>
      </c>
      <c r="L64" s="200">
        <f>IF(Jan!AD92=0,Jan!AC92,AVERAGE(Jan!AC92,Jan!AD92))</f>
        <v>1.1765788083181983</v>
      </c>
      <c r="M64" s="330"/>
      <c r="N64" s="329"/>
      <c r="O64" s="328"/>
      <c r="P64" s="322"/>
      <c r="Q64" s="12"/>
      <c r="R64" s="12"/>
      <c r="S64" s="12"/>
      <c r="T64" s="12"/>
      <c r="U64" s="12"/>
      <c r="V64" s="12"/>
      <c r="W64" s="12"/>
      <c r="X64" s="12"/>
      <c r="Y64" s="12"/>
      <c r="Z64" s="12"/>
      <c r="AA64" s="12"/>
      <c r="AB64" s="12"/>
      <c r="AC64" s="12"/>
      <c r="AD64" s="12"/>
      <c r="AE64" s="12"/>
      <c r="AF64" s="12"/>
      <c r="AG64" s="12"/>
      <c r="AH64" s="12"/>
      <c r="AI64" s="12"/>
      <c r="AJ64" s="12"/>
      <c r="AK64" s="12"/>
      <c r="AL64" s="12"/>
      <c r="AM64" s="12"/>
      <c r="AN64" s="12"/>
      <c r="AO64" s="12"/>
      <c r="AP64" s="12"/>
      <c r="AQ64" s="12"/>
      <c r="AR64" s="12"/>
      <c r="AS64" s="12"/>
      <c r="AT64" s="12"/>
      <c r="AU64" s="12"/>
      <c r="AV64" s="12"/>
      <c r="AW64" s="12"/>
      <c r="AX64" s="12"/>
      <c r="AY64" s="12"/>
      <c r="AZ64" s="12"/>
      <c r="BA64" s="12"/>
      <c r="BB64" s="12"/>
      <c r="BC64" s="12"/>
      <c r="BD64" s="12"/>
      <c r="BE64" s="12"/>
      <c r="BF64" s="12"/>
      <c r="BG64" s="12"/>
      <c r="BH64" s="12"/>
      <c r="BI64" s="12"/>
      <c r="BJ64" s="12"/>
      <c r="BK64" s="12"/>
      <c r="BL64" s="12"/>
      <c r="BM64" s="12"/>
      <c r="BN64" s="12"/>
      <c r="BO64" s="12"/>
      <c r="BP64" s="12"/>
      <c r="BQ64" s="12"/>
      <c r="BR64" s="12"/>
      <c r="BS64" s="12"/>
      <c r="BT64" s="12"/>
      <c r="BU64" s="12"/>
      <c r="BV64" s="12"/>
      <c r="BW64" s="12"/>
      <c r="BX64" s="12"/>
      <c r="BY64" s="12"/>
      <c r="BZ64" s="12"/>
      <c r="CA64" s="12"/>
      <c r="CB64" s="12"/>
      <c r="CC64" s="12"/>
    </row>
    <row r="65" spans="1:81" ht="15.75" x14ac:dyDescent="0.25">
      <c r="A65" s="323">
        <v>31</v>
      </c>
      <c r="B65" s="312">
        <f>Jan!E93</f>
        <v>835000</v>
      </c>
      <c r="C65" s="314">
        <f>Jan!H93</f>
        <v>0</v>
      </c>
      <c r="D65" s="312">
        <f>Jan!Q94*10*15000</f>
        <v>0</v>
      </c>
      <c r="E65" s="312">
        <f>Jan!I94</f>
        <v>958900</v>
      </c>
      <c r="F65" s="316">
        <f>Jan!J94+Jan!K94</f>
        <v>10.300000000000182</v>
      </c>
      <c r="G65" s="318">
        <f>Jan!S93</f>
        <v>0.1</v>
      </c>
      <c r="H65" s="198" t="s">
        <v>16</v>
      </c>
      <c r="I65" s="197">
        <f>Jan!X93</f>
        <v>21.996874999999999</v>
      </c>
      <c r="J65" s="197">
        <f>Jan!AA93</f>
        <v>15.400000000000002</v>
      </c>
      <c r="K65" s="197">
        <f>Jan!AB94</f>
        <v>0.5625</v>
      </c>
      <c r="L65" s="197">
        <f>Jan!AE93</f>
        <v>8</v>
      </c>
      <c r="M65" s="320">
        <f>Jan!AI93</f>
        <v>4.8000000000000001E-2</v>
      </c>
      <c r="N65" s="318">
        <f>Jan!AI95</f>
        <v>7.46</v>
      </c>
      <c r="O65" s="316">
        <f>Jan!AI94</f>
        <v>10.1</v>
      </c>
      <c r="P65" s="322">
        <f>Jan!R93</f>
        <v>1.08</v>
      </c>
      <c r="Q65" s="12"/>
      <c r="R65" s="12"/>
      <c r="S65" s="12"/>
      <c r="T65" s="12"/>
      <c r="U65" s="12"/>
      <c r="V65" s="12"/>
      <c r="W65" s="12"/>
      <c r="X65" s="12"/>
      <c r="Y65" s="12"/>
      <c r="Z65" s="12"/>
      <c r="AA65" s="12"/>
      <c r="AB65" s="12"/>
      <c r="AC65" s="12"/>
      <c r="AD65" s="12"/>
      <c r="AE65" s="12"/>
      <c r="AF65" s="12"/>
      <c r="AG65" s="12"/>
      <c r="AH65" s="12"/>
      <c r="AI65" s="12"/>
      <c r="AJ65" s="12"/>
      <c r="AK65" s="12"/>
      <c r="AL65" s="12"/>
      <c r="AM65" s="12"/>
      <c r="AN65" s="12"/>
      <c r="AO65" s="12"/>
      <c r="AP65" s="12"/>
      <c r="AQ65" s="12"/>
      <c r="AR65" s="12"/>
      <c r="AS65" s="12"/>
      <c r="AT65" s="12"/>
      <c r="AU65" s="12"/>
      <c r="AV65" s="12"/>
      <c r="AW65" s="12"/>
      <c r="AX65" s="12"/>
      <c r="AY65" s="12"/>
      <c r="AZ65" s="12"/>
      <c r="BA65" s="12"/>
      <c r="BB65" s="12"/>
      <c r="BC65" s="12"/>
      <c r="BD65" s="12"/>
      <c r="BE65" s="12"/>
      <c r="BF65" s="12"/>
      <c r="BG65" s="12"/>
      <c r="BH65" s="12"/>
      <c r="BI65" s="12"/>
      <c r="BJ65" s="12"/>
      <c r="BK65" s="12"/>
      <c r="BL65" s="12"/>
      <c r="BM65" s="12"/>
      <c r="BN65" s="12"/>
      <c r="BO65" s="12"/>
      <c r="BP65" s="12"/>
      <c r="BQ65" s="12"/>
      <c r="BR65" s="12"/>
      <c r="BS65" s="12"/>
      <c r="BT65" s="12"/>
      <c r="BU65" s="12"/>
      <c r="BV65" s="12"/>
      <c r="BW65" s="12"/>
      <c r="BX65" s="12"/>
      <c r="BY65" s="12"/>
      <c r="BZ65" s="12"/>
      <c r="CA65" s="12"/>
      <c r="CB65" s="12"/>
      <c r="CC65" s="12"/>
    </row>
    <row r="66" spans="1:81" ht="15.75" x14ac:dyDescent="0.25">
      <c r="A66" s="303"/>
      <c r="B66" s="324"/>
      <c r="C66" s="315"/>
      <c r="D66" s="324"/>
      <c r="E66" s="324"/>
      <c r="F66" s="328"/>
      <c r="G66" s="319"/>
      <c r="H66" s="201" t="s">
        <v>15</v>
      </c>
      <c r="I66" s="200">
        <f>IF(Jan!W95=0,Jan!V95,AVERAGE(Jan!V95,Jan!W95))</f>
        <v>3.1587005844426255</v>
      </c>
      <c r="J66" s="200">
        <f>IF(Jan!Z9=0,Jan!Y95,AVERAGE(Jan!Z95,Jan!Y95))</f>
        <v>2.2114045290713542</v>
      </c>
      <c r="K66" s="200">
        <f>Jan!AB95</f>
        <v>8.0773704389781598E-2</v>
      </c>
      <c r="L66" s="200">
        <f>IF(Jan!AD95=0,Jan!AC95,AVERAGE(Jan!AC95,Jan!AD95))</f>
        <v>1.1487815735435605</v>
      </c>
      <c r="M66" s="330"/>
      <c r="N66" s="329"/>
      <c r="O66" s="328"/>
      <c r="P66" s="322"/>
      <c r="Q66" s="12"/>
      <c r="R66" s="12"/>
      <c r="S66" s="12"/>
      <c r="T66" s="12"/>
      <c r="U66" s="12"/>
      <c r="V66" s="12"/>
      <c r="W66" s="12"/>
      <c r="X66" s="12"/>
      <c r="Y66" s="12"/>
      <c r="Z66" s="12"/>
      <c r="AA66" s="12"/>
      <c r="AB66" s="12"/>
      <c r="AC66" s="12"/>
      <c r="AD66" s="12"/>
      <c r="AE66" s="12"/>
      <c r="AF66" s="12"/>
      <c r="AG66" s="12"/>
      <c r="AH66" s="12"/>
      <c r="AI66" s="12"/>
      <c r="AJ66" s="12"/>
      <c r="AK66" s="12"/>
      <c r="AL66" s="12"/>
      <c r="AM66" s="12"/>
      <c r="AN66" s="12"/>
      <c r="AO66" s="12"/>
      <c r="AP66" s="12"/>
      <c r="AQ66" s="12"/>
      <c r="AR66" s="12"/>
      <c r="AS66" s="12"/>
      <c r="AT66" s="12"/>
      <c r="AU66" s="12"/>
      <c r="AV66" s="12"/>
      <c r="AW66" s="12"/>
      <c r="AX66" s="12"/>
      <c r="AY66" s="12"/>
      <c r="AZ66" s="12"/>
      <c r="BA66" s="12"/>
      <c r="BB66" s="12"/>
      <c r="BC66" s="12"/>
      <c r="BD66" s="12"/>
      <c r="BE66" s="12"/>
      <c r="BF66" s="12"/>
      <c r="BG66" s="12"/>
      <c r="BH66" s="12"/>
      <c r="BI66" s="12"/>
      <c r="BJ66" s="12"/>
      <c r="BK66" s="12"/>
      <c r="BL66" s="12"/>
      <c r="BM66" s="12"/>
      <c r="BN66" s="12"/>
      <c r="BO66" s="12"/>
      <c r="BP66" s="12"/>
      <c r="BQ66" s="12"/>
      <c r="BR66" s="12"/>
      <c r="BS66" s="12"/>
      <c r="BT66" s="12"/>
      <c r="BU66" s="12"/>
      <c r="BV66" s="12"/>
      <c r="BW66" s="12"/>
      <c r="BX66" s="12"/>
      <c r="BY66" s="12"/>
      <c r="BZ66" s="12"/>
      <c r="CA66" s="12"/>
      <c r="CB66" s="12"/>
      <c r="CC66" s="12"/>
    </row>
    <row r="67" spans="1:81" ht="18.75" x14ac:dyDescent="0.3">
      <c r="A67" s="20"/>
      <c r="B67" s="301" t="s">
        <v>66</v>
      </c>
      <c r="C67" s="301"/>
      <c r="D67" s="301"/>
      <c r="E67" s="301"/>
      <c r="F67" s="301"/>
      <c r="G67" s="301"/>
      <c r="H67" s="301"/>
      <c r="I67" s="301"/>
      <c r="J67" s="301"/>
      <c r="K67" s="301"/>
      <c r="L67" s="301"/>
      <c r="M67" s="301"/>
      <c r="N67" s="301"/>
      <c r="O67" s="301"/>
      <c r="P67" s="301"/>
      <c r="Q67" s="12"/>
      <c r="R67" s="12"/>
      <c r="S67" s="12"/>
      <c r="T67" s="12"/>
      <c r="U67" s="12"/>
      <c r="V67" s="12"/>
      <c r="W67" s="12"/>
      <c r="X67" s="12"/>
      <c r="Y67" s="12"/>
      <c r="Z67" s="12"/>
      <c r="AA67" s="12"/>
      <c r="AB67" s="12"/>
      <c r="AC67" s="12"/>
      <c r="AD67" s="12"/>
      <c r="AE67" s="12"/>
      <c r="AF67" s="12"/>
      <c r="AG67" s="12"/>
      <c r="AH67" s="12"/>
      <c r="AI67" s="12"/>
      <c r="AJ67" s="12"/>
      <c r="AK67" s="12"/>
      <c r="AL67" s="12"/>
      <c r="AM67" s="12"/>
      <c r="AN67" s="12"/>
      <c r="AO67" s="12"/>
      <c r="AP67" s="12"/>
      <c r="AQ67" s="12"/>
      <c r="AR67" s="12"/>
      <c r="AS67" s="12"/>
      <c r="AT67" s="12"/>
      <c r="AU67" s="12"/>
      <c r="AV67" s="12"/>
      <c r="AW67" s="12"/>
      <c r="AX67" s="12"/>
      <c r="AY67" s="12"/>
      <c r="AZ67" s="12"/>
      <c r="BA67" s="12"/>
      <c r="BB67" s="12"/>
      <c r="BC67" s="12"/>
      <c r="BD67" s="12"/>
      <c r="BE67" s="12"/>
      <c r="BF67" s="12"/>
      <c r="BG67" s="12"/>
      <c r="BH67" s="12"/>
      <c r="BI67" s="12"/>
      <c r="BJ67" s="12"/>
      <c r="BK67" s="12"/>
      <c r="BL67" s="12"/>
      <c r="BM67" s="12"/>
      <c r="BN67" s="12"/>
      <c r="BO67" s="12"/>
      <c r="BP67" s="12"/>
      <c r="BQ67" s="12"/>
      <c r="BR67" s="12"/>
      <c r="BS67" s="12"/>
      <c r="BT67" s="12"/>
      <c r="BU67" s="12"/>
      <c r="BV67" s="12"/>
      <c r="BW67" s="12"/>
      <c r="BX67" s="12"/>
      <c r="BY67" s="12"/>
      <c r="BZ67" s="12"/>
      <c r="CA67" s="12"/>
      <c r="CB67" s="12"/>
      <c r="CC67" s="12"/>
    </row>
    <row r="68" spans="1:81" ht="15.75" x14ac:dyDescent="0.25">
      <c r="A68" s="20"/>
      <c r="B68" s="324">
        <f>SUM(B5:B66)</f>
        <v>30906000</v>
      </c>
      <c r="C68" s="324">
        <f t="shared" ref="C68:G68" si="0">SUM(C5:C66)</f>
        <v>809000</v>
      </c>
      <c r="D68" s="324">
        <f t="shared" si="0"/>
        <v>270000.00000000169</v>
      </c>
      <c r="E68" s="324">
        <f t="shared" si="0"/>
        <v>30403600</v>
      </c>
      <c r="F68" s="328">
        <f t="shared" si="0"/>
        <v>377.50000000000091</v>
      </c>
      <c r="G68" s="329">
        <f t="shared" si="0"/>
        <v>5.9899999999999993</v>
      </c>
      <c r="H68" s="202" t="s">
        <v>16</v>
      </c>
      <c r="I68" s="199">
        <f>I5+I7+I9+I11+I13+I15+I17+I19+I21+I23+I25+I27+I29+I31+I63+I33+I35+I37+I39+I41+I43+I45+I47+I49+I51+I53+I55+I57+I65+I61+I59</f>
        <v>889.5840625000003</v>
      </c>
      <c r="J68" s="199">
        <f>J5+J7+J9+J11+J13+J15+J17+J19+J21+J23+J25+J27+J29+J31++J61+J63+J59+J33+J35+J37+J39+J41+J43+J45+J47+J49+J51+J53+J55+J57+J65</f>
        <v>545.875</v>
      </c>
      <c r="K68" s="199">
        <f>K5+K7+K9+K11+K13+K15+K17+K19+K21+K23+K25+K27+K29++K59+K61+K63+K31+K33+K35+K37+K39+K41+K43+K45+K47+K49+K51+K53+K55+K57+K65</f>
        <v>16.90625</v>
      </c>
      <c r="L68" s="199">
        <f>L5+L7+L9+L11+L13+L15+L17+L19+L21+L23+L25+L27+L29+L63+L31+L33++L59+L61+L35+L37+L39+L41+L43+L45+L47+L49+L51+L53+L55+L57+L65</f>
        <v>340</v>
      </c>
      <c r="M68" s="334" t="s">
        <v>31</v>
      </c>
      <c r="N68" s="335" t="s">
        <v>31</v>
      </c>
      <c r="O68" s="336" t="s">
        <v>31</v>
      </c>
      <c r="P68" s="304" t="s">
        <v>31</v>
      </c>
      <c r="Q68" s="12"/>
      <c r="R68" s="12"/>
      <c r="S68" s="12"/>
      <c r="T68" s="12"/>
      <c r="U68" s="12"/>
      <c r="V68" s="12"/>
      <c r="W68" s="12"/>
      <c r="X68" s="12"/>
      <c r="Y68" s="12"/>
      <c r="Z68" s="12"/>
      <c r="AA68" s="12"/>
      <c r="AB68" s="12"/>
      <c r="AC68" s="12"/>
      <c r="AD68" s="12"/>
      <c r="AE68" s="12"/>
      <c r="AF68" s="12"/>
      <c r="AG68" s="12"/>
      <c r="AH68" s="12"/>
      <c r="AI68" s="12"/>
      <c r="AJ68" s="12"/>
      <c r="AK68" s="12"/>
      <c r="AL68" s="12"/>
      <c r="AM68" s="12"/>
      <c r="AN68" s="12"/>
      <c r="AO68" s="12"/>
      <c r="AP68" s="12"/>
      <c r="AQ68" s="12"/>
      <c r="AR68" s="12"/>
      <c r="AS68" s="12"/>
      <c r="AT68" s="12"/>
      <c r="AU68" s="12"/>
      <c r="AV68" s="12"/>
      <c r="AW68" s="12"/>
      <c r="AX68" s="12"/>
      <c r="AY68" s="12"/>
      <c r="AZ68" s="12"/>
      <c r="BA68" s="12"/>
      <c r="BB68" s="12"/>
      <c r="BC68" s="12"/>
      <c r="BD68" s="12"/>
      <c r="BE68" s="12"/>
      <c r="BF68" s="12"/>
      <c r="BG68" s="12"/>
      <c r="BH68" s="12"/>
      <c r="BI68" s="12"/>
      <c r="BJ68" s="12"/>
      <c r="BK68" s="12"/>
      <c r="BL68" s="12"/>
      <c r="BM68" s="12"/>
      <c r="BN68" s="12"/>
      <c r="BO68" s="12"/>
      <c r="BP68" s="12"/>
      <c r="BQ68" s="12"/>
      <c r="BR68" s="12"/>
      <c r="BS68" s="12"/>
      <c r="BT68" s="12"/>
      <c r="BU68" s="12"/>
      <c r="BV68" s="12"/>
      <c r="BW68" s="12"/>
      <c r="BX68" s="12"/>
      <c r="BY68" s="12"/>
      <c r="BZ68" s="12"/>
      <c r="CA68" s="12"/>
      <c r="CB68" s="12"/>
      <c r="CC68" s="12"/>
    </row>
    <row r="69" spans="1:81" ht="15.75" x14ac:dyDescent="0.25">
      <c r="A69" s="20"/>
      <c r="B69" s="324"/>
      <c r="C69" s="324"/>
      <c r="D69" s="324"/>
      <c r="E69" s="324"/>
      <c r="F69" s="328"/>
      <c r="G69" s="329"/>
      <c r="H69" s="201" t="s">
        <v>15</v>
      </c>
      <c r="I69" s="159" t="s">
        <v>31</v>
      </c>
      <c r="J69" s="159" t="s">
        <v>31</v>
      </c>
      <c r="K69" s="159" t="s">
        <v>31</v>
      </c>
      <c r="L69" s="159" t="s">
        <v>31</v>
      </c>
      <c r="M69" s="334"/>
      <c r="N69" s="335"/>
      <c r="O69" s="336"/>
      <c r="P69" s="304"/>
      <c r="Q69" s="12"/>
      <c r="R69" s="12"/>
      <c r="S69" s="12"/>
      <c r="T69" s="12"/>
      <c r="U69" s="12"/>
      <c r="V69" s="12"/>
      <c r="W69" s="12"/>
      <c r="X69" s="12"/>
      <c r="Y69" s="12"/>
      <c r="Z69" s="12"/>
      <c r="AA69" s="12"/>
      <c r="AB69" s="12"/>
      <c r="AC69" s="12"/>
      <c r="AD69" s="12"/>
      <c r="AE69" s="12"/>
      <c r="AF69" s="12"/>
      <c r="AG69" s="12"/>
      <c r="AH69" s="12"/>
      <c r="AI69" s="12"/>
      <c r="AJ69" s="12"/>
      <c r="AK69" s="12"/>
      <c r="AL69" s="12"/>
      <c r="AM69" s="12"/>
      <c r="AN69" s="12"/>
      <c r="AO69" s="12"/>
      <c r="AP69" s="12"/>
      <c r="AQ69" s="12"/>
      <c r="AR69" s="12"/>
      <c r="AS69" s="12"/>
      <c r="AT69" s="12"/>
      <c r="AU69" s="12"/>
      <c r="AV69" s="12"/>
      <c r="AW69" s="12"/>
      <c r="AX69" s="12"/>
      <c r="AY69" s="12"/>
      <c r="AZ69" s="12"/>
      <c r="BA69" s="12"/>
      <c r="BB69" s="12"/>
      <c r="BC69" s="12"/>
      <c r="BD69" s="12"/>
      <c r="BE69" s="12"/>
      <c r="BF69" s="12"/>
      <c r="BG69" s="12"/>
      <c r="BH69" s="12"/>
      <c r="BI69" s="12"/>
      <c r="BJ69" s="12"/>
      <c r="BK69" s="12"/>
      <c r="BL69" s="12"/>
      <c r="BM69" s="12"/>
      <c r="BN69" s="12"/>
      <c r="BO69" s="12"/>
      <c r="BP69" s="12"/>
      <c r="BQ69" s="12"/>
      <c r="BR69" s="12"/>
      <c r="BS69" s="12"/>
      <c r="BT69" s="12"/>
      <c r="BU69" s="12"/>
      <c r="BV69" s="12"/>
      <c r="BW69" s="12"/>
      <c r="BX69" s="12"/>
      <c r="BY69" s="12"/>
      <c r="BZ69" s="12"/>
      <c r="CA69" s="12"/>
      <c r="CB69" s="12"/>
      <c r="CC69" s="12"/>
    </row>
    <row r="70" spans="1:81" ht="18.75" x14ac:dyDescent="0.3">
      <c r="A70" s="20"/>
      <c r="B70" s="301" t="s">
        <v>67</v>
      </c>
      <c r="C70" s="301"/>
      <c r="D70" s="301"/>
      <c r="E70" s="301"/>
      <c r="F70" s="301"/>
      <c r="G70" s="301"/>
      <c r="H70" s="301"/>
      <c r="I70" s="301"/>
      <c r="J70" s="301"/>
      <c r="K70" s="301"/>
      <c r="L70" s="301"/>
      <c r="M70" s="301"/>
      <c r="N70" s="301"/>
      <c r="O70" s="301"/>
      <c r="P70" s="331"/>
      <c r="Q70" s="12"/>
      <c r="R70" s="12"/>
      <c r="S70" s="12"/>
      <c r="T70" s="12"/>
      <c r="U70" s="12"/>
      <c r="V70" s="12"/>
      <c r="W70" s="12"/>
      <c r="X70" s="12"/>
      <c r="Y70" s="12"/>
      <c r="Z70" s="12"/>
      <c r="AA70" s="12"/>
      <c r="AB70" s="12"/>
      <c r="AC70" s="12"/>
      <c r="AD70" s="12"/>
      <c r="AE70" s="12"/>
      <c r="AF70" s="12"/>
      <c r="AG70" s="12"/>
      <c r="AH70" s="12"/>
      <c r="AI70" s="12"/>
      <c r="AJ70" s="12"/>
      <c r="AK70" s="12"/>
      <c r="AL70" s="12"/>
      <c r="AM70" s="12"/>
      <c r="AN70" s="12"/>
      <c r="AO70" s="12"/>
      <c r="AP70" s="12"/>
      <c r="AQ70" s="12"/>
      <c r="AR70" s="12"/>
      <c r="AS70" s="12"/>
      <c r="AT70" s="12"/>
      <c r="AU70" s="12"/>
      <c r="AV70" s="12"/>
      <c r="AW70" s="12"/>
      <c r="AX70" s="12"/>
      <c r="AY70" s="12"/>
      <c r="AZ70" s="12"/>
      <c r="BA70" s="12"/>
      <c r="BB70" s="12"/>
      <c r="BC70" s="12"/>
      <c r="BD70" s="12"/>
      <c r="BE70" s="12"/>
      <c r="BF70" s="12"/>
      <c r="BG70" s="12"/>
      <c r="BH70" s="12"/>
      <c r="BI70" s="12"/>
      <c r="BJ70" s="12"/>
      <c r="BK70" s="12"/>
      <c r="BL70" s="12"/>
      <c r="BM70" s="12"/>
      <c r="BN70" s="12"/>
      <c r="BO70" s="12"/>
      <c r="BP70" s="12"/>
      <c r="BQ70" s="12"/>
      <c r="BR70" s="12"/>
      <c r="BS70" s="12"/>
      <c r="BT70" s="12"/>
      <c r="BU70" s="12"/>
      <c r="BV70" s="12"/>
      <c r="BW70" s="12"/>
      <c r="BX70" s="12"/>
      <c r="BY70" s="12"/>
      <c r="BZ70" s="12"/>
      <c r="CA70" s="12"/>
      <c r="CB70" s="12"/>
      <c r="CC70" s="12"/>
    </row>
    <row r="71" spans="1:81" ht="15.75" x14ac:dyDescent="0.25">
      <c r="A71" s="20"/>
      <c r="B71" s="324">
        <f>AVERAGE(B5:B66)</f>
        <v>996967.74193548388</v>
      </c>
      <c r="C71" s="324">
        <f t="shared" ref="C71:G71" si="1">AVERAGE(C5:C66)</f>
        <v>26096.774193548386</v>
      </c>
      <c r="D71" s="324">
        <f t="shared" si="1"/>
        <v>8709.6774193548936</v>
      </c>
      <c r="E71" s="324">
        <f t="shared" si="1"/>
        <v>980761.29032258061</v>
      </c>
      <c r="F71" s="332">
        <f t="shared" si="1"/>
        <v>12.177419354838738</v>
      </c>
      <c r="G71" s="333">
        <f t="shared" si="1"/>
        <v>0.19322580645161289</v>
      </c>
      <c r="H71" s="202" t="s">
        <v>16</v>
      </c>
      <c r="I71" s="199">
        <f>I68/31</f>
        <v>28.696260080645171</v>
      </c>
      <c r="J71" s="199">
        <f t="shared" ref="J71:L71" si="2">J68/31</f>
        <v>17.608870967741936</v>
      </c>
      <c r="K71" s="199">
        <f t="shared" si="2"/>
        <v>0.54536290322580649</v>
      </c>
      <c r="L71" s="199">
        <f t="shared" si="2"/>
        <v>10.96774193548387</v>
      </c>
      <c r="M71" s="330">
        <f t="shared" ref="M71:O71" si="3">AVERAGE(M5:M66)</f>
        <v>3.6064516129032276E-2</v>
      </c>
      <c r="N71" s="329">
        <f t="shared" si="3"/>
        <v>7.5674193548387105</v>
      </c>
      <c r="O71" s="328">
        <f t="shared" si="3"/>
        <v>9.3838709677419363</v>
      </c>
      <c r="P71" s="322">
        <f>AVERAGE(P5:P66)</f>
        <v>1.0270967741935482</v>
      </c>
      <c r="Q71" s="12"/>
      <c r="R71" s="12"/>
      <c r="S71" s="12"/>
      <c r="T71" s="12"/>
      <c r="U71" s="12"/>
      <c r="V71" s="12"/>
      <c r="W71" s="12"/>
      <c r="X71" s="12"/>
      <c r="Y71" s="12"/>
      <c r="Z71" s="12"/>
      <c r="AA71" s="12"/>
      <c r="AB71" s="12"/>
      <c r="AC71" s="12"/>
      <c r="AD71" s="12"/>
      <c r="AE71" s="12"/>
      <c r="AF71" s="12"/>
      <c r="AG71" s="12"/>
      <c r="AH71" s="12"/>
      <c r="AI71" s="12"/>
      <c r="AJ71" s="12"/>
      <c r="AK71" s="12"/>
      <c r="AL71" s="12"/>
      <c r="AM71" s="12"/>
      <c r="AN71" s="12"/>
      <c r="AO71" s="12"/>
      <c r="AP71" s="12"/>
      <c r="AQ71" s="12"/>
      <c r="AR71" s="12"/>
      <c r="AS71" s="12"/>
      <c r="AT71" s="12"/>
      <c r="AU71" s="12"/>
      <c r="AV71" s="12"/>
      <c r="AW71" s="12"/>
      <c r="AX71" s="12"/>
      <c r="AY71" s="12"/>
      <c r="AZ71" s="12"/>
      <c r="BA71" s="12"/>
      <c r="BB71" s="12"/>
      <c r="BC71" s="12"/>
      <c r="BD71" s="12"/>
      <c r="BE71" s="12"/>
      <c r="BF71" s="12"/>
      <c r="BG71" s="12"/>
      <c r="BH71" s="12"/>
      <c r="BI71" s="12"/>
      <c r="BJ71" s="12"/>
      <c r="BK71" s="12"/>
      <c r="BL71" s="12"/>
      <c r="BM71" s="12"/>
      <c r="BN71" s="12"/>
      <c r="BO71" s="12"/>
      <c r="BP71" s="12"/>
      <c r="BQ71" s="12"/>
      <c r="BR71" s="12"/>
      <c r="BS71" s="12"/>
      <c r="BT71" s="12"/>
      <c r="BU71" s="12"/>
      <c r="BV71" s="12"/>
      <c r="BW71" s="12"/>
      <c r="BX71" s="12"/>
      <c r="BY71" s="12"/>
      <c r="BZ71" s="12"/>
      <c r="CA71" s="12"/>
      <c r="CB71" s="12"/>
      <c r="CC71" s="12"/>
    </row>
    <row r="72" spans="1:81" ht="15.75" x14ac:dyDescent="0.25">
      <c r="A72" s="20"/>
      <c r="B72" s="324"/>
      <c r="C72" s="324"/>
      <c r="D72" s="324"/>
      <c r="E72" s="324"/>
      <c r="F72" s="332"/>
      <c r="G72" s="333"/>
      <c r="H72" s="201" t="s">
        <v>15</v>
      </c>
      <c r="I72" s="200">
        <f>(I66+I58+I56+I54+I52+I50+I48+I46+I44+I42+I40+I38+I36+I34+I32+I30+I62+I60+I28+I26+I24+I22+I20+I18+I16+I14+I64+I12+I10+I8+I6)/31</f>
        <v>3.3251139602409183</v>
      </c>
      <c r="J72" s="200">
        <f>(J66+J58+J56+J54+J52+J50+J48+J46+J44+J42+J40+J38+J36+J34+J32+J30+J62+J60+J28+J26+J24+J22+J20+J18+J16+J14+J64+J12+J10+J8+J6)/31</f>
        <v>2.0905341091996972</v>
      </c>
      <c r="K72" s="200">
        <f>(K66+K58+K56+K54+K52+K50+K48+K46+K44+K42+K40+K38+K36+K34+K32+K30+K62+K60+K28+K26+K24+K22+K20+K18+K16+K14+K64+K12+K10+K8+K6)/31</f>
        <v>6.7821541605357596E-2</v>
      </c>
      <c r="L72" s="200">
        <f>(L66+L58+L56+L54+L52+L50+L48+L46+L44+L42+L40+L38+L36+L34+L32+L30+L62+L60+L28+L26+L24+L22+L20+L18+L16+L14+L64+L12+L10+L8+L6)/31</f>
        <v>1.2668604248369</v>
      </c>
      <c r="M72" s="330"/>
      <c r="N72" s="329"/>
      <c r="O72" s="328"/>
      <c r="P72" s="322"/>
      <c r="Q72" s="12"/>
      <c r="R72" s="12"/>
      <c r="S72" s="12"/>
      <c r="T72" s="12"/>
      <c r="U72" s="12"/>
      <c r="V72" s="12"/>
      <c r="W72" s="12"/>
      <c r="X72" s="12"/>
      <c r="Y72" s="12"/>
      <c r="Z72" s="12"/>
      <c r="AA72" s="12"/>
      <c r="AB72" s="12"/>
      <c r="AC72" s="12"/>
      <c r="AD72" s="12"/>
      <c r="AE72" s="12"/>
      <c r="AF72" s="12"/>
      <c r="AG72" s="12"/>
      <c r="AH72" s="12"/>
      <c r="AI72" s="12"/>
      <c r="AJ72" s="12"/>
      <c r="AK72" s="12"/>
      <c r="AL72" s="12"/>
      <c r="AM72" s="12"/>
      <c r="AN72" s="12"/>
      <c r="AO72" s="12"/>
      <c r="AP72" s="12"/>
      <c r="AQ72" s="12"/>
      <c r="AR72" s="12"/>
      <c r="AS72" s="12"/>
      <c r="AT72" s="12"/>
      <c r="AU72" s="12"/>
      <c r="AV72" s="12"/>
      <c r="AW72" s="12"/>
      <c r="AX72" s="12"/>
      <c r="AY72" s="12"/>
      <c r="AZ72" s="12"/>
      <c r="BA72" s="12"/>
      <c r="BB72" s="12"/>
      <c r="BC72" s="12"/>
      <c r="BD72" s="12"/>
      <c r="BE72" s="12"/>
      <c r="BF72" s="12"/>
      <c r="BG72" s="12"/>
      <c r="BH72" s="12"/>
      <c r="BI72" s="12"/>
      <c r="BJ72" s="12"/>
      <c r="BK72" s="12"/>
      <c r="BL72" s="12"/>
      <c r="BM72" s="12"/>
      <c r="BN72" s="12"/>
      <c r="BO72" s="12"/>
      <c r="BP72" s="12"/>
      <c r="BQ72" s="12"/>
      <c r="BR72" s="12"/>
      <c r="BS72" s="12"/>
      <c r="BT72" s="12"/>
      <c r="BU72" s="12"/>
      <c r="BV72" s="12"/>
      <c r="BW72" s="12"/>
      <c r="BX72" s="12"/>
      <c r="BY72" s="12"/>
      <c r="BZ72" s="12"/>
      <c r="CA72" s="12"/>
      <c r="CB72" s="12"/>
      <c r="CC72" s="12"/>
    </row>
    <row r="73" spans="1:81" ht="18.75" x14ac:dyDescent="0.25">
      <c r="A73" s="20"/>
      <c r="B73" s="326" t="s">
        <v>69</v>
      </c>
      <c r="C73" s="326"/>
      <c r="D73" s="326"/>
      <c r="E73" s="326"/>
      <c r="F73" s="326"/>
      <c r="G73" s="326"/>
      <c r="H73" s="326"/>
      <c r="I73" s="326"/>
      <c r="J73" s="326"/>
      <c r="K73" s="326"/>
      <c r="L73" s="326"/>
      <c r="M73" s="326"/>
      <c r="N73" s="326"/>
      <c r="O73" s="326"/>
      <c r="P73" s="327"/>
      <c r="Q73" s="12"/>
      <c r="R73" s="12"/>
      <c r="S73" s="12"/>
      <c r="T73" s="12"/>
      <c r="U73" s="12"/>
      <c r="V73" s="12"/>
      <c r="W73" s="12"/>
      <c r="X73" s="12"/>
      <c r="Y73" s="12"/>
      <c r="Z73" s="12"/>
      <c r="AA73" s="12"/>
      <c r="AB73" s="12"/>
      <c r="AC73" s="12"/>
      <c r="AD73" s="12"/>
      <c r="AE73" s="12"/>
      <c r="AF73" s="12"/>
      <c r="AG73" s="12"/>
      <c r="AH73" s="12"/>
      <c r="AI73" s="12"/>
      <c r="AJ73" s="12"/>
      <c r="AK73" s="12"/>
      <c r="AL73" s="12"/>
      <c r="AM73" s="12"/>
      <c r="AN73" s="12"/>
      <c r="AO73" s="12"/>
      <c r="AP73" s="12"/>
      <c r="AQ73" s="12"/>
      <c r="AR73" s="12"/>
      <c r="AS73" s="12"/>
      <c r="AT73" s="12"/>
      <c r="AU73" s="12"/>
      <c r="AV73" s="12"/>
      <c r="AW73" s="12"/>
      <c r="AX73" s="12"/>
      <c r="AY73" s="12"/>
      <c r="AZ73" s="12"/>
      <c r="BA73" s="12"/>
      <c r="BB73" s="12"/>
      <c r="BC73" s="12"/>
      <c r="BD73" s="12"/>
      <c r="BE73" s="12"/>
      <c r="BF73" s="12"/>
      <c r="BG73" s="12"/>
      <c r="BH73" s="12"/>
      <c r="BI73" s="12"/>
      <c r="BJ73" s="12"/>
      <c r="BK73" s="12"/>
      <c r="BL73" s="12"/>
      <c r="BM73" s="12"/>
      <c r="BN73" s="12"/>
      <c r="BO73" s="12"/>
      <c r="BP73" s="12"/>
      <c r="BQ73" s="12"/>
      <c r="BR73" s="12"/>
      <c r="BS73" s="12"/>
      <c r="BT73" s="12"/>
      <c r="BU73" s="12"/>
      <c r="BV73" s="12"/>
      <c r="BW73" s="12"/>
      <c r="BX73" s="12"/>
      <c r="BY73" s="12"/>
      <c r="BZ73" s="12"/>
      <c r="CA73" s="12"/>
      <c r="CB73" s="12"/>
      <c r="CC73" s="12"/>
    </row>
    <row r="74" spans="1:81" ht="15.75" x14ac:dyDescent="0.25">
      <c r="A74" s="20"/>
      <c r="B74" s="313">
        <f t="shared" ref="B74:F74" si="4">MAX(B5:B66)</f>
        <v>1316000</v>
      </c>
      <c r="C74" s="324">
        <f t="shared" si="4"/>
        <v>36000</v>
      </c>
      <c r="D74" s="324">
        <f t="shared" si="4"/>
        <v>29999.999999998294</v>
      </c>
      <c r="E74" s="324">
        <f t="shared" si="4"/>
        <v>1235000</v>
      </c>
      <c r="F74" s="328">
        <f t="shared" si="4"/>
        <v>16.400000000001455</v>
      </c>
      <c r="G74" s="329">
        <f>MAX(G5:G66)</f>
        <v>0.68</v>
      </c>
      <c r="H74" s="202" t="s">
        <v>16</v>
      </c>
      <c r="I74" s="199">
        <f>MAX(I5,I7,I9,I11,I13,I15,I17,I19,I21,I23,I25,I27,I61,I59,I29,I63,I31,I33,I35,I37,I39,I41,I43,I45,I47,I49,I51,I53,I55,I57,I65)</f>
        <v>61.591250000000002</v>
      </c>
      <c r="J74" s="199">
        <f t="shared" ref="J74:L74" si="5">MAX(J5,J7,J9,J11,J13,J15,J17,J19,J21,J23,J25,J27,J61,J59,J29,J63,J31,J33,J35,J37,J39,J41,J43,J45,J47,J49,J51,J53,J55,J57,J65)</f>
        <v>23.1</v>
      </c>
      <c r="K74" s="199">
        <f t="shared" si="5"/>
        <v>0.96875</v>
      </c>
      <c r="L74" s="199">
        <f t="shared" si="5"/>
        <v>15</v>
      </c>
      <c r="M74" s="330">
        <f>MAX(M5:M66)</f>
        <v>6.4000000000000001E-2</v>
      </c>
      <c r="N74" s="329">
        <f t="shared" ref="N74:O74" si="6">MAX(N5:N66)</f>
        <v>7.76</v>
      </c>
      <c r="O74" s="337">
        <f t="shared" si="6"/>
        <v>11.1</v>
      </c>
      <c r="P74" s="322">
        <f>MAX(P5:P66)</f>
        <v>1.1299999999999999</v>
      </c>
      <c r="Q74" s="12"/>
      <c r="R74" s="12"/>
      <c r="S74" s="12"/>
      <c r="T74" s="12"/>
      <c r="U74" s="12"/>
      <c r="V74" s="12"/>
      <c r="W74" s="12"/>
      <c r="X74" s="12"/>
      <c r="Y74" s="12"/>
      <c r="Z74" s="12"/>
      <c r="AA74" s="12"/>
      <c r="AB74" s="12"/>
      <c r="AC74" s="12"/>
      <c r="AD74" s="12"/>
      <c r="AE74" s="12"/>
      <c r="AF74" s="12"/>
      <c r="AG74" s="12"/>
      <c r="AH74" s="12"/>
      <c r="AI74" s="12"/>
      <c r="AJ74" s="12"/>
      <c r="AK74" s="12"/>
      <c r="AL74" s="12"/>
      <c r="AM74" s="12"/>
      <c r="AN74" s="12"/>
      <c r="AO74" s="12"/>
      <c r="AP74" s="12"/>
      <c r="AQ74" s="12"/>
      <c r="AR74" s="12"/>
      <c r="AS74" s="12"/>
      <c r="AT74" s="12"/>
      <c r="AU74" s="12"/>
      <c r="AV74" s="12"/>
      <c r="AW74" s="12"/>
      <c r="AX74" s="12"/>
      <c r="AY74" s="12"/>
      <c r="AZ74" s="12"/>
      <c r="BA74" s="12"/>
      <c r="BB74" s="12"/>
      <c r="BC74" s="12"/>
      <c r="BD74" s="12"/>
      <c r="BE74" s="12"/>
      <c r="BF74" s="12"/>
      <c r="BG74" s="12"/>
      <c r="BH74" s="12"/>
      <c r="BI74" s="12"/>
      <c r="BJ74" s="12"/>
      <c r="BK74" s="12"/>
      <c r="BL74" s="12"/>
      <c r="BM74" s="12"/>
      <c r="BN74" s="12"/>
      <c r="BO74" s="12"/>
      <c r="BP74" s="12"/>
      <c r="BQ74" s="12"/>
      <c r="BR74" s="12"/>
      <c r="BS74" s="12"/>
      <c r="BT74" s="12"/>
      <c r="BU74" s="12"/>
      <c r="BV74" s="12"/>
      <c r="BW74" s="12"/>
      <c r="BX74" s="12"/>
      <c r="BY74" s="12"/>
      <c r="BZ74" s="12"/>
      <c r="CA74" s="12"/>
      <c r="CB74" s="12"/>
      <c r="CC74" s="12"/>
    </row>
    <row r="75" spans="1:81" ht="15.75" x14ac:dyDescent="0.25">
      <c r="A75" s="20"/>
      <c r="B75" s="312"/>
      <c r="C75" s="324"/>
      <c r="D75" s="324"/>
      <c r="E75" s="324"/>
      <c r="F75" s="328"/>
      <c r="G75" s="329"/>
      <c r="H75" s="201" t="s">
        <v>15</v>
      </c>
      <c r="I75" s="200">
        <f>MAX(I6,I8,I10,I12,I14,I16,I18,I20,I22,I64,I24,I26,I62,I60,I28,I30,I32,I34,I36,I38,I40,I42,I44,I46,I48,I50,I52,I54,I56,I58,I66)</f>
        <v>8.1874079450408637</v>
      </c>
      <c r="J75" s="200">
        <f t="shared" ref="J75:L75" si="7">MAX(J6,J8,J10,J12,J14,J16,J18,J20,J22,J64,J24,J26,J62,J60,J28,J30,J32,J34,J36,J38,J40,J42,J44,J46,J48,J50,J52,J54,J56,J58,J66)</f>
        <v>2.4910489103746829</v>
      </c>
      <c r="K75" s="200">
        <f t="shared" si="7"/>
        <v>0.10361915641438678</v>
      </c>
      <c r="L75" s="200">
        <f t="shared" si="7"/>
        <v>1.4742304517042104</v>
      </c>
      <c r="M75" s="330"/>
      <c r="N75" s="329"/>
      <c r="O75" s="337"/>
      <c r="P75" s="322"/>
      <c r="Q75" s="12"/>
      <c r="R75" s="12"/>
      <c r="S75" s="12"/>
      <c r="T75" s="12"/>
      <c r="U75" s="12"/>
      <c r="V75" s="12"/>
      <c r="W75" s="12"/>
      <c r="X75" s="12"/>
      <c r="Y75" s="12"/>
      <c r="Z75" s="12"/>
      <c r="AA75" s="12"/>
      <c r="AB75" s="12"/>
      <c r="AC75" s="12"/>
      <c r="AD75" s="12"/>
      <c r="AE75" s="12"/>
      <c r="AF75" s="12"/>
      <c r="AG75" s="12"/>
      <c r="AH75" s="12"/>
      <c r="AI75" s="12"/>
      <c r="AJ75" s="12"/>
      <c r="AK75" s="12"/>
      <c r="AL75" s="12"/>
      <c r="AM75" s="12"/>
      <c r="AN75" s="12"/>
      <c r="AO75" s="12"/>
      <c r="AP75" s="12"/>
      <c r="AQ75" s="12"/>
      <c r="AR75" s="12"/>
      <c r="AS75" s="12"/>
      <c r="AT75" s="12"/>
      <c r="AU75" s="12"/>
      <c r="AV75" s="12"/>
      <c r="AW75" s="12"/>
      <c r="AX75" s="12"/>
      <c r="AY75" s="12"/>
      <c r="AZ75" s="12"/>
      <c r="BA75" s="12"/>
      <c r="BB75" s="12"/>
      <c r="BC75" s="12"/>
      <c r="BD75" s="12"/>
      <c r="BE75" s="12"/>
      <c r="BF75" s="12"/>
      <c r="BG75" s="12"/>
      <c r="BH75" s="12"/>
      <c r="BI75" s="12"/>
      <c r="BJ75" s="12"/>
      <c r="BK75" s="12"/>
      <c r="BL75" s="12"/>
      <c r="BM75" s="12"/>
      <c r="BN75" s="12"/>
      <c r="BO75" s="12"/>
      <c r="BP75" s="12"/>
      <c r="BQ75" s="12"/>
      <c r="BR75" s="12"/>
      <c r="BS75" s="12"/>
      <c r="BT75" s="12"/>
      <c r="BU75" s="12"/>
      <c r="BV75" s="12"/>
      <c r="BW75" s="12"/>
      <c r="BX75" s="12"/>
      <c r="BY75" s="12"/>
      <c r="BZ75" s="12"/>
      <c r="CA75" s="12"/>
      <c r="CB75" s="12"/>
      <c r="CC75" s="12"/>
    </row>
    <row r="76" spans="1:81" ht="18.75" x14ac:dyDescent="0.25">
      <c r="A76" s="20"/>
      <c r="B76" s="341" t="s">
        <v>71</v>
      </c>
      <c r="C76" s="341"/>
      <c r="D76" s="341"/>
      <c r="E76" s="341"/>
      <c r="F76" s="341"/>
      <c r="G76" s="341"/>
      <c r="H76" s="341"/>
      <c r="I76" s="341"/>
      <c r="J76" s="341"/>
      <c r="K76" s="341"/>
      <c r="L76" s="341"/>
      <c r="M76" s="341"/>
      <c r="N76" s="341"/>
      <c r="O76" s="341"/>
      <c r="P76" s="342"/>
      <c r="Q76" s="12"/>
      <c r="R76" s="12"/>
      <c r="S76" s="12"/>
      <c r="T76" s="12"/>
      <c r="U76" s="12"/>
      <c r="V76" s="12"/>
      <c r="W76" s="12"/>
      <c r="X76" s="12"/>
      <c r="Y76" s="12"/>
      <c r="Z76" s="12"/>
      <c r="AA76" s="12"/>
      <c r="AB76" s="12"/>
      <c r="AC76" s="12"/>
      <c r="AD76" s="12"/>
      <c r="AE76" s="12"/>
      <c r="AF76" s="12"/>
      <c r="AG76" s="12"/>
      <c r="AH76" s="12"/>
      <c r="AI76" s="12"/>
      <c r="AJ76" s="12"/>
      <c r="AK76" s="12"/>
      <c r="AL76" s="12"/>
      <c r="AM76" s="12"/>
      <c r="AN76" s="12"/>
      <c r="AO76" s="12"/>
      <c r="AP76" s="12"/>
      <c r="AQ76" s="12"/>
      <c r="AR76" s="12"/>
      <c r="AS76" s="12"/>
      <c r="AT76" s="12"/>
      <c r="AU76" s="12"/>
      <c r="AV76" s="12"/>
      <c r="AW76" s="12"/>
      <c r="AX76" s="12"/>
      <c r="AY76" s="12"/>
      <c r="AZ76" s="12"/>
      <c r="BA76" s="12"/>
      <c r="BB76" s="12"/>
      <c r="BC76" s="12"/>
      <c r="BD76" s="12"/>
      <c r="BE76" s="12"/>
      <c r="BF76" s="12"/>
      <c r="BG76" s="12"/>
      <c r="BH76" s="12"/>
      <c r="BI76" s="12"/>
      <c r="BJ76" s="12"/>
      <c r="BK76" s="12"/>
      <c r="BL76" s="12"/>
      <c r="BM76" s="12"/>
      <c r="BN76" s="12"/>
      <c r="BO76" s="12"/>
      <c r="BP76" s="12"/>
      <c r="BQ76" s="12"/>
      <c r="BR76" s="12"/>
      <c r="BS76" s="12"/>
      <c r="BT76" s="12"/>
      <c r="BU76" s="12"/>
      <c r="BV76" s="12"/>
      <c r="BW76" s="12"/>
      <c r="BX76" s="12"/>
      <c r="BY76" s="12"/>
      <c r="BZ76" s="12"/>
      <c r="CA76" s="12"/>
      <c r="CB76" s="12"/>
      <c r="CC76" s="12"/>
    </row>
    <row r="77" spans="1:81" ht="15.75" x14ac:dyDescent="0.25">
      <c r="A77" s="20"/>
      <c r="B77" s="313">
        <f t="shared" ref="B77:D77" si="8">MIN(B5:B66)</f>
        <v>770000</v>
      </c>
      <c r="C77" s="315">
        <f t="shared" si="8"/>
        <v>0</v>
      </c>
      <c r="D77" s="315">
        <f t="shared" si="8"/>
        <v>0</v>
      </c>
      <c r="E77" s="313">
        <f>MIN(E5:E66)</f>
        <v>796200</v>
      </c>
      <c r="F77" s="345">
        <f>MIN(F5:F66)</f>
        <v>9.2000000000007276</v>
      </c>
      <c r="G77" s="347">
        <f>MIN(G5:G66)</f>
        <v>0</v>
      </c>
      <c r="H77" s="185" t="s">
        <v>16</v>
      </c>
      <c r="I77" s="199">
        <f>MIN(I65,I57,I55,I53,I51,I49,I47,I45,I43,I41,I39,I37,I63,I35,I61,I59,I33,I31,I29,I27,I25,I23,I21,I19,I17,I15,I13,I11,I9,I7,I5)</f>
        <v>15.397812500000001</v>
      </c>
      <c r="J77" s="199">
        <f t="shared" ref="J77:L77" si="9">MIN(J65,J57,J55,J53,J51,J49,J47,J45,J43,J41,J39,J37,J63,J35,J61,J59,J33,J31,J29,J27,J25,J23,J21,J19,J17,J15,J13,J11,J9,J7,J5)</f>
        <v>8.8000000000000007</v>
      </c>
      <c r="K77" s="199">
        <f t="shared" si="9"/>
        <v>0.1875</v>
      </c>
      <c r="L77" s="186">
        <f t="shared" si="9"/>
        <v>8</v>
      </c>
      <c r="M77" s="321">
        <f t="shared" ref="M77:O77" si="10">MIN(M5:M66)</f>
        <v>2.8000000000000001E-2</v>
      </c>
      <c r="N77" s="319">
        <f t="shared" si="10"/>
        <v>7.32</v>
      </c>
      <c r="O77" s="339">
        <f t="shared" si="10"/>
        <v>8</v>
      </c>
      <c r="P77" s="340">
        <f>MIN(P5:P66)</f>
        <v>0.91</v>
      </c>
      <c r="Q77" s="12"/>
      <c r="R77" s="12"/>
      <c r="S77" s="12"/>
      <c r="T77" s="12"/>
      <c r="U77" s="12"/>
      <c r="V77" s="12"/>
      <c r="W77" s="12"/>
      <c r="X77" s="12"/>
      <c r="Y77" s="12"/>
      <c r="Z77" s="12"/>
      <c r="AA77" s="12"/>
      <c r="AB77" s="12"/>
      <c r="AC77" s="12"/>
      <c r="AD77" s="12"/>
      <c r="AE77" s="12"/>
      <c r="AF77" s="12"/>
      <c r="AG77" s="12"/>
      <c r="AH77" s="12"/>
      <c r="AI77" s="12"/>
      <c r="AJ77" s="12"/>
      <c r="AK77" s="12"/>
      <c r="AL77" s="12"/>
      <c r="AM77" s="12"/>
      <c r="AN77" s="12"/>
      <c r="AO77" s="12"/>
      <c r="AP77" s="12"/>
      <c r="AQ77" s="12"/>
      <c r="AR77" s="12"/>
      <c r="AS77" s="12"/>
      <c r="AT77" s="12"/>
      <c r="AU77" s="12"/>
      <c r="AV77" s="12"/>
      <c r="AW77" s="12"/>
      <c r="AX77" s="12"/>
      <c r="AY77" s="12"/>
      <c r="AZ77" s="12"/>
      <c r="BA77" s="12"/>
      <c r="BB77" s="12"/>
      <c r="BC77" s="12"/>
      <c r="BD77" s="12"/>
      <c r="BE77" s="12"/>
      <c r="BF77" s="12"/>
      <c r="BG77" s="12"/>
      <c r="BH77" s="12"/>
      <c r="BI77" s="12"/>
      <c r="BJ77" s="12"/>
      <c r="BK77" s="12"/>
      <c r="BL77" s="12"/>
      <c r="BM77" s="12"/>
      <c r="BN77" s="12"/>
      <c r="BO77" s="12"/>
      <c r="BP77" s="12"/>
      <c r="BQ77" s="12"/>
      <c r="BR77" s="12"/>
      <c r="BS77" s="12"/>
      <c r="BT77" s="12"/>
      <c r="BU77" s="12"/>
      <c r="BV77" s="12"/>
      <c r="BW77" s="12"/>
      <c r="BX77" s="12"/>
      <c r="BY77" s="12"/>
      <c r="BZ77" s="12"/>
      <c r="CA77" s="12"/>
      <c r="CB77" s="12"/>
      <c r="CC77" s="12"/>
    </row>
    <row r="78" spans="1:81" ht="15.75" x14ac:dyDescent="0.25">
      <c r="A78" s="20"/>
      <c r="B78" s="343"/>
      <c r="C78" s="344"/>
      <c r="D78" s="344"/>
      <c r="E78" s="343"/>
      <c r="F78" s="346"/>
      <c r="G78" s="348"/>
      <c r="H78" s="33" t="s">
        <v>15</v>
      </c>
      <c r="I78" s="197">
        <f>MIN(I66,I58,I56,I54,I52,I50,I48,I46,I44,I42,I40,I38,I36,I34,I64,I62,I60,I32,I30,I28,I26,I24,I22,I20,I18,I16,I14,I12,I10,I8,I6)</f>
        <v>1.7040888565743149</v>
      </c>
      <c r="J78" s="197">
        <f t="shared" ref="J78:L78" si="11">MIN(J66,J58,J56,J54,J52,J50,J48,J46,J44,J42,J40,J38,J36,J34,J64,J62,J60,J32,J30,J28,J26,J24,J22,J20,J18,J16,J14,J12,J10,J8,J6)</f>
        <v>0.5472800183090043</v>
      </c>
      <c r="K78" s="197">
        <f t="shared" si="11"/>
        <v>2.720852363752152E-2</v>
      </c>
      <c r="L78" s="32">
        <f t="shared" si="11"/>
        <v>0.68334390238569021</v>
      </c>
      <c r="M78" s="338"/>
      <c r="N78" s="322"/>
      <c r="O78" s="340"/>
      <c r="P78" s="340"/>
      <c r="Q78" s="12"/>
      <c r="R78" s="12"/>
      <c r="S78" s="12"/>
      <c r="T78" s="12"/>
      <c r="U78" s="12"/>
      <c r="V78" s="12"/>
      <c r="W78" s="12"/>
      <c r="X78" s="12"/>
      <c r="Y78" s="12"/>
      <c r="Z78" s="12"/>
      <c r="AA78" s="12"/>
      <c r="AB78" s="12"/>
      <c r="AC78" s="12"/>
      <c r="AD78" s="12"/>
      <c r="AE78" s="12"/>
      <c r="AF78" s="12"/>
      <c r="AG78" s="12"/>
      <c r="AH78" s="12"/>
      <c r="AI78" s="12"/>
      <c r="AJ78" s="12"/>
      <c r="AK78" s="12"/>
      <c r="AL78" s="12"/>
      <c r="AM78" s="12"/>
      <c r="AN78" s="12"/>
      <c r="AO78" s="12"/>
      <c r="AP78" s="12"/>
      <c r="AQ78" s="12"/>
      <c r="AR78" s="12"/>
      <c r="AS78" s="12"/>
      <c r="AT78" s="12"/>
      <c r="AU78" s="12"/>
      <c r="AV78" s="12"/>
      <c r="AW78" s="12"/>
      <c r="AX78" s="12"/>
      <c r="AY78" s="12"/>
      <c r="AZ78" s="12"/>
      <c r="BA78" s="12"/>
      <c r="BB78" s="12"/>
      <c r="BC78" s="12"/>
      <c r="BD78" s="12"/>
      <c r="BE78" s="12"/>
      <c r="BF78" s="12"/>
      <c r="BG78" s="12"/>
      <c r="BH78" s="12"/>
      <c r="BI78" s="12"/>
      <c r="BJ78" s="12"/>
      <c r="BK78" s="12"/>
      <c r="BL78" s="12"/>
      <c r="BM78" s="12"/>
      <c r="BN78" s="12"/>
      <c r="BO78" s="12"/>
      <c r="BP78" s="12"/>
      <c r="BQ78" s="12"/>
      <c r="BR78" s="12"/>
      <c r="BS78" s="12"/>
      <c r="BT78" s="12"/>
      <c r="BU78" s="12"/>
      <c r="BV78" s="12"/>
      <c r="BW78" s="12"/>
      <c r="BX78" s="12"/>
      <c r="BY78" s="12"/>
      <c r="BZ78" s="12"/>
      <c r="CA78" s="12"/>
      <c r="CB78" s="12"/>
      <c r="CC78" s="12"/>
    </row>
    <row r="79" spans="1:81" ht="15.75" x14ac:dyDescent="0.25">
      <c r="A79" s="20"/>
      <c r="B79" s="29"/>
      <c r="C79" s="29"/>
      <c r="D79" s="29"/>
      <c r="E79" s="29"/>
      <c r="F79" s="26"/>
      <c r="G79" s="13"/>
      <c r="H79" s="20"/>
      <c r="I79" s="22"/>
      <c r="J79" s="22"/>
      <c r="K79" s="22"/>
      <c r="L79" s="22"/>
      <c r="M79" s="24"/>
      <c r="N79" s="22"/>
      <c r="O79" s="20"/>
      <c r="P79" s="12"/>
      <c r="Q79" s="12"/>
      <c r="R79" s="12"/>
      <c r="S79" s="12"/>
      <c r="T79" s="12"/>
      <c r="U79" s="12"/>
      <c r="V79" s="12"/>
      <c r="W79" s="12"/>
      <c r="X79" s="12"/>
      <c r="Y79" s="12"/>
      <c r="Z79" s="12"/>
      <c r="AA79" s="12"/>
      <c r="AB79" s="12"/>
      <c r="AC79" s="12"/>
      <c r="AD79" s="12"/>
      <c r="AE79" s="12"/>
      <c r="AF79" s="12"/>
      <c r="AG79" s="12"/>
      <c r="AH79" s="12"/>
      <c r="AI79" s="12"/>
      <c r="AJ79" s="12"/>
      <c r="AK79" s="12"/>
      <c r="AL79" s="12"/>
      <c r="AM79" s="12"/>
      <c r="AN79" s="12"/>
      <c r="AO79" s="12"/>
      <c r="AP79" s="12"/>
      <c r="AQ79" s="12"/>
      <c r="AR79" s="12"/>
      <c r="AS79" s="12"/>
      <c r="AT79" s="12"/>
      <c r="AU79" s="12"/>
      <c r="AV79" s="12"/>
      <c r="AW79" s="12"/>
      <c r="AX79" s="12"/>
      <c r="AY79" s="12"/>
      <c r="AZ79" s="12"/>
      <c r="BA79" s="12"/>
      <c r="BB79" s="12"/>
      <c r="BC79" s="12"/>
      <c r="BD79" s="12"/>
      <c r="BE79" s="12"/>
      <c r="BF79" s="12"/>
      <c r="BG79" s="12"/>
      <c r="BH79" s="12"/>
      <c r="BI79" s="12"/>
      <c r="BJ79" s="12"/>
      <c r="BK79" s="12"/>
      <c r="BL79" s="12"/>
      <c r="BM79" s="12"/>
      <c r="BN79" s="12"/>
      <c r="BO79" s="12"/>
      <c r="BP79" s="12"/>
      <c r="BQ79" s="12"/>
      <c r="BR79" s="12"/>
      <c r="BS79" s="12"/>
      <c r="BT79" s="12"/>
      <c r="BU79" s="12"/>
      <c r="BV79" s="12"/>
      <c r="BW79" s="12"/>
      <c r="BX79" s="12"/>
      <c r="BY79" s="12"/>
      <c r="BZ79" s="12"/>
      <c r="CA79" s="12"/>
      <c r="CB79" s="12"/>
      <c r="CC79" s="12"/>
    </row>
    <row r="80" spans="1:81" ht="15.75" x14ac:dyDescent="0.25">
      <c r="A80" s="20"/>
      <c r="B80" s="29"/>
      <c r="C80" s="29"/>
      <c r="D80" s="29"/>
      <c r="E80" s="29"/>
      <c r="F80" s="26"/>
      <c r="G80" s="13"/>
      <c r="H80" s="20"/>
      <c r="I80" s="22"/>
      <c r="J80" s="22"/>
      <c r="K80" s="22"/>
      <c r="L80" s="22"/>
      <c r="M80" s="24"/>
      <c r="N80" s="22"/>
      <c r="O80" s="20"/>
      <c r="P80" s="12"/>
      <c r="Q80" s="12"/>
      <c r="R80" s="12"/>
      <c r="S80" s="12"/>
      <c r="T80" s="12"/>
      <c r="U80" s="12"/>
      <c r="V80" s="12"/>
      <c r="W80" s="12"/>
      <c r="X80" s="12"/>
      <c r="Y80" s="12"/>
      <c r="Z80" s="12"/>
      <c r="AA80" s="12"/>
      <c r="AB80" s="12"/>
      <c r="AC80" s="12"/>
      <c r="AD80" s="12"/>
      <c r="AE80" s="12"/>
      <c r="AF80" s="12"/>
      <c r="AG80" s="12"/>
      <c r="AH80" s="12"/>
      <c r="AI80" s="12"/>
      <c r="AJ80" s="12"/>
      <c r="AK80" s="12"/>
      <c r="AL80" s="12"/>
      <c r="AM80" s="12"/>
      <c r="AN80" s="12"/>
      <c r="AO80" s="12"/>
      <c r="AP80" s="12"/>
      <c r="AQ80" s="12"/>
      <c r="AR80" s="12"/>
      <c r="AS80" s="12"/>
      <c r="AT80" s="12"/>
      <c r="AU80" s="12"/>
      <c r="AV80" s="12"/>
      <c r="AW80" s="12"/>
      <c r="AX80" s="12"/>
      <c r="AY80" s="12"/>
      <c r="AZ80" s="12"/>
      <c r="BA80" s="12"/>
      <c r="BB80" s="12"/>
      <c r="BC80" s="12"/>
      <c r="BD80" s="12"/>
      <c r="BE80" s="12"/>
      <c r="BF80" s="12"/>
      <c r="BG80" s="12"/>
      <c r="BH80" s="12"/>
      <c r="BI80" s="12"/>
      <c r="BJ80" s="12"/>
      <c r="BK80" s="12"/>
      <c r="BL80" s="12"/>
      <c r="BM80" s="12"/>
      <c r="BN80" s="12"/>
      <c r="BO80" s="12"/>
      <c r="BP80" s="12"/>
      <c r="BQ80" s="12"/>
      <c r="BR80" s="12"/>
      <c r="BS80" s="12"/>
      <c r="BT80" s="12"/>
      <c r="BU80" s="12"/>
      <c r="BV80" s="12"/>
      <c r="BW80" s="12"/>
      <c r="BX80" s="12"/>
      <c r="BY80" s="12"/>
      <c r="BZ80" s="12"/>
      <c r="CA80" s="12"/>
      <c r="CB80" s="12"/>
      <c r="CC80" s="12"/>
    </row>
    <row r="81" spans="1:81" ht="15.75" x14ac:dyDescent="0.25">
      <c r="A81" s="20"/>
      <c r="B81" s="29"/>
      <c r="C81" s="29"/>
      <c r="D81" s="29"/>
      <c r="E81" s="29"/>
      <c r="F81" s="26"/>
      <c r="G81" s="13"/>
      <c r="H81" s="20"/>
      <c r="I81" s="22"/>
      <c r="J81" s="22"/>
      <c r="K81" s="22"/>
      <c r="L81" s="22"/>
      <c r="M81" s="24"/>
      <c r="N81" s="22"/>
      <c r="O81" s="20"/>
      <c r="P81" s="12"/>
      <c r="Q81" s="12"/>
      <c r="R81" s="12"/>
      <c r="S81" s="12"/>
      <c r="T81" s="12"/>
      <c r="U81" s="12"/>
      <c r="V81" s="12"/>
      <c r="W81" s="12"/>
      <c r="X81" s="12"/>
      <c r="Y81" s="12"/>
      <c r="Z81" s="12"/>
      <c r="AA81" s="12"/>
      <c r="AB81" s="12"/>
      <c r="AC81" s="12"/>
      <c r="AD81" s="12"/>
      <c r="AE81" s="12"/>
      <c r="AF81" s="12"/>
      <c r="AG81" s="12"/>
      <c r="AH81" s="12"/>
      <c r="AI81" s="12"/>
      <c r="AJ81" s="12"/>
      <c r="AK81" s="12"/>
      <c r="AL81" s="12"/>
      <c r="AM81" s="12"/>
      <c r="AN81" s="12"/>
      <c r="AO81" s="12"/>
      <c r="AP81" s="12"/>
      <c r="AQ81" s="12"/>
      <c r="AR81" s="12"/>
      <c r="AS81" s="12"/>
      <c r="AT81" s="12"/>
      <c r="AU81" s="12"/>
      <c r="AV81" s="12"/>
      <c r="AW81" s="12"/>
      <c r="AX81" s="12"/>
      <c r="AY81" s="12"/>
      <c r="AZ81" s="12"/>
      <c r="BA81" s="12"/>
      <c r="BB81" s="12"/>
      <c r="BC81" s="12"/>
      <c r="BD81" s="12"/>
      <c r="BE81" s="12"/>
      <c r="BF81" s="12"/>
      <c r="BG81" s="12"/>
      <c r="BH81" s="12"/>
      <c r="BI81" s="12"/>
      <c r="BJ81" s="12"/>
      <c r="BK81" s="12"/>
      <c r="BL81" s="12"/>
      <c r="BM81" s="12"/>
      <c r="BN81" s="12"/>
      <c r="BO81" s="12"/>
      <c r="BP81" s="12"/>
      <c r="BQ81" s="12"/>
      <c r="BR81" s="12"/>
      <c r="BS81" s="12"/>
      <c r="BT81" s="12"/>
      <c r="BU81" s="12"/>
      <c r="BV81" s="12"/>
      <c r="BW81" s="12"/>
      <c r="BX81" s="12"/>
      <c r="BY81" s="12"/>
      <c r="BZ81" s="12"/>
      <c r="CA81" s="12"/>
      <c r="CB81" s="12"/>
      <c r="CC81" s="12"/>
    </row>
    <row r="82" spans="1:81" ht="15.75" x14ac:dyDescent="0.25">
      <c r="A82" s="20"/>
      <c r="B82" s="29"/>
      <c r="C82" s="29"/>
      <c r="D82" s="29"/>
      <c r="E82" s="29"/>
      <c r="F82" s="26"/>
      <c r="G82" s="13"/>
      <c r="H82" s="20"/>
      <c r="I82" s="22"/>
      <c r="J82" s="22"/>
      <c r="K82" s="22"/>
      <c r="L82" s="22"/>
      <c r="M82" s="24"/>
      <c r="N82" s="22"/>
      <c r="O82" s="20"/>
      <c r="P82" s="12"/>
      <c r="Q82" s="12"/>
      <c r="R82" s="12"/>
      <c r="S82" s="12"/>
      <c r="T82" s="12"/>
      <c r="U82" s="12"/>
      <c r="V82" s="12"/>
      <c r="W82" s="12"/>
      <c r="X82" s="12"/>
      <c r="Y82" s="12"/>
      <c r="Z82" s="12"/>
      <c r="AA82" s="12"/>
      <c r="AB82" s="12"/>
      <c r="AC82" s="12"/>
      <c r="AD82" s="12"/>
      <c r="AE82" s="12"/>
      <c r="AF82" s="12"/>
      <c r="AG82" s="12"/>
      <c r="AH82" s="12"/>
      <c r="AI82" s="12"/>
      <c r="AJ82" s="12"/>
      <c r="AK82" s="12"/>
      <c r="AL82" s="12"/>
      <c r="AM82" s="12"/>
      <c r="AN82" s="12"/>
      <c r="AO82" s="12"/>
      <c r="AP82" s="12"/>
      <c r="AQ82" s="12"/>
      <c r="AR82" s="12"/>
      <c r="AS82" s="12"/>
      <c r="AT82" s="12"/>
      <c r="AU82" s="12"/>
      <c r="AV82" s="12"/>
      <c r="AW82" s="12"/>
      <c r="AX82" s="12"/>
      <c r="AY82" s="12"/>
      <c r="AZ82" s="12"/>
      <c r="BA82" s="12"/>
      <c r="BB82" s="12"/>
      <c r="BC82" s="12"/>
      <c r="BD82" s="12"/>
      <c r="BE82" s="12"/>
      <c r="BF82" s="12"/>
      <c r="BG82" s="12"/>
      <c r="BH82" s="12"/>
      <c r="BI82" s="12"/>
      <c r="BJ82" s="12"/>
      <c r="BK82" s="12"/>
      <c r="BL82" s="12"/>
      <c r="BM82" s="12"/>
      <c r="BN82" s="12"/>
      <c r="BO82" s="12"/>
      <c r="BP82" s="12"/>
      <c r="BQ82" s="12"/>
      <c r="BR82" s="12"/>
      <c r="BS82" s="12"/>
      <c r="BT82" s="12"/>
      <c r="BU82" s="12"/>
      <c r="BV82" s="12"/>
      <c r="BW82" s="12"/>
      <c r="BX82" s="12"/>
      <c r="BY82" s="12"/>
      <c r="BZ82" s="12"/>
      <c r="CA82" s="12"/>
      <c r="CB82" s="12"/>
      <c r="CC82" s="12"/>
    </row>
    <row r="83" spans="1:81" ht="15.75" x14ac:dyDescent="0.25">
      <c r="A83" s="20"/>
      <c r="B83" s="29"/>
      <c r="C83" s="29"/>
      <c r="D83" s="29"/>
      <c r="E83" s="29"/>
      <c r="F83" s="26"/>
      <c r="G83" s="13"/>
      <c r="H83" s="20"/>
      <c r="I83" s="22"/>
      <c r="J83" s="22"/>
      <c r="K83" s="22"/>
      <c r="L83" s="22"/>
      <c r="M83" s="24"/>
      <c r="N83" s="22"/>
      <c r="O83" s="20"/>
      <c r="P83" s="12"/>
      <c r="Q83" s="12"/>
      <c r="R83" s="12"/>
      <c r="S83" s="12"/>
      <c r="T83" s="12"/>
      <c r="U83" s="12"/>
      <c r="V83" s="12"/>
      <c r="W83" s="12"/>
      <c r="X83" s="12"/>
      <c r="Y83" s="12"/>
      <c r="Z83" s="12"/>
      <c r="AA83" s="12"/>
      <c r="AB83" s="12"/>
      <c r="AC83" s="12"/>
      <c r="AD83" s="12"/>
      <c r="AE83" s="12"/>
      <c r="AF83" s="12"/>
      <c r="AG83" s="12"/>
      <c r="AH83" s="12"/>
      <c r="AI83" s="12"/>
      <c r="AJ83" s="12"/>
      <c r="AK83" s="12"/>
      <c r="AL83" s="12"/>
      <c r="AM83" s="12"/>
      <c r="AN83" s="12"/>
      <c r="AO83" s="12"/>
      <c r="AP83" s="12"/>
      <c r="AQ83" s="12"/>
      <c r="AR83" s="12"/>
      <c r="AS83" s="12"/>
      <c r="AT83" s="12"/>
      <c r="AU83" s="12"/>
      <c r="AV83" s="12"/>
      <c r="AW83" s="12"/>
      <c r="AX83" s="12"/>
      <c r="AY83" s="12"/>
      <c r="AZ83" s="12"/>
      <c r="BA83" s="12"/>
      <c r="BB83" s="12"/>
      <c r="BC83" s="12"/>
      <c r="BD83" s="12"/>
      <c r="BE83" s="12"/>
      <c r="BF83" s="12"/>
      <c r="BG83" s="12"/>
      <c r="BH83" s="12"/>
      <c r="BI83" s="12"/>
      <c r="BJ83" s="12"/>
      <c r="BK83" s="12"/>
      <c r="BL83" s="12"/>
      <c r="BM83" s="12"/>
      <c r="BN83" s="12"/>
      <c r="BO83" s="12"/>
      <c r="BP83" s="12"/>
      <c r="BQ83" s="12"/>
      <c r="BR83" s="12"/>
      <c r="BS83" s="12"/>
      <c r="BT83" s="12"/>
      <c r="BU83" s="12"/>
      <c r="BV83" s="12"/>
      <c r="BW83" s="12"/>
      <c r="BX83" s="12"/>
      <c r="BY83" s="12"/>
      <c r="BZ83" s="12"/>
      <c r="CA83" s="12"/>
      <c r="CB83" s="12"/>
      <c r="CC83" s="12"/>
    </row>
    <row r="84" spans="1:81" ht="15.75" x14ac:dyDescent="0.25">
      <c r="A84" s="20"/>
      <c r="B84" s="29"/>
      <c r="C84" s="29"/>
      <c r="D84" s="29"/>
      <c r="E84" s="29"/>
      <c r="F84" s="26"/>
      <c r="G84" s="13"/>
      <c r="H84" s="20"/>
      <c r="I84" s="22"/>
      <c r="J84" s="22"/>
      <c r="K84" s="22"/>
      <c r="L84" s="22"/>
      <c r="M84" s="24"/>
      <c r="N84" s="22"/>
      <c r="O84" s="20"/>
      <c r="P84" s="12"/>
      <c r="Q84" s="12"/>
      <c r="R84" s="12"/>
      <c r="S84" s="12"/>
      <c r="T84" s="12"/>
      <c r="U84" s="12"/>
      <c r="V84" s="12"/>
      <c r="W84" s="12"/>
      <c r="X84" s="12"/>
      <c r="Y84" s="12"/>
      <c r="Z84" s="12"/>
      <c r="AA84" s="12"/>
      <c r="AB84" s="12"/>
      <c r="AC84" s="12"/>
      <c r="AD84" s="12"/>
      <c r="AE84" s="12"/>
      <c r="AF84" s="12"/>
      <c r="AG84" s="12"/>
      <c r="AH84" s="12"/>
      <c r="AI84" s="12"/>
      <c r="AJ84" s="12"/>
      <c r="AK84" s="12"/>
      <c r="AL84" s="12"/>
      <c r="AM84" s="12"/>
      <c r="AN84" s="12"/>
      <c r="AO84" s="12"/>
      <c r="AP84" s="12"/>
      <c r="AQ84" s="12"/>
      <c r="AR84" s="12"/>
      <c r="AS84" s="12"/>
      <c r="AT84" s="12"/>
      <c r="AU84" s="12"/>
      <c r="AV84" s="12"/>
      <c r="AW84" s="12"/>
      <c r="AX84" s="12"/>
      <c r="AY84" s="12"/>
      <c r="AZ84" s="12"/>
      <c r="BA84" s="12"/>
      <c r="BB84" s="12"/>
      <c r="BC84" s="12"/>
      <c r="BD84" s="12"/>
      <c r="BE84" s="12"/>
      <c r="BF84" s="12"/>
      <c r="BG84" s="12"/>
      <c r="BH84" s="12"/>
      <c r="BI84" s="12"/>
      <c r="BJ84" s="12"/>
      <c r="BK84" s="12"/>
      <c r="BL84" s="12"/>
      <c r="BM84" s="12"/>
      <c r="BN84" s="12"/>
      <c r="BO84" s="12"/>
      <c r="BP84" s="12"/>
      <c r="BQ84" s="12"/>
      <c r="BR84" s="12"/>
      <c r="BS84" s="12"/>
      <c r="BT84" s="12"/>
      <c r="BU84" s="12"/>
      <c r="BV84" s="12"/>
      <c r="BW84" s="12"/>
      <c r="BX84" s="12"/>
      <c r="BY84" s="12"/>
      <c r="BZ84" s="12"/>
      <c r="CA84" s="12"/>
      <c r="CB84" s="12"/>
      <c r="CC84" s="12"/>
    </row>
    <row r="85" spans="1:81" ht="15.75" x14ac:dyDescent="0.25">
      <c r="A85" s="20"/>
      <c r="B85" s="29"/>
      <c r="C85" s="29"/>
      <c r="D85" s="29"/>
      <c r="E85" s="29"/>
      <c r="F85" s="26"/>
      <c r="G85" s="13"/>
      <c r="H85" s="20"/>
      <c r="I85" s="22"/>
      <c r="J85" s="22"/>
      <c r="K85" s="22"/>
      <c r="L85" s="22"/>
      <c r="M85" s="24"/>
      <c r="N85" s="22"/>
      <c r="O85" s="20"/>
      <c r="P85" s="12"/>
      <c r="Q85" s="12"/>
      <c r="R85" s="12"/>
      <c r="S85" s="12"/>
      <c r="T85" s="12"/>
      <c r="U85" s="12"/>
      <c r="V85" s="12"/>
      <c r="W85" s="12"/>
      <c r="X85" s="12"/>
      <c r="Y85" s="12"/>
      <c r="Z85" s="12"/>
      <c r="AA85" s="12"/>
      <c r="AB85" s="12"/>
      <c r="AC85" s="12"/>
      <c r="AD85" s="12"/>
      <c r="AE85" s="12"/>
      <c r="AF85" s="12"/>
      <c r="AG85" s="12"/>
      <c r="AH85" s="12"/>
      <c r="AI85" s="12"/>
      <c r="AJ85" s="12"/>
      <c r="AK85" s="12"/>
      <c r="AL85" s="12"/>
      <c r="AM85" s="12"/>
      <c r="AN85" s="12"/>
      <c r="AO85" s="12"/>
      <c r="AP85" s="12"/>
      <c r="AQ85" s="12"/>
      <c r="AR85" s="12"/>
      <c r="AS85" s="12"/>
      <c r="AT85" s="12"/>
      <c r="AU85" s="12"/>
      <c r="AV85" s="12"/>
      <c r="AW85" s="12"/>
      <c r="AX85" s="12"/>
      <c r="AY85" s="12"/>
      <c r="AZ85" s="12"/>
      <c r="BA85" s="12"/>
      <c r="BB85" s="12"/>
      <c r="BC85" s="12"/>
      <c r="BD85" s="12"/>
      <c r="BE85" s="12"/>
      <c r="BF85" s="12"/>
      <c r="BG85" s="12"/>
      <c r="BH85" s="12"/>
      <c r="BI85" s="12"/>
      <c r="BJ85" s="12"/>
      <c r="BK85" s="12"/>
      <c r="BL85" s="12"/>
      <c r="BM85" s="12"/>
      <c r="BN85" s="12"/>
      <c r="BO85" s="12"/>
      <c r="BP85" s="12"/>
      <c r="BQ85" s="12"/>
      <c r="BR85" s="12"/>
      <c r="BS85" s="12"/>
      <c r="BT85" s="12"/>
      <c r="BU85" s="12"/>
      <c r="BV85" s="12"/>
      <c r="BW85" s="12"/>
      <c r="BX85" s="12"/>
      <c r="BY85" s="12"/>
      <c r="BZ85" s="12"/>
      <c r="CA85" s="12"/>
      <c r="CB85" s="12"/>
      <c r="CC85" s="12"/>
    </row>
    <row r="86" spans="1:81" ht="15.75" x14ac:dyDescent="0.25">
      <c r="A86" s="20"/>
      <c r="B86" s="29"/>
      <c r="C86" s="29"/>
      <c r="D86" s="29"/>
      <c r="E86" s="29"/>
      <c r="F86" s="26"/>
      <c r="G86" s="13"/>
      <c r="H86" s="20"/>
      <c r="I86" s="22"/>
      <c r="J86" s="22"/>
      <c r="K86" s="22"/>
      <c r="L86" s="22"/>
      <c r="M86" s="24"/>
      <c r="N86" s="22"/>
      <c r="O86" s="20"/>
      <c r="P86" s="12"/>
      <c r="Q86" s="12"/>
      <c r="R86" s="12"/>
      <c r="S86" s="12"/>
      <c r="T86" s="12"/>
      <c r="U86" s="12"/>
      <c r="V86" s="12"/>
      <c r="W86" s="12"/>
      <c r="X86" s="12"/>
      <c r="Y86" s="12"/>
      <c r="Z86" s="12"/>
      <c r="AA86" s="12"/>
      <c r="AB86" s="12"/>
      <c r="AC86" s="12"/>
      <c r="AD86" s="12"/>
      <c r="AE86" s="12"/>
      <c r="AF86" s="12"/>
      <c r="AG86" s="12"/>
      <c r="AH86" s="12"/>
      <c r="AI86" s="12"/>
      <c r="AJ86" s="12"/>
      <c r="AK86" s="12"/>
      <c r="AL86" s="12"/>
      <c r="AM86" s="12"/>
      <c r="AN86" s="12"/>
      <c r="AO86" s="12"/>
      <c r="AP86" s="12"/>
      <c r="AQ86" s="12"/>
      <c r="AR86" s="12"/>
      <c r="AS86" s="12"/>
      <c r="AT86" s="12"/>
      <c r="AU86" s="12"/>
      <c r="AV86" s="12"/>
      <c r="AW86" s="12"/>
      <c r="AX86" s="12"/>
      <c r="AY86" s="12"/>
      <c r="AZ86" s="12"/>
      <c r="BA86" s="12"/>
      <c r="BB86" s="12"/>
      <c r="BC86" s="12"/>
      <c r="BD86" s="12"/>
      <c r="BE86" s="12"/>
      <c r="BF86" s="12"/>
      <c r="BG86" s="12"/>
      <c r="BH86" s="12"/>
      <c r="BI86" s="12"/>
      <c r="BJ86" s="12"/>
      <c r="BK86" s="12"/>
      <c r="BL86" s="12"/>
      <c r="BM86" s="12"/>
      <c r="BN86" s="12"/>
      <c r="BO86" s="12"/>
      <c r="BP86" s="12"/>
      <c r="BQ86" s="12"/>
      <c r="BR86" s="12"/>
      <c r="BS86" s="12"/>
      <c r="BT86" s="12"/>
      <c r="BU86" s="12"/>
      <c r="BV86" s="12"/>
      <c r="BW86" s="12"/>
      <c r="BX86" s="12"/>
      <c r="BY86" s="12"/>
      <c r="BZ86" s="12"/>
      <c r="CA86" s="12"/>
      <c r="CB86" s="12"/>
      <c r="CC86" s="12"/>
    </row>
    <row r="87" spans="1:81" ht="15.75" x14ac:dyDescent="0.25">
      <c r="A87" s="20"/>
      <c r="B87" s="29"/>
      <c r="C87" s="29"/>
      <c r="D87" s="29"/>
      <c r="E87" s="29"/>
      <c r="F87" s="26"/>
      <c r="G87" s="13"/>
      <c r="H87" s="20"/>
      <c r="I87" s="22"/>
      <c r="J87" s="22"/>
      <c r="K87" s="22"/>
      <c r="L87" s="22"/>
      <c r="M87" s="24"/>
      <c r="N87" s="22"/>
      <c r="O87" s="20"/>
      <c r="P87" s="12"/>
      <c r="Q87" s="12"/>
      <c r="R87" s="12"/>
      <c r="S87" s="12"/>
      <c r="T87" s="12"/>
      <c r="U87" s="12"/>
      <c r="V87" s="12"/>
      <c r="W87" s="12"/>
      <c r="X87" s="12"/>
      <c r="Y87" s="12"/>
      <c r="Z87" s="12"/>
      <c r="AA87" s="12"/>
      <c r="AB87" s="12"/>
      <c r="AC87" s="12"/>
      <c r="AD87" s="12"/>
      <c r="AE87" s="12"/>
      <c r="AF87" s="12"/>
      <c r="AG87" s="12"/>
      <c r="AH87" s="12"/>
      <c r="AI87" s="12"/>
      <c r="AJ87" s="12"/>
      <c r="AK87" s="12"/>
      <c r="AL87" s="12"/>
      <c r="AM87" s="12"/>
      <c r="AN87" s="12"/>
      <c r="AO87" s="12"/>
      <c r="AP87" s="12"/>
      <c r="AQ87" s="12"/>
      <c r="AR87" s="12"/>
      <c r="AS87" s="12"/>
      <c r="AT87" s="12"/>
      <c r="AU87" s="12"/>
      <c r="AV87" s="12"/>
      <c r="AW87" s="12"/>
      <c r="AX87" s="12"/>
      <c r="AY87" s="12"/>
      <c r="AZ87" s="12"/>
      <c r="BA87" s="12"/>
      <c r="BB87" s="12"/>
      <c r="BC87" s="12"/>
      <c r="BD87" s="12"/>
      <c r="BE87" s="12"/>
      <c r="BF87" s="12"/>
      <c r="BG87" s="12"/>
      <c r="BH87" s="12"/>
      <c r="BI87" s="12"/>
      <c r="BJ87" s="12"/>
      <c r="BK87" s="12"/>
      <c r="BL87" s="12"/>
      <c r="BM87" s="12"/>
      <c r="BN87" s="12"/>
      <c r="BO87" s="12"/>
      <c r="BP87" s="12"/>
      <c r="BQ87" s="12"/>
      <c r="BR87" s="12"/>
      <c r="BS87" s="12"/>
      <c r="BT87" s="12"/>
      <c r="BU87" s="12"/>
      <c r="BV87" s="12"/>
      <c r="BW87" s="12"/>
      <c r="BX87" s="12"/>
      <c r="BY87" s="12"/>
      <c r="BZ87" s="12"/>
      <c r="CA87" s="12"/>
      <c r="CB87" s="12"/>
      <c r="CC87" s="12"/>
    </row>
    <row r="88" spans="1:81" ht="15.75" x14ac:dyDescent="0.25">
      <c r="A88" s="20"/>
      <c r="B88" s="29"/>
      <c r="C88" s="29"/>
      <c r="D88" s="29"/>
      <c r="E88" s="29"/>
      <c r="F88" s="26"/>
      <c r="G88" s="13"/>
      <c r="H88" s="20"/>
      <c r="I88" s="22"/>
      <c r="J88" s="22"/>
      <c r="K88" s="22"/>
      <c r="L88" s="22"/>
      <c r="M88" s="24"/>
      <c r="N88" s="22"/>
      <c r="O88" s="20"/>
      <c r="P88" s="12"/>
      <c r="Q88" s="12"/>
      <c r="R88" s="12"/>
      <c r="S88" s="12"/>
      <c r="T88" s="12"/>
      <c r="U88" s="12"/>
      <c r="V88" s="12"/>
      <c r="W88" s="12"/>
      <c r="X88" s="12"/>
      <c r="Y88" s="12"/>
      <c r="Z88" s="12"/>
      <c r="AA88" s="12"/>
      <c r="AB88" s="12"/>
      <c r="AC88" s="12"/>
      <c r="AD88" s="12"/>
      <c r="AE88" s="12"/>
      <c r="AF88" s="12"/>
      <c r="AG88" s="12"/>
      <c r="AH88" s="12"/>
      <c r="AI88" s="12"/>
      <c r="AJ88" s="12"/>
      <c r="AK88" s="12"/>
      <c r="AL88" s="12"/>
      <c r="AM88" s="12"/>
      <c r="AN88" s="12"/>
      <c r="AO88" s="12"/>
      <c r="AP88" s="12"/>
      <c r="AQ88" s="12"/>
      <c r="AR88" s="12"/>
      <c r="AS88" s="12"/>
      <c r="AT88" s="12"/>
      <c r="AU88" s="12"/>
      <c r="AV88" s="12"/>
      <c r="AW88" s="12"/>
      <c r="AX88" s="12"/>
      <c r="AY88" s="12"/>
      <c r="AZ88" s="12"/>
      <c r="BA88" s="12"/>
      <c r="BB88" s="12"/>
      <c r="BC88" s="12"/>
      <c r="BD88" s="12"/>
      <c r="BE88" s="12"/>
      <c r="BF88" s="12"/>
      <c r="BG88" s="12"/>
      <c r="BH88" s="12"/>
      <c r="BI88" s="12"/>
      <c r="BJ88" s="12"/>
      <c r="BK88" s="12"/>
      <c r="BL88" s="12"/>
      <c r="BM88" s="12"/>
      <c r="BN88" s="12"/>
      <c r="BO88" s="12"/>
      <c r="BP88" s="12"/>
      <c r="BQ88" s="12"/>
      <c r="BR88" s="12"/>
      <c r="BS88" s="12"/>
      <c r="BT88" s="12"/>
      <c r="BU88" s="12"/>
      <c r="BV88" s="12"/>
      <c r="BW88" s="12"/>
      <c r="BX88" s="12"/>
      <c r="BY88" s="12"/>
      <c r="BZ88" s="12"/>
      <c r="CA88" s="12"/>
      <c r="CB88" s="12"/>
      <c r="CC88" s="12"/>
    </row>
    <row r="89" spans="1:81" ht="15.75" x14ac:dyDescent="0.25">
      <c r="A89" s="20"/>
      <c r="B89" s="29"/>
      <c r="C89" s="29"/>
      <c r="D89" s="29"/>
      <c r="E89" s="29"/>
      <c r="F89" s="26"/>
      <c r="G89" s="13"/>
      <c r="H89" s="20"/>
      <c r="I89" s="22"/>
      <c r="J89" s="22"/>
      <c r="K89" s="22"/>
      <c r="L89" s="22"/>
      <c r="M89" s="24"/>
      <c r="N89" s="22"/>
      <c r="O89" s="20"/>
      <c r="P89" s="12"/>
      <c r="Q89" s="12"/>
      <c r="R89" s="12"/>
      <c r="S89" s="12"/>
      <c r="T89" s="12"/>
      <c r="U89" s="12"/>
      <c r="V89" s="12"/>
      <c r="W89" s="12"/>
      <c r="X89" s="12"/>
      <c r="Y89" s="12"/>
      <c r="Z89" s="12"/>
      <c r="AA89" s="12"/>
      <c r="AB89" s="12"/>
      <c r="AC89" s="12"/>
      <c r="AD89" s="12"/>
      <c r="AE89" s="12"/>
      <c r="AF89" s="12"/>
      <c r="AG89" s="12"/>
      <c r="AH89" s="12"/>
      <c r="AI89" s="12"/>
      <c r="AJ89" s="12"/>
      <c r="AK89" s="12"/>
      <c r="AL89" s="12"/>
      <c r="AM89" s="12"/>
      <c r="AN89" s="12"/>
      <c r="AO89" s="12"/>
      <c r="AP89" s="12"/>
      <c r="AQ89" s="12"/>
      <c r="AR89" s="12"/>
      <c r="AS89" s="12"/>
      <c r="AT89" s="12"/>
      <c r="AU89" s="12"/>
      <c r="AV89" s="12"/>
      <c r="AW89" s="12"/>
      <c r="AX89" s="12"/>
      <c r="AY89" s="12"/>
      <c r="AZ89" s="12"/>
      <c r="BA89" s="12"/>
      <c r="BB89" s="12"/>
      <c r="BC89" s="12"/>
      <c r="BD89" s="12"/>
      <c r="BE89" s="12"/>
      <c r="BF89" s="12"/>
      <c r="BG89" s="12"/>
      <c r="BH89" s="12"/>
      <c r="BI89" s="12"/>
      <c r="BJ89" s="12"/>
      <c r="BK89" s="12"/>
      <c r="BL89" s="12"/>
      <c r="BM89" s="12"/>
      <c r="BN89" s="12"/>
      <c r="BO89" s="12"/>
      <c r="BP89" s="12"/>
      <c r="BQ89" s="12"/>
      <c r="BR89" s="12"/>
      <c r="BS89" s="12"/>
      <c r="BT89" s="12"/>
      <c r="BU89" s="12"/>
      <c r="BV89" s="12"/>
      <c r="BW89" s="12"/>
      <c r="BX89" s="12"/>
      <c r="BY89" s="12"/>
      <c r="BZ89" s="12"/>
      <c r="CA89" s="12"/>
      <c r="CB89" s="12"/>
      <c r="CC89" s="12"/>
    </row>
    <row r="90" spans="1:81" ht="15.75" x14ac:dyDescent="0.25">
      <c r="A90" s="20"/>
      <c r="B90" s="29"/>
      <c r="C90" s="29"/>
      <c r="D90" s="29"/>
      <c r="E90" s="29"/>
      <c r="F90" s="26"/>
      <c r="G90" s="13"/>
      <c r="H90" s="20"/>
      <c r="I90" s="22"/>
      <c r="J90" s="22"/>
      <c r="K90" s="22"/>
      <c r="L90" s="22"/>
      <c r="M90" s="24"/>
      <c r="N90" s="22"/>
      <c r="O90" s="20"/>
      <c r="P90" s="12"/>
      <c r="Q90" s="12"/>
      <c r="R90" s="12"/>
      <c r="S90" s="12"/>
      <c r="T90" s="12"/>
      <c r="U90" s="12"/>
      <c r="V90" s="12"/>
      <c r="W90" s="12"/>
      <c r="X90" s="12"/>
      <c r="Y90" s="12"/>
      <c r="Z90" s="12"/>
      <c r="AA90" s="12"/>
      <c r="AB90" s="12"/>
      <c r="AC90" s="12"/>
      <c r="AD90" s="12"/>
      <c r="AE90" s="12"/>
      <c r="AF90" s="12"/>
      <c r="AG90" s="12"/>
      <c r="AH90" s="12"/>
      <c r="AI90" s="12"/>
      <c r="AJ90" s="12"/>
      <c r="AK90" s="12"/>
      <c r="AL90" s="12"/>
      <c r="AM90" s="12"/>
      <c r="AN90" s="12"/>
      <c r="AO90" s="12"/>
      <c r="AP90" s="12"/>
      <c r="AQ90" s="12"/>
      <c r="AR90" s="12"/>
      <c r="AS90" s="12"/>
      <c r="AT90" s="12"/>
      <c r="AU90" s="12"/>
      <c r="AV90" s="12"/>
      <c r="AW90" s="12"/>
      <c r="AX90" s="12"/>
      <c r="AY90" s="12"/>
      <c r="AZ90" s="12"/>
      <c r="BA90" s="12"/>
      <c r="BB90" s="12"/>
      <c r="BC90" s="12"/>
      <c r="BD90" s="12"/>
      <c r="BE90" s="12"/>
      <c r="BF90" s="12"/>
      <c r="BG90" s="12"/>
      <c r="BH90" s="12"/>
      <c r="BI90" s="12"/>
      <c r="BJ90" s="12"/>
      <c r="BK90" s="12"/>
      <c r="BL90" s="12"/>
      <c r="BM90" s="12"/>
      <c r="BN90" s="12"/>
      <c r="BO90" s="12"/>
      <c r="BP90" s="12"/>
      <c r="BQ90" s="12"/>
      <c r="BR90" s="12"/>
      <c r="BS90" s="12"/>
      <c r="BT90" s="12"/>
      <c r="BU90" s="12"/>
      <c r="BV90" s="12"/>
      <c r="BW90" s="12"/>
      <c r="BX90" s="12"/>
      <c r="BY90" s="12"/>
      <c r="BZ90" s="12"/>
      <c r="CA90" s="12"/>
      <c r="CB90" s="12"/>
      <c r="CC90" s="12"/>
    </row>
    <row r="91" spans="1:81" ht="15.75" x14ac:dyDescent="0.25">
      <c r="A91" s="20"/>
      <c r="B91" s="29"/>
      <c r="C91" s="29"/>
      <c r="D91" s="29"/>
      <c r="E91" s="29"/>
      <c r="F91" s="26"/>
      <c r="G91" s="13"/>
      <c r="H91" s="20"/>
      <c r="I91" s="22"/>
      <c r="J91" s="22"/>
      <c r="K91" s="22"/>
      <c r="L91" s="22"/>
      <c r="M91" s="24"/>
      <c r="N91" s="22"/>
      <c r="O91" s="20"/>
      <c r="P91" s="12"/>
      <c r="Q91" s="12"/>
      <c r="R91" s="12"/>
      <c r="S91" s="12"/>
      <c r="T91" s="12"/>
      <c r="U91" s="12"/>
      <c r="V91" s="12"/>
      <c r="W91" s="12"/>
      <c r="X91" s="12"/>
      <c r="Y91" s="12"/>
      <c r="Z91" s="12"/>
      <c r="AA91" s="12"/>
      <c r="AB91" s="12"/>
      <c r="AC91" s="12"/>
      <c r="AD91" s="12"/>
      <c r="AE91" s="12"/>
      <c r="AF91" s="12"/>
      <c r="AG91" s="12"/>
      <c r="AH91" s="12"/>
      <c r="AI91" s="12"/>
      <c r="AJ91" s="12"/>
      <c r="AK91" s="12"/>
      <c r="AL91" s="12"/>
      <c r="AM91" s="12"/>
      <c r="AN91" s="12"/>
      <c r="AO91" s="12"/>
      <c r="AP91" s="12"/>
      <c r="AQ91" s="12"/>
      <c r="AR91" s="12"/>
      <c r="AS91" s="12"/>
      <c r="AT91" s="12"/>
      <c r="AU91" s="12"/>
      <c r="AV91" s="12"/>
      <c r="AW91" s="12"/>
      <c r="AX91" s="12"/>
      <c r="AY91" s="12"/>
      <c r="AZ91" s="12"/>
      <c r="BA91" s="12"/>
      <c r="BB91" s="12"/>
      <c r="BC91" s="12"/>
      <c r="BD91" s="12"/>
      <c r="BE91" s="12"/>
      <c r="BF91" s="12"/>
      <c r="BG91" s="12"/>
      <c r="BH91" s="12"/>
      <c r="BI91" s="12"/>
      <c r="BJ91" s="12"/>
      <c r="BK91" s="12"/>
      <c r="BL91" s="12"/>
      <c r="BM91" s="12"/>
      <c r="BN91" s="12"/>
      <c r="BO91" s="12"/>
      <c r="BP91" s="12"/>
      <c r="BQ91" s="12"/>
      <c r="BR91" s="12"/>
      <c r="BS91" s="12"/>
      <c r="BT91" s="12"/>
      <c r="BU91" s="12"/>
      <c r="BV91" s="12"/>
      <c r="BW91" s="12"/>
      <c r="BX91" s="12"/>
      <c r="BY91" s="12"/>
      <c r="BZ91" s="12"/>
      <c r="CA91" s="12"/>
      <c r="CB91" s="12"/>
      <c r="CC91" s="12"/>
    </row>
    <row r="92" spans="1:81" ht="15.75" x14ac:dyDescent="0.25">
      <c r="A92" s="20"/>
      <c r="B92" s="29"/>
      <c r="C92" s="29"/>
      <c r="D92" s="29"/>
      <c r="E92" s="29"/>
      <c r="F92" s="26"/>
      <c r="G92" s="13"/>
      <c r="H92" s="20"/>
      <c r="I92" s="22"/>
      <c r="J92" s="22"/>
      <c r="K92" s="22"/>
      <c r="L92" s="22"/>
      <c r="M92" s="24"/>
      <c r="N92" s="22"/>
      <c r="O92" s="20"/>
      <c r="P92" s="12"/>
      <c r="Q92" s="12"/>
      <c r="R92" s="12"/>
      <c r="S92" s="12"/>
      <c r="T92" s="12"/>
      <c r="U92" s="12"/>
      <c r="V92" s="12"/>
      <c r="W92" s="12"/>
      <c r="X92" s="12"/>
      <c r="Y92" s="12"/>
      <c r="Z92" s="12"/>
      <c r="AA92" s="12"/>
      <c r="AB92" s="12"/>
      <c r="AC92" s="12"/>
      <c r="AD92" s="12"/>
      <c r="AE92" s="12"/>
      <c r="AF92" s="12"/>
      <c r="AG92" s="12"/>
      <c r="AH92" s="12"/>
      <c r="AI92" s="12"/>
      <c r="AJ92" s="12"/>
      <c r="AK92" s="12"/>
      <c r="AL92" s="12"/>
      <c r="AM92" s="12"/>
      <c r="AN92" s="12"/>
      <c r="AO92" s="12"/>
      <c r="AP92" s="12"/>
      <c r="AQ92" s="12"/>
      <c r="AR92" s="12"/>
      <c r="AS92" s="12"/>
      <c r="AT92" s="12"/>
      <c r="AU92" s="12"/>
      <c r="AV92" s="12"/>
      <c r="AW92" s="12"/>
      <c r="AX92" s="12"/>
      <c r="AY92" s="12"/>
      <c r="AZ92" s="12"/>
      <c r="BA92" s="12"/>
      <c r="BB92" s="12"/>
      <c r="BC92" s="12"/>
      <c r="BD92" s="12"/>
      <c r="BE92" s="12"/>
      <c r="BF92" s="12"/>
      <c r="BG92" s="12"/>
      <c r="BH92" s="12"/>
      <c r="BI92" s="12"/>
      <c r="BJ92" s="12"/>
      <c r="BK92" s="12"/>
      <c r="BL92" s="12"/>
      <c r="BM92" s="12"/>
      <c r="BN92" s="12"/>
      <c r="BO92" s="12"/>
      <c r="BP92" s="12"/>
      <c r="BQ92" s="12"/>
      <c r="BR92" s="12"/>
      <c r="BS92" s="12"/>
      <c r="BT92" s="12"/>
      <c r="BU92" s="12"/>
      <c r="BV92" s="12"/>
      <c r="BW92" s="12"/>
      <c r="BX92" s="12"/>
      <c r="BY92" s="12"/>
      <c r="BZ92" s="12"/>
      <c r="CA92" s="12"/>
      <c r="CB92" s="12"/>
      <c r="CC92" s="12"/>
    </row>
    <row r="93" spans="1:81" ht="15.75" x14ac:dyDescent="0.25">
      <c r="A93" s="20"/>
      <c r="B93" s="29"/>
      <c r="C93" s="29"/>
      <c r="D93" s="29"/>
      <c r="E93" s="29"/>
      <c r="F93" s="26"/>
      <c r="G93" s="13"/>
      <c r="H93" s="20"/>
      <c r="I93" s="22"/>
      <c r="J93" s="22"/>
      <c r="K93" s="22"/>
      <c r="L93" s="22"/>
      <c r="M93" s="24"/>
      <c r="N93" s="22"/>
      <c r="O93" s="20"/>
      <c r="P93" s="12"/>
      <c r="Q93" s="12"/>
      <c r="R93" s="12"/>
      <c r="S93" s="12"/>
      <c r="T93" s="12"/>
      <c r="U93" s="12"/>
      <c r="V93" s="12"/>
      <c r="W93" s="12"/>
      <c r="X93" s="12"/>
      <c r="Y93" s="12"/>
      <c r="Z93" s="12"/>
      <c r="AA93" s="12"/>
      <c r="AB93" s="12"/>
      <c r="AC93" s="12"/>
      <c r="AD93" s="12"/>
      <c r="AE93" s="12"/>
      <c r="AF93" s="12"/>
      <c r="AG93" s="12"/>
      <c r="AH93" s="12"/>
      <c r="AI93" s="12"/>
      <c r="AJ93" s="12"/>
      <c r="AK93" s="12"/>
      <c r="AL93" s="12"/>
      <c r="AM93" s="12"/>
      <c r="AN93" s="12"/>
      <c r="AO93" s="12"/>
      <c r="AP93" s="12"/>
      <c r="AQ93" s="12"/>
      <c r="AR93" s="12"/>
      <c r="AS93" s="12"/>
      <c r="AT93" s="12"/>
      <c r="AU93" s="12"/>
      <c r="AV93" s="12"/>
      <c r="AW93" s="12"/>
      <c r="AX93" s="12"/>
      <c r="AY93" s="12"/>
      <c r="AZ93" s="12"/>
      <c r="BA93" s="12"/>
      <c r="BB93" s="12"/>
      <c r="BC93" s="12"/>
      <c r="BD93" s="12"/>
      <c r="BE93" s="12"/>
      <c r="BF93" s="12"/>
      <c r="BG93" s="12"/>
      <c r="BH93" s="12"/>
      <c r="BI93" s="12"/>
      <c r="BJ93" s="12"/>
      <c r="BK93" s="12"/>
      <c r="BL93" s="12"/>
      <c r="BM93" s="12"/>
      <c r="BN93" s="12"/>
      <c r="BO93" s="12"/>
      <c r="BP93" s="12"/>
      <c r="BQ93" s="12"/>
      <c r="BR93" s="12"/>
      <c r="BS93" s="12"/>
      <c r="BT93" s="12"/>
      <c r="BU93" s="12"/>
      <c r="BV93" s="12"/>
      <c r="BW93" s="12"/>
      <c r="BX93" s="12"/>
      <c r="BY93" s="12"/>
      <c r="BZ93" s="12"/>
      <c r="CA93" s="12"/>
      <c r="CB93" s="12"/>
      <c r="CC93" s="12"/>
    </row>
    <row r="94" spans="1:81" ht="15.75" x14ac:dyDescent="0.25">
      <c r="A94" s="20"/>
      <c r="B94" s="29"/>
      <c r="C94" s="29"/>
      <c r="D94" s="29"/>
      <c r="E94" s="29"/>
      <c r="F94" s="26"/>
      <c r="G94" s="13"/>
      <c r="H94" s="20"/>
      <c r="I94" s="22"/>
      <c r="J94" s="22"/>
      <c r="K94" s="22"/>
      <c r="L94" s="22"/>
      <c r="M94" s="24"/>
      <c r="N94" s="22"/>
      <c r="O94" s="20"/>
      <c r="P94" s="12"/>
      <c r="Q94" s="12"/>
      <c r="R94" s="12"/>
      <c r="S94" s="12"/>
      <c r="T94" s="12"/>
      <c r="U94" s="12"/>
      <c r="V94" s="12"/>
      <c r="W94" s="12"/>
      <c r="X94" s="12"/>
      <c r="Y94" s="12"/>
      <c r="Z94" s="12"/>
      <c r="AA94" s="12"/>
      <c r="AB94" s="12"/>
      <c r="AC94" s="12"/>
      <c r="AD94" s="12"/>
      <c r="AE94" s="12"/>
      <c r="AF94" s="12"/>
      <c r="AG94" s="12"/>
      <c r="AH94" s="12"/>
      <c r="AI94" s="12"/>
      <c r="AJ94" s="12"/>
      <c r="AK94" s="12"/>
      <c r="AL94" s="12"/>
      <c r="AM94" s="12"/>
      <c r="AN94" s="12"/>
      <c r="AO94" s="12"/>
      <c r="AP94" s="12"/>
      <c r="AQ94" s="12"/>
      <c r="AR94" s="12"/>
      <c r="AS94" s="12"/>
      <c r="AT94" s="12"/>
      <c r="AU94" s="12"/>
      <c r="AV94" s="12"/>
      <c r="AW94" s="12"/>
      <c r="AX94" s="12"/>
      <c r="AY94" s="12"/>
      <c r="AZ94" s="12"/>
      <c r="BA94" s="12"/>
      <c r="BB94" s="12"/>
      <c r="BC94" s="12"/>
      <c r="BD94" s="12"/>
      <c r="BE94" s="12"/>
      <c r="BF94" s="12"/>
      <c r="BG94" s="12"/>
      <c r="BH94" s="12"/>
      <c r="BI94" s="12"/>
      <c r="BJ94" s="12"/>
      <c r="BK94" s="12"/>
      <c r="BL94" s="12"/>
      <c r="BM94" s="12"/>
      <c r="BN94" s="12"/>
      <c r="BO94" s="12"/>
      <c r="BP94" s="12"/>
      <c r="BQ94" s="12"/>
      <c r="BR94" s="12"/>
      <c r="BS94" s="12"/>
      <c r="BT94" s="12"/>
      <c r="BU94" s="12"/>
      <c r="BV94" s="12"/>
      <c r="BW94" s="12"/>
      <c r="BX94" s="12"/>
      <c r="BY94" s="12"/>
      <c r="BZ94" s="12"/>
      <c r="CA94" s="12"/>
      <c r="CB94" s="12"/>
      <c r="CC94" s="12"/>
    </row>
    <row r="95" spans="1:81" ht="15.75" x14ac:dyDescent="0.25">
      <c r="A95" s="20"/>
      <c r="B95" s="29"/>
      <c r="C95" s="29"/>
      <c r="D95" s="29"/>
      <c r="E95" s="29"/>
      <c r="F95" s="26"/>
      <c r="G95" s="13"/>
      <c r="H95" s="20"/>
      <c r="I95" s="22"/>
      <c r="J95" s="22"/>
      <c r="K95" s="22"/>
      <c r="L95" s="22"/>
      <c r="M95" s="24"/>
      <c r="N95" s="22"/>
      <c r="O95" s="20"/>
      <c r="P95" s="12"/>
      <c r="Q95" s="12"/>
      <c r="R95" s="12"/>
      <c r="S95" s="12"/>
      <c r="T95" s="12"/>
      <c r="U95" s="12"/>
      <c r="V95" s="12"/>
      <c r="W95" s="12"/>
      <c r="X95" s="12"/>
      <c r="Y95" s="12"/>
      <c r="Z95" s="12"/>
      <c r="AA95" s="12"/>
      <c r="AB95" s="12"/>
      <c r="AC95" s="12"/>
      <c r="AD95" s="12"/>
      <c r="AE95" s="12"/>
      <c r="AF95" s="12"/>
      <c r="AG95" s="12"/>
      <c r="AH95" s="12"/>
      <c r="AI95" s="12"/>
      <c r="AJ95" s="12"/>
      <c r="AK95" s="12"/>
      <c r="AL95" s="12"/>
      <c r="AM95" s="12"/>
      <c r="AN95" s="12"/>
      <c r="AO95" s="12"/>
      <c r="AP95" s="12"/>
      <c r="AQ95" s="12"/>
      <c r="AR95" s="12"/>
      <c r="AS95" s="12"/>
      <c r="AT95" s="12"/>
      <c r="AU95" s="12"/>
      <c r="AV95" s="12"/>
      <c r="AW95" s="12"/>
      <c r="AX95" s="12"/>
      <c r="AY95" s="12"/>
      <c r="AZ95" s="12"/>
      <c r="BA95" s="12"/>
      <c r="BB95" s="12"/>
      <c r="BC95" s="12"/>
      <c r="BD95" s="12"/>
      <c r="BE95" s="12"/>
      <c r="BF95" s="12"/>
      <c r="BG95" s="12"/>
      <c r="BH95" s="12"/>
      <c r="BI95" s="12"/>
      <c r="BJ95" s="12"/>
      <c r="BK95" s="12"/>
      <c r="BL95" s="12"/>
      <c r="BM95" s="12"/>
      <c r="BN95" s="12"/>
      <c r="BO95" s="12"/>
      <c r="BP95" s="12"/>
      <c r="BQ95" s="12"/>
      <c r="BR95" s="12"/>
      <c r="BS95" s="12"/>
      <c r="BT95" s="12"/>
      <c r="BU95" s="12"/>
      <c r="BV95" s="12"/>
      <c r="BW95" s="12"/>
      <c r="BX95" s="12"/>
      <c r="BY95" s="12"/>
      <c r="BZ95" s="12"/>
      <c r="CA95" s="12"/>
      <c r="CB95" s="12"/>
      <c r="CC95" s="12"/>
    </row>
    <row r="96" spans="1:81" ht="15.75" x14ac:dyDescent="0.25">
      <c r="A96" s="20"/>
      <c r="B96" s="29"/>
      <c r="C96" s="29"/>
      <c r="D96" s="29"/>
      <c r="E96" s="29"/>
      <c r="F96" s="26"/>
      <c r="G96" s="13"/>
      <c r="H96" s="20"/>
      <c r="I96" s="22"/>
      <c r="J96" s="22"/>
      <c r="K96" s="22"/>
      <c r="L96" s="22"/>
      <c r="M96" s="24"/>
      <c r="N96" s="22"/>
      <c r="O96" s="20"/>
      <c r="P96" s="12"/>
      <c r="Q96" s="12"/>
      <c r="R96" s="12"/>
      <c r="S96" s="12"/>
      <c r="T96" s="12"/>
      <c r="U96" s="12"/>
      <c r="V96" s="12"/>
      <c r="W96" s="12"/>
      <c r="X96" s="12"/>
      <c r="Y96" s="12"/>
      <c r="Z96" s="12"/>
      <c r="AA96" s="12"/>
      <c r="AB96" s="12"/>
      <c r="AC96" s="12"/>
      <c r="AD96" s="12"/>
      <c r="AE96" s="12"/>
      <c r="AF96" s="12"/>
      <c r="AG96" s="12"/>
      <c r="AH96" s="12"/>
      <c r="AI96" s="12"/>
      <c r="AJ96" s="12"/>
      <c r="AK96" s="12"/>
      <c r="AL96" s="12"/>
      <c r="AM96" s="12"/>
      <c r="AN96" s="12"/>
      <c r="AO96" s="12"/>
      <c r="AP96" s="12"/>
      <c r="AQ96" s="12"/>
      <c r="AR96" s="12"/>
      <c r="AS96" s="12"/>
      <c r="AT96" s="12"/>
      <c r="AU96" s="12"/>
      <c r="AV96" s="12"/>
      <c r="AW96" s="12"/>
      <c r="AX96" s="12"/>
      <c r="AY96" s="12"/>
      <c r="AZ96" s="12"/>
      <c r="BA96" s="12"/>
      <c r="BB96" s="12"/>
      <c r="BC96" s="12"/>
      <c r="BD96" s="12"/>
      <c r="BE96" s="12"/>
      <c r="BF96" s="12"/>
      <c r="BG96" s="12"/>
      <c r="BH96" s="12"/>
      <c r="BI96" s="12"/>
      <c r="BJ96" s="12"/>
      <c r="BK96" s="12"/>
      <c r="BL96" s="12"/>
      <c r="BM96" s="12"/>
      <c r="BN96" s="12"/>
      <c r="BO96" s="12"/>
      <c r="BP96" s="12"/>
      <c r="BQ96" s="12"/>
      <c r="BR96" s="12"/>
      <c r="BS96" s="12"/>
      <c r="BT96" s="12"/>
      <c r="BU96" s="12"/>
      <c r="BV96" s="12"/>
      <c r="BW96" s="12"/>
      <c r="BX96" s="12"/>
      <c r="BY96" s="12"/>
      <c r="BZ96" s="12"/>
      <c r="CA96" s="12"/>
      <c r="CB96" s="12"/>
      <c r="CC96" s="12"/>
    </row>
    <row r="97" spans="1:81" ht="15.75" x14ac:dyDescent="0.25">
      <c r="A97" s="20"/>
      <c r="B97" s="29"/>
      <c r="C97" s="29"/>
      <c r="D97" s="29"/>
      <c r="E97" s="29"/>
      <c r="F97" s="26"/>
      <c r="G97" s="13"/>
      <c r="H97" s="20"/>
      <c r="I97" s="22"/>
      <c r="J97" s="22"/>
      <c r="K97" s="22"/>
      <c r="L97" s="22"/>
      <c r="M97" s="24"/>
      <c r="N97" s="22"/>
      <c r="O97" s="20"/>
      <c r="P97" s="12"/>
      <c r="Q97" s="12"/>
      <c r="R97" s="12"/>
      <c r="S97" s="12"/>
      <c r="T97" s="12"/>
      <c r="U97" s="12"/>
      <c r="V97" s="12"/>
      <c r="W97" s="12"/>
      <c r="X97" s="12"/>
      <c r="Y97" s="12"/>
      <c r="Z97" s="12"/>
      <c r="AA97" s="12"/>
      <c r="AB97" s="12"/>
      <c r="AC97" s="12"/>
      <c r="AD97" s="12"/>
      <c r="AE97" s="12"/>
      <c r="AF97" s="12"/>
      <c r="AG97" s="12"/>
      <c r="AH97" s="12"/>
      <c r="AI97" s="12"/>
      <c r="AJ97" s="12"/>
      <c r="AK97" s="12"/>
      <c r="AL97" s="12"/>
      <c r="AM97" s="12"/>
      <c r="AN97" s="12"/>
      <c r="AO97" s="12"/>
      <c r="AP97" s="12"/>
      <c r="AQ97" s="12"/>
      <c r="AR97" s="12"/>
      <c r="AS97" s="12"/>
      <c r="AT97" s="12"/>
      <c r="AU97" s="12"/>
      <c r="AV97" s="12"/>
      <c r="AW97" s="12"/>
      <c r="AX97" s="12"/>
      <c r="AY97" s="12"/>
      <c r="AZ97" s="12"/>
      <c r="BA97" s="12"/>
      <c r="BB97" s="12"/>
      <c r="BC97" s="12"/>
      <c r="BD97" s="12"/>
      <c r="BE97" s="12"/>
      <c r="BF97" s="12"/>
      <c r="BG97" s="12"/>
      <c r="BH97" s="12"/>
      <c r="BI97" s="12"/>
      <c r="BJ97" s="12"/>
      <c r="BK97" s="12"/>
      <c r="BL97" s="12"/>
      <c r="BM97" s="12"/>
      <c r="BN97" s="12"/>
      <c r="BO97" s="12"/>
      <c r="BP97" s="12"/>
      <c r="BQ97" s="12"/>
      <c r="BR97" s="12"/>
      <c r="BS97" s="12"/>
      <c r="BT97" s="12"/>
      <c r="BU97" s="12"/>
      <c r="BV97" s="12"/>
      <c r="BW97" s="12"/>
      <c r="BX97" s="12"/>
      <c r="BY97" s="12"/>
      <c r="BZ97" s="12"/>
      <c r="CA97" s="12"/>
      <c r="CB97" s="12"/>
      <c r="CC97" s="12"/>
    </row>
    <row r="98" spans="1:81" ht="15.75" x14ac:dyDescent="0.25">
      <c r="A98" s="20"/>
      <c r="B98" s="29"/>
      <c r="C98" s="29"/>
      <c r="D98" s="29"/>
      <c r="E98" s="29"/>
      <c r="F98" s="26"/>
      <c r="G98" s="13"/>
      <c r="H98" s="20"/>
      <c r="I98" s="22"/>
      <c r="J98" s="22"/>
      <c r="K98" s="22"/>
      <c r="L98" s="22"/>
      <c r="M98" s="24"/>
      <c r="N98" s="22"/>
      <c r="O98" s="20"/>
      <c r="P98" s="12"/>
      <c r="Q98" s="12"/>
      <c r="R98" s="12"/>
      <c r="S98" s="12"/>
      <c r="T98" s="12"/>
      <c r="U98" s="12"/>
      <c r="V98" s="12"/>
      <c r="W98" s="12"/>
      <c r="X98" s="12"/>
      <c r="Y98" s="12"/>
      <c r="Z98" s="12"/>
      <c r="AA98" s="12"/>
      <c r="AB98" s="12"/>
      <c r="AC98" s="12"/>
      <c r="AD98" s="12"/>
      <c r="AE98" s="12"/>
      <c r="AF98" s="12"/>
      <c r="AG98" s="12"/>
      <c r="AH98" s="12"/>
      <c r="AI98" s="12"/>
      <c r="AJ98" s="12"/>
      <c r="AK98" s="12"/>
      <c r="AL98" s="12"/>
      <c r="AM98" s="12"/>
      <c r="AN98" s="12"/>
      <c r="AO98" s="12"/>
      <c r="AP98" s="12"/>
      <c r="AQ98" s="12"/>
      <c r="AR98" s="12"/>
      <c r="AS98" s="12"/>
      <c r="AT98" s="12"/>
      <c r="AU98" s="12"/>
      <c r="AV98" s="12"/>
      <c r="AW98" s="12"/>
      <c r="AX98" s="12"/>
      <c r="AY98" s="12"/>
      <c r="AZ98" s="12"/>
      <c r="BA98" s="12"/>
      <c r="BB98" s="12"/>
      <c r="BC98" s="12"/>
      <c r="BD98" s="12"/>
      <c r="BE98" s="12"/>
      <c r="BF98" s="12"/>
      <c r="BG98" s="12"/>
      <c r="BH98" s="12"/>
      <c r="BI98" s="12"/>
      <c r="BJ98" s="12"/>
      <c r="BK98" s="12"/>
      <c r="BL98" s="12"/>
      <c r="BM98" s="12"/>
      <c r="BN98" s="12"/>
      <c r="BO98" s="12"/>
      <c r="BP98" s="12"/>
      <c r="BQ98" s="12"/>
      <c r="BR98" s="12"/>
      <c r="BS98" s="12"/>
      <c r="BT98" s="12"/>
      <c r="BU98" s="12"/>
      <c r="BV98" s="12"/>
      <c r="BW98" s="12"/>
      <c r="BX98" s="12"/>
      <c r="BY98" s="12"/>
      <c r="BZ98" s="12"/>
      <c r="CA98" s="12"/>
      <c r="CB98" s="12"/>
      <c r="CC98" s="12"/>
    </row>
    <row r="99" spans="1:81" ht="15.75" x14ac:dyDescent="0.25">
      <c r="A99" s="20"/>
      <c r="B99" s="29"/>
      <c r="C99" s="29"/>
      <c r="D99" s="29"/>
      <c r="E99" s="29"/>
      <c r="F99" s="26"/>
      <c r="G99" s="13"/>
      <c r="H99" s="20"/>
      <c r="I99" s="22"/>
      <c r="J99" s="22"/>
      <c r="K99" s="22"/>
      <c r="L99" s="22"/>
      <c r="M99" s="24"/>
      <c r="N99" s="22"/>
      <c r="O99" s="20"/>
      <c r="P99" s="12"/>
      <c r="Q99" s="12"/>
      <c r="R99" s="12"/>
      <c r="S99" s="12"/>
      <c r="T99" s="12"/>
      <c r="U99" s="12"/>
      <c r="V99" s="12"/>
      <c r="W99" s="12"/>
      <c r="X99" s="12"/>
      <c r="Y99" s="12"/>
      <c r="Z99" s="12"/>
      <c r="AA99" s="12"/>
      <c r="AB99" s="12"/>
      <c r="AC99" s="12"/>
      <c r="AD99" s="12"/>
      <c r="AE99" s="12"/>
      <c r="AF99" s="12"/>
      <c r="AG99" s="12"/>
      <c r="AH99" s="12"/>
      <c r="AI99" s="12"/>
      <c r="AJ99" s="12"/>
      <c r="AK99" s="12"/>
      <c r="AL99" s="12"/>
      <c r="AM99" s="12"/>
      <c r="AN99" s="12"/>
      <c r="AO99" s="12"/>
      <c r="AP99" s="12"/>
      <c r="AQ99" s="12"/>
      <c r="AR99" s="12"/>
      <c r="AS99" s="12"/>
      <c r="AT99" s="12"/>
      <c r="AU99" s="12"/>
      <c r="AV99" s="12"/>
      <c r="AW99" s="12"/>
      <c r="AX99" s="12"/>
      <c r="AY99" s="12"/>
      <c r="AZ99" s="12"/>
      <c r="BA99" s="12"/>
      <c r="BB99" s="12"/>
      <c r="BC99" s="12"/>
      <c r="BD99" s="12"/>
      <c r="BE99" s="12"/>
      <c r="BF99" s="12"/>
      <c r="BG99" s="12"/>
      <c r="BH99" s="12"/>
      <c r="BI99" s="12"/>
      <c r="BJ99" s="12"/>
      <c r="BK99" s="12"/>
      <c r="BL99" s="12"/>
      <c r="BM99" s="12"/>
      <c r="BN99" s="12"/>
      <c r="BO99" s="12"/>
      <c r="BP99" s="12"/>
      <c r="BQ99" s="12"/>
      <c r="BR99" s="12"/>
      <c r="BS99" s="12"/>
      <c r="BT99" s="12"/>
      <c r="BU99" s="12"/>
      <c r="BV99" s="12"/>
      <c r="BW99" s="12"/>
      <c r="BX99" s="12"/>
      <c r="BY99" s="12"/>
      <c r="BZ99" s="12"/>
      <c r="CA99" s="12"/>
      <c r="CB99" s="12"/>
      <c r="CC99" s="12"/>
    </row>
    <row r="100" spans="1:81" ht="15.75" x14ac:dyDescent="0.25">
      <c r="A100" s="20"/>
      <c r="B100" s="29"/>
      <c r="C100" s="29"/>
      <c r="D100" s="29"/>
      <c r="E100" s="29"/>
      <c r="F100" s="26"/>
      <c r="G100" s="13"/>
      <c r="H100" s="20"/>
      <c r="I100" s="22"/>
      <c r="J100" s="22"/>
      <c r="K100" s="22"/>
      <c r="L100" s="22"/>
      <c r="M100" s="24"/>
      <c r="N100" s="22"/>
      <c r="O100" s="20"/>
      <c r="P100" s="12"/>
      <c r="Q100" s="12"/>
      <c r="R100" s="12"/>
      <c r="S100" s="12"/>
      <c r="T100" s="12"/>
      <c r="U100" s="12"/>
      <c r="V100" s="12"/>
      <c r="W100" s="12"/>
      <c r="X100" s="12"/>
      <c r="Y100" s="12"/>
      <c r="Z100" s="12"/>
      <c r="AA100" s="12"/>
      <c r="AB100" s="12"/>
      <c r="AC100" s="12"/>
      <c r="AD100" s="12"/>
      <c r="AE100" s="12"/>
      <c r="AF100" s="12"/>
      <c r="AG100" s="12"/>
      <c r="AH100" s="12"/>
      <c r="AI100" s="12"/>
      <c r="AJ100" s="12"/>
      <c r="AK100" s="12"/>
      <c r="AL100" s="12"/>
      <c r="AM100" s="12"/>
      <c r="AN100" s="12"/>
      <c r="AO100" s="12"/>
      <c r="AP100" s="12"/>
      <c r="AQ100" s="12"/>
      <c r="AR100" s="12"/>
      <c r="AS100" s="12"/>
      <c r="AT100" s="12"/>
      <c r="AU100" s="12"/>
      <c r="AV100" s="12"/>
      <c r="AW100" s="12"/>
      <c r="AX100" s="12"/>
      <c r="AY100" s="12"/>
      <c r="AZ100" s="12"/>
      <c r="BA100" s="12"/>
      <c r="BB100" s="12"/>
      <c r="BC100" s="12"/>
      <c r="BD100" s="12"/>
      <c r="BE100" s="12"/>
      <c r="BF100" s="12"/>
      <c r="BG100" s="12"/>
      <c r="BH100" s="12"/>
      <c r="BI100" s="12"/>
      <c r="BJ100" s="12"/>
      <c r="BK100" s="12"/>
      <c r="BL100" s="12"/>
      <c r="BM100" s="12"/>
      <c r="BN100" s="12"/>
      <c r="BO100" s="12"/>
      <c r="BP100" s="12"/>
      <c r="BQ100" s="12"/>
      <c r="BR100" s="12"/>
      <c r="BS100" s="12"/>
      <c r="BT100" s="12"/>
      <c r="BU100" s="12"/>
      <c r="BV100" s="12"/>
      <c r="BW100" s="12"/>
      <c r="BX100" s="12"/>
      <c r="BY100" s="12"/>
      <c r="BZ100" s="12"/>
      <c r="CA100" s="12"/>
      <c r="CB100" s="12"/>
      <c r="CC100" s="12"/>
    </row>
    <row r="101" spans="1:81" ht="15.75" x14ac:dyDescent="0.25">
      <c r="A101" s="20"/>
      <c r="B101" s="29"/>
      <c r="C101" s="29"/>
      <c r="D101" s="29"/>
      <c r="E101" s="29"/>
      <c r="F101" s="26"/>
      <c r="G101" s="13"/>
      <c r="H101" s="20"/>
      <c r="I101" s="22"/>
      <c r="J101" s="22"/>
      <c r="K101" s="22"/>
      <c r="L101" s="22"/>
      <c r="M101" s="24"/>
      <c r="N101" s="22"/>
      <c r="O101" s="20"/>
      <c r="P101" s="12"/>
      <c r="Q101" s="12"/>
      <c r="R101" s="12"/>
      <c r="S101" s="12"/>
      <c r="T101" s="12"/>
      <c r="U101" s="12"/>
      <c r="V101" s="12"/>
      <c r="W101" s="12"/>
      <c r="X101" s="12"/>
      <c r="Y101" s="12"/>
      <c r="Z101" s="12"/>
      <c r="AA101" s="12"/>
      <c r="AB101" s="12"/>
      <c r="AC101" s="12"/>
      <c r="AD101" s="12"/>
      <c r="AE101" s="12"/>
      <c r="AF101" s="12"/>
      <c r="AG101" s="12"/>
      <c r="AH101" s="12"/>
      <c r="AI101" s="12"/>
      <c r="AJ101" s="12"/>
      <c r="AK101" s="12"/>
      <c r="AL101" s="12"/>
      <c r="AM101" s="12"/>
      <c r="AN101" s="12"/>
      <c r="AO101" s="12"/>
      <c r="AP101" s="12"/>
      <c r="AQ101" s="12"/>
      <c r="AR101" s="12"/>
      <c r="AS101" s="12"/>
      <c r="AT101" s="12"/>
      <c r="AU101" s="12"/>
      <c r="AV101" s="12"/>
      <c r="AW101" s="12"/>
      <c r="AX101" s="12"/>
      <c r="AY101" s="12"/>
      <c r="AZ101" s="12"/>
      <c r="BA101" s="12"/>
      <c r="BB101" s="12"/>
      <c r="BC101" s="12"/>
      <c r="BD101" s="12"/>
      <c r="BE101" s="12"/>
      <c r="BF101" s="12"/>
      <c r="BG101" s="12"/>
      <c r="BH101" s="12"/>
      <c r="BI101" s="12"/>
      <c r="BJ101" s="12"/>
      <c r="BK101" s="12"/>
      <c r="BL101" s="12"/>
      <c r="BM101" s="12"/>
      <c r="BN101" s="12"/>
      <c r="BO101" s="12"/>
      <c r="BP101" s="12"/>
      <c r="BQ101" s="12"/>
      <c r="BR101" s="12"/>
      <c r="BS101" s="12"/>
      <c r="BT101" s="12"/>
      <c r="BU101" s="12"/>
      <c r="BV101" s="12"/>
      <c r="BW101" s="12"/>
      <c r="BX101" s="12"/>
      <c r="BY101" s="12"/>
      <c r="BZ101" s="12"/>
      <c r="CA101" s="12"/>
      <c r="CB101" s="12"/>
      <c r="CC101" s="12"/>
    </row>
    <row r="102" spans="1:81" ht="15.75" x14ac:dyDescent="0.25">
      <c r="A102" s="20"/>
      <c r="B102" s="29"/>
      <c r="C102" s="29"/>
      <c r="D102" s="29"/>
      <c r="E102" s="29"/>
      <c r="F102" s="26"/>
      <c r="G102" s="13"/>
      <c r="H102" s="20"/>
      <c r="I102" s="22"/>
      <c r="J102" s="22"/>
      <c r="K102" s="22"/>
      <c r="L102" s="22"/>
      <c r="M102" s="24"/>
      <c r="N102" s="22"/>
      <c r="O102" s="20"/>
      <c r="P102" s="12"/>
      <c r="Q102" s="12"/>
      <c r="R102" s="12"/>
      <c r="S102" s="12"/>
      <c r="T102" s="12"/>
      <c r="U102" s="12"/>
      <c r="V102" s="12"/>
      <c r="W102" s="12"/>
      <c r="X102" s="12"/>
      <c r="Y102" s="12"/>
      <c r="Z102" s="12"/>
      <c r="AA102" s="12"/>
      <c r="AB102" s="12"/>
      <c r="AC102" s="12"/>
      <c r="AD102" s="12"/>
      <c r="AE102" s="12"/>
      <c r="AF102" s="12"/>
      <c r="AG102" s="12"/>
      <c r="AH102" s="12"/>
      <c r="AI102" s="12"/>
      <c r="AJ102" s="12"/>
      <c r="AK102" s="12"/>
      <c r="AL102" s="12"/>
      <c r="AM102" s="12"/>
      <c r="AN102" s="12"/>
      <c r="AO102" s="12"/>
      <c r="AP102" s="12"/>
      <c r="AQ102" s="12"/>
      <c r="AR102" s="12"/>
      <c r="AS102" s="12"/>
      <c r="AT102" s="12"/>
      <c r="AU102" s="12"/>
      <c r="AV102" s="12"/>
      <c r="AW102" s="12"/>
      <c r="AX102" s="12"/>
      <c r="AY102" s="12"/>
      <c r="AZ102" s="12"/>
      <c r="BA102" s="12"/>
      <c r="BB102" s="12"/>
      <c r="BC102" s="12"/>
      <c r="BD102" s="12"/>
      <c r="BE102" s="12"/>
      <c r="BF102" s="12"/>
      <c r="BG102" s="12"/>
      <c r="BH102" s="12"/>
      <c r="BI102" s="12"/>
      <c r="BJ102" s="12"/>
      <c r="BK102" s="12"/>
      <c r="BL102" s="12"/>
      <c r="BM102" s="12"/>
      <c r="BN102" s="12"/>
      <c r="BO102" s="12"/>
      <c r="BP102" s="12"/>
      <c r="BQ102" s="12"/>
      <c r="BR102" s="12"/>
      <c r="BS102" s="12"/>
      <c r="BT102" s="12"/>
      <c r="BU102" s="12"/>
      <c r="BV102" s="12"/>
      <c r="BW102" s="12"/>
      <c r="BX102" s="12"/>
      <c r="BY102" s="12"/>
      <c r="BZ102" s="12"/>
      <c r="CA102" s="12"/>
      <c r="CB102" s="12"/>
      <c r="CC102" s="12"/>
    </row>
    <row r="103" spans="1:81" ht="15.75" x14ac:dyDescent="0.25">
      <c r="A103" s="20"/>
      <c r="B103" s="29"/>
      <c r="C103" s="29"/>
      <c r="D103" s="29"/>
      <c r="E103" s="29"/>
      <c r="F103" s="26"/>
      <c r="G103" s="13"/>
      <c r="H103" s="20"/>
      <c r="I103" s="22"/>
      <c r="J103" s="22"/>
      <c r="K103" s="22"/>
      <c r="L103" s="22"/>
      <c r="M103" s="24"/>
      <c r="N103" s="22"/>
      <c r="O103" s="20"/>
      <c r="P103" s="12"/>
      <c r="Q103" s="12"/>
      <c r="R103" s="12"/>
      <c r="S103" s="12"/>
      <c r="T103" s="12"/>
      <c r="U103" s="12"/>
      <c r="V103" s="12"/>
      <c r="W103" s="12"/>
      <c r="X103" s="12"/>
      <c r="Y103" s="12"/>
      <c r="Z103" s="12"/>
      <c r="AA103" s="12"/>
      <c r="AB103" s="12"/>
      <c r="AC103" s="12"/>
      <c r="AD103" s="12"/>
      <c r="AE103" s="12"/>
      <c r="AF103" s="12"/>
      <c r="AG103" s="12"/>
      <c r="AH103" s="12"/>
      <c r="AI103" s="12"/>
      <c r="AJ103" s="12"/>
      <c r="AK103" s="12"/>
      <c r="AL103" s="12"/>
      <c r="AM103" s="12"/>
      <c r="AN103" s="12"/>
      <c r="AO103" s="12"/>
      <c r="AP103" s="12"/>
      <c r="AQ103" s="12"/>
      <c r="AR103" s="12"/>
      <c r="AS103" s="12"/>
      <c r="AT103" s="12"/>
      <c r="AU103" s="12"/>
      <c r="AV103" s="12"/>
      <c r="AW103" s="12"/>
      <c r="AX103" s="12"/>
      <c r="AY103" s="12"/>
      <c r="AZ103" s="12"/>
      <c r="BA103" s="12"/>
      <c r="BB103" s="12"/>
      <c r="BC103" s="12"/>
      <c r="BD103" s="12"/>
      <c r="BE103" s="12"/>
      <c r="BF103" s="12"/>
      <c r="BG103" s="12"/>
      <c r="BH103" s="12"/>
      <c r="BI103" s="12"/>
      <c r="BJ103" s="12"/>
      <c r="BK103" s="12"/>
      <c r="BL103" s="12"/>
      <c r="BM103" s="12"/>
      <c r="BN103" s="12"/>
      <c r="BO103" s="12"/>
      <c r="BP103" s="12"/>
      <c r="BQ103" s="12"/>
      <c r="BR103" s="12"/>
      <c r="BS103" s="12"/>
      <c r="BT103" s="12"/>
      <c r="BU103" s="12"/>
      <c r="BV103" s="12"/>
      <c r="BW103" s="12"/>
      <c r="BX103" s="12"/>
      <c r="BY103" s="12"/>
      <c r="BZ103" s="12"/>
      <c r="CA103" s="12"/>
      <c r="CB103" s="12"/>
      <c r="CC103" s="12"/>
    </row>
    <row r="104" spans="1:81" ht="15.75" x14ac:dyDescent="0.25">
      <c r="A104" s="20"/>
      <c r="B104" s="29"/>
      <c r="C104" s="29"/>
      <c r="D104" s="29"/>
      <c r="E104" s="29"/>
      <c r="F104" s="26"/>
      <c r="G104" s="13"/>
      <c r="H104" s="20"/>
      <c r="I104" s="22"/>
      <c r="J104" s="22"/>
      <c r="K104" s="22"/>
      <c r="L104" s="22"/>
      <c r="M104" s="24"/>
      <c r="N104" s="22"/>
      <c r="O104" s="20"/>
      <c r="P104" s="12"/>
      <c r="Q104" s="12"/>
      <c r="R104" s="12"/>
      <c r="S104" s="12"/>
      <c r="T104" s="12"/>
      <c r="U104" s="12"/>
      <c r="V104" s="12"/>
      <c r="W104" s="12"/>
      <c r="X104" s="12"/>
      <c r="Y104" s="12"/>
      <c r="Z104" s="12"/>
      <c r="AA104" s="12"/>
      <c r="AB104" s="12"/>
      <c r="AC104" s="12"/>
      <c r="AD104" s="12"/>
      <c r="AE104" s="12"/>
      <c r="AF104" s="12"/>
      <c r="AG104" s="12"/>
      <c r="AH104" s="12"/>
      <c r="AI104" s="12"/>
      <c r="AJ104" s="12"/>
      <c r="AK104" s="12"/>
      <c r="AL104" s="12"/>
      <c r="AM104" s="12"/>
      <c r="AN104" s="12"/>
      <c r="AO104" s="12"/>
      <c r="AP104" s="12"/>
      <c r="AQ104" s="12"/>
      <c r="AR104" s="12"/>
      <c r="AS104" s="12"/>
      <c r="AT104" s="12"/>
      <c r="AU104" s="12"/>
      <c r="AV104" s="12"/>
      <c r="AW104" s="12"/>
      <c r="AX104" s="12"/>
      <c r="AY104" s="12"/>
      <c r="AZ104" s="12"/>
      <c r="BA104" s="12"/>
      <c r="BB104" s="12"/>
      <c r="BC104" s="12"/>
      <c r="BD104" s="12"/>
      <c r="BE104" s="12"/>
      <c r="BF104" s="12"/>
      <c r="BG104" s="12"/>
      <c r="BH104" s="12"/>
      <c r="BI104" s="12"/>
      <c r="BJ104" s="12"/>
      <c r="BK104" s="12"/>
      <c r="BL104" s="12"/>
      <c r="BM104" s="12"/>
      <c r="BN104" s="12"/>
      <c r="BO104" s="12"/>
      <c r="BP104" s="12"/>
      <c r="BQ104" s="12"/>
      <c r="BR104" s="12"/>
      <c r="BS104" s="12"/>
      <c r="BT104" s="12"/>
      <c r="BU104" s="12"/>
      <c r="BV104" s="12"/>
      <c r="BW104" s="12"/>
      <c r="BX104" s="12"/>
      <c r="BY104" s="12"/>
      <c r="BZ104" s="12"/>
      <c r="CA104" s="12"/>
      <c r="CB104" s="12"/>
      <c r="CC104" s="12"/>
    </row>
    <row r="105" spans="1:81" ht="15.75" x14ac:dyDescent="0.25">
      <c r="A105" s="20"/>
      <c r="B105" s="29"/>
      <c r="C105" s="29"/>
      <c r="D105" s="29"/>
      <c r="E105" s="29"/>
      <c r="F105" s="26"/>
      <c r="G105" s="13"/>
      <c r="H105" s="20"/>
      <c r="I105" s="22"/>
      <c r="J105" s="22"/>
      <c r="K105" s="22"/>
      <c r="L105" s="22"/>
      <c r="M105" s="24"/>
      <c r="N105" s="22"/>
      <c r="O105" s="20"/>
      <c r="P105" s="12"/>
      <c r="Q105" s="12"/>
      <c r="R105" s="12"/>
      <c r="S105" s="12"/>
      <c r="T105" s="12"/>
      <c r="U105" s="12"/>
      <c r="V105" s="12"/>
      <c r="W105" s="12"/>
      <c r="X105" s="12"/>
      <c r="Y105" s="12"/>
      <c r="Z105" s="12"/>
      <c r="AA105" s="12"/>
      <c r="AB105" s="12"/>
      <c r="AC105" s="12"/>
      <c r="AD105" s="12"/>
      <c r="AE105" s="12"/>
      <c r="AF105" s="12"/>
      <c r="AG105" s="12"/>
      <c r="AH105" s="12"/>
      <c r="AI105" s="12"/>
      <c r="AJ105" s="12"/>
      <c r="AK105" s="12"/>
      <c r="AL105" s="12"/>
      <c r="AM105" s="12"/>
      <c r="AN105" s="12"/>
      <c r="AO105" s="12"/>
      <c r="AP105" s="12"/>
      <c r="AQ105" s="12"/>
      <c r="AR105" s="12"/>
      <c r="AS105" s="12"/>
      <c r="AT105" s="12"/>
      <c r="AU105" s="12"/>
      <c r="AV105" s="12"/>
      <c r="AW105" s="12"/>
      <c r="AX105" s="12"/>
      <c r="AY105" s="12"/>
      <c r="AZ105" s="12"/>
      <c r="BA105" s="12"/>
      <c r="BB105" s="12"/>
      <c r="BC105" s="12"/>
      <c r="BD105" s="12"/>
      <c r="BE105" s="12"/>
      <c r="BF105" s="12"/>
      <c r="BG105" s="12"/>
      <c r="BH105" s="12"/>
      <c r="BI105" s="12"/>
      <c r="BJ105" s="12"/>
      <c r="BK105" s="12"/>
      <c r="BL105" s="12"/>
      <c r="BM105" s="12"/>
      <c r="BN105" s="12"/>
      <c r="BO105" s="12"/>
      <c r="BP105" s="12"/>
      <c r="BQ105" s="12"/>
      <c r="BR105" s="12"/>
      <c r="BS105" s="12"/>
      <c r="BT105" s="12"/>
      <c r="BU105" s="12"/>
      <c r="BV105" s="12"/>
      <c r="BW105" s="12"/>
      <c r="BX105" s="12"/>
      <c r="BY105" s="12"/>
      <c r="BZ105" s="12"/>
      <c r="CA105" s="12"/>
      <c r="CB105" s="12"/>
      <c r="CC105" s="12"/>
    </row>
    <row r="106" spans="1:81" ht="15.75" x14ac:dyDescent="0.25">
      <c r="A106" s="20"/>
      <c r="B106" s="29"/>
      <c r="C106" s="29"/>
      <c r="D106" s="29"/>
      <c r="E106" s="29"/>
      <c r="F106" s="26"/>
      <c r="G106" s="13"/>
      <c r="H106" s="20"/>
      <c r="I106" s="22"/>
      <c r="J106" s="22"/>
      <c r="K106" s="22"/>
      <c r="L106" s="22"/>
      <c r="M106" s="24"/>
      <c r="N106" s="22"/>
      <c r="O106" s="20"/>
      <c r="P106" s="12"/>
      <c r="Q106" s="12"/>
      <c r="R106" s="12"/>
      <c r="S106" s="12"/>
      <c r="T106" s="12"/>
      <c r="U106" s="12"/>
      <c r="V106" s="12"/>
      <c r="W106" s="12"/>
      <c r="X106" s="12"/>
      <c r="Y106" s="12"/>
      <c r="Z106" s="12"/>
      <c r="AA106" s="12"/>
      <c r="AB106" s="12"/>
      <c r="AC106" s="12"/>
      <c r="AD106" s="12"/>
      <c r="AE106" s="12"/>
      <c r="AF106" s="12"/>
      <c r="AG106" s="12"/>
      <c r="AH106" s="12"/>
      <c r="AI106" s="12"/>
      <c r="AJ106" s="12"/>
      <c r="AK106" s="12"/>
      <c r="AL106" s="12"/>
      <c r="AM106" s="12"/>
      <c r="AN106" s="12"/>
      <c r="AO106" s="12"/>
      <c r="AP106" s="12"/>
      <c r="AQ106" s="12"/>
      <c r="AR106" s="12"/>
      <c r="AS106" s="12"/>
      <c r="AT106" s="12"/>
      <c r="AU106" s="12"/>
      <c r="AV106" s="12"/>
      <c r="AW106" s="12"/>
      <c r="AX106" s="12"/>
      <c r="AY106" s="12"/>
      <c r="AZ106" s="12"/>
      <c r="BA106" s="12"/>
      <c r="BB106" s="12"/>
      <c r="BC106" s="12"/>
      <c r="BD106" s="12"/>
      <c r="BE106" s="12"/>
      <c r="BF106" s="12"/>
      <c r="BG106" s="12"/>
      <c r="BH106" s="12"/>
      <c r="BI106" s="12"/>
      <c r="BJ106" s="12"/>
      <c r="BK106" s="12"/>
      <c r="BL106" s="12"/>
      <c r="BM106" s="12"/>
      <c r="BN106" s="12"/>
      <c r="BO106" s="12"/>
      <c r="BP106" s="12"/>
      <c r="BQ106" s="12"/>
      <c r="BR106" s="12"/>
      <c r="BS106" s="12"/>
      <c r="BT106" s="12"/>
      <c r="BU106" s="12"/>
      <c r="BV106" s="12"/>
      <c r="BW106" s="12"/>
      <c r="BX106" s="12"/>
      <c r="BY106" s="12"/>
      <c r="BZ106" s="12"/>
      <c r="CA106" s="12"/>
      <c r="CB106" s="12"/>
      <c r="CC106" s="12"/>
    </row>
    <row r="107" spans="1:81" ht="15.75" x14ac:dyDescent="0.25">
      <c r="A107" s="20"/>
      <c r="B107" s="29"/>
      <c r="C107" s="29"/>
      <c r="D107" s="29"/>
      <c r="E107" s="29"/>
      <c r="F107" s="26"/>
      <c r="G107" s="13"/>
      <c r="H107" s="20"/>
      <c r="I107" s="22"/>
      <c r="J107" s="22"/>
      <c r="K107" s="22"/>
      <c r="L107" s="22"/>
      <c r="M107" s="24"/>
      <c r="N107" s="22"/>
      <c r="O107" s="20"/>
      <c r="P107" s="12"/>
      <c r="Q107" s="12"/>
      <c r="R107" s="12"/>
      <c r="S107" s="12"/>
      <c r="T107" s="12"/>
      <c r="U107" s="12"/>
      <c r="V107" s="12"/>
      <c r="W107" s="12"/>
      <c r="X107" s="12"/>
      <c r="Y107" s="12"/>
      <c r="Z107" s="12"/>
      <c r="AA107" s="12"/>
      <c r="AB107" s="12"/>
      <c r="AC107" s="12"/>
      <c r="AD107" s="12"/>
      <c r="AE107" s="12"/>
      <c r="AF107" s="12"/>
      <c r="AG107" s="12"/>
      <c r="AH107" s="12"/>
      <c r="AI107" s="12"/>
      <c r="AJ107" s="12"/>
      <c r="AK107" s="12"/>
      <c r="AL107" s="12"/>
      <c r="AM107" s="12"/>
      <c r="AN107" s="12"/>
      <c r="AO107" s="12"/>
      <c r="AP107" s="12"/>
      <c r="AQ107" s="12"/>
      <c r="AR107" s="12"/>
      <c r="AS107" s="12"/>
      <c r="AT107" s="12"/>
      <c r="AU107" s="12"/>
      <c r="AV107" s="12"/>
      <c r="AW107" s="12"/>
      <c r="AX107" s="12"/>
      <c r="AY107" s="12"/>
      <c r="AZ107" s="12"/>
      <c r="BA107" s="12"/>
      <c r="BB107" s="12"/>
      <c r="BC107" s="12"/>
      <c r="BD107" s="12"/>
      <c r="BE107" s="12"/>
      <c r="BF107" s="12"/>
      <c r="BG107" s="12"/>
      <c r="BH107" s="12"/>
      <c r="BI107" s="12"/>
      <c r="BJ107" s="12"/>
      <c r="BK107" s="12"/>
      <c r="BL107" s="12"/>
      <c r="BM107" s="12"/>
      <c r="BN107" s="12"/>
      <c r="BO107" s="12"/>
      <c r="BP107" s="12"/>
      <c r="BQ107" s="12"/>
      <c r="BR107" s="12"/>
      <c r="BS107" s="12"/>
      <c r="BT107" s="12"/>
      <c r="BU107" s="12"/>
      <c r="BV107" s="12"/>
      <c r="BW107" s="12"/>
      <c r="BX107" s="12"/>
      <c r="BY107" s="12"/>
      <c r="BZ107" s="12"/>
      <c r="CA107" s="12"/>
      <c r="CB107" s="12"/>
      <c r="CC107" s="12"/>
    </row>
    <row r="108" spans="1:81" ht="15.75" x14ac:dyDescent="0.25">
      <c r="A108" s="20"/>
      <c r="B108" s="29"/>
      <c r="C108" s="29"/>
      <c r="D108" s="29"/>
      <c r="E108" s="29"/>
      <c r="F108" s="26"/>
      <c r="G108" s="13"/>
      <c r="H108" s="20"/>
      <c r="I108" s="22"/>
      <c r="J108" s="22"/>
      <c r="K108" s="22"/>
      <c r="L108" s="22"/>
      <c r="M108" s="24"/>
      <c r="N108" s="22"/>
      <c r="O108" s="20"/>
      <c r="P108" s="12"/>
      <c r="Q108" s="12"/>
      <c r="R108" s="12"/>
      <c r="S108" s="12"/>
      <c r="T108" s="12"/>
      <c r="U108" s="12"/>
      <c r="V108" s="12"/>
      <c r="W108" s="12"/>
      <c r="X108" s="12"/>
      <c r="Y108" s="12"/>
      <c r="Z108" s="12"/>
      <c r="AA108" s="12"/>
      <c r="AB108" s="12"/>
      <c r="AC108" s="12"/>
      <c r="AD108" s="12"/>
      <c r="AE108" s="12"/>
      <c r="AF108" s="12"/>
      <c r="AG108" s="12"/>
      <c r="AH108" s="12"/>
      <c r="AI108" s="12"/>
      <c r="AJ108" s="12"/>
      <c r="AK108" s="12"/>
      <c r="AL108" s="12"/>
      <c r="AM108" s="12"/>
      <c r="AN108" s="12"/>
      <c r="AO108" s="12"/>
      <c r="AP108" s="12"/>
      <c r="AQ108" s="12"/>
      <c r="AR108" s="12"/>
      <c r="AS108" s="12"/>
      <c r="AT108" s="12"/>
      <c r="AU108" s="12"/>
      <c r="AV108" s="12"/>
      <c r="AW108" s="12"/>
      <c r="AX108" s="12"/>
      <c r="AY108" s="12"/>
      <c r="AZ108" s="12"/>
      <c r="BA108" s="12"/>
      <c r="BB108" s="12"/>
      <c r="BC108" s="12"/>
      <c r="BD108" s="12"/>
      <c r="BE108" s="12"/>
      <c r="BF108" s="12"/>
      <c r="BG108" s="12"/>
      <c r="BH108" s="12"/>
      <c r="BI108" s="12"/>
      <c r="BJ108" s="12"/>
      <c r="BK108" s="12"/>
      <c r="BL108" s="12"/>
      <c r="BM108" s="12"/>
      <c r="BN108" s="12"/>
      <c r="BO108" s="12"/>
      <c r="BP108" s="12"/>
      <c r="BQ108" s="12"/>
      <c r="BR108" s="12"/>
      <c r="BS108" s="12"/>
      <c r="BT108" s="12"/>
      <c r="BU108" s="12"/>
      <c r="BV108" s="12"/>
      <c r="BW108" s="12"/>
      <c r="BX108" s="12"/>
      <c r="BY108" s="12"/>
      <c r="BZ108" s="12"/>
      <c r="CA108" s="12"/>
      <c r="CB108" s="12"/>
      <c r="CC108" s="12"/>
    </row>
    <row r="109" spans="1:81" ht="15.75" x14ac:dyDescent="0.25">
      <c r="A109" s="20"/>
      <c r="B109" s="29"/>
      <c r="C109" s="29"/>
      <c r="D109" s="29"/>
      <c r="E109" s="29"/>
      <c r="F109" s="26"/>
      <c r="G109" s="13"/>
      <c r="H109" s="20"/>
      <c r="I109" s="22"/>
      <c r="J109" s="22"/>
      <c r="K109" s="22"/>
      <c r="L109" s="22"/>
      <c r="M109" s="24"/>
      <c r="N109" s="22"/>
      <c r="O109" s="20"/>
      <c r="P109" s="12"/>
      <c r="Q109" s="12"/>
      <c r="R109" s="12"/>
      <c r="S109" s="12"/>
      <c r="T109" s="12"/>
      <c r="U109" s="12"/>
      <c r="V109" s="12"/>
      <c r="W109" s="12"/>
      <c r="X109" s="12"/>
      <c r="Y109" s="12"/>
      <c r="Z109" s="12"/>
      <c r="AA109" s="12"/>
      <c r="AB109" s="12"/>
      <c r="AC109" s="12"/>
      <c r="AD109" s="12"/>
      <c r="AE109" s="12"/>
      <c r="AF109" s="12"/>
      <c r="AG109" s="12"/>
      <c r="AH109" s="12"/>
      <c r="AI109" s="12"/>
      <c r="AJ109" s="12"/>
      <c r="AK109" s="12"/>
      <c r="AL109" s="12"/>
      <c r="AM109" s="12"/>
      <c r="AN109" s="12"/>
      <c r="AO109" s="12"/>
      <c r="AP109" s="12"/>
      <c r="AQ109" s="12"/>
      <c r="AR109" s="12"/>
      <c r="AS109" s="12"/>
      <c r="AT109" s="12"/>
      <c r="AU109" s="12"/>
      <c r="AV109" s="12"/>
      <c r="AW109" s="12"/>
      <c r="AX109" s="12"/>
      <c r="AY109" s="12"/>
      <c r="AZ109" s="12"/>
      <c r="BA109" s="12"/>
      <c r="BB109" s="12"/>
      <c r="BC109" s="12"/>
      <c r="BD109" s="12"/>
      <c r="BE109" s="12"/>
      <c r="BF109" s="12"/>
      <c r="BG109" s="12"/>
      <c r="BH109" s="12"/>
      <c r="BI109" s="12"/>
      <c r="BJ109" s="12"/>
      <c r="BK109" s="12"/>
      <c r="BL109" s="12"/>
      <c r="BM109" s="12"/>
      <c r="BN109" s="12"/>
      <c r="BO109" s="12"/>
      <c r="BP109" s="12"/>
      <c r="BQ109" s="12"/>
      <c r="BR109" s="12"/>
      <c r="BS109" s="12"/>
      <c r="BT109" s="12"/>
      <c r="BU109" s="12"/>
      <c r="BV109" s="12"/>
      <c r="BW109" s="12"/>
      <c r="BX109" s="12"/>
      <c r="BY109" s="12"/>
      <c r="BZ109" s="12"/>
      <c r="CA109" s="12"/>
      <c r="CB109" s="12"/>
      <c r="CC109" s="12"/>
    </row>
    <row r="110" spans="1:81" ht="15.75" x14ac:dyDescent="0.25">
      <c r="A110" s="20"/>
      <c r="B110" s="29"/>
      <c r="C110" s="29"/>
      <c r="D110" s="29"/>
      <c r="E110" s="29"/>
      <c r="F110" s="26"/>
      <c r="G110" s="13"/>
      <c r="H110" s="20"/>
      <c r="I110" s="22"/>
      <c r="J110" s="22"/>
      <c r="K110" s="22"/>
      <c r="L110" s="22"/>
      <c r="M110" s="24"/>
      <c r="N110" s="22"/>
      <c r="O110" s="20"/>
      <c r="P110" s="12"/>
      <c r="Q110" s="12"/>
      <c r="R110" s="12"/>
      <c r="S110" s="12"/>
      <c r="T110" s="12"/>
      <c r="U110" s="12"/>
      <c r="V110" s="12"/>
      <c r="W110" s="12"/>
      <c r="X110" s="12"/>
      <c r="Y110" s="12"/>
      <c r="Z110" s="12"/>
      <c r="AA110" s="12"/>
      <c r="AB110" s="12"/>
      <c r="AC110" s="12"/>
      <c r="AD110" s="12"/>
      <c r="AE110" s="12"/>
      <c r="AF110" s="12"/>
      <c r="AG110" s="12"/>
      <c r="AH110" s="12"/>
      <c r="AI110" s="12"/>
      <c r="AJ110" s="12"/>
      <c r="AK110" s="12"/>
      <c r="AL110" s="12"/>
      <c r="AM110" s="12"/>
      <c r="AN110" s="12"/>
      <c r="AO110" s="12"/>
      <c r="AP110" s="12"/>
      <c r="AQ110" s="12"/>
      <c r="AR110" s="12"/>
      <c r="AS110" s="12"/>
      <c r="AT110" s="12"/>
      <c r="AU110" s="12"/>
      <c r="AV110" s="12"/>
      <c r="AW110" s="12"/>
      <c r="AX110" s="12"/>
      <c r="AY110" s="12"/>
      <c r="AZ110" s="12"/>
      <c r="BA110" s="12"/>
      <c r="BB110" s="12"/>
      <c r="BC110" s="12"/>
      <c r="BD110" s="12"/>
      <c r="BE110" s="12"/>
      <c r="BF110" s="12"/>
      <c r="BG110" s="12"/>
      <c r="BH110" s="12"/>
      <c r="BI110" s="12"/>
      <c r="BJ110" s="12"/>
      <c r="BK110" s="12"/>
      <c r="BL110" s="12"/>
      <c r="BM110" s="12"/>
      <c r="BN110" s="12"/>
      <c r="BO110" s="12"/>
      <c r="BP110" s="12"/>
      <c r="BQ110" s="12"/>
      <c r="BR110" s="12"/>
      <c r="BS110" s="12"/>
      <c r="BT110" s="12"/>
      <c r="BU110" s="12"/>
      <c r="BV110" s="12"/>
      <c r="BW110" s="12"/>
      <c r="BX110" s="12"/>
      <c r="BY110" s="12"/>
      <c r="BZ110" s="12"/>
      <c r="CA110" s="12"/>
      <c r="CB110" s="12"/>
      <c r="CC110" s="12"/>
    </row>
    <row r="111" spans="1:81" ht="15.75" x14ac:dyDescent="0.25">
      <c r="A111" s="20"/>
      <c r="B111" s="29"/>
      <c r="C111" s="29"/>
      <c r="D111" s="29"/>
      <c r="E111" s="29"/>
      <c r="F111" s="26"/>
      <c r="G111" s="13"/>
      <c r="H111" s="20"/>
      <c r="I111" s="22"/>
      <c r="J111" s="22"/>
      <c r="K111" s="22"/>
      <c r="L111" s="22"/>
      <c r="M111" s="24"/>
      <c r="N111" s="22"/>
      <c r="O111" s="20"/>
      <c r="P111" s="12"/>
      <c r="Q111" s="12"/>
      <c r="R111" s="12"/>
      <c r="S111" s="12"/>
      <c r="T111" s="12"/>
      <c r="U111" s="12"/>
      <c r="V111" s="12"/>
      <c r="W111" s="12"/>
      <c r="X111" s="12"/>
      <c r="Y111" s="12"/>
      <c r="Z111" s="12"/>
      <c r="AA111" s="12"/>
      <c r="AB111" s="12"/>
      <c r="AC111" s="12"/>
      <c r="AD111" s="12"/>
      <c r="AE111" s="12"/>
      <c r="AF111" s="12"/>
      <c r="AG111" s="12"/>
      <c r="AH111" s="12"/>
      <c r="AI111" s="12"/>
      <c r="AJ111" s="12"/>
      <c r="AK111" s="12"/>
      <c r="AL111" s="12"/>
      <c r="AM111" s="12"/>
      <c r="AN111" s="12"/>
      <c r="AO111" s="12"/>
      <c r="AP111" s="12"/>
      <c r="AQ111" s="12"/>
      <c r="AR111" s="12"/>
      <c r="AS111" s="12"/>
      <c r="AT111" s="12"/>
      <c r="AU111" s="12"/>
      <c r="AV111" s="12"/>
      <c r="AW111" s="12"/>
      <c r="AX111" s="12"/>
      <c r="AY111" s="12"/>
      <c r="AZ111" s="12"/>
      <c r="BA111" s="12"/>
      <c r="BB111" s="12"/>
      <c r="BC111" s="12"/>
      <c r="BD111" s="12"/>
      <c r="BE111" s="12"/>
      <c r="BF111" s="12"/>
      <c r="BG111" s="12"/>
      <c r="BH111" s="12"/>
      <c r="BI111" s="12"/>
      <c r="BJ111" s="12"/>
      <c r="BK111" s="12"/>
      <c r="BL111" s="12"/>
      <c r="BM111" s="12"/>
      <c r="BN111" s="12"/>
      <c r="BO111" s="12"/>
      <c r="BP111" s="12"/>
      <c r="BQ111" s="12"/>
      <c r="BR111" s="12"/>
      <c r="BS111" s="12"/>
      <c r="BT111" s="12"/>
      <c r="BU111" s="12"/>
      <c r="BV111" s="12"/>
      <c r="BW111" s="12"/>
      <c r="BX111" s="12"/>
      <c r="BY111" s="12"/>
      <c r="BZ111" s="12"/>
      <c r="CA111" s="12"/>
      <c r="CB111" s="12"/>
      <c r="CC111" s="12"/>
    </row>
    <row r="112" spans="1:81" ht="15.75" x14ac:dyDescent="0.25">
      <c r="A112" s="20"/>
      <c r="B112" s="29"/>
      <c r="C112" s="29"/>
      <c r="D112" s="29"/>
      <c r="E112" s="29"/>
      <c r="F112" s="26"/>
      <c r="G112" s="13"/>
      <c r="H112" s="20"/>
      <c r="I112" s="22"/>
      <c r="J112" s="22"/>
      <c r="K112" s="22"/>
      <c r="L112" s="22"/>
      <c r="M112" s="24"/>
      <c r="N112" s="22"/>
      <c r="O112" s="20"/>
      <c r="P112" s="12"/>
      <c r="Q112" s="12"/>
      <c r="R112" s="12"/>
      <c r="S112" s="12"/>
      <c r="T112" s="12"/>
      <c r="U112" s="12"/>
      <c r="V112" s="12"/>
      <c r="W112" s="12"/>
      <c r="X112" s="12"/>
      <c r="Y112" s="12"/>
      <c r="Z112" s="12"/>
      <c r="AA112" s="12"/>
      <c r="AB112" s="12"/>
      <c r="AC112" s="12"/>
      <c r="AD112" s="12"/>
      <c r="AE112" s="12"/>
      <c r="AF112" s="12"/>
      <c r="AG112" s="12"/>
      <c r="AH112" s="12"/>
      <c r="AI112" s="12"/>
      <c r="AJ112" s="12"/>
      <c r="AK112" s="12"/>
      <c r="AL112" s="12"/>
      <c r="AM112" s="12"/>
      <c r="AN112" s="12"/>
      <c r="AO112" s="12"/>
      <c r="AP112" s="12"/>
      <c r="AQ112" s="12"/>
      <c r="AR112" s="12"/>
      <c r="AS112" s="12"/>
      <c r="AT112" s="12"/>
      <c r="AU112" s="12"/>
      <c r="AV112" s="12"/>
      <c r="AW112" s="12"/>
      <c r="AX112" s="12"/>
      <c r="AY112" s="12"/>
      <c r="AZ112" s="12"/>
      <c r="BA112" s="12"/>
      <c r="BB112" s="12"/>
      <c r="BC112" s="12"/>
      <c r="BD112" s="12"/>
      <c r="BE112" s="12"/>
      <c r="BF112" s="12"/>
      <c r="BG112" s="12"/>
      <c r="BH112" s="12"/>
      <c r="BI112" s="12"/>
      <c r="BJ112" s="12"/>
      <c r="BK112" s="12"/>
      <c r="BL112" s="12"/>
      <c r="BM112" s="12"/>
      <c r="BN112" s="12"/>
      <c r="BO112" s="12"/>
      <c r="BP112" s="12"/>
      <c r="BQ112" s="12"/>
      <c r="BR112" s="12"/>
      <c r="BS112" s="12"/>
      <c r="BT112" s="12"/>
      <c r="BU112" s="12"/>
      <c r="BV112" s="12"/>
      <c r="BW112" s="12"/>
      <c r="BX112" s="12"/>
      <c r="BY112" s="12"/>
      <c r="BZ112" s="12"/>
      <c r="CA112" s="12"/>
      <c r="CB112" s="12"/>
      <c r="CC112" s="12"/>
    </row>
    <row r="113" spans="1:81" ht="15.75" x14ac:dyDescent="0.25">
      <c r="A113" s="20"/>
      <c r="B113" s="29"/>
      <c r="C113" s="29"/>
      <c r="D113" s="29"/>
      <c r="E113" s="29"/>
      <c r="F113" s="26"/>
      <c r="G113" s="13"/>
      <c r="H113" s="20"/>
      <c r="I113" s="22"/>
      <c r="J113" s="22"/>
      <c r="K113" s="22"/>
      <c r="L113" s="22"/>
      <c r="M113" s="24"/>
      <c r="N113" s="22"/>
      <c r="O113" s="20"/>
      <c r="P113" s="12"/>
      <c r="Q113" s="12"/>
      <c r="R113" s="12"/>
      <c r="S113" s="12"/>
      <c r="T113" s="12"/>
      <c r="U113" s="12"/>
      <c r="V113" s="12"/>
      <c r="W113" s="12"/>
      <c r="X113" s="12"/>
      <c r="Y113" s="12"/>
      <c r="Z113" s="12"/>
      <c r="AA113" s="12"/>
      <c r="AB113" s="12"/>
      <c r="AC113" s="12"/>
      <c r="AD113" s="12"/>
      <c r="AE113" s="12"/>
      <c r="AF113" s="12"/>
      <c r="AG113" s="12"/>
      <c r="AH113" s="12"/>
      <c r="AI113" s="12"/>
      <c r="AJ113" s="12"/>
      <c r="AK113" s="12"/>
      <c r="AL113" s="12"/>
      <c r="AM113" s="12"/>
      <c r="AN113" s="12"/>
      <c r="AO113" s="12"/>
      <c r="AP113" s="12"/>
      <c r="AQ113" s="12"/>
      <c r="AR113" s="12"/>
      <c r="AS113" s="12"/>
      <c r="AT113" s="12"/>
      <c r="AU113" s="12"/>
      <c r="AV113" s="12"/>
      <c r="AW113" s="12"/>
      <c r="AX113" s="12"/>
      <c r="AY113" s="12"/>
      <c r="AZ113" s="12"/>
      <c r="BA113" s="12"/>
      <c r="BB113" s="12"/>
      <c r="BC113" s="12"/>
      <c r="BD113" s="12"/>
      <c r="BE113" s="12"/>
      <c r="BF113" s="12"/>
      <c r="BG113" s="12"/>
      <c r="BH113" s="12"/>
      <c r="BI113" s="12"/>
      <c r="BJ113" s="12"/>
      <c r="BK113" s="12"/>
      <c r="BL113" s="12"/>
      <c r="BM113" s="12"/>
      <c r="BN113" s="12"/>
      <c r="BO113" s="12"/>
      <c r="BP113" s="12"/>
      <c r="BQ113" s="12"/>
      <c r="BR113" s="12"/>
      <c r="BS113" s="12"/>
      <c r="BT113" s="12"/>
      <c r="BU113" s="12"/>
      <c r="BV113" s="12"/>
      <c r="BW113" s="12"/>
      <c r="BX113" s="12"/>
      <c r="BY113" s="12"/>
      <c r="BZ113" s="12"/>
      <c r="CA113" s="12"/>
      <c r="CB113" s="12"/>
      <c r="CC113" s="12"/>
    </row>
    <row r="114" spans="1:81" ht="15.75" x14ac:dyDescent="0.25">
      <c r="A114" s="20"/>
      <c r="B114" s="29"/>
      <c r="C114" s="29"/>
      <c r="D114" s="29"/>
      <c r="E114" s="29"/>
      <c r="F114" s="26"/>
      <c r="G114" s="13"/>
      <c r="H114" s="20"/>
      <c r="I114" s="22"/>
      <c r="J114" s="22"/>
      <c r="K114" s="22"/>
      <c r="L114" s="22"/>
      <c r="M114" s="24"/>
      <c r="N114" s="22"/>
      <c r="O114" s="20"/>
      <c r="P114" s="12"/>
      <c r="Q114" s="12"/>
      <c r="R114" s="12"/>
      <c r="S114" s="12"/>
      <c r="T114" s="12"/>
      <c r="U114" s="12"/>
      <c r="V114" s="12"/>
      <c r="W114" s="12"/>
      <c r="X114" s="12"/>
      <c r="Y114" s="12"/>
      <c r="Z114" s="12"/>
      <c r="AA114" s="12"/>
      <c r="AB114" s="12"/>
      <c r="AC114" s="12"/>
      <c r="AD114" s="12"/>
      <c r="AE114" s="12"/>
      <c r="AF114" s="12"/>
      <c r="AG114" s="12"/>
      <c r="AH114" s="12"/>
      <c r="AI114" s="12"/>
      <c r="AJ114" s="12"/>
      <c r="AK114" s="12"/>
      <c r="AL114" s="12"/>
      <c r="AM114" s="12"/>
      <c r="AN114" s="12"/>
      <c r="AO114" s="12"/>
      <c r="AP114" s="12"/>
      <c r="AQ114" s="12"/>
      <c r="AR114" s="12"/>
      <c r="AS114" s="12"/>
      <c r="AT114" s="12"/>
      <c r="AU114" s="12"/>
      <c r="AV114" s="12"/>
      <c r="AW114" s="12"/>
      <c r="AX114" s="12"/>
      <c r="AY114" s="12"/>
      <c r="AZ114" s="12"/>
      <c r="BA114" s="12"/>
      <c r="BB114" s="12"/>
      <c r="BC114" s="12"/>
      <c r="BD114" s="12"/>
      <c r="BE114" s="12"/>
      <c r="BF114" s="12"/>
      <c r="BG114" s="12"/>
      <c r="BH114" s="12"/>
      <c r="BI114" s="12"/>
      <c r="BJ114" s="12"/>
      <c r="BK114" s="12"/>
      <c r="BL114" s="12"/>
      <c r="BM114" s="12"/>
      <c r="BN114" s="12"/>
      <c r="BO114" s="12"/>
      <c r="BP114" s="12"/>
      <c r="BQ114" s="12"/>
      <c r="BR114" s="12"/>
      <c r="BS114" s="12"/>
      <c r="BT114" s="12"/>
      <c r="BU114" s="12"/>
      <c r="BV114" s="12"/>
      <c r="BW114" s="12"/>
      <c r="BX114" s="12"/>
      <c r="BY114" s="12"/>
      <c r="BZ114" s="12"/>
      <c r="CA114" s="12"/>
      <c r="CB114" s="12"/>
      <c r="CC114" s="12"/>
    </row>
    <row r="115" spans="1:81" ht="15.75" x14ac:dyDescent="0.25">
      <c r="A115" s="20"/>
      <c r="B115" s="29"/>
      <c r="C115" s="29"/>
      <c r="D115" s="29"/>
      <c r="E115" s="29"/>
      <c r="F115" s="26"/>
      <c r="G115" s="13"/>
      <c r="H115" s="20"/>
      <c r="I115" s="22"/>
      <c r="J115" s="22"/>
      <c r="K115" s="22"/>
      <c r="L115" s="22"/>
      <c r="M115" s="24"/>
      <c r="N115" s="22"/>
      <c r="O115" s="20"/>
      <c r="P115" s="12"/>
      <c r="Q115" s="12"/>
      <c r="R115" s="12"/>
      <c r="S115" s="12"/>
      <c r="T115" s="12"/>
      <c r="U115" s="12"/>
      <c r="V115" s="12"/>
      <c r="W115" s="12"/>
      <c r="X115" s="12"/>
      <c r="Y115" s="12"/>
      <c r="Z115" s="12"/>
      <c r="AA115" s="12"/>
      <c r="AB115" s="12"/>
      <c r="AC115" s="12"/>
      <c r="AD115" s="12"/>
      <c r="AE115" s="12"/>
      <c r="AF115" s="12"/>
      <c r="AG115" s="12"/>
      <c r="AH115" s="12"/>
      <c r="AI115" s="12"/>
      <c r="AJ115" s="12"/>
      <c r="AK115" s="12"/>
      <c r="AL115" s="12"/>
      <c r="AM115" s="12"/>
      <c r="AN115" s="12"/>
      <c r="AO115" s="12"/>
      <c r="AP115" s="12"/>
      <c r="AQ115" s="12"/>
      <c r="AR115" s="12"/>
      <c r="AS115" s="12"/>
      <c r="AT115" s="12"/>
      <c r="AU115" s="12"/>
      <c r="AV115" s="12"/>
      <c r="AW115" s="12"/>
      <c r="AX115" s="12"/>
      <c r="AY115" s="12"/>
      <c r="AZ115" s="12"/>
      <c r="BA115" s="12"/>
      <c r="BB115" s="12"/>
      <c r="BC115" s="12"/>
      <c r="BD115" s="12"/>
      <c r="BE115" s="12"/>
      <c r="BF115" s="12"/>
      <c r="BG115" s="12"/>
      <c r="BH115" s="12"/>
      <c r="BI115" s="12"/>
      <c r="BJ115" s="12"/>
      <c r="BK115" s="12"/>
      <c r="BL115" s="12"/>
      <c r="BM115" s="12"/>
      <c r="BN115" s="12"/>
      <c r="BO115" s="12"/>
      <c r="BP115" s="12"/>
      <c r="BQ115" s="12"/>
      <c r="BR115" s="12"/>
      <c r="BS115" s="12"/>
      <c r="BT115" s="12"/>
      <c r="BU115" s="12"/>
      <c r="BV115" s="12"/>
      <c r="BW115" s="12"/>
      <c r="BX115" s="12"/>
      <c r="BY115" s="12"/>
      <c r="BZ115" s="12"/>
      <c r="CA115" s="12"/>
      <c r="CB115" s="12"/>
      <c r="CC115" s="12"/>
    </row>
    <row r="116" spans="1:81" ht="15.75" x14ac:dyDescent="0.25">
      <c r="A116" s="20"/>
      <c r="B116" s="29"/>
      <c r="C116" s="29"/>
      <c r="D116" s="29"/>
      <c r="E116" s="29"/>
      <c r="F116" s="26"/>
      <c r="G116" s="13"/>
      <c r="H116" s="20"/>
      <c r="I116" s="22"/>
      <c r="J116" s="22"/>
      <c r="K116" s="22"/>
      <c r="L116" s="22"/>
      <c r="M116" s="24"/>
      <c r="N116" s="22"/>
      <c r="O116" s="20"/>
      <c r="P116" s="12"/>
      <c r="Q116" s="12"/>
      <c r="R116" s="12"/>
      <c r="S116" s="12"/>
      <c r="T116" s="12"/>
      <c r="U116" s="12"/>
      <c r="V116" s="12"/>
      <c r="W116" s="12"/>
      <c r="X116" s="12"/>
      <c r="Y116" s="12"/>
      <c r="Z116" s="12"/>
      <c r="AA116" s="12"/>
      <c r="AB116" s="12"/>
      <c r="AC116" s="12"/>
      <c r="AD116" s="12"/>
      <c r="AE116" s="12"/>
      <c r="AF116" s="12"/>
      <c r="AG116" s="12"/>
      <c r="AH116" s="12"/>
      <c r="AI116" s="12"/>
      <c r="AJ116" s="12"/>
      <c r="AK116" s="12"/>
      <c r="AL116" s="12"/>
      <c r="AM116" s="12"/>
      <c r="AN116" s="12"/>
      <c r="AO116" s="12"/>
      <c r="AP116" s="12"/>
      <c r="AQ116" s="12"/>
      <c r="AR116" s="12"/>
      <c r="AS116" s="12"/>
      <c r="AT116" s="12"/>
      <c r="AU116" s="12"/>
      <c r="AV116" s="12"/>
      <c r="AW116" s="12"/>
      <c r="AX116" s="12"/>
      <c r="AY116" s="12"/>
      <c r="AZ116" s="12"/>
      <c r="BA116" s="12"/>
      <c r="BB116" s="12"/>
      <c r="BC116" s="12"/>
      <c r="BD116" s="12"/>
      <c r="BE116" s="12"/>
      <c r="BF116" s="12"/>
      <c r="BG116" s="12"/>
      <c r="BH116" s="12"/>
      <c r="BI116" s="12"/>
      <c r="BJ116" s="12"/>
      <c r="BK116" s="12"/>
      <c r="BL116" s="12"/>
      <c r="BM116" s="12"/>
      <c r="BN116" s="12"/>
      <c r="BO116" s="12"/>
      <c r="BP116" s="12"/>
      <c r="BQ116" s="12"/>
      <c r="BR116" s="12"/>
      <c r="BS116" s="12"/>
      <c r="BT116" s="12"/>
      <c r="BU116" s="12"/>
      <c r="BV116" s="12"/>
      <c r="BW116" s="12"/>
      <c r="BX116" s="12"/>
      <c r="BY116" s="12"/>
      <c r="BZ116" s="12"/>
      <c r="CA116" s="12"/>
      <c r="CB116" s="12"/>
      <c r="CC116" s="12"/>
    </row>
    <row r="117" spans="1:81" ht="15.75" x14ac:dyDescent="0.25">
      <c r="A117" s="20"/>
      <c r="B117" s="29"/>
      <c r="C117" s="29"/>
      <c r="D117" s="29"/>
      <c r="E117" s="29"/>
      <c r="F117" s="26"/>
      <c r="G117" s="13"/>
      <c r="H117" s="20"/>
      <c r="I117" s="22"/>
      <c r="J117" s="22"/>
      <c r="K117" s="22"/>
      <c r="L117" s="22"/>
      <c r="M117" s="24"/>
      <c r="N117" s="22"/>
      <c r="O117" s="20"/>
      <c r="P117" s="12"/>
      <c r="Q117" s="12"/>
      <c r="R117" s="12"/>
      <c r="S117" s="12"/>
      <c r="T117" s="12"/>
      <c r="U117" s="12"/>
      <c r="V117" s="12"/>
      <c r="W117" s="12"/>
      <c r="X117" s="12"/>
      <c r="Y117" s="12"/>
      <c r="Z117" s="12"/>
      <c r="AA117" s="12"/>
      <c r="AB117" s="12"/>
      <c r="AC117" s="12"/>
      <c r="AD117" s="12"/>
      <c r="AE117" s="12"/>
      <c r="AF117" s="12"/>
      <c r="AG117" s="12"/>
      <c r="AH117" s="12"/>
      <c r="AI117" s="12"/>
      <c r="AJ117" s="12"/>
      <c r="AK117" s="12"/>
      <c r="AL117" s="12"/>
      <c r="AM117" s="12"/>
      <c r="AN117" s="12"/>
      <c r="AO117" s="12"/>
      <c r="AP117" s="12"/>
      <c r="AQ117" s="12"/>
      <c r="AR117" s="12"/>
      <c r="AS117" s="12"/>
      <c r="AT117" s="12"/>
      <c r="AU117" s="12"/>
      <c r="AV117" s="12"/>
      <c r="AW117" s="12"/>
      <c r="AX117" s="12"/>
      <c r="AY117" s="12"/>
      <c r="AZ117" s="12"/>
      <c r="BA117" s="12"/>
      <c r="BB117" s="12"/>
      <c r="BC117" s="12"/>
      <c r="BD117" s="12"/>
      <c r="BE117" s="12"/>
      <c r="BF117" s="12"/>
      <c r="BG117" s="12"/>
      <c r="BH117" s="12"/>
      <c r="BI117" s="12"/>
      <c r="BJ117" s="12"/>
      <c r="BK117" s="12"/>
      <c r="BL117" s="12"/>
      <c r="BM117" s="12"/>
      <c r="BN117" s="12"/>
      <c r="BO117" s="12"/>
      <c r="BP117" s="12"/>
      <c r="BQ117" s="12"/>
      <c r="BR117" s="12"/>
      <c r="BS117" s="12"/>
      <c r="BT117" s="12"/>
      <c r="BU117" s="12"/>
      <c r="BV117" s="12"/>
      <c r="BW117" s="12"/>
      <c r="BX117" s="12"/>
      <c r="BY117" s="12"/>
      <c r="BZ117" s="12"/>
      <c r="CA117" s="12"/>
      <c r="CB117" s="12"/>
      <c r="CC117" s="12"/>
    </row>
    <row r="118" spans="1:81" ht="15.75" x14ac:dyDescent="0.25">
      <c r="A118" s="20"/>
      <c r="B118" s="29"/>
      <c r="C118" s="29"/>
      <c r="D118" s="29"/>
      <c r="E118" s="29"/>
      <c r="F118" s="26"/>
      <c r="G118" s="13"/>
      <c r="H118" s="20"/>
      <c r="I118" s="22"/>
      <c r="J118" s="22"/>
      <c r="K118" s="22"/>
      <c r="L118" s="22"/>
      <c r="M118" s="24"/>
      <c r="N118" s="22"/>
      <c r="O118" s="20"/>
      <c r="P118" s="12"/>
      <c r="Q118" s="12"/>
      <c r="R118" s="12"/>
      <c r="S118" s="12"/>
      <c r="T118" s="12"/>
      <c r="U118" s="12"/>
      <c r="V118" s="12"/>
      <c r="W118" s="12"/>
      <c r="X118" s="12"/>
      <c r="Y118" s="12"/>
      <c r="Z118" s="12"/>
      <c r="AA118" s="12"/>
      <c r="AB118" s="12"/>
      <c r="AC118" s="12"/>
      <c r="AD118" s="12"/>
      <c r="AE118" s="12"/>
      <c r="AF118" s="12"/>
      <c r="AG118" s="12"/>
      <c r="AH118" s="12"/>
      <c r="AI118" s="12"/>
      <c r="AJ118" s="12"/>
      <c r="AK118" s="12"/>
      <c r="AL118" s="12"/>
      <c r="AM118" s="12"/>
      <c r="AN118" s="12"/>
      <c r="AO118" s="12"/>
      <c r="AP118" s="12"/>
      <c r="AQ118" s="12"/>
      <c r="AR118" s="12"/>
      <c r="AS118" s="12"/>
      <c r="AT118" s="12"/>
      <c r="AU118" s="12"/>
      <c r="AV118" s="12"/>
      <c r="AW118" s="12"/>
      <c r="AX118" s="12"/>
      <c r="AY118" s="12"/>
      <c r="AZ118" s="12"/>
      <c r="BA118" s="12"/>
      <c r="BB118" s="12"/>
      <c r="BC118" s="12"/>
      <c r="BD118" s="12"/>
      <c r="BE118" s="12"/>
      <c r="BF118" s="12"/>
      <c r="BG118" s="12"/>
      <c r="BH118" s="12"/>
      <c r="BI118" s="12"/>
      <c r="BJ118" s="12"/>
      <c r="BK118" s="12"/>
      <c r="BL118" s="12"/>
      <c r="BM118" s="12"/>
      <c r="BN118" s="12"/>
      <c r="BO118" s="12"/>
      <c r="BP118" s="12"/>
      <c r="BQ118" s="12"/>
      <c r="BR118" s="12"/>
      <c r="BS118" s="12"/>
      <c r="BT118" s="12"/>
      <c r="BU118" s="12"/>
      <c r="BV118" s="12"/>
      <c r="BW118" s="12"/>
      <c r="BX118" s="12"/>
      <c r="BY118" s="12"/>
      <c r="BZ118" s="12"/>
      <c r="CA118" s="12"/>
      <c r="CB118" s="12"/>
      <c r="CC118" s="12"/>
    </row>
    <row r="119" spans="1:81" ht="15.75" x14ac:dyDescent="0.25">
      <c r="A119" s="20"/>
      <c r="B119" s="29"/>
      <c r="C119" s="29"/>
      <c r="D119" s="29"/>
      <c r="E119" s="29"/>
      <c r="F119" s="26"/>
      <c r="G119" s="13"/>
      <c r="H119" s="20"/>
      <c r="I119" s="22"/>
      <c r="J119" s="22"/>
      <c r="K119" s="22"/>
      <c r="L119" s="22"/>
      <c r="M119" s="24"/>
      <c r="N119" s="22"/>
      <c r="O119" s="20"/>
      <c r="P119" s="12"/>
      <c r="Q119" s="12"/>
      <c r="R119" s="12"/>
      <c r="S119" s="12"/>
      <c r="T119" s="12"/>
      <c r="U119" s="12"/>
      <c r="V119" s="12"/>
      <c r="W119" s="12"/>
      <c r="X119" s="12"/>
      <c r="Y119" s="12"/>
      <c r="Z119" s="12"/>
      <c r="AA119" s="12"/>
      <c r="AB119" s="12"/>
      <c r="AC119" s="12"/>
      <c r="AD119" s="12"/>
      <c r="AE119" s="12"/>
      <c r="AF119" s="12"/>
      <c r="AG119" s="12"/>
      <c r="AH119" s="12"/>
      <c r="AI119" s="12"/>
      <c r="AJ119" s="12"/>
      <c r="AK119" s="12"/>
      <c r="AL119" s="12"/>
      <c r="AM119" s="12"/>
      <c r="AN119" s="12"/>
      <c r="AO119" s="12"/>
      <c r="AP119" s="12"/>
      <c r="AQ119" s="12"/>
      <c r="AR119" s="12"/>
      <c r="AS119" s="12"/>
      <c r="AT119" s="12"/>
      <c r="AU119" s="12"/>
      <c r="AV119" s="12"/>
      <c r="AW119" s="12"/>
      <c r="AX119" s="12"/>
      <c r="AY119" s="12"/>
      <c r="AZ119" s="12"/>
      <c r="BA119" s="12"/>
      <c r="BB119" s="12"/>
      <c r="BC119" s="12"/>
      <c r="BD119" s="12"/>
      <c r="BE119" s="12"/>
      <c r="BF119" s="12"/>
      <c r="BG119" s="12"/>
      <c r="BH119" s="12"/>
      <c r="BI119" s="12"/>
      <c r="BJ119" s="12"/>
      <c r="BK119" s="12"/>
      <c r="BL119" s="12"/>
      <c r="BM119" s="12"/>
      <c r="BN119" s="12"/>
      <c r="BO119" s="12"/>
      <c r="BP119" s="12"/>
      <c r="BQ119" s="12"/>
      <c r="BR119" s="12"/>
      <c r="BS119" s="12"/>
      <c r="BT119" s="12"/>
      <c r="BU119" s="12"/>
      <c r="BV119" s="12"/>
      <c r="BW119" s="12"/>
      <c r="BX119" s="12"/>
      <c r="BY119" s="12"/>
      <c r="BZ119" s="12"/>
      <c r="CA119" s="12"/>
      <c r="CB119" s="12"/>
      <c r="CC119" s="12"/>
    </row>
    <row r="120" spans="1:81" ht="15.75" x14ac:dyDescent="0.25">
      <c r="A120" s="20"/>
      <c r="B120" s="29"/>
      <c r="C120" s="29"/>
      <c r="D120" s="29"/>
      <c r="E120" s="29"/>
      <c r="F120" s="26"/>
      <c r="G120" s="13"/>
      <c r="H120" s="20"/>
      <c r="I120" s="22"/>
      <c r="J120" s="22"/>
      <c r="K120" s="22"/>
      <c r="L120" s="22"/>
      <c r="M120" s="24"/>
      <c r="N120" s="22"/>
      <c r="O120" s="20"/>
      <c r="P120" s="12"/>
      <c r="Q120" s="12"/>
      <c r="R120" s="12"/>
      <c r="S120" s="12"/>
      <c r="T120" s="12"/>
      <c r="U120" s="12"/>
      <c r="V120" s="12"/>
      <c r="W120" s="12"/>
      <c r="X120" s="12"/>
      <c r="Y120" s="12"/>
      <c r="Z120" s="12"/>
      <c r="AA120" s="12"/>
      <c r="AB120" s="12"/>
      <c r="AC120" s="12"/>
      <c r="AD120" s="12"/>
      <c r="AE120" s="12"/>
      <c r="AF120" s="12"/>
      <c r="AG120" s="12"/>
      <c r="AH120" s="12"/>
      <c r="AI120" s="12"/>
      <c r="AJ120" s="12"/>
      <c r="AK120" s="12"/>
      <c r="AL120" s="12"/>
      <c r="AM120" s="12"/>
      <c r="AN120" s="12"/>
      <c r="AO120" s="12"/>
      <c r="AP120" s="12"/>
      <c r="AQ120" s="12"/>
      <c r="AR120" s="12"/>
      <c r="AS120" s="12"/>
      <c r="AT120" s="12"/>
      <c r="AU120" s="12"/>
      <c r="AV120" s="12"/>
      <c r="AW120" s="12"/>
      <c r="AX120" s="12"/>
      <c r="AY120" s="12"/>
      <c r="AZ120" s="12"/>
      <c r="BA120" s="12"/>
      <c r="BB120" s="12"/>
      <c r="BC120" s="12"/>
      <c r="BD120" s="12"/>
      <c r="BE120" s="12"/>
      <c r="BF120" s="12"/>
      <c r="BG120" s="12"/>
      <c r="BH120" s="12"/>
      <c r="BI120" s="12"/>
      <c r="BJ120" s="12"/>
      <c r="BK120" s="12"/>
      <c r="BL120" s="12"/>
      <c r="BM120" s="12"/>
      <c r="BN120" s="12"/>
      <c r="BO120" s="12"/>
      <c r="BP120" s="12"/>
      <c r="BQ120" s="12"/>
      <c r="BR120" s="12"/>
      <c r="BS120" s="12"/>
      <c r="BT120" s="12"/>
      <c r="BU120" s="12"/>
      <c r="BV120" s="12"/>
      <c r="BW120" s="12"/>
      <c r="BX120" s="12"/>
      <c r="BY120" s="12"/>
      <c r="BZ120" s="12"/>
      <c r="CA120" s="12"/>
      <c r="CB120" s="12"/>
      <c r="CC120" s="12"/>
    </row>
    <row r="121" spans="1:81" ht="15.75" x14ac:dyDescent="0.25">
      <c r="A121" s="20"/>
      <c r="B121" s="29"/>
      <c r="C121" s="29"/>
      <c r="D121" s="29"/>
      <c r="E121" s="29"/>
      <c r="F121" s="26"/>
      <c r="G121" s="13"/>
      <c r="H121" s="20"/>
      <c r="I121" s="22"/>
      <c r="J121" s="22"/>
      <c r="K121" s="22"/>
      <c r="L121" s="22"/>
      <c r="M121" s="24"/>
      <c r="N121" s="22"/>
      <c r="O121" s="20"/>
      <c r="P121" s="12"/>
      <c r="Q121" s="12"/>
      <c r="R121" s="12"/>
      <c r="S121" s="12"/>
      <c r="T121" s="12"/>
      <c r="U121" s="12"/>
      <c r="V121" s="12"/>
      <c r="W121" s="12"/>
      <c r="X121" s="12"/>
      <c r="Y121" s="12"/>
      <c r="Z121" s="12"/>
      <c r="AA121" s="12"/>
      <c r="AB121" s="12"/>
      <c r="AC121" s="12"/>
      <c r="AD121" s="12"/>
      <c r="AE121" s="12"/>
      <c r="AF121" s="12"/>
      <c r="AG121" s="12"/>
      <c r="AH121" s="12"/>
      <c r="AI121" s="12"/>
      <c r="AJ121" s="12"/>
      <c r="AK121" s="12"/>
      <c r="AL121" s="12"/>
      <c r="AM121" s="12"/>
      <c r="AN121" s="12"/>
      <c r="AO121" s="12"/>
      <c r="AP121" s="12"/>
      <c r="AQ121" s="12"/>
      <c r="AR121" s="12"/>
      <c r="AS121" s="12"/>
      <c r="AT121" s="12"/>
      <c r="AU121" s="12"/>
      <c r="AV121" s="12"/>
      <c r="AW121" s="12"/>
      <c r="AX121" s="12"/>
      <c r="AY121" s="12"/>
      <c r="AZ121" s="12"/>
      <c r="BA121" s="12"/>
      <c r="BB121" s="12"/>
      <c r="BC121" s="12"/>
      <c r="BD121" s="12"/>
      <c r="BE121" s="12"/>
      <c r="BF121" s="12"/>
      <c r="BG121" s="12"/>
      <c r="BH121" s="12"/>
      <c r="BI121" s="12"/>
      <c r="BJ121" s="12"/>
      <c r="BK121" s="12"/>
      <c r="BL121" s="12"/>
      <c r="BM121" s="12"/>
      <c r="BN121" s="12"/>
      <c r="BO121" s="12"/>
      <c r="BP121" s="12"/>
      <c r="BQ121" s="12"/>
      <c r="BR121" s="12"/>
      <c r="BS121" s="12"/>
      <c r="BT121" s="12"/>
      <c r="BU121" s="12"/>
      <c r="BV121" s="12"/>
      <c r="BW121" s="12"/>
      <c r="BX121" s="12"/>
      <c r="BY121" s="12"/>
      <c r="BZ121" s="12"/>
      <c r="CA121" s="12"/>
      <c r="CB121" s="12"/>
      <c r="CC121" s="12"/>
    </row>
    <row r="122" spans="1:81" ht="15.75" x14ac:dyDescent="0.25">
      <c r="A122" s="20"/>
      <c r="B122" s="29"/>
      <c r="C122" s="29"/>
      <c r="D122" s="29"/>
      <c r="E122" s="29"/>
      <c r="F122" s="26"/>
      <c r="G122" s="13"/>
      <c r="H122" s="20"/>
      <c r="I122" s="22"/>
      <c r="J122" s="22"/>
      <c r="K122" s="22"/>
      <c r="L122" s="22"/>
      <c r="M122" s="24"/>
      <c r="N122" s="22"/>
      <c r="O122" s="20"/>
      <c r="P122" s="12"/>
      <c r="Q122" s="12"/>
      <c r="R122" s="12"/>
      <c r="S122" s="12"/>
      <c r="T122" s="12"/>
      <c r="U122" s="12"/>
      <c r="V122" s="12"/>
      <c r="W122" s="12"/>
      <c r="X122" s="12"/>
      <c r="Y122" s="12"/>
      <c r="Z122" s="12"/>
      <c r="AA122" s="12"/>
      <c r="AB122" s="12"/>
      <c r="AC122" s="12"/>
      <c r="AD122" s="12"/>
      <c r="AE122" s="12"/>
      <c r="AF122" s="12"/>
      <c r="AG122" s="12"/>
      <c r="AH122" s="12"/>
      <c r="AI122" s="12"/>
      <c r="AJ122" s="12"/>
      <c r="AK122" s="12"/>
      <c r="AL122" s="12"/>
      <c r="AM122" s="12"/>
      <c r="AN122" s="12"/>
      <c r="AO122" s="12"/>
      <c r="AP122" s="12"/>
      <c r="AQ122" s="12"/>
      <c r="AR122" s="12"/>
      <c r="AS122" s="12"/>
      <c r="AT122" s="12"/>
      <c r="AU122" s="12"/>
      <c r="AV122" s="12"/>
      <c r="AW122" s="12"/>
      <c r="AX122" s="12"/>
      <c r="AY122" s="12"/>
      <c r="AZ122" s="12"/>
      <c r="BA122" s="12"/>
      <c r="BB122" s="12"/>
      <c r="BC122" s="12"/>
      <c r="BD122" s="12"/>
      <c r="BE122" s="12"/>
      <c r="BF122" s="12"/>
      <c r="BG122" s="12"/>
      <c r="BH122" s="12"/>
      <c r="BI122" s="12"/>
      <c r="BJ122" s="12"/>
      <c r="BK122" s="12"/>
      <c r="BL122" s="12"/>
      <c r="BM122" s="12"/>
      <c r="BN122" s="12"/>
      <c r="BO122" s="12"/>
      <c r="BP122" s="12"/>
      <c r="BQ122" s="12"/>
      <c r="BR122" s="12"/>
      <c r="BS122" s="12"/>
      <c r="BT122" s="12"/>
      <c r="BU122" s="12"/>
      <c r="BV122" s="12"/>
      <c r="BW122" s="12"/>
      <c r="BX122" s="12"/>
      <c r="BY122" s="12"/>
      <c r="BZ122" s="12"/>
      <c r="CA122" s="12"/>
      <c r="CB122" s="12"/>
      <c r="CC122" s="12"/>
    </row>
    <row r="123" spans="1:81" ht="15.75" x14ac:dyDescent="0.25">
      <c r="A123" s="20"/>
      <c r="B123" s="29"/>
      <c r="C123" s="29"/>
      <c r="D123" s="29"/>
      <c r="E123" s="29"/>
      <c r="F123" s="26"/>
      <c r="G123" s="13"/>
      <c r="H123" s="20"/>
      <c r="I123" s="22"/>
      <c r="J123" s="22"/>
      <c r="K123" s="22"/>
      <c r="L123" s="22"/>
      <c r="M123" s="24"/>
      <c r="N123" s="22"/>
      <c r="O123" s="20"/>
      <c r="P123" s="12"/>
      <c r="Q123" s="12"/>
      <c r="R123" s="12"/>
      <c r="S123" s="12"/>
      <c r="T123" s="12"/>
      <c r="U123" s="12"/>
      <c r="V123" s="12"/>
      <c r="W123" s="12"/>
      <c r="X123" s="12"/>
      <c r="Y123" s="12"/>
      <c r="Z123" s="12"/>
      <c r="AA123" s="12"/>
      <c r="AB123" s="12"/>
      <c r="AC123" s="12"/>
      <c r="AD123" s="12"/>
      <c r="AE123" s="12"/>
      <c r="AF123" s="12"/>
      <c r="AG123" s="12"/>
      <c r="AH123" s="12"/>
      <c r="AI123" s="12"/>
      <c r="AJ123" s="12"/>
      <c r="AK123" s="12"/>
      <c r="AL123" s="12"/>
      <c r="AM123" s="12"/>
      <c r="AN123" s="12"/>
      <c r="AO123" s="12"/>
      <c r="AP123" s="12"/>
      <c r="AQ123" s="12"/>
      <c r="AR123" s="12"/>
      <c r="AS123" s="12"/>
      <c r="AT123" s="12"/>
      <c r="AU123" s="12"/>
      <c r="AV123" s="12"/>
      <c r="AW123" s="12"/>
      <c r="AX123" s="12"/>
      <c r="AY123" s="12"/>
      <c r="AZ123" s="12"/>
      <c r="BA123" s="12"/>
      <c r="BB123" s="12"/>
      <c r="BC123" s="12"/>
      <c r="BD123" s="12"/>
      <c r="BE123" s="12"/>
      <c r="BF123" s="12"/>
      <c r="BG123" s="12"/>
      <c r="BH123" s="12"/>
      <c r="BI123" s="12"/>
      <c r="BJ123" s="12"/>
      <c r="BK123" s="12"/>
      <c r="BL123" s="12"/>
      <c r="BM123" s="12"/>
      <c r="BN123" s="12"/>
      <c r="BO123" s="12"/>
      <c r="BP123" s="12"/>
      <c r="BQ123" s="12"/>
      <c r="BR123" s="12"/>
      <c r="BS123" s="12"/>
      <c r="BT123" s="12"/>
      <c r="BU123" s="12"/>
      <c r="BV123" s="12"/>
      <c r="BW123" s="12"/>
      <c r="BX123" s="12"/>
      <c r="BY123" s="12"/>
      <c r="BZ123" s="12"/>
      <c r="CA123" s="12"/>
      <c r="CB123" s="12"/>
      <c r="CC123" s="12"/>
    </row>
    <row r="124" spans="1:81" ht="15.75" x14ac:dyDescent="0.25">
      <c r="A124" s="20"/>
      <c r="B124" s="29"/>
      <c r="C124" s="29"/>
      <c r="D124" s="29"/>
      <c r="E124" s="29"/>
      <c r="F124" s="26"/>
      <c r="G124" s="13"/>
      <c r="H124" s="20"/>
      <c r="I124" s="22"/>
      <c r="J124" s="22"/>
      <c r="K124" s="22"/>
      <c r="L124" s="22"/>
      <c r="M124" s="24"/>
      <c r="N124" s="22"/>
      <c r="O124" s="20"/>
      <c r="P124" s="12"/>
      <c r="Q124" s="12"/>
      <c r="R124" s="12"/>
      <c r="S124" s="12"/>
      <c r="T124" s="12"/>
      <c r="U124" s="12"/>
      <c r="V124" s="12"/>
      <c r="W124" s="12"/>
      <c r="X124" s="12"/>
      <c r="Y124" s="12"/>
      <c r="Z124" s="12"/>
      <c r="AA124" s="12"/>
      <c r="AB124" s="12"/>
      <c r="AC124" s="12"/>
      <c r="AD124" s="12"/>
      <c r="AE124" s="12"/>
      <c r="AF124" s="12"/>
      <c r="AG124" s="12"/>
      <c r="AH124" s="12"/>
      <c r="AI124" s="12"/>
      <c r="AJ124" s="12"/>
      <c r="AK124" s="12"/>
      <c r="AL124" s="12"/>
      <c r="AM124" s="12"/>
      <c r="AN124" s="12"/>
      <c r="AO124" s="12"/>
      <c r="AP124" s="12"/>
      <c r="AQ124" s="12"/>
      <c r="AR124" s="12"/>
      <c r="AS124" s="12"/>
      <c r="AT124" s="12"/>
      <c r="AU124" s="12"/>
      <c r="AV124" s="12"/>
      <c r="AW124" s="12"/>
      <c r="AX124" s="12"/>
      <c r="AY124" s="12"/>
      <c r="AZ124" s="12"/>
      <c r="BA124" s="12"/>
      <c r="BB124" s="12"/>
      <c r="BC124" s="12"/>
      <c r="BD124" s="12"/>
      <c r="BE124" s="12"/>
      <c r="BF124" s="12"/>
      <c r="BG124" s="12"/>
      <c r="BH124" s="12"/>
      <c r="BI124" s="12"/>
      <c r="BJ124" s="12"/>
      <c r="BK124" s="12"/>
      <c r="BL124" s="12"/>
      <c r="BM124" s="12"/>
      <c r="BN124" s="12"/>
      <c r="BO124" s="12"/>
      <c r="BP124" s="12"/>
      <c r="BQ124" s="12"/>
      <c r="BR124" s="12"/>
      <c r="BS124" s="12"/>
      <c r="BT124" s="12"/>
      <c r="BU124" s="12"/>
      <c r="BV124" s="12"/>
      <c r="BW124" s="12"/>
      <c r="BX124" s="12"/>
      <c r="BY124" s="12"/>
      <c r="BZ124" s="12"/>
      <c r="CA124" s="12"/>
      <c r="CB124" s="12"/>
      <c r="CC124" s="12"/>
    </row>
    <row r="125" spans="1:81" ht="15.75" x14ac:dyDescent="0.25">
      <c r="A125" s="20"/>
      <c r="B125" s="29"/>
      <c r="C125" s="29"/>
      <c r="D125" s="29"/>
      <c r="E125" s="29"/>
      <c r="F125" s="26"/>
      <c r="G125" s="13"/>
      <c r="H125" s="20"/>
      <c r="I125" s="22"/>
      <c r="J125" s="22"/>
      <c r="K125" s="22"/>
      <c r="L125" s="22"/>
      <c r="M125" s="24"/>
      <c r="N125" s="22"/>
      <c r="O125" s="20"/>
      <c r="P125" s="12"/>
      <c r="Q125" s="12"/>
      <c r="R125" s="12"/>
      <c r="S125" s="12"/>
      <c r="T125" s="12"/>
      <c r="U125" s="12"/>
      <c r="V125" s="12"/>
      <c r="W125" s="12"/>
      <c r="X125" s="12"/>
      <c r="Y125" s="12"/>
      <c r="Z125" s="12"/>
      <c r="AA125" s="12"/>
      <c r="AB125" s="12"/>
      <c r="AC125" s="12"/>
      <c r="AD125" s="12"/>
      <c r="AE125" s="12"/>
      <c r="AF125" s="12"/>
      <c r="AG125" s="12"/>
      <c r="AH125" s="12"/>
      <c r="AI125" s="12"/>
      <c r="AJ125" s="12"/>
      <c r="AK125" s="12"/>
      <c r="AL125" s="12"/>
      <c r="AM125" s="12"/>
      <c r="AN125" s="12"/>
      <c r="AO125" s="12"/>
      <c r="AP125" s="12"/>
      <c r="AQ125" s="12"/>
      <c r="AR125" s="12"/>
      <c r="AS125" s="12"/>
      <c r="AT125" s="12"/>
      <c r="AU125" s="12"/>
      <c r="AV125" s="12"/>
      <c r="AW125" s="12"/>
      <c r="AX125" s="12"/>
      <c r="AY125" s="12"/>
      <c r="AZ125" s="12"/>
      <c r="BA125" s="12"/>
      <c r="BB125" s="12"/>
      <c r="BC125" s="12"/>
      <c r="BD125" s="12"/>
      <c r="BE125" s="12"/>
      <c r="BF125" s="12"/>
      <c r="BG125" s="12"/>
      <c r="BH125" s="12"/>
      <c r="BI125" s="12"/>
      <c r="BJ125" s="12"/>
      <c r="BK125" s="12"/>
      <c r="BL125" s="12"/>
      <c r="BM125" s="12"/>
      <c r="BN125" s="12"/>
      <c r="BO125" s="12"/>
      <c r="BP125" s="12"/>
      <c r="BQ125" s="12"/>
      <c r="BR125" s="12"/>
      <c r="BS125" s="12"/>
      <c r="BT125" s="12"/>
      <c r="BU125" s="12"/>
      <c r="BV125" s="12"/>
      <c r="BW125" s="12"/>
      <c r="BX125" s="12"/>
      <c r="BY125" s="12"/>
      <c r="BZ125" s="12"/>
      <c r="CA125" s="12"/>
      <c r="CB125" s="12"/>
      <c r="CC125" s="12"/>
    </row>
    <row r="126" spans="1:81" ht="15.75" x14ac:dyDescent="0.25">
      <c r="A126" s="20"/>
      <c r="B126" s="29"/>
      <c r="C126" s="29"/>
      <c r="D126" s="29"/>
      <c r="E126" s="29"/>
      <c r="F126" s="26"/>
      <c r="G126" s="13"/>
      <c r="H126" s="20"/>
      <c r="I126" s="22"/>
      <c r="J126" s="22"/>
      <c r="K126" s="22"/>
      <c r="L126" s="22"/>
      <c r="M126" s="24"/>
      <c r="N126" s="22"/>
      <c r="O126" s="20"/>
      <c r="P126" s="12"/>
      <c r="Q126" s="12"/>
      <c r="R126" s="12"/>
      <c r="S126" s="12"/>
      <c r="T126" s="12"/>
      <c r="U126" s="12"/>
      <c r="V126" s="12"/>
      <c r="W126" s="12"/>
      <c r="X126" s="12"/>
      <c r="Y126" s="12"/>
      <c r="Z126" s="12"/>
      <c r="AA126" s="12"/>
      <c r="AB126" s="12"/>
      <c r="AC126" s="12"/>
      <c r="AD126" s="12"/>
      <c r="AE126" s="12"/>
      <c r="AF126" s="12"/>
      <c r="AG126" s="12"/>
      <c r="AH126" s="12"/>
      <c r="AI126" s="12"/>
      <c r="AJ126" s="12"/>
      <c r="AK126" s="12"/>
      <c r="AL126" s="12"/>
      <c r="AM126" s="12"/>
      <c r="AN126" s="12"/>
      <c r="AO126" s="12"/>
      <c r="AP126" s="12"/>
      <c r="AQ126" s="12"/>
      <c r="AR126" s="12"/>
      <c r="AS126" s="12"/>
      <c r="AT126" s="12"/>
      <c r="AU126" s="12"/>
      <c r="AV126" s="12"/>
      <c r="AW126" s="12"/>
      <c r="AX126" s="12"/>
      <c r="AY126" s="12"/>
      <c r="AZ126" s="12"/>
      <c r="BA126" s="12"/>
      <c r="BB126" s="12"/>
      <c r="BC126" s="12"/>
      <c r="BD126" s="12"/>
      <c r="BE126" s="12"/>
      <c r="BF126" s="12"/>
      <c r="BG126" s="12"/>
      <c r="BH126" s="12"/>
      <c r="BI126" s="12"/>
      <c r="BJ126" s="12"/>
      <c r="BK126" s="12"/>
      <c r="BL126" s="12"/>
      <c r="BM126" s="12"/>
      <c r="BN126" s="12"/>
      <c r="BO126" s="12"/>
      <c r="BP126" s="12"/>
      <c r="BQ126" s="12"/>
      <c r="BR126" s="12"/>
      <c r="BS126" s="12"/>
      <c r="BT126" s="12"/>
      <c r="BU126" s="12"/>
      <c r="BV126" s="12"/>
      <c r="BW126" s="12"/>
      <c r="BX126" s="12"/>
      <c r="BY126" s="12"/>
      <c r="BZ126" s="12"/>
      <c r="CA126" s="12"/>
      <c r="CB126" s="12"/>
      <c r="CC126" s="12"/>
    </row>
    <row r="127" spans="1:81" ht="15.75" x14ac:dyDescent="0.25">
      <c r="A127" s="20"/>
      <c r="B127" s="29"/>
      <c r="C127" s="29"/>
      <c r="D127" s="29"/>
      <c r="E127" s="29"/>
      <c r="F127" s="26"/>
      <c r="G127" s="13"/>
      <c r="H127" s="20"/>
      <c r="I127" s="22"/>
      <c r="J127" s="22"/>
      <c r="K127" s="22"/>
      <c r="L127" s="22"/>
      <c r="M127" s="24"/>
      <c r="N127" s="22"/>
      <c r="O127" s="20"/>
      <c r="P127" s="12"/>
      <c r="Q127" s="12"/>
      <c r="R127" s="12"/>
      <c r="S127" s="12"/>
      <c r="T127" s="12"/>
      <c r="U127" s="12"/>
      <c r="V127" s="12"/>
      <c r="W127" s="12"/>
      <c r="X127" s="12"/>
      <c r="Y127" s="12"/>
      <c r="Z127" s="12"/>
      <c r="AA127" s="12"/>
      <c r="AB127" s="12"/>
      <c r="AC127" s="12"/>
      <c r="AD127" s="12"/>
      <c r="AE127" s="12"/>
      <c r="AF127" s="12"/>
      <c r="AG127" s="12"/>
      <c r="AH127" s="12"/>
      <c r="AI127" s="12"/>
      <c r="AJ127" s="12"/>
      <c r="AK127" s="12"/>
      <c r="AL127" s="12"/>
      <c r="AM127" s="12"/>
      <c r="AN127" s="12"/>
      <c r="AO127" s="12"/>
      <c r="AP127" s="12"/>
      <c r="AQ127" s="12"/>
      <c r="AR127" s="12"/>
      <c r="AS127" s="12"/>
      <c r="AT127" s="12"/>
      <c r="AU127" s="12"/>
      <c r="AV127" s="12"/>
      <c r="AW127" s="12"/>
      <c r="AX127" s="12"/>
      <c r="AY127" s="12"/>
      <c r="AZ127" s="12"/>
      <c r="BA127" s="12"/>
      <c r="BB127" s="12"/>
      <c r="BC127" s="12"/>
      <c r="BD127" s="12"/>
      <c r="BE127" s="12"/>
      <c r="BF127" s="12"/>
      <c r="BG127" s="12"/>
      <c r="BH127" s="12"/>
      <c r="BI127" s="12"/>
      <c r="BJ127" s="12"/>
      <c r="BK127" s="12"/>
      <c r="BL127" s="12"/>
      <c r="BM127" s="12"/>
      <c r="BN127" s="12"/>
      <c r="BO127" s="12"/>
      <c r="BP127" s="12"/>
      <c r="BQ127" s="12"/>
      <c r="BR127" s="12"/>
      <c r="BS127" s="12"/>
      <c r="BT127" s="12"/>
      <c r="BU127" s="12"/>
      <c r="BV127" s="12"/>
      <c r="BW127" s="12"/>
      <c r="BX127" s="12"/>
      <c r="BY127" s="12"/>
      <c r="BZ127" s="12"/>
      <c r="CA127" s="12"/>
      <c r="CB127" s="12"/>
      <c r="CC127" s="12"/>
    </row>
    <row r="128" spans="1:81" ht="15.75" x14ac:dyDescent="0.25">
      <c r="A128" s="20"/>
      <c r="B128" s="29"/>
      <c r="C128" s="29"/>
      <c r="D128" s="29"/>
      <c r="E128" s="29"/>
      <c r="F128" s="26"/>
      <c r="G128" s="13"/>
      <c r="H128" s="20"/>
      <c r="I128" s="22"/>
      <c r="J128" s="22"/>
      <c r="K128" s="22"/>
      <c r="L128" s="22"/>
      <c r="M128" s="24"/>
      <c r="N128" s="22"/>
      <c r="O128" s="20"/>
      <c r="P128" s="12"/>
      <c r="Q128" s="12"/>
      <c r="R128" s="12"/>
      <c r="S128" s="12"/>
      <c r="T128" s="12"/>
      <c r="U128" s="12"/>
      <c r="V128" s="12"/>
      <c r="W128" s="12"/>
      <c r="X128" s="12"/>
      <c r="Y128" s="12"/>
      <c r="Z128" s="12"/>
      <c r="AA128" s="12"/>
      <c r="AB128" s="12"/>
      <c r="AC128" s="12"/>
      <c r="AD128" s="12"/>
      <c r="AE128" s="12"/>
      <c r="AF128" s="12"/>
      <c r="AG128" s="12"/>
      <c r="AH128" s="12"/>
      <c r="AI128" s="12"/>
      <c r="AJ128" s="12"/>
      <c r="AK128" s="12"/>
      <c r="AL128" s="12"/>
      <c r="AM128" s="12"/>
      <c r="AN128" s="12"/>
      <c r="AO128" s="12"/>
      <c r="AP128" s="12"/>
      <c r="AQ128" s="12"/>
      <c r="AR128" s="12"/>
      <c r="AS128" s="12"/>
      <c r="AT128" s="12"/>
      <c r="AU128" s="12"/>
      <c r="AV128" s="12"/>
      <c r="AW128" s="12"/>
      <c r="AX128" s="12"/>
      <c r="AY128" s="12"/>
      <c r="AZ128" s="12"/>
      <c r="BA128" s="12"/>
      <c r="BB128" s="12"/>
      <c r="BC128" s="12"/>
      <c r="BD128" s="12"/>
      <c r="BE128" s="12"/>
      <c r="BF128" s="12"/>
      <c r="BG128" s="12"/>
      <c r="BH128" s="12"/>
      <c r="BI128" s="12"/>
      <c r="BJ128" s="12"/>
      <c r="BK128" s="12"/>
      <c r="BL128" s="12"/>
      <c r="BM128" s="12"/>
      <c r="BN128" s="12"/>
      <c r="BO128" s="12"/>
      <c r="BP128" s="12"/>
      <c r="BQ128" s="12"/>
      <c r="BR128" s="12"/>
      <c r="BS128" s="12"/>
      <c r="BT128" s="12"/>
      <c r="BU128" s="12"/>
      <c r="BV128" s="12"/>
      <c r="BW128" s="12"/>
      <c r="BX128" s="12"/>
      <c r="BY128" s="12"/>
      <c r="BZ128" s="12"/>
      <c r="CA128" s="12"/>
      <c r="CB128" s="12"/>
      <c r="CC128" s="12"/>
    </row>
    <row r="129" spans="1:81" ht="15.75" x14ac:dyDescent="0.25">
      <c r="A129" s="20"/>
      <c r="B129" s="29"/>
      <c r="C129" s="29"/>
      <c r="D129" s="29"/>
      <c r="E129" s="29"/>
      <c r="F129" s="26"/>
      <c r="G129" s="13"/>
      <c r="H129" s="20"/>
      <c r="I129" s="22"/>
      <c r="J129" s="22"/>
      <c r="K129" s="22"/>
      <c r="L129" s="22"/>
      <c r="M129" s="24"/>
      <c r="N129" s="22"/>
      <c r="O129" s="20"/>
      <c r="P129" s="12"/>
      <c r="Q129" s="12"/>
      <c r="R129" s="12"/>
      <c r="S129" s="12"/>
      <c r="T129" s="12"/>
      <c r="U129" s="12"/>
      <c r="V129" s="12"/>
      <c r="W129" s="12"/>
      <c r="X129" s="12"/>
      <c r="Y129" s="12"/>
      <c r="Z129" s="12"/>
      <c r="AA129" s="12"/>
      <c r="AB129" s="12"/>
      <c r="AC129" s="12"/>
      <c r="AD129" s="12"/>
      <c r="AE129" s="12"/>
      <c r="AF129" s="12"/>
      <c r="AG129" s="12"/>
      <c r="AH129" s="12"/>
      <c r="AI129" s="12"/>
      <c r="AJ129" s="12"/>
      <c r="AK129" s="12"/>
      <c r="AL129" s="12"/>
      <c r="AM129" s="12"/>
      <c r="AN129" s="12"/>
      <c r="AO129" s="12"/>
      <c r="AP129" s="12"/>
      <c r="AQ129" s="12"/>
      <c r="AR129" s="12"/>
      <c r="AS129" s="12"/>
      <c r="AT129" s="12"/>
      <c r="AU129" s="12"/>
      <c r="AV129" s="12"/>
      <c r="AW129" s="12"/>
      <c r="AX129" s="12"/>
      <c r="AY129" s="12"/>
      <c r="AZ129" s="12"/>
      <c r="BA129" s="12"/>
      <c r="BB129" s="12"/>
      <c r="BC129" s="12"/>
      <c r="BD129" s="12"/>
      <c r="BE129" s="12"/>
      <c r="BF129" s="12"/>
      <c r="BG129" s="12"/>
      <c r="BH129" s="12"/>
      <c r="BI129" s="12"/>
      <c r="BJ129" s="12"/>
      <c r="BK129" s="12"/>
      <c r="BL129" s="12"/>
      <c r="BM129" s="12"/>
      <c r="BN129" s="12"/>
      <c r="BO129" s="12"/>
      <c r="BP129" s="12"/>
      <c r="BQ129" s="12"/>
      <c r="BR129" s="12"/>
      <c r="BS129" s="12"/>
      <c r="BT129" s="12"/>
      <c r="BU129" s="12"/>
      <c r="BV129" s="12"/>
      <c r="BW129" s="12"/>
      <c r="BX129" s="12"/>
      <c r="BY129" s="12"/>
      <c r="BZ129" s="12"/>
      <c r="CA129" s="12"/>
      <c r="CB129" s="12"/>
      <c r="CC129" s="12"/>
    </row>
    <row r="130" spans="1:81" ht="15.75" x14ac:dyDescent="0.25">
      <c r="A130" s="20"/>
      <c r="B130" s="29"/>
      <c r="C130" s="29"/>
      <c r="D130" s="29"/>
      <c r="E130" s="29"/>
      <c r="F130" s="26"/>
      <c r="G130" s="13"/>
      <c r="H130" s="20"/>
      <c r="I130" s="22"/>
      <c r="J130" s="22"/>
      <c r="K130" s="22"/>
      <c r="L130" s="22"/>
      <c r="M130" s="24"/>
      <c r="N130" s="22"/>
      <c r="O130" s="20"/>
      <c r="P130" s="12"/>
      <c r="Q130" s="12"/>
      <c r="R130" s="12"/>
      <c r="S130" s="12"/>
      <c r="T130" s="12"/>
      <c r="U130" s="12"/>
      <c r="V130" s="12"/>
      <c r="W130" s="12"/>
      <c r="X130" s="12"/>
      <c r="Y130" s="12"/>
      <c r="Z130" s="12"/>
      <c r="AA130" s="12"/>
      <c r="AB130" s="12"/>
      <c r="AC130" s="12"/>
      <c r="AD130" s="12"/>
      <c r="AE130" s="12"/>
      <c r="AF130" s="12"/>
      <c r="AG130" s="12"/>
      <c r="AH130" s="12"/>
      <c r="AI130" s="12"/>
      <c r="AJ130" s="12"/>
      <c r="AK130" s="12"/>
      <c r="AL130" s="12"/>
      <c r="AM130" s="12"/>
      <c r="AN130" s="12"/>
      <c r="AO130" s="12"/>
      <c r="AP130" s="12"/>
      <c r="AQ130" s="12"/>
      <c r="AR130" s="12"/>
      <c r="AS130" s="12"/>
      <c r="AT130" s="12"/>
      <c r="AU130" s="12"/>
      <c r="AV130" s="12"/>
      <c r="AW130" s="12"/>
      <c r="AX130" s="12"/>
      <c r="AY130" s="12"/>
      <c r="AZ130" s="12"/>
      <c r="BA130" s="12"/>
      <c r="BB130" s="12"/>
      <c r="BC130" s="12"/>
      <c r="BD130" s="12"/>
      <c r="BE130" s="12"/>
      <c r="BF130" s="12"/>
      <c r="BG130" s="12"/>
      <c r="BH130" s="12"/>
      <c r="BI130" s="12"/>
      <c r="BJ130" s="12"/>
      <c r="BK130" s="12"/>
      <c r="BL130" s="12"/>
      <c r="BM130" s="12"/>
      <c r="BN130" s="12"/>
      <c r="BO130" s="12"/>
      <c r="BP130" s="12"/>
      <c r="BQ130" s="12"/>
      <c r="BR130" s="12"/>
      <c r="BS130" s="12"/>
      <c r="BT130" s="12"/>
      <c r="BU130" s="12"/>
      <c r="BV130" s="12"/>
      <c r="BW130" s="12"/>
      <c r="BX130" s="12"/>
      <c r="BY130" s="12"/>
      <c r="BZ130" s="12"/>
      <c r="CA130" s="12"/>
      <c r="CB130" s="12"/>
      <c r="CC130" s="12"/>
    </row>
    <row r="131" spans="1:81" ht="15.75" x14ac:dyDescent="0.25">
      <c r="A131" s="20"/>
      <c r="B131" s="29"/>
      <c r="C131" s="29"/>
      <c r="D131" s="29"/>
      <c r="E131" s="29"/>
      <c r="F131" s="26"/>
      <c r="G131" s="13"/>
      <c r="H131" s="20"/>
      <c r="I131" s="22"/>
      <c r="J131" s="22"/>
      <c r="K131" s="22"/>
      <c r="L131" s="22"/>
      <c r="M131" s="24"/>
      <c r="N131" s="22"/>
      <c r="O131" s="20"/>
      <c r="P131" s="12"/>
      <c r="Q131" s="12"/>
      <c r="R131" s="12"/>
      <c r="S131" s="12"/>
      <c r="T131" s="12"/>
      <c r="U131" s="12"/>
      <c r="V131" s="12"/>
      <c r="W131" s="12"/>
      <c r="X131" s="12"/>
      <c r="Y131" s="12"/>
      <c r="Z131" s="12"/>
      <c r="AA131" s="12"/>
      <c r="AB131" s="12"/>
      <c r="AC131" s="12"/>
      <c r="AD131" s="12"/>
      <c r="AE131" s="12"/>
      <c r="AF131" s="12"/>
      <c r="AG131" s="12"/>
      <c r="AH131" s="12"/>
      <c r="AI131" s="12"/>
      <c r="AJ131" s="12"/>
      <c r="AK131" s="12"/>
      <c r="AL131" s="12"/>
      <c r="AM131" s="12"/>
      <c r="AN131" s="12"/>
      <c r="AO131" s="12"/>
      <c r="AP131" s="12"/>
      <c r="AQ131" s="12"/>
      <c r="AR131" s="12"/>
      <c r="AS131" s="12"/>
      <c r="AT131" s="12"/>
      <c r="AU131" s="12"/>
      <c r="AV131" s="12"/>
      <c r="AW131" s="12"/>
      <c r="AX131" s="12"/>
      <c r="AY131" s="12"/>
      <c r="AZ131" s="12"/>
      <c r="BA131" s="12"/>
      <c r="BB131" s="12"/>
      <c r="BC131" s="12"/>
      <c r="BD131" s="12"/>
      <c r="BE131" s="12"/>
      <c r="BF131" s="12"/>
      <c r="BG131" s="12"/>
      <c r="BH131" s="12"/>
      <c r="BI131" s="12"/>
      <c r="BJ131" s="12"/>
      <c r="BK131" s="12"/>
      <c r="BL131" s="12"/>
      <c r="BM131" s="12"/>
      <c r="BN131" s="12"/>
      <c r="BO131" s="12"/>
      <c r="BP131" s="12"/>
      <c r="BQ131" s="12"/>
      <c r="BR131" s="12"/>
      <c r="BS131" s="12"/>
      <c r="BT131" s="12"/>
      <c r="BU131" s="12"/>
      <c r="BV131" s="12"/>
      <c r="BW131" s="12"/>
      <c r="BX131" s="12"/>
      <c r="BY131" s="12"/>
      <c r="BZ131" s="12"/>
      <c r="CA131" s="12"/>
      <c r="CB131" s="12"/>
      <c r="CC131" s="12"/>
    </row>
    <row r="132" spans="1:81" ht="15.75" x14ac:dyDescent="0.25">
      <c r="A132" s="20"/>
      <c r="B132" s="29"/>
      <c r="C132" s="29"/>
      <c r="D132" s="29"/>
      <c r="E132" s="29"/>
      <c r="F132" s="26"/>
      <c r="G132" s="13"/>
      <c r="H132" s="20"/>
      <c r="I132" s="22"/>
      <c r="J132" s="22"/>
      <c r="K132" s="22"/>
      <c r="L132" s="22"/>
      <c r="M132" s="24"/>
      <c r="N132" s="22"/>
      <c r="O132" s="20"/>
      <c r="P132" s="12"/>
      <c r="Q132" s="12"/>
      <c r="R132" s="12"/>
      <c r="S132" s="12"/>
      <c r="T132" s="12"/>
      <c r="U132" s="12"/>
      <c r="V132" s="12"/>
      <c r="W132" s="12"/>
      <c r="X132" s="12"/>
      <c r="Y132" s="12"/>
      <c r="Z132" s="12"/>
      <c r="AA132" s="12"/>
      <c r="AB132" s="12"/>
      <c r="AC132" s="12"/>
      <c r="AD132" s="12"/>
      <c r="AE132" s="12"/>
      <c r="AF132" s="12"/>
      <c r="AG132" s="12"/>
      <c r="AH132" s="12"/>
      <c r="AI132" s="12"/>
      <c r="AJ132" s="12"/>
      <c r="AK132" s="12"/>
      <c r="AL132" s="12"/>
      <c r="AM132" s="12"/>
      <c r="AN132" s="12"/>
      <c r="AO132" s="12"/>
      <c r="AP132" s="12"/>
      <c r="AQ132" s="12"/>
      <c r="AR132" s="12"/>
      <c r="AS132" s="12"/>
      <c r="AT132" s="12"/>
      <c r="AU132" s="12"/>
      <c r="AV132" s="12"/>
      <c r="AW132" s="12"/>
      <c r="AX132" s="12"/>
      <c r="AY132" s="12"/>
      <c r="AZ132" s="12"/>
      <c r="BA132" s="12"/>
      <c r="BB132" s="12"/>
      <c r="BC132" s="12"/>
      <c r="BD132" s="12"/>
      <c r="BE132" s="12"/>
      <c r="BF132" s="12"/>
      <c r="BG132" s="12"/>
      <c r="BH132" s="12"/>
      <c r="BI132" s="12"/>
      <c r="BJ132" s="12"/>
      <c r="BK132" s="12"/>
      <c r="BL132" s="12"/>
      <c r="BM132" s="12"/>
      <c r="BN132" s="12"/>
      <c r="BO132" s="12"/>
      <c r="BP132" s="12"/>
      <c r="BQ132" s="12"/>
      <c r="BR132" s="12"/>
      <c r="BS132" s="12"/>
      <c r="BT132" s="12"/>
      <c r="BU132" s="12"/>
      <c r="BV132" s="12"/>
      <c r="BW132" s="12"/>
      <c r="BX132" s="12"/>
      <c r="BY132" s="12"/>
      <c r="BZ132" s="12"/>
      <c r="CA132" s="12"/>
      <c r="CB132" s="12"/>
      <c r="CC132" s="12"/>
    </row>
    <row r="133" spans="1:81" ht="15.75" x14ac:dyDescent="0.25">
      <c r="A133" s="20"/>
      <c r="B133" s="29"/>
      <c r="C133" s="29"/>
      <c r="D133" s="29"/>
      <c r="E133" s="29"/>
      <c r="F133" s="26"/>
      <c r="G133" s="13"/>
      <c r="H133" s="20"/>
      <c r="I133" s="22"/>
      <c r="J133" s="22"/>
      <c r="K133" s="22"/>
      <c r="L133" s="22"/>
      <c r="M133" s="24"/>
      <c r="N133" s="22"/>
      <c r="O133" s="20"/>
      <c r="P133" s="12"/>
      <c r="Q133" s="12"/>
      <c r="R133" s="12"/>
      <c r="S133" s="12"/>
      <c r="T133" s="12"/>
      <c r="U133" s="12"/>
      <c r="V133" s="12"/>
      <c r="W133" s="12"/>
      <c r="X133" s="12"/>
      <c r="Y133" s="12"/>
      <c r="Z133" s="12"/>
      <c r="AA133" s="12"/>
      <c r="AB133" s="12"/>
      <c r="AC133" s="12"/>
      <c r="AD133" s="12"/>
      <c r="AE133" s="12"/>
      <c r="AF133" s="12"/>
      <c r="AG133" s="12"/>
      <c r="AH133" s="12"/>
      <c r="AI133" s="12"/>
      <c r="AJ133" s="12"/>
      <c r="AK133" s="12"/>
      <c r="AL133" s="12"/>
      <c r="AM133" s="12"/>
      <c r="AN133" s="12"/>
      <c r="AO133" s="12"/>
      <c r="AP133" s="12"/>
      <c r="AQ133" s="12"/>
      <c r="AR133" s="12"/>
      <c r="AS133" s="12"/>
      <c r="AT133" s="12"/>
      <c r="AU133" s="12"/>
      <c r="AV133" s="12"/>
      <c r="AW133" s="12"/>
      <c r="AX133" s="12"/>
      <c r="AY133" s="12"/>
      <c r="AZ133" s="12"/>
      <c r="BA133" s="12"/>
      <c r="BB133" s="12"/>
      <c r="BC133" s="12"/>
      <c r="BD133" s="12"/>
      <c r="BE133" s="12"/>
      <c r="BF133" s="12"/>
      <c r="BG133" s="12"/>
      <c r="BH133" s="12"/>
      <c r="BI133" s="12"/>
      <c r="BJ133" s="12"/>
      <c r="BK133" s="12"/>
      <c r="BL133" s="12"/>
      <c r="BM133" s="12"/>
      <c r="BN133" s="12"/>
      <c r="BO133" s="12"/>
      <c r="BP133" s="12"/>
      <c r="BQ133" s="12"/>
      <c r="BR133" s="12"/>
      <c r="BS133" s="12"/>
      <c r="BT133" s="12"/>
      <c r="BU133" s="12"/>
      <c r="BV133" s="12"/>
      <c r="BW133" s="12"/>
      <c r="BX133" s="12"/>
      <c r="BY133" s="12"/>
      <c r="BZ133" s="12"/>
      <c r="CA133" s="12"/>
      <c r="CB133" s="12"/>
      <c r="CC133" s="12"/>
    </row>
    <row r="134" spans="1:81" ht="15.75" x14ac:dyDescent="0.25">
      <c r="A134" s="20"/>
      <c r="B134" s="29"/>
      <c r="C134" s="29"/>
      <c r="D134" s="29"/>
      <c r="E134" s="29"/>
      <c r="F134" s="26"/>
      <c r="G134" s="13"/>
      <c r="H134" s="20"/>
      <c r="I134" s="22"/>
      <c r="J134" s="22"/>
      <c r="K134" s="22"/>
      <c r="L134" s="22"/>
      <c r="M134" s="24"/>
      <c r="N134" s="22"/>
      <c r="O134" s="20"/>
      <c r="P134" s="12"/>
      <c r="Q134" s="12"/>
      <c r="R134" s="12"/>
      <c r="S134" s="12"/>
      <c r="T134" s="12"/>
      <c r="U134" s="12"/>
      <c r="V134" s="12"/>
      <c r="W134" s="12"/>
      <c r="X134" s="12"/>
      <c r="Y134" s="12"/>
      <c r="Z134" s="12"/>
      <c r="AA134" s="12"/>
      <c r="AB134" s="12"/>
      <c r="AC134" s="12"/>
      <c r="AD134" s="12"/>
      <c r="AE134" s="12"/>
      <c r="AF134" s="12"/>
      <c r="AG134" s="12"/>
      <c r="AH134" s="12"/>
      <c r="AI134" s="12"/>
      <c r="AJ134" s="12"/>
      <c r="AK134" s="12"/>
      <c r="AL134" s="12"/>
      <c r="AM134" s="12"/>
      <c r="AN134" s="12"/>
      <c r="AO134" s="12"/>
      <c r="AP134" s="12"/>
      <c r="AQ134" s="12"/>
      <c r="AR134" s="12"/>
      <c r="AS134" s="12"/>
      <c r="AT134" s="12"/>
      <c r="AU134" s="12"/>
      <c r="AV134" s="12"/>
      <c r="AW134" s="12"/>
      <c r="AX134" s="12"/>
      <c r="AY134" s="12"/>
      <c r="AZ134" s="12"/>
      <c r="BA134" s="12"/>
      <c r="BB134" s="12"/>
      <c r="BC134" s="12"/>
      <c r="BD134" s="12"/>
      <c r="BE134" s="12"/>
      <c r="BF134" s="12"/>
      <c r="BG134" s="12"/>
      <c r="BH134" s="12"/>
      <c r="BI134" s="12"/>
      <c r="BJ134" s="12"/>
      <c r="BK134" s="12"/>
      <c r="BL134" s="12"/>
      <c r="BM134" s="12"/>
      <c r="BN134" s="12"/>
      <c r="BO134" s="12"/>
      <c r="BP134" s="12"/>
      <c r="BQ134" s="12"/>
      <c r="BR134" s="12"/>
      <c r="BS134" s="12"/>
      <c r="BT134" s="12"/>
      <c r="BU134" s="12"/>
      <c r="BV134" s="12"/>
      <c r="BW134" s="12"/>
      <c r="BX134" s="12"/>
      <c r="BY134" s="12"/>
      <c r="BZ134" s="12"/>
      <c r="CA134" s="12"/>
      <c r="CB134" s="12"/>
      <c r="CC134" s="12"/>
    </row>
    <row r="135" spans="1:81" ht="15.75" x14ac:dyDescent="0.25">
      <c r="A135" s="20"/>
      <c r="B135" s="29"/>
      <c r="C135" s="29"/>
      <c r="D135" s="29"/>
      <c r="E135" s="29"/>
      <c r="F135" s="26"/>
      <c r="G135" s="13"/>
      <c r="H135" s="20"/>
      <c r="I135" s="22"/>
      <c r="J135" s="22"/>
      <c r="K135" s="22"/>
      <c r="L135" s="22"/>
      <c r="M135" s="24"/>
      <c r="N135" s="22"/>
      <c r="O135" s="20"/>
      <c r="P135" s="12"/>
      <c r="Q135" s="12"/>
      <c r="R135" s="12"/>
      <c r="S135" s="12"/>
      <c r="T135" s="12"/>
      <c r="U135" s="12"/>
      <c r="V135" s="12"/>
      <c r="W135" s="12"/>
      <c r="X135" s="12"/>
      <c r="Y135" s="12"/>
      <c r="Z135" s="12"/>
      <c r="AA135" s="12"/>
      <c r="AB135" s="12"/>
      <c r="AC135" s="12"/>
      <c r="AD135" s="12"/>
      <c r="AE135" s="12"/>
      <c r="AF135" s="12"/>
      <c r="AG135" s="12"/>
      <c r="AH135" s="12"/>
      <c r="AI135" s="12"/>
      <c r="AJ135" s="12"/>
      <c r="AK135" s="12"/>
      <c r="AL135" s="12"/>
      <c r="AM135" s="12"/>
      <c r="AN135" s="12"/>
      <c r="AO135" s="12"/>
      <c r="AP135" s="12"/>
      <c r="AQ135" s="12"/>
      <c r="AR135" s="12"/>
      <c r="AS135" s="12"/>
      <c r="AT135" s="12"/>
      <c r="AU135" s="12"/>
      <c r="AV135" s="12"/>
      <c r="AW135" s="12"/>
      <c r="AX135" s="12"/>
      <c r="AY135" s="12"/>
      <c r="AZ135" s="12"/>
      <c r="BA135" s="12"/>
      <c r="BB135" s="12"/>
      <c r="BC135" s="12"/>
      <c r="BD135" s="12"/>
      <c r="BE135" s="12"/>
      <c r="BF135" s="12"/>
      <c r="BG135" s="12"/>
      <c r="BH135" s="12"/>
      <c r="BI135" s="12"/>
      <c r="BJ135" s="12"/>
      <c r="BK135" s="12"/>
      <c r="BL135" s="12"/>
      <c r="BM135" s="12"/>
      <c r="BN135" s="12"/>
      <c r="BO135" s="12"/>
      <c r="BP135" s="12"/>
      <c r="BQ135" s="12"/>
      <c r="BR135" s="12"/>
      <c r="BS135" s="12"/>
      <c r="BT135" s="12"/>
      <c r="BU135" s="12"/>
      <c r="BV135" s="12"/>
      <c r="BW135" s="12"/>
      <c r="BX135" s="12"/>
      <c r="BY135" s="12"/>
      <c r="BZ135" s="12"/>
      <c r="CA135" s="12"/>
      <c r="CB135" s="12"/>
      <c r="CC135" s="12"/>
    </row>
    <row r="136" spans="1:81" ht="15.75" x14ac:dyDescent="0.25">
      <c r="A136" s="20"/>
      <c r="B136" s="29"/>
      <c r="C136" s="29"/>
      <c r="D136" s="29"/>
      <c r="E136" s="29"/>
      <c r="F136" s="26"/>
      <c r="G136" s="13"/>
      <c r="H136" s="20"/>
      <c r="I136" s="22"/>
      <c r="J136" s="22"/>
      <c r="K136" s="22"/>
      <c r="L136" s="22"/>
      <c r="M136" s="24"/>
      <c r="N136" s="22"/>
      <c r="O136" s="20"/>
      <c r="P136" s="12"/>
      <c r="Q136" s="12"/>
      <c r="R136" s="12"/>
      <c r="S136" s="12"/>
      <c r="T136" s="12"/>
      <c r="U136" s="12"/>
      <c r="V136" s="12"/>
      <c r="W136" s="12"/>
      <c r="X136" s="12"/>
      <c r="Y136" s="12"/>
      <c r="Z136" s="12"/>
      <c r="AA136" s="12"/>
      <c r="AB136" s="12"/>
      <c r="AC136" s="12"/>
      <c r="AD136" s="12"/>
      <c r="AE136" s="12"/>
      <c r="AF136" s="12"/>
      <c r="AG136" s="12"/>
      <c r="AH136" s="12"/>
      <c r="AI136" s="12"/>
      <c r="AJ136" s="12"/>
      <c r="AK136" s="12"/>
      <c r="AL136" s="12"/>
      <c r="AM136" s="12"/>
      <c r="AN136" s="12"/>
      <c r="AO136" s="12"/>
      <c r="AP136" s="12"/>
      <c r="AQ136" s="12"/>
      <c r="AR136" s="12"/>
      <c r="AS136" s="12"/>
      <c r="AT136" s="12"/>
      <c r="AU136" s="12"/>
      <c r="AV136" s="12"/>
      <c r="AW136" s="12"/>
      <c r="AX136" s="12"/>
      <c r="AY136" s="12"/>
      <c r="AZ136" s="12"/>
      <c r="BA136" s="12"/>
      <c r="BB136" s="12"/>
      <c r="BC136" s="12"/>
      <c r="BD136" s="12"/>
      <c r="BE136" s="12"/>
      <c r="BF136" s="12"/>
      <c r="BG136" s="12"/>
      <c r="BH136" s="12"/>
      <c r="BI136" s="12"/>
      <c r="BJ136" s="12"/>
      <c r="BK136" s="12"/>
      <c r="BL136" s="12"/>
      <c r="BM136" s="12"/>
      <c r="BN136" s="12"/>
      <c r="BO136" s="12"/>
      <c r="BP136" s="12"/>
      <c r="BQ136" s="12"/>
      <c r="BR136" s="12"/>
      <c r="BS136" s="12"/>
      <c r="BT136" s="12"/>
      <c r="BU136" s="12"/>
      <c r="BV136" s="12"/>
      <c r="BW136" s="12"/>
      <c r="BX136" s="12"/>
      <c r="BY136" s="12"/>
      <c r="BZ136" s="12"/>
      <c r="CA136" s="12"/>
      <c r="CB136" s="12"/>
      <c r="CC136" s="12"/>
    </row>
    <row r="137" spans="1:81" ht="15.75" x14ac:dyDescent="0.25">
      <c r="A137" s="20"/>
      <c r="B137" s="29"/>
      <c r="C137" s="29"/>
      <c r="D137" s="29"/>
      <c r="E137" s="29"/>
      <c r="F137" s="26"/>
      <c r="G137" s="13"/>
      <c r="H137" s="20"/>
      <c r="I137" s="22"/>
      <c r="J137" s="22"/>
      <c r="K137" s="22"/>
      <c r="L137" s="22"/>
      <c r="M137" s="24"/>
      <c r="N137" s="22"/>
      <c r="O137" s="20"/>
      <c r="P137" s="12"/>
      <c r="Q137" s="12"/>
      <c r="R137" s="12"/>
      <c r="S137" s="12"/>
      <c r="T137" s="12"/>
      <c r="U137" s="12"/>
      <c r="V137" s="12"/>
      <c r="W137" s="12"/>
      <c r="X137" s="12"/>
      <c r="Y137" s="12"/>
      <c r="Z137" s="12"/>
      <c r="AA137" s="12"/>
      <c r="AB137" s="12"/>
      <c r="AC137" s="12"/>
      <c r="AD137" s="12"/>
      <c r="AE137" s="12"/>
      <c r="AF137" s="12"/>
      <c r="AG137" s="12"/>
      <c r="AH137" s="12"/>
      <c r="AI137" s="12"/>
      <c r="AJ137" s="12"/>
      <c r="AK137" s="12"/>
      <c r="AL137" s="12"/>
      <c r="AM137" s="12"/>
      <c r="AN137" s="12"/>
      <c r="AO137" s="12"/>
      <c r="AP137" s="12"/>
      <c r="AQ137" s="12"/>
      <c r="AR137" s="12"/>
      <c r="AS137" s="12"/>
      <c r="AT137" s="12"/>
      <c r="AU137" s="12"/>
      <c r="AV137" s="12"/>
      <c r="AW137" s="12"/>
      <c r="AX137" s="12"/>
      <c r="AY137" s="12"/>
      <c r="AZ137" s="12"/>
      <c r="BA137" s="12"/>
      <c r="BB137" s="12"/>
      <c r="BC137" s="12"/>
      <c r="BD137" s="12"/>
      <c r="BE137" s="12"/>
      <c r="BF137" s="12"/>
      <c r="BG137" s="12"/>
      <c r="BH137" s="12"/>
      <c r="BI137" s="12"/>
      <c r="BJ137" s="12"/>
      <c r="BK137" s="12"/>
      <c r="BL137" s="12"/>
      <c r="BM137" s="12"/>
      <c r="BN137" s="12"/>
      <c r="BO137" s="12"/>
      <c r="BP137" s="12"/>
      <c r="BQ137" s="12"/>
      <c r="BR137" s="12"/>
      <c r="BS137" s="12"/>
      <c r="BT137" s="12"/>
      <c r="BU137" s="12"/>
      <c r="BV137" s="12"/>
      <c r="BW137" s="12"/>
      <c r="BX137" s="12"/>
      <c r="BY137" s="12"/>
      <c r="BZ137" s="12"/>
      <c r="CA137" s="12"/>
      <c r="CB137" s="12"/>
      <c r="CC137" s="12"/>
    </row>
    <row r="138" spans="1:81" ht="15.75" x14ac:dyDescent="0.25">
      <c r="A138" s="20"/>
      <c r="B138" s="29"/>
      <c r="C138" s="29"/>
      <c r="D138" s="29"/>
      <c r="E138" s="29"/>
      <c r="F138" s="26"/>
      <c r="G138" s="13"/>
      <c r="H138" s="20"/>
      <c r="I138" s="22"/>
      <c r="J138" s="22"/>
      <c r="K138" s="22"/>
      <c r="L138" s="22"/>
      <c r="M138" s="24"/>
      <c r="N138" s="22"/>
      <c r="O138" s="20"/>
      <c r="P138" s="12"/>
      <c r="Q138" s="12"/>
      <c r="R138" s="12"/>
      <c r="S138" s="12"/>
      <c r="T138" s="12"/>
      <c r="U138" s="12"/>
      <c r="V138" s="12"/>
      <c r="W138" s="12"/>
      <c r="X138" s="12"/>
      <c r="Y138" s="12"/>
      <c r="Z138" s="12"/>
      <c r="AA138" s="12"/>
      <c r="AB138" s="12"/>
      <c r="AC138" s="12"/>
      <c r="AD138" s="12"/>
      <c r="AE138" s="12"/>
      <c r="AF138" s="12"/>
      <c r="AG138" s="12"/>
      <c r="AH138" s="12"/>
      <c r="AI138" s="12"/>
      <c r="AJ138" s="12"/>
      <c r="AK138" s="12"/>
      <c r="AL138" s="12"/>
      <c r="AM138" s="12"/>
      <c r="AN138" s="12"/>
      <c r="AO138" s="12"/>
      <c r="AP138" s="12"/>
      <c r="AQ138" s="12"/>
      <c r="AR138" s="12"/>
      <c r="AS138" s="12"/>
      <c r="AT138" s="12"/>
      <c r="AU138" s="12"/>
      <c r="AV138" s="12"/>
      <c r="AW138" s="12"/>
      <c r="AX138" s="12"/>
      <c r="AY138" s="12"/>
      <c r="AZ138" s="12"/>
      <c r="BA138" s="12"/>
      <c r="BB138" s="12"/>
      <c r="BC138" s="12"/>
      <c r="BD138" s="12"/>
      <c r="BE138" s="12"/>
      <c r="BF138" s="12"/>
      <c r="BG138" s="12"/>
      <c r="BH138" s="12"/>
      <c r="BI138" s="12"/>
      <c r="BJ138" s="12"/>
      <c r="BK138" s="12"/>
      <c r="BL138" s="12"/>
      <c r="BM138" s="12"/>
      <c r="BN138" s="12"/>
      <c r="BO138" s="12"/>
      <c r="BP138" s="12"/>
      <c r="BQ138" s="12"/>
      <c r="BR138" s="12"/>
      <c r="BS138" s="12"/>
      <c r="BT138" s="12"/>
      <c r="BU138" s="12"/>
      <c r="BV138" s="12"/>
      <c r="BW138" s="12"/>
      <c r="BX138" s="12"/>
      <c r="BY138" s="12"/>
      <c r="BZ138" s="12"/>
      <c r="CA138" s="12"/>
      <c r="CB138" s="12"/>
      <c r="CC138" s="12"/>
    </row>
    <row r="139" spans="1:81" ht="15.75" x14ac:dyDescent="0.25">
      <c r="A139" s="20"/>
      <c r="B139" s="29"/>
      <c r="C139" s="29"/>
      <c r="D139" s="29"/>
      <c r="E139" s="29"/>
      <c r="F139" s="26"/>
      <c r="G139" s="13"/>
      <c r="H139" s="20"/>
      <c r="I139" s="22"/>
      <c r="J139" s="22"/>
      <c r="K139" s="22"/>
      <c r="L139" s="22"/>
      <c r="M139" s="24"/>
      <c r="N139" s="22"/>
      <c r="O139" s="20"/>
      <c r="P139" s="12"/>
      <c r="Q139" s="12"/>
      <c r="R139" s="12"/>
      <c r="S139" s="12"/>
      <c r="T139" s="12"/>
      <c r="U139" s="12"/>
      <c r="V139" s="12"/>
      <c r="W139" s="12"/>
      <c r="X139" s="12"/>
      <c r="Y139" s="12"/>
      <c r="Z139" s="12"/>
      <c r="AA139" s="12"/>
      <c r="AB139" s="12"/>
      <c r="AC139" s="12"/>
      <c r="AD139" s="12"/>
      <c r="AE139" s="12"/>
      <c r="AF139" s="12"/>
      <c r="AG139" s="12"/>
      <c r="AH139" s="12"/>
      <c r="AI139" s="12"/>
      <c r="AJ139" s="12"/>
      <c r="AK139" s="12"/>
      <c r="AL139" s="12"/>
      <c r="AM139" s="12"/>
      <c r="AN139" s="12"/>
      <c r="AO139" s="12"/>
      <c r="AP139" s="12"/>
      <c r="AQ139" s="12"/>
      <c r="AR139" s="12"/>
      <c r="AS139" s="12"/>
      <c r="AT139" s="12"/>
      <c r="AU139" s="12"/>
      <c r="AV139" s="12"/>
      <c r="AW139" s="12"/>
      <c r="AX139" s="12"/>
      <c r="AY139" s="12"/>
      <c r="AZ139" s="12"/>
      <c r="BA139" s="12"/>
      <c r="BB139" s="12"/>
      <c r="BC139" s="12"/>
      <c r="BD139" s="12"/>
      <c r="BE139" s="12"/>
      <c r="BF139" s="12"/>
      <c r="BG139" s="12"/>
      <c r="BH139" s="12"/>
      <c r="BI139" s="12"/>
      <c r="BJ139" s="12"/>
      <c r="BK139" s="12"/>
      <c r="BL139" s="12"/>
      <c r="BM139" s="12"/>
      <c r="BN139" s="12"/>
      <c r="BO139" s="12"/>
      <c r="BP139" s="12"/>
      <c r="BQ139" s="12"/>
      <c r="BR139" s="12"/>
      <c r="BS139" s="12"/>
      <c r="BT139" s="12"/>
      <c r="BU139" s="12"/>
      <c r="BV139" s="12"/>
      <c r="BW139" s="12"/>
      <c r="BX139" s="12"/>
      <c r="BY139" s="12"/>
      <c r="BZ139" s="12"/>
      <c r="CA139" s="12"/>
      <c r="CB139" s="12"/>
      <c r="CC139" s="12"/>
    </row>
    <row r="140" spans="1:81" ht="15.75" x14ac:dyDescent="0.25">
      <c r="A140" s="20"/>
      <c r="B140" s="29"/>
      <c r="C140" s="29"/>
      <c r="D140" s="29"/>
      <c r="E140" s="29"/>
      <c r="F140" s="26"/>
      <c r="G140" s="13"/>
      <c r="H140" s="20"/>
      <c r="I140" s="22"/>
      <c r="J140" s="22"/>
      <c r="K140" s="22"/>
      <c r="L140" s="22"/>
      <c r="M140" s="24"/>
      <c r="N140" s="22"/>
      <c r="O140" s="20"/>
      <c r="P140" s="12"/>
      <c r="Q140" s="12"/>
      <c r="R140" s="12"/>
      <c r="S140" s="12"/>
      <c r="T140" s="12"/>
      <c r="U140" s="12"/>
      <c r="V140" s="12"/>
      <c r="W140" s="12"/>
      <c r="X140" s="12"/>
      <c r="Y140" s="12"/>
      <c r="Z140" s="12"/>
      <c r="AA140" s="12"/>
      <c r="AB140" s="12"/>
      <c r="AC140" s="12"/>
      <c r="AD140" s="12"/>
      <c r="AE140" s="12"/>
      <c r="AF140" s="12"/>
      <c r="AG140" s="12"/>
      <c r="AH140" s="12"/>
      <c r="AI140" s="12"/>
      <c r="AJ140" s="12"/>
      <c r="AK140" s="12"/>
      <c r="AL140" s="12"/>
      <c r="AM140" s="12"/>
      <c r="AN140" s="12"/>
      <c r="AO140" s="12"/>
      <c r="AP140" s="12"/>
      <c r="AQ140" s="12"/>
      <c r="AR140" s="12"/>
      <c r="AS140" s="12"/>
      <c r="AT140" s="12"/>
      <c r="AU140" s="12"/>
      <c r="AV140" s="12"/>
      <c r="AW140" s="12"/>
      <c r="AX140" s="12"/>
      <c r="AY140" s="12"/>
      <c r="AZ140" s="12"/>
      <c r="BA140" s="12"/>
      <c r="BB140" s="12"/>
      <c r="BC140" s="12"/>
      <c r="BD140" s="12"/>
      <c r="BE140" s="12"/>
      <c r="BF140" s="12"/>
      <c r="BG140" s="12"/>
      <c r="BH140" s="12"/>
      <c r="BI140" s="12"/>
      <c r="BJ140" s="12"/>
      <c r="BK140" s="12"/>
      <c r="BL140" s="12"/>
      <c r="BM140" s="12"/>
      <c r="BN140" s="12"/>
      <c r="BO140" s="12"/>
      <c r="BP140" s="12"/>
      <c r="BQ140" s="12"/>
      <c r="BR140" s="12"/>
      <c r="BS140" s="12"/>
      <c r="BT140" s="12"/>
      <c r="BU140" s="12"/>
      <c r="BV140" s="12"/>
      <c r="BW140" s="12"/>
      <c r="BX140" s="12"/>
      <c r="BY140" s="12"/>
      <c r="BZ140" s="12"/>
      <c r="CA140" s="12"/>
      <c r="CB140" s="12"/>
      <c r="CC140" s="12"/>
    </row>
    <row r="141" spans="1:81" ht="15.75" x14ac:dyDescent="0.25">
      <c r="A141" s="20"/>
      <c r="B141" s="29"/>
      <c r="C141" s="29"/>
      <c r="D141" s="29"/>
      <c r="E141" s="29"/>
      <c r="F141" s="26"/>
      <c r="G141" s="13"/>
      <c r="H141" s="20"/>
      <c r="I141" s="22"/>
      <c r="J141" s="22"/>
      <c r="K141" s="22"/>
      <c r="L141" s="22"/>
      <c r="M141" s="24"/>
      <c r="N141" s="22"/>
      <c r="O141" s="20"/>
      <c r="P141" s="12"/>
      <c r="Q141" s="12"/>
      <c r="R141" s="12"/>
      <c r="S141" s="12"/>
      <c r="T141" s="12"/>
      <c r="U141" s="12"/>
      <c r="V141" s="12"/>
      <c r="W141" s="12"/>
      <c r="X141" s="12"/>
      <c r="Y141" s="12"/>
      <c r="Z141" s="12"/>
      <c r="AA141" s="12"/>
      <c r="AB141" s="12"/>
      <c r="AC141" s="12"/>
      <c r="AD141" s="12"/>
      <c r="AE141" s="12"/>
      <c r="AF141" s="12"/>
      <c r="AG141" s="12"/>
      <c r="AH141" s="12"/>
      <c r="AI141" s="12"/>
      <c r="AJ141" s="12"/>
      <c r="AK141" s="12"/>
      <c r="AL141" s="12"/>
      <c r="AM141" s="12"/>
      <c r="AN141" s="12"/>
      <c r="AO141" s="12"/>
      <c r="AP141" s="12"/>
      <c r="AQ141" s="12"/>
      <c r="AR141" s="12"/>
      <c r="AS141" s="12"/>
      <c r="AT141" s="12"/>
      <c r="AU141" s="12"/>
      <c r="AV141" s="12"/>
      <c r="AW141" s="12"/>
      <c r="AX141" s="12"/>
      <c r="AY141" s="12"/>
      <c r="AZ141" s="12"/>
      <c r="BA141" s="12"/>
      <c r="BB141" s="12"/>
      <c r="BC141" s="12"/>
      <c r="BD141" s="12"/>
      <c r="BE141" s="12"/>
      <c r="BF141" s="12"/>
      <c r="BG141" s="12"/>
      <c r="BH141" s="12"/>
      <c r="BI141" s="12"/>
      <c r="BJ141" s="12"/>
      <c r="BK141" s="12"/>
      <c r="BL141" s="12"/>
      <c r="BM141" s="12"/>
      <c r="BN141" s="12"/>
      <c r="BO141" s="12"/>
      <c r="BP141" s="12"/>
      <c r="BQ141" s="12"/>
      <c r="BR141" s="12"/>
      <c r="BS141" s="12"/>
      <c r="BT141" s="12"/>
      <c r="BU141" s="12"/>
      <c r="BV141" s="12"/>
      <c r="BW141" s="12"/>
      <c r="BX141" s="12"/>
      <c r="BY141" s="12"/>
      <c r="BZ141" s="12"/>
      <c r="CA141" s="12"/>
      <c r="CB141" s="12"/>
      <c r="CC141" s="12"/>
    </row>
    <row r="142" spans="1:81" ht="15.75" x14ac:dyDescent="0.25">
      <c r="A142" s="20"/>
      <c r="B142" s="29"/>
      <c r="C142" s="29"/>
      <c r="D142" s="29"/>
      <c r="E142" s="29"/>
      <c r="F142" s="26"/>
      <c r="G142" s="13"/>
      <c r="H142" s="20"/>
      <c r="I142" s="22"/>
      <c r="J142" s="22"/>
      <c r="K142" s="22"/>
      <c r="L142" s="22"/>
      <c r="M142" s="24"/>
      <c r="N142" s="22"/>
      <c r="O142" s="20"/>
      <c r="P142" s="12"/>
      <c r="Q142" s="12"/>
      <c r="R142" s="12"/>
      <c r="S142" s="12"/>
      <c r="T142" s="12"/>
      <c r="U142" s="12"/>
      <c r="V142" s="12"/>
      <c r="W142" s="12"/>
      <c r="X142" s="12"/>
      <c r="Y142" s="12"/>
      <c r="Z142" s="12"/>
      <c r="AA142" s="12"/>
      <c r="AB142" s="12"/>
      <c r="AC142" s="12"/>
      <c r="AD142" s="12"/>
      <c r="AE142" s="12"/>
      <c r="AF142" s="12"/>
      <c r="AG142" s="12"/>
      <c r="AH142" s="12"/>
      <c r="AI142" s="12"/>
      <c r="AJ142" s="12"/>
      <c r="AK142" s="12"/>
      <c r="AL142" s="12"/>
      <c r="AM142" s="12"/>
      <c r="AN142" s="12"/>
      <c r="AO142" s="12"/>
      <c r="AP142" s="12"/>
      <c r="AQ142" s="12"/>
      <c r="AR142" s="12"/>
      <c r="AS142" s="12"/>
      <c r="AT142" s="12"/>
      <c r="AU142" s="12"/>
      <c r="AV142" s="12"/>
      <c r="AW142" s="12"/>
      <c r="AX142" s="12"/>
      <c r="AY142" s="12"/>
      <c r="AZ142" s="12"/>
      <c r="BA142" s="12"/>
      <c r="BB142" s="12"/>
      <c r="BC142" s="12"/>
      <c r="BD142" s="12"/>
      <c r="BE142" s="12"/>
      <c r="BF142" s="12"/>
      <c r="BG142" s="12"/>
      <c r="BH142" s="12"/>
      <c r="BI142" s="12"/>
      <c r="BJ142" s="12"/>
      <c r="BK142" s="12"/>
      <c r="BL142" s="12"/>
      <c r="BM142" s="12"/>
      <c r="BN142" s="12"/>
      <c r="BO142" s="12"/>
      <c r="BP142" s="12"/>
      <c r="BQ142" s="12"/>
      <c r="BR142" s="12"/>
      <c r="BS142" s="12"/>
      <c r="BT142" s="12"/>
      <c r="BU142" s="12"/>
      <c r="BV142" s="12"/>
      <c r="BW142" s="12"/>
      <c r="BX142" s="12"/>
      <c r="BY142" s="12"/>
      <c r="BZ142" s="12"/>
      <c r="CA142" s="12"/>
      <c r="CB142" s="12"/>
      <c r="CC142" s="12"/>
    </row>
    <row r="143" spans="1:81" ht="15.75" x14ac:dyDescent="0.25">
      <c r="A143" s="20"/>
      <c r="B143" s="29"/>
      <c r="C143" s="29"/>
      <c r="D143" s="29"/>
      <c r="E143" s="29"/>
      <c r="F143" s="26"/>
      <c r="G143" s="13"/>
      <c r="H143" s="20"/>
      <c r="I143" s="22"/>
      <c r="J143" s="22"/>
      <c r="K143" s="22"/>
      <c r="L143" s="22"/>
      <c r="M143" s="24"/>
      <c r="N143" s="22"/>
      <c r="O143" s="20"/>
      <c r="P143" s="12"/>
      <c r="Q143" s="12"/>
      <c r="R143" s="12"/>
      <c r="S143" s="12"/>
      <c r="T143" s="12"/>
      <c r="U143" s="12"/>
      <c r="V143" s="12"/>
      <c r="W143" s="12"/>
      <c r="X143" s="12"/>
      <c r="Y143" s="12"/>
      <c r="Z143" s="12"/>
      <c r="AA143" s="12"/>
      <c r="AB143" s="12"/>
      <c r="AC143" s="12"/>
      <c r="AD143" s="12"/>
      <c r="AE143" s="12"/>
      <c r="AF143" s="12"/>
      <c r="AG143" s="12"/>
      <c r="AH143" s="12"/>
      <c r="AI143" s="12"/>
      <c r="AJ143" s="12"/>
      <c r="AK143" s="12"/>
      <c r="AL143" s="12"/>
      <c r="AM143" s="12"/>
      <c r="AN143" s="12"/>
      <c r="AO143" s="12"/>
      <c r="AP143" s="12"/>
      <c r="AQ143" s="12"/>
      <c r="AR143" s="12"/>
      <c r="AS143" s="12"/>
      <c r="AT143" s="12"/>
      <c r="AU143" s="12"/>
      <c r="AV143" s="12"/>
      <c r="AW143" s="12"/>
      <c r="AX143" s="12"/>
      <c r="AY143" s="12"/>
      <c r="AZ143" s="12"/>
      <c r="BA143" s="12"/>
      <c r="BB143" s="12"/>
      <c r="BC143" s="12"/>
      <c r="BD143" s="12"/>
      <c r="BE143" s="12"/>
      <c r="BF143" s="12"/>
      <c r="BG143" s="12"/>
      <c r="BH143" s="12"/>
      <c r="BI143" s="12"/>
      <c r="BJ143" s="12"/>
      <c r="BK143" s="12"/>
      <c r="BL143" s="12"/>
      <c r="BM143" s="12"/>
      <c r="BN143" s="12"/>
      <c r="BO143" s="12"/>
      <c r="BP143" s="12"/>
      <c r="BQ143" s="12"/>
      <c r="BR143" s="12"/>
      <c r="BS143" s="12"/>
      <c r="BT143" s="12"/>
      <c r="BU143" s="12"/>
      <c r="BV143" s="12"/>
      <c r="BW143" s="12"/>
      <c r="BX143" s="12"/>
      <c r="BY143" s="12"/>
      <c r="BZ143" s="12"/>
      <c r="CA143" s="12"/>
      <c r="CB143" s="12"/>
      <c r="CC143" s="12"/>
    </row>
    <row r="144" spans="1:81" ht="15.75" x14ac:dyDescent="0.25">
      <c r="A144" s="20"/>
      <c r="B144" s="29"/>
      <c r="C144" s="29"/>
      <c r="D144" s="29"/>
      <c r="E144" s="29"/>
      <c r="F144" s="26"/>
      <c r="G144" s="13"/>
      <c r="H144" s="20"/>
      <c r="I144" s="22"/>
      <c r="J144" s="22"/>
      <c r="K144" s="22"/>
      <c r="L144" s="22"/>
      <c r="M144" s="24"/>
      <c r="N144" s="22"/>
      <c r="O144" s="20"/>
      <c r="P144" s="12"/>
      <c r="Q144" s="12"/>
      <c r="R144" s="12"/>
      <c r="S144" s="12"/>
      <c r="T144" s="12"/>
      <c r="U144" s="12"/>
      <c r="V144" s="12"/>
      <c r="W144" s="12"/>
      <c r="X144" s="12"/>
      <c r="Y144" s="12"/>
      <c r="Z144" s="12"/>
      <c r="AA144" s="12"/>
      <c r="AB144" s="12"/>
      <c r="AC144" s="12"/>
      <c r="AD144" s="12"/>
      <c r="AE144" s="12"/>
      <c r="AF144" s="12"/>
      <c r="AG144" s="12"/>
      <c r="AH144" s="12"/>
      <c r="AI144" s="12"/>
      <c r="AJ144" s="12"/>
      <c r="AK144" s="12"/>
      <c r="AL144" s="12"/>
      <c r="AM144" s="12"/>
      <c r="AN144" s="12"/>
      <c r="AO144" s="12"/>
      <c r="AP144" s="12"/>
      <c r="AQ144" s="12"/>
      <c r="AR144" s="12"/>
      <c r="AS144" s="12"/>
      <c r="AT144" s="12"/>
      <c r="AU144" s="12"/>
      <c r="AV144" s="12"/>
      <c r="AW144" s="12"/>
      <c r="AX144" s="12"/>
      <c r="AY144" s="12"/>
      <c r="AZ144" s="12"/>
      <c r="BA144" s="12"/>
      <c r="BB144" s="12"/>
      <c r="BC144" s="12"/>
      <c r="BD144" s="12"/>
      <c r="BE144" s="12"/>
      <c r="BF144" s="12"/>
      <c r="BG144" s="12"/>
      <c r="BH144" s="12"/>
      <c r="BI144" s="12"/>
      <c r="BJ144" s="12"/>
      <c r="BK144" s="12"/>
      <c r="BL144" s="12"/>
      <c r="BM144" s="12"/>
      <c r="BN144" s="12"/>
      <c r="BO144" s="12"/>
      <c r="BP144" s="12"/>
      <c r="BQ144" s="12"/>
      <c r="BR144" s="12"/>
      <c r="BS144" s="12"/>
      <c r="BT144" s="12"/>
      <c r="BU144" s="12"/>
      <c r="BV144" s="12"/>
      <c r="BW144" s="12"/>
      <c r="BX144" s="12"/>
      <c r="BY144" s="12"/>
      <c r="BZ144" s="12"/>
      <c r="CA144" s="12"/>
      <c r="CB144" s="12"/>
      <c r="CC144" s="12"/>
    </row>
    <row r="145" spans="1:81" ht="15.75" x14ac:dyDescent="0.25">
      <c r="A145" s="20"/>
      <c r="B145" s="29"/>
      <c r="C145" s="29"/>
      <c r="D145" s="29"/>
      <c r="E145" s="29"/>
      <c r="F145" s="26"/>
      <c r="G145" s="13"/>
      <c r="H145" s="20"/>
      <c r="I145" s="22"/>
      <c r="J145" s="22"/>
      <c r="K145" s="22"/>
      <c r="L145" s="22"/>
      <c r="M145" s="24"/>
      <c r="N145" s="22"/>
      <c r="O145" s="20"/>
      <c r="P145" s="12"/>
      <c r="Q145" s="12"/>
      <c r="R145" s="12"/>
      <c r="S145" s="12"/>
      <c r="T145" s="12"/>
      <c r="U145" s="12"/>
      <c r="V145" s="12"/>
      <c r="W145" s="12"/>
      <c r="X145" s="12"/>
      <c r="Y145" s="12"/>
      <c r="Z145" s="12"/>
      <c r="AA145" s="12"/>
      <c r="AB145" s="12"/>
      <c r="AC145" s="12"/>
      <c r="AD145" s="12"/>
      <c r="AE145" s="12"/>
      <c r="AF145" s="12"/>
      <c r="AG145" s="12"/>
      <c r="AH145" s="12"/>
      <c r="AI145" s="12"/>
      <c r="AJ145" s="12"/>
      <c r="AK145" s="12"/>
      <c r="AL145" s="12"/>
      <c r="AM145" s="12"/>
      <c r="AN145" s="12"/>
      <c r="AO145" s="12"/>
      <c r="AP145" s="12"/>
      <c r="AQ145" s="12"/>
      <c r="AR145" s="12"/>
      <c r="AS145" s="12"/>
      <c r="AT145" s="12"/>
      <c r="AU145" s="12"/>
      <c r="AV145" s="12"/>
      <c r="AW145" s="12"/>
      <c r="AX145" s="12"/>
      <c r="AY145" s="12"/>
      <c r="AZ145" s="12"/>
      <c r="BA145" s="12"/>
      <c r="BB145" s="12"/>
      <c r="BC145" s="12"/>
      <c r="BD145" s="12"/>
      <c r="BE145" s="12"/>
      <c r="BF145" s="12"/>
      <c r="BG145" s="12"/>
      <c r="BH145" s="12"/>
      <c r="BI145" s="12"/>
      <c r="BJ145" s="12"/>
      <c r="BK145" s="12"/>
      <c r="BL145" s="12"/>
      <c r="BM145" s="12"/>
      <c r="BN145" s="12"/>
      <c r="BO145" s="12"/>
      <c r="BP145" s="12"/>
      <c r="BQ145" s="12"/>
      <c r="BR145" s="12"/>
      <c r="BS145" s="12"/>
      <c r="BT145" s="12"/>
      <c r="BU145" s="12"/>
      <c r="BV145" s="12"/>
      <c r="BW145" s="12"/>
      <c r="BX145" s="12"/>
      <c r="BY145" s="12"/>
      <c r="BZ145" s="12"/>
      <c r="CA145" s="12"/>
      <c r="CB145" s="12"/>
      <c r="CC145" s="12"/>
    </row>
    <row r="146" spans="1:81" ht="15.75" x14ac:dyDescent="0.25">
      <c r="A146" s="20"/>
      <c r="B146" s="29"/>
      <c r="C146" s="29"/>
      <c r="D146" s="29"/>
      <c r="E146" s="29"/>
      <c r="F146" s="26"/>
      <c r="G146" s="13"/>
      <c r="H146" s="20"/>
      <c r="I146" s="22"/>
      <c r="J146" s="22"/>
      <c r="K146" s="22"/>
      <c r="L146" s="22"/>
      <c r="M146" s="24"/>
      <c r="N146" s="22"/>
      <c r="O146" s="20"/>
      <c r="P146" s="12"/>
      <c r="Q146" s="12"/>
      <c r="R146" s="12"/>
      <c r="S146" s="12"/>
      <c r="T146" s="12"/>
      <c r="U146" s="12"/>
      <c r="V146" s="12"/>
      <c r="W146" s="12"/>
      <c r="X146" s="12"/>
      <c r="Y146" s="12"/>
      <c r="Z146" s="12"/>
      <c r="AA146" s="12"/>
      <c r="AB146" s="12"/>
      <c r="AC146" s="12"/>
      <c r="AD146" s="12"/>
      <c r="AE146" s="12"/>
      <c r="AF146" s="12"/>
      <c r="AG146" s="12"/>
      <c r="AH146" s="12"/>
      <c r="AI146" s="12"/>
      <c r="AJ146" s="12"/>
      <c r="AK146" s="12"/>
      <c r="AL146" s="12"/>
      <c r="AM146" s="12"/>
      <c r="AN146" s="12"/>
      <c r="AO146" s="12"/>
      <c r="AP146" s="12"/>
      <c r="AQ146" s="12"/>
      <c r="AR146" s="12"/>
      <c r="AS146" s="12"/>
      <c r="AT146" s="12"/>
      <c r="AU146" s="12"/>
      <c r="AV146" s="12"/>
      <c r="AW146" s="12"/>
      <c r="AX146" s="12"/>
      <c r="AY146" s="12"/>
      <c r="AZ146" s="12"/>
      <c r="BA146" s="12"/>
      <c r="BB146" s="12"/>
      <c r="BC146" s="12"/>
      <c r="BD146" s="12"/>
      <c r="BE146" s="12"/>
      <c r="BF146" s="12"/>
      <c r="BG146" s="12"/>
      <c r="BH146" s="12"/>
      <c r="BI146" s="12"/>
      <c r="BJ146" s="12"/>
      <c r="BK146" s="12"/>
      <c r="BL146" s="12"/>
      <c r="BM146" s="12"/>
      <c r="BN146" s="12"/>
      <c r="BO146" s="12"/>
      <c r="BP146" s="12"/>
      <c r="BQ146" s="12"/>
      <c r="BR146" s="12"/>
      <c r="BS146" s="12"/>
      <c r="BT146" s="12"/>
      <c r="BU146" s="12"/>
      <c r="BV146" s="12"/>
      <c r="BW146" s="12"/>
      <c r="BX146" s="12"/>
      <c r="BY146" s="12"/>
      <c r="BZ146" s="12"/>
      <c r="CA146" s="12"/>
      <c r="CB146" s="12"/>
      <c r="CC146" s="12"/>
    </row>
    <row r="147" spans="1:81" ht="15.75" x14ac:dyDescent="0.25">
      <c r="A147" s="20"/>
      <c r="B147" s="29"/>
      <c r="C147" s="29"/>
      <c r="D147" s="29"/>
      <c r="E147" s="29"/>
      <c r="F147" s="26"/>
      <c r="G147" s="13"/>
      <c r="H147" s="20"/>
      <c r="I147" s="22"/>
      <c r="J147" s="22"/>
      <c r="K147" s="22"/>
      <c r="L147" s="22"/>
      <c r="M147" s="24"/>
      <c r="N147" s="22"/>
      <c r="O147" s="20"/>
      <c r="P147" s="12"/>
      <c r="Q147" s="12"/>
      <c r="R147" s="12"/>
      <c r="S147" s="12"/>
      <c r="T147" s="12"/>
      <c r="U147" s="12"/>
      <c r="V147" s="12"/>
      <c r="W147" s="12"/>
      <c r="X147" s="12"/>
      <c r="Y147" s="12"/>
      <c r="Z147" s="12"/>
      <c r="AA147" s="12"/>
      <c r="AB147" s="12"/>
      <c r="AC147" s="12"/>
      <c r="AD147" s="12"/>
      <c r="AE147" s="12"/>
      <c r="AF147" s="12"/>
      <c r="AG147" s="12"/>
      <c r="AH147" s="12"/>
      <c r="AI147" s="12"/>
      <c r="AJ147" s="12"/>
      <c r="AK147" s="12"/>
      <c r="AL147" s="12"/>
      <c r="AM147" s="12"/>
      <c r="AN147" s="12"/>
      <c r="AO147" s="12"/>
      <c r="AP147" s="12"/>
      <c r="AQ147" s="12"/>
      <c r="AR147" s="12"/>
      <c r="AS147" s="12"/>
      <c r="AT147" s="12"/>
      <c r="AU147" s="12"/>
      <c r="AV147" s="12"/>
      <c r="AW147" s="12"/>
      <c r="AX147" s="12"/>
      <c r="AY147" s="12"/>
      <c r="AZ147" s="12"/>
      <c r="BA147" s="12"/>
      <c r="BB147" s="12"/>
      <c r="BC147" s="12"/>
      <c r="BD147" s="12"/>
      <c r="BE147" s="12"/>
      <c r="BF147" s="12"/>
      <c r="BG147" s="12"/>
      <c r="BH147" s="12"/>
      <c r="BI147" s="12"/>
      <c r="BJ147" s="12"/>
      <c r="BK147" s="12"/>
      <c r="BL147" s="12"/>
      <c r="BM147" s="12"/>
      <c r="BN147" s="12"/>
      <c r="BO147" s="12"/>
      <c r="BP147" s="12"/>
      <c r="BQ147" s="12"/>
      <c r="BR147" s="12"/>
      <c r="BS147" s="12"/>
      <c r="BT147" s="12"/>
      <c r="BU147" s="12"/>
      <c r="BV147" s="12"/>
      <c r="BW147" s="12"/>
      <c r="BX147" s="12"/>
      <c r="BY147" s="12"/>
      <c r="BZ147" s="12"/>
      <c r="CA147" s="12"/>
      <c r="CB147" s="12"/>
      <c r="CC147" s="12"/>
    </row>
    <row r="148" spans="1:81" ht="15.75" x14ac:dyDescent="0.25">
      <c r="A148" s="20"/>
      <c r="B148" s="29"/>
      <c r="C148" s="29"/>
      <c r="D148" s="29"/>
      <c r="E148" s="29"/>
      <c r="F148" s="26"/>
      <c r="G148" s="13"/>
      <c r="H148" s="20"/>
      <c r="I148" s="22"/>
      <c r="J148" s="22"/>
      <c r="K148" s="22"/>
      <c r="L148" s="22"/>
      <c r="M148" s="24"/>
      <c r="N148" s="22"/>
      <c r="O148" s="20"/>
      <c r="P148" s="12"/>
      <c r="Q148" s="12"/>
      <c r="R148" s="12"/>
      <c r="S148" s="12"/>
      <c r="T148" s="12"/>
      <c r="U148" s="12"/>
      <c r="V148" s="12"/>
      <c r="W148" s="12"/>
      <c r="X148" s="12"/>
      <c r="Y148" s="12"/>
      <c r="Z148" s="12"/>
      <c r="AA148" s="12"/>
      <c r="AB148" s="12"/>
      <c r="AC148" s="12"/>
      <c r="AD148" s="12"/>
      <c r="AE148" s="12"/>
      <c r="AF148" s="12"/>
      <c r="AG148" s="12"/>
      <c r="AH148" s="12"/>
      <c r="AI148" s="12"/>
      <c r="AJ148" s="12"/>
      <c r="AK148" s="12"/>
      <c r="AL148" s="12"/>
      <c r="AM148" s="12"/>
      <c r="AN148" s="12"/>
      <c r="AO148" s="12"/>
      <c r="AP148" s="12"/>
      <c r="AQ148" s="12"/>
      <c r="AR148" s="12"/>
      <c r="AS148" s="12"/>
      <c r="AT148" s="12"/>
      <c r="AU148" s="12"/>
      <c r="AV148" s="12"/>
      <c r="AW148" s="12"/>
      <c r="AX148" s="12"/>
      <c r="AY148" s="12"/>
      <c r="AZ148" s="12"/>
      <c r="BA148" s="12"/>
      <c r="BB148" s="12"/>
      <c r="BC148" s="12"/>
      <c r="BD148" s="12"/>
      <c r="BE148" s="12"/>
      <c r="BF148" s="12"/>
      <c r="BG148" s="12"/>
      <c r="BH148" s="12"/>
      <c r="BI148" s="12"/>
      <c r="BJ148" s="12"/>
      <c r="BK148" s="12"/>
      <c r="BL148" s="12"/>
      <c r="BM148" s="12"/>
      <c r="BN148" s="12"/>
      <c r="BO148" s="12"/>
      <c r="BP148" s="12"/>
      <c r="BQ148" s="12"/>
      <c r="BR148" s="12"/>
      <c r="BS148" s="12"/>
      <c r="BT148" s="12"/>
      <c r="BU148" s="12"/>
      <c r="BV148" s="12"/>
      <c r="BW148" s="12"/>
      <c r="BX148" s="12"/>
      <c r="BY148" s="12"/>
      <c r="BZ148" s="12"/>
      <c r="CA148" s="12"/>
      <c r="CB148" s="12"/>
      <c r="CC148" s="12"/>
    </row>
    <row r="149" spans="1:81" ht="15.75" x14ac:dyDescent="0.25">
      <c r="A149" s="20"/>
      <c r="B149" s="29"/>
      <c r="C149" s="29"/>
      <c r="D149" s="29"/>
      <c r="E149" s="29"/>
      <c r="F149" s="26"/>
      <c r="G149" s="13"/>
      <c r="H149" s="20"/>
      <c r="I149" s="22"/>
      <c r="J149" s="22"/>
      <c r="K149" s="22"/>
      <c r="L149" s="22"/>
      <c r="M149" s="24"/>
      <c r="N149" s="22"/>
      <c r="O149" s="20"/>
      <c r="P149" s="12"/>
      <c r="Q149" s="12"/>
      <c r="R149" s="12"/>
      <c r="S149" s="12"/>
      <c r="T149" s="12"/>
      <c r="U149" s="12"/>
      <c r="V149" s="12"/>
      <c r="W149" s="12"/>
      <c r="X149" s="12"/>
      <c r="Y149" s="12"/>
      <c r="Z149" s="12"/>
      <c r="AA149" s="12"/>
      <c r="AB149" s="12"/>
      <c r="AC149" s="12"/>
      <c r="AD149" s="12"/>
      <c r="AE149" s="12"/>
      <c r="AF149" s="12"/>
      <c r="AG149" s="12"/>
      <c r="AH149" s="12"/>
      <c r="AI149" s="12"/>
      <c r="AJ149" s="12"/>
      <c r="AK149" s="12"/>
      <c r="AL149" s="12"/>
      <c r="AM149" s="12"/>
      <c r="AN149" s="12"/>
      <c r="AO149" s="12"/>
      <c r="AP149" s="12"/>
      <c r="AQ149" s="12"/>
      <c r="AR149" s="12"/>
      <c r="AS149" s="12"/>
      <c r="AT149" s="12"/>
      <c r="AU149" s="12"/>
      <c r="AV149" s="12"/>
      <c r="AW149" s="12"/>
      <c r="AX149" s="12"/>
      <c r="AY149" s="12"/>
      <c r="AZ149" s="12"/>
      <c r="BA149" s="12"/>
      <c r="BB149" s="12"/>
      <c r="BC149" s="12"/>
      <c r="BD149" s="12"/>
      <c r="BE149" s="12"/>
      <c r="BF149" s="12"/>
      <c r="BG149" s="12"/>
      <c r="BH149" s="12"/>
      <c r="BI149" s="12"/>
      <c r="BJ149" s="12"/>
      <c r="BK149" s="12"/>
      <c r="BL149" s="12"/>
      <c r="BM149" s="12"/>
      <c r="BN149" s="12"/>
      <c r="BO149" s="12"/>
      <c r="BP149" s="12"/>
      <c r="BQ149" s="12"/>
      <c r="BR149" s="12"/>
      <c r="BS149" s="12"/>
      <c r="BT149" s="12"/>
      <c r="BU149" s="12"/>
      <c r="BV149" s="12"/>
      <c r="BW149" s="12"/>
      <c r="BX149" s="12"/>
      <c r="BY149" s="12"/>
      <c r="BZ149" s="12"/>
      <c r="CA149" s="12"/>
      <c r="CB149" s="12"/>
      <c r="CC149" s="12"/>
    </row>
    <row r="150" spans="1:81" ht="15.75" x14ac:dyDescent="0.25">
      <c r="A150" s="20"/>
      <c r="B150" s="29"/>
      <c r="C150" s="29"/>
      <c r="D150" s="29"/>
      <c r="E150" s="29"/>
      <c r="F150" s="26"/>
      <c r="G150" s="13"/>
      <c r="H150" s="20"/>
      <c r="I150" s="22"/>
      <c r="J150" s="22"/>
      <c r="K150" s="22"/>
      <c r="L150" s="22"/>
      <c r="M150" s="24"/>
      <c r="N150" s="22"/>
      <c r="O150" s="20"/>
      <c r="P150" s="12"/>
      <c r="Q150" s="12"/>
      <c r="R150" s="12"/>
      <c r="S150" s="12"/>
      <c r="T150" s="12"/>
      <c r="U150" s="12"/>
      <c r="V150" s="12"/>
      <c r="W150" s="12"/>
      <c r="X150" s="12"/>
      <c r="Y150" s="12"/>
      <c r="Z150" s="12"/>
      <c r="AA150" s="12"/>
      <c r="AB150" s="12"/>
      <c r="AC150" s="12"/>
      <c r="AD150" s="12"/>
      <c r="AE150" s="12"/>
      <c r="AF150" s="12"/>
      <c r="AG150" s="12"/>
      <c r="AH150" s="12"/>
      <c r="AI150" s="12"/>
      <c r="AJ150" s="12"/>
      <c r="AK150" s="12"/>
      <c r="AL150" s="12"/>
      <c r="AM150" s="12"/>
      <c r="AN150" s="12"/>
      <c r="AO150" s="12"/>
      <c r="AP150" s="12"/>
      <c r="AQ150" s="12"/>
      <c r="AR150" s="12"/>
      <c r="AS150" s="12"/>
      <c r="AT150" s="12"/>
      <c r="AU150" s="12"/>
      <c r="AV150" s="12"/>
      <c r="AW150" s="12"/>
      <c r="AX150" s="12"/>
      <c r="AY150" s="12"/>
      <c r="AZ150" s="12"/>
      <c r="BA150" s="12"/>
      <c r="BB150" s="12"/>
      <c r="BC150" s="12"/>
      <c r="BD150" s="12"/>
      <c r="BE150" s="12"/>
      <c r="BF150" s="12"/>
      <c r="BG150" s="12"/>
      <c r="BH150" s="12"/>
      <c r="BI150" s="12"/>
      <c r="BJ150" s="12"/>
      <c r="BK150" s="12"/>
      <c r="BL150" s="12"/>
      <c r="BM150" s="12"/>
      <c r="BN150" s="12"/>
      <c r="BO150" s="12"/>
      <c r="BP150" s="12"/>
      <c r="BQ150" s="12"/>
      <c r="BR150" s="12"/>
      <c r="BS150" s="12"/>
      <c r="BT150" s="12"/>
      <c r="BU150" s="12"/>
      <c r="BV150" s="12"/>
      <c r="BW150" s="12"/>
      <c r="BX150" s="12"/>
      <c r="BY150" s="12"/>
      <c r="BZ150" s="12"/>
      <c r="CA150" s="12"/>
      <c r="CB150" s="12"/>
      <c r="CC150" s="12"/>
    </row>
    <row r="151" spans="1:81" ht="15.75" x14ac:dyDescent="0.25">
      <c r="A151" s="20"/>
      <c r="B151" s="29"/>
      <c r="C151" s="29"/>
      <c r="D151" s="29"/>
      <c r="E151" s="29"/>
      <c r="F151" s="26"/>
      <c r="G151" s="13"/>
      <c r="H151" s="20"/>
      <c r="I151" s="22"/>
      <c r="J151" s="22"/>
      <c r="K151" s="22"/>
      <c r="L151" s="22"/>
      <c r="M151" s="24"/>
      <c r="N151" s="22"/>
      <c r="O151" s="20"/>
      <c r="P151" s="12"/>
      <c r="Q151" s="12"/>
      <c r="R151" s="12"/>
      <c r="S151" s="12"/>
      <c r="T151" s="12"/>
      <c r="U151" s="12"/>
      <c r="V151" s="12"/>
      <c r="W151" s="12"/>
      <c r="X151" s="12"/>
      <c r="Y151" s="12"/>
      <c r="Z151" s="12"/>
      <c r="AA151" s="12"/>
      <c r="AB151" s="12"/>
      <c r="AC151" s="12"/>
      <c r="AD151" s="12"/>
      <c r="AE151" s="12"/>
      <c r="AF151" s="12"/>
      <c r="AG151" s="12"/>
      <c r="AH151" s="12"/>
      <c r="AI151" s="12"/>
      <c r="AJ151" s="12"/>
      <c r="AK151" s="12"/>
      <c r="AL151" s="12"/>
      <c r="AM151" s="12"/>
      <c r="AN151" s="12"/>
      <c r="AO151" s="12"/>
      <c r="AP151" s="12"/>
      <c r="AQ151" s="12"/>
      <c r="AR151" s="12"/>
      <c r="AS151" s="12"/>
      <c r="AT151" s="12"/>
      <c r="AU151" s="12"/>
      <c r="AV151" s="12"/>
      <c r="AW151" s="12"/>
      <c r="AX151" s="12"/>
      <c r="AY151" s="12"/>
      <c r="AZ151" s="12"/>
      <c r="BA151" s="12"/>
      <c r="BB151" s="12"/>
      <c r="BC151" s="12"/>
      <c r="BD151" s="12"/>
      <c r="BE151" s="12"/>
      <c r="BF151" s="12"/>
      <c r="BG151" s="12"/>
      <c r="BH151" s="12"/>
      <c r="BI151" s="12"/>
      <c r="BJ151" s="12"/>
      <c r="BK151" s="12"/>
      <c r="BL151" s="12"/>
      <c r="BM151" s="12"/>
      <c r="BN151" s="12"/>
      <c r="BO151" s="12"/>
      <c r="BP151" s="12"/>
      <c r="BQ151" s="12"/>
      <c r="BR151" s="12"/>
      <c r="BS151" s="12"/>
      <c r="BT151" s="12"/>
      <c r="BU151" s="12"/>
      <c r="BV151" s="12"/>
      <c r="BW151" s="12"/>
      <c r="BX151" s="12"/>
      <c r="BY151" s="12"/>
      <c r="BZ151" s="12"/>
      <c r="CA151" s="12"/>
      <c r="CB151" s="12"/>
      <c r="CC151" s="12"/>
    </row>
    <row r="152" spans="1:81" ht="15.75" x14ac:dyDescent="0.25">
      <c r="A152" s="20"/>
      <c r="B152" s="29"/>
      <c r="C152" s="29"/>
      <c r="D152" s="29"/>
      <c r="E152" s="29"/>
      <c r="F152" s="26"/>
      <c r="G152" s="13"/>
      <c r="H152" s="20"/>
      <c r="I152" s="22"/>
      <c r="J152" s="22"/>
      <c r="K152" s="22"/>
      <c r="L152" s="22"/>
      <c r="M152" s="24"/>
      <c r="N152" s="22"/>
      <c r="O152" s="20"/>
      <c r="P152" s="12"/>
      <c r="Q152" s="12"/>
      <c r="R152" s="12"/>
      <c r="S152" s="12"/>
      <c r="T152" s="12"/>
      <c r="U152" s="12"/>
      <c r="V152" s="12"/>
      <c r="W152" s="12"/>
      <c r="X152" s="12"/>
      <c r="Y152" s="12"/>
      <c r="Z152" s="12"/>
      <c r="AA152" s="12"/>
      <c r="AB152" s="12"/>
      <c r="AC152" s="12"/>
      <c r="AD152" s="12"/>
      <c r="AE152" s="12"/>
      <c r="AF152" s="12"/>
      <c r="AG152" s="12"/>
      <c r="AH152" s="12"/>
      <c r="AI152" s="12"/>
      <c r="AJ152" s="12"/>
      <c r="AK152" s="12"/>
      <c r="AL152" s="12"/>
      <c r="AM152" s="12"/>
      <c r="AN152" s="12"/>
      <c r="AO152" s="12"/>
      <c r="AP152" s="12"/>
      <c r="AQ152" s="12"/>
      <c r="AR152" s="12"/>
      <c r="AS152" s="12"/>
      <c r="AT152" s="12"/>
      <c r="AU152" s="12"/>
      <c r="AV152" s="12"/>
      <c r="AW152" s="12"/>
      <c r="AX152" s="12"/>
      <c r="AY152" s="12"/>
      <c r="AZ152" s="12"/>
      <c r="BA152" s="12"/>
      <c r="BB152" s="12"/>
      <c r="BC152" s="12"/>
      <c r="BD152" s="12"/>
      <c r="BE152" s="12"/>
      <c r="BF152" s="12"/>
      <c r="BG152" s="12"/>
      <c r="BH152" s="12"/>
      <c r="BI152" s="12"/>
      <c r="BJ152" s="12"/>
      <c r="BK152" s="12"/>
      <c r="BL152" s="12"/>
      <c r="BM152" s="12"/>
      <c r="BN152" s="12"/>
      <c r="BO152" s="12"/>
      <c r="BP152" s="12"/>
      <c r="BQ152" s="12"/>
      <c r="BR152" s="12"/>
      <c r="BS152" s="12"/>
      <c r="BT152" s="12"/>
      <c r="BU152" s="12"/>
      <c r="BV152" s="12"/>
      <c r="BW152" s="12"/>
      <c r="BX152" s="12"/>
      <c r="BY152" s="12"/>
      <c r="BZ152" s="12"/>
      <c r="CA152" s="12"/>
      <c r="CB152" s="12"/>
      <c r="CC152" s="12"/>
    </row>
    <row r="153" spans="1:81" ht="15.75" x14ac:dyDescent="0.25">
      <c r="A153" s="20"/>
      <c r="B153" s="29"/>
      <c r="C153" s="29"/>
      <c r="D153" s="29"/>
      <c r="E153" s="29"/>
      <c r="F153" s="26"/>
      <c r="G153" s="13"/>
      <c r="H153" s="20"/>
      <c r="I153" s="22"/>
      <c r="J153" s="22"/>
      <c r="K153" s="22"/>
      <c r="L153" s="22"/>
      <c r="M153" s="24"/>
      <c r="N153" s="22"/>
      <c r="O153" s="20"/>
      <c r="P153" s="12"/>
      <c r="Q153" s="12"/>
      <c r="R153" s="12"/>
      <c r="S153" s="12"/>
      <c r="T153" s="12"/>
      <c r="U153" s="12"/>
      <c r="V153" s="12"/>
      <c r="W153" s="12"/>
      <c r="X153" s="12"/>
      <c r="Y153" s="12"/>
      <c r="Z153" s="12"/>
      <c r="AA153" s="12"/>
      <c r="AB153" s="12"/>
      <c r="AC153" s="12"/>
      <c r="AD153" s="12"/>
      <c r="AE153" s="12"/>
      <c r="AF153" s="12"/>
      <c r="AG153" s="12"/>
      <c r="AH153" s="12"/>
      <c r="AI153" s="12"/>
      <c r="AJ153" s="12"/>
      <c r="AK153" s="12"/>
      <c r="AL153" s="12"/>
      <c r="AM153" s="12"/>
      <c r="AN153" s="12"/>
      <c r="AO153" s="12"/>
      <c r="AP153" s="12"/>
      <c r="AQ153" s="12"/>
      <c r="AR153" s="12"/>
      <c r="AS153" s="12"/>
      <c r="AT153" s="12"/>
      <c r="AU153" s="12"/>
      <c r="AV153" s="12"/>
      <c r="AW153" s="12"/>
      <c r="AX153" s="12"/>
      <c r="AY153" s="12"/>
      <c r="AZ153" s="12"/>
      <c r="BA153" s="12"/>
      <c r="BB153" s="12"/>
      <c r="BC153" s="12"/>
      <c r="BD153" s="12"/>
      <c r="BE153" s="12"/>
      <c r="BF153" s="12"/>
      <c r="BG153" s="12"/>
      <c r="BH153" s="12"/>
      <c r="BI153" s="12"/>
      <c r="BJ153" s="12"/>
      <c r="BK153" s="12"/>
      <c r="BL153" s="12"/>
      <c r="BM153" s="12"/>
      <c r="BN153" s="12"/>
      <c r="BO153" s="12"/>
      <c r="BP153" s="12"/>
      <c r="BQ153" s="12"/>
      <c r="BR153" s="12"/>
      <c r="BS153" s="12"/>
      <c r="BT153" s="12"/>
      <c r="BU153" s="12"/>
      <c r="BV153" s="12"/>
      <c r="BW153" s="12"/>
      <c r="BX153" s="12"/>
      <c r="BY153" s="12"/>
      <c r="BZ153" s="12"/>
      <c r="CA153" s="12"/>
      <c r="CB153" s="12"/>
      <c r="CC153" s="12"/>
    </row>
    <row r="154" spans="1:81" ht="15.75" x14ac:dyDescent="0.25">
      <c r="A154" s="20"/>
      <c r="B154" s="29"/>
      <c r="C154" s="29"/>
      <c r="D154" s="29"/>
      <c r="E154" s="29"/>
      <c r="F154" s="26"/>
      <c r="G154" s="13"/>
      <c r="H154" s="20"/>
      <c r="I154" s="22"/>
      <c r="J154" s="22"/>
      <c r="K154" s="22"/>
      <c r="L154" s="22"/>
      <c r="M154" s="24"/>
      <c r="N154" s="22"/>
      <c r="O154" s="20"/>
      <c r="P154" s="12"/>
      <c r="Q154" s="12"/>
      <c r="R154" s="12"/>
      <c r="S154" s="12"/>
      <c r="T154" s="12"/>
      <c r="U154" s="12"/>
      <c r="V154" s="12"/>
      <c r="W154" s="12"/>
      <c r="X154" s="12"/>
      <c r="Y154" s="12"/>
      <c r="Z154" s="12"/>
      <c r="AA154" s="12"/>
      <c r="AB154" s="12"/>
      <c r="AC154" s="12"/>
      <c r="AD154" s="12"/>
      <c r="AE154" s="12"/>
      <c r="AF154" s="12"/>
      <c r="AG154" s="12"/>
      <c r="AH154" s="12"/>
      <c r="AI154" s="12"/>
      <c r="AJ154" s="12"/>
      <c r="AK154" s="12"/>
      <c r="AL154" s="12"/>
      <c r="AM154" s="12"/>
      <c r="AN154" s="12"/>
      <c r="AO154" s="12"/>
      <c r="AP154" s="12"/>
      <c r="AQ154" s="12"/>
      <c r="AR154" s="12"/>
      <c r="AS154" s="12"/>
      <c r="AT154" s="12"/>
      <c r="AU154" s="12"/>
      <c r="AV154" s="12"/>
      <c r="AW154" s="12"/>
      <c r="AX154" s="12"/>
      <c r="AY154" s="12"/>
      <c r="AZ154" s="12"/>
      <c r="BA154" s="12"/>
      <c r="BB154" s="12"/>
      <c r="BC154" s="12"/>
      <c r="BD154" s="12"/>
      <c r="BE154" s="12"/>
      <c r="BF154" s="12"/>
      <c r="BG154" s="12"/>
      <c r="BH154" s="12"/>
      <c r="BI154" s="12"/>
      <c r="BJ154" s="12"/>
      <c r="BK154" s="12"/>
      <c r="BL154" s="12"/>
      <c r="BM154" s="12"/>
      <c r="BN154" s="12"/>
      <c r="BO154" s="12"/>
      <c r="BP154" s="12"/>
      <c r="BQ154" s="12"/>
      <c r="BR154" s="12"/>
      <c r="BS154" s="12"/>
      <c r="BT154" s="12"/>
      <c r="BU154" s="12"/>
      <c r="BV154" s="12"/>
      <c r="BW154" s="12"/>
      <c r="BX154" s="12"/>
      <c r="BY154" s="12"/>
      <c r="BZ154" s="12"/>
      <c r="CA154" s="12"/>
      <c r="CB154" s="12"/>
      <c r="CC154" s="12"/>
    </row>
    <row r="155" spans="1:81" ht="15.75" x14ac:dyDescent="0.25">
      <c r="A155" s="20"/>
      <c r="B155" s="29"/>
      <c r="C155" s="29"/>
      <c r="D155" s="29"/>
      <c r="E155" s="29"/>
      <c r="F155" s="26"/>
      <c r="G155" s="13"/>
      <c r="H155" s="20"/>
      <c r="I155" s="22"/>
      <c r="J155" s="22"/>
      <c r="K155" s="22"/>
      <c r="L155" s="22"/>
      <c r="M155" s="24"/>
      <c r="N155" s="22"/>
      <c r="O155" s="20"/>
      <c r="P155" s="12"/>
      <c r="Q155" s="12"/>
      <c r="R155" s="12"/>
      <c r="S155" s="12"/>
      <c r="T155" s="12"/>
      <c r="U155" s="12"/>
      <c r="V155" s="12"/>
      <c r="W155" s="12"/>
      <c r="X155" s="12"/>
      <c r="Y155" s="12"/>
      <c r="Z155" s="12"/>
      <c r="AA155" s="12"/>
      <c r="AB155" s="12"/>
      <c r="AC155" s="12"/>
      <c r="AD155" s="12"/>
      <c r="AE155" s="12"/>
      <c r="AF155" s="12"/>
      <c r="AG155" s="12"/>
      <c r="AH155" s="12"/>
      <c r="AI155" s="12"/>
      <c r="AJ155" s="12"/>
      <c r="AK155" s="12"/>
      <c r="AL155" s="12"/>
      <c r="AM155" s="12"/>
      <c r="AN155" s="12"/>
      <c r="AO155" s="12"/>
      <c r="AP155" s="12"/>
      <c r="AQ155" s="12"/>
      <c r="AR155" s="12"/>
      <c r="AS155" s="12"/>
      <c r="AT155" s="12"/>
      <c r="AU155" s="12"/>
      <c r="AV155" s="12"/>
      <c r="AW155" s="12"/>
      <c r="AX155" s="12"/>
      <c r="AY155" s="12"/>
      <c r="AZ155" s="12"/>
      <c r="BA155" s="12"/>
      <c r="BB155" s="12"/>
      <c r="BC155" s="12"/>
      <c r="BD155" s="12"/>
      <c r="BE155" s="12"/>
      <c r="BF155" s="12"/>
      <c r="BG155" s="12"/>
      <c r="BH155" s="12"/>
      <c r="BI155" s="12"/>
      <c r="BJ155" s="12"/>
      <c r="BK155" s="12"/>
      <c r="BL155" s="12"/>
      <c r="BM155" s="12"/>
      <c r="BN155" s="12"/>
      <c r="BO155" s="12"/>
      <c r="BP155" s="12"/>
      <c r="BQ155" s="12"/>
      <c r="BR155" s="12"/>
      <c r="BS155" s="12"/>
      <c r="BT155" s="12"/>
      <c r="BU155" s="12"/>
      <c r="BV155" s="12"/>
      <c r="BW155" s="12"/>
      <c r="BX155" s="12"/>
      <c r="BY155" s="12"/>
      <c r="BZ155" s="12"/>
      <c r="CA155" s="12"/>
      <c r="CB155" s="12"/>
      <c r="CC155" s="12"/>
    </row>
    <row r="156" spans="1:81" ht="15.75" x14ac:dyDescent="0.25">
      <c r="A156" s="20"/>
      <c r="B156" s="29"/>
      <c r="C156" s="29"/>
      <c r="D156" s="29"/>
      <c r="E156" s="29"/>
      <c r="F156" s="26"/>
      <c r="G156" s="13"/>
      <c r="H156" s="20"/>
      <c r="I156" s="22"/>
      <c r="J156" s="22"/>
      <c r="K156" s="22"/>
      <c r="L156" s="22"/>
      <c r="M156" s="24"/>
      <c r="N156" s="22"/>
      <c r="O156" s="20"/>
      <c r="P156" s="12"/>
      <c r="Q156" s="12"/>
      <c r="R156" s="12"/>
      <c r="S156" s="12"/>
      <c r="T156" s="12"/>
      <c r="U156" s="12"/>
      <c r="V156" s="12"/>
      <c r="W156" s="12"/>
      <c r="X156" s="12"/>
      <c r="Y156" s="12"/>
      <c r="Z156" s="12"/>
      <c r="AA156" s="12"/>
      <c r="AB156" s="12"/>
      <c r="AC156" s="12"/>
      <c r="AD156" s="12"/>
      <c r="AE156" s="12"/>
      <c r="AF156" s="12"/>
      <c r="AG156" s="12"/>
      <c r="AH156" s="12"/>
      <c r="AI156" s="12"/>
      <c r="AJ156" s="12"/>
      <c r="AK156" s="12"/>
      <c r="AL156" s="12"/>
      <c r="AM156" s="12"/>
      <c r="AN156" s="12"/>
      <c r="AO156" s="12"/>
      <c r="AP156" s="12"/>
      <c r="AQ156" s="12"/>
      <c r="AR156" s="12"/>
      <c r="AS156" s="12"/>
      <c r="AT156" s="12"/>
      <c r="AU156" s="12"/>
      <c r="AV156" s="12"/>
      <c r="AW156" s="12"/>
      <c r="AX156" s="12"/>
      <c r="AY156" s="12"/>
      <c r="AZ156" s="12"/>
      <c r="BA156" s="12"/>
      <c r="BB156" s="12"/>
      <c r="BC156" s="12"/>
      <c r="BD156" s="12"/>
      <c r="BE156" s="12"/>
      <c r="BF156" s="12"/>
      <c r="BG156" s="12"/>
      <c r="BH156" s="12"/>
      <c r="BI156" s="12"/>
      <c r="BJ156" s="12"/>
      <c r="BK156" s="12"/>
      <c r="BL156" s="12"/>
      <c r="BM156" s="12"/>
      <c r="BN156" s="12"/>
      <c r="BO156" s="12"/>
      <c r="BP156" s="12"/>
      <c r="BQ156" s="12"/>
      <c r="BR156" s="12"/>
      <c r="BS156" s="12"/>
      <c r="BT156" s="12"/>
      <c r="BU156" s="12"/>
      <c r="BV156" s="12"/>
      <c r="BW156" s="12"/>
      <c r="BX156" s="12"/>
      <c r="BY156" s="12"/>
      <c r="BZ156" s="12"/>
      <c r="CA156" s="12"/>
      <c r="CB156" s="12"/>
      <c r="CC156" s="12"/>
    </row>
    <row r="157" spans="1:81" ht="15.75" x14ac:dyDescent="0.25">
      <c r="A157" s="20"/>
      <c r="B157" s="29"/>
      <c r="C157" s="29"/>
      <c r="D157" s="29"/>
      <c r="E157" s="29"/>
      <c r="F157" s="26"/>
      <c r="G157" s="13"/>
      <c r="H157" s="20"/>
      <c r="I157" s="22"/>
      <c r="J157" s="22"/>
      <c r="K157" s="22"/>
      <c r="L157" s="22"/>
      <c r="M157" s="24"/>
      <c r="N157" s="22"/>
      <c r="O157" s="20"/>
      <c r="P157" s="12"/>
      <c r="Q157" s="12"/>
      <c r="R157" s="12"/>
      <c r="S157" s="12"/>
      <c r="T157" s="12"/>
      <c r="U157" s="12"/>
      <c r="V157" s="12"/>
      <c r="W157" s="12"/>
      <c r="X157" s="12"/>
      <c r="Y157" s="12"/>
      <c r="Z157" s="12"/>
      <c r="AA157" s="12"/>
      <c r="AB157" s="12"/>
      <c r="AC157" s="12"/>
      <c r="AD157" s="12"/>
      <c r="AE157" s="12"/>
      <c r="AF157" s="12"/>
      <c r="AG157" s="12"/>
      <c r="AH157" s="12"/>
      <c r="AI157" s="12"/>
      <c r="AJ157" s="12"/>
      <c r="AK157" s="12"/>
      <c r="AL157" s="12"/>
      <c r="AM157" s="12"/>
      <c r="AN157" s="12"/>
      <c r="AO157" s="12"/>
      <c r="AP157" s="12"/>
      <c r="AQ157" s="12"/>
      <c r="AR157" s="12"/>
      <c r="AS157" s="12"/>
      <c r="AT157" s="12"/>
      <c r="AU157" s="12"/>
      <c r="AV157" s="12"/>
      <c r="AW157" s="12"/>
      <c r="AX157" s="12"/>
      <c r="AY157" s="12"/>
      <c r="AZ157" s="12"/>
      <c r="BA157" s="12"/>
      <c r="BB157" s="12"/>
      <c r="BC157" s="12"/>
      <c r="BD157" s="12"/>
      <c r="BE157" s="12"/>
      <c r="BF157" s="12"/>
      <c r="BG157" s="12"/>
      <c r="BH157" s="12"/>
      <c r="BI157" s="12"/>
      <c r="BJ157" s="12"/>
      <c r="BK157" s="12"/>
      <c r="BL157" s="12"/>
      <c r="BM157" s="12"/>
      <c r="BN157" s="12"/>
      <c r="BO157" s="12"/>
      <c r="BP157" s="12"/>
      <c r="BQ157" s="12"/>
      <c r="BR157" s="12"/>
      <c r="BS157" s="12"/>
      <c r="BT157" s="12"/>
      <c r="BU157" s="12"/>
      <c r="BV157" s="12"/>
      <c r="BW157" s="12"/>
      <c r="BX157" s="12"/>
      <c r="BY157" s="12"/>
      <c r="BZ157" s="12"/>
      <c r="CA157" s="12"/>
      <c r="CB157" s="12"/>
      <c r="CC157" s="12"/>
    </row>
    <row r="158" spans="1:81" ht="15.75" x14ac:dyDescent="0.25">
      <c r="A158" s="20"/>
      <c r="B158" s="29"/>
      <c r="C158" s="29"/>
      <c r="D158" s="29"/>
      <c r="E158" s="29"/>
      <c r="F158" s="26"/>
      <c r="G158" s="13"/>
      <c r="H158" s="20"/>
      <c r="I158" s="22"/>
      <c r="J158" s="22"/>
      <c r="K158" s="22"/>
      <c r="L158" s="22"/>
      <c r="M158" s="24"/>
      <c r="N158" s="22"/>
      <c r="O158" s="20"/>
      <c r="P158" s="12"/>
      <c r="Q158" s="12"/>
      <c r="R158" s="12"/>
      <c r="S158" s="12"/>
      <c r="T158" s="12"/>
      <c r="U158" s="12"/>
      <c r="V158" s="12"/>
      <c r="W158" s="12"/>
      <c r="X158" s="12"/>
      <c r="Y158" s="12"/>
      <c r="Z158" s="12"/>
      <c r="AA158" s="12"/>
      <c r="AB158" s="12"/>
      <c r="AC158" s="12"/>
      <c r="AD158" s="12"/>
      <c r="AE158" s="12"/>
      <c r="AF158" s="12"/>
      <c r="AG158" s="12"/>
      <c r="AH158" s="12"/>
      <c r="AI158" s="12"/>
      <c r="AJ158" s="12"/>
      <c r="AK158" s="12"/>
      <c r="AL158" s="12"/>
      <c r="AM158" s="12"/>
      <c r="AN158" s="12"/>
      <c r="AO158" s="12"/>
      <c r="AP158" s="12"/>
      <c r="AQ158" s="12"/>
      <c r="AR158" s="12"/>
      <c r="AS158" s="12"/>
      <c r="AT158" s="12"/>
      <c r="AU158" s="12"/>
      <c r="AV158" s="12"/>
      <c r="AW158" s="12"/>
      <c r="AX158" s="12"/>
      <c r="AY158" s="12"/>
      <c r="AZ158" s="12"/>
      <c r="BA158" s="12"/>
      <c r="BB158" s="12"/>
      <c r="BC158" s="12"/>
      <c r="BD158" s="12"/>
      <c r="BE158" s="12"/>
      <c r="BF158" s="12"/>
      <c r="BG158" s="12"/>
      <c r="BH158" s="12"/>
      <c r="BI158" s="12"/>
      <c r="BJ158" s="12"/>
      <c r="BK158" s="12"/>
      <c r="BL158" s="12"/>
      <c r="BM158" s="12"/>
      <c r="BN158" s="12"/>
      <c r="BO158" s="12"/>
      <c r="BP158" s="12"/>
      <c r="BQ158" s="12"/>
      <c r="BR158" s="12"/>
      <c r="BS158" s="12"/>
      <c r="BT158" s="12"/>
      <c r="BU158" s="12"/>
      <c r="BV158" s="12"/>
      <c r="BW158" s="12"/>
      <c r="BX158" s="12"/>
      <c r="BY158" s="12"/>
      <c r="BZ158" s="12"/>
      <c r="CA158" s="12"/>
      <c r="CB158" s="12"/>
      <c r="CC158" s="12"/>
    </row>
    <row r="159" spans="1:81" ht="15.75" x14ac:dyDescent="0.25">
      <c r="A159" s="20"/>
      <c r="B159" s="29"/>
      <c r="C159" s="29"/>
      <c r="D159" s="29"/>
      <c r="E159" s="29"/>
      <c r="F159" s="26"/>
      <c r="G159" s="13"/>
      <c r="H159" s="20"/>
      <c r="I159" s="22"/>
      <c r="J159" s="22"/>
      <c r="K159" s="22"/>
      <c r="L159" s="22"/>
      <c r="M159" s="24"/>
      <c r="N159" s="22"/>
      <c r="O159" s="20"/>
      <c r="P159" s="12"/>
      <c r="Q159" s="12"/>
      <c r="R159" s="12"/>
      <c r="S159" s="12"/>
      <c r="T159" s="12"/>
      <c r="U159" s="12"/>
      <c r="V159" s="12"/>
      <c r="W159" s="12"/>
      <c r="X159" s="12"/>
      <c r="Y159" s="12"/>
      <c r="Z159" s="12"/>
      <c r="AA159" s="12"/>
      <c r="AB159" s="12"/>
      <c r="AC159" s="12"/>
      <c r="AD159" s="12"/>
      <c r="AE159" s="12"/>
      <c r="AF159" s="12"/>
      <c r="AG159" s="12"/>
      <c r="AH159" s="12"/>
      <c r="AI159" s="12"/>
      <c r="AJ159" s="12"/>
      <c r="AK159" s="12"/>
      <c r="AL159" s="12"/>
      <c r="AM159" s="12"/>
      <c r="AN159" s="12"/>
      <c r="AO159" s="12"/>
      <c r="AP159" s="12"/>
      <c r="AQ159" s="12"/>
      <c r="AR159" s="12"/>
      <c r="AS159" s="12"/>
      <c r="AT159" s="12"/>
      <c r="AU159" s="12"/>
      <c r="AV159" s="12"/>
      <c r="AW159" s="12"/>
      <c r="AX159" s="12"/>
      <c r="AY159" s="12"/>
      <c r="AZ159" s="12"/>
      <c r="BA159" s="12"/>
      <c r="BB159" s="12"/>
      <c r="BC159" s="12"/>
      <c r="BD159" s="12"/>
      <c r="BE159" s="12"/>
      <c r="BF159" s="12"/>
      <c r="BG159" s="12"/>
      <c r="BH159" s="12"/>
      <c r="BI159" s="12"/>
      <c r="BJ159" s="12"/>
      <c r="BK159" s="12"/>
      <c r="BL159" s="12"/>
      <c r="BM159" s="12"/>
      <c r="BN159" s="12"/>
      <c r="BO159" s="12"/>
      <c r="BP159" s="12"/>
      <c r="BQ159" s="12"/>
      <c r="BR159" s="12"/>
      <c r="BS159" s="12"/>
      <c r="BT159" s="12"/>
      <c r="BU159" s="12"/>
      <c r="BV159" s="12"/>
      <c r="BW159" s="12"/>
      <c r="BX159" s="12"/>
      <c r="BY159" s="12"/>
      <c r="BZ159" s="12"/>
      <c r="CA159" s="12"/>
      <c r="CB159" s="12"/>
      <c r="CC159" s="12"/>
    </row>
    <row r="160" spans="1:81" ht="15.75" x14ac:dyDescent="0.25">
      <c r="A160" s="20"/>
      <c r="B160" s="29"/>
      <c r="C160" s="29"/>
      <c r="D160" s="29"/>
      <c r="E160" s="29"/>
      <c r="F160" s="26"/>
      <c r="G160" s="13"/>
      <c r="H160" s="20"/>
      <c r="I160" s="22"/>
      <c r="J160" s="22"/>
      <c r="K160" s="22"/>
      <c r="L160" s="22"/>
      <c r="M160" s="24"/>
      <c r="N160" s="22"/>
      <c r="O160" s="20"/>
      <c r="P160" s="12"/>
      <c r="Q160" s="12"/>
      <c r="R160" s="12"/>
      <c r="S160" s="12"/>
      <c r="T160" s="12"/>
      <c r="U160" s="12"/>
      <c r="V160" s="12"/>
      <c r="W160" s="12"/>
      <c r="X160" s="12"/>
      <c r="Y160" s="12"/>
      <c r="Z160" s="12"/>
      <c r="AA160" s="12"/>
      <c r="AB160" s="12"/>
      <c r="AC160" s="12"/>
      <c r="AD160" s="12"/>
      <c r="AE160" s="12"/>
      <c r="AF160" s="12"/>
      <c r="AG160" s="12"/>
      <c r="AH160" s="12"/>
      <c r="AI160" s="12"/>
      <c r="AJ160" s="12"/>
      <c r="AK160" s="12"/>
      <c r="AL160" s="12"/>
      <c r="AM160" s="12"/>
      <c r="AN160" s="12"/>
      <c r="AO160" s="12"/>
      <c r="AP160" s="12"/>
      <c r="AQ160" s="12"/>
      <c r="AR160" s="12"/>
      <c r="AS160" s="12"/>
      <c r="AT160" s="12"/>
      <c r="AU160" s="12"/>
      <c r="AV160" s="12"/>
      <c r="AW160" s="12"/>
      <c r="AX160" s="12"/>
      <c r="AY160" s="12"/>
      <c r="AZ160" s="12"/>
      <c r="BA160" s="12"/>
      <c r="BB160" s="12"/>
      <c r="BC160" s="12"/>
      <c r="BD160" s="12"/>
      <c r="BE160" s="12"/>
      <c r="BF160" s="12"/>
      <c r="BG160" s="12"/>
      <c r="BH160" s="12"/>
      <c r="BI160" s="12"/>
      <c r="BJ160" s="12"/>
      <c r="BK160" s="12"/>
      <c r="BL160" s="12"/>
      <c r="BM160" s="12"/>
      <c r="BN160" s="12"/>
      <c r="BO160" s="12"/>
      <c r="BP160" s="12"/>
      <c r="BQ160" s="12"/>
      <c r="BR160" s="12"/>
      <c r="BS160" s="12"/>
      <c r="BT160" s="12"/>
      <c r="BU160" s="12"/>
      <c r="BV160" s="12"/>
      <c r="BW160" s="12"/>
      <c r="BX160" s="12"/>
      <c r="BY160" s="12"/>
      <c r="BZ160" s="12"/>
      <c r="CA160" s="12"/>
      <c r="CB160" s="12"/>
      <c r="CC160" s="12"/>
    </row>
    <row r="161" spans="1:81" ht="15.75" x14ac:dyDescent="0.25">
      <c r="A161" s="20"/>
      <c r="B161" s="29"/>
      <c r="C161" s="29"/>
      <c r="D161" s="29"/>
      <c r="E161" s="29"/>
      <c r="F161" s="26"/>
      <c r="G161" s="13"/>
      <c r="H161" s="20"/>
      <c r="I161" s="22"/>
      <c r="J161" s="22"/>
      <c r="K161" s="22"/>
      <c r="L161" s="22"/>
      <c r="M161" s="24"/>
      <c r="N161" s="22"/>
      <c r="O161" s="20"/>
      <c r="P161" s="12"/>
      <c r="Q161" s="12"/>
      <c r="R161" s="12"/>
      <c r="S161" s="12"/>
      <c r="T161" s="12"/>
      <c r="U161" s="12"/>
      <c r="V161" s="12"/>
      <c r="W161" s="12"/>
      <c r="X161" s="12"/>
      <c r="Y161" s="12"/>
      <c r="Z161" s="12"/>
      <c r="AA161" s="12"/>
      <c r="AB161" s="12"/>
      <c r="AC161" s="12"/>
      <c r="AD161" s="12"/>
      <c r="AE161" s="12"/>
      <c r="AF161" s="12"/>
      <c r="AG161" s="12"/>
      <c r="AH161" s="12"/>
      <c r="AI161" s="12"/>
      <c r="AJ161" s="12"/>
      <c r="AK161" s="12"/>
      <c r="AL161" s="12"/>
      <c r="AM161" s="12"/>
      <c r="AN161" s="12"/>
      <c r="AO161" s="12"/>
      <c r="AP161" s="12"/>
      <c r="AQ161" s="12"/>
      <c r="AR161" s="12"/>
      <c r="AS161" s="12"/>
      <c r="AT161" s="12"/>
      <c r="AU161" s="12"/>
      <c r="AV161" s="12"/>
      <c r="AW161" s="12"/>
      <c r="AX161" s="12"/>
      <c r="AY161" s="12"/>
      <c r="AZ161" s="12"/>
      <c r="BA161" s="12"/>
      <c r="BB161" s="12"/>
      <c r="BC161" s="12"/>
      <c r="BD161" s="12"/>
      <c r="BE161" s="12"/>
      <c r="BF161" s="12"/>
      <c r="BG161" s="12"/>
      <c r="BH161" s="12"/>
      <c r="BI161" s="12"/>
      <c r="BJ161" s="12"/>
      <c r="BK161" s="12"/>
      <c r="BL161" s="12"/>
      <c r="BM161" s="12"/>
      <c r="BN161" s="12"/>
      <c r="BO161" s="12"/>
      <c r="BP161" s="12"/>
      <c r="BQ161" s="12"/>
      <c r="BR161" s="12"/>
      <c r="BS161" s="12"/>
      <c r="BT161" s="12"/>
      <c r="BU161" s="12"/>
      <c r="BV161" s="12"/>
      <c r="BW161" s="12"/>
      <c r="BX161" s="12"/>
      <c r="BY161" s="12"/>
      <c r="BZ161" s="12"/>
      <c r="CA161" s="12"/>
      <c r="CB161" s="12"/>
      <c r="CC161" s="12"/>
    </row>
    <row r="162" spans="1:81" ht="15.75" x14ac:dyDescent="0.25">
      <c r="A162" s="20"/>
      <c r="B162" s="29"/>
      <c r="C162" s="29"/>
      <c r="D162" s="29"/>
      <c r="E162" s="29"/>
      <c r="F162" s="26"/>
      <c r="G162" s="13"/>
      <c r="H162" s="20"/>
      <c r="I162" s="22"/>
      <c r="J162" s="22"/>
      <c r="K162" s="22"/>
      <c r="L162" s="22"/>
      <c r="M162" s="24"/>
      <c r="N162" s="22"/>
      <c r="O162" s="20"/>
      <c r="P162" s="12"/>
      <c r="Q162" s="12"/>
      <c r="R162" s="12"/>
      <c r="S162" s="12"/>
      <c r="T162" s="12"/>
      <c r="U162" s="12"/>
      <c r="V162" s="12"/>
      <c r="W162" s="12"/>
      <c r="X162" s="12"/>
      <c r="Y162" s="12"/>
      <c r="Z162" s="12"/>
      <c r="AA162" s="12"/>
      <c r="AB162" s="12"/>
      <c r="AC162" s="12"/>
      <c r="AD162" s="12"/>
      <c r="AE162" s="12"/>
      <c r="AF162" s="12"/>
      <c r="AG162" s="12"/>
      <c r="AH162" s="12"/>
      <c r="AI162" s="12"/>
      <c r="AJ162" s="12"/>
      <c r="AK162" s="12"/>
      <c r="AL162" s="12"/>
      <c r="AM162" s="12"/>
      <c r="AN162" s="12"/>
      <c r="AO162" s="12"/>
      <c r="AP162" s="12"/>
      <c r="AQ162" s="12"/>
      <c r="AR162" s="12"/>
      <c r="AS162" s="12"/>
      <c r="AT162" s="12"/>
      <c r="AU162" s="12"/>
      <c r="AV162" s="12"/>
      <c r="AW162" s="12"/>
      <c r="AX162" s="12"/>
      <c r="AY162" s="12"/>
      <c r="AZ162" s="12"/>
      <c r="BA162" s="12"/>
      <c r="BB162" s="12"/>
      <c r="BC162" s="12"/>
      <c r="BD162" s="12"/>
      <c r="BE162" s="12"/>
      <c r="BF162" s="12"/>
      <c r="BG162" s="12"/>
      <c r="BH162" s="12"/>
      <c r="BI162" s="12"/>
      <c r="BJ162" s="12"/>
      <c r="BK162" s="12"/>
      <c r="BL162" s="12"/>
      <c r="BM162" s="12"/>
      <c r="BN162" s="12"/>
      <c r="BO162" s="12"/>
      <c r="BP162" s="12"/>
      <c r="BQ162" s="12"/>
      <c r="BR162" s="12"/>
      <c r="BS162" s="12"/>
      <c r="BT162" s="12"/>
      <c r="BU162" s="12"/>
      <c r="BV162" s="12"/>
      <c r="BW162" s="12"/>
      <c r="BX162" s="12"/>
      <c r="BY162" s="12"/>
      <c r="BZ162" s="12"/>
      <c r="CA162" s="12"/>
      <c r="CB162" s="12"/>
      <c r="CC162" s="12"/>
    </row>
    <row r="163" spans="1:81" ht="15.75" x14ac:dyDescent="0.25">
      <c r="A163" s="20"/>
      <c r="B163" s="29"/>
      <c r="C163" s="29"/>
      <c r="D163" s="29"/>
      <c r="E163" s="29"/>
      <c r="F163" s="26"/>
      <c r="G163" s="13"/>
      <c r="H163" s="20"/>
      <c r="I163" s="22"/>
      <c r="J163" s="22"/>
      <c r="K163" s="22"/>
      <c r="L163" s="22"/>
      <c r="M163" s="24"/>
      <c r="N163" s="22"/>
      <c r="O163" s="20"/>
      <c r="P163" s="12"/>
      <c r="Q163" s="12"/>
      <c r="R163" s="12"/>
      <c r="S163" s="12"/>
      <c r="T163" s="12"/>
      <c r="U163" s="12"/>
      <c r="V163" s="12"/>
      <c r="W163" s="12"/>
      <c r="X163" s="12"/>
      <c r="Y163" s="12"/>
      <c r="Z163" s="12"/>
      <c r="AA163" s="12"/>
      <c r="AB163" s="12"/>
      <c r="AC163" s="12"/>
      <c r="AD163" s="12"/>
      <c r="AE163" s="12"/>
      <c r="AF163" s="12"/>
      <c r="AG163" s="12"/>
      <c r="AH163" s="12"/>
      <c r="AI163" s="12"/>
      <c r="AJ163" s="12"/>
      <c r="AK163" s="12"/>
      <c r="AL163" s="12"/>
      <c r="AM163" s="12"/>
      <c r="AN163" s="12"/>
      <c r="AO163" s="12"/>
      <c r="AP163" s="12"/>
      <c r="AQ163" s="12"/>
      <c r="AR163" s="12"/>
      <c r="AS163" s="12"/>
      <c r="AT163" s="12"/>
      <c r="AU163" s="12"/>
      <c r="AV163" s="12"/>
      <c r="AW163" s="12"/>
      <c r="AX163" s="12"/>
      <c r="AY163" s="12"/>
      <c r="AZ163" s="12"/>
      <c r="BA163" s="12"/>
      <c r="BB163" s="12"/>
      <c r="BC163" s="12"/>
      <c r="BD163" s="12"/>
      <c r="BE163" s="12"/>
      <c r="BF163" s="12"/>
      <c r="BG163" s="12"/>
      <c r="BH163" s="12"/>
      <c r="BI163" s="12"/>
      <c r="BJ163" s="12"/>
      <c r="BK163" s="12"/>
      <c r="BL163" s="12"/>
      <c r="BM163" s="12"/>
      <c r="BN163" s="12"/>
      <c r="BO163" s="12"/>
      <c r="BP163" s="12"/>
      <c r="BQ163" s="12"/>
      <c r="BR163" s="12"/>
      <c r="BS163" s="12"/>
      <c r="BT163" s="12"/>
      <c r="BU163" s="12"/>
      <c r="BV163" s="12"/>
      <c r="BW163" s="12"/>
      <c r="BX163" s="12"/>
      <c r="BY163" s="12"/>
      <c r="BZ163" s="12"/>
      <c r="CA163" s="12"/>
      <c r="CB163" s="12"/>
      <c r="CC163" s="12"/>
    </row>
    <row r="164" spans="1:81" ht="15.75" x14ac:dyDescent="0.25">
      <c r="A164" s="20"/>
      <c r="B164" s="29"/>
      <c r="C164" s="29"/>
      <c r="D164" s="29"/>
      <c r="E164" s="29"/>
      <c r="F164" s="26"/>
      <c r="G164" s="13"/>
      <c r="H164" s="20"/>
      <c r="I164" s="22"/>
      <c r="J164" s="22"/>
      <c r="K164" s="22"/>
      <c r="L164" s="22"/>
      <c r="M164" s="24"/>
      <c r="N164" s="22"/>
      <c r="O164" s="20"/>
      <c r="P164" s="12"/>
      <c r="Q164" s="12"/>
      <c r="R164" s="12"/>
      <c r="S164" s="12"/>
      <c r="T164" s="12"/>
      <c r="U164" s="12"/>
      <c r="V164" s="12"/>
      <c r="W164" s="12"/>
      <c r="X164" s="12"/>
      <c r="Y164" s="12"/>
      <c r="Z164" s="12"/>
      <c r="AA164" s="12"/>
      <c r="AB164" s="12"/>
      <c r="AC164" s="12"/>
      <c r="AD164" s="12"/>
      <c r="AE164" s="12"/>
      <c r="AF164" s="12"/>
      <c r="AG164" s="12"/>
      <c r="AH164" s="12"/>
      <c r="AI164" s="12"/>
      <c r="AJ164" s="12"/>
      <c r="AK164" s="12"/>
      <c r="AL164" s="12"/>
      <c r="AM164" s="12"/>
      <c r="AN164" s="12"/>
      <c r="AO164" s="12"/>
      <c r="AP164" s="12"/>
      <c r="AQ164" s="12"/>
      <c r="AR164" s="12"/>
      <c r="AS164" s="12"/>
      <c r="AT164" s="12"/>
      <c r="AU164" s="12"/>
      <c r="AV164" s="12"/>
      <c r="AW164" s="12"/>
      <c r="AX164" s="12"/>
      <c r="AY164" s="12"/>
      <c r="AZ164" s="12"/>
      <c r="BA164" s="12"/>
      <c r="BB164" s="12"/>
      <c r="BC164" s="12"/>
      <c r="BD164" s="12"/>
      <c r="BE164" s="12"/>
      <c r="BF164" s="12"/>
      <c r="BG164" s="12"/>
      <c r="BH164" s="12"/>
      <c r="BI164" s="12"/>
      <c r="BJ164" s="12"/>
      <c r="BK164" s="12"/>
      <c r="BL164" s="12"/>
      <c r="BM164" s="12"/>
      <c r="BN164" s="12"/>
      <c r="BO164" s="12"/>
      <c r="BP164" s="12"/>
      <c r="BQ164" s="12"/>
      <c r="BR164" s="12"/>
      <c r="BS164" s="12"/>
      <c r="BT164" s="12"/>
      <c r="BU164" s="12"/>
      <c r="BV164" s="12"/>
      <c r="BW164" s="12"/>
      <c r="BX164" s="12"/>
      <c r="BY164" s="12"/>
      <c r="BZ164" s="12"/>
      <c r="CA164" s="12"/>
      <c r="CB164" s="12"/>
      <c r="CC164" s="12"/>
    </row>
    <row r="165" spans="1:81" ht="15.75" x14ac:dyDescent="0.25">
      <c r="A165" s="20"/>
      <c r="B165" s="29"/>
      <c r="C165" s="29"/>
      <c r="D165" s="29"/>
      <c r="E165" s="29"/>
      <c r="F165" s="26"/>
      <c r="G165" s="13"/>
      <c r="H165" s="20"/>
      <c r="I165" s="22"/>
      <c r="J165" s="22"/>
      <c r="K165" s="22"/>
      <c r="L165" s="22"/>
      <c r="M165" s="24"/>
      <c r="N165" s="22"/>
      <c r="O165" s="20"/>
      <c r="P165" s="12"/>
      <c r="Q165" s="12"/>
      <c r="R165" s="12"/>
      <c r="S165" s="12"/>
      <c r="T165" s="12"/>
      <c r="U165" s="12"/>
      <c r="V165" s="12"/>
      <c r="W165" s="12"/>
      <c r="X165" s="12"/>
      <c r="Y165" s="12"/>
      <c r="Z165" s="12"/>
      <c r="AA165" s="12"/>
      <c r="AB165" s="12"/>
      <c r="AC165" s="12"/>
      <c r="AD165" s="12"/>
      <c r="AE165" s="12"/>
      <c r="AF165" s="12"/>
      <c r="AG165" s="12"/>
      <c r="AH165" s="12"/>
      <c r="AI165" s="12"/>
      <c r="AJ165" s="12"/>
      <c r="AK165" s="12"/>
      <c r="AL165" s="12"/>
      <c r="AM165" s="12"/>
      <c r="AN165" s="12"/>
      <c r="AO165" s="12"/>
      <c r="AP165" s="12"/>
      <c r="AQ165" s="12"/>
      <c r="AR165" s="12"/>
      <c r="AS165" s="12"/>
      <c r="AT165" s="12"/>
      <c r="AU165" s="12"/>
      <c r="AV165" s="12"/>
      <c r="AW165" s="12"/>
      <c r="AX165" s="12"/>
      <c r="AY165" s="12"/>
      <c r="AZ165" s="12"/>
      <c r="BA165" s="12"/>
      <c r="BB165" s="12"/>
      <c r="BC165" s="12"/>
      <c r="BD165" s="12"/>
      <c r="BE165" s="12"/>
      <c r="BF165" s="12"/>
      <c r="BG165" s="12"/>
      <c r="BH165" s="12"/>
      <c r="BI165" s="12"/>
      <c r="BJ165" s="12"/>
      <c r="BK165" s="12"/>
      <c r="BL165" s="12"/>
      <c r="BM165" s="12"/>
      <c r="BN165" s="12"/>
      <c r="BO165" s="12"/>
      <c r="BP165" s="12"/>
      <c r="BQ165" s="12"/>
      <c r="BR165" s="12"/>
      <c r="BS165" s="12"/>
      <c r="BT165" s="12"/>
      <c r="BU165" s="12"/>
      <c r="BV165" s="12"/>
      <c r="BW165" s="12"/>
      <c r="BX165" s="12"/>
      <c r="BY165" s="12"/>
      <c r="BZ165" s="12"/>
      <c r="CA165" s="12"/>
      <c r="CB165" s="12"/>
      <c r="CC165" s="12"/>
    </row>
    <row r="166" spans="1:81" ht="15.75" x14ac:dyDescent="0.25">
      <c r="A166" s="20"/>
      <c r="B166" s="29"/>
      <c r="C166" s="29"/>
      <c r="D166" s="29"/>
      <c r="E166" s="29"/>
      <c r="F166" s="26"/>
      <c r="G166" s="13"/>
      <c r="H166" s="20"/>
      <c r="I166" s="22"/>
      <c r="J166" s="22"/>
      <c r="K166" s="22"/>
      <c r="L166" s="22"/>
      <c r="M166" s="24"/>
      <c r="N166" s="22"/>
      <c r="O166" s="20"/>
      <c r="P166" s="12"/>
      <c r="Q166" s="12"/>
      <c r="R166" s="12"/>
      <c r="S166" s="12"/>
      <c r="T166" s="12"/>
      <c r="U166" s="12"/>
      <c r="V166" s="12"/>
      <c r="W166" s="12"/>
      <c r="X166" s="12"/>
      <c r="Y166" s="12"/>
      <c r="Z166" s="12"/>
      <c r="AA166" s="12"/>
      <c r="AB166" s="12"/>
      <c r="AC166" s="12"/>
      <c r="AD166" s="12"/>
      <c r="AE166" s="12"/>
      <c r="AF166" s="12"/>
      <c r="AG166" s="12"/>
      <c r="AH166" s="12"/>
      <c r="AI166" s="12"/>
      <c r="AJ166" s="12"/>
      <c r="AK166" s="12"/>
      <c r="AL166" s="12"/>
      <c r="AM166" s="12"/>
      <c r="AN166" s="12"/>
      <c r="AO166" s="12"/>
      <c r="AP166" s="12"/>
      <c r="AQ166" s="12"/>
      <c r="AR166" s="12"/>
      <c r="AS166" s="12"/>
      <c r="AT166" s="12"/>
      <c r="AU166" s="12"/>
      <c r="AV166" s="12"/>
      <c r="AW166" s="12"/>
      <c r="AX166" s="12"/>
      <c r="AY166" s="12"/>
      <c r="AZ166" s="12"/>
      <c r="BA166" s="12"/>
      <c r="BB166" s="12"/>
      <c r="BC166" s="12"/>
      <c r="BD166" s="12"/>
      <c r="BE166" s="12"/>
      <c r="BF166" s="12"/>
      <c r="BG166" s="12"/>
      <c r="BH166" s="12"/>
      <c r="BI166" s="12"/>
      <c r="BJ166" s="12"/>
      <c r="BK166" s="12"/>
      <c r="BL166" s="12"/>
      <c r="BM166" s="12"/>
      <c r="BN166" s="12"/>
      <c r="BO166" s="12"/>
      <c r="BP166" s="12"/>
      <c r="BQ166" s="12"/>
      <c r="BR166" s="12"/>
      <c r="BS166" s="12"/>
      <c r="BT166" s="12"/>
      <c r="BU166" s="12"/>
      <c r="BV166" s="12"/>
      <c r="BW166" s="12"/>
      <c r="BX166" s="12"/>
      <c r="BY166" s="12"/>
      <c r="BZ166" s="12"/>
      <c r="CA166" s="12"/>
      <c r="CB166" s="12"/>
      <c r="CC166" s="12"/>
    </row>
    <row r="167" spans="1:81" ht="15.75" x14ac:dyDescent="0.25">
      <c r="A167" s="20"/>
      <c r="B167" s="29"/>
      <c r="C167" s="29"/>
      <c r="D167" s="29"/>
      <c r="E167" s="29"/>
      <c r="F167" s="26"/>
      <c r="G167" s="13"/>
      <c r="H167" s="20"/>
      <c r="I167" s="22"/>
      <c r="J167" s="22"/>
      <c r="K167" s="22"/>
      <c r="L167" s="22"/>
      <c r="M167" s="24"/>
      <c r="N167" s="22"/>
      <c r="O167" s="20"/>
      <c r="P167" s="12"/>
      <c r="Q167" s="12"/>
      <c r="R167" s="12"/>
      <c r="S167" s="12"/>
      <c r="T167" s="12"/>
      <c r="U167" s="12"/>
      <c r="V167" s="12"/>
      <c r="W167" s="12"/>
      <c r="X167" s="12"/>
      <c r="Y167" s="12"/>
      <c r="Z167" s="12"/>
      <c r="AA167" s="12"/>
      <c r="AB167" s="12"/>
      <c r="AC167" s="12"/>
      <c r="AD167" s="12"/>
      <c r="AE167" s="12"/>
      <c r="AF167" s="12"/>
      <c r="AG167" s="12"/>
      <c r="AH167" s="12"/>
      <c r="AI167" s="12"/>
      <c r="AJ167" s="12"/>
      <c r="AK167" s="12"/>
      <c r="AL167" s="12"/>
      <c r="AM167" s="12"/>
      <c r="AN167" s="12"/>
      <c r="AO167" s="12"/>
      <c r="AP167" s="12"/>
      <c r="AQ167" s="12"/>
      <c r="AR167" s="12"/>
      <c r="AS167" s="12"/>
      <c r="AT167" s="12"/>
      <c r="AU167" s="12"/>
      <c r="AV167" s="12"/>
      <c r="AW167" s="12"/>
      <c r="AX167" s="12"/>
      <c r="AY167" s="12"/>
      <c r="AZ167" s="12"/>
      <c r="BA167" s="12"/>
      <c r="BB167" s="12"/>
      <c r="BC167" s="12"/>
      <c r="BD167" s="12"/>
      <c r="BE167" s="12"/>
      <c r="BF167" s="12"/>
      <c r="BG167" s="12"/>
      <c r="BH167" s="12"/>
      <c r="BI167" s="12"/>
      <c r="BJ167" s="12"/>
      <c r="BK167" s="12"/>
      <c r="BL167" s="12"/>
      <c r="BM167" s="12"/>
      <c r="BN167" s="12"/>
      <c r="BO167" s="12"/>
      <c r="BP167" s="12"/>
      <c r="BQ167" s="12"/>
      <c r="BR167" s="12"/>
      <c r="BS167" s="12"/>
      <c r="BT167" s="12"/>
      <c r="BU167" s="12"/>
      <c r="BV167" s="12"/>
      <c r="BW167" s="12"/>
      <c r="BX167" s="12"/>
      <c r="BY167" s="12"/>
      <c r="BZ167" s="12"/>
      <c r="CA167" s="12"/>
      <c r="CB167" s="12"/>
      <c r="CC167" s="12"/>
    </row>
    <row r="168" spans="1:81" ht="15.75" x14ac:dyDescent="0.25">
      <c r="A168" s="20"/>
      <c r="B168" s="29"/>
      <c r="C168" s="29"/>
      <c r="D168" s="29"/>
      <c r="E168" s="29"/>
      <c r="F168" s="26"/>
      <c r="G168" s="13"/>
      <c r="H168" s="20"/>
      <c r="I168" s="22"/>
      <c r="J168" s="22"/>
      <c r="K168" s="22"/>
      <c r="L168" s="22"/>
      <c r="M168" s="24"/>
      <c r="N168" s="22"/>
      <c r="O168" s="20"/>
      <c r="P168" s="12"/>
      <c r="Q168" s="12"/>
      <c r="R168" s="12"/>
      <c r="S168" s="12"/>
      <c r="T168" s="12"/>
      <c r="U168" s="12"/>
      <c r="V168" s="12"/>
      <c r="W168" s="12"/>
      <c r="X168" s="12"/>
      <c r="Y168" s="12"/>
      <c r="Z168" s="12"/>
      <c r="AA168" s="12"/>
      <c r="AB168" s="12"/>
      <c r="AC168" s="12"/>
      <c r="AD168" s="12"/>
      <c r="AE168" s="12"/>
      <c r="AF168" s="12"/>
      <c r="AG168" s="12"/>
      <c r="AH168" s="12"/>
      <c r="AI168" s="12"/>
      <c r="AJ168" s="12"/>
      <c r="AK168" s="12"/>
      <c r="AL168" s="12"/>
      <c r="AM168" s="12"/>
      <c r="AN168" s="12"/>
      <c r="AO168" s="12"/>
      <c r="AP168" s="12"/>
      <c r="AQ168" s="12"/>
      <c r="AR168" s="12"/>
      <c r="AS168" s="12"/>
      <c r="AT168" s="12"/>
      <c r="AU168" s="12"/>
      <c r="AV168" s="12"/>
      <c r="AW168" s="12"/>
      <c r="AX168" s="12"/>
      <c r="AY168" s="12"/>
      <c r="AZ168" s="12"/>
      <c r="BA168" s="12"/>
      <c r="BB168" s="12"/>
      <c r="BC168" s="12"/>
      <c r="BD168" s="12"/>
      <c r="BE168" s="12"/>
      <c r="BF168" s="12"/>
      <c r="BG168" s="12"/>
      <c r="BH168" s="12"/>
      <c r="BI168" s="12"/>
      <c r="BJ168" s="12"/>
      <c r="BK168" s="12"/>
      <c r="BL168" s="12"/>
      <c r="BM168" s="12"/>
      <c r="BN168" s="12"/>
      <c r="BO168" s="12"/>
      <c r="BP168" s="12"/>
      <c r="BQ168" s="12"/>
      <c r="BR168" s="12"/>
      <c r="BS168" s="12"/>
      <c r="BT168" s="12"/>
      <c r="BU168" s="12"/>
      <c r="BV168" s="12"/>
      <c r="BW168" s="12"/>
      <c r="BX168" s="12"/>
      <c r="BY168" s="12"/>
      <c r="BZ168" s="12"/>
      <c r="CA168" s="12"/>
      <c r="CB168" s="12"/>
      <c r="CC168" s="12"/>
    </row>
    <row r="169" spans="1:81" ht="15.75" x14ac:dyDescent="0.25">
      <c r="A169" s="20"/>
      <c r="B169" s="29"/>
      <c r="C169" s="29"/>
      <c r="D169" s="29"/>
      <c r="E169" s="29"/>
      <c r="F169" s="26"/>
      <c r="G169" s="13"/>
      <c r="H169" s="20"/>
      <c r="I169" s="22"/>
      <c r="J169" s="22"/>
      <c r="K169" s="22"/>
      <c r="L169" s="22"/>
      <c r="M169" s="24"/>
      <c r="N169" s="22"/>
      <c r="O169" s="20"/>
      <c r="P169" s="12"/>
      <c r="Q169" s="12"/>
      <c r="R169" s="12"/>
      <c r="S169" s="12"/>
      <c r="T169" s="12"/>
      <c r="U169" s="12"/>
      <c r="V169" s="12"/>
      <c r="W169" s="12"/>
      <c r="X169" s="12"/>
      <c r="Y169" s="12"/>
      <c r="Z169" s="12"/>
      <c r="AA169" s="12"/>
      <c r="AB169" s="12"/>
      <c r="AC169" s="12"/>
      <c r="AD169" s="12"/>
      <c r="AE169" s="12"/>
      <c r="AF169" s="12"/>
      <c r="AG169" s="12"/>
      <c r="AH169" s="12"/>
      <c r="AI169" s="12"/>
      <c r="AJ169" s="12"/>
      <c r="AK169" s="12"/>
      <c r="AL169" s="12"/>
      <c r="AM169" s="12"/>
      <c r="AN169" s="12"/>
      <c r="AO169" s="12"/>
      <c r="AP169" s="12"/>
      <c r="AQ169" s="12"/>
      <c r="AR169" s="12"/>
      <c r="AS169" s="12"/>
      <c r="AT169" s="12"/>
      <c r="AU169" s="12"/>
      <c r="AV169" s="12"/>
      <c r="AW169" s="12"/>
      <c r="AX169" s="12"/>
      <c r="AY169" s="12"/>
      <c r="AZ169" s="12"/>
      <c r="BA169" s="12"/>
      <c r="BB169" s="12"/>
      <c r="BC169" s="12"/>
      <c r="BD169" s="12"/>
      <c r="BE169" s="12"/>
      <c r="BF169" s="12"/>
      <c r="BG169" s="12"/>
      <c r="BH169" s="12"/>
      <c r="BI169" s="12"/>
      <c r="BJ169" s="12"/>
      <c r="BK169" s="12"/>
      <c r="BL169" s="12"/>
      <c r="BM169" s="12"/>
      <c r="BN169" s="12"/>
      <c r="BO169" s="12"/>
      <c r="BP169" s="12"/>
      <c r="BQ169" s="12"/>
      <c r="BR169" s="12"/>
      <c r="BS169" s="12"/>
      <c r="BT169" s="12"/>
      <c r="BU169" s="12"/>
      <c r="BV169" s="12"/>
      <c r="BW169" s="12"/>
      <c r="BX169" s="12"/>
      <c r="BY169" s="12"/>
      <c r="BZ169" s="12"/>
      <c r="CA169" s="12"/>
      <c r="CB169" s="12"/>
      <c r="CC169" s="12"/>
    </row>
    <row r="170" spans="1:81" ht="15.75" x14ac:dyDescent="0.25">
      <c r="A170" s="20"/>
      <c r="B170" s="29"/>
      <c r="C170" s="29"/>
      <c r="D170" s="29"/>
      <c r="E170" s="29"/>
      <c r="F170" s="26"/>
      <c r="G170" s="13"/>
      <c r="H170" s="20"/>
      <c r="I170" s="22"/>
      <c r="J170" s="22"/>
      <c r="K170" s="22"/>
      <c r="L170" s="22"/>
      <c r="M170" s="24"/>
      <c r="N170" s="22"/>
      <c r="O170" s="20"/>
      <c r="P170" s="12"/>
      <c r="Q170" s="12"/>
      <c r="R170" s="12"/>
      <c r="S170" s="12"/>
      <c r="T170" s="12"/>
      <c r="U170" s="12"/>
      <c r="V170" s="12"/>
      <c r="W170" s="12"/>
      <c r="X170" s="12"/>
      <c r="Y170" s="12"/>
      <c r="Z170" s="12"/>
      <c r="AA170" s="12"/>
      <c r="AB170" s="12"/>
      <c r="AC170" s="12"/>
      <c r="AD170" s="12"/>
      <c r="AE170" s="12"/>
      <c r="AF170" s="12"/>
      <c r="AG170" s="12"/>
      <c r="AH170" s="12"/>
      <c r="AI170" s="12"/>
      <c r="AJ170" s="12"/>
      <c r="AK170" s="12"/>
      <c r="AL170" s="12"/>
      <c r="AM170" s="12"/>
      <c r="AN170" s="12"/>
      <c r="AO170" s="12"/>
      <c r="AP170" s="12"/>
      <c r="AQ170" s="12"/>
      <c r="AR170" s="12"/>
      <c r="AS170" s="12"/>
      <c r="AT170" s="12"/>
      <c r="AU170" s="12"/>
      <c r="AV170" s="12"/>
      <c r="AW170" s="12"/>
      <c r="AX170" s="12"/>
      <c r="AY170" s="12"/>
      <c r="AZ170" s="12"/>
      <c r="BA170" s="12"/>
      <c r="BB170" s="12"/>
      <c r="BC170" s="12"/>
      <c r="BD170" s="12"/>
      <c r="BE170" s="12"/>
      <c r="BF170" s="12"/>
      <c r="BG170" s="12"/>
      <c r="BH170" s="12"/>
      <c r="BI170" s="12"/>
      <c r="BJ170" s="12"/>
      <c r="BK170" s="12"/>
      <c r="BL170" s="12"/>
      <c r="BM170" s="12"/>
      <c r="BN170" s="12"/>
      <c r="BO170" s="12"/>
      <c r="BP170" s="12"/>
      <c r="BQ170" s="12"/>
      <c r="BR170" s="12"/>
      <c r="BS170" s="12"/>
      <c r="BT170" s="12"/>
      <c r="BU170" s="12"/>
      <c r="BV170" s="12"/>
      <c r="BW170" s="12"/>
      <c r="BX170" s="12"/>
      <c r="BY170" s="12"/>
      <c r="BZ170" s="12"/>
      <c r="CA170" s="12"/>
      <c r="CB170" s="12"/>
      <c r="CC170" s="12"/>
    </row>
    <row r="171" spans="1:81" ht="15.75" x14ac:dyDescent="0.25">
      <c r="A171" s="20"/>
      <c r="B171" s="29"/>
      <c r="C171" s="29"/>
      <c r="D171" s="29"/>
      <c r="E171" s="29"/>
      <c r="F171" s="26"/>
      <c r="G171" s="13"/>
      <c r="H171" s="20"/>
      <c r="I171" s="22"/>
      <c r="J171" s="22"/>
      <c r="K171" s="22"/>
      <c r="L171" s="22"/>
      <c r="M171" s="24"/>
      <c r="N171" s="22"/>
      <c r="O171" s="20"/>
      <c r="P171" s="12"/>
      <c r="Q171" s="12"/>
      <c r="R171" s="12"/>
      <c r="S171" s="12"/>
      <c r="T171" s="12"/>
      <c r="U171" s="12"/>
      <c r="V171" s="12"/>
      <c r="W171" s="12"/>
      <c r="X171" s="12"/>
      <c r="Y171" s="12"/>
      <c r="Z171" s="12"/>
      <c r="AA171" s="12"/>
      <c r="AB171" s="12"/>
      <c r="AC171" s="12"/>
      <c r="AD171" s="12"/>
      <c r="AE171" s="12"/>
      <c r="AF171" s="12"/>
      <c r="AG171" s="12"/>
      <c r="AH171" s="12"/>
      <c r="AI171" s="12"/>
      <c r="AJ171" s="12"/>
      <c r="AK171" s="12"/>
      <c r="AL171" s="12"/>
      <c r="AM171" s="12"/>
      <c r="AN171" s="12"/>
      <c r="AO171" s="12"/>
      <c r="AP171" s="12"/>
      <c r="AQ171" s="12"/>
      <c r="AR171" s="12"/>
      <c r="AS171" s="12"/>
      <c r="AT171" s="12"/>
      <c r="AU171" s="12"/>
      <c r="AV171" s="12"/>
      <c r="AW171" s="12"/>
      <c r="AX171" s="12"/>
      <c r="AY171" s="12"/>
      <c r="AZ171" s="12"/>
      <c r="BA171" s="12"/>
      <c r="BB171" s="12"/>
      <c r="BC171" s="12"/>
      <c r="BD171" s="12"/>
      <c r="BE171" s="12"/>
      <c r="BF171" s="12"/>
      <c r="BG171" s="12"/>
      <c r="BH171" s="12"/>
      <c r="BI171" s="12"/>
      <c r="BJ171" s="12"/>
      <c r="BK171" s="12"/>
      <c r="BL171" s="12"/>
      <c r="BM171" s="12"/>
      <c r="BN171" s="12"/>
      <c r="BO171" s="12"/>
      <c r="BP171" s="12"/>
      <c r="BQ171" s="12"/>
      <c r="BR171" s="12"/>
      <c r="BS171" s="12"/>
      <c r="BT171" s="12"/>
      <c r="BU171" s="12"/>
      <c r="BV171" s="12"/>
      <c r="BW171" s="12"/>
      <c r="BX171" s="12"/>
      <c r="BY171" s="12"/>
      <c r="BZ171" s="12"/>
      <c r="CA171" s="12"/>
      <c r="CB171" s="12"/>
      <c r="CC171" s="12"/>
    </row>
    <row r="172" spans="1:81" ht="15.75" x14ac:dyDescent="0.25">
      <c r="A172" s="20"/>
      <c r="B172" s="29"/>
      <c r="C172" s="29"/>
      <c r="D172" s="29"/>
      <c r="E172" s="29"/>
      <c r="F172" s="26"/>
      <c r="G172" s="13"/>
      <c r="H172" s="20"/>
      <c r="I172" s="22"/>
      <c r="J172" s="22"/>
      <c r="K172" s="22"/>
      <c r="L172" s="22"/>
      <c r="M172" s="24"/>
      <c r="N172" s="22"/>
      <c r="O172" s="20"/>
      <c r="P172" s="12"/>
      <c r="Q172" s="12"/>
      <c r="R172" s="12"/>
      <c r="S172" s="12"/>
      <c r="T172" s="12"/>
      <c r="U172" s="12"/>
      <c r="V172" s="12"/>
      <c r="W172" s="12"/>
      <c r="X172" s="12"/>
      <c r="Y172" s="12"/>
      <c r="Z172" s="12"/>
      <c r="AA172" s="12"/>
      <c r="AB172" s="12"/>
      <c r="AC172" s="12"/>
      <c r="AD172" s="12"/>
      <c r="AE172" s="12"/>
      <c r="AF172" s="12"/>
      <c r="AG172" s="12"/>
      <c r="AH172" s="12"/>
      <c r="AI172" s="12"/>
      <c r="AJ172" s="12"/>
      <c r="AK172" s="12"/>
      <c r="AL172" s="12"/>
      <c r="AM172" s="12"/>
      <c r="AN172" s="12"/>
      <c r="AO172" s="12"/>
      <c r="AP172" s="12"/>
      <c r="AQ172" s="12"/>
      <c r="AR172" s="12"/>
      <c r="AS172" s="12"/>
      <c r="AT172" s="12"/>
      <c r="AU172" s="12"/>
      <c r="AV172" s="12"/>
      <c r="AW172" s="12"/>
      <c r="AX172" s="12"/>
      <c r="AY172" s="12"/>
      <c r="AZ172" s="12"/>
      <c r="BA172" s="12"/>
      <c r="BB172" s="12"/>
      <c r="BC172" s="12"/>
      <c r="BD172" s="12"/>
      <c r="BE172" s="12"/>
      <c r="BF172" s="12"/>
      <c r="BG172" s="12"/>
      <c r="BH172" s="12"/>
      <c r="BI172" s="12"/>
      <c r="BJ172" s="12"/>
      <c r="BK172" s="12"/>
      <c r="BL172" s="12"/>
      <c r="BM172" s="12"/>
      <c r="BN172" s="12"/>
      <c r="BO172" s="12"/>
      <c r="BP172" s="12"/>
      <c r="BQ172" s="12"/>
      <c r="BR172" s="12"/>
      <c r="BS172" s="12"/>
      <c r="BT172" s="12"/>
      <c r="BU172" s="12"/>
      <c r="BV172" s="12"/>
      <c r="BW172" s="12"/>
      <c r="BX172" s="12"/>
      <c r="BY172" s="12"/>
      <c r="BZ172" s="12"/>
      <c r="CA172" s="12"/>
      <c r="CB172" s="12"/>
      <c r="CC172" s="12"/>
    </row>
    <row r="173" spans="1:81" ht="15.75" x14ac:dyDescent="0.25">
      <c r="A173" s="20"/>
      <c r="B173" s="29"/>
      <c r="C173" s="29"/>
      <c r="D173" s="29"/>
      <c r="E173" s="29"/>
      <c r="F173" s="26"/>
      <c r="G173" s="13"/>
      <c r="H173" s="20"/>
      <c r="I173" s="22"/>
      <c r="J173" s="22"/>
      <c r="K173" s="22"/>
      <c r="L173" s="22"/>
      <c r="M173" s="24"/>
      <c r="N173" s="22"/>
      <c r="O173" s="20"/>
      <c r="P173" s="12"/>
      <c r="Q173" s="12"/>
      <c r="R173" s="12"/>
      <c r="S173" s="12"/>
      <c r="T173" s="12"/>
      <c r="U173" s="12"/>
      <c r="V173" s="12"/>
      <c r="W173" s="12"/>
      <c r="X173" s="12"/>
      <c r="Y173" s="12"/>
      <c r="Z173" s="12"/>
      <c r="AA173" s="12"/>
      <c r="AB173" s="12"/>
      <c r="AC173" s="12"/>
      <c r="AD173" s="12"/>
      <c r="AE173" s="12"/>
      <c r="AF173" s="12"/>
      <c r="AG173" s="12"/>
      <c r="AH173" s="12"/>
      <c r="AI173" s="12"/>
      <c r="AJ173" s="12"/>
      <c r="AK173" s="12"/>
      <c r="AL173" s="12"/>
      <c r="AM173" s="12"/>
      <c r="AN173" s="12"/>
      <c r="AO173" s="12"/>
      <c r="AP173" s="12"/>
      <c r="AQ173" s="12"/>
      <c r="AR173" s="12"/>
      <c r="AS173" s="12"/>
      <c r="AT173" s="12"/>
      <c r="AU173" s="12"/>
      <c r="AV173" s="12"/>
      <c r="AW173" s="12"/>
      <c r="AX173" s="12"/>
      <c r="AY173" s="12"/>
      <c r="AZ173" s="12"/>
      <c r="BA173" s="12"/>
      <c r="BB173" s="12"/>
      <c r="BC173" s="12"/>
      <c r="BD173" s="12"/>
      <c r="BE173" s="12"/>
      <c r="BF173" s="12"/>
      <c r="BG173" s="12"/>
      <c r="BH173" s="12"/>
      <c r="BI173" s="12"/>
      <c r="BJ173" s="12"/>
      <c r="BK173" s="12"/>
      <c r="BL173" s="12"/>
      <c r="BM173" s="12"/>
      <c r="BN173" s="12"/>
      <c r="BO173" s="12"/>
      <c r="BP173" s="12"/>
      <c r="BQ173" s="12"/>
      <c r="BR173" s="12"/>
      <c r="BS173" s="12"/>
      <c r="BT173" s="12"/>
      <c r="BU173" s="12"/>
      <c r="BV173" s="12"/>
      <c r="BW173" s="12"/>
      <c r="BX173" s="12"/>
      <c r="BY173" s="12"/>
      <c r="BZ173" s="12"/>
      <c r="CA173" s="12"/>
      <c r="CB173" s="12"/>
      <c r="CC173" s="12"/>
    </row>
    <row r="174" spans="1:81" ht="15.75" x14ac:dyDescent="0.25">
      <c r="A174" s="20"/>
      <c r="B174" s="29"/>
      <c r="C174" s="29"/>
      <c r="D174" s="29"/>
      <c r="E174" s="29"/>
      <c r="F174" s="26"/>
      <c r="G174" s="13"/>
      <c r="H174" s="20"/>
      <c r="I174" s="22"/>
      <c r="J174" s="22"/>
      <c r="K174" s="22"/>
      <c r="L174" s="22"/>
      <c r="M174" s="24"/>
      <c r="N174" s="22"/>
      <c r="O174" s="20"/>
      <c r="P174" s="12"/>
      <c r="Q174" s="12"/>
      <c r="R174" s="12"/>
      <c r="S174" s="12"/>
      <c r="T174" s="12"/>
      <c r="U174" s="12"/>
      <c r="V174" s="12"/>
      <c r="W174" s="12"/>
      <c r="X174" s="12"/>
      <c r="Y174" s="12"/>
      <c r="Z174" s="12"/>
      <c r="AA174" s="12"/>
      <c r="AB174" s="12"/>
      <c r="AC174" s="12"/>
      <c r="AD174" s="12"/>
      <c r="AE174" s="12"/>
      <c r="AF174" s="12"/>
      <c r="AG174" s="12"/>
      <c r="AH174" s="12"/>
      <c r="AI174" s="12"/>
      <c r="AJ174" s="12"/>
      <c r="AK174" s="12"/>
      <c r="AL174" s="12"/>
      <c r="AM174" s="12"/>
      <c r="AN174" s="12"/>
      <c r="AO174" s="12"/>
      <c r="AP174" s="12"/>
      <c r="AQ174" s="12"/>
      <c r="AR174" s="12"/>
      <c r="AS174" s="12"/>
      <c r="AT174" s="12"/>
      <c r="AU174" s="12"/>
      <c r="AV174" s="12"/>
      <c r="AW174" s="12"/>
      <c r="AX174" s="12"/>
      <c r="AY174" s="12"/>
      <c r="AZ174" s="12"/>
      <c r="BA174" s="12"/>
      <c r="BB174" s="12"/>
      <c r="BC174" s="12"/>
      <c r="BD174" s="12"/>
      <c r="BE174" s="12"/>
      <c r="BF174" s="12"/>
      <c r="BG174" s="12"/>
      <c r="BH174" s="12"/>
      <c r="BI174" s="12"/>
      <c r="BJ174" s="12"/>
      <c r="BK174" s="12"/>
      <c r="BL174" s="12"/>
      <c r="BM174" s="12"/>
      <c r="BN174" s="12"/>
      <c r="BO174" s="12"/>
      <c r="BP174" s="12"/>
      <c r="BQ174" s="12"/>
      <c r="BR174" s="12"/>
      <c r="BS174" s="12"/>
      <c r="BT174" s="12"/>
      <c r="BU174" s="12"/>
      <c r="BV174" s="12"/>
      <c r="BW174" s="12"/>
      <c r="BX174" s="12"/>
      <c r="BY174" s="12"/>
      <c r="BZ174" s="12"/>
      <c r="CA174" s="12"/>
      <c r="CB174" s="12"/>
      <c r="CC174" s="12"/>
    </row>
    <row r="175" spans="1:81" ht="15.75" x14ac:dyDescent="0.25">
      <c r="A175" s="20"/>
      <c r="B175" s="29"/>
      <c r="C175" s="29"/>
      <c r="D175" s="29"/>
      <c r="E175" s="29"/>
      <c r="F175" s="26"/>
      <c r="G175" s="13"/>
      <c r="H175" s="20"/>
      <c r="I175" s="22"/>
      <c r="J175" s="22"/>
      <c r="K175" s="22"/>
      <c r="L175" s="22"/>
      <c r="M175" s="24"/>
      <c r="N175" s="22"/>
      <c r="O175" s="20"/>
      <c r="P175" s="12"/>
      <c r="Q175" s="12"/>
      <c r="R175" s="12"/>
      <c r="S175" s="12"/>
      <c r="T175" s="12"/>
      <c r="U175" s="12"/>
      <c r="V175" s="12"/>
      <c r="W175" s="12"/>
      <c r="X175" s="12"/>
      <c r="Y175" s="12"/>
      <c r="Z175" s="12"/>
      <c r="AA175" s="12"/>
      <c r="AB175" s="12"/>
      <c r="AC175" s="12"/>
      <c r="AD175" s="12"/>
      <c r="AE175" s="12"/>
      <c r="AF175" s="12"/>
      <c r="AG175" s="12"/>
      <c r="AH175" s="12"/>
      <c r="AI175" s="12"/>
      <c r="AJ175" s="12"/>
      <c r="AK175" s="12"/>
      <c r="AL175" s="12"/>
      <c r="AM175" s="12"/>
      <c r="AN175" s="12"/>
      <c r="AO175" s="12"/>
      <c r="AP175" s="12"/>
      <c r="AQ175" s="12"/>
      <c r="AR175" s="12"/>
      <c r="AS175" s="12"/>
      <c r="AT175" s="12"/>
      <c r="AU175" s="12"/>
      <c r="AV175" s="12"/>
      <c r="AW175" s="12"/>
      <c r="AX175" s="12"/>
      <c r="AY175" s="12"/>
      <c r="AZ175" s="12"/>
      <c r="BA175" s="12"/>
      <c r="BB175" s="12"/>
      <c r="BC175" s="12"/>
      <c r="BD175" s="12"/>
      <c r="BE175" s="12"/>
      <c r="BF175" s="12"/>
      <c r="BG175" s="12"/>
      <c r="BH175" s="12"/>
      <c r="BI175" s="12"/>
      <c r="BJ175" s="12"/>
      <c r="BK175" s="12"/>
      <c r="BL175" s="12"/>
      <c r="BM175" s="12"/>
      <c r="BN175" s="12"/>
      <c r="BO175" s="12"/>
      <c r="BP175" s="12"/>
      <c r="BQ175" s="12"/>
      <c r="BR175" s="12"/>
      <c r="BS175" s="12"/>
      <c r="BT175" s="12"/>
      <c r="BU175" s="12"/>
      <c r="BV175" s="12"/>
      <c r="BW175" s="12"/>
      <c r="BX175" s="12"/>
      <c r="BY175" s="12"/>
      <c r="BZ175" s="12"/>
      <c r="CA175" s="12"/>
      <c r="CB175" s="12"/>
      <c r="CC175" s="12"/>
    </row>
    <row r="176" spans="1:81" ht="15.75" x14ac:dyDescent="0.25">
      <c r="A176" s="20"/>
      <c r="B176" s="29"/>
      <c r="C176" s="29"/>
      <c r="D176" s="29"/>
      <c r="E176" s="29"/>
      <c r="F176" s="26"/>
      <c r="G176" s="13"/>
      <c r="H176" s="20"/>
      <c r="I176" s="22"/>
      <c r="J176" s="22"/>
      <c r="K176" s="22"/>
      <c r="L176" s="22"/>
      <c r="M176" s="24"/>
      <c r="N176" s="22"/>
      <c r="O176" s="20"/>
      <c r="P176" s="12"/>
      <c r="Q176" s="12"/>
      <c r="R176" s="12"/>
      <c r="S176" s="12"/>
      <c r="T176" s="12"/>
      <c r="U176" s="12"/>
      <c r="V176" s="12"/>
      <c r="W176" s="12"/>
      <c r="X176" s="12"/>
      <c r="Y176" s="12"/>
      <c r="Z176" s="12"/>
      <c r="AA176" s="12"/>
      <c r="AB176" s="12"/>
      <c r="AC176" s="12"/>
      <c r="AD176" s="12"/>
      <c r="AE176" s="12"/>
      <c r="AF176" s="12"/>
      <c r="AG176" s="12"/>
      <c r="AH176" s="12"/>
      <c r="AI176" s="12"/>
      <c r="AJ176" s="12"/>
      <c r="AK176" s="12"/>
      <c r="AL176" s="12"/>
      <c r="AM176" s="12"/>
      <c r="AN176" s="12"/>
      <c r="AO176" s="12"/>
      <c r="AP176" s="12"/>
      <c r="AQ176" s="12"/>
      <c r="AR176" s="12"/>
      <c r="AS176" s="12"/>
      <c r="AT176" s="12"/>
      <c r="AU176" s="12"/>
      <c r="AV176" s="12"/>
      <c r="AW176" s="12"/>
      <c r="AX176" s="12"/>
      <c r="AY176" s="12"/>
      <c r="AZ176" s="12"/>
      <c r="BA176" s="12"/>
      <c r="BB176" s="12"/>
      <c r="BC176" s="12"/>
      <c r="BD176" s="12"/>
      <c r="BE176" s="12"/>
      <c r="BF176" s="12"/>
      <c r="BG176" s="12"/>
      <c r="BH176" s="12"/>
      <c r="BI176" s="12"/>
      <c r="BJ176" s="12"/>
      <c r="BK176" s="12"/>
      <c r="BL176" s="12"/>
      <c r="BM176" s="12"/>
      <c r="BN176" s="12"/>
      <c r="BO176" s="12"/>
      <c r="BP176" s="12"/>
      <c r="BQ176" s="12"/>
      <c r="BR176" s="12"/>
      <c r="BS176" s="12"/>
      <c r="BT176" s="12"/>
      <c r="BU176" s="12"/>
      <c r="BV176" s="12"/>
      <c r="BW176" s="12"/>
      <c r="BX176" s="12"/>
      <c r="BY176" s="12"/>
      <c r="BZ176" s="12"/>
      <c r="CA176" s="12"/>
      <c r="CB176" s="12"/>
      <c r="CC176" s="12"/>
    </row>
    <row r="177" spans="1:81" ht="15.75" x14ac:dyDescent="0.25">
      <c r="A177" s="20"/>
      <c r="B177" s="29"/>
      <c r="C177" s="29"/>
      <c r="D177" s="29"/>
      <c r="E177" s="29"/>
      <c r="F177" s="26"/>
      <c r="G177" s="13"/>
      <c r="H177" s="20"/>
      <c r="I177" s="22"/>
      <c r="J177" s="22"/>
      <c r="K177" s="22"/>
      <c r="L177" s="22"/>
      <c r="M177" s="24"/>
      <c r="N177" s="22"/>
      <c r="O177" s="20"/>
      <c r="P177" s="12"/>
      <c r="Q177" s="12"/>
      <c r="R177" s="12"/>
      <c r="S177" s="12"/>
      <c r="T177" s="12"/>
      <c r="U177" s="12"/>
      <c r="V177" s="12"/>
      <c r="W177" s="12"/>
      <c r="X177" s="12"/>
      <c r="Y177" s="12"/>
      <c r="Z177" s="12"/>
      <c r="AA177" s="12"/>
      <c r="AB177" s="12"/>
      <c r="AC177" s="12"/>
      <c r="AD177" s="12"/>
      <c r="AE177" s="12"/>
      <c r="AF177" s="12"/>
      <c r="AG177" s="12"/>
      <c r="AH177" s="12"/>
      <c r="AI177" s="12"/>
      <c r="AJ177" s="12"/>
      <c r="AK177" s="12"/>
      <c r="AL177" s="12"/>
      <c r="AM177" s="12"/>
      <c r="AN177" s="12"/>
      <c r="AO177" s="12"/>
      <c r="AP177" s="12"/>
      <c r="AQ177" s="12"/>
      <c r="AR177" s="12"/>
      <c r="AS177" s="12"/>
      <c r="AT177" s="12"/>
      <c r="AU177" s="12"/>
      <c r="AV177" s="12"/>
      <c r="AW177" s="12"/>
      <c r="AX177" s="12"/>
      <c r="AY177" s="12"/>
      <c r="AZ177" s="12"/>
      <c r="BA177" s="12"/>
      <c r="BB177" s="12"/>
      <c r="BC177" s="12"/>
      <c r="BD177" s="12"/>
      <c r="BE177" s="12"/>
      <c r="BF177" s="12"/>
      <c r="BG177" s="12"/>
      <c r="BH177" s="12"/>
      <c r="BI177" s="12"/>
      <c r="BJ177" s="12"/>
      <c r="BK177" s="12"/>
      <c r="BL177" s="12"/>
      <c r="BM177" s="12"/>
      <c r="BN177" s="12"/>
      <c r="BO177" s="12"/>
      <c r="BP177" s="12"/>
      <c r="BQ177" s="12"/>
      <c r="BR177" s="12"/>
      <c r="BS177" s="12"/>
      <c r="BT177" s="12"/>
      <c r="BU177" s="12"/>
      <c r="BV177" s="12"/>
      <c r="BW177" s="12"/>
      <c r="BX177" s="12"/>
      <c r="BY177" s="12"/>
      <c r="BZ177" s="12"/>
      <c r="CA177" s="12"/>
      <c r="CB177" s="12"/>
      <c r="CC177" s="12"/>
    </row>
    <row r="178" spans="1:81" ht="15.75" x14ac:dyDescent="0.25">
      <c r="A178" s="20"/>
      <c r="B178" s="29"/>
      <c r="C178" s="29"/>
      <c r="D178" s="29"/>
      <c r="E178" s="29"/>
      <c r="F178" s="26"/>
      <c r="G178" s="13"/>
      <c r="H178" s="20"/>
      <c r="I178" s="22"/>
      <c r="J178" s="22"/>
      <c r="K178" s="22"/>
      <c r="L178" s="22"/>
      <c r="M178" s="24"/>
      <c r="N178" s="22"/>
      <c r="O178" s="20"/>
      <c r="P178" s="12"/>
      <c r="Q178" s="12"/>
      <c r="R178" s="12"/>
      <c r="S178" s="12"/>
      <c r="T178" s="12"/>
      <c r="U178" s="12"/>
      <c r="V178" s="12"/>
      <c r="W178" s="12"/>
      <c r="X178" s="12"/>
      <c r="Y178" s="12"/>
      <c r="Z178" s="12"/>
      <c r="AA178" s="12"/>
      <c r="AB178" s="12"/>
      <c r="AC178" s="12"/>
      <c r="AD178" s="12"/>
      <c r="AE178" s="12"/>
      <c r="AF178" s="12"/>
      <c r="AG178" s="12"/>
      <c r="AH178" s="12"/>
      <c r="AI178" s="12"/>
      <c r="AJ178" s="12"/>
      <c r="AK178" s="12"/>
      <c r="AL178" s="12"/>
      <c r="AM178" s="12"/>
      <c r="AN178" s="12"/>
      <c r="AO178" s="12"/>
      <c r="AP178" s="12"/>
      <c r="AQ178" s="12"/>
      <c r="AR178" s="12"/>
      <c r="AS178" s="12"/>
      <c r="AT178" s="12"/>
      <c r="AU178" s="12"/>
      <c r="AV178" s="12"/>
      <c r="AW178" s="12"/>
      <c r="AX178" s="12"/>
      <c r="AY178" s="12"/>
      <c r="AZ178" s="12"/>
      <c r="BA178" s="12"/>
      <c r="BB178" s="12"/>
      <c r="BC178" s="12"/>
      <c r="BD178" s="12"/>
      <c r="BE178" s="12"/>
      <c r="BF178" s="12"/>
      <c r="BG178" s="12"/>
      <c r="BH178" s="12"/>
      <c r="BI178" s="12"/>
      <c r="BJ178" s="12"/>
      <c r="BK178" s="12"/>
      <c r="BL178" s="12"/>
      <c r="BM178" s="12"/>
      <c r="BN178" s="12"/>
      <c r="BO178" s="12"/>
      <c r="BP178" s="12"/>
      <c r="BQ178" s="12"/>
      <c r="BR178" s="12"/>
      <c r="BS178" s="12"/>
      <c r="BT178" s="12"/>
      <c r="BU178" s="12"/>
      <c r="BV178" s="12"/>
      <c r="BW178" s="12"/>
      <c r="BX178" s="12"/>
      <c r="BY178" s="12"/>
      <c r="BZ178" s="12"/>
      <c r="CA178" s="12"/>
      <c r="CB178" s="12"/>
      <c r="CC178" s="12"/>
    </row>
    <row r="179" spans="1:81" ht="15.75" x14ac:dyDescent="0.25">
      <c r="A179" s="20"/>
      <c r="B179" s="29"/>
      <c r="C179" s="29"/>
      <c r="D179" s="29"/>
      <c r="E179" s="29"/>
      <c r="F179" s="26"/>
      <c r="G179" s="13"/>
      <c r="H179" s="20"/>
      <c r="I179" s="22"/>
      <c r="J179" s="22"/>
      <c r="K179" s="22"/>
      <c r="L179" s="22"/>
      <c r="M179" s="24"/>
      <c r="N179" s="22"/>
      <c r="O179" s="20"/>
      <c r="P179" s="12"/>
      <c r="Q179" s="12"/>
      <c r="R179" s="12"/>
      <c r="S179" s="12"/>
      <c r="T179" s="12"/>
      <c r="U179" s="12"/>
      <c r="V179" s="12"/>
      <c r="W179" s="12"/>
      <c r="X179" s="12"/>
      <c r="Y179" s="12"/>
      <c r="Z179" s="12"/>
      <c r="AA179" s="12"/>
      <c r="AB179" s="12"/>
      <c r="AC179" s="12"/>
      <c r="AD179" s="12"/>
      <c r="AE179" s="12"/>
      <c r="AF179" s="12"/>
      <c r="AG179" s="12"/>
      <c r="AH179" s="12"/>
      <c r="AI179" s="12"/>
      <c r="AJ179" s="12"/>
      <c r="AK179" s="12"/>
      <c r="AL179" s="12"/>
      <c r="AM179" s="12"/>
      <c r="AN179" s="12"/>
      <c r="AO179" s="12"/>
      <c r="AP179" s="12"/>
      <c r="AQ179" s="12"/>
      <c r="AR179" s="12"/>
      <c r="AS179" s="12"/>
      <c r="AT179" s="12"/>
      <c r="AU179" s="12"/>
      <c r="AV179" s="12"/>
      <c r="AW179" s="12"/>
      <c r="AX179" s="12"/>
      <c r="AY179" s="12"/>
      <c r="AZ179" s="12"/>
      <c r="BA179" s="12"/>
      <c r="BB179" s="12"/>
      <c r="BC179" s="12"/>
      <c r="BD179" s="12"/>
      <c r="BE179" s="12"/>
      <c r="BF179" s="12"/>
      <c r="BG179" s="12"/>
      <c r="BH179" s="12"/>
      <c r="BI179" s="12"/>
      <c r="BJ179" s="12"/>
      <c r="BK179" s="12"/>
      <c r="BL179" s="12"/>
      <c r="BM179" s="12"/>
      <c r="BN179" s="12"/>
      <c r="BO179" s="12"/>
      <c r="BP179" s="12"/>
      <c r="BQ179" s="12"/>
      <c r="BR179" s="12"/>
      <c r="BS179" s="12"/>
      <c r="BT179" s="12"/>
      <c r="BU179" s="12"/>
      <c r="BV179" s="12"/>
      <c r="BW179" s="12"/>
      <c r="BX179" s="12"/>
      <c r="BY179" s="12"/>
      <c r="BZ179" s="12"/>
      <c r="CA179" s="12"/>
      <c r="CB179" s="12"/>
      <c r="CC179" s="12"/>
    </row>
    <row r="180" spans="1:81" ht="15.75" x14ac:dyDescent="0.25">
      <c r="A180" s="20"/>
      <c r="B180" s="29"/>
      <c r="C180" s="29"/>
      <c r="D180" s="29"/>
      <c r="E180" s="29"/>
      <c r="F180" s="26"/>
      <c r="G180" s="13"/>
      <c r="H180" s="20"/>
      <c r="I180" s="22"/>
      <c r="J180" s="22"/>
      <c r="K180" s="22"/>
      <c r="L180" s="22"/>
      <c r="M180" s="24"/>
      <c r="N180" s="22"/>
      <c r="O180" s="20"/>
      <c r="P180" s="12"/>
      <c r="Q180" s="12"/>
      <c r="R180" s="12"/>
      <c r="S180" s="12"/>
      <c r="T180" s="12"/>
      <c r="U180" s="12"/>
      <c r="V180" s="12"/>
      <c r="W180" s="12"/>
      <c r="X180" s="12"/>
      <c r="Y180" s="12"/>
      <c r="Z180" s="12"/>
      <c r="AA180" s="12"/>
      <c r="AB180" s="12"/>
      <c r="AC180" s="12"/>
      <c r="AD180" s="12"/>
      <c r="AE180" s="12"/>
      <c r="AF180" s="12"/>
      <c r="AG180" s="12"/>
      <c r="AH180" s="12"/>
      <c r="AI180" s="12"/>
      <c r="AJ180" s="12"/>
      <c r="AK180" s="12"/>
      <c r="AL180" s="12"/>
      <c r="AM180" s="12"/>
      <c r="AN180" s="12"/>
      <c r="AO180" s="12"/>
      <c r="AP180" s="12"/>
      <c r="AQ180" s="12"/>
      <c r="AR180" s="12"/>
      <c r="AS180" s="12"/>
      <c r="AT180" s="12"/>
      <c r="AU180" s="12"/>
      <c r="AV180" s="12"/>
      <c r="AW180" s="12"/>
      <c r="AX180" s="12"/>
      <c r="AY180" s="12"/>
      <c r="AZ180" s="12"/>
      <c r="BA180" s="12"/>
      <c r="BB180" s="12"/>
      <c r="BC180" s="12"/>
      <c r="BD180" s="12"/>
      <c r="BE180" s="12"/>
      <c r="BF180" s="12"/>
      <c r="BG180" s="12"/>
      <c r="BH180" s="12"/>
      <c r="BI180" s="12"/>
      <c r="BJ180" s="12"/>
      <c r="BK180" s="12"/>
      <c r="BL180" s="12"/>
      <c r="BM180" s="12"/>
      <c r="BN180" s="12"/>
      <c r="BO180" s="12"/>
      <c r="BP180" s="12"/>
      <c r="BQ180" s="12"/>
      <c r="BR180" s="12"/>
      <c r="BS180" s="12"/>
      <c r="BT180" s="12"/>
      <c r="BU180" s="12"/>
      <c r="BV180" s="12"/>
      <c r="BW180" s="12"/>
      <c r="BX180" s="12"/>
      <c r="BY180" s="12"/>
      <c r="BZ180" s="12"/>
      <c r="CA180" s="12"/>
      <c r="CB180" s="12"/>
      <c r="CC180" s="12"/>
    </row>
    <row r="181" spans="1:81" ht="15.75" x14ac:dyDescent="0.25">
      <c r="A181" s="20"/>
      <c r="B181" s="29"/>
      <c r="C181" s="29"/>
      <c r="D181" s="29"/>
      <c r="E181" s="29"/>
      <c r="F181" s="26"/>
      <c r="G181" s="13"/>
      <c r="H181" s="20"/>
      <c r="I181" s="22"/>
      <c r="J181" s="22"/>
      <c r="K181" s="22"/>
      <c r="L181" s="22"/>
      <c r="M181" s="24"/>
      <c r="N181" s="22"/>
      <c r="O181" s="20"/>
      <c r="P181" s="12"/>
      <c r="Q181" s="12"/>
      <c r="R181" s="12"/>
      <c r="S181" s="12"/>
      <c r="T181" s="12"/>
      <c r="U181" s="12"/>
      <c r="V181" s="12"/>
      <c r="W181" s="12"/>
      <c r="X181" s="12"/>
      <c r="Y181" s="12"/>
      <c r="Z181" s="12"/>
      <c r="AA181" s="12"/>
      <c r="AB181" s="12"/>
      <c r="AC181" s="12"/>
      <c r="AD181" s="12"/>
      <c r="AE181" s="12"/>
      <c r="AF181" s="12"/>
      <c r="AG181" s="12"/>
      <c r="AH181" s="12"/>
      <c r="AI181" s="12"/>
      <c r="AJ181" s="12"/>
      <c r="AK181" s="12"/>
      <c r="AL181" s="12"/>
      <c r="AM181" s="12"/>
      <c r="AN181" s="12"/>
      <c r="AO181" s="12"/>
      <c r="AP181" s="12"/>
      <c r="AQ181" s="12"/>
      <c r="AR181" s="12"/>
      <c r="AS181" s="12"/>
      <c r="AT181" s="12"/>
      <c r="AU181" s="12"/>
      <c r="AV181" s="12"/>
      <c r="AW181" s="12"/>
      <c r="AX181" s="12"/>
      <c r="AY181" s="12"/>
      <c r="AZ181" s="12"/>
      <c r="BA181" s="12"/>
      <c r="BB181" s="12"/>
      <c r="BC181" s="12"/>
      <c r="BD181" s="12"/>
      <c r="BE181" s="12"/>
      <c r="BF181" s="12"/>
      <c r="BG181" s="12"/>
      <c r="BH181" s="12"/>
      <c r="BI181" s="12"/>
      <c r="BJ181" s="12"/>
      <c r="BK181" s="12"/>
      <c r="BL181" s="12"/>
      <c r="BM181" s="12"/>
      <c r="BN181" s="12"/>
      <c r="BO181" s="12"/>
      <c r="BP181" s="12"/>
      <c r="BQ181" s="12"/>
      <c r="BR181" s="12"/>
      <c r="BS181" s="12"/>
      <c r="BT181" s="12"/>
      <c r="BU181" s="12"/>
      <c r="BV181" s="12"/>
      <c r="BW181" s="12"/>
      <c r="BX181" s="12"/>
      <c r="BY181" s="12"/>
      <c r="BZ181" s="12"/>
      <c r="CA181" s="12"/>
      <c r="CB181" s="12"/>
      <c r="CC181" s="12"/>
    </row>
    <row r="182" spans="1:81" ht="15.75" x14ac:dyDescent="0.25">
      <c r="A182" s="20"/>
      <c r="B182" s="29"/>
      <c r="C182" s="29"/>
      <c r="D182" s="29"/>
      <c r="E182" s="29"/>
      <c r="F182" s="26"/>
      <c r="G182" s="13"/>
      <c r="H182" s="20"/>
      <c r="I182" s="22"/>
      <c r="J182" s="22"/>
      <c r="K182" s="22"/>
      <c r="L182" s="22"/>
      <c r="M182" s="24"/>
      <c r="N182" s="22"/>
      <c r="O182" s="20"/>
      <c r="P182" s="12"/>
      <c r="Q182" s="12"/>
      <c r="R182" s="12"/>
      <c r="S182" s="12"/>
      <c r="T182" s="12"/>
      <c r="U182" s="12"/>
      <c r="V182" s="12"/>
      <c r="W182" s="12"/>
      <c r="X182" s="12"/>
      <c r="Y182" s="12"/>
      <c r="Z182" s="12"/>
      <c r="AA182" s="12"/>
      <c r="AB182" s="12"/>
      <c r="AC182" s="12"/>
      <c r="AD182" s="12"/>
      <c r="AE182" s="12"/>
      <c r="AF182" s="12"/>
      <c r="AG182" s="12"/>
      <c r="AH182" s="12"/>
      <c r="AI182" s="12"/>
      <c r="AJ182" s="12"/>
      <c r="AK182" s="12"/>
      <c r="AL182" s="12"/>
      <c r="AM182" s="12"/>
      <c r="AN182" s="12"/>
      <c r="AO182" s="12"/>
      <c r="AP182" s="12"/>
      <c r="AQ182" s="12"/>
      <c r="AR182" s="12"/>
      <c r="AS182" s="12"/>
      <c r="AT182" s="12"/>
      <c r="AU182" s="12"/>
      <c r="AV182" s="12"/>
      <c r="AW182" s="12"/>
      <c r="AX182" s="12"/>
      <c r="AY182" s="12"/>
      <c r="AZ182" s="12"/>
      <c r="BA182" s="12"/>
      <c r="BB182" s="12"/>
      <c r="BC182" s="12"/>
      <c r="BD182" s="12"/>
      <c r="BE182" s="12"/>
      <c r="BF182" s="12"/>
      <c r="BG182" s="12"/>
      <c r="BH182" s="12"/>
      <c r="BI182" s="12"/>
      <c r="BJ182" s="12"/>
      <c r="BK182" s="12"/>
      <c r="BL182" s="12"/>
      <c r="BM182" s="12"/>
      <c r="BN182" s="12"/>
      <c r="BO182" s="12"/>
      <c r="BP182" s="12"/>
      <c r="BQ182" s="12"/>
      <c r="BR182" s="12"/>
      <c r="BS182" s="12"/>
      <c r="BT182" s="12"/>
      <c r="BU182" s="12"/>
      <c r="BV182" s="12"/>
      <c r="BW182" s="12"/>
      <c r="BX182" s="12"/>
      <c r="BY182" s="12"/>
      <c r="BZ182" s="12"/>
      <c r="CA182" s="12"/>
      <c r="CB182" s="12"/>
      <c r="CC182" s="12"/>
    </row>
    <row r="183" spans="1:81" ht="15.75" x14ac:dyDescent="0.25">
      <c r="A183" s="20"/>
      <c r="B183" s="29"/>
      <c r="C183" s="29"/>
      <c r="D183" s="29"/>
      <c r="E183" s="29"/>
      <c r="F183" s="26"/>
      <c r="G183" s="13"/>
      <c r="H183" s="20"/>
      <c r="I183" s="22"/>
      <c r="J183" s="22"/>
      <c r="K183" s="22"/>
      <c r="L183" s="22"/>
      <c r="M183" s="24"/>
      <c r="N183" s="22"/>
      <c r="O183" s="20"/>
      <c r="P183" s="12"/>
      <c r="Q183" s="12"/>
      <c r="R183" s="12"/>
      <c r="S183" s="12"/>
      <c r="T183" s="12"/>
      <c r="U183" s="12"/>
      <c r="V183" s="12"/>
      <c r="W183" s="12"/>
      <c r="X183" s="12"/>
      <c r="Y183" s="12"/>
      <c r="Z183" s="12"/>
      <c r="AA183" s="12"/>
      <c r="AB183" s="12"/>
      <c r="AC183" s="12"/>
      <c r="AD183" s="12"/>
      <c r="AE183" s="12"/>
      <c r="AF183" s="12"/>
      <c r="AG183" s="12"/>
      <c r="AH183" s="12"/>
      <c r="AI183" s="12"/>
      <c r="AJ183" s="12"/>
      <c r="AK183" s="12"/>
      <c r="AL183" s="12"/>
      <c r="AM183" s="12"/>
      <c r="AN183" s="12"/>
      <c r="AO183" s="12"/>
      <c r="AP183" s="12"/>
      <c r="AQ183" s="12"/>
      <c r="AR183" s="12"/>
      <c r="AS183" s="12"/>
      <c r="AT183" s="12"/>
      <c r="AU183" s="12"/>
      <c r="AV183" s="12"/>
      <c r="AW183" s="12"/>
      <c r="AX183" s="12"/>
      <c r="AY183" s="12"/>
      <c r="AZ183" s="12"/>
      <c r="BA183" s="12"/>
      <c r="BB183" s="12"/>
      <c r="BC183" s="12"/>
      <c r="BD183" s="12"/>
      <c r="BE183" s="12"/>
      <c r="BF183" s="12"/>
      <c r="BG183" s="12"/>
      <c r="BH183" s="12"/>
      <c r="BI183" s="12"/>
      <c r="BJ183" s="12"/>
      <c r="BK183" s="12"/>
      <c r="BL183" s="12"/>
      <c r="BM183" s="12"/>
      <c r="BN183" s="12"/>
      <c r="BO183" s="12"/>
      <c r="BP183" s="12"/>
      <c r="BQ183" s="12"/>
      <c r="BR183" s="12"/>
      <c r="BS183" s="12"/>
      <c r="BT183" s="12"/>
      <c r="BU183" s="12"/>
      <c r="BV183" s="12"/>
      <c r="BW183" s="12"/>
      <c r="BX183" s="12"/>
      <c r="BY183" s="12"/>
      <c r="BZ183" s="12"/>
      <c r="CA183" s="12"/>
      <c r="CB183" s="12"/>
      <c r="CC183" s="12"/>
    </row>
    <row r="184" spans="1:81" ht="15.75" x14ac:dyDescent="0.25">
      <c r="A184" s="20"/>
      <c r="B184" s="29"/>
      <c r="C184" s="29"/>
      <c r="D184" s="29"/>
      <c r="E184" s="29"/>
      <c r="F184" s="26"/>
      <c r="G184" s="13"/>
      <c r="H184" s="20"/>
      <c r="I184" s="22"/>
      <c r="J184" s="22"/>
      <c r="K184" s="22"/>
      <c r="L184" s="22"/>
      <c r="M184" s="24"/>
      <c r="N184" s="22"/>
      <c r="O184" s="20"/>
      <c r="P184" s="12"/>
      <c r="Q184" s="12"/>
      <c r="R184" s="12"/>
      <c r="S184" s="12"/>
      <c r="T184" s="12"/>
      <c r="U184" s="12"/>
      <c r="V184" s="12"/>
      <c r="W184" s="12"/>
      <c r="X184" s="12"/>
      <c r="Y184" s="12"/>
      <c r="Z184" s="12"/>
      <c r="AA184" s="12"/>
      <c r="AB184" s="12"/>
      <c r="AC184" s="12"/>
      <c r="AD184" s="12"/>
      <c r="AE184" s="12"/>
      <c r="AF184" s="12"/>
      <c r="AG184" s="12"/>
      <c r="AH184" s="12"/>
      <c r="AI184" s="12"/>
      <c r="AJ184" s="12"/>
      <c r="AK184" s="12"/>
      <c r="AL184" s="12"/>
      <c r="AM184" s="12"/>
      <c r="AN184" s="12"/>
      <c r="AO184" s="12"/>
      <c r="AP184" s="12"/>
      <c r="AQ184" s="12"/>
      <c r="AR184" s="12"/>
      <c r="AS184" s="12"/>
      <c r="AT184" s="12"/>
      <c r="AU184" s="12"/>
      <c r="AV184" s="12"/>
      <c r="AW184" s="12"/>
      <c r="AX184" s="12"/>
      <c r="AY184" s="12"/>
      <c r="AZ184" s="12"/>
      <c r="BA184" s="12"/>
      <c r="BB184" s="12"/>
      <c r="BC184" s="12"/>
      <c r="BD184" s="12"/>
      <c r="BE184" s="12"/>
      <c r="BF184" s="12"/>
      <c r="BG184" s="12"/>
      <c r="BH184" s="12"/>
      <c r="BI184" s="12"/>
      <c r="BJ184" s="12"/>
      <c r="BK184" s="12"/>
      <c r="BL184" s="12"/>
      <c r="BM184" s="12"/>
      <c r="BN184" s="12"/>
      <c r="BO184" s="12"/>
      <c r="BP184" s="12"/>
      <c r="BQ184" s="12"/>
      <c r="BR184" s="12"/>
      <c r="BS184" s="12"/>
      <c r="BT184" s="12"/>
      <c r="BU184" s="12"/>
      <c r="BV184" s="12"/>
      <c r="BW184" s="12"/>
      <c r="BX184" s="12"/>
      <c r="BY184" s="12"/>
      <c r="BZ184" s="12"/>
      <c r="CA184" s="12"/>
      <c r="CB184" s="12"/>
      <c r="CC184" s="12"/>
    </row>
    <row r="185" spans="1:81" ht="15.75" x14ac:dyDescent="0.25">
      <c r="A185" s="20"/>
      <c r="B185" s="29"/>
      <c r="C185" s="29"/>
      <c r="D185" s="29"/>
      <c r="E185" s="29"/>
      <c r="F185" s="26"/>
      <c r="G185" s="13"/>
      <c r="H185" s="20"/>
      <c r="I185" s="22"/>
      <c r="J185" s="22"/>
      <c r="K185" s="22"/>
      <c r="L185" s="22"/>
      <c r="M185" s="24"/>
      <c r="N185" s="22"/>
      <c r="O185" s="20"/>
      <c r="P185" s="12"/>
      <c r="Q185" s="12"/>
      <c r="R185" s="12"/>
      <c r="S185" s="12"/>
      <c r="T185" s="12"/>
      <c r="U185" s="12"/>
      <c r="V185" s="12"/>
      <c r="W185" s="12"/>
      <c r="X185" s="12"/>
      <c r="Y185" s="12"/>
      <c r="Z185" s="12"/>
      <c r="AA185" s="12"/>
      <c r="AB185" s="12"/>
      <c r="AC185" s="12"/>
      <c r="AD185" s="12"/>
      <c r="AE185" s="12"/>
      <c r="AF185" s="12"/>
      <c r="AG185" s="12"/>
      <c r="AH185" s="12"/>
      <c r="AI185" s="12"/>
      <c r="AJ185" s="12"/>
      <c r="AK185" s="12"/>
      <c r="AL185" s="12"/>
      <c r="AM185" s="12"/>
      <c r="AN185" s="12"/>
      <c r="AO185" s="12"/>
      <c r="AP185" s="12"/>
      <c r="AQ185" s="12"/>
      <c r="AR185" s="12"/>
      <c r="AS185" s="12"/>
      <c r="AT185" s="12"/>
      <c r="AU185" s="12"/>
      <c r="AV185" s="12"/>
      <c r="AW185" s="12"/>
      <c r="AX185" s="12"/>
      <c r="AY185" s="12"/>
      <c r="AZ185" s="12"/>
      <c r="BA185" s="12"/>
      <c r="BB185" s="12"/>
      <c r="BC185" s="12"/>
      <c r="BD185" s="12"/>
      <c r="BE185" s="12"/>
      <c r="BF185" s="12"/>
      <c r="BG185" s="12"/>
      <c r="BH185" s="12"/>
      <c r="BI185" s="12"/>
      <c r="BJ185" s="12"/>
      <c r="BK185" s="12"/>
      <c r="BL185" s="12"/>
      <c r="BM185" s="12"/>
      <c r="BN185" s="12"/>
      <c r="BO185" s="12"/>
      <c r="BP185" s="12"/>
      <c r="BQ185" s="12"/>
      <c r="BR185" s="12"/>
      <c r="BS185" s="12"/>
      <c r="BT185" s="12"/>
      <c r="BU185" s="12"/>
      <c r="BV185" s="12"/>
      <c r="BW185" s="12"/>
      <c r="BX185" s="12"/>
      <c r="BY185" s="12"/>
      <c r="BZ185" s="12"/>
      <c r="CA185" s="12"/>
      <c r="CB185" s="12"/>
      <c r="CC185" s="12"/>
    </row>
    <row r="186" spans="1:81" ht="15.75" x14ac:dyDescent="0.25">
      <c r="A186" s="20"/>
      <c r="B186" s="29"/>
      <c r="C186" s="29"/>
      <c r="D186" s="29"/>
      <c r="E186" s="29"/>
      <c r="F186" s="26"/>
      <c r="G186" s="13"/>
      <c r="H186" s="20"/>
      <c r="I186" s="22"/>
      <c r="J186" s="22"/>
      <c r="K186" s="22"/>
      <c r="L186" s="22"/>
      <c r="M186" s="24"/>
      <c r="N186" s="22"/>
      <c r="O186" s="20"/>
      <c r="P186" s="12"/>
      <c r="Q186" s="12"/>
      <c r="R186" s="12"/>
      <c r="S186" s="12"/>
      <c r="T186" s="12"/>
      <c r="U186" s="12"/>
      <c r="V186" s="12"/>
      <c r="W186" s="12"/>
      <c r="X186" s="12"/>
      <c r="Y186" s="12"/>
      <c r="Z186" s="12"/>
      <c r="AA186" s="12"/>
      <c r="AB186" s="12"/>
      <c r="AC186" s="12"/>
      <c r="AD186" s="12"/>
      <c r="AE186" s="12"/>
      <c r="AF186" s="12"/>
      <c r="AG186" s="12"/>
      <c r="AH186" s="12"/>
      <c r="AI186" s="12"/>
      <c r="AJ186" s="12"/>
      <c r="AK186" s="12"/>
      <c r="AL186" s="12"/>
      <c r="AM186" s="12"/>
      <c r="AN186" s="12"/>
      <c r="AO186" s="12"/>
      <c r="AP186" s="12"/>
      <c r="AQ186" s="12"/>
      <c r="AR186" s="12"/>
      <c r="AS186" s="12"/>
      <c r="AT186" s="12"/>
      <c r="AU186" s="12"/>
      <c r="AV186" s="12"/>
      <c r="AW186" s="12"/>
      <c r="AX186" s="12"/>
      <c r="AY186" s="12"/>
      <c r="AZ186" s="12"/>
      <c r="BA186" s="12"/>
      <c r="BB186" s="12"/>
      <c r="BC186" s="12"/>
      <c r="BD186" s="12"/>
      <c r="BE186" s="12"/>
      <c r="BF186" s="12"/>
      <c r="BG186" s="12"/>
      <c r="BH186" s="12"/>
      <c r="BI186" s="12"/>
      <c r="BJ186" s="12"/>
      <c r="BK186" s="12"/>
      <c r="BL186" s="12"/>
      <c r="BM186" s="12"/>
      <c r="BN186" s="12"/>
      <c r="BO186" s="12"/>
      <c r="BP186" s="12"/>
      <c r="BQ186" s="12"/>
      <c r="BR186" s="12"/>
      <c r="BS186" s="12"/>
      <c r="BT186" s="12"/>
      <c r="BU186" s="12"/>
      <c r="BV186" s="12"/>
      <c r="BW186" s="12"/>
      <c r="BX186" s="12"/>
      <c r="BY186" s="12"/>
      <c r="BZ186" s="12"/>
      <c r="CA186" s="12"/>
      <c r="CB186" s="12"/>
      <c r="CC186" s="12"/>
    </row>
    <row r="187" spans="1:81" ht="15.75" x14ac:dyDescent="0.25">
      <c r="A187" s="20"/>
      <c r="B187" s="29"/>
      <c r="C187" s="29"/>
      <c r="D187" s="29"/>
      <c r="E187" s="29"/>
      <c r="F187" s="26"/>
      <c r="G187" s="13"/>
      <c r="H187" s="20"/>
      <c r="I187" s="22"/>
      <c r="J187" s="22"/>
      <c r="K187" s="22"/>
      <c r="L187" s="22"/>
      <c r="M187" s="24"/>
      <c r="N187" s="22"/>
      <c r="O187" s="20"/>
      <c r="P187" s="12"/>
      <c r="Q187" s="12"/>
      <c r="R187" s="12"/>
      <c r="S187" s="12"/>
      <c r="T187" s="12"/>
      <c r="U187" s="12"/>
      <c r="V187" s="12"/>
      <c r="W187" s="12"/>
      <c r="X187" s="12"/>
      <c r="Y187" s="12"/>
      <c r="Z187" s="12"/>
      <c r="AA187" s="12"/>
      <c r="AB187" s="12"/>
      <c r="AC187" s="12"/>
      <c r="AD187" s="12"/>
      <c r="AE187" s="12"/>
      <c r="AF187" s="12"/>
      <c r="AG187" s="12"/>
      <c r="AH187" s="12"/>
      <c r="AI187" s="12"/>
      <c r="AJ187" s="12"/>
      <c r="AK187" s="12"/>
      <c r="AL187" s="12"/>
      <c r="AM187" s="12"/>
      <c r="AN187" s="12"/>
      <c r="AO187" s="12"/>
      <c r="AP187" s="12"/>
      <c r="AQ187" s="12"/>
      <c r="AR187" s="12"/>
      <c r="AS187" s="12"/>
      <c r="AT187" s="12"/>
      <c r="AU187" s="12"/>
      <c r="AV187" s="12"/>
      <c r="AW187" s="12"/>
      <c r="AX187" s="12"/>
      <c r="AY187" s="12"/>
      <c r="AZ187" s="12"/>
      <c r="BA187" s="12"/>
      <c r="BB187" s="12"/>
      <c r="BC187" s="12"/>
      <c r="BD187" s="12"/>
      <c r="BE187" s="12"/>
      <c r="BF187" s="12"/>
      <c r="BG187" s="12"/>
      <c r="BH187" s="12"/>
      <c r="BI187" s="12"/>
      <c r="BJ187" s="12"/>
      <c r="BK187" s="12"/>
      <c r="BL187" s="12"/>
      <c r="BM187" s="12"/>
      <c r="BN187" s="12"/>
      <c r="BO187" s="12"/>
      <c r="BP187" s="12"/>
      <c r="BQ187" s="12"/>
      <c r="BR187" s="12"/>
      <c r="BS187" s="12"/>
      <c r="BT187" s="12"/>
      <c r="BU187" s="12"/>
      <c r="BV187" s="12"/>
      <c r="BW187" s="12"/>
      <c r="BX187" s="12"/>
      <c r="BY187" s="12"/>
      <c r="BZ187" s="12"/>
      <c r="CA187" s="12"/>
      <c r="CB187" s="12"/>
      <c r="CC187" s="12"/>
    </row>
    <row r="188" spans="1:81" ht="15.75" x14ac:dyDescent="0.25">
      <c r="A188" s="20"/>
      <c r="B188" s="29"/>
      <c r="C188" s="29"/>
      <c r="D188" s="29"/>
      <c r="E188" s="29"/>
      <c r="F188" s="26"/>
      <c r="G188" s="13"/>
      <c r="H188" s="20"/>
      <c r="I188" s="22"/>
      <c r="J188" s="22"/>
      <c r="K188" s="22"/>
      <c r="L188" s="22"/>
      <c r="M188" s="24"/>
      <c r="N188" s="22"/>
      <c r="O188" s="20"/>
      <c r="P188" s="12"/>
      <c r="Q188" s="12"/>
      <c r="R188" s="12"/>
      <c r="S188" s="12"/>
      <c r="T188" s="12"/>
      <c r="U188" s="12"/>
      <c r="V188" s="12"/>
      <c r="W188" s="12"/>
      <c r="X188" s="12"/>
      <c r="Y188" s="12"/>
      <c r="Z188" s="12"/>
      <c r="AA188" s="12"/>
      <c r="AB188" s="12"/>
      <c r="AC188" s="12"/>
      <c r="AD188" s="12"/>
      <c r="AE188" s="12"/>
      <c r="AF188" s="12"/>
      <c r="AG188" s="12"/>
      <c r="AH188" s="12"/>
      <c r="AI188" s="12"/>
      <c r="AJ188" s="12"/>
      <c r="AK188" s="12"/>
      <c r="AL188" s="12"/>
      <c r="AM188" s="12"/>
      <c r="AN188" s="12"/>
      <c r="AO188" s="12"/>
      <c r="AP188" s="12"/>
      <c r="AQ188" s="12"/>
      <c r="AR188" s="12"/>
      <c r="AS188" s="12"/>
      <c r="AT188" s="12"/>
      <c r="AU188" s="12"/>
      <c r="AV188" s="12"/>
      <c r="AW188" s="12"/>
      <c r="AX188" s="12"/>
      <c r="AY188" s="12"/>
      <c r="AZ188" s="12"/>
      <c r="BA188" s="12"/>
      <c r="BB188" s="12"/>
      <c r="BC188" s="12"/>
      <c r="BD188" s="12"/>
      <c r="BE188" s="12"/>
      <c r="BF188" s="12"/>
      <c r="BG188" s="12"/>
      <c r="BH188" s="12"/>
      <c r="BI188" s="12"/>
      <c r="BJ188" s="12"/>
      <c r="BK188" s="12"/>
      <c r="BL188" s="12"/>
      <c r="BM188" s="12"/>
      <c r="BN188" s="12"/>
      <c r="BO188" s="12"/>
      <c r="BP188" s="12"/>
      <c r="BQ188" s="12"/>
      <c r="BR188" s="12"/>
      <c r="BS188" s="12"/>
      <c r="BT188" s="12"/>
      <c r="BU188" s="12"/>
      <c r="BV188" s="12"/>
      <c r="BW188" s="12"/>
      <c r="BX188" s="12"/>
      <c r="BY188" s="12"/>
      <c r="BZ188" s="12"/>
      <c r="CA188" s="12"/>
      <c r="CB188" s="12"/>
      <c r="CC188" s="12"/>
    </row>
    <row r="189" spans="1:81" ht="15.75" x14ac:dyDescent="0.25">
      <c r="A189" s="20"/>
      <c r="B189" s="29"/>
      <c r="C189" s="29"/>
      <c r="D189" s="29"/>
      <c r="E189" s="29"/>
      <c r="F189" s="26"/>
      <c r="G189" s="13"/>
      <c r="H189" s="20"/>
      <c r="I189" s="22"/>
      <c r="J189" s="22"/>
      <c r="K189" s="22"/>
      <c r="L189" s="22"/>
      <c r="M189" s="24"/>
      <c r="N189" s="22"/>
      <c r="O189" s="20"/>
      <c r="P189" s="12"/>
      <c r="Q189" s="12"/>
      <c r="R189" s="12"/>
      <c r="S189" s="12"/>
      <c r="T189" s="12"/>
      <c r="U189" s="12"/>
      <c r="V189" s="12"/>
      <c r="W189" s="12"/>
      <c r="X189" s="12"/>
      <c r="Y189" s="12"/>
      <c r="Z189" s="12"/>
      <c r="AA189" s="12"/>
      <c r="AB189" s="12"/>
      <c r="AC189" s="12"/>
      <c r="AD189" s="12"/>
      <c r="AE189" s="12"/>
      <c r="AF189" s="12"/>
      <c r="AG189" s="12"/>
      <c r="AH189" s="12"/>
      <c r="AI189" s="12"/>
      <c r="AJ189" s="12"/>
      <c r="AK189" s="12"/>
      <c r="AL189" s="12"/>
      <c r="AM189" s="12"/>
      <c r="AN189" s="12"/>
      <c r="AO189" s="12"/>
      <c r="AP189" s="12"/>
      <c r="AQ189" s="12"/>
      <c r="AR189" s="12"/>
      <c r="AS189" s="12"/>
      <c r="AT189" s="12"/>
      <c r="AU189" s="12"/>
      <c r="AV189" s="12"/>
      <c r="AW189" s="12"/>
      <c r="AX189" s="12"/>
      <c r="AY189" s="12"/>
      <c r="AZ189" s="12"/>
      <c r="BA189" s="12"/>
      <c r="BB189" s="12"/>
      <c r="BC189" s="12"/>
      <c r="BD189" s="12"/>
      <c r="BE189" s="12"/>
      <c r="BF189" s="12"/>
      <c r="BG189" s="12"/>
      <c r="BH189" s="12"/>
      <c r="BI189" s="12"/>
      <c r="BJ189" s="12"/>
      <c r="BK189" s="12"/>
      <c r="BL189" s="12"/>
      <c r="BM189" s="12"/>
      <c r="BN189" s="12"/>
      <c r="BO189" s="12"/>
      <c r="BP189" s="12"/>
      <c r="BQ189" s="12"/>
      <c r="BR189" s="12"/>
      <c r="BS189" s="12"/>
      <c r="BT189" s="12"/>
      <c r="BU189" s="12"/>
      <c r="BV189" s="12"/>
      <c r="BW189" s="12"/>
      <c r="BX189" s="12"/>
      <c r="BY189" s="12"/>
      <c r="BZ189" s="12"/>
      <c r="CA189" s="12"/>
      <c r="CB189" s="12"/>
      <c r="CC189" s="12"/>
    </row>
    <row r="190" spans="1:81" ht="15.75" x14ac:dyDescent="0.25">
      <c r="A190" s="20"/>
      <c r="B190" s="29"/>
      <c r="C190" s="29"/>
      <c r="D190" s="29"/>
      <c r="E190" s="29"/>
      <c r="F190" s="26"/>
      <c r="G190" s="13"/>
      <c r="H190" s="20"/>
      <c r="I190" s="22"/>
      <c r="J190" s="22"/>
      <c r="K190" s="22"/>
      <c r="L190" s="22"/>
      <c r="M190" s="24"/>
      <c r="N190" s="22"/>
      <c r="O190" s="20"/>
      <c r="P190" s="12"/>
      <c r="Q190" s="12"/>
      <c r="R190" s="12"/>
      <c r="S190" s="12"/>
      <c r="T190" s="12"/>
      <c r="U190" s="12"/>
      <c r="V190" s="12"/>
      <c r="W190" s="12"/>
      <c r="X190" s="12"/>
      <c r="Y190" s="12"/>
      <c r="Z190" s="12"/>
      <c r="AA190" s="12"/>
      <c r="AB190" s="12"/>
      <c r="AC190" s="12"/>
      <c r="AD190" s="12"/>
      <c r="AE190" s="12"/>
      <c r="AF190" s="12"/>
      <c r="AG190" s="12"/>
      <c r="AH190" s="12"/>
      <c r="AI190" s="12"/>
      <c r="AJ190" s="12"/>
      <c r="AK190" s="12"/>
      <c r="AL190" s="12"/>
      <c r="AM190" s="12"/>
      <c r="AN190" s="12"/>
      <c r="AO190" s="12"/>
      <c r="AP190" s="12"/>
      <c r="AQ190" s="12"/>
      <c r="AR190" s="12"/>
      <c r="AS190" s="12"/>
      <c r="AT190" s="12"/>
      <c r="AU190" s="12"/>
      <c r="AV190" s="12"/>
      <c r="AW190" s="12"/>
      <c r="AX190" s="12"/>
      <c r="AY190" s="12"/>
      <c r="AZ190" s="12"/>
      <c r="BA190" s="12"/>
      <c r="BB190" s="12"/>
      <c r="BC190" s="12"/>
      <c r="BD190" s="12"/>
      <c r="BE190" s="12"/>
      <c r="BF190" s="12"/>
      <c r="BG190" s="12"/>
      <c r="BH190" s="12"/>
      <c r="BI190" s="12"/>
      <c r="BJ190" s="12"/>
      <c r="BK190" s="12"/>
      <c r="BL190" s="12"/>
      <c r="BM190" s="12"/>
      <c r="BN190" s="12"/>
      <c r="BO190" s="12"/>
      <c r="BP190" s="12"/>
      <c r="BQ190" s="12"/>
      <c r="BR190" s="12"/>
      <c r="BS190" s="12"/>
      <c r="BT190" s="12"/>
      <c r="BU190" s="12"/>
      <c r="BV190" s="12"/>
      <c r="BW190" s="12"/>
      <c r="BX190" s="12"/>
      <c r="BY190" s="12"/>
      <c r="BZ190" s="12"/>
      <c r="CA190" s="12"/>
      <c r="CB190" s="12"/>
      <c r="CC190" s="12"/>
    </row>
    <row r="191" spans="1:81" ht="15.75" x14ac:dyDescent="0.25">
      <c r="A191" s="20"/>
      <c r="B191" s="29"/>
      <c r="C191" s="29"/>
      <c r="D191" s="29"/>
      <c r="E191" s="29"/>
      <c r="F191" s="26"/>
      <c r="G191" s="13"/>
      <c r="H191" s="20"/>
      <c r="I191" s="22"/>
      <c r="J191" s="22"/>
      <c r="K191" s="22"/>
      <c r="L191" s="22"/>
      <c r="M191" s="24"/>
      <c r="N191" s="22"/>
      <c r="O191" s="20"/>
      <c r="P191" s="12"/>
      <c r="Q191" s="12"/>
      <c r="R191" s="12"/>
      <c r="S191" s="12"/>
      <c r="T191" s="12"/>
      <c r="U191" s="12"/>
      <c r="V191" s="12"/>
      <c r="W191" s="12"/>
      <c r="X191" s="12"/>
      <c r="Y191" s="12"/>
      <c r="Z191" s="12"/>
      <c r="AA191" s="12"/>
      <c r="AB191" s="12"/>
      <c r="AC191" s="12"/>
      <c r="AD191" s="12"/>
      <c r="AE191" s="12"/>
      <c r="AF191" s="12"/>
      <c r="AG191" s="12"/>
      <c r="AH191" s="12"/>
      <c r="AI191" s="12"/>
      <c r="AJ191" s="12"/>
      <c r="AK191" s="12"/>
      <c r="AL191" s="12"/>
      <c r="AM191" s="12"/>
      <c r="AN191" s="12"/>
      <c r="AO191" s="12"/>
      <c r="AP191" s="12"/>
      <c r="AQ191" s="12"/>
      <c r="AR191" s="12"/>
      <c r="AS191" s="12"/>
      <c r="AT191" s="12"/>
      <c r="AU191" s="12"/>
      <c r="AV191" s="12"/>
      <c r="AW191" s="12"/>
      <c r="AX191" s="12"/>
      <c r="AY191" s="12"/>
      <c r="AZ191" s="12"/>
      <c r="BA191" s="12"/>
      <c r="BB191" s="12"/>
      <c r="BC191" s="12"/>
      <c r="BD191" s="12"/>
      <c r="BE191" s="12"/>
      <c r="BF191" s="12"/>
      <c r="BG191" s="12"/>
      <c r="BH191" s="12"/>
      <c r="BI191" s="12"/>
      <c r="BJ191" s="12"/>
      <c r="BK191" s="12"/>
      <c r="BL191" s="12"/>
      <c r="BM191" s="12"/>
      <c r="BN191" s="12"/>
      <c r="BO191" s="12"/>
      <c r="BP191" s="12"/>
      <c r="BQ191" s="12"/>
      <c r="BR191" s="12"/>
      <c r="BS191" s="12"/>
      <c r="BT191" s="12"/>
      <c r="BU191" s="12"/>
      <c r="BV191" s="12"/>
      <c r="BW191" s="12"/>
      <c r="BX191" s="12"/>
      <c r="BY191" s="12"/>
      <c r="BZ191" s="12"/>
      <c r="CA191" s="12"/>
      <c r="CB191" s="12"/>
      <c r="CC191" s="12"/>
    </row>
    <row r="192" spans="1:81" ht="15.75" x14ac:dyDescent="0.25">
      <c r="A192" s="20"/>
      <c r="B192" s="29"/>
      <c r="C192" s="29"/>
      <c r="D192" s="29"/>
      <c r="E192" s="29"/>
      <c r="F192" s="26"/>
      <c r="G192" s="13"/>
      <c r="H192" s="20"/>
      <c r="I192" s="22"/>
      <c r="J192" s="22"/>
      <c r="K192" s="22"/>
      <c r="L192" s="22"/>
      <c r="M192" s="24"/>
      <c r="N192" s="22"/>
      <c r="O192" s="20"/>
      <c r="P192" s="12"/>
      <c r="Q192" s="12"/>
      <c r="R192" s="12"/>
      <c r="S192" s="12"/>
      <c r="T192" s="12"/>
      <c r="U192" s="12"/>
      <c r="V192" s="12"/>
      <c r="W192" s="12"/>
      <c r="X192" s="12"/>
      <c r="Y192" s="12"/>
      <c r="Z192" s="12"/>
      <c r="AA192" s="12"/>
      <c r="AB192" s="12"/>
      <c r="AC192" s="12"/>
      <c r="AD192" s="12"/>
      <c r="AE192" s="12"/>
      <c r="AF192" s="12"/>
      <c r="AG192" s="12"/>
      <c r="AH192" s="12"/>
      <c r="AI192" s="12"/>
      <c r="AJ192" s="12"/>
      <c r="AK192" s="12"/>
      <c r="AL192" s="12"/>
      <c r="AM192" s="12"/>
      <c r="AN192" s="12"/>
      <c r="AO192" s="12"/>
      <c r="AP192" s="12"/>
      <c r="AQ192" s="12"/>
      <c r="AR192" s="12"/>
      <c r="AS192" s="12"/>
      <c r="AT192" s="12"/>
      <c r="AU192" s="12"/>
      <c r="AV192" s="12"/>
      <c r="AW192" s="12"/>
      <c r="AX192" s="12"/>
      <c r="AY192" s="12"/>
      <c r="AZ192" s="12"/>
      <c r="BA192" s="12"/>
      <c r="BB192" s="12"/>
      <c r="BC192" s="12"/>
      <c r="BD192" s="12"/>
      <c r="BE192" s="12"/>
      <c r="BF192" s="12"/>
      <c r="BG192" s="12"/>
      <c r="BH192" s="12"/>
      <c r="BI192" s="12"/>
      <c r="BJ192" s="12"/>
      <c r="BK192" s="12"/>
      <c r="BL192" s="12"/>
      <c r="BM192" s="12"/>
      <c r="BN192" s="12"/>
      <c r="BO192" s="12"/>
      <c r="BP192" s="12"/>
      <c r="BQ192" s="12"/>
      <c r="BR192" s="12"/>
      <c r="BS192" s="12"/>
      <c r="BT192" s="12"/>
      <c r="BU192" s="12"/>
      <c r="BV192" s="12"/>
      <c r="BW192" s="12"/>
      <c r="BX192" s="12"/>
      <c r="BY192" s="12"/>
      <c r="BZ192" s="12"/>
      <c r="CA192" s="12"/>
      <c r="CB192" s="12"/>
      <c r="CC192" s="12"/>
    </row>
    <row r="193" spans="1:81" ht="15.75" x14ac:dyDescent="0.25">
      <c r="A193" s="20"/>
      <c r="B193" s="29"/>
      <c r="C193" s="29"/>
      <c r="D193" s="29"/>
      <c r="E193" s="29"/>
      <c r="F193" s="26"/>
      <c r="G193" s="13"/>
      <c r="H193" s="20"/>
      <c r="I193" s="22"/>
      <c r="J193" s="22"/>
      <c r="K193" s="22"/>
      <c r="L193" s="22"/>
      <c r="M193" s="24"/>
      <c r="N193" s="22"/>
      <c r="O193" s="20"/>
      <c r="P193" s="12"/>
      <c r="Q193" s="12"/>
      <c r="R193" s="12"/>
      <c r="S193" s="12"/>
      <c r="T193" s="12"/>
      <c r="U193" s="12"/>
      <c r="V193" s="12"/>
      <c r="W193" s="12"/>
      <c r="X193" s="12"/>
      <c r="Y193" s="12"/>
      <c r="Z193" s="12"/>
      <c r="AA193" s="12"/>
      <c r="AB193" s="12"/>
      <c r="AC193" s="12"/>
      <c r="AD193" s="12"/>
      <c r="AE193" s="12"/>
      <c r="AF193" s="12"/>
      <c r="AG193" s="12"/>
      <c r="AH193" s="12"/>
      <c r="AI193" s="12"/>
      <c r="AJ193" s="12"/>
      <c r="AK193" s="12"/>
      <c r="AL193" s="12"/>
      <c r="AM193" s="12"/>
      <c r="AN193" s="12"/>
      <c r="AO193" s="12"/>
      <c r="AP193" s="12"/>
      <c r="AQ193" s="12"/>
      <c r="AR193" s="12"/>
      <c r="AS193" s="12"/>
      <c r="AT193" s="12"/>
      <c r="AU193" s="12"/>
      <c r="AV193" s="12"/>
      <c r="AW193" s="12"/>
      <c r="AX193" s="12"/>
      <c r="AY193" s="12"/>
      <c r="AZ193" s="12"/>
      <c r="BA193" s="12"/>
      <c r="BB193" s="12"/>
      <c r="BC193" s="12"/>
      <c r="BD193" s="12"/>
      <c r="BE193" s="12"/>
      <c r="BF193" s="12"/>
      <c r="BG193" s="12"/>
      <c r="BH193" s="12"/>
      <c r="BI193" s="12"/>
      <c r="BJ193" s="12"/>
      <c r="BK193" s="12"/>
      <c r="BL193" s="12"/>
      <c r="BM193" s="12"/>
      <c r="BN193" s="12"/>
      <c r="BO193" s="12"/>
      <c r="BP193" s="12"/>
      <c r="BQ193" s="12"/>
      <c r="BR193" s="12"/>
      <c r="BS193" s="12"/>
      <c r="BT193" s="12"/>
      <c r="BU193" s="12"/>
      <c r="BV193" s="12"/>
      <c r="BW193" s="12"/>
      <c r="BX193" s="12"/>
      <c r="BY193" s="12"/>
      <c r="BZ193" s="12"/>
      <c r="CA193" s="12"/>
      <c r="CB193" s="12"/>
      <c r="CC193" s="12"/>
    </row>
    <row r="194" spans="1:81" ht="15.75" x14ac:dyDescent="0.25">
      <c r="A194" s="20"/>
      <c r="B194" s="29"/>
      <c r="C194" s="29"/>
      <c r="D194" s="29"/>
      <c r="E194" s="29"/>
      <c r="F194" s="26"/>
      <c r="G194" s="13"/>
      <c r="H194" s="20"/>
      <c r="I194" s="22"/>
      <c r="J194" s="22"/>
      <c r="K194" s="22"/>
      <c r="L194" s="22"/>
      <c r="M194" s="24"/>
      <c r="N194" s="22"/>
      <c r="O194" s="20"/>
      <c r="P194" s="12"/>
      <c r="Q194" s="12"/>
      <c r="R194" s="12"/>
      <c r="S194" s="12"/>
      <c r="T194" s="12"/>
      <c r="U194" s="12"/>
      <c r="V194" s="12"/>
      <c r="W194" s="12"/>
      <c r="X194" s="12"/>
      <c r="Y194" s="12"/>
      <c r="Z194" s="12"/>
      <c r="AA194" s="12"/>
      <c r="AB194" s="12"/>
      <c r="AC194" s="12"/>
      <c r="AD194" s="12"/>
      <c r="AE194" s="12"/>
      <c r="AF194" s="12"/>
      <c r="AG194" s="12"/>
      <c r="AH194" s="12"/>
      <c r="AI194" s="12"/>
      <c r="AJ194" s="12"/>
      <c r="AK194" s="12"/>
      <c r="AL194" s="12"/>
      <c r="AM194" s="12"/>
      <c r="AN194" s="12"/>
      <c r="AO194" s="12"/>
      <c r="AP194" s="12"/>
      <c r="AQ194" s="12"/>
      <c r="AR194" s="12"/>
      <c r="AS194" s="12"/>
      <c r="AT194" s="12"/>
      <c r="AU194" s="12"/>
      <c r="AV194" s="12"/>
      <c r="AW194" s="12"/>
      <c r="AX194" s="12"/>
      <c r="AY194" s="12"/>
      <c r="AZ194" s="12"/>
      <c r="BA194" s="12"/>
      <c r="BB194" s="12"/>
      <c r="BC194" s="12"/>
      <c r="BD194" s="12"/>
      <c r="BE194" s="12"/>
      <c r="BF194" s="12"/>
      <c r="BG194" s="12"/>
      <c r="BH194" s="12"/>
      <c r="BI194" s="12"/>
      <c r="BJ194" s="12"/>
      <c r="BK194" s="12"/>
      <c r="BL194" s="12"/>
      <c r="BM194" s="12"/>
      <c r="BN194" s="12"/>
      <c r="BO194" s="12"/>
      <c r="BP194" s="12"/>
      <c r="BQ194" s="12"/>
      <c r="BR194" s="12"/>
      <c r="BS194" s="12"/>
      <c r="BT194" s="12"/>
      <c r="BU194" s="12"/>
      <c r="BV194" s="12"/>
      <c r="BW194" s="12"/>
      <c r="BX194" s="12"/>
      <c r="BY194" s="12"/>
      <c r="BZ194" s="12"/>
      <c r="CA194" s="12"/>
      <c r="CB194" s="12"/>
      <c r="CC194" s="12"/>
    </row>
    <row r="195" spans="1:81" ht="15.75" x14ac:dyDescent="0.25">
      <c r="A195" s="20"/>
      <c r="B195" s="29"/>
      <c r="C195" s="29"/>
      <c r="D195" s="29"/>
      <c r="E195" s="29"/>
      <c r="F195" s="26"/>
      <c r="G195" s="13"/>
      <c r="H195" s="20"/>
      <c r="I195" s="22"/>
      <c r="J195" s="22"/>
      <c r="K195" s="22"/>
      <c r="L195" s="22"/>
      <c r="M195" s="24"/>
      <c r="N195" s="22"/>
      <c r="O195" s="20"/>
      <c r="P195" s="12"/>
      <c r="Q195" s="12"/>
      <c r="R195" s="12"/>
      <c r="S195" s="12"/>
      <c r="T195" s="12"/>
      <c r="U195" s="12"/>
      <c r="V195" s="12"/>
      <c r="W195" s="12"/>
      <c r="X195" s="12"/>
      <c r="Y195" s="12"/>
      <c r="Z195" s="12"/>
      <c r="AA195" s="12"/>
      <c r="AB195" s="12"/>
      <c r="AC195" s="12"/>
      <c r="AD195" s="12"/>
      <c r="AE195" s="12"/>
      <c r="AF195" s="12"/>
      <c r="AG195" s="12"/>
      <c r="AH195" s="12"/>
      <c r="AI195" s="12"/>
      <c r="AJ195" s="12"/>
      <c r="AK195" s="12"/>
      <c r="AL195" s="12"/>
      <c r="AM195" s="12"/>
      <c r="AN195" s="12"/>
      <c r="AO195" s="12"/>
      <c r="AP195" s="12"/>
      <c r="AQ195" s="12"/>
      <c r="AR195" s="12"/>
      <c r="AS195" s="12"/>
      <c r="AT195" s="12"/>
      <c r="AU195" s="12"/>
      <c r="AV195" s="12"/>
      <c r="AW195" s="12"/>
      <c r="AX195" s="12"/>
      <c r="AY195" s="12"/>
      <c r="AZ195" s="12"/>
      <c r="BA195" s="12"/>
      <c r="BB195" s="12"/>
      <c r="BC195" s="12"/>
      <c r="BD195" s="12"/>
      <c r="BE195" s="12"/>
      <c r="BF195" s="12"/>
      <c r="BG195" s="12"/>
      <c r="BH195" s="12"/>
      <c r="BI195" s="12"/>
      <c r="BJ195" s="12"/>
      <c r="BK195" s="12"/>
      <c r="BL195" s="12"/>
      <c r="BM195" s="12"/>
      <c r="BN195" s="12"/>
      <c r="BO195" s="12"/>
      <c r="BP195" s="12"/>
      <c r="BQ195" s="12"/>
      <c r="BR195" s="12"/>
      <c r="BS195" s="12"/>
      <c r="BT195" s="12"/>
      <c r="BU195" s="12"/>
      <c r="BV195" s="12"/>
      <c r="BW195" s="12"/>
      <c r="BX195" s="12"/>
      <c r="BY195" s="12"/>
      <c r="BZ195" s="12"/>
      <c r="CA195" s="12"/>
      <c r="CB195" s="12"/>
      <c r="CC195" s="12"/>
    </row>
    <row r="196" spans="1:81" ht="15.75" x14ac:dyDescent="0.25">
      <c r="A196" s="20"/>
      <c r="B196" s="29"/>
      <c r="C196" s="29"/>
      <c r="D196" s="29"/>
      <c r="E196" s="29"/>
      <c r="F196" s="26"/>
      <c r="G196" s="13"/>
      <c r="H196" s="20"/>
      <c r="I196" s="22"/>
      <c r="J196" s="22"/>
      <c r="K196" s="22"/>
      <c r="L196" s="22"/>
      <c r="M196" s="24"/>
      <c r="N196" s="22"/>
      <c r="O196" s="20"/>
      <c r="P196" s="12"/>
      <c r="Q196" s="12"/>
      <c r="R196" s="12"/>
      <c r="S196" s="12"/>
      <c r="T196" s="12"/>
      <c r="U196" s="12"/>
      <c r="V196" s="12"/>
      <c r="W196" s="12"/>
      <c r="X196" s="12"/>
      <c r="Y196" s="12"/>
      <c r="Z196" s="12"/>
      <c r="AA196" s="12"/>
      <c r="AB196" s="12"/>
      <c r="AC196" s="12"/>
      <c r="AD196" s="12"/>
      <c r="AE196" s="12"/>
      <c r="AF196" s="12"/>
      <c r="AG196" s="12"/>
      <c r="AH196" s="12"/>
      <c r="AI196" s="12"/>
      <c r="AJ196" s="12"/>
      <c r="AK196" s="12"/>
      <c r="AL196" s="12"/>
      <c r="AM196" s="12"/>
      <c r="AN196" s="12"/>
      <c r="AO196" s="12"/>
      <c r="AP196" s="12"/>
      <c r="AQ196" s="12"/>
      <c r="AR196" s="12"/>
      <c r="AS196" s="12"/>
      <c r="AT196" s="12"/>
      <c r="AU196" s="12"/>
      <c r="AV196" s="12"/>
      <c r="AW196" s="12"/>
      <c r="AX196" s="12"/>
      <c r="AY196" s="12"/>
      <c r="AZ196" s="12"/>
      <c r="BA196" s="12"/>
      <c r="BB196" s="12"/>
      <c r="BC196" s="12"/>
      <c r="BD196" s="12"/>
      <c r="BE196" s="12"/>
      <c r="BF196" s="12"/>
      <c r="BG196" s="12"/>
      <c r="BH196" s="12"/>
      <c r="BI196" s="12"/>
      <c r="BJ196" s="12"/>
      <c r="BK196" s="12"/>
      <c r="BL196" s="12"/>
      <c r="BM196" s="12"/>
      <c r="BN196" s="12"/>
      <c r="BO196" s="12"/>
      <c r="BP196" s="12"/>
      <c r="BQ196" s="12"/>
      <c r="BR196" s="12"/>
      <c r="BS196" s="12"/>
      <c r="BT196" s="12"/>
      <c r="BU196" s="12"/>
      <c r="BV196" s="12"/>
      <c r="BW196" s="12"/>
      <c r="BX196" s="12"/>
      <c r="BY196" s="12"/>
      <c r="BZ196" s="12"/>
      <c r="CA196" s="12"/>
      <c r="CB196" s="12"/>
      <c r="CC196" s="12"/>
    </row>
    <row r="197" spans="1:81" ht="15.75" x14ac:dyDescent="0.25">
      <c r="A197" s="20"/>
      <c r="B197" s="29"/>
      <c r="C197" s="29"/>
      <c r="D197" s="29"/>
      <c r="E197" s="29"/>
      <c r="F197" s="26"/>
      <c r="G197" s="13"/>
      <c r="H197" s="20"/>
      <c r="I197" s="22"/>
      <c r="J197" s="22"/>
      <c r="K197" s="22"/>
      <c r="L197" s="22"/>
      <c r="M197" s="24"/>
      <c r="N197" s="22"/>
      <c r="O197" s="20"/>
      <c r="P197" s="12"/>
      <c r="Q197" s="12"/>
      <c r="R197" s="12"/>
      <c r="S197" s="12"/>
      <c r="T197" s="12"/>
      <c r="U197" s="12"/>
      <c r="V197" s="12"/>
      <c r="W197" s="12"/>
      <c r="X197" s="12"/>
      <c r="Y197" s="12"/>
      <c r="Z197" s="12"/>
      <c r="AA197" s="12"/>
      <c r="AB197" s="12"/>
      <c r="AC197" s="12"/>
      <c r="AD197" s="12"/>
      <c r="AE197" s="12"/>
      <c r="AF197" s="12"/>
      <c r="AG197" s="12"/>
      <c r="AH197" s="12"/>
      <c r="AI197" s="12"/>
      <c r="AJ197" s="12"/>
      <c r="AK197" s="12"/>
      <c r="AL197" s="12"/>
      <c r="AM197" s="12"/>
      <c r="AN197" s="12"/>
      <c r="AO197" s="12"/>
      <c r="AP197" s="12"/>
      <c r="AQ197" s="12"/>
      <c r="AR197" s="12"/>
      <c r="AS197" s="12"/>
      <c r="AT197" s="12"/>
      <c r="AU197" s="12"/>
      <c r="AV197" s="12"/>
      <c r="AW197" s="12"/>
      <c r="AX197" s="12"/>
      <c r="AY197" s="12"/>
      <c r="AZ197" s="12"/>
      <c r="BA197" s="12"/>
      <c r="BB197" s="12"/>
      <c r="BC197" s="12"/>
      <c r="BD197" s="12"/>
      <c r="BE197" s="12"/>
      <c r="BF197" s="12"/>
      <c r="BG197" s="12"/>
      <c r="BH197" s="12"/>
      <c r="BI197" s="12"/>
      <c r="BJ197" s="12"/>
      <c r="BK197" s="12"/>
      <c r="BL197" s="12"/>
      <c r="BM197" s="12"/>
      <c r="BN197" s="12"/>
      <c r="BO197" s="12"/>
      <c r="BP197" s="12"/>
      <c r="BQ197" s="12"/>
      <c r="BR197" s="12"/>
      <c r="BS197" s="12"/>
      <c r="BT197" s="12"/>
      <c r="BU197" s="12"/>
      <c r="BV197" s="12"/>
      <c r="BW197" s="12"/>
      <c r="BX197" s="12"/>
      <c r="BY197" s="12"/>
      <c r="BZ197" s="12"/>
      <c r="CA197" s="12"/>
      <c r="CB197" s="12"/>
      <c r="CC197" s="12"/>
    </row>
    <row r="198" spans="1:81" ht="15.75" x14ac:dyDescent="0.25">
      <c r="A198" s="20"/>
      <c r="B198" s="29"/>
      <c r="C198" s="29"/>
      <c r="D198" s="29"/>
      <c r="E198" s="29"/>
      <c r="F198" s="26"/>
      <c r="G198" s="13"/>
      <c r="H198" s="20"/>
      <c r="I198" s="22"/>
      <c r="J198" s="22"/>
      <c r="K198" s="22"/>
      <c r="L198" s="22"/>
      <c r="M198" s="24"/>
      <c r="N198" s="22"/>
      <c r="O198" s="20"/>
      <c r="P198" s="12"/>
      <c r="Q198" s="12"/>
      <c r="R198" s="12"/>
      <c r="S198" s="12"/>
      <c r="T198" s="12"/>
      <c r="U198" s="12"/>
      <c r="V198" s="12"/>
      <c r="W198" s="12"/>
      <c r="X198" s="12"/>
      <c r="Y198" s="12"/>
      <c r="Z198" s="12"/>
      <c r="AA198" s="12"/>
      <c r="AB198" s="12"/>
      <c r="AC198" s="12"/>
      <c r="AD198" s="12"/>
      <c r="AE198" s="12"/>
      <c r="AF198" s="12"/>
      <c r="AG198" s="12"/>
      <c r="AH198" s="12"/>
      <c r="AI198" s="12"/>
      <c r="AJ198" s="12"/>
      <c r="AK198" s="12"/>
      <c r="AL198" s="12"/>
      <c r="AM198" s="12"/>
      <c r="AN198" s="12"/>
      <c r="AO198" s="12"/>
      <c r="AP198" s="12"/>
      <c r="AQ198" s="12"/>
      <c r="AR198" s="12"/>
      <c r="AS198" s="12"/>
      <c r="AT198" s="12"/>
      <c r="AU198" s="12"/>
      <c r="AV198" s="12"/>
      <c r="AW198" s="12"/>
      <c r="AX198" s="12"/>
      <c r="AY198" s="12"/>
      <c r="AZ198" s="12"/>
      <c r="BA198" s="12"/>
      <c r="BB198" s="12"/>
      <c r="BC198" s="12"/>
      <c r="BD198" s="12"/>
      <c r="BE198" s="12"/>
      <c r="BF198" s="12"/>
      <c r="BG198" s="12"/>
      <c r="BH198" s="12"/>
      <c r="BI198" s="12"/>
      <c r="BJ198" s="12"/>
      <c r="BK198" s="12"/>
      <c r="BL198" s="12"/>
      <c r="BM198" s="12"/>
      <c r="BN198" s="12"/>
      <c r="BO198" s="12"/>
      <c r="BP198" s="12"/>
      <c r="BQ198" s="12"/>
      <c r="BR198" s="12"/>
      <c r="BS198" s="12"/>
      <c r="BT198" s="12"/>
      <c r="BU198" s="12"/>
      <c r="BV198" s="12"/>
      <c r="BW198" s="12"/>
      <c r="BX198" s="12"/>
      <c r="BY198" s="12"/>
      <c r="BZ198" s="12"/>
      <c r="CA198" s="12"/>
      <c r="CB198" s="12"/>
      <c r="CC198" s="12"/>
    </row>
    <row r="199" spans="1:81" ht="15.75" x14ac:dyDescent="0.25">
      <c r="A199" s="20"/>
      <c r="B199" s="29"/>
      <c r="C199" s="29"/>
      <c r="D199" s="29"/>
      <c r="E199" s="29"/>
      <c r="F199" s="26"/>
      <c r="G199" s="13"/>
      <c r="H199" s="20"/>
      <c r="I199" s="22"/>
      <c r="J199" s="22"/>
      <c r="K199" s="22"/>
      <c r="L199" s="22"/>
      <c r="M199" s="24"/>
      <c r="N199" s="22"/>
      <c r="O199" s="20"/>
      <c r="P199" s="12"/>
      <c r="Q199" s="12"/>
      <c r="R199" s="12"/>
      <c r="S199" s="12"/>
      <c r="T199" s="12"/>
      <c r="U199" s="12"/>
      <c r="V199" s="12"/>
      <c r="W199" s="12"/>
      <c r="X199" s="12"/>
      <c r="Y199" s="12"/>
      <c r="Z199" s="12"/>
      <c r="AA199" s="12"/>
      <c r="AB199" s="12"/>
      <c r="AC199" s="12"/>
      <c r="AD199" s="12"/>
      <c r="AE199" s="12"/>
      <c r="AF199" s="12"/>
      <c r="AG199" s="12"/>
      <c r="AH199" s="12"/>
      <c r="AI199" s="12"/>
      <c r="AJ199" s="12"/>
      <c r="AK199" s="12"/>
      <c r="AL199" s="12"/>
      <c r="AM199" s="12"/>
      <c r="AN199" s="12"/>
      <c r="AO199" s="12"/>
      <c r="AP199" s="12"/>
      <c r="AQ199" s="12"/>
      <c r="AR199" s="12"/>
      <c r="AS199" s="12"/>
      <c r="AT199" s="12"/>
      <c r="AU199" s="12"/>
      <c r="AV199" s="12"/>
      <c r="AW199" s="12"/>
      <c r="AX199" s="12"/>
      <c r="AY199" s="12"/>
      <c r="AZ199" s="12"/>
      <c r="BA199" s="12"/>
      <c r="BB199" s="12"/>
      <c r="BC199" s="12"/>
      <c r="BD199" s="12"/>
      <c r="BE199" s="12"/>
      <c r="BF199" s="12"/>
      <c r="BG199" s="12"/>
      <c r="BH199" s="12"/>
      <c r="BI199" s="12"/>
      <c r="BJ199" s="12"/>
      <c r="BK199" s="12"/>
      <c r="BL199" s="12"/>
      <c r="BM199" s="12"/>
      <c r="BN199" s="12"/>
      <c r="BO199" s="12"/>
      <c r="BP199" s="12"/>
      <c r="BQ199" s="12"/>
      <c r="BR199" s="12"/>
      <c r="BS199" s="12"/>
      <c r="BT199" s="12"/>
      <c r="BU199" s="12"/>
      <c r="BV199" s="12"/>
      <c r="BW199" s="12"/>
      <c r="BX199" s="12"/>
      <c r="BY199" s="12"/>
      <c r="BZ199" s="12"/>
      <c r="CA199" s="12"/>
      <c r="CB199" s="12"/>
      <c r="CC199" s="12"/>
    </row>
    <row r="200" spans="1:81" ht="15.75" x14ac:dyDescent="0.25">
      <c r="A200" s="20"/>
      <c r="B200" s="29"/>
      <c r="C200" s="29"/>
      <c r="D200" s="29"/>
      <c r="E200" s="29"/>
      <c r="F200" s="26"/>
      <c r="G200" s="13"/>
      <c r="H200" s="20"/>
      <c r="I200" s="22"/>
      <c r="J200" s="22"/>
      <c r="K200" s="22"/>
      <c r="L200" s="22"/>
      <c r="M200" s="24"/>
      <c r="N200" s="22"/>
      <c r="O200" s="20"/>
      <c r="P200" s="12"/>
      <c r="Q200" s="12"/>
      <c r="R200" s="12"/>
      <c r="S200" s="12"/>
      <c r="T200" s="12"/>
      <c r="U200" s="12"/>
      <c r="V200" s="12"/>
      <c r="W200" s="12"/>
      <c r="X200" s="12"/>
      <c r="Y200" s="12"/>
      <c r="Z200" s="12"/>
      <c r="AA200" s="12"/>
      <c r="AB200" s="12"/>
      <c r="AC200" s="12"/>
      <c r="AD200" s="12"/>
      <c r="AE200" s="12"/>
      <c r="AF200" s="12"/>
      <c r="AG200" s="12"/>
      <c r="AH200" s="12"/>
      <c r="AI200" s="12"/>
      <c r="AJ200" s="12"/>
      <c r="AK200" s="12"/>
      <c r="AL200" s="12"/>
      <c r="AM200" s="12"/>
      <c r="AN200" s="12"/>
      <c r="AO200" s="12"/>
      <c r="AP200" s="12"/>
      <c r="AQ200" s="12"/>
      <c r="AR200" s="12"/>
      <c r="AS200" s="12"/>
      <c r="AT200" s="12"/>
      <c r="AU200" s="12"/>
      <c r="AV200" s="12"/>
      <c r="AW200" s="12"/>
      <c r="AX200" s="12"/>
      <c r="AY200" s="12"/>
      <c r="AZ200" s="12"/>
      <c r="BA200" s="12"/>
      <c r="BB200" s="12"/>
      <c r="BC200" s="12"/>
      <c r="BD200" s="12"/>
      <c r="BE200" s="12"/>
      <c r="BF200" s="12"/>
      <c r="BG200" s="12"/>
      <c r="BH200" s="12"/>
      <c r="BI200" s="12"/>
      <c r="BJ200" s="12"/>
      <c r="BK200" s="12"/>
      <c r="BL200" s="12"/>
      <c r="BM200" s="12"/>
      <c r="BN200" s="12"/>
      <c r="BO200" s="12"/>
      <c r="BP200" s="12"/>
      <c r="BQ200" s="12"/>
      <c r="BR200" s="12"/>
      <c r="BS200" s="12"/>
      <c r="BT200" s="12"/>
      <c r="BU200" s="12"/>
      <c r="BV200" s="12"/>
      <c r="BW200" s="12"/>
      <c r="BX200" s="12"/>
      <c r="BY200" s="12"/>
      <c r="BZ200" s="12"/>
      <c r="CA200" s="12"/>
      <c r="CB200" s="12"/>
      <c r="CC200" s="12"/>
    </row>
    <row r="201" spans="1:81" ht="15.75" x14ac:dyDescent="0.25">
      <c r="A201" s="20"/>
      <c r="B201" s="29"/>
      <c r="C201" s="29"/>
      <c r="D201" s="29"/>
      <c r="E201" s="29"/>
      <c r="F201" s="26"/>
      <c r="G201" s="13"/>
      <c r="H201" s="20"/>
      <c r="I201" s="22"/>
      <c r="J201" s="22"/>
      <c r="K201" s="22"/>
      <c r="L201" s="22"/>
      <c r="M201" s="24"/>
      <c r="N201" s="22"/>
      <c r="O201" s="20"/>
      <c r="P201" s="12"/>
      <c r="Q201" s="12"/>
      <c r="R201" s="12"/>
      <c r="S201" s="12"/>
      <c r="T201" s="12"/>
      <c r="U201" s="12"/>
      <c r="V201" s="12"/>
      <c r="W201" s="12"/>
      <c r="X201" s="12"/>
      <c r="Y201" s="12"/>
      <c r="Z201" s="12"/>
      <c r="AA201" s="12"/>
      <c r="AB201" s="12"/>
      <c r="AC201" s="12"/>
      <c r="AD201" s="12"/>
      <c r="AE201" s="12"/>
      <c r="AF201" s="12"/>
      <c r="AG201" s="12"/>
      <c r="AH201" s="12"/>
      <c r="AI201" s="12"/>
      <c r="AJ201" s="12"/>
      <c r="AK201" s="12"/>
      <c r="AL201" s="12"/>
      <c r="AM201" s="12"/>
      <c r="AN201" s="12"/>
      <c r="AO201" s="12"/>
      <c r="AP201" s="12"/>
      <c r="AQ201" s="12"/>
      <c r="AR201" s="12"/>
      <c r="AS201" s="12"/>
      <c r="AT201" s="12"/>
      <c r="AU201" s="12"/>
      <c r="AV201" s="12"/>
      <c r="AW201" s="12"/>
      <c r="AX201" s="12"/>
      <c r="AY201" s="12"/>
      <c r="AZ201" s="12"/>
      <c r="BA201" s="12"/>
      <c r="BB201" s="12"/>
      <c r="BC201" s="12"/>
      <c r="BD201" s="12"/>
      <c r="BE201" s="12"/>
      <c r="BF201" s="12"/>
      <c r="BG201" s="12"/>
      <c r="BH201" s="12"/>
      <c r="BI201" s="12"/>
      <c r="BJ201" s="12"/>
      <c r="BK201" s="12"/>
      <c r="BL201" s="12"/>
      <c r="BM201" s="12"/>
      <c r="BN201" s="12"/>
      <c r="BO201" s="12"/>
      <c r="BP201" s="12"/>
      <c r="BQ201" s="12"/>
      <c r="BR201" s="12"/>
      <c r="BS201" s="12"/>
      <c r="BT201" s="12"/>
      <c r="BU201" s="12"/>
      <c r="BV201" s="12"/>
      <c r="BW201" s="12"/>
      <c r="BX201" s="12"/>
      <c r="BY201" s="12"/>
      <c r="BZ201" s="12"/>
      <c r="CA201" s="12"/>
      <c r="CB201" s="12"/>
      <c r="CC201" s="12"/>
    </row>
    <row r="202" spans="1:81" ht="15.75" x14ac:dyDescent="0.25">
      <c r="A202" s="20"/>
      <c r="B202" s="29"/>
      <c r="C202" s="29"/>
      <c r="D202" s="29"/>
      <c r="E202" s="29"/>
      <c r="F202" s="26"/>
      <c r="G202" s="13"/>
      <c r="H202" s="20"/>
      <c r="I202" s="22"/>
      <c r="J202" s="22"/>
      <c r="K202" s="22"/>
      <c r="L202" s="22"/>
      <c r="M202" s="24"/>
      <c r="N202" s="22"/>
      <c r="O202" s="20"/>
      <c r="P202" s="12"/>
      <c r="Q202" s="12"/>
      <c r="R202" s="12"/>
      <c r="S202" s="12"/>
      <c r="T202" s="12"/>
      <c r="U202" s="12"/>
      <c r="V202" s="12"/>
      <c r="W202" s="12"/>
      <c r="X202" s="12"/>
      <c r="Y202" s="12"/>
      <c r="Z202" s="12"/>
      <c r="AA202" s="12"/>
      <c r="AB202" s="12"/>
      <c r="AC202" s="12"/>
      <c r="AD202" s="12"/>
      <c r="AE202" s="12"/>
      <c r="AF202" s="12"/>
      <c r="AG202" s="12"/>
      <c r="AH202" s="12"/>
      <c r="AI202" s="12"/>
      <c r="AJ202" s="12"/>
      <c r="AK202" s="12"/>
      <c r="AL202" s="12"/>
      <c r="AM202" s="12"/>
      <c r="AN202" s="12"/>
      <c r="AO202" s="12"/>
      <c r="AP202" s="12"/>
      <c r="AQ202" s="12"/>
      <c r="AR202" s="12"/>
      <c r="AS202" s="12"/>
      <c r="AT202" s="12"/>
      <c r="AU202" s="12"/>
      <c r="AV202" s="12"/>
      <c r="AW202" s="12"/>
      <c r="AX202" s="12"/>
      <c r="AY202" s="12"/>
      <c r="AZ202" s="12"/>
      <c r="BA202" s="12"/>
      <c r="BB202" s="12"/>
      <c r="BC202" s="12"/>
      <c r="BD202" s="12"/>
      <c r="BE202" s="12"/>
      <c r="BF202" s="12"/>
      <c r="BG202" s="12"/>
      <c r="BH202" s="12"/>
      <c r="BI202" s="12"/>
      <c r="BJ202" s="12"/>
      <c r="BK202" s="12"/>
      <c r="BL202" s="12"/>
      <c r="BM202" s="12"/>
      <c r="BN202" s="12"/>
      <c r="BO202" s="12"/>
      <c r="BP202" s="12"/>
      <c r="BQ202" s="12"/>
      <c r="BR202" s="12"/>
      <c r="BS202" s="12"/>
      <c r="BT202" s="12"/>
      <c r="BU202" s="12"/>
      <c r="BV202" s="12"/>
      <c r="BW202" s="12"/>
      <c r="BX202" s="12"/>
      <c r="BY202" s="12"/>
      <c r="BZ202" s="12"/>
      <c r="CA202" s="12"/>
      <c r="CB202" s="12"/>
      <c r="CC202" s="12"/>
    </row>
    <row r="203" spans="1:81" ht="15.75" x14ac:dyDescent="0.25">
      <c r="A203" s="20"/>
      <c r="B203" s="29"/>
      <c r="C203" s="29"/>
      <c r="D203" s="29"/>
      <c r="E203" s="29"/>
      <c r="F203" s="26"/>
      <c r="G203" s="13"/>
      <c r="H203" s="20"/>
      <c r="I203" s="22"/>
      <c r="J203" s="22"/>
      <c r="K203" s="22"/>
      <c r="L203" s="22"/>
      <c r="M203" s="24"/>
      <c r="N203" s="22"/>
      <c r="O203" s="20"/>
      <c r="P203" s="12"/>
      <c r="Q203" s="12"/>
      <c r="R203" s="12"/>
      <c r="S203" s="12"/>
      <c r="T203" s="12"/>
      <c r="U203" s="12"/>
      <c r="V203" s="12"/>
      <c r="W203" s="12"/>
      <c r="X203" s="12"/>
      <c r="Y203" s="12"/>
      <c r="Z203" s="12"/>
      <c r="AA203" s="12"/>
      <c r="AB203" s="12"/>
      <c r="AC203" s="12"/>
      <c r="AD203" s="12"/>
      <c r="AE203" s="12"/>
      <c r="AF203" s="12"/>
      <c r="AG203" s="12"/>
      <c r="AH203" s="12"/>
      <c r="AI203" s="12"/>
      <c r="AJ203" s="12"/>
      <c r="AK203" s="12"/>
      <c r="AL203" s="12"/>
      <c r="AM203" s="12"/>
      <c r="AN203" s="12"/>
      <c r="AO203" s="12"/>
      <c r="AP203" s="12"/>
      <c r="AQ203" s="12"/>
      <c r="AR203" s="12"/>
      <c r="AS203" s="12"/>
      <c r="AT203" s="12"/>
      <c r="AU203" s="12"/>
      <c r="AV203" s="12"/>
      <c r="AW203" s="12"/>
      <c r="AX203" s="12"/>
      <c r="AY203" s="12"/>
      <c r="AZ203" s="12"/>
      <c r="BA203" s="12"/>
      <c r="BB203" s="12"/>
      <c r="BC203" s="12"/>
      <c r="BD203" s="12"/>
      <c r="BE203" s="12"/>
      <c r="BF203" s="12"/>
      <c r="BG203" s="12"/>
      <c r="BH203" s="12"/>
      <c r="BI203" s="12"/>
      <c r="BJ203" s="12"/>
      <c r="BK203" s="12"/>
      <c r="BL203" s="12"/>
      <c r="BM203" s="12"/>
      <c r="BN203" s="12"/>
      <c r="BO203" s="12"/>
      <c r="BP203" s="12"/>
      <c r="BQ203" s="12"/>
      <c r="BR203" s="12"/>
      <c r="BS203" s="12"/>
      <c r="BT203" s="12"/>
      <c r="BU203" s="12"/>
      <c r="BV203" s="12"/>
      <c r="BW203" s="12"/>
      <c r="BX203" s="12"/>
      <c r="BY203" s="12"/>
      <c r="BZ203" s="12"/>
      <c r="CA203" s="12"/>
      <c r="CB203" s="12"/>
      <c r="CC203" s="12"/>
    </row>
    <row r="204" spans="1:81" ht="15.75" x14ac:dyDescent="0.25">
      <c r="A204" s="20"/>
      <c r="B204" s="29"/>
      <c r="C204" s="29"/>
      <c r="D204" s="29"/>
      <c r="E204" s="29"/>
      <c r="F204" s="26"/>
      <c r="G204" s="13"/>
      <c r="H204" s="20"/>
      <c r="I204" s="22"/>
      <c r="J204" s="22"/>
      <c r="K204" s="22"/>
      <c r="L204" s="22"/>
      <c r="M204" s="24"/>
      <c r="N204" s="22"/>
      <c r="O204" s="20"/>
      <c r="P204" s="12"/>
      <c r="Q204" s="12"/>
      <c r="R204" s="12"/>
      <c r="S204" s="12"/>
      <c r="T204" s="12"/>
      <c r="U204" s="12"/>
      <c r="V204" s="12"/>
      <c r="W204" s="12"/>
      <c r="X204" s="12"/>
      <c r="Y204" s="12"/>
      <c r="Z204" s="12"/>
      <c r="AA204" s="12"/>
      <c r="AB204" s="12"/>
      <c r="AC204" s="12"/>
      <c r="AD204" s="12"/>
      <c r="AE204" s="12"/>
      <c r="AF204" s="12"/>
      <c r="AG204" s="12"/>
      <c r="AH204" s="12"/>
      <c r="AI204" s="12"/>
      <c r="AJ204" s="12"/>
      <c r="AK204" s="12"/>
      <c r="AL204" s="12"/>
      <c r="AM204" s="12"/>
      <c r="AN204" s="12"/>
      <c r="AO204" s="12"/>
      <c r="AP204" s="12"/>
      <c r="AQ204" s="12"/>
      <c r="AR204" s="12"/>
      <c r="AS204" s="12"/>
      <c r="AT204" s="12"/>
      <c r="AU204" s="12"/>
      <c r="AV204" s="12"/>
      <c r="AW204" s="12"/>
      <c r="AX204" s="12"/>
      <c r="AY204" s="12"/>
      <c r="AZ204" s="12"/>
      <c r="BA204" s="12"/>
      <c r="BB204" s="12"/>
      <c r="BC204" s="12"/>
      <c r="BD204" s="12"/>
      <c r="BE204" s="12"/>
      <c r="BF204" s="12"/>
      <c r="BG204" s="12"/>
      <c r="BH204" s="12"/>
      <c r="BI204" s="12"/>
      <c r="BJ204" s="12"/>
      <c r="BK204" s="12"/>
      <c r="BL204" s="12"/>
      <c r="BM204" s="12"/>
      <c r="BN204" s="12"/>
      <c r="BO204" s="12"/>
      <c r="BP204" s="12"/>
      <c r="BQ204" s="12"/>
      <c r="BR204" s="12"/>
      <c r="BS204" s="12"/>
      <c r="BT204" s="12"/>
      <c r="BU204" s="12"/>
      <c r="BV204" s="12"/>
      <c r="BW204" s="12"/>
      <c r="BX204" s="12"/>
      <c r="BY204" s="12"/>
      <c r="BZ204" s="12"/>
      <c r="CA204" s="12"/>
      <c r="CB204" s="12"/>
      <c r="CC204" s="12"/>
    </row>
    <row r="205" spans="1:81" ht="15.75" x14ac:dyDescent="0.25">
      <c r="A205" s="20"/>
      <c r="B205" s="29"/>
      <c r="C205" s="29"/>
      <c r="D205" s="29"/>
      <c r="E205" s="29"/>
      <c r="F205" s="26"/>
      <c r="G205" s="13"/>
      <c r="H205" s="20"/>
      <c r="I205" s="22"/>
      <c r="J205" s="22"/>
      <c r="K205" s="22"/>
      <c r="L205" s="22"/>
      <c r="M205" s="24"/>
      <c r="N205" s="22"/>
      <c r="O205" s="20"/>
      <c r="P205" s="12"/>
      <c r="Q205" s="12"/>
      <c r="R205" s="12"/>
      <c r="S205" s="12"/>
      <c r="T205" s="12"/>
      <c r="U205" s="12"/>
      <c r="V205" s="12"/>
      <c r="W205" s="12"/>
      <c r="X205" s="12"/>
      <c r="Y205" s="12"/>
      <c r="Z205" s="12"/>
      <c r="AA205" s="12"/>
      <c r="AB205" s="12"/>
      <c r="AC205" s="12"/>
      <c r="AD205" s="12"/>
      <c r="AE205" s="12"/>
      <c r="AF205" s="12"/>
      <c r="AG205" s="12"/>
      <c r="AH205" s="12"/>
      <c r="AI205" s="12"/>
      <c r="AJ205" s="12"/>
      <c r="AK205" s="12"/>
      <c r="AL205" s="12"/>
      <c r="AM205" s="12"/>
      <c r="AN205" s="12"/>
      <c r="AO205" s="12"/>
      <c r="AP205" s="12"/>
      <c r="AQ205" s="12"/>
      <c r="AR205" s="12"/>
      <c r="AS205" s="12"/>
      <c r="AT205" s="12"/>
      <c r="AU205" s="12"/>
      <c r="AV205" s="12"/>
      <c r="AW205" s="12"/>
      <c r="AX205" s="12"/>
      <c r="AY205" s="12"/>
      <c r="AZ205" s="12"/>
      <c r="BA205" s="12"/>
      <c r="BB205" s="12"/>
      <c r="BC205" s="12"/>
      <c r="BD205" s="12"/>
      <c r="BE205" s="12"/>
      <c r="BF205" s="12"/>
      <c r="BG205" s="12"/>
      <c r="BH205" s="12"/>
      <c r="BI205" s="12"/>
      <c r="BJ205" s="12"/>
      <c r="BK205" s="12"/>
      <c r="BL205" s="12"/>
      <c r="BM205" s="12"/>
      <c r="BN205" s="12"/>
      <c r="BO205" s="12"/>
      <c r="BP205" s="12"/>
      <c r="BQ205" s="12"/>
      <c r="BR205" s="12"/>
      <c r="BS205" s="12"/>
      <c r="BT205" s="12"/>
      <c r="BU205" s="12"/>
      <c r="BV205" s="12"/>
      <c r="BW205" s="12"/>
      <c r="BX205" s="12"/>
      <c r="BY205" s="12"/>
      <c r="BZ205" s="12"/>
      <c r="CA205" s="12"/>
      <c r="CB205" s="12"/>
      <c r="CC205" s="12"/>
    </row>
    <row r="206" spans="1:81" ht="15.75" x14ac:dyDescent="0.25">
      <c r="A206" s="20"/>
      <c r="B206" s="29"/>
      <c r="C206" s="29"/>
      <c r="D206" s="29"/>
      <c r="E206" s="29"/>
      <c r="F206" s="26"/>
      <c r="G206" s="13"/>
      <c r="H206" s="20"/>
      <c r="I206" s="22"/>
      <c r="J206" s="22"/>
      <c r="K206" s="22"/>
      <c r="L206" s="22"/>
      <c r="M206" s="24"/>
      <c r="N206" s="22"/>
      <c r="O206" s="20"/>
      <c r="P206" s="12"/>
      <c r="Q206" s="12"/>
      <c r="R206" s="12"/>
      <c r="S206" s="12"/>
      <c r="T206" s="12"/>
      <c r="U206" s="12"/>
      <c r="V206" s="12"/>
      <c r="W206" s="12"/>
      <c r="X206" s="12"/>
      <c r="Y206" s="12"/>
      <c r="Z206" s="12"/>
      <c r="AA206" s="12"/>
      <c r="AB206" s="12"/>
      <c r="AC206" s="12"/>
      <c r="AD206" s="12"/>
      <c r="AE206" s="12"/>
      <c r="AF206" s="12"/>
      <c r="AG206" s="12"/>
      <c r="AH206" s="12"/>
      <c r="AI206" s="12"/>
      <c r="AJ206" s="12"/>
      <c r="AK206" s="12"/>
      <c r="AL206" s="12"/>
      <c r="AM206" s="12"/>
      <c r="AN206" s="12"/>
      <c r="AO206" s="12"/>
      <c r="AP206" s="12"/>
      <c r="AQ206" s="12"/>
      <c r="AR206" s="12"/>
      <c r="AS206" s="12"/>
      <c r="AT206" s="12"/>
      <c r="AU206" s="12"/>
      <c r="AV206" s="12"/>
      <c r="AW206" s="12"/>
      <c r="AX206" s="12"/>
      <c r="AY206" s="12"/>
      <c r="AZ206" s="12"/>
      <c r="BA206" s="12"/>
      <c r="BB206" s="12"/>
      <c r="BC206" s="12"/>
      <c r="BD206" s="12"/>
      <c r="BE206" s="12"/>
      <c r="BF206" s="12"/>
      <c r="BG206" s="12"/>
      <c r="BH206" s="12"/>
      <c r="BI206" s="12"/>
      <c r="BJ206" s="12"/>
      <c r="BK206" s="12"/>
      <c r="BL206" s="12"/>
      <c r="BM206" s="12"/>
      <c r="BN206" s="12"/>
      <c r="BO206" s="12"/>
      <c r="BP206" s="12"/>
      <c r="BQ206" s="12"/>
      <c r="BR206" s="12"/>
      <c r="BS206" s="12"/>
      <c r="BT206" s="12"/>
      <c r="BU206" s="12"/>
      <c r="BV206" s="12"/>
      <c r="BW206" s="12"/>
      <c r="BX206" s="12"/>
      <c r="BY206" s="12"/>
      <c r="BZ206" s="12"/>
      <c r="CA206" s="12"/>
      <c r="CB206" s="12"/>
      <c r="CC206" s="12"/>
    </row>
    <row r="207" spans="1:81" ht="15.75" x14ac:dyDescent="0.25">
      <c r="A207" s="20"/>
      <c r="B207" s="29"/>
      <c r="C207" s="29"/>
      <c r="D207" s="29"/>
      <c r="E207" s="29"/>
      <c r="F207" s="26"/>
      <c r="G207" s="13"/>
      <c r="H207" s="20"/>
      <c r="I207" s="22"/>
      <c r="J207" s="22"/>
      <c r="K207" s="22"/>
      <c r="L207" s="22"/>
      <c r="M207" s="24"/>
      <c r="N207" s="22"/>
      <c r="O207" s="20"/>
      <c r="P207" s="12"/>
      <c r="Q207" s="12"/>
      <c r="R207" s="12"/>
      <c r="S207" s="12"/>
      <c r="T207" s="12"/>
      <c r="U207" s="12"/>
      <c r="V207" s="12"/>
      <c r="W207" s="12"/>
      <c r="X207" s="12"/>
      <c r="Y207" s="12"/>
      <c r="Z207" s="12"/>
      <c r="AA207" s="12"/>
      <c r="AB207" s="12"/>
      <c r="AC207" s="12"/>
      <c r="AD207" s="12"/>
      <c r="AE207" s="12"/>
      <c r="AF207" s="12"/>
      <c r="AG207" s="12"/>
      <c r="AH207" s="12"/>
      <c r="AI207" s="12"/>
      <c r="AJ207" s="12"/>
      <c r="AK207" s="12"/>
      <c r="AL207" s="12"/>
      <c r="AM207" s="12"/>
      <c r="AN207" s="12"/>
      <c r="AO207" s="12"/>
      <c r="AP207" s="12"/>
      <c r="AQ207" s="12"/>
      <c r="AR207" s="12"/>
      <c r="AS207" s="12"/>
      <c r="AT207" s="12"/>
      <c r="AU207" s="12"/>
      <c r="AV207" s="12"/>
      <c r="AW207" s="12"/>
      <c r="AX207" s="12"/>
      <c r="AY207" s="12"/>
      <c r="AZ207" s="12"/>
      <c r="BA207" s="12"/>
      <c r="BB207" s="12"/>
      <c r="BC207" s="12"/>
      <c r="BD207" s="12"/>
      <c r="BE207" s="12"/>
      <c r="BF207" s="12"/>
      <c r="BG207" s="12"/>
      <c r="BH207" s="12"/>
      <c r="BI207" s="12"/>
      <c r="BJ207" s="12"/>
      <c r="BK207" s="12"/>
      <c r="BL207" s="12"/>
      <c r="BM207" s="12"/>
      <c r="BN207" s="12"/>
      <c r="BO207" s="12"/>
      <c r="BP207" s="12"/>
      <c r="BQ207" s="12"/>
      <c r="BR207" s="12"/>
      <c r="BS207" s="12"/>
      <c r="BT207" s="12"/>
      <c r="BU207" s="12"/>
      <c r="BV207" s="12"/>
      <c r="BW207" s="12"/>
      <c r="BX207" s="12"/>
      <c r="BY207" s="12"/>
      <c r="BZ207" s="12"/>
      <c r="CA207" s="12"/>
      <c r="CB207" s="12"/>
      <c r="CC207" s="12"/>
    </row>
    <row r="208" spans="1:81" ht="15.75" x14ac:dyDescent="0.25">
      <c r="A208" s="20"/>
      <c r="B208" s="29"/>
      <c r="C208" s="29"/>
      <c r="D208" s="29"/>
      <c r="E208" s="29"/>
      <c r="F208" s="26"/>
      <c r="G208" s="13"/>
      <c r="H208" s="20"/>
      <c r="I208" s="22"/>
      <c r="J208" s="22"/>
      <c r="K208" s="22"/>
      <c r="L208" s="22"/>
      <c r="M208" s="24"/>
      <c r="N208" s="22"/>
      <c r="O208" s="20"/>
      <c r="P208" s="12"/>
      <c r="Q208" s="12"/>
      <c r="R208" s="12"/>
      <c r="S208" s="12"/>
      <c r="T208" s="12"/>
      <c r="U208" s="12"/>
      <c r="V208" s="12"/>
      <c r="W208" s="12"/>
      <c r="X208" s="12"/>
      <c r="Y208" s="12"/>
      <c r="Z208" s="12"/>
      <c r="AA208" s="12"/>
      <c r="AB208" s="12"/>
      <c r="AC208" s="12"/>
      <c r="AD208" s="12"/>
      <c r="AE208" s="12"/>
      <c r="AF208" s="12"/>
      <c r="AG208" s="12"/>
      <c r="AH208" s="12"/>
      <c r="AI208" s="12"/>
      <c r="AJ208" s="12"/>
      <c r="AK208" s="12"/>
      <c r="AL208" s="12"/>
      <c r="AM208" s="12"/>
      <c r="AN208" s="12"/>
      <c r="AO208" s="12"/>
      <c r="AP208" s="12"/>
      <c r="AQ208" s="12"/>
      <c r="AR208" s="12"/>
      <c r="AS208" s="12"/>
      <c r="AT208" s="12"/>
      <c r="AU208" s="12"/>
      <c r="AV208" s="12"/>
      <c r="AW208" s="12"/>
      <c r="AX208" s="12"/>
      <c r="AY208" s="12"/>
      <c r="AZ208" s="12"/>
      <c r="BA208" s="12"/>
      <c r="BB208" s="12"/>
      <c r="BC208" s="12"/>
      <c r="BD208" s="12"/>
      <c r="BE208" s="12"/>
      <c r="BF208" s="12"/>
      <c r="BG208" s="12"/>
      <c r="BH208" s="12"/>
      <c r="BI208" s="12"/>
      <c r="BJ208" s="12"/>
      <c r="BK208" s="12"/>
      <c r="BL208" s="12"/>
      <c r="BM208" s="12"/>
      <c r="BN208" s="12"/>
      <c r="BO208" s="12"/>
      <c r="BP208" s="12"/>
      <c r="BQ208" s="12"/>
      <c r="BR208" s="12"/>
      <c r="BS208" s="12"/>
      <c r="BT208" s="12"/>
      <c r="BU208" s="12"/>
      <c r="BV208" s="12"/>
      <c r="BW208" s="12"/>
      <c r="BX208" s="12"/>
      <c r="BY208" s="12"/>
      <c r="BZ208" s="12"/>
      <c r="CA208" s="12"/>
      <c r="CB208" s="12"/>
      <c r="CC208" s="12"/>
    </row>
    <row r="209" spans="1:81" ht="15.75" x14ac:dyDescent="0.25">
      <c r="A209" s="20"/>
      <c r="B209" s="29"/>
      <c r="C209" s="29"/>
      <c r="D209" s="29"/>
      <c r="E209" s="29"/>
      <c r="F209" s="26"/>
      <c r="G209" s="13"/>
      <c r="H209" s="20"/>
      <c r="I209" s="22"/>
      <c r="J209" s="22"/>
      <c r="K209" s="22"/>
      <c r="L209" s="22"/>
      <c r="M209" s="24"/>
      <c r="N209" s="22"/>
      <c r="O209" s="20"/>
      <c r="P209" s="12"/>
      <c r="Q209" s="12"/>
      <c r="R209" s="12"/>
      <c r="S209" s="12"/>
      <c r="T209" s="12"/>
      <c r="U209" s="12"/>
      <c r="V209" s="12"/>
      <c r="W209" s="12"/>
      <c r="X209" s="12"/>
      <c r="Y209" s="12"/>
      <c r="Z209" s="12"/>
      <c r="AA209" s="12"/>
      <c r="AB209" s="12"/>
      <c r="AC209" s="12"/>
      <c r="AD209" s="12"/>
      <c r="AE209" s="12"/>
      <c r="AF209" s="12"/>
      <c r="AG209" s="12"/>
      <c r="AH209" s="12"/>
      <c r="AI209" s="12"/>
      <c r="AJ209" s="12"/>
      <c r="AK209" s="12"/>
      <c r="AL209" s="12"/>
      <c r="AM209" s="12"/>
      <c r="AN209" s="12"/>
      <c r="AO209" s="12"/>
      <c r="AP209" s="12"/>
      <c r="AQ209" s="12"/>
      <c r="AR209" s="12"/>
      <c r="AS209" s="12"/>
      <c r="AT209" s="12"/>
      <c r="AU209" s="12"/>
      <c r="AV209" s="12"/>
      <c r="AW209" s="12"/>
      <c r="AX209" s="12"/>
      <c r="AY209" s="12"/>
      <c r="AZ209" s="12"/>
      <c r="BA209" s="12"/>
      <c r="BB209" s="12"/>
      <c r="BC209" s="12"/>
      <c r="BD209" s="12"/>
      <c r="BE209" s="12"/>
      <c r="BF209" s="12"/>
      <c r="BG209" s="12"/>
      <c r="BH209" s="12"/>
      <c r="BI209" s="12"/>
      <c r="BJ209" s="12"/>
      <c r="BK209" s="12"/>
      <c r="BL209" s="12"/>
      <c r="BM209" s="12"/>
      <c r="BN209" s="12"/>
      <c r="BO209" s="12"/>
      <c r="BP209" s="12"/>
      <c r="BQ209" s="12"/>
      <c r="BR209" s="12"/>
      <c r="BS209" s="12"/>
      <c r="BT209" s="12"/>
      <c r="BU209" s="12"/>
      <c r="BV209" s="12"/>
      <c r="BW209" s="12"/>
      <c r="BX209" s="12"/>
      <c r="BY209" s="12"/>
      <c r="BZ209" s="12"/>
      <c r="CA209" s="12"/>
      <c r="CB209" s="12"/>
      <c r="CC209" s="12"/>
    </row>
    <row r="210" spans="1:81" ht="15.75" x14ac:dyDescent="0.25">
      <c r="A210" s="20"/>
      <c r="B210" s="29"/>
      <c r="C210" s="29"/>
      <c r="D210" s="29"/>
      <c r="E210" s="29"/>
      <c r="F210" s="26"/>
      <c r="G210" s="13"/>
      <c r="H210" s="20"/>
      <c r="I210" s="22"/>
      <c r="J210" s="22"/>
      <c r="K210" s="22"/>
      <c r="L210" s="22"/>
      <c r="M210" s="24"/>
      <c r="N210" s="22"/>
      <c r="O210" s="20"/>
      <c r="P210" s="12"/>
      <c r="Q210" s="12"/>
      <c r="R210" s="12"/>
      <c r="S210" s="12"/>
      <c r="T210" s="12"/>
      <c r="U210" s="12"/>
      <c r="V210" s="12"/>
      <c r="W210" s="12"/>
      <c r="X210" s="12"/>
      <c r="Y210" s="12"/>
      <c r="Z210" s="12"/>
      <c r="AA210" s="12"/>
      <c r="AB210" s="12"/>
      <c r="AC210" s="12"/>
      <c r="AD210" s="12"/>
      <c r="AE210" s="12"/>
      <c r="AF210" s="12"/>
      <c r="AG210" s="12"/>
      <c r="AH210" s="12"/>
      <c r="AI210" s="12"/>
      <c r="AJ210" s="12"/>
      <c r="AK210" s="12"/>
      <c r="AL210" s="12"/>
      <c r="AM210" s="12"/>
      <c r="AN210" s="12"/>
      <c r="AO210" s="12"/>
      <c r="AP210" s="12"/>
      <c r="AQ210" s="12"/>
      <c r="AR210" s="12"/>
      <c r="AS210" s="12"/>
      <c r="AT210" s="12"/>
      <c r="AU210" s="12"/>
      <c r="AV210" s="12"/>
      <c r="AW210" s="12"/>
      <c r="AX210" s="12"/>
      <c r="AY210" s="12"/>
      <c r="AZ210" s="12"/>
      <c r="BA210" s="12"/>
      <c r="BB210" s="12"/>
      <c r="BC210" s="12"/>
      <c r="BD210" s="12"/>
      <c r="BE210" s="12"/>
      <c r="BF210" s="12"/>
      <c r="BG210" s="12"/>
      <c r="BH210" s="12"/>
      <c r="BI210" s="12"/>
      <c r="BJ210" s="12"/>
      <c r="BK210" s="12"/>
      <c r="BL210" s="12"/>
      <c r="BM210" s="12"/>
      <c r="BN210" s="12"/>
      <c r="BO210" s="12"/>
      <c r="BP210" s="12"/>
      <c r="BQ210" s="12"/>
      <c r="BR210" s="12"/>
      <c r="BS210" s="12"/>
      <c r="BT210" s="12"/>
      <c r="BU210" s="12"/>
      <c r="BV210" s="12"/>
      <c r="BW210" s="12"/>
      <c r="BX210" s="12"/>
      <c r="BY210" s="12"/>
      <c r="BZ210" s="12"/>
      <c r="CA210" s="12"/>
      <c r="CB210" s="12"/>
      <c r="CC210" s="12"/>
    </row>
    <row r="211" spans="1:81" ht="15.75" x14ac:dyDescent="0.25">
      <c r="A211" s="20"/>
      <c r="B211" s="29"/>
      <c r="C211" s="29"/>
      <c r="D211" s="29"/>
      <c r="E211" s="29"/>
      <c r="F211" s="26"/>
      <c r="G211" s="13"/>
      <c r="H211" s="20"/>
      <c r="I211" s="22"/>
      <c r="J211" s="22"/>
      <c r="K211" s="22"/>
      <c r="L211" s="22"/>
      <c r="M211" s="24"/>
      <c r="N211" s="22"/>
      <c r="O211" s="20"/>
      <c r="P211" s="12"/>
      <c r="Q211" s="12"/>
      <c r="R211" s="12"/>
      <c r="S211" s="12"/>
      <c r="T211" s="12"/>
      <c r="U211" s="12"/>
      <c r="V211" s="12"/>
      <c r="W211" s="12"/>
      <c r="X211" s="12"/>
      <c r="Y211" s="12"/>
      <c r="Z211" s="12"/>
      <c r="AA211" s="12"/>
      <c r="AB211" s="12"/>
      <c r="AC211" s="12"/>
      <c r="AD211" s="12"/>
      <c r="AE211" s="12"/>
      <c r="AF211" s="12"/>
      <c r="AG211" s="12"/>
      <c r="AH211" s="12"/>
      <c r="AI211" s="12"/>
      <c r="AJ211" s="12"/>
      <c r="AK211" s="12"/>
      <c r="AL211" s="12"/>
      <c r="AM211" s="12"/>
      <c r="AN211" s="12"/>
      <c r="AO211" s="12"/>
      <c r="AP211" s="12"/>
      <c r="AQ211" s="12"/>
      <c r="AR211" s="12"/>
      <c r="AS211" s="12"/>
      <c r="AT211" s="12"/>
      <c r="AU211" s="12"/>
      <c r="AV211" s="12"/>
      <c r="AW211" s="12"/>
      <c r="AX211" s="12"/>
      <c r="AY211" s="12"/>
      <c r="AZ211" s="12"/>
      <c r="BA211" s="12"/>
      <c r="BB211" s="12"/>
      <c r="BC211" s="12"/>
      <c r="BD211" s="12"/>
      <c r="BE211" s="12"/>
      <c r="BF211" s="12"/>
      <c r="BG211" s="12"/>
      <c r="BH211" s="12"/>
      <c r="BI211" s="12"/>
      <c r="BJ211" s="12"/>
      <c r="BK211" s="12"/>
      <c r="BL211" s="12"/>
      <c r="BM211" s="12"/>
      <c r="BN211" s="12"/>
      <c r="BO211" s="12"/>
      <c r="BP211" s="12"/>
      <c r="BQ211" s="12"/>
      <c r="BR211" s="12"/>
      <c r="BS211" s="12"/>
      <c r="BT211" s="12"/>
      <c r="BU211" s="12"/>
      <c r="BV211" s="12"/>
      <c r="BW211" s="12"/>
      <c r="BX211" s="12"/>
      <c r="BY211" s="12"/>
      <c r="BZ211" s="12"/>
      <c r="CA211" s="12"/>
      <c r="CB211" s="12"/>
      <c r="CC211" s="12"/>
    </row>
    <row r="212" spans="1:81" ht="15.75" x14ac:dyDescent="0.25">
      <c r="A212" s="20"/>
      <c r="B212" s="29"/>
      <c r="C212" s="29"/>
      <c r="D212" s="29"/>
      <c r="E212" s="29"/>
      <c r="F212" s="26"/>
      <c r="G212" s="13"/>
      <c r="H212" s="20"/>
      <c r="I212" s="22"/>
      <c r="J212" s="22"/>
      <c r="K212" s="22"/>
      <c r="L212" s="22"/>
      <c r="M212" s="24"/>
      <c r="N212" s="22"/>
      <c r="O212" s="20"/>
      <c r="P212" s="12"/>
      <c r="Q212" s="12"/>
      <c r="R212" s="12"/>
      <c r="S212" s="12"/>
      <c r="T212" s="12"/>
      <c r="U212" s="12"/>
      <c r="V212" s="12"/>
      <c r="W212" s="12"/>
      <c r="X212" s="12"/>
      <c r="Y212" s="12"/>
      <c r="Z212" s="12"/>
      <c r="AA212" s="12"/>
      <c r="AB212" s="12"/>
      <c r="AC212" s="12"/>
      <c r="AD212" s="12"/>
      <c r="AE212" s="12"/>
      <c r="AF212" s="12"/>
      <c r="AG212" s="12"/>
      <c r="AH212" s="12"/>
      <c r="AI212" s="12"/>
      <c r="AJ212" s="12"/>
      <c r="AK212" s="12"/>
      <c r="AL212" s="12"/>
      <c r="AM212" s="12"/>
      <c r="AN212" s="12"/>
      <c r="AO212" s="12"/>
      <c r="AP212" s="12"/>
      <c r="AQ212" s="12"/>
      <c r="AR212" s="12"/>
      <c r="AS212" s="12"/>
      <c r="AT212" s="12"/>
      <c r="AU212" s="12"/>
      <c r="AV212" s="12"/>
      <c r="AW212" s="12"/>
      <c r="AX212" s="12"/>
      <c r="AY212" s="12"/>
      <c r="AZ212" s="12"/>
      <c r="BA212" s="12"/>
      <c r="BB212" s="12"/>
      <c r="BC212" s="12"/>
      <c r="BD212" s="12"/>
      <c r="BE212" s="12"/>
      <c r="BF212" s="12"/>
      <c r="BG212" s="12"/>
      <c r="BH212" s="12"/>
      <c r="BI212" s="12"/>
      <c r="BJ212" s="12"/>
      <c r="BK212" s="12"/>
      <c r="BL212" s="12"/>
      <c r="BM212" s="12"/>
      <c r="BN212" s="12"/>
      <c r="BO212" s="12"/>
      <c r="BP212" s="12"/>
      <c r="BQ212" s="12"/>
      <c r="BR212" s="12"/>
      <c r="BS212" s="12"/>
      <c r="BT212" s="12"/>
      <c r="BU212" s="12"/>
      <c r="BV212" s="12"/>
      <c r="BW212" s="12"/>
      <c r="BX212" s="12"/>
      <c r="BY212" s="12"/>
      <c r="BZ212" s="12"/>
      <c r="CA212" s="12"/>
      <c r="CB212" s="12"/>
      <c r="CC212" s="12"/>
    </row>
    <row r="213" spans="1:81" ht="15.75" x14ac:dyDescent="0.25">
      <c r="A213" s="20"/>
      <c r="B213" s="29"/>
      <c r="C213" s="29"/>
      <c r="D213" s="29"/>
      <c r="E213" s="29"/>
      <c r="F213" s="26"/>
      <c r="G213" s="13"/>
      <c r="H213" s="20"/>
      <c r="I213" s="22"/>
      <c r="J213" s="22"/>
      <c r="K213" s="22"/>
      <c r="L213" s="22"/>
      <c r="M213" s="24"/>
      <c r="N213" s="22"/>
      <c r="O213" s="20"/>
      <c r="P213" s="12"/>
      <c r="Q213" s="12"/>
      <c r="R213" s="12"/>
      <c r="S213" s="12"/>
      <c r="T213" s="12"/>
      <c r="U213" s="12"/>
      <c r="V213" s="12"/>
      <c r="W213" s="12"/>
      <c r="X213" s="12"/>
      <c r="Y213" s="12"/>
      <c r="Z213" s="12"/>
      <c r="AA213" s="12"/>
      <c r="AB213" s="12"/>
      <c r="AC213" s="12"/>
      <c r="AD213" s="12"/>
      <c r="AE213" s="12"/>
      <c r="AF213" s="12"/>
      <c r="AG213" s="12"/>
      <c r="AH213" s="12"/>
      <c r="AI213" s="12"/>
      <c r="AJ213" s="12"/>
      <c r="AK213" s="12"/>
      <c r="AL213" s="12"/>
      <c r="AM213" s="12"/>
      <c r="AN213" s="12"/>
      <c r="AO213" s="12"/>
      <c r="AP213" s="12"/>
      <c r="AQ213" s="12"/>
      <c r="AR213" s="12"/>
      <c r="AS213" s="12"/>
      <c r="AT213" s="12"/>
      <c r="AU213" s="12"/>
      <c r="AV213" s="12"/>
      <c r="AW213" s="12"/>
      <c r="AX213" s="12"/>
      <c r="AY213" s="12"/>
      <c r="AZ213" s="12"/>
      <c r="BA213" s="12"/>
      <c r="BB213" s="12"/>
      <c r="BC213" s="12"/>
      <c r="BD213" s="12"/>
      <c r="BE213" s="12"/>
      <c r="BF213" s="12"/>
      <c r="BG213" s="12"/>
      <c r="BH213" s="12"/>
      <c r="BI213" s="12"/>
      <c r="BJ213" s="12"/>
      <c r="BK213" s="12"/>
      <c r="BL213" s="12"/>
      <c r="BM213" s="12"/>
      <c r="BN213" s="12"/>
      <c r="BO213" s="12"/>
      <c r="BP213" s="12"/>
      <c r="BQ213" s="12"/>
      <c r="BR213" s="12"/>
      <c r="BS213" s="12"/>
      <c r="BT213" s="12"/>
      <c r="BU213" s="12"/>
      <c r="BV213" s="12"/>
      <c r="BW213" s="12"/>
      <c r="BX213" s="12"/>
      <c r="BY213" s="12"/>
      <c r="BZ213" s="12"/>
      <c r="CA213" s="12"/>
      <c r="CB213" s="12"/>
      <c r="CC213" s="12"/>
    </row>
    <row r="214" spans="1:81" ht="15.75" x14ac:dyDescent="0.25">
      <c r="A214" s="20"/>
      <c r="B214" s="29"/>
      <c r="C214" s="29"/>
      <c r="D214" s="29"/>
      <c r="E214" s="29"/>
      <c r="F214" s="26"/>
      <c r="G214" s="13"/>
      <c r="H214" s="20"/>
      <c r="I214" s="22"/>
      <c r="J214" s="22"/>
      <c r="K214" s="22"/>
      <c r="L214" s="22"/>
      <c r="M214" s="24"/>
      <c r="N214" s="22"/>
      <c r="O214" s="20"/>
      <c r="P214" s="12"/>
      <c r="Q214" s="12"/>
      <c r="R214" s="12"/>
      <c r="S214" s="12"/>
      <c r="T214" s="12"/>
      <c r="U214" s="12"/>
      <c r="V214" s="12"/>
      <c r="W214" s="12"/>
      <c r="X214" s="12"/>
      <c r="Y214" s="12"/>
      <c r="Z214" s="12"/>
      <c r="AA214" s="12"/>
      <c r="AB214" s="12"/>
      <c r="AC214" s="12"/>
      <c r="AD214" s="12"/>
      <c r="AE214" s="12"/>
      <c r="AF214" s="12"/>
      <c r="AG214" s="12"/>
      <c r="AH214" s="12"/>
      <c r="AI214" s="12"/>
      <c r="AJ214" s="12"/>
      <c r="AK214" s="12"/>
      <c r="AL214" s="12"/>
      <c r="AM214" s="12"/>
      <c r="AN214" s="12"/>
      <c r="AO214" s="12"/>
      <c r="AP214" s="12"/>
      <c r="AQ214" s="12"/>
      <c r="AR214" s="12"/>
      <c r="AS214" s="12"/>
      <c r="AT214" s="12"/>
      <c r="AU214" s="12"/>
      <c r="AV214" s="12"/>
      <c r="AW214" s="12"/>
      <c r="AX214" s="12"/>
      <c r="AY214" s="12"/>
      <c r="AZ214" s="12"/>
      <c r="BA214" s="12"/>
      <c r="BB214" s="12"/>
      <c r="BC214" s="12"/>
      <c r="BD214" s="12"/>
      <c r="BE214" s="12"/>
      <c r="BF214" s="12"/>
      <c r="BG214" s="12"/>
      <c r="BH214" s="12"/>
      <c r="BI214" s="12"/>
      <c r="BJ214" s="12"/>
      <c r="BK214" s="12"/>
      <c r="BL214" s="12"/>
      <c r="BM214" s="12"/>
      <c r="BN214" s="12"/>
      <c r="BO214" s="12"/>
      <c r="BP214" s="12"/>
      <c r="BQ214" s="12"/>
      <c r="BR214" s="12"/>
      <c r="BS214" s="12"/>
      <c r="BT214" s="12"/>
      <c r="BU214" s="12"/>
      <c r="BV214" s="12"/>
      <c r="BW214" s="12"/>
      <c r="BX214" s="12"/>
      <c r="BY214" s="12"/>
      <c r="BZ214" s="12"/>
      <c r="CA214" s="12"/>
      <c r="CB214" s="12"/>
      <c r="CC214" s="12"/>
    </row>
    <row r="215" spans="1:81" ht="15.75" x14ac:dyDescent="0.25">
      <c r="A215" s="20"/>
      <c r="B215" s="29"/>
      <c r="C215" s="29"/>
      <c r="D215" s="29"/>
      <c r="E215" s="29"/>
      <c r="F215" s="26"/>
      <c r="G215" s="13"/>
      <c r="H215" s="20"/>
      <c r="I215" s="22"/>
      <c r="J215" s="22"/>
      <c r="K215" s="22"/>
      <c r="L215" s="22"/>
      <c r="M215" s="24"/>
      <c r="N215" s="22"/>
      <c r="O215" s="20"/>
      <c r="P215" s="12"/>
      <c r="Q215" s="12"/>
      <c r="R215" s="12"/>
      <c r="S215" s="12"/>
      <c r="T215" s="12"/>
      <c r="U215" s="12"/>
      <c r="V215" s="12"/>
      <c r="W215" s="12"/>
      <c r="X215" s="12"/>
      <c r="Y215" s="12"/>
      <c r="Z215" s="12"/>
      <c r="AA215" s="12"/>
      <c r="AB215" s="12"/>
      <c r="AC215" s="12"/>
      <c r="AD215" s="12"/>
      <c r="AE215" s="12"/>
      <c r="AF215" s="12"/>
      <c r="AG215" s="12"/>
      <c r="AH215" s="12"/>
      <c r="AI215" s="12"/>
      <c r="AJ215" s="12"/>
      <c r="AK215" s="12"/>
      <c r="AL215" s="12"/>
      <c r="AM215" s="12"/>
      <c r="AN215" s="12"/>
      <c r="AO215" s="12"/>
      <c r="AP215" s="12"/>
      <c r="AQ215" s="12"/>
      <c r="AR215" s="12"/>
      <c r="AS215" s="12"/>
      <c r="AT215" s="12"/>
      <c r="AU215" s="12"/>
      <c r="AV215" s="12"/>
      <c r="AW215" s="12"/>
      <c r="AX215" s="12"/>
      <c r="AY215" s="12"/>
      <c r="AZ215" s="12"/>
      <c r="BA215" s="12"/>
      <c r="BB215" s="12"/>
      <c r="BC215" s="12"/>
      <c r="BD215" s="12"/>
      <c r="BE215" s="12"/>
      <c r="BF215" s="12"/>
      <c r="BG215" s="12"/>
      <c r="BH215" s="12"/>
      <c r="BI215" s="12"/>
      <c r="BJ215" s="12"/>
      <c r="BK215" s="12"/>
      <c r="BL215" s="12"/>
      <c r="BM215" s="12"/>
      <c r="BN215" s="12"/>
      <c r="BO215" s="12"/>
      <c r="BP215" s="12"/>
      <c r="BQ215" s="12"/>
      <c r="BR215" s="12"/>
      <c r="BS215" s="12"/>
      <c r="BT215" s="12"/>
      <c r="BU215" s="12"/>
      <c r="BV215" s="12"/>
      <c r="BW215" s="12"/>
      <c r="BX215" s="12"/>
      <c r="BY215" s="12"/>
      <c r="BZ215" s="12"/>
      <c r="CA215" s="12"/>
      <c r="CB215" s="12"/>
      <c r="CC215" s="12"/>
    </row>
    <row r="216" spans="1:81" ht="15.75" x14ac:dyDescent="0.25">
      <c r="A216" s="20"/>
      <c r="B216" s="29"/>
      <c r="C216" s="29"/>
      <c r="D216" s="29"/>
      <c r="E216" s="29"/>
      <c r="F216" s="26"/>
      <c r="G216" s="13"/>
      <c r="H216" s="20"/>
      <c r="I216" s="22"/>
      <c r="J216" s="22"/>
      <c r="K216" s="22"/>
      <c r="L216" s="22"/>
      <c r="M216" s="24"/>
      <c r="N216" s="22"/>
      <c r="O216" s="20"/>
      <c r="P216" s="12"/>
      <c r="Q216" s="12"/>
      <c r="R216" s="12"/>
      <c r="S216" s="12"/>
      <c r="T216" s="12"/>
      <c r="U216" s="12"/>
      <c r="V216" s="12"/>
      <c r="W216" s="12"/>
      <c r="X216" s="12"/>
      <c r="Y216" s="12"/>
      <c r="Z216" s="12"/>
      <c r="AA216" s="12"/>
      <c r="AB216" s="12"/>
      <c r="AC216" s="12"/>
      <c r="AD216" s="12"/>
      <c r="AE216" s="12"/>
      <c r="AF216" s="12"/>
      <c r="AG216" s="12"/>
      <c r="AH216" s="12"/>
      <c r="AI216" s="12"/>
      <c r="AJ216" s="12"/>
      <c r="AK216" s="12"/>
      <c r="AL216" s="12"/>
      <c r="AM216" s="12"/>
      <c r="AN216" s="12"/>
      <c r="AO216" s="12"/>
      <c r="AP216" s="12"/>
      <c r="AQ216" s="12"/>
      <c r="AR216" s="12"/>
      <c r="AS216" s="12"/>
      <c r="AT216" s="12"/>
      <c r="AU216" s="12"/>
      <c r="AV216" s="12"/>
      <c r="AW216" s="12"/>
      <c r="AX216" s="12"/>
      <c r="AY216" s="12"/>
      <c r="AZ216" s="12"/>
      <c r="BA216" s="12"/>
      <c r="BB216" s="12"/>
      <c r="BC216" s="12"/>
      <c r="BD216" s="12"/>
      <c r="BE216" s="12"/>
      <c r="BF216" s="12"/>
      <c r="BG216" s="12"/>
      <c r="BH216" s="12"/>
      <c r="BI216" s="12"/>
      <c r="BJ216" s="12"/>
      <c r="BK216" s="12"/>
      <c r="BL216" s="12"/>
      <c r="BM216" s="12"/>
      <c r="BN216" s="12"/>
      <c r="BO216" s="12"/>
      <c r="BP216" s="12"/>
      <c r="BQ216" s="12"/>
      <c r="BR216" s="12"/>
      <c r="BS216" s="12"/>
      <c r="BT216" s="12"/>
      <c r="BU216" s="12"/>
      <c r="BV216" s="12"/>
      <c r="BW216" s="12"/>
      <c r="BX216" s="12"/>
      <c r="BY216" s="12"/>
      <c r="BZ216" s="12"/>
      <c r="CA216" s="12"/>
      <c r="CB216" s="12"/>
      <c r="CC216" s="12"/>
    </row>
    <row r="217" spans="1:81" ht="15.75" x14ac:dyDescent="0.25">
      <c r="A217" s="20"/>
      <c r="B217" s="29"/>
      <c r="C217" s="29"/>
      <c r="D217" s="29"/>
      <c r="E217" s="29"/>
      <c r="F217" s="26"/>
      <c r="G217" s="13"/>
      <c r="H217" s="20"/>
      <c r="I217" s="22"/>
      <c r="J217" s="22"/>
      <c r="K217" s="22"/>
      <c r="L217" s="22"/>
      <c r="M217" s="24"/>
      <c r="N217" s="22"/>
      <c r="O217" s="20"/>
      <c r="P217" s="12"/>
      <c r="Q217" s="12"/>
      <c r="R217" s="12"/>
      <c r="S217" s="12"/>
      <c r="T217" s="12"/>
      <c r="U217" s="12"/>
      <c r="V217" s="12"/>
      <c r="W217" s="12"/>
      <c r="X217" s="12"/>
      <c r="Y217" s="12"/>
      <c r="Z217" s="12"/>
      <c r="AA217" s="12"/>
      <c r="AB217" s="12"/>
      <c r="AC217" s="12"/>
      <c r="AD217" s="12"/>
      <c r="AE217" s="12"/>
      <c r="AF217" s="12"/>
      <c r="AG217" s="12"/>
      <c r="AH217" s="12"/>
      <c r="AI217" s="12"/>
      <c r="AJ217" s="12"/>
      <c r="AK217" s="12"/>
      <c r="AL217" s="12"/>
      <c r="AM217" s="12"/>
      <c r="AN217" s="12"/>
      <c r="AO217" s="12"/>
      <c r="AP217" s="12"/>
      <c r="AQ217" s="12"/>
      <c r="AR217" s="12"/>
      <c r="AS217" s="12"/>
      <c r="AT217" s="12"/>
      <c r="AU217" s="12"/>
      <c r="AV217" s="12"/>
      <c r="AW217" s="12"/>
      <c r="AX217" s="12"/>
      <c r="AY217" s="12"/>
      <c r="AZ217" s="12"/>
      <c r="BA217" s="12"/>
      <c r="BB217" s="12"/>
      <c r="BC217" s="12"/>
      <c r="BD217" s="12"/>
      <c r="BE217" s="12"/>
      <c r="BF217" s="12"/>
      <c r="BG217" s="12"/>
      <c r="BH217" s="12"/>
      <c r="BI217" s="12"/>
      <c r="BJ217" s="12"/>
      <c r="BK217" s="12"/>
      <c r="BL217" s="12"/>
      <c r="BM217" s="12"/>
      <c r="BN217" s="12"/>
      <c r="BO217" s="12"/>
      <c r="BP217" s="12"/>
      <c r="BQ217" s="12"/>
      <c r="BR217" s="12"/>
      <c r="BS217" s="12"/>
      <c r="BT217" s="12"/>
      <c r="BU217" s="12"/>
      <c r="BV217" s="12"/>
      <c r="BW217" s="12"/>
      <c r="BX217" s="12"/>
      <c r="BY217" s="12"/>
      <c r="BZ217" s="12"/>
      <c r="CA217" s="12"/>
      <c r="CB217" s="12"/>
      <c r="CC217" s="12"/>
    </row>
    <row r="218" spans="1:81" ht="15.75" x14ac:dyDescent="0.25">
      <c r="A218" s="20"/>
      <c r="B218" s="29"/>
      <c r="C218" s="29"/>
      <c r="D218" s="29"/>
      <c r="E218" s="29"/>
      <c r="F218" s="26"/>
      <c r="G218" s="13"/>
      <c r="H218" s="20"/>
      <c r="I218" s="22"/>
      <c r="J218" s="22"/>
      <c r="K218" s="22"/>
      <c r="L218" s="22"/>
      <c r="M218" s="24"/>
      <c r="N218" s="22"/>
      <c r="O218" s="20"/>
      <c r="P218" s="12"/>
      <c r="Q218" s="12"/>
      <c r="R218" s="12"/>
      <c r="S218" s="12"/>
      <c r="T218" s="12"/>
      <c r="U218" s="12"/>
      <c r="V218" s="12"/>
      <c r="W218" s="12"/>
      <c r="X218" s="12"/>
      <c r="Y218" s="12"/>
      <c r="Z218" s="12"/>
      <c r="AA218" s="12"/>
      <c r="AB218" s="12"/>
      <c r="AC218" s="12"/>
      <c r="AD218" s="12"/>
      <c r="AE218" s="12"/>
      <c r="AF218" s="12"/>
      <c r="AG218" s="12"/>
      <c r="AH218" s="12"/>
      <c r="AI218" s="12"/>
      <c r="AJ218" s="12"/>
      <c r="AK218" s="12"/>
      <c r="AL218" s="12"/>
      <c r="AM218" s="12"/>
      <c r="AN218" s="12"/>
      <c r="AO218" s="12"/>
      <c r="AP218" s="12"/>
      <c r="AQ218" s="12"/>
      <c r="AR218" s="12"/>
      <c r="AS218" s="12"/>
      <c r="AT218" s="12"/>
      <c r="AU218" s="12"/>
      <c r="AV218" s="12"/>
      <c r="AW218" s="12"/>
      <c r="AX218" s="12"/>
      <c r="AY218" s="12"/>
      <c r="AZ218" s="12"/>
      <c r="BA218" s="12"/>
      <c r="BB218" s="12"/>
      <c r="BC218" s="12"/>
      <c r="BD218" s="12"/>
      <c r="BE218" s="12"/>
      <c r="BF218" s="12"/>
      <c r="BG218" s="12"/>
      <c r="BH218" s="12"/>
      <c r="BI218" s="12"/>
      <c r="BJ218" s="12"/>
      <c r="BK218" s="12"/>
      <c r="BL218" s="12"/>
      <c r="BM218" s="12"/>
      <c r="BN218" s="12"/>
      <c r="BO218" s="12"/>
      <c r="BP218" s="12"/>
      <c r="BQ218" s="12"/>
      <c r="BR218" s="12"/>
      <c r="BS218" s="12"/>
      <c r="BT218" s="12"/>
      <c r="BU218" s="12"/>
      <c r="BV218" s="12"/>
      <c r="BW218" s="12"/>
      <c r="BX218" s="12"/>
      <c r="BY218" s="12"/>
      <c r="BZ218" s="12"/>
      <c r="CA218" s="12"/>
      <c r="CB218" s="12"/>
      <c r="CC218" s="12"/>
    </row>
    <row r="219" spans="1:81" ht="15.75" x14ac:dyDescent="0.25">
      <c r="A219" s="20"/>
      <c r="B219" s="29"/>
      <c r="C219" s="29"/>
      <c r="D219" s="29"/>
      <c r="E219" s="29"/>
      <c r="F219" s="26"/>
      <c r="G219" s="13"/>
      <c r="H219" s="20"/>
      <c r="I219" s="22"/>
      <c r="J219" s="22"/>
      <c r="K219" s="22"/>
      <c r="L219" s="22"/>
      <c r="M219" s="24"/>
      <c r="N219" s="22"/>
      <c r="O219" s="20"/>
      <c r="P219" s="12"/>
      <c r="Q219" s="12"/>
      <c r="R219" s="12"/>
      <c r="S219" s="12"/>
      <c r="T219" s="12"/>
      <c r="U219" s="12"/>
      <c r="V219" s="12"/>
      <c r="W219" s="12"/>
      <c r="X219" s="12"/>
      <c r="Y219" s="12"/>
      <c r="Z219" s="12"/>
      <c r="AA219" s="12"/>
      <c r="AB219" s="12"/>
      <c r="AC219" s="12"/>
      <c r="AD219" s="12"/>
      <c r="AE219" s="12"/>
      <c r="AF219" s="12"/>
      <c r="AG219" s="12"/>
      <c r="AH219" s="12"/>
      <c r="AI219" s="12"/>
      <c r="AJ219" s="12"/>
      <c r="AK219" s="12"/>
      <c r="AL219" s="12"/>
      <c r="AM219" s="12"/>
      <c r="AN219" s="12"/>
      <c r="AO219" s="12"/>
      <c r="AP219" s="12"/>
      <c r="AQ219" s="12"/>
      <c r="AR219" s="12"/>
      <c r="AS219" s="12"/>
      <c r="AT219" s="12"/>
      <c r="AU219" s="12"/>
      <c r="AV219" s="12"/>
      <c r="AW219" s="12"/>
      <c r="AX219" s="12"/>
      <c r="AY219" s="12"/>
      <c r="AZ219" s="12"/>
      <c r="BA219" s="12"/>
      <c r="BB219" s="12"/>
      <c r="BC219" s="12"/>
      <c r="BD219" s="12"/>
      <c r="BE219" s="12"/>
      <c r="BF219" s="12"/>
      <c r="BG219" s="12"/>
      <c r="BH219" s="12"/>
      <c r="BI219" s="12"/>
      <c r="BJ219" s="12"/>
      <c r="BK219" s="12"/>
      <c r="BL219" s="12"/>
      <c r="BM219" s="12"/>
      <c r="BN219" s="12"/>
      <c r="BO219" s="12"/>
      <c r="BP219" s="12"/>
      <c r="BQ219" s="12"/>
      <c r="BR219" s="12"/>
      <c r="BS219" s="12"/>
      <c r="BT219" s="12"/>
      <c r="BU219" s="12"/>
      <c r="BV219" s="12"/>
      <c r="BW219" s="12"/>
      <c r="BX219" s="12"/>
      <c r="BY219" s="12"/>
      <c r="BZ219" s="12"/>
      <c r="CA219" s="12"/>
      <c r="CB219" s="12"/>
      <c r="CC219" s="12"/>
    </row>
    <row r="220" spans="1:81" ht="15.75" x14ac:dyDescent="0.25">
      <c r="A220" s="20"/>
      <c r="B220" s="29"/>
      <c r="C220" s="29"/>
      <c r="D220" s="29"/>
      <c r="E220" s="29"/>
      <c r="F220" s="26"/>
      <c r="G220" s="13"/>
      <c r="H220" s="20"/>
      <c r="I220" s="22"/>
      <c r="J220" s="22"/>
      <c r="K220" s="22"/>
      <c r="L220" s="22"/>
      <c r="M220" s="24"/>
      <c r="N220" s="22"/>
      <c r="O220" s="20"/>
      <c r="P220" s="12"/>
      <c r="Q220" s="12"/>
      <c r="R220" s="12"/>
      <c r="S220" s="12"/>
      <c r="T220" s="12"/>
      <c r="U220" s="12"/>
      <c r="V220" s="12"/>
      <c r="W220" s="12"/>
      <c r="X220" s="12"/>
      <c r="Y220" s="12"/>
      <c r="Z220" s="12"/>
      <c r="AA220" s="12"/>
      <c r="AB220" s="12"/>
      <c r="AC220" s="12"/>
      <c r="AD220" s="12"/>
      <c r="AE220" s="12"/>
      <c r="AF220" s="12"/>
      <c r="AG220" s="12"/>
      <c r="AH220" s="12"/>
      <c r="AI220" s="12"/>
      <c r="AJ220" s="12"/>
      <c r="AK220" s="12"/>
      <c r="AL220" s="12"/>
      <c r="AM220" s="12"/>
      <c r="AN220" s="12"/>
      <c r="AO220" s="12"/>
      <c r="AP220" s="12"/>
      <c r="AQ220" s="12"/>
      <c r="AR220" s="12"/>
      <c r="AS220" s="12"/>
      <c r="AT220" s="12"/>
      <c r="AU220" s="12"/>
      <c r="AV220" s="12"/>
      <c r="AW220" s="12"/>
      <c r="AX220" s="12"/>
      <c r="AY220" s="12"/>
      <c r="AZ220" s="12"/>
      <c r="BA220" s="12"/>
      <c r="BB220" s="12"/>
      <c r="BC220" s="12"/>
      <c r="BD220" s="12"/>
      <c r="BE220" s="12"/>
      <c r="BF220" s="12"/>
      <c r="BG220" s="12"/>
      <c r="BH220" s="12"/>
      <c r="BI220" s="12"/>
      <c r="BJ220" s="12"/>
      <c r="BK220" s="12"/>
      <c r="BL220" s="12"/>
      <c r="BM220" s="12"/>
      <c r="BN220" s="12"/>
      <c r="BO220" s="12"/>
      <c r="BP220" s="12"/>
      <c r="BQ220" s="12"/>
      <c r="BR220" s="12"/>
      <c r="BS220" s="12"/>
      <c r="BT220" s="12"/>
      <c r="BU220" s="12"/>
      <c r="BV220" s="12"/>
      <c r="BW220" s="12"/>
      <c r="BX220" s="12"/>
      <c r="BY220" s="12"/>
      <c r="BZ220" s="12"/>
      <c r="CA220" s="12"/>
      <c r="CB220" s="12"/>
      <c r="CC220" s="12"/>
    </row>
    <row r="221" spans="1:81" ht="15.75" x14ac:dyDescent="0.25">
      <c r="A221" s="20"/>
      <c r="B221" s="29"/>
      <c r="C221" s="29"/>
      <c r="D221" s="29"/>
      <c r="E221" s="29"/>
      <c r="F221" s="26"/>
      <c r="G221" s="13"/>
      <c r="H221" s="20"/>
      <c r="I221" s="22"/>
      <c r="J221" s="22"/>
      <c r="K221" s="22"/>
      <c r="L221" s="22"/>
      <c r="M221" s="24"/>
      <c r="N221" s="22"/>
      <c r="O221" s="20"/>
      <c r="P221" s="12"/>
      <c r="Q221" s="12"/>
      <c r="R221" s="12"/>
      <c r="S221" s="12"/>
      <c r="T221" s="12"/>
      <c r="U221" s="12"/>
      <c r="V221" s="12"/>
      <c r="W221" s="12"/>
      <c r="X221" s="12"/>
      <c r="Y221" s="12"/>
      <c r="Z221" s="12"/>
      <c r="AA221" s="12"/>
      <c r="AB221" s="12"/>
      <c r="AC221" s="12"/>
      <c r="AD221" s="12"/>
      <c r="AE221" s="12"/>
      <c r="AF221" s="12"/>
      <c r="AG221" s="12"/>
      <c r="AH221" s="12"/>
      <c r="AI221" s="12"/>
      <c r="AJ221" s="12"/>
      <c r="AK221" s="12"/>
      <c r="AL221" s="12"/>
      <c r="AM221" s="12"/>
      <c r="AN221" s="12"/>
      <c r="AO221" s="12"/>
      <c r="AP221" s="12"/>
      <c r="AQ221" s="12"/>
      <c r="AR221" s="12"/>
      <c r="AS221" s="12"/>
      <c r="AT221" s="12"/>
      <c r="AU221" s="12"/>
      <c r="AV221" s="12"/>
      <c r="AW221" s="12"/>
      <c r="AX221" s="12"/>
      <c r="AY221" s="12"/>
      <c r="AZ221" s="12"/>
      <c r="BA221" s="12"/>
      <c r="BB221" s="12"/>
      <c r="BC221" s="12"/>
      <c r="BD221" s="12"/>
      <c r="BE221" s="12"/>
      <c r="BF221" s="12"/>
      <c r="BG221" s="12"/>
      <c r="BH221" s="12"/>
      <c r="BI221" s="12"/>
      <c r="BJ221" s="12"/>
      <c r="BK221" s="12"/>
      <c r="BL221" s="12"/>
      <c r="BM221" s="12"/>
      <c r="BN221" s="12"/>
      <c r="BO221" s="12"/>
      <c r="BP221" s="12"/>
      <c r="BQ221" s="12"/>
      <c r="BR221" s="12"/>
      <c r="BS221" s="12"/>
      <c r="BT221" s="12"/>
      <c r="BU221" s="12"/>
      <c r="BV221" s="12"/>
      <c r="BW221" s="12"/>
      <c r="BX221" s="12"/>
      <c r="BY221" s="12"/>
      <c r="BZ221" s="12"/>
      <c r="CA221" s="12"/>
      <c r="CB221" s="12"/>
      <c r="CC221" s="12"/>
    </row>
    <row r="222" spans="1:81" ht="15.75" x14ac:dyDescent="0.25">
      <c r="A222" s="20"/>
      <c r="B222" s="29"/>
      <c r="C222" s="29"/>
      <c r="D222" s="29"/>
      <c r="E222" s="29"/>
      <c r="F222" s="26"/>
      <c r="G222" s="13"/>
      <c r="H222" s="20"/>
      <c r="I222" s="22"/>
      <c r="J222" s="22"/>
      <c r="K222" s="22"/>
      <c r="L222" s="22"/>
      <c r="M222" s="24"/>
      <c r="N222" s="22"/>
      <c r="O222" s="20"/>
      <c r="P222" s="12"/>
      <c r="Q222" s="12"/>
      <c r="R222" s="12"/>
      <c r="S222" s="12"/>
      <c r="T222" s="12"/>
      <c r="U222" s="12"/>
      <c r="V222" s="12"/>
      <c r="W222" s="12"/>
      <c r="X222" s="12"/>
      <c r="Y222" s="12"/>
      <c r="Z222" s="12"/>
      <c r="AA222" s="12"/>
      <c r="AB222" s="12"/>
      <c r="AC222" s="12"/>
      <c r="AD222" s="12"/>
      <c r="AE222" s="12"/>
      <c r="AF222" s="12"/>
      <c r="AG222" s="12"/>
      <c r="AH222" s="12"/>
      <c r="AI222" s="12"/>
      <c r="AJ222" s="12"/>
      <c r="AK222" s="12"/>
      <c r="AL222" s="12"/>
      <c r="AM222" s="12"/>
      <c r="AN222" s="12"/>
      <c r="AO222" s="12"/>
      <c r="AP222" s="12"/>
      <c r="AQ222" s="12"/>
      <c r="AR222" s="12"/>
      <c r="AS222" s="12"/>
      <c r="AT222" s="12"/>
      <c r="AU222" s="12"/>
      <c r="AV222" s="12"/>
      <c r="AW222" s="12"/>
      <c r="AX222" s="12"/>
      <c r="AY222" s="12"/>
      <c r="AZ222" s="12"/>
      <c r="BA222" s="12"/>
      <c r="BB222" s="12"/>
      <c r="BC222" s="12"/>
      <c r="BD222" s="12"/>
      <c r="BE222" s="12"/>
      <c r="BF222" s="12"/>
      <c r="BG222" s="12"/>
      <c r="BH222" s="12"/>
      <c r="BI222" s="12"/>
      <c r="BJ222" s="12"/>
      <c r="BK222" s="12"/>
      <c r="BL222" s="12"/>
      <c r="BM222" s="12"/>
      <c r="BN222" s="12"/>
      <c r="BO222" s="12"/>
      <c r="BP222" s="12"/>
      <c r="BQ222" s="12"/>
      <c r="BR222" s="12"/>
      <c r="BS222" s="12"/>
      <c r="BT222" s="12"/>
      <c r="BU222" s="12"/>
      <c r="BV222" s="12"/>
      <c r="BW222" s="12"/>
      <c r="BX222" s="12"/>
      <c r="BY222" s="12"/>
      <c r="BZ222" s="12"/>
      <c r="CA222" s="12"/>
      <c r="CB222" s="12"/>
      <c r="CC222" s="12"/>
    </row>
    <row r="223" spans="1:81" ht="15.75" x14ac:dyDescent="0.25">
      <c r="A223" s="20"/>
      <c r="B223" s="29"/>
      <c r="C223" s="29"/>
      <c r="D223" s="29"/>
      <c r="E223" s="29"/>
      <c r="F223" s="26"/>
      <c r="G223" s="13"/>
      <c r="H223" s="20"/>
      <c r="I223" s="22"/>
      <c r="J223" s="22"/>
      <c r="K223" s="22"/>
      <c r="L223" s="22"/>
      <c r="M223" s="24"/>
      <c r="N223" s="22"/>
      <c r="O223" s="20"/>
      <c r="P223" s="12"/>
      <c r="Q223" s="12"/>
      <c r="R223" s="12"/>
      <c r="S223" s="12"/>
      <c r="T223" s="12"/>
      <c r="U223" s="12"/>
      <c r="V223" s="12"/>
      <c r="W223" s="12"/>
      <c r="X223" s="12"/>
      <c r="Y223" s="12"/>
      <c r="Z223" s="12"/>
      <c r="AA223" s="12"/>
      <c r="AB223" s="12"/>
      <c r="AC223" s="12"/>
      <c r="AD223" s="12"/>
      <c r="AE223" s="12"/>
      <c r="AF223" s="12"/>
      <c r="AG223" s="12"/>
      <c r="AH223" s="12"/>
      <c r="AI223" s="12"/>
      <c r="AJ223" s="12"/>
      <c r="AK223" s="12"/>
      <c r="AL223" s="12"/>
      <c r="AM223" s="12"/>
      <c r="AN223" s="12"/>
      <c r="AO223" s="12"/>
      <c r="AP223" s="12"/>
      <c r="AQ223" s="12"/>
      <c r="AR223" s="12"/>
      <c r="AS223" s="12"/>
      <c r="AT223" s="12"/>
      <c r="AU223" s="12"/>
      <c r="AV223" s="12"/>
      <c r="AW223" s="12"/>
      <c r="AX223" s="12"/>
      <c r="AY223" s="12"/>
      <c r="AZ223" s="12"/>
      <c r="BA223" s="12"/>
      <c r="BB223" s="12"/>
      <c r="BC223" s="12"/>
      <c r="BD223" s="12"/>
      <c r="BE223" s="12"/>
      <c r="BF223" s="12"/>
      <c r="BG223" s="12"/>
      <c r="BH223" s="12"/>
      <c r="BI223" s="12"/>
      <c r="BJ223" s="12"/>
      <c r="BK223" s="12"/>
      <c r="BL223" s="12"/>
      <c r="BM223" s="12"/>
      <c r="BN223" s="12"/>
      <c r="BO223" s="12"/>
      <c r="BP223" s="12"/>
      <c r="BQ223" s="12"/>
      <c r="BR223" s="12"/>
      <c r="BS223" s="12"/>
      <c r="BT223" s="12"/>
      <c r="BU223" s="12"/>
      <c r="BV223" s="12"/>
      <c r="BW223" s="12"/>
      <c r="BX223" s="12"/>
      <c r="BY223" s="12"/>
      <c r="BZ223" s="12"/>
      <c r="CA223" s="12"/>
      <c r="CB223" s="12"/>
      <c r="CC223" s="12"/>
    </row>
    <row r="224" spans="1:81" ht="15.75" x14ac:dyDescent="0.25">
      <c r="A224" s="20"/>
      <c r="B224" s="29"/>
      <c r="C224" s="29"/>
      <c r="D224" s="29"/>
      <c r="E224" s="29"/>
      <c r="F224" s="26"/>
      <c r="G224" s="13"/>
      <c r="H224" s="20"/>
      <c r="I224" s="22"/>
      <c r="J224" s="22"/>
      <c r="K224" s="22"/>
      <c r="L224" s="22"/>
      <c r="M224" s="24"/>
      <c r="N224" s="22"/>
      <c r="O224" s="20"/>
      <c r="P224" s="12"/>
      <c r="Q224" s="12"/>
      <c r="R224" s="12"/>
      <c r="S224" s="12"/>
      <c r="T224" s="12"/>
      <c r="U224" s="12"/>
      <c r="V224" s="12"/>
      <c r="W224" s="12"/>
      <c r="X224" s="12"/>
      <c r="Y224" s="12"/>
      <c r="Z224" s="12"/>
      <c r="AA224" s="12"/>
      <c r="AB224" s="12"/>
      <c r="AC224" s="12"/>
      <c r="AD224" s="12"/>
      <c r="AE224" s="12"/>
      <c r="AF224" s="12"/>
      <c r="AG224" s="12"/>
      <c r="AH224" s="12"/>
      <c r="AI224" s="12"/>
      <c r="AJ224" s="12"/>
      <c r="AK224" s="12"/>
      <c r="AL224" s="12"/>
      <c r="AM224" s="12"/>
      <c r="AN224" s="12"/>
      <c r="AO224" s="12"/>
      <c r="AP224" s="12"/>
      <c r="AQ224" s="12"/>
      <c r="AR224" s="12"/>
      <c r="AS224" s="12"/>
      <c r="AT224" s="12"/>
      <c r="AU224" s="12"/>
      <c r="AV224" s="12"/>
      <c r="AW224" s="12"/>
      <c r="AX224" s="12"/>
      <c r="AY224" s="12"/>
      <c r="AZ224" s="12"/>
      <c r="BA224" s="12"/>
      <c r="BB224" s="12"/>
      <c r="BC224" s="12"/>
      <c r="BD224" s="12"/>
      <c r="BE224" s="12"/>
      <c r="BF224" s="12"/>
      <c r="BG224" s="12"/>
      <c r="BH224" s="12"/>
      <c r="BI224" s="12"/>
      <c r="BJ224" s="12"/>
      <c r="BK224" s="12"/>
      <c r="BL224" s="12"/>
      <c r="BM224" s="12"/>
      <c r="BN224" s="12"/>
      <c r="BO224" s="12"/>
      <c r="BP224" s="12"/>
      <c r="BQ224" s="12"/>
      <c r="BR224" s="12"/>
      <c r="BS224" s="12"/>
      <c r="BT224" s="12"/>
      <c r="BU224" s="12"/>
      <c r="BV224" s="12"/>
      <c r="BW224" s="12"/>
      <c r="BX224" s="12"/>
      <c r="BY224" s="12"/>
      <c r="BZ224" s="12"/>
      <c r="CA224" s="12"/>
      <c r="CB224" s="12"/>
      <c r="CC224" s="12"/>
    </row>
    <row r="225" spans="1:81" ht="15.75" x14ac:dyDescent="0.25">
      <c r="A225" s="20"/>
      <c r="B225" s="29"/>
      <c r="C225" s="29"/>
      <c r="D225" s="29"/>
      <c r="E225" s="29"/>
      <c r="F225" s="26"/>
      <c r="G225" s="13"/>
      <c r="H225" s="20"/>
      <c r="I225" s="22"/>
      <c r="J225" s="22"/>
      <c r="K225" s="22"/>
      <c r="L225" s="22"/>
      <c r="M225" s="24"/>
      <c r="N225" s="22"/>
      <c r="O225" s="20"/>
      <c r="P225" s="12"/>
      <c r="Q225" s="12"/>
      <c r="R225" s="12"/>
      <c r="S225" s="12"/>
      <c r="T225" s="12"/>
      <c r="U225" s="12"/>
      <c r="V225" s="12"/>
      <c r="W225" s="12"/>
      <c r="X225" s="12"/>
      <c r="Y225" s="12"/>
      <c r="Z225" s="12"/>
      <c r="AA225" s="12"/>
      <c r="AB225" s="12"/>
      <c r="AC225" s="12"/>
      <c r="AD225" s="12"/>
      <c r="AE225" s="12"/>
      <c r="AF225" s="12"/>
      <c r="AG225" s="12"/>
      <c r="AH225" s="12"/>
      <c r="AI225" s="12"/>
      <c r="AJ225" s="12"/>
      <c r="AK225" s="12"/>
      <c r="AL225" s="12"/>
      <c r="AM225" s="12"/>
      <c r="AN225" s="12"/>
      <c r="AO225" s="12"/>
      <c r="AP225" s="12"/>
      <c r="AQ225" s="12"/>
      <c r="AR225" s="12"/>
      <c r="AS225" s="12"/>
      <c r="AT225" s="12"/>
      <c r="AU225" s="12"/>
      <c r="AV225" s="12"/>
      <c r="AW225" s="12"/>
      <c r="AX225" s="12"/>
      <c r="AY225" s="12"/>
      <c r="AZ225" s="12"/>
      <c r="BA225" s="12"/>
      <c r="BB225" s="12"/>
      <c r="BC225" s="12"/>
      <c r="BD225" s="12"/>
      <c r="BE225" s="12"/>
      <c r="BF225" s="12"/>
      <c r="BG225" s="12"/>
      <c r="BH225" s="12"/>
      <c r="BI225" s="12"/>
      <c r="BJ225" s="12"/>
      <c r="BK225" s="12"/>
      <c r="BL225" s="12"/>
      <c r="BM225" s="12"/>
      <c r="BN225" s="12"/>
      <c r="BO225" s="12"/>
      <c r="BP225" s="12"/>
      <c r="BQ225" s="12"/>
      <c r="BR225" s="12"/>
      <c r="BS225" s="12"/>
      <c r="BT225" s="12"/>
      <c r="BU225" s="12"/>
      <c r="BV225" s="12"/>
      <c r="BW225" s="12"/>
      <c r="BX225" s="12"/>
      <c r="BY225" s="12"/>
      <c r="BZ225" s="12"/>
      <c r="CA225" s="12"/>
      <c r="CB225" s="12"/>
      <c r="CC225" s="12"/>
    </row>
    <row r="226" spans="1:81" ht="15.75" x14ac:dyDescent="0.25">
      <c r="A226" s="20"/>
      <c r="B226" s="29"/>
      <c r="C226" s="29"/>
      <c r="D226" s="29"/>
      <c r="E226" s="29"/>
      <c r="F226" s="26"/>
      <c r="G226" s="13"/>
      <c r="H226" s="20"/>
      <c r="I226" s="22"/>
      <c r="J226" s="22"/>
      <c r="K226" s="22"/>
      <c r="L226" s="22"/>
      <c r="M226" s="24"/>
      <c r="N226" s="22"/>
      <c r="O226" s="20"/>
      <c r="P226" s="12"/>
      <c r="Q226" s="12"/>
      <c r="R226" s="12"/>
      <c r="S226" s="12"/>
      <c r="T226" s="12"/>
      <c r="U226" s="12"/>
      <c r="V226" s="12"/>
      <c r="W226" s="12"/>
      <c r="X226" s="12"/>
      <c r="Y226" s="12"/>
      <c r="Z226" s="12"/>
      <c r="AA226" s="12"/>
      <c r="AB226" s="12"/>
      <c r="AC226" s="12"/>
      <c r="AD226" s="12"/>
      <c r="AE226" s="12"/>
      <c r="AF226" s="12"/>
      <c r="AG226" s="12"/>
      <c r="AH226" s="12"/>
      <c r="AI226" s="12"/>
      <c r="AJ226" s="12"/>
      <c r="AK226" s="12"/>
      <c r="AL226" s="12"/>
      <c r="AM226" s="12"/>
      <c r="AN226" s="12"/>
      <c r="AO226" s="12"/>
      <c r="AP226" s="12"/>
      <c r="AQ226" s="12"/>
      <c r="AR226" s="12"/>
      <c r="AS226" s="12"/>
      <c r="AT226" s="12"/>
      <c r="AU226" s="12"/>
      <c r="AV226" s="12"/>
      <c r="AW226" s="12"/>
      <c r="AX226" s="12"/>
      <c r="AY226" s="12"/>
      <c r="AZ226" s="12"/>
      <c r="BA226" s="12"/>
      <c r="BB226" s="12"/>
      <c r="BC226" s="12"/>
      <c r="BD226" s="12"/>
      <c r="BE226" s="12"/>
      <c r="BF226" s="12"/>
      <c r="BG226" s="12"/>
      <c r="BH226" s="12"/>
      <c r="BI226" s="12"/>
      <c r="BJ226" s="12"/>
      <c r="BK226" s="12"/>
      <c r="BL226" s="12"/>
      <c r="BM226" s="12"/>
      <c r="BN226" s="12"/>
      <c r="BO226" s="12"/>
      <c r="BP226" s="12"/>
      <c r="BQ226" s="12"/>
      <c r="BR226" s="12"/>
      <c r="BS226" s="12"/>
      <c r="BT226" s="12"/>
      <c r="BU226" s="12"/>
      <c r="BV226" s="12"/>
      <c r="BW226" s="12"/>
      <c r="BX226" s="12"/>
      <c r="BY226" s="12"/>
      <c r="BZ226" s="12"/>
      <c r="CA226" s="12"/>
      <c r="CB226" s="12"/>
      <c r="CC226" s="12"/>
    </row>
    <row r="227" spans="1:81" ht="15.75" x14ac:dyDescent="0.25">
      <c r="A227" s="20"/>
      <c r="B227" s="29"/>
      <c r="C227" s="29"/>
      <c r="D227" s="29"/>
      <c r="E227" s="29"/>
      <c r="F227" s="26"/>
      <c r="G227" s="13"/>
      <c r="H227" s="20"/>
      <c r="I227" s="22"/>
      <c r="J227" s="22"/>
      <c r="K227" s="22"/>
      <c r="L227" s="22"/>
      <c r="M227" s="24"/>
      <c r="N227" s="22"/>
      <c r="O227" s="20"/>
      <c r="P227" s="12"/>
      <c r="Q227" s="12"/>
      <c r="R227" s="12"/>
      <c r="S227" s="12"/>
      <c r="T227" s="12"/>
      <c r="U227" s="12"/>
      <c r="V227" s="12"/>
      <c r="W227" s="12"/>
      <c r="X227" s="12"/>
      <c r="Y227" s="12"/>
      <c r="Z227" s="12"/>
      <c r="AA227" s="12"/>
      <c r="AB227" s="12"/>
      <c r="AC227" s="12"/>
      <c r="AD227" s="12"/>
      <c r="AE227" s="12"/>
      <c r="AF227" s="12"/>
      <c r="AG227" s="12"/>
      <c r="AH227" s="12"/>
      <c r="AI227" s="12"/>
      <c r="AJ227" s="12"/>
      <c r="AK227" s="12"/>
      <c r="AL227" s="12"/>
      <c r="AM227" s="12"/>
      <c r="AN227" s="12"/>
      <c r="AO227" s="12"/>
      <c r="AP227" s="12"/>
      <c r="AQ227" s="12"/>
      <c r="AR227" s="12"/>
      <c r="AS227" s="12"/>
      <c r="AT227" s="12"/>
      <c r="AU227" s="12"/>
      <c r="AV227" s="12"/>
      <c r="AW227" s="12"/>
      <c r="AX227" s="12"/>
      <c r="AY227" s="12"/>
      <c r="AZ227" s="12"/>
      <c r="BA227" s="12"/>
      <c r="BB227" s="12"/>
      <c r="BC227" s="12"/>
      <c r="BD227" s="12"/>
      <c r="BE227" s="12"/>
      <c r="BF227" s="12"/>
      <c r="BG227" s="12"/>
      <c r="BH227" s="12"/>
      <c r="BI227" s="12"/>
      <c r="BJ227" s="12"/>
      <c r="BK227" s="12"/>
      <c r="BL227" s="12"/>
      <c r="BM227" s="12"/>
      <c r="BN227" s="12"/>
      <c r="BO227" s="12"/>
      <c r="BP227" s="12"/>
      <c r="BQ227" s="12"/>
      <c r="BR227" s="12"/>
      <c r="BS227" s="12"/>
      <c r="BT227" s="12"/>
      <c r="BU227" s="12"/>
      <c r="BV227" s="12"/>
      <c r="BW227" s="12"/>
      <c r="BX227" s="12"/>
      <c r="BY227" s="12"/>
      <c r="BZ227" s="12"/>
      <c r="CA227" s="12"/>
      <c r="CB227" s="12"/>
      <c r="CC227" s="12"/>
    </row>
    <row r="228" spans="1:81" ht="15.75" x14ac:dyDescent="0.25">
      <c r="A228" s="20"/>
      <c r="B228" s="29"/>
      <c r="C228" s="29"/>
      <c r="D228" s="29"/>
      <c r="E228" s="29"/>
      <c r="F228" s="26"/>
      <c r="G228" s="13"/>
      <c r="H228" s="20"/>
      <c r="I228" s="22"/>
      <c r="J228" s="22"/>
      <c r="K228" s="22"/>
      <c r="L228" s="22"/>
      <c r="M228" s="24"/>
      <c r="N228" s="22"/>
      <c r="O228" s="20"/>
      <c r="P228" s="12"/>
      <c r="Q228" s="12"/>
      <c r="R228" s="12"/>
      <c r="S228" s="12"/>
      <c r="T228" s="12"/>
      <c r="U228" s="12"/>
      <c r="V228" s="12"/>
      <c r="W228" s="12"/>
      <c r="X228" s="12"/>
      <c r="Y228" s="12"/>
      <c r="Z228" s="12"/>
      <c r="AA228" s="12"/>
      <c r="AB228" s="12"/>
      <c r="AC228" s="12"/>
      <c r="AD228" s="12"/>
      <c r="AE228" s="12"/>
      <c r="AF228" s="12"/>
      <c r="AG228" s="12"/>
      <c r="AH228" s="12"/>
      <c r="AI228" s="12"/>
      <c r="AJ228" s="12"/>
      <c r="AK228" s="12"/>
      <c r="AL228" s="12"/>
      <c r="AM228" s="12"/>
      <c r="AN228" s="12"/>
      <c r="AO228" s="12"/>
      <c r="AP228" s="12"/>
      <c r="AQ228" s="12"/>
      <c r="AR228" s="12"/>
      <c r="AS228" s="12"/>
      <c r="AT228" s="12"/>
      <c r="AU228" s="12"/>
      <c r="AV228" s="12"/>
      <c r="AW228" s="12"/>
      <c r="AX228" s="12"/>
      <c r="AY228" s="12"/>
      <c r="AZ228" s="12"/>
      <c r="BA228" s="12"/>
      <c r="BB228" s="12"/>
      <c r="BC228" s="12"/>
      <c r="BD228" s="12"/>
      <c r="BE228" s="12"/>
      <c r="BF228" s="12"/>
      <c r="BG228" s="12"/>
      <c r="BH228" s="12"/>
      <c r="BI228" s="12"/>
      <c r="BJ228" s="12"/>
      <c r="BK228" s="12"/>
      <c r="BL228" s="12"/>
      <c r="BM228" s="12"/>
      <c r="BN228" s="12"/>
      <c r="BO228" s="12"/>
      <c r="BP228" s="12"/>
      <c r="BQ228" s="12"/>
      <c r="BR228" s="12"/>
      <c r="BS228" s="12"/>
      <c r="BT228" s="12"/>
      <c r="BU228" s="12"/>
      <c r="BV228" s="12"/>
      <c r="BW228" s="12"/>
      <c r="BX228" s="12"/>
      <c r="BY228" s="12"/>
      <c r="BZ228" s="12"/>
      <c r="CA228" s="12"/>
      <c r="CB228" s="12"/>
      <c r="CC228" s="12"/>
    </row>
    <row r="229" spans="1:81" ht="15.75" x14ac:dyDescent="0.25">
      <c r="A229" s="20"/>
      <c r="B229" s="29"/>
      <c r="C229" s="29"/>
      <c r="D229" s="29"/>
      <c r="E229" s="29"/>
      <c r="F229" s="26"/>
      <c r="G229" s="13"/>
      <c r="H229" s="20"/>
      <c r="I229" s="22"/>
      <c r="J229" s="22"/>
      <c r="K229" s="22"/>
      <c r="L229" s="22"/>
      <c r="M229" s="24"/>
      <c r="N229" s="22"/>
      <c r="O229" s="20"/>
      <c r="P229" s="12"/>
      <c r="Q229" s="12"/>
      <c r="R229" s="12"/>
      <c r="S229" s="12"/>
      <c r="T229" s="12"/>
      <c r="U229" s="12"/>
      <c r="V229" s="12"/>
      <c r="W229" s="12"/>
      <c r="X229" s="12"/>
      <c r="Y229" s="12"/>
      <c r="Z229" s="12"/>
      <c r="AA229" s="12"/>
      <c r="AB229" s="12"/>
      <c r="AC229" s="12"/>
      <c r="AD229" s="12"/>
      <c r="AE229" s="12"/>
      <c r="AF229" s="12"/>
      <c r="AG229" s="12"/>
      <c r="AH229" s="12"/>
      <c r="AI229" s="12"/>
      <c r="AJ229" s="12"/>
      <c r="AK229" s="12"/>
      <c r="AL229" s="12"/>
      <c r="AM229" s="12"/>
      <c r="AN229" s="12"/>
      <c r="AO229" s="12"/>
      <c r="AP229" s="12"/>
      <c r="AQ229" s="12"/>
      <c r="AR229" s="12"/>
      <c r="AS229" s="12"/>
      <c r="AT229" s="12"/>
      <c r="AU229" s="12"/>
      <c r="AV229" s="12"/>
      <c r="AW229" s="12"/>
      <c r="AX229" s="12"/>
      <c r="AY229" s="12"/>
      <c r="AZ229" s="12"/>
      <c r="BA229" s="12"/>
      <c r="BB229" s="12"/>
      <c r="BC229" s="12"/>
      <c r="BD229" s="12"/>
      <c r="BE229" s="12"/>
      <c r="BF229" s="12"/>
      <c r="BG229" s="12"/>
      <c r="BH229" s="12"/>
      <c r="BI229" s="12"/>
      <c r="BJ229" s="12"/>
      <c r="BK229" s="12"/>
      <c r="BL229" s="12"/>
      <c r="BM229" s="12"/>
      <c r="BN229" s="12"/>
      <c r="BO229" s="12"/>
      <c r="BP229" s="12"/>
      <c r="BQ229" s="12"/>
      <c r="BR229" s="12"/>
      <c r="BS229" s="12"/>
      <c r="BT229" s="12"/>
      <c r="BU229" s="12"/>
      <c r="BV229" s="12"/>
      <c r="BW229" s="12"/>
      <c r="BX229" s="12"/>
      <c r="BY229" s="12"/>
      <c r="BZ229" s="12"/>
      <c r="CA229" s="12"/>
      <c r="CB229" s="12"/>
      <c r="CC229" s="12"/>
    </row>
    <row r="230" spans="1:81" ht="15.75" x14ac:dyDescent="0.25">
      <c r="A230" s="20"/>
      <c r="B230" s="29"/>
      <c r="C230" s="29"/>
      <c r="D230" s="29"/>
      <c r="E230" s="29"/>
      <c r="F230" s="26"/>
      <c r="G230" s="13"/>
      <c r="H230" s="20"/>
      <c r="I230" s="22"/>
      <c r="J230" s="22"/>
      <c r="K230" s="22"/>
      <c r="L230" s="22"/>
      <c r="M230" s="24"/>
      <c r="N230" s="22"/>
      <c r="O230" s="20"/>
      <c r="P230" s="12"/>
      <c r="Q230" s="12"/>
      <c r="R230" s="12"/>
      <c r="S230" s="12"/>
      <c r="T230" s="12"/>
      <c r="U230" s="12"/>
      <c r="V230" s="12"/>
      <c r="W230" s="12"/>
      <c r="X230" s="12"/>
      <c r="Y230" s="12"/>
      <c r="Z230" s="12"/>
      <c r="AA230" s="12"/>
      <c r="AB230" s="12"/>
      <c r="AC230" s="12"/>
      <c r="AD230" s="12"/>
      <c r="AE230" s="12"/>
      <c r="AF230" s="12"/>
      <c r="AG230" s="12"/>
      <c r="AH230" s="12"/>
      <c r="AI230" s="12"/>
      <c r="AJ230" s="12"/>
      <c r="AK230" s="12"/>
      <c r="AL230" s="12"/>
      <c r="AM230" s="12"/>
      <c r="AN230" s="12"/>
      <c r="AO230" s="12"/>
      <c r="AP230" s="12"/>
      <c r="AQ230" s="12"/>
      <c r="AR230" s="12"/>
      <c r="AS230" s="12"/>
      <c r="AT230" s="12"/>
      <c r="AU230" s="12"/>
      <c r="AV230" s="12"/>
      <c r="AW230" s="12"/>
      <c r="AX230" s="12"/>
      <c r="AY230" s="12"/>
      <c r="AZ230" s="12"/>
      <c r="BA230" s="12"/>
      <c r="BB230" s="12"/>
      <c r="BC230" s="12"/>
      <c r="BD230" s="12"/>
      <c r="BE230" s="12"/>
      <c r="BF230" s="12"/>
      <c r="BG230" s="12"/>
      <c r="BH230" s="12"/>
      <c r="BI230" s="12"/>
      <c r="BJ230" s="12"/>
      <c r="BK230" s="12"/>
      <c r="BL230" s="12"/>
      <c r="BM230" s="12"/>
      <c r="BN230" s="12"/>
      <c r="BO230" s="12"/>
      <c r="BP230" s="12"/>
      <c r="BQ230" s="12"/>
      <c r="BR230" s="12"/>
      <c r="BS230" s="12"/>
      <c r="BT230" s="12"/>
      <c r="BU230" s="12"/>
      <c r="BV230" s="12"/>
      <c r="BW230" s="12"/>
      <c r="BX230" s="12"/>
      <c r="BY230" s="12"/>
      <c r="BZ230" s="12"/>
      <c r="CA230" s="12"/>
      <c r="CB230" s="12"/>
      <c r="CC230" s="12"/>
    </row>
    <row r="231" spans="1:81" ht="15.75" x14ac:dyDescent="0.25">
      <c r="A231" s="20"/>
      <c r="B231" s="29"/>
      <c r="C231" s="29"/>
      <c r="D231" s="29"/>
      <c r="E231" s="29"/>
      <c r="F231" s="26"/>
      <c r="G231" s="13"/>
      <c r="H231" s="20"/>
      <c r="I231" s="22"/>
      <c r="J231" s="22"/>
      <c r="K231" s="22"/>
      <c r="L231" s="22"/>
      <c r="M231" s="24"/>
      <c r="N231" s="22"/>
      <c r="O231" s="20"/>
      <c r="P231" s="12"/>
      <c r="Q231" s="12"/>
      <c r="R231" s="12"/>
      <c r="S231" s="12"/>
      <c r="T231" s="12"/>
      <c r="U231" s="12"/>
      <c r="V231" s="12"/>
      <c r="W231" s="12"/>
      <c r="X231" s="12"/>
      <c r="Y231" s="12"/>
      <c r="Z231" s="12"/>
      <c r="AA231" s="12"/>
      <c r="AB231" s="12"/>
      <c r="AC231" s="12"/>
      <c r="AD231" s="12"/>
      <c r="AE231" s="12"/>
      <c r="AF231" s="12"/>
      <c r="AG231" s="12"/>
      <c r="AH231" s="12"/>
      <c r="AI231" s="12"/>
      <c r="AJ231" s="12"/>
      <c r="AK231" s="12"/>
      <c r="AL231" s="12"/>
      <c r="AM231" s="12"/>
      <c r="AN231" s="12"/>
      <c r="AO231" s="12"/>
      <c r="AP231" s="12"/>
      <c r="AQ231" s="12"/>
      <c r="AR231" s="12"/>
      <c r="AS231" s="12"/>
      <c r="AT231" s="12"/>
      <c r="AU231" s="12"/>
      <c r="AV231" s="12"/>
      <c r="AW231" s="12"/>
      <c r="AX231" s="12"/>
      <c r="AY231" s="12"/>
      <c r="AZ231" s="12"/>
      <c r="BA231" s="12"/>
      <c r="BB231" s="12"/>
      <c r="BC231" s="12"/>
      <c r="BD231" s="12"/>
      <c r="BE231" s="12"/>
      <c r="BF231" s="12"/>
      <c r="BG231" s="12"/>
      <c r="BH231" s="12"/>
      <c r="BI231" s="12"/>
      <c r="BJ231" s="12"/>
      <c r="BK231" s="12"/>
      <c r="BL231" s="12"/>
      <c r="BM231" s="12"/>
      <c r="BN231" s="12"/>
      <c r="BO231" s="12"/>
      <c r="BP231" s="12"/>
      <c r="BQ231" s="12"/>
      <c r="BR231" s="12"/>
      <c r="BS231" s="12"/>
      <c r="BT231" s="12"/>
      <c r="BU231" s="12"/>
      <c r="BV231" s="12"/>
      <c r="BW231" s="12"/>
      <c r="BX231" s="12"/>
      <c r="BY231" s="12"/>
      <c r="BZ231" s="12"/>
      <c r="CA231" s="12"/>
      <c r="CB231" s="12"/>
      <c r="CC231" s="12"/>
    </row>
    <row r="232" spans="1:81" ht="15.75" x14ac:dyDescent="0.25">
      <c r="A232" s="20"/>
      <c r="B232" s="29"/>
      <c r="C232" s="29"/>
      <c r="D232" s="29"/>
      <c r="E232" s="29"/>
      <c r="F232" s="26"/>
      <c r="G232" s="13"/>
      <c r="H232" s="20"/>
      <c r="I232" s="22"/>
      <c r="J232" s="22"/>
      <c r="K232" s="22"/>
      <c r="L232" s="22"/>
      <c r="M232" s="24"/>
      <c r="N232" s="22"/>
      <c r="O232" s="20"/>
      <c r="P232" s="12"/>
      <c r="Q232" s="12"/>
      <c r="R232" s="12"/>
      <c r="S232" s="12"/>
      <c r="T232" s="12"/>
      <c r="U232" s="12"/>
      <c r="V232" s="12"/>
      <c r="W232" s="12"/>
      <c r="X232" s="12"/>
      <c r="Y232" s="12"/>
      <c r="Z232" s="12"/>
      <c r="AA232" s="12"/>
      <c r="AB232" s="12"/>
      <c r="AC232" s="12"/>
      <c r="AD232" s="12"/>
      <c r="AE232" s="12"/>
      <c r="AF232" s="12"/>
      <c r="AG232" s="12"/>
      <c r="AH232" s="12"/>
      <c r="AI232" s="12"/>
      <c r="AJ232" s="12"/>
      <c r="AK232" s="12"/>
      <c r="AL232" s="12"/>
      <c r="AM232" s="12"/>
      <c r="AN232" s="12"/>
      <c r="AO232" s="12"/>
      <c r="AP232" s="12"/>
      <c r="AQ232" s="12"/>
      <c r="AR232" s="12"/>
      <c r="AS232" s="12"/>
      <c r="AT232" s="12"/>
      <c r="AU232" s="12"/>
      <c r="AV232" s="12"/>
      <c r="AW232" s="12"/>
      <c r="AX232" s="12"/>
      <c r="AY232" s="12"/>
      <c r="AZ232" s="12"/>
      <c r="BA232" s="12"/>
      <c r="BB232" s="12"/>
      <c r="BC232" s="12"/>
      <c r="BD232" s="12"/>
      <c r="BE232" s="12"/>
      <c r="BF232" s="12"/>
      <c r="BG232" s="12"/>
      <c r="BH232" s="12"/>
      <c r="BI232" s="12"/>
      <c r="BJ232" s="12"/>
      <c r="BK232" s="12"/>
      <c r="BL232" s="12"/>
      <c r="BM232" s="12"/>
      <c r="BN232" s="12"/>
      <c r="BO232" s="12"/>
      <c r="BP232" s="12"/>
      <c r="BQ232" s="12"/>
      <c r="BR232" s="12"/>
      <c r="BS232" s="12"/>
      <c r="BT232" s="12"/>
      <c r="BU232" s="12"/>
      <c r="BV232" s="12"/>
      <c r="BW232" s="12"/>
      <c r="BX232" s="12"/>
      <c r="BY232" s="12"/>
      <c r="BZ232" s="12"/>
      <c r="CA232" s="12"/>
      <c r="CB232" s="12"/>
      <c r="CC232" s="12"/>
    </row>
    <row r="233" spans="1:81" ht="15.75" x14ac:dyDescent="0.25">
      <c r="A233" s="20"/>
      <c r="B233" s="29"/>
      <c r="C233" s="29"/>
      <c r="D233" s="29"/>
      <c r="E233" s="29"/>
      <c r="F233" s="26"/>
      <c r="G233" s="13"/>
      <c r="H233" s="20"/>
      <c r="I233" s="22"/>
      <c r="J233" s="22"/>
      <c r="K233" s="22"/>
      <c r="L233" s="22"/>
      <c r="M233" s="24"/>
      <c r="N233" s="22"/>
      <c r="O233" s="20"/>
      <c r="P233" s="12"/>
      <c r="Q233" s="12"/>
      <c r="R233" s="12"/>
      <c r="S233" s="12"/>
      <c r="T233" s="12"/>
      <c r="U233" s="12"/>
      <c r="V233" s="12"/>
      <c r="W233" s="12"/>
      <c r="X233" s="12"/>
      <c r="Y233" s="12"/>
      <c r="Z233" s="12"/>
      <c r="AA233" s="12"/>
      <c r="AB233" s="12"/>
      <c r="AC233" s="12"/>
      <c r="AD233" s="12"/>
      <c r="AE233" s="12"/>
      <c r="AF233" s="12"/>
      <c r="AG233" s="12"/>
      <c r="AH233" s="12"/>
      <c r="AI233" s="12"/>
      <c r="AJ233" s="12"/>
      <c r="AK233" s="12"/>
      <c r="AL233" s="12"/>
      <c r="AM233" s="12"/>
      <c r="AN233" s="12"/>
      <c r="AO233" s="12"/>
      <c r="AP233" s="12"/>
      <c r="AQ233" s="12"/>
      <c r="AR233" s="12"/>
      <c r="AS233" s="12"/>
      <c r="AT233" s="12"/>
      <c r="AU233" s="12"/>
      <c r="AV233" s="12"/>
      <c r="AW233" s="12"/>
      <c r="AX233" s="12"/>
      <c r="AY233" s="12"/>
      <c r="AZ233" s="12"/>
      <c r="BA233" s="12"/>
      <c r="BB233" s="12"/>
      <c r="BC233" s="12"/>
      <c r="BD233" s="12"/>
      <c r="BE233" s="12"/>
      <c r="BF233" s="12"/>
      <c r="BG233" s="12"/>
      <c r="BH233" s="12"/>
      <c r="BI233" s="12"/>
      <c r="BJ233" s="12"/>
      <c r="BK233" s="12"/>
      <c r="BL233" s="12"/>
      <c r="BM233" s="12"/>
      <c r="BN233" s="12"/>
      <c r="BO233" s="12"/>
      <c r="BP233" s="12"/>
      <c r="BQ233" s="12"/>
      <c r="BR233" s="12"/>
      <c r="BS233" s="12"/>
      <c r="BT233" s="12"/>
      <c r="BU233" s="12"/>
      <c r="BV233" s="12"/>
      <c r="BW233" s="12"/>
      <c r="BX233" s="12"/>
      <c r="BY233" s="12"/>
      <c r="BZ233" s="12"/>
      <c r="CA233" s="12"/>
      <c r="CB233" s="12"/>
      <c r="CC233" s="12"/>
    </row>
    <row r="234" spans="1:81" ht="15.75" x14ac:dyDescent="0.25">
      <c r="A234" s="20"/>
      <c r="B234" s="29"/>
      <c r="C234" s="29"/>
      <c r="D234" s="29"/>
      <c r="E234" s="29"/>
      <c r="F234" s="26"/>
      <c r="G234" s="13"/>
      <c r="H234" s="20"/>
      <c r="I234" s="22"/>
      <c r="J234" s="22"/>
      <c r="K234" s="22"/>
      <c r="L234" s="22"/>
      <c r="M234" s="24"/>
      <c r="N234" s="22"/>
      <c r="O234" s="20"/>
      <c r="P234" s="12"/>
      <c r="Q234" s="12"/>
      <c r="R234" s="12"/>
      <c r="S234" s="12"/>
      <c r="T234" s="12"/>
      <c r="U234" s="12"/>
      <c r="V234" s="12"/>
      <c r="W234" s="12"/>
      <c r="X234" s="12"/>
      <c r="Y234" s="12"/>
      <c r="Z234" s="12"/>
      <c r="AA234" s="12"/>
      <c r="AB234" s="12"/>
      <c r="AC234" s="12"/>
      <c r="AD234" s="12"/>
      <c r="AE234" s="12"/>
      <c r="AF234" s="12"/>
      <c r="AG234" s="12"/>
      <c r="AH234" s="12"/>
      <c r="AI234" s="12"/>
      <c r="AJ234" s="12"/>
      <c r="AK234" s="12"/>
      <c r="AL234" s="12"/>
      <c r="AM234" s="12"/>
      <c r="AN234" s="12"/>
      <c r="AO234" s="12"/>
      <c r="AP234" s="12"/>
      <c r="AQ234" s="12"/>
      <c r="AR234" s="12"/>
      <c r="AS234" s="12"/>
      <c r="AT234" s="12"/>
      <c r="AU234" s="12"/>
      <c r="AV234" s="12"/>
      <c r="AW234" s="12"/>
      <c r="AX234" s="12"/>
      <c r="AY234" s="12"/>
      <c r="AZ234" s="12"/>
      <c r="BA234" s="12"/>
      <c r="BB234" s="12"/>
      <c r="BC234" s="12"/>
      <c r="BD234" s="12"/>
      <c r="BE234" s="12"/>
      <c r="BF234" s="12"/>
      <c r="BG234" s="12"/>
      <c r="BH234" s="12"/>
      <c r="BI234" s="12"/>
      <c r="BJ234" s="12"/>
      <c r="BK234" s="12"/>
      <c r="BL234" s="12"/>
      <c r="BM234" s="12"/>
      <c r="BN234" s="12"/>
      <c r="BO234" s="12"/>
      <c r="BP234" s="12"/>
      <c r="BQ234" s="12"/>
      <c r="BR234" s="12"/>
      <c r="BS234" s="12"/>
      <c r="BT234" s="12"/>
      <c r="BU234" s="12"/>
      <c r="BV234" s="12"/>
      <c r="BW234" s="12"/>
      <c r="BX234" s="12"/>
      <c r="BY234" s="12"/>
      <c r="BZ234" s="12"/>
      <c r="CA234" s="12"/>
      <c r="CB234" s="12"/>
      <c r="CC234" s="12"/>
    </row>
    <row r="235" spans="1:81" ht="15.75" x14ac:dyDescent="0.25">
      <c r="A235" s="20"/>
      <c r="B235" s="29"/>
      <c r="C235" s="29"/>
      <c r="D235" s="29"/>
      <c r="E235" s="29"/>
      <c r="F235" s="26"/>
      <c r="G235" s="13"/>
      <c r="H235" s="20"/>
      <c r="I235" s="22"/>
      <c r="J235" s="22"/>
      <c r="K235" s="22"/>
      <c r="L235" s="22"/>
      <c r="M235" s="24"/>
      <c r="N235" s="22"/>
      <c r="O235" s="20"/>
      <c r="P235" s="12"/>
      <c r="Q235" s="12"/>
      <c r="R235" s="12"/>
      <c r="S235" s="12"/>
      <c r="T235" s="12"/>
      <c r="U235" s="12"/>
      <c r="V235" s="12"/>
      <c r="W235" s="12"/>
      <c r="X235" s="12"/>
      <c r="Y235" s="12"/>
      <c r="Z235" s="12"/>
      <c r="AA235" s="12"/>
      <c r="AB235" s="12"/>
      <c r="AC235" s="12"/>
      <c r="AD235" s="12"/>
      <c r="AE235" s="12"/>
      <c r="AF235" s="12"/>
      <c r="AG235" s="12"/>
      <c r="AH235" s="12"/>
      <c r="AI235" s="12"/>
      <c r="AJ235" s="12"/>
      <c r="AK235" s="12"/>
      <c r="AL235" s="12"/>
      <c r="AM235" s="12"/>
      <c r="AN235" s="12"/>
      <c r="AO235" s="12"/>
      <c r="AP235" s="12"/>
      <c r="AQ235" s="12"/>
      <c r="AR235" s="12"/>
      <c r="AS235" s="12"/>
      <c r="AT235" s="12"/>
      <c r="AU235" s="12"/>
      <c r="AV235" s="12"/>
      <c r="AW235" s="12"/>
      <c r="AX235" s="12"/>
      <c r="AY235" s="12"/>
      <c r="AZ235" s="12"/>
      <c r="BA235" s="12"/>
      <c r="BB235" s="12"/>
      <c r="BC235" s="12"/>
      <c r="BD235" s="12"/>
      <c r="BE235" s="12"/>
      <c r="BF235" s="12"/>
      <c r="BG235" s="12"/>
      <c r="BH235" s="12"/>
      <c r="BI235" s="12"/>
      <c r="BJ235" s="12"/>
      <c r="BK235" s="12"/>
      <c r="BL235" s="12"/>
      <c r="BM235" s="12"/>
      <c r="BN235" s="12"/>
      <c r="BO235" s="12"/>
      <c r="BP235" s="12"/>
      <c r="BQ235" s="12"/>
      <c r="BR235" s="12"/>
      <c r="BS235" s="12"/>
      <c r="BT235" s="12"/>
      <c r="BU235" s="12"/>
      <c r="BV235" s="12"/>
      <c r="BW235" s="12"/>
      <c r="BX235" s="12"/>
      <c r="BY235" s="12"/>
      <c r="BZ235" s="12"/>
      <c r="CA235" s="12"/>
      <c r="CB235" s="12"/>
      <c r="CC235" s="12"/>
    </row>
    <row r="236" spans="1:81" ht="15.75" x14ac:dyDescent="0.25">
      <c r="A236" s="20"/>
      <c r="B236" s="29"/>
      <c r="C236" s="29"/>
      <c r="D236" s="29"/>
      <c r="E236" s="29"/>
      <c r="F236" s="26"/>
      <c r="G236" s="13"/>
      <c r="H236" s="20"/>
      <c r="I236" s="22"/>
      <c r="J236" s="22"/>
      <c r="K236" s="22"/>
      <c r="L236" s="22"/>
      <c r="M236" s="24"/>
      <c r="N236" s="22"/>
      <c r="O236" s="20"/>
      <c r="P236" s="12"/>
      <c r="Q236" s="12"/>
      <c r="R236" s="12"/>
      <c r="S236" s="12"/>
      <c r="T236" s="12"/>
      <c r="U236" s="12"/>
      <c r="V236" s="12"/>
      <c r="W236" s="12"/>
      <c r="X236" s="12"/>
      <c r="Y236" s="12"/>
      <c r="Z236" s="12"/>
      <c r="AA236" s="12"/>
      <c r="AB236" s="12"/>
      <c r="AC236" s="12"/>
      <c r="AD236" s="12"/>
      <c r="AE236" s="12"/>
      <c r="AF236" s="12"/>
      <c r="AG236" s="12"/>
      <c r="AH236" s="12"/>
      <c r="AI236" s="12"/>
      <c r="AJ236" s="12"/>
      <c r="AK236" s="12"/>
      <c r="AL236" s="12"/>
      <c r="AM236" s="12"/>
      <c r="AN236" s="12"/>
      <c r="AO236" s="12"/>
      <c r="AP236" s="12"/>
      <c r="AQ236" s="12"/>
      <c r="AR236" s="12"/>
      <c r="AS236" s="12"/>
      <c r="AT236" s="12"/>
      <c r="AU236" s="12"/>
      <c r="AV236" s="12"/>
      <c r="AW236" s="12"/>
      <c r="AX236" s="12"/>
      <c r="AY236" s="12"/>
      <c r="AZ236" s="12"/>
      <c r="BA236" s="12"/>
      <c r="BB236" s="12"/>
      <c r="BC236" s="12"/>
      <c r="BD236" s="12"/>
      <c r="BE236" s="12"/>
      <c r="BF236" s="12"/>
      <c r="BG236" s="12"/>
      <c r="BH236" s="12"/>
      <c r="BI236" s="12"/>
      <c r="BJ236" s="12"/>
      <c r="BK236" s="12"/>
      <c r="BL236" s="12"/>
      <c r="BM236" s="12"/>
      <c r="BN236" s="12"/>
      <c r="BO236" s="12"/>
      <c r="BP236" s="12"/>
      <c r="BQ236" s="12"/>
      <c r="BR236" s="12"/>
      <c r="BS236" s="12"/>
      <c r="BT236" s="12"/>
      <c r="BU236" s="12"/>
      <c r="BV236" s="12"/>
      <c r="BW236" s="12"/>
      <c r="BX236" s="12"/>
      <c r="BY236" s="12"/>
      <c r="BZ236" s="12"/>
      <c r="CA236" s="12"/>
      <c r="CB236" s="12"/>
      <c r="CC236" s="12"/>
    </row>
    <row r="237" spans="1:81" ht="15.75" x14ac:dyDescent="0.25">
      <c r="A237" s="20"/>
      <c r="B237" s="29"/>
      <c r="C237" s="29"/>
      <c r="D237" s="29"/>
      <c r="E237" s="29"/>
      <c r="F237" s="26"/>
      <c r="G237" s="13"/>
      <c r="H237" s="20"/>
      <c r="I237" s="22"/>
      <c r="J237" s="22"/>
      <c r="K237" s="22"/>
      <c r="L237" s="22"/>
      <c r="M237" s="24"/>
      <c r="N237" s="22"/>
      <c r="O237" s="20"/>
      <c r="P237" s="12"/>
      <c r="Q237" s="12"/>
      <c r="R237" s="12"/>
      <c r="S237" s="12"/>
      <c r="T237" s="12"/>
      <c r="U237" s="12"/>
      <c r="V237" s="12"/>
      <c r="W237" s="12"/>
      <c r="X237" s="12"/>
      <c r="Y237" s="12"/>
      <c r="Z237" s="12"/>
      <c r="AA237" s="12"/>
      <c r="AB237" s="12"/>
      <c r="AC237" s="12"/>
      <c r="AD237" s="12"/>
      <c r="AE237" s="12"/>
      <c r="AF237" s="12"/>
      <c r="AG237" s="12"/>
      <c r="AH237" s="12"/>
      <c r="AI237" s="12"/>
      <c r="AJ237" s="12"/>
      <c r="AK237" s="12"/>
      <c r="AL237" s="12"/>
      <c r="AM237" s="12"/>
      <c r="AN237" s="12"/>
      <c r="AO237" s="12"/>
      <c r="AP237" s="12"/>
      <c r="AQ237" s="12"/>
      <c r="AR237" s="12"/>
      <c r="AS237" s="12"/>
      <c r="AT237" s="12"/>
      <c r="AU237" s="12"/>
      <c r="AV237" s="12"/>
      <c r="AW237" s="12"/>
      <c r="AX237" s="12"/>
      <c r="AY237" s="12"/>
      <c r="AZ237" s="12"/>
      <c r="BA237" s="12"/>
      <c r="BB237" s="12"/>
      <c r="BC237" s="12"/>
      <c r="BD237" s="12"/>
      <c r="BE237" s="12"/>
      <c r="BF237" s="12"/>
      <c r="BG237" s="12"/>
      <c r="BH237" s="12"/>
      <c r="BI237" s="12"/>
      <c r="BJ237" s="12"/>
      <c r="BK237" s="12"/>
      <c r="BL237" s="12"/>
      <c r="BM237" s="12"/>
      <c r="BN237" s="12"/>
      <c r="BO237" s="12"/>
      <c r="BP237" s="12"/>
      <c r="BQ237" s="12"/>
      <c r="BR237" s="12"/>
      <c r="BS237" s="12"/>
      <c r="BT237" s="12"/>
      <c r="BU237" s="12"/>
      <c r="BV237" s="12"/>
      <c r="BW237" s="12"/>
      <c r="BX237" s="12"/>
      <c r="BY237" s="12"/>
      <c r="BZ237" s="12"/>
      <c r="CA237" s="12"/>
      <c r="CB237" s="12"/>
      <c r="CC237" s="12"/>
    </row>
    <row r="238" spans="1:81" ht="15.75" x14ac:dyDescent="0.25">
      <c r="A238" s="20"/>
      <c r="B238" s="29"/>
      <c r="C238" s="29"/>
      <c r="D238" s="29"/>
      <c r="E238" s="29"/>
      <c r="F238" s="26"/>
      <c r="G238" s="13"/>
      <c r="H238" s="20"/>
      <c r="I238" s="22"/>
      <c r="J238" s="22"/>
      <c r="K238" s="22"/>
      <c r="L238" s="22"/>
      <c r="M238" s="24"/>
      <c r="N238" s="22"/>
      <c r="O238" s="20"/>
      <c r="P238" s="12"/>
      <c r="Q238" s="12"/>
      <c r="R238" s="12"/>
      <c r="S238" s="12"/>
      <c r="T238" s="12"/>
      <c r="U238" s="12"/>
      <c r="V238" s="12"/>
      <c r="W238" s="12"/>
      <c r="X238" s="12"/>
      <c r="Y238" s="12"/>
      <c r="Z238" s="12"/>
      <c r="AA238" s="12"/>
      <c r="AB238" s="12"/>
      <c r="AC238" s="12"/>
      <c r="AD238" s="12"/>
      <c r="AE238" s="12"/>
      <c r="AF238" s="12"/>
      <c r="AG238" s="12"/>
      <c r="AH238" s="12"/>
      <c r="AI238" s="12"/>
      <c r="AJ238" s="12"/>
      <c r="AK238" s="12"/>
      <c r="AL238" s="12"/>
      <c r="AM238" s="12"/>
      <c r="AN238" s="12"/>
      <c r="AO238" s="12"/>
      <c r="AP238" s="12"/>
      <c r="AQ238" s="12"/>
      <c r="AR238" s="12"/>
      <c r="AS238" s="12"/>
      <c r="AT238" s="12"/>
      <c r="AU238" s="12"/>
      <c r="AV238" s="12"/>
      <c r="AW238" s="12"/>
      <c r="AX238" s="12"/>
      <c r="AY238" s="12"/>
      <c r="AZ238" s="12"/>
      <c r="BA238" s="12"/>
      <c r="BB238" s="12"/>
      <c r="BC238" s="12"/>
      <c r="BD238" s="12"/>
      <c r="BE238" s="12"/>
      <c r="BF238" s="12"/>
      <c r="BG238" s="12"/>
      <c r="BH238" s="12"/>
      <c r="BI238" s="12"/>
      <c r="BJ238" s="12"/>
      <c r="BK238" s="12"/>
      <c r="BL238" s="12"/>
      <c r="BM238" s="12"/>
      <c r="BN238" s="12"/>
      <c r="BO238" s="12"/>
      <c r="BP238" s="12"/>
      <c r="BQ238" s="12"/>
      <c r="BR238" s="12"/>
      <c r="BS238" s="12"/>
      <c r="BT238" s="12"/>
      <c r="BU238" s="12"/>
      <c r="BV238" s="12"/>
      <c r="BW238" s="12"/>
      <c r="BX238" s="12"/>
      <c r="BY238" s="12"/>
      <c r="BZ238" s="12"/>
      <c r="CA238" s="12"/>
      <c r="CB238" s="12"/>
      <c r="CC238" s="12"/>
    </row>
    <row r="239" spans="1:81" ht="15.75" x14ac:dyDescent="0.25">
      <c r="A239" s="20"/>
      <c r="B239" s="29"/>
      <c r="C239" s="29"/>
      <c r="D239" s="29"/>
      <c r="E239" s="29"/>
      <c r="F239" s="26"/>
      <c r="G239" s="13"/>
      <c r="H239" s="20"/>
      <c r="I239" s="22"/>
      <c r="J239" s="22"/>
      <c r="K239" s="22"/>
      <c r="L239" s="22"/>
      <c r="M239" s="24"/>
      <c r="N239" s="22"/>
      <c r="O239" s="20"/>
      <c r="P239" s="12"/>
      <c r="Q239" s="12"/>
      <c r="R239" s="12"/>
      <c r="S239" s="12"/>
      <c r="T239" s="12"/>
      <c r="U239" s="12"/>
      <c r="V239" s="12"/>
      <c r="W239" s="12"/>
      <c r="X239" s="12"/>
      <c r="Y239" s="12"/>
      <c r="Z239" s="12"/>
      <c r="AA239" s="12"/>
      <c r="AB239" s="12"/>
      <c r="AC239" s="12"/>
      <c r="AD239" s="12"/>
      <c r="AE239" s="12"/>
      <c r="AF239" s="12"/>
      <c r="AG239" s="12"/>
      <c r="AH239" s="12"/>
      <c r="AI239" s="12"/>
      <c r="AJ239" s="12"/>
      <c r="AK239" s="12"/>
      <c r="AL239" s="12"/>
      <c r="AM239" s="12"/>
      <c r="AN239" s="12"/>
      <c r="AO239" s="12"/>
      <c r="AP239" s="12"/>
      <c r="AQ239" s="12"/>
      <c r="AR239" s="12"/>
      <c r="AS239" s="12"/>
      <c r="AT239" s="12"/>
      <c r="AU239" s="12"/>
      <c r="AV239" s="12"/>
      <c r="AW239" s="12"/>
      <c r="AX239" s="12"/>
      <c r="AY239" s="12"/>
      <c r="AZ239" s="12"/>
      <c r="BA239" s="12"/>
      <c r="BB239" s="12"/>
      <c r="BC239" s="12"/>
      <c r="BD239" s="12"/>
      <c r="BE239" s="12"/>
      <c r="BF239" s="12"/>
      <c r="BG239" s="12"/>
      <c r="BH239" s="12"/>
      <c r="BI239" s="12"/>
      <c r="BJ239" s="12"/>
      <c r="BK239" s="12"/>
      <c r="BL239" s="12"/>
      <c r="BM239" s="12"/>
      <c r="BN239" s="12"/>
      <c r="BO239" s="12"/>
      <c r="BP239" s="12"/>
      <c r="BQ239" s="12"/>
      <c r="BR239" s="12"/>
      <c r="BS239" s="12"/>
      <c r="BT239" s="12"/>
      <c r="BU239" s="12"/>
      <c r="BV239" s="12"/>
      <c r="BW239" s="12"/>
      <c r="BX239" s="12"/>
      <c r="BY239" s="12"/>
      <c r="BZ239" s="12"/>
      <c r="CA239" s="12"/>
      <c r="CB239" s="12"/>
      <c r="CC239" s="12"/>
    </row>
    <row r="240" spans="1:81" ht="15.75" x14ac:dyDescent="0.25">
      <c r="A240" s="20"/>
      <c r="B240" s="29"/>
      <c r="C240" s="29"/>
      <c r="D240" s="29"/>
      <c r="E240" s="29"/>
      <c r="F240" s="26"/>
      <c r="G240" s="13"/>
      <c r="H240" s="20"/>
      <c r="I240" s="22"/>
      <c r="J240" s="22"/>
      <c r="K240" s="22"/>
      <c r="L240" s="22"/>
      <c r="M240" s="24"/>
      <c r="N240" s="22"/>
      <c r="O240" s="20"/>
      <c r="P240" s="12"/>
      <c r="Q240" s="12"/>
      <c r="R240" s="12"/>
      <c r="S240" s="12"/>
      <c r="T240" s="12"/>
      <c r="U240" s="12"/>
      <c r="V240" s="12"/>
      <c r="W240" s="12"/>
      <c r="X240" s="12"/>
      <c r="Y240" s="12"/>
      <c r="Z240" s="12"/>
      <c r="AA240" s="12"/>
      <c r="AB240" s="12"/>
      <c r="AC240" s="12"/>
      <c r="AD240" s="12"/>
      <c r="AE240" s="12"/>
      <c r="AF240" s="12"/>
      <c r="AG240" s="12"/>
      <c r="AH240" s="12"/>
      <c r="AI240" s="12"/>
      <c r="AJ240" s="12"/>
      <c r="AK240" s="12"/>
      <c r="AL240" s="12"/>
      <c r="AM240" s="12"/>
      <c r="AN240" s="12"/>
      <c r="AO240" s="12"/>
      <c r="AP240" s="12"/>
      <c r="AQ240" s="12"/>
      <c r="AR240" s="12"/>
      <c r="AS240" s="12"/>
      <c r="AT240" s="12"/>
      <c r="AU240" s="12"/>
      <c r="AV240" s="12"/>
      <c r="AW240" s="12"/>
      <c r="AX240" s="12"/>
      <c r="AY240" s="12"/>
      <c r="AZ240" s="12"/>
      <c r="BA240" s="12"/>
      <c r="BB240" s="12"/>
      <c r="BC240" s="12"/>
      <c r="BD240" s="12"/>
      <c r="BE240" s="12"/>
      <c r="BF240" s="12"/>
      <c r="BG240" s="12"/>
      <c r="BH240" s="12"/>
      <c r="BI240" s="12"/>
      <c r="BJ240" s="12"/>
      <c r="BK240" s="12"/>
      <c r="BL240" s="12"/>
      <c r="BM240" s="12"/>
      <c r="BN240" s="12"/>
      <c r="BO240" s="12"/>
      <c r="BP240" s="12"/>
      <c r="BQ240" s="12"/>
      <c r="BR240" s="12"/>
      <c r="BS240" s="12"/>
      <c r="BT240" s="12"/>
      <c r="BU240" s="12"/>
      <c r="BV240" s="12"/>
      <c r="BW240" s="12"/>
      <c r="BX240" s="12"/>
      <c r="BY240" s="12"/>
      <c r="BZ240" s="12"/>
      <c r="CA240" s="12"/>
      <c r="CB240" s="12"/>
      <c r="CC240" s="12"/>
    </row>
    <row r="241" spans="1:81" ht="15.75" x14ac:dyDescent="0.25">
      <c r="A241" s="20"/>
      <c r="B241" s="29"/>
      <c r="C241" s="29"/>
      <c r="D241" s="29"/>
      <c r="E241" s="29"/>
      <c r="F241" s="26"/>
      <c r="G241" s="13"/>
      <c r="H241" s="20"/>
      <c r="I241" s="22"/>
      <c r="J241" s="22"/>
      <c r="K241" s="22"/>
      <c r="L241" s="22"/>
      <c r="M241" s="24"/>
      <c r="N241" s="22"/>
      <c r="O241" s="20"/>
      <c r="P241" s="12"/>
      <c r="Q241" s="12"/>
      <c r="R241" s="12"/>
      <c r="S241" s="12"/>
      <c r="T241" s="12"/>
      <c r="U241" s="12"/>
      <c r="V241" s="12"/>
      <c r="W241" s="12"/>
      <c r="X241" s="12"/>
      <c r="Y241" s="12"/>
      <c r="Z241" s="12"/>
      <c r="AA241" s="12"/>
      <c r="AB241" s="12"/>
      <c r="AC241" s="12"/>
      <c r="AD241" s="12"/>
      <c r="AE241" s="12"/>
      <c r="AF241" s="12"/>
      <c r="AG241" s="12"/>
      <c r="AH241" s="12"/>
      <c r="AI241" s="12"/>
      <c r="AJ241" s="12"/>
      <c r="AK241" s="12"/>
      <c r="AL241" s="12"/>
      <c r="AM241" s="12"/>
      <c r="AN241" s="12"/>
      <c r="AO241" s="12"/>
      <c r="AP241" s="12"/>
      <c r="AQ241" s="12"/>
      <c r="AR241" s="12"/>
      <c r="AS241" s="12"/>
      <c r="AT241" s="12"/>
      <c r="AU241" s="12"/>
      <c r="AV241" s="12"/>
      <c r="AW241" s="12"/>
      <c r="AX241" s="12"/>
      <c r="AY241" s="12"/>
      <c r="AZ241" s="12"/>
      <c r="BA241" s="12"/>
      <c r="BB241" s="12"/>
      <c r="BC241" s="12"/>
      <c r="BD241" s="12"/>
      <c r="BE241" s="12"/>
      <c r="BF241" s="12"/>
      <c r="BG241" s="12"/>
      <c r="BH241" s="12"/>
      <c r="BI241" s="12"/>
      <c r="BJ241" s="12"/>
      <c r="BK241" s="12"/>
      <c r="BL241" s="12"/>
      <c r="BM241" s="12"/>
      <c r="BN241" s="12"/>
      <c r="BO241" s="12"/>
      <c r="BP241" s="12"/>
      <c r="BQ241" s="12"/>
      <c r="BR241" s="12"/>
      <c r="BS241" s="12"/>
      <c r="BT241" s="12"/>
      <c r="BU241" s="12"/>
      <c r="BV241" s="12"/>
      <c r="BW241" s="12"/>
      <c r="BX241" s="12"/>
      <c r="BY241" s="12"/>
      <c r="BZ241" s="12"/>
      <c r="CA241" s="12"/>
      <c r="CB241" s="12"/>
      <c r="CC241" s="12"/>
    </row>
    <row r="242" spans="1:81" ht="15.75" x14ac:dyDescent="0.25">
      <c r="A242" s="20"/>
      <c r="B242" s="29"/>
      <c r="C242" s="29"/>
      <c r="D242" s="29"/>
      <c r="E242" s="29"/>
      <c r="F242" s="26"/>
      <c r="G242" s="13"/>
      <c r="H242" s="20"/>
      <c r="I242" s="22"/>
      <c r="J242" s="22"/>
      <c r="K242" s="22"/>
      <c r="L242" s="22"/>
      <c r="M242" s="24"/>
      <c r="N242" s="22"/>
      <c r="O242" s="20"/>
      <c r="P242" s="12"/>
      <c r="Q242" s="12"/>
      <c r="R242" s="12"/>
      <c r="S242" s="12"/>
      <c r="T242" s="12"/>
      <c r="U242" s="12"/>
      <c r="V242" s="12"/>
      <c r="W242" s="12"/>
      <c r="X242" s="12"/>
      <c r="Y242" s="12"/>
      <c r="Z242" s="12"/>
      <c r="AA242" s="12"/>
      <c r="AB242" s="12"/>
      <c r="AC242" s="12"/>
      <c r="AD242" s="12"/>
      <c r="AE242" s="12"/>
      <c r="AF242" s="12"/>
      <c r="AG242" s="12"/>
      <c r="AH242" s="12"/>
      <c r="AI242" s="12"/>
      <c r="AJ242" s="12"/>
      <c r="AK242" s="12"/>
      <c r="AL242" s="12"/>
      <c r="AM242" s="12"/>
      <c r="AN242" s="12"/>
      <c r="AO242" s="12"/>
      <c r="AP242" s="12"/>
      <c r="AQ242" s="12"/>
      <c r="AR242" s="12"/>
      <c r="AS242" s="12"/>
      <c r="AT242" s="12"/>
      <c r="AU242" s="12"/>
      <c r="AV242" s="12"/>
      <c r="AW242" s="12"/>
      <c r="AX242" s="12"/>
      <c r="AY242" s="12"/>
      <c r="AZ242" s="12"/>
      <c r="BA242" s="12"/>
      <c r="BB242" s="12"/>
      <c r="BC242" s="12"/>
      <c r="BD242" s="12"/>
      <c r="BE242" s="12"/>
      <c r="BF242" s="12"/>
      <c r="BG242" s="12"/>
      <c r="BH242" s="12"/>
      <c r="BI242" s="12"/>
      <c r="BJ242" s="12"/>
      <c r="BK242" s="12"/>
      <c r="BL242" s="12"/>
      <c r="BM242" s="12"/>
      <c r="BN242" s="12"/>
      <c r="BO242" s="12"/>
      <c r="BP242" s="12"/>
      <c r="BQ242" s="12"/>
      <c r="BR242" s="12"/>
      <c r="BS242" s="12"/>
      <c r="BT242" s="12"/>
      <c r="BU242" s="12"/>
      <c r="BV242" s="12"/>
      <c r="BW242" s="12"/>
      <c r="BX242" s="12"/>
      <c r="BY242" s="12"/>
      <c r="BZ242" s="12"/>
      <c r="CA242" s="12"/>
      <c r="CB242" s="12"/>
      <c r="CC242" s="12"/>
    </row>
    <row r="243" spans="1:81" ht="15.75" x14ac:dyDescent="0.25">
      <c r="A243" s="20"/>
      <c r="B243" s="29"/>
      <c r="C243" s="29"/>
      <c r="D243" s="29"/>
      <c r="E243" s="29"/>
      <c r="F243" s="26"/>
      <c r="G243" s="13"/>
      <c r="H243" s="20"/>
      <c r="I243" s="22"/>
      <c r="J243" s="22"/>
      <c r="K243" s="22"/>
      <c r="L243" s="22"/>
      <c r="M243" s="24"/>
      <c r="N243" s="22"/>
      <c r="O243" s="20"/>
      <c r="P243" s="12"/>
      <c r="Q243" s="12"/>
      <c r="R243" s="12"/>
      <c r="S243" s="12"/>
      <c r="T243" s="12"/>
      <c r="U243" s="12"/>
      <c r="V243" s="12"/>
      <c r="W243" s="12"/>
      <c r="X243" s="12"/>
      <c r="Y243" s="12"/>
      <c r="Z243" s="12"/>
      <c r="AA243" s="12"/>
      <c r="AB243" s="12"/>
      <c r="AC243" s="12"/>
      <c r="AD243" s="12"/>
      <c r="AE243" s="12"/>
      <c r="AF243" s="12"/>
      <c r="AG243" s="12"/>
      <c r="AH243" s="12"/>
      <c r="AI243" s="12"/>
      <c r="AJ243" s="12"/>
      <c r="AK243" s="12"/>
      <c r="AL243" s="12"/>
      <c r="AM243" s="12"/>
      <c r="AN243" s="12"/>
      <c r="AO243" s="12"/>
      <c r="AP243" s="12"/>
      <c r="AQ243" s="12"/>
      <c r="AR243" s="12"/>
      <c r="AS243" s="12"/>
      <c r="AT243" s="12"/>
      <c r="AU243" s="12"/>
      <c r="AV243" s="12"/>
      <c r="AW243" s="12"/>
      <c r="AX243" s="12"/>
      <c r="AY243" s="12"/>
      <c r="AZ243" s="12"/>
      <c r="BA243" s="12"/>
      <c r="BB243" s="12"/>
      <c r="BC243" s="12"/>
      <c r="BD243" s="12"/>
      <c r="BE243" s="12"/>
      <c r="BF243" s="12"/>
      <c r="BG243" s="12"/>
      <c r="BH243" s="12"/>
      <c r="BI243" s="12"/>
      <c r="BJ243" s="12"/>
      <c r="BK243" s="12"/>
      <c r="BL243" s="12"/>
      <c r="BM243" s="12"/>
      <c r="BN243" s="12"/>
      <c r="BO243" s="12"/>
      <c r="BP243" s="12"/>
      <c r="BQ243" s="12"/>
      <c r="BR243" s="12"/>
      <c r="BS243" s="12"/>
      <c r="BT243" s="12"/>
      <c r="BU243" s="12"/>
      <c r="BV243" s="12"/>
      <c r="BW243" s="12"/>
      <c r="BX243" s="12"/>
      <c r="BY243" s="12"/>
      <c r="BZ243" s="12"/>
      <c r="CA243" s="12"/>
      <c r="CB243" s="12"/>
      <c r="CC243" s="12"/>
    </row>
    <row r="244" spans="1:81" ht="15.75" x14ac:dyDescent="0.25">
      <c r="A244" s="20"/>
      <c r="B244" s="29"/>
      <c r="C244" s="29"/>
      <c r="D244" s="29"/>
      <c r="E244" s="29"/>
      <c r="F244" s="26"/>
      <c r="G244" s="13"/>
      <c r="H244" s="20"/>
      <c r="I244" s="22"/>
      <c r="J244" s="22"/>
      <c r="K244" s="22"/>
      <c r="L244" s="22"/>
      <c r="M244" s="24"/>
      <c r="N244" s="22"/>
      <c r="O244" s="20"/>
      <c r="P244" s="12"/>
      <c r="Q244" s="12"/>
      <c r="R244" s="12"/>
      <c r="S244" s="12"/>
      <c r="T244" s="12"/>
      <c r="U244" s="12"/>
      <c r="V244" s="12"/>
      <c r="W244" s="12"/>
      <c r="X244" s="12"/>
      <c r="Y244" s="12"/>
      <c r="Z244" s="12"/>
      <c r="AA244" s="12"/>
      <c r="AB244" s="12"/>
      <c r="AC244" s="12"/>
      <c r="AD244" s="12"/>
      <c r="AE244" s="12"/>
      <c r="AF244" s="12"/>
      <c r="AG244" s="12"/>
      <c r="AH244" s="12"/>
      <c r="AI244" s="12"/>
      <c r="AJ244" s="12"/>
      <c r="AK244" s="12"/>
      <c r="AL244" s="12"/>
      <c r="AM244" s="12"/>
      <c r="AN244" s="12"/>
      <c r="AO244" s="12"/>
      <c r="AP244" s="12"/>
      <c r="AQ244" s="12"/>
      <c r="AR244" s="12"/>
      <c r="AS244" s="12"/>
      <c r="AT244" s="12"/>
      <c r="AU244" s="12"/>
      <c r="AV244" s="12"/>
      <c r="AW244" s="12"/>
      <c r="AX244" s="12"/>
      <c r="AY244" s="12"/>
      <c r="AZ244" s="12"/>
      <c r="BA244" s="12"/>
      <c r="BB244" s="12"/>
      <c r="BC244" s="12"/>
      <c r="BD244" s="12"/>
      <c r="BE244" s="12"/>
      <c r="BF244" s="12"/>
      <c r="BG244" s="12"/>
      <c r="BH244" s="12"/>
      <c r="BI244" s="12"/>
      <c r="BJ244" s="12"/>
      <c r="BK244" s="12"/>
      <c r="BL244" s="12"/>
      <c r="BM244" s="12"/>
      <c r="BN244" s="12"/>
      <c r="BO244" s="12"/>
      <c r="BP244" s="12"/>
      <c r="BQ244" s="12"/>
      <c r="BR244" s="12"/>
      <c r="BS244" s="12"/>
      <c r="BT244" s="12"/>
      <c r="BU244" s="12"/>
      <c r="BV244" s="12"/>
      <c r="BW244" s="12"/>
      <c r="BX244" s="12"/>
      <c r="BY244" s="12"/>
      <c r="BZ244" s="12"/>
      <c r="CA244" s="12"/>
      <c r="CB244" s="12"/>
      <c r="CC244" s="12"/>
    </row>
    <row r="245" spans="1:81" ht="15.75" x14ac:dyDescent="0.25">
      <c r="A245" s="20"/>
      <c r="B245" s="29"/>
      <c r="C245" s="29"/>
      <c r="D245" s="29"/>
      <c r="E245" s="29"/>
      <c r="F245" s="26"/>
      <c r="G245" s="13"/>
      <c r="H245" s="20"/>
      <c r="I245" s="22"/>
      <c r="J245" s="22"/>
      <c r="K245" s="22"/>
      <c r="L245" s="22"/>
      <c r="M245" s="24"/>
      <c r="N245" s="22"/>
      <c r="O245" s="20"/>
      <c r="P245" s="12"/>
      <c r="Q245" s="12"/>
      <c r="R245" s="12"/>
      <c r="S245" s="12"/>
      <c r="T245" s="12"/>
      <c r="U245" s="12"/>
      <c r="V245" s="12"/>
      <c r="W245" s="12"/>
      <c r="X245" s="12"/>
      <c r="Y245" s="12"/>
      <c r="Z245" s="12"/>
      <c r="AA245" s="12"/>
      <c r="AB245" s="12"/>
      <c r="AC245" s="12"/>
      <c r="AD245" s="12"/>
      <c r="AE245" s="12"/>
      <c r="AF245" s="12"/>
      <c r="AG245" s="12"/>
      <c r="AH245" s="12"/>
      <c r="AI245" s="12"/>
      <c r="AJ245" s="12"/>
      <c r="AK245" s="12"/>
      <c r="AL245" s="12"/>
      <c r="AM245" s="12"/>
      <c r="AN245" s="12"/>
      <c r="AO245" s="12"/>
      <c r="AP245" s="12"/>
      <c r="AQ245" s="12"/>
      <c r="AR245" s="12"/>
      <c r="AS245" s="12"/>
      <c r="AT245" s="12"/>
      <c r="AU245" s="12"/>
      <c r="AV245" s="12"/>
      <c r="AW245" s="12"/>
      <c r="AX245" s="12"/>
      <c r="AY245" s="12"/>
      <c r="AZ245" s="12"/>
      <c r="BA245" s="12"/>
      <c r="BB245" s="12"/>
      <c r="BC245" s="12"/>
      <c r="BD245" s="12"/>
      <c r="BE245" s="12"/>
      <c r="BF245" s="12"/>
      <c r="BG245" s="12"/>
      <c r="BH245" s="12"/>
      <c r="BI245" s="12"/>
      <c r="BJ245" s="12"/>
      <c r="BK245" s="12"/>
      <c r="BL245" s="12"/>
      <c r="BM245" s="12"/>
      <c r="BN245" s="12"/>
      <c r="BO245" s="12"/>
      <c r="BP245" s="12"/>
      <c r="BQ245" s="12"/>
      <c r="BR245" s="12"/>
      <c r="BS245" s="12"/>
      <c r="BT245" s="12"/>
      <c r="BU245" s="12"/>
      <c r="BV245" s="12"/>
      <c r="BW245" s="12"/>
      <c r="BX245" s="12"/>
      <c r="BY245" s="12"/>
      <c r="BZ245" s="12"/>
      <c r="CA245" s="12"/>
      <c r="CB245" s="12"/>
      <c r="CC245" s="12"/>
    </row>
    <row r="246" spans="1:81" ht="15.75" x14ac:dyDescent="0.25">
      <c r="A246" s="20"/>
      <c r="B246" s="29"/>
      <c r="C246" s="29"/>
      <c r="D246" s="29"/>
      <c r="E246" s="29"/>
      <c r="F246" s="26"/>
      <c r="G246" s="13"/>
      <c r="H246" s="20"/>
      <c r="I246" s="22"/>
      <c r="J246" s="22"/>
      <c r="K246" s="22"/>
      <c r="L246" s="22"/>
      <c r="M246" s="24"/>
      <c r="N246" s="22"/>
      <c r="O246" s="20"/>
      <c r="P246" s="12"/>
      <c r="Q246" s="12"/>
      <c r="R246" s="12"/>
      <c r="S246" s="12"/>
      <c r="T246" s="12"/>
      <c r="U246" s="12"/>
      <c r="V246" s="12"/>
      <c r="W246" s="12"/>
      <c r="X246" s="12"/>
      <c r="Y246" s="12"/>
      <c r="Z246" s="12"/>
      <c r="AA246" s="12"/>
      <c r="AB246" s="12"/>
      <c r="AC246" s="12"/>
      <c r="AD246" s="12"/>
      <c r="AE246" s="12"/>
      <c r="AF246" s="12"/>
      <c r="AG246" s="12"/>
      <c r="AH246" s="12"/>
      <c r="AI246" s="12"/>
      <c r="AJ246" s="12"/>
      <c r="AK246" s="12"/>
      <c r="AL246" s="12"/>
      <c r="AM246" s="12"/>
      <c r="AN246" s="12"/>
      <c r="AO246" s="12"/>
      <c r="AP246" s="12"/>
      <c r="AQ246" s="12"/>
      <c r="AR246" s="12"/>
      <c r="AS246" s="12"/>
      <c r="AT246" s="12"/>
      <c r="AU246" s="12"/>
      <c r="AV246" s="12"/>
      <c r="AW246" s="12"/>
      <c r="AX246" s="12"/>
      <c r="AY246" s="12"/>
      <c r="AZ246" s="12"/>
      <c r="BA246" s="12"/>
      <c r="BB246" s="12"/>
      <c r="BC246" s="12"/>
      <c r="BD246" s="12"/>
      <c r="BE246" s="12"/>
      <c r="BF246" s="12"/>
      <c r="BG246" s="12"/>
      <c r="BH246" s="12"/>
      <c r="BI246" s="12"/>
      <c r="BJ246" s="12"/>
      <c r="BK246" s="12"/>
      <c r="BL246" s="12"/>
      <c r="BM246" s="12"/>
      <c r="BN246" s="12"/>
      <c r="BO246" s="12"/>
      <c r="BP246" s="12"/>
      <c r="BQ246" s="12"/>
      <c r="BR246" s="12"/>
      <c r="BS246" s="12"/>
      <c r="BT246" s="12"/>
      <c r="BU246" s="12"/>
      <c r="BV246" s="12"/>
      <c r="BW246" s="12"/>
      <c r="BX246" s="12"/>
      <c r="BY246" s="12"/>
      <c r="BZ246" s="12"/>
      <c r="CA246" s="12"/>
      <c r="CB246" s="12"/>
      <c r="CC246" s="12"/>
    </row>
    <row r="247" spans="1:81" ht="15.75" x14ac:dyDescent="0.25">
      <c r="A247" s="20"/>
      <c r="B247" s="29"/>
      <c r="C247" s="29"/>
      <c r="D247" s="29"/>
      <c r="E247" s="29"/>
      <c r="F247" s="26"/>
      <c r="G247" s="13"/>
      <c r="H247" s="20"/>
      <c r="I247" s="22"/>
      <c r="J247" s="22"/>
      <c r="K247" s="22"/>
      <c r="L247" s="22"/>
      <c r="M247" s="24"/>
      <c r="N247" s="22"/>
      <c r="O247" s="20"/>
      <c r="P247" s="12"/>
      <c r="Q247" s="12"/>
      <c r="R247" s="12"/>
      <c r="S247" s="12"/>
      <c r="T247" s="12"/>
      <c r="U247" s="12"/>
      <c r="V247" s="12"/>
      <c r="W247" s="12"/>
      <c r="X247" s="12"/>
      <c r="Y247" s="12"/>
      <c r="Z247" s="12"/>
      <c r="AA247" s="12"/>
      <c r="AB247" s="12"/>
      <c r="AC247" s="12"/>
      <c r="AD247" s="12"/>
      <c r="AE247" s="12"/>
      <c r="AF247" s="12"/>
      <c r="AG247" s="12"/>
      <c r="AH247" s="12"/>
      <c r="AI247" s="12"/>
      <c r="AJ247" s="12"/>
      <c r="AK247" s="12"/>
      <c r="AL247" s="12"/>
      <c r="AM247" s="12"/>
      <c r="AN247" s="12"/>
      <c r="AO247" s="12"/>
      <c r="AP247" s="12"/>
      <c r="AQ247" s="12"/>
      <c r="AR247" s="12"/>
      <c r="AS247" s="12"/>
      <c r="AT247" s="12"/>
      <c r="AU247" s="12"/>
      <c r="AV247" s="12"/>
      <c r="AW247" s="12"/>
      <c r="AX247" s="12"/>
      <c r="AY247" s="12"/>
      <c r="AZ247" s="12"/>
      <c r="BA247" s="12"/>
      <c r="BB247" s="12"/>
      <c r="BC247" s="12"/>
      <c r="BD247" s="12"/>
      <c r="BE247" s="12"/>
      <c r="BF247" s="12"/>
      <c r="BG247" s="12"/>
      <c r="BH247" s="12"/>
      <c r="BI247" s="12"/>
      <c r="BJ247" s="12"/>
      <c r="BK247" s="12"/>
      <c r="BL247" s="12"/>
      <c r="BM247" s="12"/>
      <c r="BN247" s="12"/>
      <c r="BO247" s="12"/>
      <c r="BP247" s="12"/>
      <c r="BQ247" s="12"/>
      <c r="BR247" s="12"/>
      <c r="BS247" s="12"/>
      <c r="BT247" s="12"/>
      <c r="BU247" s="12"/>
      <c r="BV247" s="12"/>
      <c r="BW247" s="12"/>
      <c r="BX247" s="12"/>
      <c r="BY247" s="12"/>
      <c r="BZ247" s="12"/>
      <c r="CA247" s="12"/>
      <c r="CB247" s="12"/>
      <c r="CC247" s="12"/>
    </row>
    <row r="248" spans="1:81" ht="15.75" x14ac:dyDescent="0.25">
      <c r="A248" s="20"/>
      <c r="B248" s="29"/>
      <c r="C248" s="29"/>
      <c r="D248" s="29"/>
      <c r="E248" s="29"/>
      <c r="F248" s="26"/>
      <c r="G248" s="13"/>
      <c r="H248" s="20"/>
      <c r="I248" s="22"/>
      <c r="J248" s="22"/>
      <c r="K248" s="22"/>
      <c r="L248" s="22"/>
      <c r="M248" s="24"/>
      <c r="N248" s="22"/>
      <c r="O248" s="20"/>
      <c r="P248" s="12"/>
      <c r="Q248" s="12"/>
      <c r="R248" s="12"/>
      <c r="S248" s="12"/>
      <c r="T248" s="12"/>
      <c r="U248" s="12"/>
      <c r="V248" s="12"/>
      <c r="W248" s="12"/>
      <c r="X248" s="12"/>
      <c r="Y248" s="12"/>
      <c r="Z248" s="12"/>
      <c r="AA248" s="12"/>
      <c r="AB248" s="12"/>
      <c r="AC248" s="12"/>
      <c r="AD248" s="12"/>
      <c r="AE248" s="12"/>
      <c r="AF248" s="12"/>
      <c r="AG248" s="12"/>
      <c r="AH248" s="12"/>
      <c r="AI248" s="12"/>
      <c r="AJ248" s="12"/>
      <c r="AK248" s="12"/>
      <c r="AL248" s="12"/>
      <c r="AM248" s="12"/>
      <c r="AN248" s="12"/>
      <c r="AO248" s="12"/>
      <c r="AP248" s="12"/>
      <c r="AQ248" s="12"/>
      <c r="AR248" s="12"/>
      <c r="AS248" s="12"/>
      <c r="AT248" s="12"/>
      <c r="AU248" s="12"/>
      <c r="AV248" s="12"/>
      <c r="AW248" s="12"/>
      <c r="AX248" s="12"/>
      <c r="AY248" s="12"/>
      <c r="AZ248" s="12"/>
      <c r="BA248" s="12"/>
      <c r="BB248" s="12"/>
      <c r="BC248" s="12"/>
      <c r="BD248" s="12"/>
      <c r="BE248" s="12"/>
      <c r="BF248" s="12"/>
      <c r="BG248" s="12"/>
      <c r="BH248" s="12"/>
      <c r="BI248" s="12"/>
      <c r="BJ248" s="12"/>
      <c r="BK248" s="12"/>
      <c r="BL248" s="12"/>
      <c r="BM248" s="12"/>
      <c r="BN248" s="12"/>
      <c r="BO248" s="12"/>
      <c r="BP248" s="12"/>
      <c r="BQ248" s="12"/>
      <c r="BR248" s="12"/>
      <c r="BS248" s="12"/>
      <c r="BT248" s="12"/>
      <c r="BU248" s="12"/>
      <c r="BV248" s="12"/>
      <c r="BW248" s="12"/>
      <c r="BX248" s="12"/>
      <c r="BY248" s="12"/>
      <c r="BZ248" s="12"/>
      <c r="CA248" s="12"/>
      <c r="CB248" s="12"/>
      <c r="CC248" s="12"/>
    </row>
    <row r="249" spans="1:81" ht="15.75" x14ac:dyDescent="0.25">
      <c r="A249" s="20"/>
      <c r="B249" s="29"/>
      <c r="C249" s="29"/>
      <c r="D249" s="29"/>
      <c r="E249" s="29"/>
      <c r="F249" s="26"/>
      <c r="G249" s="13"/>
      <c r="H249" s="20"/>
      <c r="I249" s="22"/>
      <c r="J249" s="22"/>
      <c r="K249" s="22"/>
      <c r="L249" s="22"/>
      <c r="M249" s="24"/>
      <c r="N249" s="22"/>
      <c r="O249" s="20"/>
      <c r="P249" s="12"/>
      <c r="Q249" s="12"/>
      <c r="R249" s="12"/>
      <c r="S249" s="12"/>
      <c r="T249" s="12"/>
      <c r="U249" s="12"/>
      <c r="V249" s="12"/>
      <c r="W249" s="12"/>
      <c r="X249" s="12"/>
      <c r="Y249" s="12"/>
      <c r="Z249" s="12"/>
      <c r="AA249" s="12"/>
      <c r="AB249" s="12"/>
      <c r="AC249" s="12"/>
      <c r="AD249" s="12"/>
      <c r="AE249" s="12"/>
      <c r="AF249" s="12"/>
      <c r="AG249" s="12"/>
      <c r="AH249" s="12"/>
      <c r="AI249" s="12"/>
      <c r="AJ249" s="12"/>
      <c r="AK249" s="12"/>
      <c r="AL249" s="12"/>
      <c r="AM249" s="12"/>
      <c r="AN249" s="12"/>
      <c r="AO249" s="12"/>
      <c r="AP249" s="12"/>
      <c r="AQ249" s="12"/>
      <c r="AR249" s="12"/>
      <c r="AS249" s="12"/>
      <c r="AT249" s="12"/>
      <c r="AU249" s="12"/>
      <c r="AV249" s="12"/>
      <c r="AW249" s="12"/>
      <c r="AX249" s="12"/>
      <c r="AY249" s="12"/>
      <c r="AZ249" s="12"/>
      <c r="BA249" s="12"/>
      <c r="BB249" s="12"/>
      <c r="BC249" s="12"/>
      <c r="BD249" s="12"/>
      <c r="BE249" s="12"/>
      <c r="BF249" s="12"/>
      <c r="BG249" s="12"/>
      <c r="BH249" s="12"/>
      <c r="BI249" s="12"/>
      <c r="BJ249" s="12"/>
      <c r="BK249" s="12"/>
      <c r="BL249" s="12"/>
      <c r="BM249" s="12"/>
      <c r="BN249" s="12"/>
      <c r="BO249" s="12"/>
      <c r="BP249" s="12"/>
      <c r="BQ249" s="12"/>
      <c r="BR249" s="12"/>
      <c r="BS249" s="12"/>
      <c r="BT249" s="12"/>
      <c r="BU249" s="12"/>
      <c r="BV249" s="12"/>
      <c r="BW249" s="12"/>
      <c r="BX249" s="12"/>
      <c r="BY249" s="12"/>
      <c r="BZ249" s="12"/>
      <c r="CA249" s="12"/>
      <c r="CB249" s="12"/>
      <c r="CC249" s="12"/>
    </row>
    <row r="250" spans="1:81" ht="15.75" x14ac:dyDescent="0.25">
      <c r="A250" s="20"/>
      <c r="B250" s="29"/>
      <c r="C250" s="29"/>
      <c r="D250" s="29"/>
      <c r="E250" s="29"/>
      <c r="F250" s="26"/>
      <c r="G250" s="13"/>
      <c r="H250" s="20"/>
      <c r="I250" s="22"/>
      <c r="J250" s="22"/>
      <c r="K250" s="22"/>
      <c r="L250" s="22"/>
      <c r="M250" s="24"/>
      <c r="N250" s="22"/>
      <c r="O250" s="20"/>
      <c r="P250" s="12"/>
      <c r="Q250" s="12"/>
      <c r="R250" s="12"/>
      <c r="S250" s="12"/>
      <c r="T250" s="12"/>
      <c r="U250" s="12"/>
      <c r="V250" s="12"/>
      <c r="W250" s="12"/>
      <c r="X250" s="12"/>
      <c r="Y250" s="12"/>
      <c r="Z250" s="12"/>
      <c r="AA250" s="12"/>
      <c r="AB250" s="12"/>
      <c r="AC250" s="12"/>
      <c r="AD250" s="12"/>
      <c r="AE250" s="12"/>
      <c r="AF250" s="12"/>
      <c r="AG250" s="12"/>
      <c r="AH250" s="12"/>
      <c r="AI250" s="12"/>
      <c r="AJ250" s="12"/>
      <c r="AK250" s="12"/>
      <c r="AL250" s="12"/>
      <c r="AM250" s="12"/>
      <c r="AN250" s="12"/>
      <c r="AO250" s="12"/>
      <c r="AP250" s="12"/>
      <c r="AQ250" s="12"/>
      <c r="AR250" s="12"/>
      <c r="AS250" s="12"/>
      <c r="AT250" s="12"/>
      <c r="AU250" s="12"/>
      <c r="AV250" s="12"/>
      <c r="AW250" s="12"/>
      <c r="AX250" s="12"/>
      <c r="AY250" s="12"/>
      <c r="AZ250" s="12"/>
      <c r="BA250" s="12"/>
      <c r="BB250" s="12"/>
      <c r="BC250" s="12"/>
      <c r="BD250" s="12"/>
      <c r="BE250" s="12"/>
      <c r="BF250" s="12"/>
      <c r="BG250" s="12"/>
      <c r="BH250" s="12"/>
      <c r="BI250" s="12"/>
      <c r="BJ250" s="12"/>
      <c r="BK250" s="12"/>
      <c r="BL250" s="12"/>
      <c r="BM250" s="12"/>
      <c r="BN250" s="12"/>
      <c r="BO250" s="12"/>
      <c r="BP250" s="12"/>
      <c r="BQ250" s="12"/>
      <c r="BR250" s="12"/>
      <c r="BS250" s="12"/>
      <c r="BT250" s="12"/>
      <c r="BU250" s="12"/>
      <c r="BV250" s="12"/>
      <c r="BW250" s="12"/>
      <c r="BX250" s="12"/>
      <c r="BY250" s="12"/>
      <c r="BZ250" s="12"/>
      <c r="CA250" s="12"/>
      <c r="CB250" s="12"/>
      <c r="CC250" s="12"/>
    </row>
    <row r="251" spans="1:81" ht="15.75" x14ac:dyDescent="0.25">
      <c r="A251" s="20"/>
      <c r="B251" s="29"/>
      <c r="C251" s="29"/>
      <c r="D251" s="29"/>
      <c r="E251" s="29"/>
      <c r="F251" s="26"/>
      <c r="G251" s="13"/>
      <c r="H251" s="20"/>
      <c r="I251" s="22"/>
      <c r="J251" s="22"/>
      <c r="K251" s="22"/>
      <c r="L251" s="22"/>
      <c r="M251" s="24"/>
      <c r="N251" s="22"/>
      <c r="O251" s="20"/>
      <c r="P251" s="12"/>
      <c r="Q251" s="12"/>
      <c r="R251" s="12"/>
      <c r="S251" s="12"/>
      <c r="T251" s="12"/>
      <c r="U251" s="12"/>
      <c r="V251" s="12"/>
      <c r="W251" s="12"/>
      <c r="X251" s="12"/>
      <c r="Y251" s="12"/>
      <c r="Z251" s="12"/>
      <c r="AA251" s="12"/>
      <c r="AB251" s="12"/>
      <c r="AC251" s="12"/>
      <c r="AD251" s="12"/>
      <c r="AE251" s="12"/>
      <c r="AF251" s="12"/>
      <c r="AG251" s="12"/>
      <c r="AH251" s="12"/>
      <c r="AI251" s="12"/>
      <c r="AJ251" s="12"/>
      <c r="AK251" s="12"/>
      <c r="AL251" s="12"/>
      <c r="AM251" s="12"/>
      <c r="AN251" s="12"/>
      <c r="AO251" s="12"/>
      <c r="AP251" s="12"/>
      <c r="AQ251" s="12"/>
      <c r="AR251" s="12"/>
      <c r="AS251" s="12"/>
      <c r="AT251" s="12"/>
      <c r="AU251" s="12"/>
      <c r="AV251" s="12"/>
      <c r="AW251" s="12"/>
      <c r="AX251" s="12"/>
      <c r="AY251" s="12"/>
      <c r="AZ251" s="12"/>
      <c r="BA251" s="12"/>
      <c r="BB251" s="12"/>
      <c r="BC251" s="12"/>
      <c r="BD251" s="12"/>
      <c r="BE251" s="12"/>
      <c r="BF251" s="12"/>
      <c r="BG251" s="12"/>
      <c r="BH251" s="12"/>
      <c r="BI251" s="12"/>
      <c r="BJ251" s="12"/>
      <c r="BK251" s="12"/>
      <c r="BL251" s="12"/>
      <c r="BM251" s="12"/>
      <c r="BN251" s="12"/>
      <c r="BO251" s="12"/>
      <c r="BP251" s="12"/>
      <c r="BQ251" s="12"/>
      <c r="BR251" s="12"/>
      <c r="BS251" s="12"/>
      <c r="BT251" s="12"/>
      <c r="BU251" s="12"/>
      <c r="BV251" s="12"/>
      <c r="BW251" s="12"/>
      <c r="BX251" s="12"/>
      <c r="BY251" s="12"/>
      <c r="BZ251" s="12"/>
      <c r="CA251" s="12"/>
      <c r="CB251" s="12"/>
      <c r="CC251" s="12"/>
    </row>
    <row r="252" spans="1:81" ht="15.75" x14ac:dyDescent="0.25">
      <c r="A252" s="20"/>
      <c r="B252" s="29"/>
      <c r="C252" s="29"/>
      <c r="D252" s="29"/>
      <c r="E252" s="29"/>
      <c r="F252" s="26"/>
      <c r="G252" s="13"/>
      <c r="H252" s="20"/>
      <c r="I252" s="22"/>
      <c r="J252" s="22"/>
      <c r="K252" s="22"/>
      <c r="L252" s="22"/>
      <c r="M252" s="24"/>
      <c r="N252" s="22"/>
      <c r="O252" s="20"/>
      <c r="P252" s="12"/>
      <c r="Q252" s="12"/>
      <c r="R252" s="12"/>
      <c r="S252" s="12"/>
      <c r="T252" s="12"/>
      <c r="U252" s="12"/>
      <c r="V252" s="12"/>
      <c r="W252" s="12"/>
      <c r="X252" s="12"/>
      <c r="Y252" s="12"/>
      <c r="Z252" s="12"/>
      <c r="AA252" s="12"/>
      <c r="AB252" s="12"/>
      <c r="AC252" s="12"/>
      <c r="AD252" s="12"/>
      <c r="AE252" s="12"/>
      <c r="AF252" s="12"/>
      <c r="AG252" s="12"/>
      <c r="AH252" s="12"/>
      <c r="AI252" s="12"/>
      <c r="AJ252" s="12"/>
      <c r="AK252" s="12"/>
      <c r="AL252" s="12"/>
      <c r="AM252" s="12"/>
      <c r="AN252" s="12"/>
      <c r="AO252" s="12"/>
      <c r="AP252" s="12"/>
      <c r="AQ252" s="12"/>
      <c r="AR252" s="12"/>
      <c r="AS252" s="12"/>
      <c r="AT252" s="12"/>
      <c r="AU252" s="12"/>
      <c r="AV252" s="12"/>
      <c r="AW252" s="12"/>
      <c r="AX252" s="12"/>
      <c r="AY252" s="12"/>
      <c r="AZ252" s="12"/>
      <c r="BA252" s="12"/>
      <c r="BB252" s="12"/>
      <c r="BC252" s="12"/>
      <c r="BD252" s="12"/>
      <c r="BE252" s="12"/>
      <c r="BF252" s="12"/>
      <c r="BG252" s="12"/>
      <c r="BH252" s="12"/>
      <c r="BI252" s="12"/>
      <c r="BJ252" s="12"/>
      <c r="BK252" s="12"/>
      <c r="BL252" s="12"/>
      <c r="BM252" s="12"/>
      <c r="BN252" s="12"/>
      <c r="BO252" s="12"/>
      <c r="BP252" s="12"/>
      <c r="BQ252" s="12"/>
      <c r="BR252" s="12"/>
      <c r="BS252" s="12"/>
      <c r="BT252" s="12"/>
      <c r="BU252" s="12"/>
      <c r="BV252" s="12"/>
      <c r="BW252" s="12"/>
      <c r="BX252" s="12"/>
      <c r="BY252" s="12"/>
      <c r="BZ252" s="12"/>
      <c r="CA252" s="12"/>
      <c r="CB252" s="12"/>
      <c r="CC252" s="12"/>
    </row>
    <row r="253" spans="1:81" ht="15.75" x14ac:dyDescent="0.25">
      <c r="A253" s="20"/>
      <c r="B253" s="29"/>
      <c r="C253" s="29"/>
      <c r="D253" s="29"/>
      <c r="E253" s="29"/>
      <c r="F253" s="26"/>
      <c r="G253" s="13"/>
      <c r="H253" s="20"/>
      <c r="I253" s="22"/>
      <c r="J253" s="22"/>
      <c r="K253" s="22"/>
      <c r="L253" s="22"/>
      <c r="M253" s="24"/>
      <c r="N253" s="22"/>
      <c r="O253" s="20"/>
      <c r="P253" s="12"/>
      <c r="Q253" s="12"/>
      <c r="R253" s="12"/>
      <c r="S253" s="12"/>
      <c r="T253" s="12"/>
      <c r="U253" s="12"/>
      <c r="V253" s="12"/>
      <c r="W253" s="12"/>
      <c r="X253" s="12"/>
      <c r="Y253" s="12"/>
      <c r="Z253" s="12"/>
      <c r="AA253" s="12"/>
      <c r="AB253" s="12"/>
      <c r="AC253" s="12"/>
      <c r="AD253" s="12"/>
      <c r="AE253" s="12"/>
      <c r="AF253" s="12"/>
      <c r="AG253" s="12"/>
      <c r="AH253" s="12"/>
      <c r="AI253" s="12"/>
      <c r="AJ253" s="12"/>
      <c r="AK253" s="12"/>
      <c r="AL253" s="12"/>
      <c r="AM253" s="12"/>
      <c r="AN253" s="12"/>
      <c r="AO253" s="12"/>
      <c r="AP253" s="12"/>
      <c r="AQ253" s="12"/>
      <c r="AR253" s="12"/>
      <c r="AS253" s="12"/>
      <c r="AT253" s="12"/>
      <c r="AU253" s="12"/>
      <c r="AV253" s="12"/>
      <c r="AW253" s="12"/>
      <c r="AX253" s="12"/>
      <c r="AY253" s="12"/>
      <c r="AZ253" s="12"/>
      <c r="BA253" s="12"/>
      <c r="BB253" s="12"/>
      <c r="BC253" s="12"/>
      <c r="BD253" s="12"/>
      <c r="BE253" s="12"/>
      <c r="BF253" s="12"/>
      <c r="BG253" s="12"/>
      <c r="BH253" s="12"/>
      <c r="BI253" s="12"/>
      <c r="BJ253" s="12"/>
      <c r="BK253" s="12"/>
      <c r="BL253" s="12"/>
      <c r="BM253" s="12"/>
      <c r="BN253" s="12"/>
      <c r="BO253" s="12"/>
      <c r="BP253" s="12"/>
      <c r="BQ253" s="12"/>
      <c r="BR253" s="12"/>
      <c r="BS253" s="12"/>
      <c r="BT253" s="12"/>
      <c r="BU253" s="12"/>
      <c r="BV253" s="12"/>
      <c r="BW253" s="12"/>
      <c r="BX253" s="12"/>
      <c r="BY253" s="12"/>
      <c r="BZ253" s="12"/>
      <c r="CA253" s="12"/>
      <c r="CB253" s="12"/>
      <c r="CC253" s="12"/>
    </row>
    <row r="254" spans="1:81" ht="15.75" x14ac:dyDescent="0.25">
      <c r="A254" s="20"/>
      <c r="B254" s="29"/>
      <c r="C254" s="29"/>
      <c r="D254" s="29"/>
      <c r="E254" s="29"/>
      <c r="F254" s="26"/>
      <c r="G254" s="13"/>
      <c r="H254" s="20"/>
      <c r="I254" s="22"/>
      <c r="J254" s="22"/>
      <c r="K254" s="22"/>
      <c r="L254" s="22"/>
      <c r="M254" s="24"/>
      <c r="N254" s="22"/>
      <c r="O254" s="20"/>
      <c r="P254" s="12"/>
      <c r="Q254" s="12"/>
      <c r="R254" s="12"/>
      <c r="S254" s="12"/>
      <c r="T254" s="12"/>
      <c r="U254" s="12"/>
      <c r="V254" s="12"/>
      <c r="W254" s="12"/>
      <c r="X254" s="12"/>
      <c r="Y254" s="12"/>
      <c r="Z254" s="12"/>
      <c r="AA254" s="12"/>
      <c r="AB254" s="12"/>
      <c r="AC254" s="12"/>
      <c r="AD254" s="12"/>
      <c r="AE254" s="12"/>
      <c r="AF254" s="12"/>
      <c r="AG254" s="12"/>
      <c r="AH254" s="12"/>
      <c r="AI254" s="12"/>
      <c r="AJ254" s="12"/>
      <c r="AK254" s="12"/>
      <c r="AL254" s="12"/>
      <c r="AM254" s="12"/>
      <c r="AN254" s="12"/>
      <c r="AO254" s="12"/>
      <c r="AP254" s="12"/>
      <c r="AQ254" s="12"/>
      <c r="AR254" s="12"/>
      <c r="AS254" s="12"/>
      <c r="AT254" s="12"/>
      <c r="AU254" s="12"/>
      <c r="AV254" s="12"/>
      <c r="AW254" s="12"/>
      <c r="AX254" s="12"/>
      <c r="AY254" s="12"/>
      <c r="AZ254" s="12"/>
      <c r="BA254" s="12"/>
      <c r="BB254" s="12"/>
      <c r="BC254" s="12"/>
      <c r="BD254" s="12"/>
      <c r="BE254" s="12"/>
      <c r="BF254" s="12"/>
      <c r="BG254" s="12"/>
      <c r="BH254" s="12"/>
      <c r="BI254" s="12"/>
      <c r="BJ254" s="12"/>
      <c r="BK254" s="12"/>
      <c r="BL254" s="12"/>
      <c r="BM254" s="12"/>
      <c r="BN254" s="12"/>
      <c r="BO254" s="12"/>
      <c r="BP254" s="12"/>
      <c r="BQ254" s="12"/>
      <c r="BR254" s="12"/>
      <c r="BS254" s="12"/>
      <c r="BT254" s="12"/>
      <c r="BU254" s="12"/>
      <c r="BV254" s="12"/>
      <c r="BW254" s="12"/>
      <c r="BX254" s="12"/>
      <c r="BY254" s="12"/>
      <c r="BZ254" s="12"/>
      <c r="CA254" s="12"/>
      <c r="CB254" s="12"/>
      <c r="CC254" s="12"/>
    </row>
    <row r="255" spans="1:81" ht="15.75" x14ac:dyDescent="0.25">
      <c r="A255" s="20"/>
      <c r="B255" s="29"/>
      <c r="C255" s="29"/>
      <c r="D255" s="29"/>
      <c r="E255" s="29"/>
      <c r="F255" s="26"/>
      <c r="G255" s="13"/>
      <c r="H255" s="20"/>
      <c r="I255" s="22"/>
      <c r="J255" s="22"/>
      <c r="K255" s="22"/>
      <c r="L255" s="22"/>
      <c r="M255" s="24"/>
      <c r="N255" s="22"/>
      <c r="O255" s="20"/>
      <c r="P255" s="12"/>
      <c r="Q255" s="12"/>
      <c r="R255" s="12"/>
      <c r="S255" s="12"/>
      <c r="T255" s="12"/>
      <c r="U255" s="12"/>
      <c r="V255" s="12"/>
      <c r="W255" s="12"/>
      <c r="X255" s="12"/>
      <c r="Y255" s="12"/>
      <c r="Z255" s="12"/>
      <c r="AA255" s="12"/>
      <c r="AB255" s="12"/>
      <c r="AC255" s="12"/>
      <c r="AD255" s="12"/>
      <c r="AE255" s="12"/>
      <c r="AF255" s="12"/>
      <c r="AG255" s="12"/>
      <c r="AH255" s="12"/>
      <c r="AI255" s="12"/>
      <c r="AJ255" s="12"/>
      <c r="AK255" s="12"/>
      <c r="AL255" s="12"/>
      <c r="AM255" s="12"/>
      <c r="AN255" s="12"/>
      <c r="AO255" s="12"/>
      <c r="AP255" s="12"/>
      <c r="AQ255" s="12"/>
      <c r="AR255" s="12"/>
      <c r="AS255" s="12"/>
      <c r="AT255" s="12"/>
      <c r="AU255" s="12"/>
      <c r="AV255" s="12"/>
      <c r="AW255" s="12"/>
      <c r="AX255" s="12"/>
      <c r="AY255" s="12"/>
      <c r="AZ255" s="12"/>
      <c r="BA255" s="12"/>
      <c r="BB255" s="12"/>
      <c r="BC255" s="12"/>
      <c r="BD255" s="12"/>
      <c r="BE255" s="12"/>
      <c r="BF255" s="12"/>
      <c r="BG255" s="12"/>
      <c r="BH255" s="12"/>
      <c r="BI255" s="12"/>
      <c r="BJ255" s="12"/>
      <c r="BK255" s="12"/>
      <c r="BL255" s="12"/>
      <c r="BM255" s="12"/>
      <c r="BN255" s="12"/>
      <c r="BO255" s="12"/>
      <c r="BP255" s="12"/>
      <c r="BQ255" s="12"/>
      <c r="BR255" s="12"/>
      <c r="BS255" s="12"/>
      <c r="BT255" s="12"/>
      <c r="BU255" s="12"/>
      <c r="BV255" s="12"/>
      <c r="BW255" s="12"/>
      <c r="BX255" s="12"/>
      <c r="BY255" s="12"/>
      <c r="BZ255" s="12"/>
      <c r="CA255" s="12"/>
      <c r="CB255" s="12"/>
      <c r="CC255" s="12"/>
    </row>
    <row r="256" spans="1:81" ht="15.75" x14ac:dyDescent="0.25">
      <c r="A256" s="20"/>
      <c r="B256" s="29"/>
      <c r="C256" s="29"/>
      <c r="D256" s="29"/>
      <c r="E256" s="29"/>
      <c r="F256" s="26"/>
      <c r="G256" s="13"/>
      <c r="H256" s="20"/>
      <c r="I256" s="22"/>
      <c r="J256" s="22"/>
      <c r="K256" s="22"/>
      <c r="L256" s="22"/>
      <c r="M256" s="24"/>
      <c r="N256" s="22"/>
      <c r="O256" s="20"/>
      <c r="P256" s="12"/>
      <c r="Q256" s="12"/>
      <c r="R256" s="12"/>
      <c r="S256" s="12"/>
      <c r="T256" s="12"/>
      <c r="U256" s="12"/>
      <c r="V256" s="12"/>
      <c r="W256" s="12"/>
      <c r="X256" s="12"/>
      <c r="Y256" s="12"/>
      <c r="Z256" s="12"/>
      <c r="AA256" s="12"/>
      <c r="AB256" s="12"/>
      <c r="AC256" s="12"/>
      <c r="AD256" s="12"/>
      <c r="AE256" s="12"/>
      <c r="AF256" s="12"/>
      <c r="AG256" s="12"/>
      <c r="AH256" s="12"/>
      <c r="AI256" s="12"/>
      <c r="AJ256" s="12"/>
      <c r="AK256" s="12"/>
      <c r="AL256" s="12"/>
      <c r="AM256" s="12"/>
      <c r="AN256" s="12"/>
      <c r="AO256" s="12"/>
      <c r="AP256" s="12"/>
      <c r="AQ256" s="12"/>
      <c r="AR256" s="12"/>
      <c r="AS256" s="12"/>
      <c r="AT256" s="12"/>
      <c r="AU256" s="12"/>
      <c r="AV256" s="12"/>
      <c r="AW256" s="12"/>
      <c r="AX256" s="12"/>
      <c r="AY256" s="12"/>
      <c r="AZ256" s="12"/>
      <c r="BA256" s="12"/>
      <c r="BB256" s="12"/>
      <c r="BC256" s="12"/>
      <c r="BD256" s="12"/>
      <c r="BE256" s="12"/>
      <c r="BF256" s="12"/>
      <c r="BG256" s="12"/>
      <c r="BH256" s="12"/>
      <c r="BI256" s="12"/>
      <c r="BJ256" s="12"/>
      <c r="BK256" s="12"/>
      <c r="BL256" s="12"/>
      <c r="BM256" s="12"/>
      <c r="BN256" s="12"/>
      <c r="BO256" s="12"/>
      <c r="BP256" s="12"/>
      <c r="BQ256" s="12"/>
      <c r="BR256" s="12"/>
      <c r="BS256" s="12"/>
      <c r="BT256" s="12"/>
      <c r="BU256" s="12"/>
      <c r="BV256" s="12"/>
      <c r="BW256" s="12"/>
      <c r="BX256" s="12"/>
      <c r="BY256" s="12"/>
      <c r="BZ256" s="12"/>
      <c r="CA256" s="12"/>
      <c r="CB256" s="12"/>
      <c r="CC256" s="12"/>
    </row>
    <row r="257" spans="1:81" ht="15.75" x14ac:dyDescent="0.25">
      <c r="A257" s="20"/>
      <c r="B257" s="29"/>
      <c r="C257" s="29"/>
      <c r="D257" s="29"/>
      <c r="E257" s="29"/>
      <c r="F257" s="26"/>
      <c r="G257" s="13"/>
      <c r="H257" s="20"/>
      <c r="I257" s="22"/>
      <c r="J257" s="22"/>
      <c r="K257" s="22"/>
      <c r="L257" s="22"/>
      <c r="M257" s="24"/>
      <c r="N257" s="22"/>
      <c r="O257" s="20"/>
      <c r="P257" s="12"/>
      <c r="Q257" s="12"/>
      <c r="R257" s="12"/>
      <c r="S257" s="12"/>
      <c r="T257" s="12"/>
      <c r="U257" s="12"/>
      <c r="V257" s="12"/>
      <c r="W257" s="12"/>
      <c r="X257" s="12"/>
      <c r="Y257" s="12"/>
      <c r="Z257" s="12"/>
      <c r="AA257" s="12"/>
      <c r="AB257" s="12"/>
      <c r="AC257" s="12"/>
      <c r="AD257" s="12"/>
      <c r="AE257" s="12"/>
      <c r="AF257" s="12"/>
      <c r="AG257" s="12"/>
      <c r="AH257" s="12"/>
      <c r="AI257" s="12"/>
      <c r="AJ257" s="12"/>
      <c r="AK257" s="12"/>
      <c r="AL257" s="12"/>
      <c r="AM257" s="12"/>
      <c r="AN257" s="12"/>
      <c r="AO257" s="12"/>
      <c r="AP257" s="12"/>
      <c r="AQ257" s="12"/>
      <c r="AR257" s="12"/>
      <c r="AS257" s="12"/>
      <c r="AT257" s="12"/>
      <c r="AU257" s="12"/>
      <c r="AV257" s="12"/>
      <c r="AW257" s="12"/>
      <c r="AX257" s="12"/>
      <c r="AY257" s="12"/>
      <c r="AZ257" s="12"/>
      <c r="BA257" s="12"/>
      <c r="BB257" s="12"/>
      <c r="BC257" s="12"/>
      <c r="BD257" s="12"/>
      <c r="BE257" s="12"/>
      <c r="BF257" s="12"/>
      <c r="BG257" s="12"/>
      <c r="BH257" s="12"/>
      <c r="BI257" s="12"/>
      <c r="BJ257" s="12"/>
      <c r="BK257" s="12"/>
      <c r="BL257" s="12"/>
      <c r="BM257" s="12"/>
      <c r="BN257" s="12"/>
      <c r="BO257" s="12"/>
      <c r="BP257" s="12"/>
      <c r="BQ257" s="12"/>
      <c r="BR257" s="12"/>
      <c r="BS257" s="12"/>
      <c r="BT257" s="12"/>
      <c r="BU257" s="12"/>
      <c r="BV257" s="12"/>
      <c r="BW257" s="12"/>
      <c r="BX257" s="12"/>
      <c r="BY257" s="12"/>
      <c r="BZ257" s="12"/>
      <c r="CA257" s="12"/>
      <c r="CB257" s="12"/>
      <c r="CC257" s="12"/>
    </row>
    <row r="258" spans="1:81" ht="15.75" x14ac:dyDescent="0.25">
      <c r="A258" s="20"/>
      <c r="B258" s="29"/>
      <c r="C258" s="29"/>
      <c r="D258" s="29"/>
      <c r="E258" s="29"/>
      <c r="F258" s="26"/>
      <c r="G258" s="13"/>
      <c r="H258" s="20"/>
      <c r="I258" s="22"/>
      <c r="J258" s="22"/>
      <c r="K258" s="22"/>
      <c r="L258" s="22"/>
      <c r="M258" s="24"/>
      <c r="N258" s="22"/>
      <c r="O258" s="20"/>
      <c r="P258" s="12"/>
      <c r="Q258" s="12"/>
      <c r="R258" s="12"/>
      <c r="S258" s="12"/>
      <c r="T258" s="12"/>
      <c r="U258" s="12"/>
      <c r="V258" s="12"/>
      <c r="W258" s="12"/>
      <c r="X258" s="12"/>
      <c r="Y258" s="12"/>
      <c r="Z258" s="12"/>
      <c r="AA258" s="12"/>
      <c r="AB258" s="12"/>
      <c r="AC258" s="12"/>
      <c r="AD258" s="12"/>
      <c r="AE258" s="12"/>
      <c r="AF258" s="12"/>
      <c r="AG258" s="12"/>
      <c r="AH258" s="12"/>
      <c r="AI258" s="12"/>
      <c r="AJ258" s="12"/>
      <c r="AK258" s="12"/>
      <c r="AL258" s="12"/>
      <c r="AM258" s="12"/>
      <c r="AN258" s="12"/>
      <c r="AO258" s="12"/>
      <c r="AP258" s="12"/>
      <c r="AQ258" s="12"/>
      <c r="AR258" s="12"/>
      <c r="AS258" s="12"/>
      <c r="AT258" s="12"/>
      <c r="AU258" s="12"/>
      <c r="AV258" s="12"/>
      <c r="AW258" s="12"/>
      <c r="AX258" s="12"/>
      <c r="AY258" s="12"/>
      <c r="AZ258" s="12"/>
      <c r="BA258" s="12"/>
      <c r="BB258" s="12"/>
      <c r="BC258" s="12"/>
      <c r="BD258" s="12"/>
      <c r="BE258" s="12"/>
      <c r="BF258" s="12"/>
      <c r="BG258" s="12"/>
      <c r="BH258" s="12"/>
      <c r="BI258" s="12"/>
      <c r="BJ258" s="12"/>
      <c r="BK258" s="12"/>
      <c r="BL258" s="12"/>
      <c r="BM258" s="12"/>
      <c r="BN258" s="12"/>
      <c r="BO258" s="12"/>
      <c r="BP258" s="12"/>
      <c r="BQ258" s="12"/>
      <c r="BR258" s="12"/>
      <c r="BS258" s="12"/>
      <c r="BT258" s="12"/>
      <c r="BU258" s="12"/>
      <c r="BV258" s="12"/>
      <c r="BW258" s="12"/>
      <c r="BX258" s="12"/>
      <c r="BY258" s="12"/>
      <c r="BZ258" s="12"/>
      <c r="CA258" s="12"/>
      <c r="CB258" s="12"/>
      <c r="CC258" s="12"/>
    </row>
    <row r="259" spans="1:81" ht="15.75" x14ac:dyDescent="0.25">
      <c r="A259" s="20"/>
      <c r="B259" s="29"/>
      <c r="C259" s="29"/>
      <c r="D259" s="29"/>
      <c r="E259" s="29"/>
      <c r="F259" s="26"/>
      <c r="G259" s="13"/>
      <c r="H259" s="20"/>
      <c r="I259" s="22"/>
      <c r="J259" s="22"/>
      <c r="K259" s="22"/>
      <c r="L259" s="22"/>
      <c r="M259" s="24"/>
      <c r="N259" s="22"/>
      <c r="O259" s="20"/>
      <c r="P259" s="12"/>
      <c r="Q259" s="12"/>
      <c r="R259" s="12"/>
      <c r="S259" s="12"/>
      <c r="T259" s="12"/>
      <c r="U259" s="12"/>
      <c r="V259" s="12"/>
      <c r="W259" s="12"/>
      <c r="X259" s="12"/>
      <c r="Y259" s="12"/>
      <c r="Z259" s="12"/>
      <c r="AA259" s="12"/>
      <c r="AB259" s="12"/>
      <c r="AC259" s="12"/>
      <c r="AD259" s="12"/>
      <c r="AE259" s="12"/>
      <c r="AF259" s="12"/>
      <c r="AG259" s="12"/>
      <c r="AH259" s="12"/>
      <c r="AI259" s="12"/>
      <c r="AJ259" s="12"/>
      <c r="AK259" s="12"/>
      <c r="AL259" s="12"/>
      <c r="AM259" s="12"/>
      <c r="AN259" s="12"/>
      <c r="AO259" s="12"/>
      <c r="AP259" s="12"/>
      <c r="AQ259" s="12"/>
      <c r="AR259" s="12"/>
      <c r="AS259" s="12"/>
      <c r="AT259" s="12"/>
      <c r="AU259" s="12"/>
      <c r="AV259" s="12"/>
      <c r="AW259" s="12"/>
      <c r="AX259" s="12"/>
      <c r="AY259" s="12"/>
      <c r="AZ259" s="12"/>
      <c r="BA259" s="12"/>
      <c r="BB259" s="12"/>
      <c r="BC259" s="12"/>
      <c r="BD259" s="12"/>
      <c r="BE259" s="12"/>
      <c r="BF259" s="12"/>
      <c r="BG259" s="12"/>
      <c r="BH259" s="12"/>
      <c r="BI259" s="12"/>
      <c r="BJ259" s="12"/>
      <c r="BK259" s="12"/>
      <c r="BL259" s="12"/>
      <c r="BM259" s="12"/>
      <c r="BN259" s="12"/>
      <c r="BO259" s="12"/>
      <c r="BP259" s="12"/>
      <c r="BQ259" s="12"/>
      <c r="BR259" s="12"/>
      <c r="BS259" s="12"/>
      <c r="BT259" s="12"/>
      <c r="BU259" s="12"/>
      <c r="BV259" s="12"/>
      <c r="BW259" s="12"/>
      <c r="BX259" s="12"/>
      <c r="BY259" s="12"/>
      <c r="BZ259" s="12"/>
      <c r="CA259" s="12"/>
      <c r="CB259" s="12"/>
      <c r="CC259" s="12"/>
    </row>
    <row r="260" spans="1:81" ht="15.75" x14ac:dyDescent="0.25">
      <c r="A260" s="20"/>
      <c r="B260" s="29"/>
      <c r="C260" s="29"/>
      <c r="D260" s="29"/>
      <c r="E260" s="29"/>
      <c r="F260" s="26"/>
      <c r="G260" s="13"/>
      <c r="H260" s="20"/>
      <c r="I260" s="22"/>
      <c r="J260" s="22"/>
      <c r="K260" s="22"/>
      <c r="L260" s="22"/>
      <c r="M260" s="24"/>
      <c r="N260" s="22"/>
      <c r="O260" s="20"/>
      <c r="P260" s="12"/>
      <c r="Q260" s="12"/>
      <c r="R260" s="12"/>
      <c r="S260" s="12"/>
      <c r="T260" s="12"/>
      <c r="U260" s="12"/>
      <c r="V260" s="12"/>
      <c r="W260" s="12"/>
      <c r="X260" s="12"/>
      <c r="Y260" s="12"/>
      <c r="Z260" s="12"/>
      <c r="AA260" s="12"/>
      <c r="AB260" s="12"/>
      <c r="AC260" s="12"/>
      <c r="AD260" s="12"/>
      <c r="AE260" s="12"/>
      <c r="AF260" s="12"/>
      <c r="AG260" s="12"/>
      <c r="AH260" s="12"/>
      <c r="AI260" s="12"/>
      <c r="AJ260" s="12"/>
      <c r="AK260" s="12"/>
      <c r="AL260" s="12"/>
      <c r="AM260" s="12"/>
      <c r="AN260" s="12"/>
      <c r="AO260" s="12"/>
      <c r="AP260" s="12"/>
      <c r="AQ260" s="12"/>
      <c r="AR260" s="12"/>
      <c r="AS260" s="12"/>
      <c r="AT260" s="12"/>
      <c r="AU260" s="12"/>
      <c r="AV260" s="12"/>
      <c r="AW260" s="12"/>
      <c r="AX260" s="12"/>
      <c r="AY260" s="12"/>
      <c r="AZ260" s="12"/>
      <c r="BA260" s="12"/>
      <c r="BB260" s="12"/>
      <c r="BC260" s="12"/>
      <c r="BD260" s="12"/>
      <c r="BE260" s="12"/>
      <c r="BF260" s="12"/>
      <c r="BG260" s="12"/>
      <c r="BH260" s="12"/>
      <c r="BI260" s="12"/>
      <c r="BJ260" s="12"/>
      <c r="BK260" s="12"/>
      <c r="BL260" s="12"/>
      <c r="BM260" s="12"/>
      <c r="BN260" s="12"/>
      <c r="BO260" s="12"/>
      <c r="BP260" s="12"/>
      <c r="BQ260" s="12"/>
      <c r="BR260" s="12"/>
      <c r="BS260" s="12"/>
      <c r="BT260" s="12"/>
      <c r="BU260" s="12"/>
      <c r="BV260" s="12"/>
      <c r="BW260" s="12"/>
      <c r="BX260" s="12"/>
      <c r="BY260" s="12"/>
      <c r="BZ260" s="12"/>
      <c r="CA260" s="12"/>
      <c r="CB260" s="12"/>
      <c r="CC260" s="12"/>
    </row>
    <row r="261" spans="1:81" ht="15.75" x14ac:dyDescent="0.25">
      <c r="A261" s="20"/>
      <c r="B261" s="29"/>
      <c r="C261" s="29"/>
      <c r="D261" s="29"/>
      <c r="E261" s="29"/>
      <c r="F261" s="26"/>
      <c r="G261" s="13"/>
      <c r="H261" s="20"/>
      <c r="I261" s="22"/>
      <c r="J261" s="22"/>
      <c r="K261" s="22"/>
      <c r="L261" s="22"/>
      <c r="M261" s="24"/>
      <c r="N261" s="22"/>
      <c r="O261" s="20"/>
      <c r="P261" s="12"/>
      <c r="Q261" s="12"/>
      <c r="R261" s="12"/>
      <c r="S261" s="12"/>
      <c r="T261" s="12"/>
      <c r="U261" s="12"/>
      <c r="V261" s="12"/>
      <c r="W261" s="12"/>
      <c r="X261" s="12"/>
      <c r="Y261" s="12"/>
      <c r="Z261" s="12"/>
      <c r="AA261" s="12"/>
      <c r="AB261" s="12"/>
      <c r="AC261" s="12"/>
      <c r="AD261" s="12"/>
      <c r="AE261" s="12"/>
      <c r="AF261" s="12"/>
      <c r="AG261" s="12"/>
      <c r="AH261" s="12"/>
      <c r="AI261" s="12"/>
      <c r="AJ261" s="12"/>
      <c r="AK261" s="12"/>
      <c r="AL261" s="12"/>
      <c r="AM261" s="12"/>
      <c r="AN261" s="12"/>
      <c r="AO261" s="12"/>
      <c r="AP261" s="12"/>
      <c r="AQ261" s="12"/>
      <c r="AR261" s="12"/>
      <c r="AS261" s="12"/>
      <c r="AT261" s="12"/>
      <c r="AU261" s="12"/>
      <c r="AV261" s="12"/>
      <c r="AW261" s="12"/>
      <c r="AX261" s="12"/>
      <c r="AY261" s="12"/>
      <c r="AZ261" s="12"/>
      <c r="BA261" s="12"/>
      <c r="BB261" s="12"/>
      <c r="BC261" s="12"/>
      <c r="BD261" s="12"/>
      <c r="BE261" s="12"/>
      <c r="BF261" s="12"/>
      <c r="BG261" s="12"/>
      <c r="BH261" s="12"/>
      <c r="BI261" s="12"/>
      <c r="BJ261" s="12"/>
      <c r="BK261" s="12"/>
      <c r="BL261" s="12"/>
      <c r="BM261" s="12"/>
      <c r="BN261" s="12"/>
      <c r="BO261" s="12"/>
      <c r="BP261" s="12"/>
      <c r="BQ261" s="12"/>
      <c r="BR261" s="12"/>
      <c r="BS261" s="12"/>
      <c r="BT261" s="12"/>
      <c r="BU261" s="12"/>
      <c r="BV261" s="12"/>
      <c r="BW261" s="12"/>
      <c r="BX261" s="12"/>
      <c r="BY261" s="12"/>
      <c r="BZ261" s="12"/>
      <c r="CA261" s="12"/>
      <c r="CB261" s="12"/>
      <c r="CC261" s="12"/>
    </row>
    <row r="262" spans="1:81" ht="15.75" x14ac:dyDescent="0.25">
      <c r="A262" s="20"/>
      <c r="B262" s="29"/>
      <c r="C262" s="29"/>
      <c r="D262" s="29"/>
      <c r="E262" s="29"/>
      <c r="F262" s="26"/>
      <c r="G262" s="13"/>
      <c r="H262" s="20"/>
      <c r="I262" s="22"/>
      <c r="J262" s="22"/>
      <c r="K262" s="22"/>
      <c r="L262" s="22"/>
      <c r="M262" s="24"/>
      <c r="N262" s="22"/>
      <c r="O262" s="20"/>
      <c r="P262" s="12"/>
      <c r="Q262" s="12"/>
      <c r="R262" s="12"/>
      <c r="S262" s="12"/>
      <c r="T262" s="12"/>
      <c r="U262" s="12"/>
      <c r="V262" s="12"/>
      <c r="W262" s="12"/>
      <c r="X262" s="12"/>
      <c r="Y262" s="12"/>
      <c r="Z262" s="12"/>
      <c r="AA262" s="12"/>
      <c r="AB262" s="12"/>
      <c r="AC262" s="12"/>
      <c r="AD262" s="12"/>
      <c r="AE262" s="12"/>
      <c r="AF262" s="12"/>
      <c r="AG262" s="12"/>
      <c r="AH262" s="12"/>
      <c r="AI262" s="12"/>
      <c r="AJ262" s="12"/>
      <c r="AK262" s="12"/>
      <c r="AL262" s="12"/>
      <c r="AM262" s="12"/>
      <c r="AN262" s="12"/>
      <c r="AO262" s="12"/>
      <c r="AP262" s="12"/>
      <c r="AQ262" s="12"/>
      <c r="AR262" s="12"/>
      <c r="AS262" s="12"/>
      <c r="AT262" s="12"/>
      <c r="AU262" s="12"/>
      <c r="AV262" s="12"/>
      <c r="AW262" s="12"/>
      <c r="AX262" s="12"/>
      <c r="AY262" s="12"/>
      <c r="AZ262" s="12"/>
      <c r="BA262" s="12"/>
      <c r="BB262" s="12"/>
      <c r="BC262" s="12"/>
      <c r="BD262" s="12"/>
      <c r="BE262" s="12"/>
      <c r="BF262" s="12"/>
      <c r="BG262" s="12"/>
      <c r="BH262" s="12"/>
      <c r="BI262" s="12"/>
      <c r="BJ262" s="12"/>
      <c r="BK262" s="12"/>
      <c r="BL262" s="12"/>
      <c r="BM262" s="12"/>
      <c r="BN262" s="12"/>
      <c r="BO262" s="12"/>
      <c r="BP262" s="12"/>
      <c r="BQ262" s="12"/>
      <c r="BR262" s="12"/>
      <c r="BS262" s="12"/>
      <c r="BT262" s="12"/>
      <c r="BU262" s="12"/>
      <c r="BV262" s="12"/>
      <c r="BW262" s="12"/>
      <c r="BX262" s="12"/>
      <c r="BY262" s="12"/>
      <c r="BZ262" s="12"/>
      <c r="CA262" s="12"/>
      <c r="CB262" s="12"/>
      <c r="CC262" s="12"/>
    </row>
    <row r="263" spans="1:81" ht="15.75" x14ac:dyDescent="0.25">
      <c r="A263" s="20"/>
      <c r="B263" s="29"/>
      <c r="C263" s="29"/>
      <c r="D263" s="29"/>
      <c r="E263" s="29"/>
      <c r="F263" s="26"/>
      <c r="G263" s="13"/>
      <c r="H263" s="20"/>
      <c r="I263" s="22"/>
      <c r="J263" s="22"/>
      <c r="K263" s="22"/>
      <c r="L263" s="22"/>
      <c r="M263" s="24"/>
      <c r="N263" s="22"/>
      <c r="O263" s="20"/>
      <c r="P263" s="12"/>
      <c r="Q263" s="12"/>
      <c r="R263" s="12"/>
      <c r="S263" s="12"/>
      <c r="T263" s="12"/>
      <c r="U263" s="12"/>
      <c r="V263" s="12"/>
      <c r="W263" s="12"/>
      <c r="X263" s="12"/>
      <c r="Y263" s="12"/>
      <c r="Z263" s="12"/>
      <c r="AA263" s="12"/>
      <c r="AB263" s="12"/>
      <c r="AC263" s="12"/>
      <c r="AD263" s="12"/>
      <c r="AE263" s="12"/>
      <c r="AF263" s="12"/>
      <c r="AG263" s="12"/>
      <c r="AH263" s="12"/>
      <c r="AI263" s="12"/>
      <c r="AJ263" s="12"/>
      <c r="AK263" s="12"/>
      <c r="AL263" s="12"/>
      <c r="AM263" s="12"/>
      <c r="AN263" s="12"/>
      <c r="AO263" s="12"/>
      <c r="AP263" s="12"/>
      <c r="AQ263" s="12"/>
      <c r="AR263" s="12"/>
      <c r="AS263" s="12"/>
      <c r="AT263" s="12"/>
      <c r="AU263" s="12"/>
      <c r="AV263" s="12"/>
      <c r="AW263" s="12"/>
      <c r="AX263" s="12"/>
      <c r="AY263" s="12"/>
      <c r="AZ263" s="12"/>
      <c r="BA263" s="12"/>
      <c r="BB263" s="12"/>
      <c r="BC263" s="12"/>
      <c r="BD263" s="12"/>
      <c r="BE263" s="12"/>
      <c r="BF263" s="12"/>
      <c r="BG263" s="12"/>
      <c r="BH263" s="12"/>
      <c r="BI263" s="12"/>
      <c r="BJ263" s="12"/>
      <c r="BK263" s="12"/>
      <c r="BL263" s="12"/>
      <c r="BM263" s="12"/>
      <c r="BN263" s="12"/>
      <c r="BO263" s="12"/>
      <c r="BP263" s="12"/>
      <c r="BQ263" s="12"/>
      <c r="BR263" s="12"/>
      <c r="BS263" s="12"/>
      <c r="BT263" s="12"/>
      <c r="BU263" s="12"/>
      <c r="BV263" s="12"/>
      <c r="BW263" s="12"/>
      <c r="BX263" s="12"/>
      <c r="BY263" s="12"/>
      <c r="BZ263" s="12"/>
      <c r="CA263" s="12"/>
      <c r="CB263" s="12"/>
      <c r="CC263" s="12"/>
    </row>
    <row r="264" spans="1:81" ht="15.75" x14ac:dyDescent="0.25">
      <c r="A264" s="20"/>
      <c r="B264" s="29"/>
      <c r="C264" s="29"/>
      <c r="D264" s="29"/>
      <c r="E264" s="29"/>
      <c r="F264" s="26"/>
      <c r="G264" s="13"/>
      <c r="H264" s="20"/>
      <c r="I264" s="22"/>
      <c r="J264" s="22"/>
      <c r="K264" s="22"/>
      <c r="L264" s="22"/>
      <c r="M264" s="24"/>
      <c r="N264" s="22"/>
      <c r="O264" s="20"/>
      <c r="P264" s="12"/>
      <c r="Q264" s="12"/>
      <c r="R264" s="12"/>
      <c r="S264" s="12"/>
      <c r="T264" s="12"/>
      <c r="U264" s="12"/>
      <c r="V264" s="12"/>
      <c r="W264" s="12"/>
      <c r="X264" s="12"/>
      <c r="Y264" s="12"/>
      <c r="Z264" s="12"/>
      <c r="AA264" s="12"/>
      <c r="AB264" s="12"/>
      <c r="AC264" s="12"/>
      <c r="AD264" s="12"/>
      <c r="AE264" s="12"/>
      <c r="AF264" s="12"/>
      <c r="AG264" s="12"/>
      <c r="AH264" s="12"/>
      <c r="AI264" s="12"/>
      <c r="AJ264" s="12"/>
      <c r="AK264" s="12"/>
      <c r="AL264" s="12"/>
      <c r="AM264" s="12"/>
      <c r="AN264" s="12"/>
      <c r="AO264" s="12"/>
      <c r="AP264" s="12"/>
      <c r="AQ264" s="12"/>
      <c r="AR264" s="12"/>
      <c r="AS264" s="12"/>
      <c r="AT264" s="12"/>
      <c r="AU264" s="12"/>
      <c r="AV264" s="12"/>
      <c r="AW264" s="12"/>
      <c r="AX264" s="12"/>
      <c r="AY264" s="12"/>
      <c r="AZ264" s="12"/>
      <c r="BA264" s="12"/>
      <c r="BB264" s="12"/>
      <c r="BC264" s="12"/>
      <c r="BD264" s="12"/>
      <c r="BE264" s="12"/>
      <c r="BF264" s="12"/>
      <c r="BG264" s="12"/>
      <c r="BH264" s="12"/>
      <c r="BI264" s="12"/>
      <c r="BJ264" s="12"/>
      <c r="BK264" s="12"/>
      <c r="BL264" s="12"/>
      <c r="BM264" s="12"/>
      <c r="BN264" s="12"/>
      <c r="BO264" s="12"/>
      <c r="BP264" s="12"/>
      <c r="BQ264" s="12"/>
      <c r="BR264" s="12"/>
      <c r="BS264" s="12"/>
      <c r="BT264" s="12"/>
      <c r="BU264" s="12"/>
      <c r="BV264" s="12"/>
      <c r="BW264" s="12"/>
      <c r="BX264" s="12"/>
      <c r="BY264" s="12"/>
      <c r="BZ264" s="12"/>
      <c r="CA264" s="12"/>
      <c r="CB264" s="12"/>
      <c r="CC264" s="12"/>
    </row>
    <row r="265" spans="1:81" ht="15.75" x14ac:dyDescent="0.25">
      <c r="A265" s="20"/>
      <c r="B265" s="29"/>
      <c r="C265" s="29"/>
      <c r="D265" s="29"/>
      <c r="E265" s="29"/>
      <c r="F265" s="26"/>
      <c r="G265" s="13"/>
      <c r="H265" s="20"/>
      <c r="I265" s="22"/>
      <c r="J265" s="22"/>
      <c r="K265" s="22"/>
      <c r="L265" s="22"/>
      <c r="M265" s="24"/>
      <c r="N265" s="22"/>
      <c r="O265" s="20"/>
      <c r="P265" s="12"/>
      <c r="Q265" s="12"/>
      <c r="R265" s="12"/>
      <c r="S265" s="12"/>
      <c r="T265" s="12"/>
      <c r="U265" s="12"/>
      <c r="V265" s="12"/>
      <c r="W265" s="12"/>
      <c r="X265" s="12"/>
      <c r="Y265" s="12"/>
      <c r="Z265" s="12"/>
      <c r="AA265" s="12"/>
      <c r="AB265" s="12"/>
      <c r="AC265" s="12"/>
      <c r="AD265" s="12"/>
      <c r="AE265" s="12"/>
      <c r="AF265" s="12"/>
      <c r="AG265" s="12"/>
      <c r="AH265" s="12"/>
      <c r="AI265" s="12"/>
      <c r="AJ265" s="12"/>
      <c r="AK265" s="12"/>
      <c r="AL265" s="12"/>
      <c r="AM265" s="12"/>
      <c r="AN265" s="12"/>
      <c r="AO265" s="12"/>
      <c r="AP265" s="12"/>
      <c r="AQ265" s="12"/>
      <c r="AR265" s="12"/>
      <c r="AS265" s="12"/>
      <c r="AT265" s="12"/>
      <c r="AU265" s="12"/>
      <c r="AV265" s="12"/>
      <c r="AW265" s="12"/>
      <c r="AX265" s="12"/>
      <c r="AY265" s="12"/>
      <c r="AZ265" s="12"/>
      <c r="BA265" s="12"/>
      <c r="BB265" s="12"/>
      <c r="BC265" s="12"/>
      <c r="BD265" s="12"/>
      <c r="BE265" s="12"/>
      <c r="BF265" s="12"/>
      <c r="BG265" s="12"/>
      <c r="BH265" s="12"/>
      <c r="BI265" s="12"/>
      <c r="BJ265" s="12"/>
      <c r="BK265" s="12"/>
      <c r="BL265" s="12"/>
      <c r="BM265" s="12"/>
      <c r="BN265" s="12"/>
      <c r="BO265" s="12"/>
      <c r="BP265" s="12"/>
      <c r="BQ265" s="12"/>
      <c r="BR265" s="12"/>
      <c r="BS265" s="12"/>
      <c r="BT265" s="12"/>
      <c r="BU265" s="12"/>
      <c r="BV265" s="12"/>
      <c r="BW265" s="12"/>
      <c r="BX265" s="12"/>
      <c r="BY265" s="12"/>
      <c r="BZ265" s="12"/>
      <c r="CA265" s="12"/>
      <c r="CB265" s="12"/>
      <c r="CC265" s="12"/>
    </row>
    <row r="266" spans="1:81" ht="15.75" x14ac:dyDescent="0.25">
      <c r="A266" s="20"/>
      <c r="B266" s="29"/>
      <c r="C266" s="29"/>
      <c r="D266" s="29"/>
      <c r="E266" s="29"/>
      <c r="F266" s="26"/>
      <c r="G266" s="13"/>
      <c r="H266" s="20"/>
      <c r="I266" s="22"/>
      <c r="J266" s="22"/>
      <c r="K266" s="22"/>
      <c r="L266" s="22"/>
      <c r="M266" s="24"/>
      <c r="N266" s="22"/>
      <c r="O266" s="20"/>
      <c r="P266" s="12"/>
      <c r="Q266" s="12"/>
      <c r="R266" s="12"/>
      <c r="S266" s="12"/>
      <c r="T266" s="12"/>
      <c r="U266" s="12"/>
      <c r="V266" s="12"/>
      <c r="W266" s="12"/>
      <c r="X266" s="12"/>
      <c r="Y266" s="12"/>
      <c r="Z266" s="12"/>
      <c r="AA266" s="12"/>
      <c r="AB266" s="12"/>
      <c r="AC266" s="12"/>
      <c r="AD266" s="12"/>
      <c r="AE266" s="12"/>
      <c r="AF266" s="12"/>
      <c r="AG266" s="12"/>
      <c r="AH266" s="12"/>
      <c r="AI266" s="12"/>
      <c r="AJ266" s="12"/>
      <c r="AK266" s="12"/>
      <c r="AL266" s="12"/>
      <c r="AM266" s="12"/>
      <c r="AN266" s="12"/>
      <c r="AO266" s="12"/>
      <c r="AP266" s="12"/>
      <c r="AQ266" s="12"/>
      <c r="AR266" s="12"/>
      <c r="AS266" s="12"/>
      <c r="AT266" s="12"/>
      <c r="AU266" s="12"/>
      <c r="AV266" s="12"/>
      <c r="AW266" s="12"/>
      <c r="AX266" s="12"/>
      <c r="AY266" s="12"/>
      <c r="AZ266" s="12"/>
      <c r="BA266" s="12"/>
      <c r="BB266" s="12"/>
      <c r="BC266" s="12"/>
      <c r="BD266" s="12"/>
      <c r="BE266" s="12"/>
      <c r="BF266" s="12"/>
      <c r="BG266" s="12"/>
      <c r="BH266" s="12"/>
      <c r="BI266" s="12"/>
      <c r="BJ266" s="12"/>
      <c r="BK266" s="12"/>
      <c r="BL266" s="12"/>
      <c r="BM266" s="12"/>
      <c r="BN266" s="12"/>
      <c r="BO266" s="12"/>
      <c r="BP266" s="12"/>
      <c r="BQ266" s="12"/>
      <c r="BR266" s="12"/>
      <c r="BS266" s="12"/>
      <c r="BT266" s="12"/>
      <c r="BU266" s="12"/>
      <c r="BV266" s="12"/>
      <c r="BW266" s="12"/>
      <c r="BX266" s="12"/>
      <c r="BY266" s="12"/>
      <c r="BZ266" s="12"/>
      <c r="CA266" s="12"/>
      <c r="CB266" s="12"/>
      <c r="CC266" s="12"/>
    </row>
    <row r="267" spans="1:81" ht="15.75" x14ac:dyDescent="0.25">
      <c r="A267" s="20"/>
      <c r="B267" s="29"/>
      <c r="C267" s="29"/>
      <c r="D267" s="29"/>
      <c r="E267" s="29"/>
      <c r="F267" s="26"/>
      <c r="G267" s="13"/>
      <c r="H267" s="20"/>
      <c r="I267" s="22"/>
      <c r="J267" s="22"/>
      <c r="K267" s="22"/>
      <c r="L267" s="22"/>
      <c r="M267" s="24"/>
      <c r="N267" s="22"/>
      <c r="O267" s="20"/>
      <c r="P267" s="12"/>
      <c r="Q267" s="12"/>
      <c r="R267" s="12"/>
      <c r="S267" s="12"/>
      <c r="T267" s="12"/>
      <c r="U267" s="12"/>
      <c r="V267" s="12"/>
      <c r="W267" s="12"/>
      <c r="X267" s="12"/>
      <c r="Y267" s="12"/>
      <c r="Z267" s="12"/>
      <c r="AA267" s="12"/>
      <c r="AB267" s="12"/>
      <c r="AC267" s="12"/>
      <c r="AD267" s="12"/>
      <c r="AE267" s="12"/>
      <c r="AF267" s="12"/>
      <c r="AG267" s="12"/>
      <c r="AH267" s="12"/>
      <c r="AI267" s="12"/>
      <c r="AJ267" s="12"/>
      <c r="AK267" s="12"/>
      <c r="AL267" s="12"/>
      <c r="AM267" s="12"/>
      <c r="AN267" s="12"/>
      <c r="AO267" s="12"/>
      <c r="AP267" s="12"/>
      <c r="AQ267" s="12"/>
      <c r="AR267" s="12"/>
      <c r="AS267" s="12"/>
      <c r="AT267" s="12"/>
      <c r="AU267" s="12"/>
      <c r="AV267" s="12"/>
      <c r="AW267" s="12"/>
      <c r="AX267" s="12"/>
      <c r="AY267" s="12"/>
      <c r="AZ267" s="12"/>
      <c r="BA267" s="12"/>
      <c r="BB267" s="12"/>
      <c r="BC267" s="12"/>
      <c r="BD267" s="12"/>
      <c r="BE267" s="12"/>
      <c r="BF267" s="12"/>
      <c r="BG267" s="12"/>
      <c r="BH267" s="12"/>
      <c r="BI267" s="12"/>
      <c r="BJ267" s="12"/>
      <c r="BK267" s="12"/>
      <c r="BL267" s="12"/>
      <c r="BM267" s="12"/>
      <c r="BN267" s="12"/>
      <c r="BO267" s="12"/>
      <c r="BP267" s="12"/>
      <c r="BQ267" s="12"/>
      <c r="BR267" s="12"/>
      <c r="BS267" s="12"/>
      <c r="BT267" s="12"/>
      <c r="BU267" s="12"/>
      <c r="BV267" s="12"/>
      <c r="BW267" s="12"/>
      <c r="BX267" s="12"/>
      <c r="BY267" s="12"/>
      <c r="BZ267" s="12"/>
      <c r="CA267" s="12"/>
      <c r="CB267" s="12"/>
      <c r="CC267" s="12"/>
    </row>
    <row r="268" spans="1:81" ht="15.75" x14ac:dyDescent="0.25">
      <c r="A268" s="20"/>
      <c r="B268" s="29"/>
      <c r="C268" s="29"/>
      <c r="D268" s="29"/>
      <c r="E268" s="29"/>
      <c r="F268" s="26"/>
      <c r="G268" s="13"/>
      <c r="H268" s="20"/>
      <c r="I268" s="22"/>
      <c r="J268" s="22"/>
      <c r="K268" s="22"/>
      <c r="L268" s="22"/>
      <c r="M268" s="24"/>
      <c r="N268" s="22"/>
      <c r="O268" s="20"/>
      <c r="P268" s="12"/>
      <c r="Q268" s="12"/>
      <c r="R268" s="12"/>
      <c r="S268" s="12"/>
      <c r="T268" s="12"/>
      <c r="U268" s="12"/>
      <c r="V268" s="12"/>
      <c r="W268" s="12"/>
      <c r="X268" s="12"/>
      <c r="Y268" s="12"/>
      <c r="Z268" s="12"/>
      <c r="AA268" s="12"/>
      <c r="AB268" s="12"/>
      <c r="AC268" s="12"/>
      <c r="AD268" s="12"/>
      <c r="AE268" s="12"/>
      <c r="AF268" s="12"/>
      <c r="AG268" s="12"/>
      <c r="AH268" s="12"/>
      <c r="AI268" s="12"/>
      <c r="AJ268" s="12"/>
      <c r="AK268" s="12"/>
      <c r="AL268" s="12"/>
      <c r="AM268" s="12"/>
      <c r="AN268" s="12"/>
      <c r="AO268" s="12"/>
      <c r="AP268" s="12"/>
      <c r="AQ268" s="12"/>
      <c r="AR268" s="12"/>
      <c r="AS268" s="12"/>
      <c r="AT268" s="12"/>
      <c r="AU268" s="12"/>
      <c r="AV268" s="12"/>
      <c r="AW268" s="12"/>
      <c r="AX268" s="12"/>
      <c r="AY268" s="12"/>
      <c r="AZ268" s="12"/>
      <c r="BA268" s="12"/>
      <c r="BB268" s="12"/>
      <c r="BC268" s="12"/>
      <c r="BD268" s="12"/>
      <c r="BE268" s="12"/>
      <c r="BF268" s="12"/>
      <c r="BG268" s="12"/>
      <c r="BH268" s="12"/>
      <c r="BI268" s="12"/>
      <c r="BJ268" s="12"/>
      <c r="BK268" s="12"/>
      <c r="BL268" s="12"/>
      <c r="BM268" s="12"/>
      <c r="BN268" s="12"/>
      <c r="BO268" s="12"/>
      <c r="BP268" s="12"/>
      <c r="BQ268" s="12"/>
      <c r="BR268" s="12"/>
      <c r="BS268" s="12"/>
      <c r="BT268" s="12"/>
      <c r="BU268" s="12"/>
      <c r="BV268" s="12"/>
      <c r="BW268" s="12"/>
      <c r="BX268" s="12"/>
      <c r="BY268" s="12"/>
      <c r="BZ268" s="12"/>
      <c r="CA268" s="12"/>
      <c r="CB268" s="12"/>
      <c r="CC268" s="12"/>
    </row>
    <row r="269" spans="1:81" ht="15.75" x14ac:dyDescent="0.25">
      <c r="A269" s="20"/>
      <c r="B269" s="29"/>
      <c r="C269" s="29"/>
      <c r="D269" s="29"/>
      <c r="E269" s="29"/>
      <c r="F269" s="26"/>
      <c r="G269" s="13"/>
      <c r="H269" s="20"/>
      <c r="I269" s="22"/>
      <c r="J269" s="22"/>
      <c r="K269" s="22"/>
      <c r="L269" s="22"/>
      <c r="M269" s="24"/>
      <c r="N269" s="22"/>
      <c r="O269" s="20"/>
      <c r="P269" s="12"/>
      <c r="Q269" s="12"/>
      <c r="R269" s="12"/>
      <c r="S269" s="12"/>
      <c r="T269" s="12"/>
      <c r="U269" s="12"/>
      <c r="V269" s="12"/>
      <c r="W269" s="12"/>
      <c r="X269" s="12"/>
      <c r="Y269" s="12"/>
      <c r="Z269" s="12"/>
      <c r="AA269" s="12"/>
      <c r="AB269" s="12"/>
      <c r="AC269" s="12"/>
      <c r="AD269" s="12"/>
      <c r="AE269" s="12"/>
      <c r="AF269" s="12"/>
      <c r="AG269" s="12"/>
      <c r="AH269" s="12"/>
      <c r="AI269" s="12"/>
      <c r="AJ269" s="12"/>
      <c r="AK269" s="12"/>
      <c r="AL269" s="12"/>
      <c r="AM269" s="12"/>
      <c r="AN269" s="12"/>
      <c r="AO269" s="12"/>
      <c r="AP269" s="12"/>
      <c r="AQ269" s="12"/>
      <c r="AR269" s="12"/>
      <c r="AS269" s="12"/>
      <c r="AT269" s="12"/>
      <c r="AU269" s="12"/>
      <c r="AV269" s="12"/>
      <c r="AW269" s="12"/>
      <c r="AX269" s="12"/>
      <c r="AY269" s="12"/>
      <c r="AZ269" s="12"/>
      <c r="BA269" s="12"/>
      <c r="BB269" s="12"/>
      <c r="BC269" s="12"/>
      <c r="BD269" s="12"/>
      <c r="BE269" s="12"/>
      <c r="BF269" s="12"/>
      <c r="BG269" s="12"/>
      <c r="BH269" s="12"/>
      <c r="BI269" s="12"/>
      <c r="BJ269" s="12"/>
      <c r="BK269" s="12"/>
      <c r="BL269" s="12"/>
      <c r="BM269" s="12"/>
      <c r="BN269" s="12"/>
      <c r="BO269" s="12"/>
      <c r="BP269" s="12"/>
      <c r="BQ269" s="12"/>
      <c r="BR269" s="12"/>
      <c r="BS269" s="12"/>
      <c r="BT269" s="12"/>
      <c r="BU269" s="12"/>
      <c r="BV269" s="12"/>
      <c r="BW269" s="12"/>
      <c r="BX269" s="12"/>
      <c r="BY269" s="12"/>
      <c r="BZ269" s="12"/>
      <c r="CA269" s="12"/>
      <c r="CB269" s="12"/>
      <c r="CC269" s="12"/>
    </row>
    <row r="270" spans="1:81" ht="15.75" x14ac:dyDescent="0.25">
      <c r="A270" s="20"/>
      <c r="B270" s="29"/>
      <c r="C270" s="29"/>
      <c r="D270" s="29"/>
      <c r="E270" s="29"/>
      <c r="F270" s="26"/>
      <c r="G270" s="13"/>
      <c r="H270" s="20"/>
      <c r="I270" s="22"/>
      <c r="J270" s="22"/>
      <c r="K270" s="22"/>
      <c r="L270" s="22"/>
      <c r="M270" s="24"/>
      <c r="N270" s="22"/>
      <c r="O270" s="20"/>
      <c r="P270" s="12"/>
      <c r="Q270" s="12"/>
      <c r="R270" s="12"/>
      <c r="S270" s="12"/>
      <c r="T270" s="12"/>
      <c r="U270" s="12"/>
      <c r="V270" s="12"/>
      <c r="W270" s="12"/>
      <c r="X270" s="12"/>
      <c r="Y270" s="12"/>
      <c r="Z270" s="12"/>
      <c r="AA270" s="12"/>
      <c r="AB270" s="12"/>
      <c r="AC270" s="12"/>
      <c r="AD270" s="12"/>
      <c r="AE270" s="12"/>
      <c r="AF270" s="12"/>
      <c r="AG270" s="12"/>
      <c r="AH270" s="12"/>
      <c r="AI270" s="12"/>
      <c r="AJ270" s="12"/>
      <c r="AK270" s="12"/>
      <c r="AL270" s="12"/>
      <c r="AM270" s="12"/>
      <c r="AN270" s="12"/>
      <c r="AO270" s="12"/>
      <c r="AP270" s="12"/>
      <c r="AQ270" s="12"/>
      <c r="AR270" s="12"/>
      <c r="AS270" s="12"/>
      <c r="AT270" s="12"/>
      <c r="AU270" s="12"/>
      <c r="AV270" s="12"/>
      <c r="AW270" s="12"/>
      <c r="AX270" s="12"/>
      <c r="AY270" s="12"/>
      <c r="AZ270" s="12"/>
      <c r="BA270" s="12"/>
      <c r="BB270" s="12"/>
      <c r="BC270" s="12"/>
      <c r="BD270" s="12"/>
      <c r="BE270" s="12"/>
      <c r="BF270" s="12"/>
      <c r="BG270" s="12"/>
      <c r="BH270" s="12"/>
      <c r="BI270" s="12"/>
      <c r="BJ270" s="12"/>
      <c r="BK270" s="12"/>
      <c r="BL270" s="12"/>
      <c r="BM270" s="12"/>
      <c r="BN270" s="12"/>
      <c r="BO270" s="12"/>
      <c r="BP270" s="12"/>
      <c r="BQ270" s="12"/>
      <c r="BR270" s="12"/>
      <c r="BS270" s="12"/>
      <c r="BT270" s="12"/>
      <c r="BU270" s="12"/>
      <c r="BV270" s="12"/>
      <c r="BW270" s="12"/>
      <c r="BX270" s="12"/>
      <c r="BY270" s="12"/>
      <c r="BZ270" s="12"/>
      <c r="CA270" s="12"/>
      <c r="CB270" s="12"/>
      <c r="CC270" s="12"/>
    </row>
    <row r="271" spans="1:81" ht="15.75" x14ac:dyDescent="0.25">
      <c r="A271" s="20"/>
      <c r="B271" s="29"/>
      <c r="C271" s="29"/>
      <c r="D271" s="29"/>
      <c r="E271" s="29"/>
      <c r="F271" s="26"/>
      <c r="G271" s="13"/>
      <c r="H271" s="20"/>
      <c r="I271" s="22"/>
      <c r="J271" s="22"/>
      <c r="K271" s="22"/>
      <c r="L271" s="22"/>
      <c r="M271" s="24"/>
      <c r="N271" s="22"/>
      <c r="O271" s="20"/>
      <c r="P271" s="12"/>
      <c r="Q271" s="12"/>
      <c r="R271" s="12"/>
      <c r="S271" s="12"/>
      <c r="T271" s="12"/>
      <c r="U271" s="12"/>
      <c r="V271" s="12"/>
      <c r="W271" s="12"/>
      <c r="X271" s="12"/>
      <c r="Y271" s="12"/>
      <c r="Z271" s="12"/>
      <c r="AA271" s="12"/>
      <c r="AB271" s="12"/>
      <c r="AC271" s="12"/>
      <c r="AD271" s="12"/>
      <c r="AE271" s="12"/>
      <c r="AF271" s="12"/>
      <c r="AG271" s="12"/>
      <c r="AH271" s="12"/>
      <c r="AI271" s="12"/>
      <c r="AJ271" s="12"/>
      <c r="AK271" s="12"/>
      <c r="AL271" s="12"/>
      <c r="AM271" s="12"/>
      <c r="AN271" s="12"/>
      <c r="AO271" s="12"/>
      <c r="AP271" s="12"/>
      <c r="AQ271" s="12"/>
      <c r="AR271" s="12"/>
      <c r="AS271" s="12"/>
      <c r="AT271" s="12"/>
      <c r="AU271" s="12"/>
      <c r="AV271" s="12"/>
      <c r="AW271" s="12"/>
      <c r="AX271" s="12"/>
      <c r="AY271" s="12"/>
      <c r="AZ271" s="12"/>
      <c r="BA271" s="12"/>
      <c r="BB271" s="12"/>
      <c r="BC271" s="12"/>
      <c r="BD271" s="12"/>
      <c r="BE271" s="12"/>
      <c r="BF271" s="12"/>
      <c r="BG271" s="12"/>
      <c r="BH271" s="12"/>
      <c r="BI271" s="12"/>
      <c r="BJ271" s="12"/>
      <c r="BK271" s="12"/>
      <c r="BL271" s="12"/>
      <c r="BM271" s="12"/>
      <c r="BN271" s="12"/>
      <c r="BO271" s="12"/>
      <c r="BP271" s="12"/>
      <c r="BQ271" s="12"/>
      <c r="BR271" s="12"/>
      <c r="BS271" s="12"/>
      <c r="BT271" s="12"/>
      <c r="BU271" s="12"/>
      <c r="BV271" s="12"/>
      <c r="BW271" s="12"/>
      <c r="BX271" s="12"/>
      <c r="BY271" s="12"/>
      <c r="BZ271" s="12"/>
      <c r="CA271" s="12"/>
      <c r="CB271" s="12"/>
      <c r="CC271" s="12"/>
    </row>
    <row r="272" spans="1:81" ht="15.75" x14ac:dyDescent="0.25">
      <c r="A272" s="20"/>
      <c r="B272" s="29"/>
      <c r="C272" s="29"/>
      <c r="D272" s="29"/>
      <c r="E272" s="29"/>
      <c r="F272" s="26"/>
      <c r="G272" s="13"/>
      <c r="H272" s="20"/>
      <c r="I272" s="22"/>
      <c r="J272" s="22"/>
      <c r="K272" s="22"/>
      <c r="L272" s="22"/>
      <c r="M272" s="24"/>
      <c r="N272" s="22"/>
      <c r="O272" s="20"/>
      <c r="P272" s="12"/>
      <c r="Q272" s="12"/>
      <c r="R272" s="12"/>
      <c r="S272" s="12"/>
      <c r="T272" s="12"/>
      <c r="U272" s="12"/>
      <c r="V272" s="12"/>
      <c r="W272" s="12"/>
      <c r="X272" s="12"/>
      <c r="Y272" s="12"/>
      <c r="Z272" s="12"/>
      <c r="AA272" s="12"/>
      <c r="AB272" s="12"/>
      <c r="AC272" s="12"/>
      <c r="AD272" s="12"/>
      <c r="AE272" s="12"/>
      <c r="AF272" s="12"/>
      <c r="AG272" s="12"/>
      <c r="AH272" s="12"/>
      <c r="AI272" s="12"/>
      <c r="AJ272" s="12"/>
      <c r="AK272" s="12"/>
      <c r="AL272" s="12"/>
      <c r="AM272" s="12"/>
      <c r="AN272" s="12"/>
      <c r="AO272" s="12"/>
      <c r="AP272" s="12"/>
      <c r="AQ272" s="12"/>
      <c r="AR272" s="12"/>
      <c r="AS272" s="12"/>
      <c r="AT272" s="12"/>
      <c r="AU272" s="12"/>
      <c r="AV272" s="12"/>
      <c r="AW272" s="12"/>
      <c r="AX272" s="12"/>
      <c r="AY272" s="12"/>
      <c r="AZ272" s="12"/>
      <c r="BA272" s="12"/>
      <c r="BB272" s="12"/>
      <c r="BC272" s="12"/>
      <c r="BD272" s="12"/>
      <c r="BE272" s="12"/>
      <c r="BF272" s="12"/>
      <c r="BG272" s="12"/>
      <c r="BH272" s="12"/>
      <c r="BI272" s="12"/>
      <c r="BJ272" s="12"/>
      <c r="BK272" s="12"/>
      <c r="BL272" s="12"/>
      <c r="BM272" s="12"/>
      <c r="BN272" s="12"/>
      <c r="BO272" s="12"/>
      <c r="BP272" s="12"/>
      <c r="BQ272" s="12"/>
      <c r="BR272" s="12"/>
      <c r="BS272" s="12"/>
      <c r="BT272" s="12"/>
      <c r="BU272" s="12"/>
      <c r="BV272" s="12"/>
      <c r="BW272" s="12"/>
      <c r="BX272" s="12"/>
      <c r="BY272" s="12"/>
      <c r="BZ272" s="12"/>
      <c r="CA272" s="12"/>
      <c r="CB272" s="12"/>
      <c r="CC272" s="12"/>
    </row>
    <row r="273" spans="1:81" ht="15.75" x14ac:dyDescent="0.25">
      <c r="A273" s="20"/>
      <c r="B273" s="29"/>
      <c r="C273" s="29"/>
      <c r="D273" s="29"/>
      <c r="E273" s="29"/>
      <c r="F273" s="26"/>
      <c r="G273" s="13"/>
      <c r="H273" s="20"/>
      <c r="I273" s="22"/>
      <c r="J273" s="22"/>
      <c r="K273" s="22"/>
      <c r="L273" s="22"/>
      <c r="M273" s="24"/>
      <c r="N273" s="22"/>
      <c r="O273" s="20"/>
      <c r="P273" s="12"/>
      <c r="Q273" s="12"/>
      <c r="R273" s="12"/>
      <c r="S273" s="12"/>
      <c r="T273" s="12"/>
      <c r="U273" s="12"/>
      <c r="V273" s="12"/>
      <c r="W273" s="12"/>
      <c r="X273" s="12"/>
      <c r="Y273" s="12"/>
      <c r="Z273" s="12"/>
      <c r="AA273" s="12"/>
      <c r="AB273" s="12"/>
      <c r="AC273" s="12"/>
      <c r="AD273" s="12"/>
      <c r="AE273" s="12"/>
      <c r="AF273" s="12"/>
      <c r="AG273" s="12"/>
      <c r="AH273" s="12"/>
      <c r="AI273" s="12"/>
      <c r="AJ273" s="12"/>
      <c r="AK273" s="12"/>
      <c r="AL273" s="12"/>
      <c r="AM273" s="12"/>
      <c r="AN273" s="12"/>
      <c r="AO273" s="12"/>
      <c r="AP273" s="12"/>
      <c r="AQ273" s="12"/>
      <c r="AR273" s="12"/>
      <c r="AS273" s="12"/>
      <c r="AT273" s="12"/>
      <c r="AU273" s="12"/>
      <c r="AV273" s="12"/>
      <c r="AW273" s="12"/>
      <c r="AX273" s="12"/>
      <c r="AY273" s="12"/>
      <c r="AZ273" s="12"/>
      <c r="BA273" s="12"/>
      <c r="BB273" s="12"/>
      <c r="BC273" s="12"/>
      <c r="BD273" s="12"/>
      <c r="BE273" s="12"/>
      <c r="BF273" s="12"/>
      <c r="BG273" s="12"/>
      <c r="BH273" s="12"/>
      <c r="BI273" s="12"/>
      <c r="BJ273" s="12"/>
      <c r="BK273" s="12"/>
      <c r="BL273" s="12"/>
      <c r="BM273" s="12"/>
      <c r="BN273" s="12"/>
      <c r="BO273" s="12"/>
      <c r="BP273" s="12"/>
      <c r="BQ273" s="12"/>
      <c r="BR273" s="12"/>
      <c r="BS273" s="12"/>
      <c r="BT273" s="12"/>
      <c r="BU273" s="12"/>
      <c r="BV273" s="12"/>
      <c r="BW273" s="12"/>
      <c r="BX273" s="12"/>
      <c r="BY273" s="12"/>
      <c r="BZ273" s="12"/>
      <c r="CA273" s="12"/>
      <c r="CB273" s="12"/>
      <c r="CC273" s="12"/>
    </row>
    <row r="274" spans="1:81" ht="15.75" x14ac:dyDescent="0.25">
      <c r="A274" s="20"/>
      <c r="B274" s="29"/>
      <c r="C274" s="29"/>
      <c r="D274" s="29"/>
      <c r="E274" s="29"/>
      <c r="F274" s="26"/>
      <c r="G274" s="13"/>
      <c r="H274" s="20"/>
      <c r="I274" s="22"/>
      <c r="J274" s="22"/>
      <c r="K274" s="22"/>
      <c r="L274" s="22"/>
      <c r="M274" s="24"/>
      <c r="N274" s="22"/>
      <c r="O274" s="20"/>
      <c r="P274" s="12"/>
      <c r="Q274" s="12"/>
      <c r="R274" s="12"/>
      <c r="S274" s="12"/>
      <c r="T274" s="12"/>
      <c r="U274" s="12"/>
      <c r="V274" s="12"/>
      <c r="W274" s="12"/>
      <c r="X274" s="12"/>
      <c r="Y274" s="12"/>
      <c r="Z274" s="12"/>
      <c r="AA274" s="12"/>
      <c r="AB274" s="12"/>
      <c r="AC274" s="12"/>
      <c r="AD274" s="12"/>
      <c r="AE274" s="12"/>
      <c r="AF274" s="12"/>
      <c r="AG274" s="12"/>
      <c r="AH274" s="12"/>
      <c r="AI274" s="12"/>
      <c r="AJ274" s="12"/>
      <c r="AK274" s="12"/>
      <c r="AL274" s="12"/>
      <c r="AM274" s="12"/>
      <c r="AN274" s="12"/>
      <c r="AO274" s="12"/>
      <c r="AP274" s="12"/>
      <c r="AQ274" s="12"/>
      <c r="AR274" s="12"/>
      <c r="AS274" s="12"/>
      <c r="AT274" s="12"/>
      <c r="AU274" s="12"/>
      <c r="AV274" s="12"/>
      <c r="AW274" s="12"/>
      <c r="AX274" s="12"/>
      <c r="AY274" s="12"/>
      <c r="AZ274" s="12"/>
      <c r="BA274" s="12"/>
      <c r="BB274" s="12"/>
      <c r="BC274" s="12"/>
      <c r="BD274" s="12"/>
      <c r="BE274" s="12"/>
      <c r="BF274" s="12"/>
      <c r="BG274" s="12"/>
      <c r="BH274" s="12"/>
      <c r="BI274" s="12"/>
      <c r="BJ274" s="12"/>
      <c r="BK274" s="12"/>
      <c r="BL274" s="12"/>
      <c r="BM274" s="12"/>
      <c r="BN274" s="12"/>
      <c r="BO274" s="12"/>
      <c r="BP274" s="12"/>
      <c r="BQ274" s="12"/>
      <c r="BR274" s="12"/>
      <c r="BS274" s="12"/>
      <c r="BT274" s="12"/>
      <c r="BU274" s="12"/>
      <c r="BV274" s="12"/>
      <c r="BW274" s="12"/>
      <c r="BX274" s="12"/>
      <c r="BY274" s="12"/>
      <c r="BZ274" s="12"/>
      <c r="CA274" s="12"/>
      <c r="CB274" s="12"/>
      <c r="CC274" s="12"/>
    </row>
    <row r="275" spans="1:81" ht="15.75" x14ac:dyDescent="0.25">
      <c r="A275" s="20"/>
      <c r="B275" s="29"/>
      <c r="C275" s="29"/>
      <c r="D275" s="29"/>
      <c r="E275" s="29"/>
      <c r="F275" s="26"/>
      <c r="G275" s="13"/>
      <c r="H275" s="20"/>
      <c r="I275" s="22"/>
      <c r="J275" s="22"/>
      <c r="K275" s="22"/>
      <c r="L275" s="22"/>
      <c r="M275" s="24"/>
      <c r="N275" s="22"/>
      <c r="O275" s="20"/>
      <c r="P275" s="12"/>
      <c r="Q275" s="12"/>
      <c r="R275" s="12"/>
      <c r="S275" s="12"/>
      <c r="T275" s="12"/>
      <c r="U275" s="12"/>
      <c r="V275" s="12"/>
      <c r="W275" s="12"/>
      <c r="X275" s="12"/>
      <c r="Y275" s="12"/>
      <c r="Z275" s="12"/>
      <c r="AA275" s="12"/>
      <c r="AB275" s="12"/>
      <c r="AC275" s="12"/>
      <c r="AD275" s="12"/>
      <c r="AE275" s="12"/>
      <c r="AF275" s="12"/>
      <c r="AG275" s="12"/>
      <c r="AH275" s="12"/>
      <c r="AI275" s="12"/>
      <c r="AJ275" s="12"/>
      <c r="AK275" s="12"/>
      <c r="AL275" s="12"/>
      <c r="AM275" s="12"/>
      <c r="AN275" s="12"/>
      <c r="AO275" s="12"/>
      <c r="AP275" s="12"/>
      <c r="AQ275" s="12"/>
      <c r="AR275" s="12"/>
      <c r="AS275" s="12"/>
      <c r="AT275" s="12"/>
      <c r="AU275" s="12"/>
      <c r="AV275" s="12"/>
      <c r="AW275" s="12"/>
      <c r="AX275" s="12"/>
      <c r="AY275" s="12"/>
      <c r="AZ275" s="12"/>
      <c r="BA275" s="12"/>
      <c r="BB275" s="12"/>
      <c r="BC275" s="12"/>
      <c r="BD275" s="12"/>
      <c r="BE275" s="12"/>
      <c r="BF275" s="12"/>
      <c r="BG275" s="12"/>
      <c r="BH275" s="12"/>
      <c r="BI275" s="12"/>
      <c r="BJ275" s="12"/>
      <c r="BK275" s="12"/>
      <c r="BL275" s="12"/>
      <c r="BM275" s="12"/>
      <c r="BN275" s="12"/>
      <c r="BO275" s="12"/>
      <c r="BP275" s="12"/>
      <c r="BQ275" s="12"/>
      <c r="BR275" s="12"/>
      <c r="BS275" s="12"/>
      <c r="BT275" s="12"/>
      <c r="BU275" s="12"/>
      <c r="BV275" s="12"/>
      <c r="BW275" s="12"/>
      <c r="BX275" s="12"/>
      <c r="BY275" s="12"/>
      <c r="BZ275" s="12"/>
      <c r="CA275" s="12"/>
      <c r="CB275" s="12"/>
      <c r="CC275" s="12"/>
    </row>
    <row r="276" spans="1:81" ht="15.75" x14ac:dyDescent="0.25">
      <c r="A276" s="20"/>
      <c r="B276" s="29"/>
      <c r="C276" s="29"/>
      <c r="D276" s="29"/>
      <c r="E276" s="29"/>
      <c r="F276" s="26"/>
      <c r="G276" s="13"/>
      <c r="H276" s="20"/>
      <c r="I276" s="22"/>
      <c r="J276" s="22"/>
      <c r="K276" s="22"/>
      <c r="L276" s="22"/>
      <c r="M276" s="24"/>
      <c r="N276" s="22"/>
      <c r="O276" s="20"/>
      <c r="P276" s="12"/>
      <c r="Q276" s="12"/>
      <c r="R276" s="12"/>
      <c r="S276" s="12"/>
      <c r="T276" s="12"/>
      <c r="U276" s="12"/>
      <c r="V276" s="12"/>
      <c r="W276" s="12"/>
      <c r="X276" s="12"/>
      <c r="Y276" s="12"/>
      <c r="Z276" s="12"/>
      <c r="AA276" s="12"/>
      <c r="AB276" s="12"/>
      <c r="AC276" s="12"/>
      <c r="AD276" s="12"/>
      <c r="AE276" s="12"/>
      <c r="AF276" s="12"/>
      <c r="AG276" s="12"/>
      <c r="AH276" s="12"/>
      <c r="AI276" s="12"/>
      <c r="AJ276" s="12"/>
      <c r="AK276" s="12"/>
      <c r="AL276" s="12"/>
      <c r="AM276" s="12"/>
      <c r="AN276" s="12"/>
      <c r="AO276" s="12"/>
      <c r="AP276" s="12"/>
      <c r="AQ276" s="12"/>
      <c r="AR276" s="12"/>
      <c r="AS276" s="12"/>
      <c r="AT276" s="12"/>
      <c r="AU276" s="12"/>
      <c r="AV276" s="12"/>
      <c r="AW276" s="12"/>
      <c r="AX276" s="12"/>
      <c r="AY276" s="12"/>
      <c r="AZ276" s="12"/>
      <c r="BA276" s="12"/>
      <c r="BB276" s="12"/>
      <c r="BC276" s="12"/>
      <c r="BD276" s="12"/>
      <c r="BE276" s="12"/>
      <c r="BF276" s="12"/>
      <c r="BG276" s="12"/>
      <c r="BH276" s="12"/>
      <c r="BI276" s="12"/>
      <c r="BJ276" s="12"/>
      <c r="BK276" s="12"/>
      <c r="BL276" s="12"/>
      <c r="BM276" s="12"/>
      <c r="BN276" s="12"/>
      <c r="BO276" s="12"/>
      <c r="BP276" s="12"/>
      <c r="BQ276" s="12"/>
      <c r="BR276" s="12"/>
      <c r="BS276" s="12"/>
      <c r="BT276" s="12"/>
      <c r="BU276" s="12"/>
      <c r="BV276" s="12"/>
      <c r="BW276" s="12"/>
      <c r="BX276" s="12"/>
      <c r="BY276" s="12"/>
      <c r="BZ276" s="12"/>
      <c r="CA276" s="12"/>
      <c r="CB276" s="12"/>
      <c r="CC276" s="12"/>
    </row>
    <row r="277" spans="1:81" ht="15.75" x14ac:dyDescent="0.25">
      <c r="A277" s="20"/>
      <c r="B277" s="29"/>
      <c r="C277" s="29"/>
      <c r="D277" s="29"/>
      <c r="E277" s="29"/>
      <c r="F277" s="26"/>
      <c r="G277" s="13"/>
      <c r="H277" s="20"/>
      <c r="I277" s="22"/>
      <c r="J277" s="22"/>
      <c r="K277" s="22"/>
      <c r="L277" s="22"/>
      <c r="M277" s="24"/>
      <c r="N277" s="22"/>
      <c r="O277" s="20"/>
      <c r="P277" s="12"/>
      <c r="Q277" s="12"/>
      <c r="R277" s="12"/>
      <c r="S277" s="12"/>
      <c r="T277" s="12"/>
      <c r="U277" s="12"/>
      <c r="V277" s="12"/>
      <c r="W277" s="12"/>
      <c r="X277" s="12"/>
      <c r="Y277" s="12"/>
      <c r="Z277" s="12"/>
      <c r="AA277" s="12"/>
      <c r="AB277" s="12"/>
      <c r="AC277" s="12"/>
      <c r="AD277" s="12"/>
      <c r="AE277" s="12"/>
      <c r="AF277" s="12"/>
      <c r="AG277" s="12"/>
      <c r="AH277" s="12"/>
      <c r="AI277" s="12"/>
      <c r="AJ277" s="12"/>
      <c r="AK277" s="12"/>
      <c r="AL277" s="12"/>
      <c r="AM277" s="12"/>
      <c r="AN277" s="12"/>
      <c r="AO277" s="12"/>
      <c r="AP277" s="12"/>
      <c r="AQ277" s="12"/>
      <c r="AR277" s="12"/>
      <c r="AS277" s="12"/>
      <c r="AT277" s="12"/>
      <c r="AU277" s="12"/>
      <c r="AV277" s="12"/>
      <c r="AW277" s="12"/>
      <c r="AX277" s="12"/>
      <c r="AY277" s="12"/>
      <c r="AZ277" s="12"/>
      <c r="BA277" s="12"/>
      <c r="BB277" s="12"/>
      <c r="BC277" s="12"/>
      <c r="BD277" s="12"/>
      <c r="BE277" s="12"/>
      <c r="BF277" s="12"/>
      <c r="BG277" s="12"/>
      <c r="BH277" s="12"/>
      <c r="BI277" s="12"/>
      <c r="BJ277" s="12"/>
      <c r="BK277" s="12"/>
      <c r="BL277" s="12"/>
      <c r="BM277" s="12"/>
      <c r="BN277" s="12"/>
      <c r="BO277" s="12"/>
      <c r="BP277" s="12"/>
      <c r="BQ277" s="12"/>
      <c r="BR277" s="12"/>
      <c r="BS277" s="12"/>
      <c r="BT277" s="12"/>
      <c r="BU277" s="12"/>
      <c r="BV277" s="12"/>
      <c r="BW277" s="12"/>
      <c r="BX277" s="12"/>
      <c r="BY277" s="12"/>
      <c r="BZ277" s="12"/>
      <c r="CA277" s="12"/>
      <c r="CB277" s="12"/>
      <c r="CC277" s="12"/>
    </row>
    <row r="278" spans="1:81" ht="15.75" x14ac:dyDescent="0.25">
      <c r="A278" s="20"/>
      <c r="B278" s="29"/>
      <c r="C278" s="29"/>
      <c r="D278" s="29"/>
      <c r="E278" s="29"/>
      <c r="F278" s="26"/>
      <c r="G278" s="13"/>
      <c r="H278" s="20"/>
      <c r="I278" s="22"/>
      <c r="J278" s="22"/>
      <c r="K278" s="22"/>
      <c r="L278" s="22"/>
      <c r="M278" s="24"/>
      <c r="N278" s="22"/>
      <c r="O278" s="20"/>
      <c r="P278" s="12"/>
      <c r="Q278" s="12"/>
      <c r="R278" s="12"/>
      <c r="S278" s="12"/>
      <c r="T278" s="12"/>
      <c r="U278" s="12"/>
      <c r="V278" s="12"/>
      <c r="W278" s="12"/>
      <c r="X278" s="12"/>
      <c r="Y278" s="12"/>
      <c r="Z278" s="12"/>
      <c r="AA278" s="12"/>
      <c r="AB278" s="12"/>
      <c r="AC278" s="12"/>
      <c r="AD278" s="12"/>
      <c r="AE278" s="12"/>
      <c r="AF278" s="12"/>
      <c r="AG278" s="12"/>
      <c r="AH278" s="12"/>
      <c r="AI278" s="12"/>
      <c r="AJ278" s="12"/>
      <c r="AK278" s="12"/>
      <c r="AL278" s="12"/>
      <c r="AM278" s="12"/>
      <c r="AN278" s="12"/>
      <c r="AO278" s="12"/>
      <c r="AP278" s="12"/>
      <c r="AQ278" s="12"/>
      <c r="AR278" s="12"/>
      <c r="AS278" s="12"/>
      <c r="AT278" s="12"/>
      <c r="AU278" s="12"/>
      <c r="AV278" s="12"/>
      <c r="AW278" s="12"/>
      <c r="AX278" s="12"/>
      <c r="AY278" s="12"/>
      <c r="AZ278" s="12"/>
      <c r="BA278" s="12"/>
      <c r="BB278" s="12"/>
      <c r="BC278" s="12"/>
      <c r="BD278" s="12"/>
      <c r="BE278" s="12"/>
      <c r="BF278" s="12"/>
      <c r="BG278" s="12"/>
      <c r="BH278" s="12"/>
      <c r="BI278" s="12"/>
      <c r="BJ278" s="12"/>
      <c r="BK278" s="12"/>
      <c r="BL278" s="12"/>
      <c r="BM278" s="12"/>
      <c r="BN278" s="12"/>
      <c r="BO278" s="12"/>
      <c r="BP278" s="12"/>
      <c r="BQ278" s="12"/>
      <c r="BR278" s="12"/>
      <c r="BS278" s="12"/>
      <c r="BT278" s="12"/>
      <c r="BU278" s="12"/>
      <c r="BV278" s="12"/>
      <c r="BW278" s="12"/>
      <c r="BX278" s="12"/>
      <c r="BY278" s="12"/>
      <c r="BZ278" s="12"/>
      <c r="CA278" s="12"/>
      <c r="CB278" s="12"/>
      <c r="CC278" s="12"/>
    </row>
    <row r="279" spans="1:81" ht="15.75" x14ac:dyDescent="0.25">
      <c r="A279" s="20"/>
      <c r="B279" s="29"/>
      <c r="C279" s="29"/>
      <c r="D279" s="29"/>
      <c r="E279" s="29"/>
      <c r="F279" s="26"/>
      <c r="G279" s="13"/>
      <c r="H279" s="20"/>
      <c r="I279" s="22"/>
      <c r="J279" s="22"/>
      <c r="K279" s="22"/>
      <c r="L279" s="22"/>
      <c r="M279" s="24"/>
      <c r="N279" s="22"/>
      <c r="O279" s="20"/>
      <c r="P279" s="12"/>
      <c r="Q279" s="12"/>
      <c r="R279" s="12"/>
      <c r="S279" s="12"/>
      <c r="T279" s="12"/>
      <c r="U279" s="12"/>
      <c r="V279" s="12"/>
      <c r="W279" s="12"/>
      <c r="X279" s="12"/>
      <c r="Y279" s="12"/>
      <c r="Z279" s="12"/>
      <c r="AA279" s="12"/>
      <c r="AB279" s="12"/>
      <c r="AC279" s="12"/>
      <c r="AD279" s="12"/>
      <c r="AE279" s="12"/>
      <c r="AF279" s="12"/>
      <c r="AG279" s="12"/>
      <c r="AH279" s="12"/>
      <c r="AI279" s="12"/>
      <c r="AJ279" s="12"/>
      <c r="AK279" s="12"/>
      <c r="AL279" s="12"/>
      <c r="AM279" s="12"/>
      <c r="AN279" s="12"/>
      <c r="AO279" s="12"/>
      <c r="AP279" s="12"/>
      <c r="AQ279" s="12"/>
      <c r="AR279" s="12"/>
      <c r="AS279" s="12"/>
      <c r="AT279" s="12"/>
      <c r="AU279" s="12"/>
      <c r="AV279" s="12"/>
      <c r="AW279" s="12"/>
      <c r="AX279" s="12"/>
      <c r="AY279" s="12"/>
      <c r="AZ279" s="12"/>
      <c r="BA279" s="12"/>
      <c r="BB279" s="12"/>
      <c r="BC279" s="12"/>
      <c r="BD279" s="12"/>
      <c r="BE279" s="12"/>
      <c r="BF279" s="12"/>
      <c r="BG279" s="12"/>
      <c r="BH279" s="12"/>
      <c r="BI279" s="12"/>
      <c r="BJ279" s="12"/>
      <c r="BK279" s="12"/>
      <c r="BL279" s="12"/>
      <c r="BM279" s="12"/>
      <c r="BN279" s="12"/>
      <c r="BO279" s="12"/>
      <c r="BP279" s="12"/>
      <c r="BQ279" s="12"/>
      <c r="BR279" s="12"/>
      <c r="BS279" s="12"/>
      <c r="BT279" s="12"/>
      <c r="BU279" s="12"/>
      <c r="BV279" s="12"/>
      <c r="BW279" s="12"/>
      <c r="BX279" s="12"/>
      <c r="BY279" s="12"/>
      <c r="BZ279" s="12"/>
      <c r="CA279" s="12"/>
      <c r="CB279" s="12"/>
      <c r="CC279" s="12"/>
    </row>
    <row r="280" spans="1:81" ht="15.75" x14ac:dyDescent="0.25">
      <c r="A280" s="20"/>
      <c r="B280" s="29"/>
      <c r="C280" s="29"/>
      <c r="D280" s="29"/>
      <c r="E280" s="29"/>
      <c r="F280" s="26"/>
      <c r="G280" s="13"/>
      <c r="H280" s="20"/>
      <c r="I280" s="22"/>
      <c r="J280" s="22"/>
      <c r="K280" s="22"/>
      <c r="L280" s="22"/>
      <c r="M280" s="24"/>
      <c r="N280" s="22"/>
      <c r="O280" s="20"/>
      <c r="P280" s="12"/>
      <c r="Q280" s="12"/>
      <c r="R280" s="12"/>
      <c r="S280" s="12"/>
      <c r="T280" s="12"/>
      <c r="U280" s="12"/>
      <c r="V280" s="12"/>
      <c r="W280" s="12"/>
      <c r="X280" s="12"/>
      <c r="Y280" s="12"/>
      <c r="Z280" s="12"/>
      <c r="AA280" s="12"/>
      <c r="AB280" s="12"/>
      <c r="AC280" s="12"/>
      <c r="AD280" s="12"/>
      <c r="AE280" s="12"/>
      <c r="AF280" s="12"/>
      <c r="AG280" s="12"/>
      <c r="AH280" s="12"/>
      <c r="AI280" s="12"/>
      <c r="AJ280" s="12"/>
      <c r="AK280" s="12"/>
      <c r="AL280" s="12"/>
      <c r="AM280" s="12"/>
      <c r="AN280" s="12"/>
      <c r="AO280" s="12"/>
      <c r="AP280" s="12"/>
      <c r="AQ280" s="12"/>
      <c r="AR280" s="12"/>
      <c r="AS280" s="12"/>
      <c r="AT280" s="12"/>
      <c r="AU280" s="12"/>
      <c r="AV280" s="12"/>
      <c r="AW280" s="12"/>
      <c r="AX280" s="12"/>
      <c r="AY280" s="12"/>
      <c r="AZ280" s="12"/>
      <c r="BA280" s="12"/>
      <c r="BB280" s="12"/>
      <c r="BC280" s="12"/>
      <c r="BD280" s="12"/>
      <c r="BE280" s="12"/>
      <c r="BF280" s="12"/>
      <c r="BG280" s="12"/>
      <c r="BH280" s="12"/>
      <c r="BI280" s="12"/>
      <c r="BJ280" s="12"/>
      <c r="BK280" s="12"/>
      <c r="BL280" s="12"/>
      <c r="BM280" s="12"/>
      <c r="BN280" s="12"/>
      <c r="BO280" s="12"/>
      <c r="BP280" s="12"/>
      <c r="BQ280" s="12"/>
      <c r="BR280" s="12"/>
      <c r="BS280" s="12"/>
      <c r="BT280" s="12"/>
      <c r="BU280" s="12"/>
      <c r="BV280" s="12"/>
      <c r="BW280" s="12"/>
      <c r="BX280" s="12"/>
      <c r="BY280" s="12"/>
      <c r="BZ280" s="12"/>
      <c r="CA280" s="12"/>
      <c r="CB280" s="12"/>
      <c r="CC280" s="12"/>
    </row>
    <row r="281" spans="1:81" ht="15.75" x14ac:dyDescent="0.25">
      <c r="A281" s="20"/>
      <c r="B281" s="29"/>
      <c r="C281" s="29"/>
      <c r="D281" s="29"/>
      <c r="E281" s="29"/>
      <c r="F281" s="26"/>
      <c r="G281" s="13"/>
      <c r="H281" s="20"/>
      <c r="I281" s="22"/>
      <c r="J281" s="22"/>
      <c r="K281" s="22"/>
      <c r="L281" s="22"/>
      <c r="M281" s="24"/>
      <c r="N281" s="22"/>
      <c r="O281" s="20"/>
      <c r="P281" s="12"/>
      <c r="Q281" s="12"/>
      <c r="R281" s="12"/>
      <c r="S281" s="12"/>
      <c r="T281" s="12"/>
      <c r="U281" s="12"/>
      <c r="V281" s="12"/>
      <c r="W281" s="12"/>
      <c r="X281" s="12"/>
      <c r="Y281" s="12"/>
      <c r="Z281" s="12"/>
      <c r="AA281" s="12"/>
      <c r="AB281" s="12"/>
      <c r="AC281" s="12"/>
      <c r="AD281" s="12"/>
      <c r="AE281" s="12"/>
      <c r="AF281" s="12"/>
      <c r="AG281" s="12"/>
      <c r="AH281" s="12"/>
      <c r="AI281" s="12"/>
      <c r="AJ281" s="12"/>
      <c r="AK281" s="12"/>
      <c r="AL281" s="12"/>
      <c r="AM281" s="12"/>
      <c r="AN281" s="12"/>
      <c r="AO281" s="12"/>
      <c r="AP281" s="12"/>
      <c r="AQ281" s="12"/>
      <c r="AR281" s="12"/>
      <c r="AS281" s="12"/>
      <c r="AT281" s="12"/>
      <c r="AU281" s="12"/>
      <c r="AV281" s="12"/>
      <c r="AW281" s="12"/>
      <c r="AX281" s="12"/>
      <c r="AY281" s="12"/>
      <c r="AZ281" s="12"/>
      <c r="BA281" s="12"/>
      <c r="BB281" s="12"/>
      <c r="BC281" s="12"/>
      <c r="BD281" s="12"/>
      <c r="BE281" s="12"/>
      <c r="BF281" s="12"/>
      <c r="BG281" s="12"/>
      <c r="BH281" s="12"/>
      <c r="BI281" s="12"/>
      <c r="BJ281" s="12"/>
      <c r="BK281" s="12"/>
      <c r="BL281" s="12"/>
      <c r="BM281" s="12"/>
      <c r="BN281" s="12"/>
      <c r="BO281" s="12"/>
      <c r="BP281" s="12"/>
      <c r="BQ281" s="12"/>
      <c r="BR281" s="12"/>
      <c r="BS281" s="12"/>
      <c r="BT281" s="12"/>
      <c r="BU281" s="12"/>
      <c r="BV281" s="12"/>
      <c r="BW281" s="12"/>
      <c r="BX281" s="12"/>
      <c r="BY281" s="12"/>
      <c r="BZ281" s="12"/>
      <c r="CA281" s="12"/>
      <c r="CB281" s="12"/>
      <c r="CC281" s="12"/>
    </row>
    <row r="282" spans="1:81" ht="15.75" x14ac:dyDescent="0.25">
      <c r="A282" s="20"/>
      <c r="B282" s="29"/>
      <c r="C282" s="29"/>
      <c r="D282" s="29"/>
      <c r="E282" s="29"/>
      <c r="F282" s="26"/>
      <c r="G282" s="13"/>
      <c r="H282" s="20"/>
      <c r="I282" s="22"/>
      <c r="J282" s="22"/>
      <c r="K282" s="22"/>
      <c r="L282" s="22"/>
      <c r="M282" s="24"/>
      <c r="N282" s="22"/>
      <c r="O282" s="20"/>
      <c r="P282" s="12"/>
      <c r="Q282" s="12"/>
      <c r="R282" s="12"/>
      <c r="S282" s="12"/>
      <c r="T282" s="12"/>
      <c r="U282" s="12"/>
      <c r="V282" s="12"/>
      <c r="W282" s="12"/>
      <c r="X282" s="12"/>
      <c r="Y282" s="12"/>
      <c r="Z282" s="12"/>
      <c r="AA282" s="12"/>
      <c r="AB282" s="12"/>
      <c r="AC282" s="12"/>
      <c r="AD282" s="12"/>
      <c r="AE282" s="12"/>
      <c r="AF282" s="12"/>
      <c r="AG282" s="12"/>
      <c r="AH282" s="12"/>
      <c r="AI282" s="12"/>
      <c r="AJ282" s="12"/>
      <c r="AK282" s="12"/>
      <c r="AL282" s="12"/>
      <c r="AM282" s="12"/>
      <c r="AN282" s="12"/>
      <c r="AO282" s="12"/>
      <c r="AP282" s="12"/>
      <c r="AQ282" s="12"/>
      <c r="AR282" s="12"/>
      <c r="AS282" s="12"/>
      <c r="AT282" s="12"/>
      <c r="AU282" s="12"/>
      <c r="AV282" s="12"/>
      <c r="AW282" s="12"/>
      <c r="AX282" s="12"/>
      <c r="AY282" s="12"/>
      <c r="AZ282" s="12"/>
      <c r="BA282" s="12"/>
      <c r="BB282" s="12"/>
      <c r="BC282" s="12"/>
      <c r="BD282" s="12"/>
      <c r="BE282" s="12"/>
      <c r="BF282" s="12"/>
      <c r="BG282" s="12"/>
      <c r="BH282" s="12"/>
      <c r="BI282" s="12"/>
      <c r="BJ282" s="12"/>
      <c r="BK282" s="12"/>
      <c r="BL282" s="12"/>
      <c r="BM282" s="12"/>
      <c r="BN282" s="12"/>
      <c r="BO282" s="12"/>
      <c r="BP282" s="12"/>
      <c r="BQ282" s="12"/>
      <c r="BR282" s="12"/>
      <c r="BS282" s="12"/>
      <c r="BT282" s="12"/>
      <c r="BU282" s="12"/>
      <c r="BV282" s="12"/>
      <c r="BW282" s="12"/>
      <c r="BX282" s="12"/>
      <c r="BY282" s="12"/>
      <c r="BZ282" s="12"/>
      <c r="CA282" s="12"/>
      <c r="CB282" s="12"/>
      <c r="CC282" s="12"/>
    </row>
    <row r="283" spans="1:81" ht="15.75" x14ac:dyDescent="0.25">
      <c r="A283" s="20"/>
      <c r="B283" s="29"/>
      <c r="C283" s="29"/>
      <c r="D283" s="29"/>
      <c r="E283" s="29"/>
      <c r="F283" s="26"/>
      <c r="G283" s="13"/>
      <c r="H283" s="20"/>
      <c r="I283" s="22"/>
      <c r="J283" s="22"/>
      <c r="K283" s="22"/>
      <c r="L283" s="22"/>
      <c r="M283" s="24"/>
      <c r="N283" s="22"/>
      <c r="O283" s="20"/>
      <c r="P283" s="12"/>
      <c r="Q283" s="12"/>
      <c r="R283" s="12"/>
      <c r="S283" s="12"/>
      <c r="T283" s="12"/>
      <c r="U283" s="12"/>
      <c r="V283" s="12"/>
      <c r="W283" s="12"/>
      <c r="X283" s="12"/>
      <c r="Y283" s="12"/>
      <c r="Z283" s="12"/>
      <c r="AA283" s="12"/>
      <c r="AB283" s="12"/>
      <c r="AC283" s="12"/>
      <c r="AD283" s="12"/>
      <c r="AE283" s="12"/>
      <c r="AF283" s="12"/>
      <c r="AG283" s="12"/>
      <c r="AH283" s="12"/>
      <c r="AI283" s="12"/>
      <c r="AJ283" s="12"/>
      <c r="AK283" s="12"/>
      <c r="AL283" s="12"/>
      <c r="AM283" s="12"/>
      <c r="AN283" s="12"/>
      <c r="AO283" s="12"/>
      <c r="AP283" s="12"/>
      <c r="AQ283" s="12"/>
      <c r="AR283" s="12"/>
      <c r="AS283" s="12"/>
      <c r="AT283" s="12"/>
      <c r="AU283" s="12"/>
      <c r="AV283" s="12"/>
      <c r="AW283" s="12"/>
      <c r="AX283" s="12"/>
      <c r="AY283" s="12"/>
      <c r="AZ283" s="12"/>
      <c r="BA283" s="12"/>
      <c r="BB283" s="12"/>
      <c r="BC283" s="12"/>
      <c r="BD283" s="12"/>
      <c r="BE283" s="12"/>
      <c r="BF283" s="12"/>
      <c r="BG283" s="12"/>
      <c r="BH283" s="12"/>
      <c r="BI283" s="12"/>
      <c r="BJ283" s="12"/>
      <c r="BK283" s="12"/>
      <c r="BL283" s="12"/>
      <c r="BM283" s="12"/>
      <c r="BN283" s="12"/>
      <c r="BO283" s="12"/>
      <c r="BP283" s="12"/>
      <c r="BQ283" s="12"/>
      <c r="BR283" s="12"/>
      <c r="BS283" s="12"/>
      <c r="BT283" s="12"/>
      <c r="BU283" s="12"/>
      <c r="BV283" s="12"/>
      <c r="BW283" s="12"/>
      <c r="BX283" s="12"/>
      <c r="BY283" s="12"/>
      <c r="BZ283" s="12"/>
      <c r="CA283" s="12"/>
      <c r="CB283" s="12"/>
      <c r="CC283" s="12"/>
    </row>
    <row r="284" spans="1:81" ht="15.75" x14ac:dyDescent="0.25">
      <c r="A284" s="20"/>
      <c r="B284" s="29"/>
      <c r="C284" s="29"/>
      <c r="D284" s="29"/>
      <c r="E284" s="29"/>
      <c r="F284" s="26"/>
      <c r="G284" s="13"/>
      <c r="H284" s="20"/>
      <c r="I284" s="22"/>
      <c r="J284" s="22"/>
      <c r="K284" s="22"/>
      <c r="L284" s="22"/>
      <c r="M284" s="24"/>
      <c r="N284" s="22"/>
      <c r="O284" s="20"/>
      <c r="P284" s="12"/>
      <c r="Q284" s="12"/>
      <c r="R284" s="12"/>
      <c r="S284" s="12"/>
      <c r="T284" s="12"/>
      <c r="U284" s="12"/>
      <c r="V284" s="12"/>
      <c r="W284" s="12"/>
      <c r="X284" s="12"/>
      <c r="Y284" s="12"/>
      <c r="Z284" s="12"/>
      <c r="AA284" s="12"/>
      <c r="AB284" s="12"/>
      <c r="AC284" s="12"/>
      <c r="AD284" s="12"/>
      <c r="AE284" s="12"/>
      <c r="AF284" s="12"/>
      <c r="AG284" s="12"/>
      <c r="AH284" s="12"/>
      <c r="AI284" s="12"/>
      <c r="AJ284" s="12"/>
      <c r="AK284" s="12"/>
      <c r="AL284" s="12"/>
      <c r="AM284" s="12"/>
      <c r="AN284" s="12"/>
      <c r="AO284" s="12"/>
      <c r="AP284" s="12"/>
      <c r="AQ284" s="12"/>
      <c r="AR284" s="12"/>
      <c r="AS284" s="12"/>
      <c r="AT284" s="12"/>
      <c r="AU284" s="12"/>
      <c r="AV284" s="12"/>
      <c r="AW284" s="12"/>
      <c r="AX284" s="12"/>
      <c r="AY284" s="12"/>
      <c r="AZ284" s="12"/>
      <c r="BA284" s="12"/>
      <c r="BB284" s="12"/>
      <c r="BC284" s="12"/>
      <c r="BD284" s="12"/>
      <c r="BE284" s="12"/>
      <c r="BF284" s="12"/>
      <c r="BG284" s="12"/>
      <c r="BH284" s="12"/>
      <c r="BI284" s="12"/>
      <c r="BJ284" s="12"/>
      <c r="BK284" s="12"/>
      <c r="BL284" s="12"/>
      <c r="BM284" s="12"/>
      <c r="BN284" s="12"/>
      <c r="BO284" s="12"/>
      <c r="BP284" s="12"/>
      <c r="BQ284" s="12"/>
      <c r="BR284" s="12"/>
      <c r="BS284" s="12"/>
      <c r="BT284" s="12"/>
      <c r="BU284" s="12"/>
      <c r="BV284" s="12"/>
      <c r="BW284" s="12"/>
      <c r="BX284" s="12"/>
      <c r="BY284" s="12"/>
      <c r="BZ284" s="12"/>
      <c r="CA284" s="12"/>
      <c r="CB284" s="12"/>
      <c r="CC284" s="12"/>
    </row>
    <row r="285" spans="1:81" ht="15.75" x14ac:dyDescent="0.25">
      <c r="A285" s="20"/>
      <c r="B285" s="29"/>
      <c r="C285" s="29"/>
      <c r="D285" s="29"/>
      <c r="E285" s="29"/>
      <c r="F285" s="26"/>
      <c r="G285" s="13"/>
      <c r="H285" s="20"/>
      <c r="I285" s="22"/>
      <c r="J285" s="22"/>
      <c r="K285" s="22"/>
      <c r="L285" s="22"/>
      <c r="M285" s="24"/>
      <c r="N285" s="22"/>
      <c r="O285" s="20"/>
      <c r="P285" s="12"/>
      <c r="Q285" s="12"/>
      <c r="R285" s="12"/>
      <c r="S285" s="12"/>
      <c r="T285" s="12"/>
      <c r="U285" s="12"/>
      <c r="V285" s="12"/>
      <c r="W285" s="12"/>
      <c r="X285" s="12"/>
      <c r="Y285" s="12"/>
      <c r="Z285" s="12"/>
      <c r="AA285" s="12"/>
      <c r="AB285" s="12"/>
      <c r="AC285" s="12"/>
      <c r="AD285" s="12"/>
      <c r="AE285" s="12"/>
      <c r="AF285" s="12"/>
      <c r="AG285" s="12"/>
      <c r="AH285" s="12"/>
      <c r="AI285" s="12"/>
      <c r="AJ285" s="12"/>
      <c r="AK285" s="12"/>
      <c r="AL285" s="12"/>
      <c r="AM285" s="12"/>
      <c r="AN285" s="12"/>
      <c r="AO285" s="12"/>
      <c r="AP285" s="12"/>
      <c r="AQ285" s="12"/>
      <c r="AR285" s="12"/>
      <c r="AS285" s="12"/>
      <c r="AT285" s="12"/>
      <c r="AU285" s="12"/>
      <c r="AV285" s="12"/>
      <c r="AW285" s="12"/>
      <c r="AX285" s="12"/>
      <c r="AY285" s="12"/>
      <c r="AZ285" s="12"/>
      <c r="BA285" s="12"/>
      <c r="BB285" s="12"/>
      <c r="BC285" s="12"/>
      <c r="BD285" s="12"/>
      <c r="BE285" s="12"/>
      <c r="BF285" s="12"/>
      <c r="BG285" s="12"/>
      <c r="BH285" s="12"/>
      <c r="BI285" s="12"/>
      <c r="BJ285" s="12"/>
      <c r="BK285" s="12"/>
      <c r="BL285" s="12"/>
      <c r="BM285" s="12"/>
      <c r="BN285" s="12"/>
      <c r="BO285" s="12"/>
      <c r="BP285" s="12"/>
      <c r="BQ285" s="12"/>
      <c r="BR285" s="12"/>
      <c r="BS285" s="12"/>
      <c r="BT285" s="12"/>
      <c r="BU285" s="12"/>
      <c r="BV285" s="12"/>
      <c r="BW285" s="12"/>
      <c r="BX285" s="12"/>
      <c r="BY285" s="12"/>
      <c r="BZ285" s="12"/>
      <c r="CA285" s="12"/>
      <c r="CB285" s="12"/>
      <c r="CC285" s="12"/>
    </row>
    <row r="286" spans="1:81" ht="15.75" x14ac:dyDescent="0.25">
      <c r="A286" s="20"/>
      <c r="B286" s="29"/>
      <c r="C286" s="29"/>
      <c r="D286" s="29"/>
      <c r="E286" s="29"/>
      <c r="F286" s="26"/>
      <c r="G286" s="13"/>
      <c r="H286" s="20"/>
      <c r="I286" s="22"/>
      <c r="J286" s="22"/>
      <c r="K286" s="22"/>
      <c r="L286" s="22"/>
      <c r="M286" s="24"/>
      <c r="N286" s="22"/>
      <c r="O286" s="20"/>
      <c r="P286" s="12"/>
      <c r="Q286" s="12"/>
      <c r="R286" s="12"/>
      <c r="S286" s="12"/>
      <c r="T286" s="12"/>
      <c r="U286" s="12"/>
      <c r="V286" s="12"/>
      <c r="W286" s="12"/>
      <c r="X286" s="12"/>
      <c r="Y286" s="12"/>
      <c r="Z286" s="12"/>
      <c r="AA286" s="12"/>
      <c r="AB286" s="12"/>
      <c r="AC286" s="12"/>
      <c r="AD286" s="12"/>
      <c r="AE286" s="12"/>
      <c r="AF286" s="12"/>
      <c r="AG286" s="12"/>
      <c r="AH286" s="12"/>
      <c r="AI286" s="12"/>
      <c r="AJ286" s="12"/>
      <c r="AK286" s="12"/>
      <c r="AL286" s="12"/>
      <c r="AM286" s="12"/>
      <c r="AN286" s="12"/>
      <c r="AO286" s="12"/>
      <c r="AP286" s="12"/>
      <c r="AQ286" s="12"/>
      <c r="AR286" s="12"/>
      <c r="AS286" s="12"/>
      <c r="AT286" s="12"/>
      <c r="AU286" s="12"/>
      <c r="AV286" s="12"/>
      <c r="AW286" s="12"/>
      <c r="AX286" s="12"/>
      <c r="AY286" s="12"/>
      <c r="AZ286" s="12"/>
      <c r="BA286" s="12"/>
      <c r="BB286" s="12"/>
      <c r="BC286" s="12"/>
      <c r="BD286" s="12"/>
      <c r="BE286" s="12"/>
      <c r="BF286" s="12"/>
      <c r="BG286" s="12"/>
      <c r="BH286" s="12"/>
      <c r="BI286" s="12"/>
      <c r="BJ286" s="12"/>
      <c r="BK286" s="12"/>
      <c r="BL286" s="12"/>
      <c r="BM286" s="12"/>
      <c r="BN286" s="12"/>
      <c r="BO286" s="12"/>
      <c r="BP286" s="12"/>
      <c r="BQ286" s="12"/>
      <c r="BR286" s="12"/>
      <c r="BS286" s="12"/>
      <c r="BT286" s="12"/>
      <c r="BU286" s="12"/>
      <c r="BV286" s="12"/>
      <c r="BW286" s="12"/>
      <c r="BX286" s="12"/>
      <c r="BY286" s="12"/>
      <c r="BZ286" s="12"/>
      <c r="CA286" s="12"/>
      <c r="CB286" s="12"/>
      <c r="CC286" s="12"/>
    </row>
    <row r="287" spans="1:81" ht="15.75" x14ac:dyDescent="0.25">
      <c r="A287" s="20"/>
      <c r="B287" s="29"/>
      <c r="C287" s="29"/>
      <c r="D287" s="29"/>
      <c r="E287" s="29"/>
      <c r="F287" s="26"/>
      <c r="G287" s="13"/>
      <c r="H287" s="20"/>
      <c r="I287" s="22"/>
      <c r="J287" s="22"/>
      <c r="K287" s="22"/>
      <c r="L287" s="22"/>
      <c r="M287" s="24"/>
      <c r="N287" s="22"/>
      <c r="O287" s="20"/>
      <c r="P287" s="12"/>
      <c r="Q287" s="12"/>
      <c r="R287" s="12"/>
      <c r="S287" s="12"/>
      <c r="T287" s="12"/>
      <c r="U287" s="12"/>
      <c r="V287" s="12"/>
      <c r="W287" s="12"/>
      <c r="X287" s="12"/>
      <c r="Y287" s="12"/>
      <c r="Z287" s="12"/>
      <c r="AA287" s="12"/>
      <c r="AB287" s="12"/>
      <c r="AC287" s="12"/>
      <c r="AD287" s="12"/>
      <c r="AE287" s="12"/>
      <c r="AF287" s="12"/>
      <c r="AG287" s="12"/>
      <c r="AH287" s="12"/>
      <c r="AI287" s="12"/>
      <c r="AJ287" s="12"/>
      <c r="AK287" s="12"/>
      <c r="AL287" s="12"/>
      <c r="AM287" s="12"/>
      <c r="AN287" s="12"/>
      <c r="AO287" s="12"/>
      <c r="AP287" s="12"/>
      <c r="AQ287" s="12"/>
      <c r="AR287" s="12"/>
      <c r="AS287" s="12"/>
      <c r="AT287" s="12"/>
      <c r="AU287" s="12"/>
      <c r="AV287" s="12"/>
      <c r="AW287" s="12"/>
      <c r="AX287" s="12"/>
      <c r="AY287" s="12"/>
      <c r="AZ287" s="12"/>
      <c r="BA287" s="12"/>
      <c r="BB287" s="12"/>
      <c r="BC287" s="12"/>
      <c r="BD287" s="12"/>
      <c r="BE287" s="12"/>
      <c r="BF287" s="12"/>
      <c r="BG287" s="12"/>
      <c r="BH287" s="12"/>
      <c r="BI287" s="12"/>
      <c r="BJ287" s="12"/>
      <c r="BK287" s="12"/>
      <c r="BL287" s="12"/>
      <c r="BM287" s="12"/>
      <c r="BN287" s="12"/>
      <c r="BO287" s="12"/>
      <c r="BP287" s="12"/>
      <c r="BQ287" s="12"/>
      <c r="BR287" s="12"/>
      <c r="BS287" s="12"/>
      <c r="BT287" s="12"/>
      <c r="BU287" s="12"/>
      <c r="BV287" s="12"/>
      <c r="BW287" s="12"/>
      <c r="BX287" s="12"/>
      <c r="BY287" s="12"/>
      <c r="BZ287" s="12"/>
      <c r="CA287" s="12"/>
      <c r="CB287" s="12"/>
      <c r="CC287" s="12"/>
    </row>
    <row r="288" spans="1:81" ht="15.75" x14ac:dyDescent="0.25">
      <c r="A288" s="20"/>
      <c r="B288" s="29"/>
      <c r="C288" s="29"/>
      <c r="D288" s="29"/>
      <c r="E288" s="29"/>
      <c r="F288" s="26"/>
      <c r="G288" s="13"/>
      <c r="H288" s="20"/>
      <c r="I288" s="22"/>
      <c r="J288" s="22"/>
      <c r="K288" s="22"/>
      <c r="L288" s="22"/>
      <c r="M288" s="24"/>
      <c r="N288" s="22"/>
      <c r="O288" s="20"/>
      <c r="P288" s="12"/>
      <c r="Q288" s="12"/>
      <c r="R288" s="12"/>
      <c r="S288" s="12"/>
      <c r="T288" s="12"/>
      <c r="U288" s="12"/>
      <c r="V288" s="12"/>
      <c r="W288" s="12"/>
      <c r="X288" s="12"/>
      <c r="Y288" s="12"/>
      <c r="Z288" s="12"/>
      <c r="AA288" s="12"/>
      <c r="AB288" s="12"/>
      <c r="AC288" s="12"/>
      <c r="AD288" s="12"/>
      <c r="AE288" s="12"/>
      <c r="AF288" s="12"/>
      <c r="AG288" s="12"/>
      <c r="AH288" s="12"/>
      <c r="AI288" s="12"/>
      <c r="AJ288" s="12"/>
      <c r="AK288" s="12"/>
      <c r="AL288" s="12"/>
      <c r="AM288" s="12"/>
      <c r="AN288" s="12"/>
      <c r="AO288" s="12"/>
      <c r="AP288" s="12"/>
      <c r="AQ288" s="12"/>
      <c r="AR288" s="12"/>
      <c r="AS288" s="12"/>
      <c r="AT288" s="12"/>
      <c r="AU288" s="12"/>
      <c r="AV288" s="12"/>
      <c r="AW288" s="12"/>
      <c r="AX288" s="12"/>
      <c r="AY288" s="12"/>
      <c r="AZ288" s="12"/>
      <c r="BA288" s="12"/>
      <c r="BB288" s="12"/>
      <c r="BC288" s="12"/>
      <c r="BD288" s="12"/>
      <c r="BE288" s="12"/>
      <c r="BF288" s="12"/>
      <c r="BG288" s="12"/>
      <c r="BH288" s="12"/>
      <c r="BI288" s="12"/>
      <c r="BJ288" s="12"/>
      <c r="BK288" s="12"/>
      <c r="BL288" s="12"/>
      <c r="BM288" s="12"/>
      <c r="BN288" s="12"/>
      <c r="BO288" s="12"/>
      <c r="BP288" s="12"/>
      <c r="BQ288" s="12"/>
      <c r="BR288" s="12"/>
      <c r="BS288" s="12"/>
      <c r="BT288" s="12"/>
      <c r="BU288" s="12"/>
      <c r="BV288" s="12"/>
      <c r="BW288" s="12"/>
      <c r="BX288" s="12"/>
      <c r="BY288" s="12"/>
      <c r="BZ288" s="12"/>
      <c r="CA288" s="12"/>
      <c r="CB288" s="12"/>
      <c r="CC288" s="12"/>
    </row>
    <row r="289" spans="1:81" ht="15.75" x14ac:dyDescent="0.25">
      <c r="A289" s="20"/>
      <c r="B289" s="29"/>
      <c r="C289" s="29"/>
      <c r="D289" s="29"/>
      <c r="E289" s="29"/>
      <c r="F289" s="26"/>
      <c r="G289" s="13"/>
      <c r="H289" s="20"/>
      <c r="I289" s="22"/>
      <c r="J289" s="22"/>
      <c r="K289" s="22"/>
      <c r="L289" s="22"/>
      <c r="M289" s="24"/>
      <c r="N289" s="22"/>
      <c r="O289" s="20"/>
      <c r="P289" s="12"/>
      <c r="Q289" s="12"/>
      <c r="R289" s="12"/>
      <c r="S289" s="12"/>
      <c r="T289" s="12"/>
      <c r="U289" s="12"/>
      <c r="V289" s="12"/>
      <c r="W289" s="12"/>
      <c r="X289" s="12"/>
      <c r="Y289" s="12"/>
      <c r="Z289" s="12"/>
      <c r="AA289" s="12"/>
      <c r="AB289" s="12"/>
      <c r="AC289" s="12"/>
      <c r="AD289" s="12"/>
      <c r="AE289" s="12"/>
      <c r="AF289" s="12"/>
      <c r="AG289" s="12"/>
      <c r="AH289" s="12"/>
      <c r="AI289" s="12"/>
      <c r="AJ289" s="12"/>
      <c r="AK289" s="12"/>
      <c r="AL289" s="12"/>
      <c r="AM289" s="12"/>
      <c r="AN289" s="12"/>
      <c r="AO289" s="12"/>
      <c r="AP289" s="12"/>
      <c r="AQ289" s="12"/>
      <c r="AR289" s="12"/>
      <c r="AS289" s="12"/>
      <c r="AT289" s="12"/>
      <c r="AU289" s="12"/>
      <c r="AV289" s="12"/>
      <c r="AW289" s="12"/>
      <c r="AX289" s="12"/>
      <c r="AY289" s="12"/>
      <c r="AZ289" s="12"/>
      <c r="BA289" s="12"/>
      <c r="BB289" s="12"/>
      <c r="BC289" s="12"/>
      <c r="BD289" s="12"/>
      <c r="BE289" s="12"/>
      <c r="BF289" s="12"/>
      <c r="BG289" s="12"/>
      <c r="BH289" s="12"/>
      <c r="BI289" s="12"/>
      <c r="BJ289" s="12"/>
      <c r="BK289" s="12"/>
      <c r="BL289" s="12"/>
      <c r="BM289" s="12"/>
      <c r="BN289" s="12"/>
      <c r="BO289" s="12"/>
      <c r="BP289" s="12"/>
      <c r="BQ289" s="12"/>
      <c r="BR289" s="12"/>
      <c r="BS289" s="12"/>
      <c r="BT289" s="12"/>
      <c r="BU289" s="12"/>
      <c r="BV289" s="12"/>
      <c r="BW289" s="12"/>
      <c r="BX289" s="12"/>
      <c r="BY289" s="12"/>
      <c r="BZ289" s="12"/>
      <c r="CA289" s="12"/>
      <c r="CB289" s="12"/>
      <c r="CC289" s="12"/>
    </row>
    <row r="290" spans="1:81" ht="15.75" x14ac:dyDescent="0.25">
      <c r="A290" s="20"/>
      <c r="B290" s="29"/>
      <c r="C290" s="29"/>
      <c r="D290" s="29"/>
      <c r="E290" s="29"/>
      <c r="F290" s="26"/>
      <c r="G290" s="13"/>
      <c r="H290" s="20"/>
      <c r="I290" s="22"/>
      <c r="J290" s="22"/>
      <c r="K290" s="22"/>
      <c r="L290" s="22"/>
      <c r="M290" s="24"/>
      <c r="N290" s="22"/>
      <c r="O290" s="20"/>
      <c r="P290" s="12"/>
      <c r="Q290" s="12"/>
      <c r="R290" s="12"/>
      <c r="S290" s="12"/>
      <c r="T290" s="12"/>
      <c r="U290" s="12"/>
      <c r="V290" s="12"/>
      <c r="W290" s="12"/>
      <c r="X290" s="12"/>
      <c r="Y290" s="12"/>
      <c r="Z290" s="12"/>
      <c r="AA290" s="12"/>
      <c r="AB290" s="12"/>
      <c r="AC290" s="12"/>
      <c r="AD290" s="12"/>
      <c r="AE290" s="12"/>
      <c r="AF290" s="12"/>
      <c r="AG290" s="12"/>
      <c r="AH290" s="12"/>
      <c r="AI290" s="12"/>
      <c r="AJ290" s="12"/>
      <c r="AK290" s="12"/>
      <c r="AL290" s="12"/>
      <c r="AM290" s="12"/>
      <c r="AN290" s="12"/>
      <c r="AO290" s="12"/>
      <c r="AP290" s="12"/>
      <c r="AQ290" s="12"/>
      <c r="AR290" s="12"/>
      <c r="AS290" s="12"/>
      <c r="AT290" s="12"/>
      <c r="AU290" s="12"/>
      <c r="AV290" s="12"/>
      <c r="AW290" s="12"/>
      <c r="AX290" s="12"/>
      <c r="AY290" s="12"/>
      <c r="AZ290" s="12"/>
      <c r="BA290" s="12"/>
      <c r="BB290" s="12"/>
      <c r="BC290" s="12"/>
      <c r="BD290" s="12"/>
      <c r="BE290" s="12"/>
      <c r="BF290" s="12"/>
      <c r="BG290" s="12"/>
      <c r="BH290" s="12"/>
      <c r="BI290" s="12"/>
      <c r="BJ290" s="12"/>
      <c r="BK290" s="12"/>
      <c r="BL290" s="12"/>
      <c r="BM290" s="12"/>
      <c r="BN290" s="12"/>
      <c r="BO290" s="12"/>
      <c r="BP290" s="12"/>
      <c r="BQ290" s="12"/>
      <c r="BR290" s="12"/>
      <c r="BS290" s="12"/>
      <c r="BT290" s="12"/>
      <c r="BU290" s="12"/>
      <c r="BV290" s="12"/>
      <c r="BW290" s="12"/>
      <c r="BX290" s="12"/>
      <c r="BY290" s="12"/>
      <c r="BZ290" s="12"/>
      <c r="CA290" s="12"/>
      <c r="CB290" s="12"/>
      <c r="CC290" s="12"/>
    </row>
    <row r="291" spans="1:81" ht="15.75" x14ac:dyDescent="0.25">
      <c r="A291" s="20"/>
      <c r="B291" s="29"/>
      <c r="C291" s="29"/>
      <c r="D291" s="29"/>
      <c r="E291" s="29"/>
      <c r="F291" s="26"/>
      <c r="G291" s="13"/>
      <c r="H291" s="20"/>
      <c r="I291" s="22"/>
      <c r="J291" s="22"/>
      <c r="K291" s="22"/>
      <c r="L291" s="22"/>
      <c r="M291" s="24"/>
      <c r="N291" s="22"/>
      <c r="O291" s="20"/>
      <c r="P291" s="12"/>
      <c r="Q291" s="12"/>
      <c r="R291" s="12"/>
      <c r="S291" s="12"/>
      <c r="T291" s="12"/>
      <c r="U291" s="12"/>
      <c r="V291" s="12"/>
      <c r="W291" s="12"/>
      <c r="X291" s="12"/>
      <c r="Y291" s="12"/>
      <c r="Z291" s="12"/>
      <c r="AA291" s="12"/>
      <c r="AB291" s="12"/>
      <c r="AC291" s="12"/>
      <c r="AD291" s="12"/>
      <c r="AE291" s="12"/>
      <c r="AF291" s="12"/>
      <c r="AG291" s="12"/>
      <c r="AH291" s="12"/>
      <c r="AI291" s="12"/>
      <c r="AJ291" s="12"/>
      <c r="AK291" s="12"/>
      <c r="AL291" s="12"/>
      <c r="AM291" s="12"/>
      <c r="AN291" s="12"/>
      <c r="AO291" s="12"/>
      <c r="AP291" s="12"/>
      <c r="AQ291" s="12"/>
      <c r="AR291" s="12"/>
      <c r="AS291" s="12"/>
      <c r="AT291" s="12"/>
      <c r="AU291" s="12"/>
      <c r="AV291" s="12"/>
      <c r="AW291" s="12"/>
      <c r="AX291" s="12"/>
      <c r="AY291" s="12"/>
      <c r="AZ291" s="12"/>
      <c r="BA291" s="12"/>
      <c r="BB291" s="12"/>
      <c r="BC291" s="12"/>
      <c r="BD291" s="12"/>
      <c r="BE291" s="12"/>
      <c r="BF291" s="12"/>
      <c r="BG291" s="12"/>
      <c r="BH291" s="12"/>
      <c r="BI291" s="12"/>
      <c r="BJ291" s="12"/>
      <c r="BK291" s="12"/>
      <c r="BL291" s="12"/>
      <c r="BM291" s="12"/>
      <c r="BN291" s="12"/>
      <c r="BO291" s="12"/>
      <c r="BP291" s="12"/>
      <c r="BQ291" s="12"/>
      <c r="BR291" s="12"/>
      <c r="BS291" s="12"/>
      <c r="BT291" s="12"/>
      <c r="BU291" s="12"/>
      <c r="BV291" s="12"/>
      <c r="BW291" s="12"/>
      <c r="BX291" s="12"/>
      <c r="BY291" s="12"/>
      <c r="BZ291" s="12"/>
      <c r="CA291" s="12"/>
      <c r="CB291" s="12"/>
      <c r="CC291" s="12"/>
    </row>
    <row r="292" spans="1:81" ht="15.75" x14ac:dyDescent="0.25">
      <c r="A292" s="20"/>
      <c r="B292" s="29"/>
      <c r="C292" s="29"/>
      <c r="D292" s="29"/>
      <c r="E292" s="29"/>
      <c r="F292" s="26"/>
      <c r="G292" s="13"/>
      <c r="H292" s="20"/>
      <c r="I292" s="22"/>
      <c r="J292" s="22"/>
      <c r="K292" s="22"/>
      <c r="L292" s="22"/>
      <c r="M292" s="24"/>
      <c r="N292" s="22"/>
      <c r="O292" s="20"/>
      <c r="P292" s="12"/>
      <c r="Q292" s="12"/>
      <c r="R292" s="12"/>
      <c r="S292" s="12"/>
      <c r="T292" s="12"/>
      <c r="U292" s="12"/>
      <c r="V292" s="12"/>
      <c r="W292" s="12"/>
      <c r="X292" s="12"/>
      <c r="Y292" s="12"/>
      <c r="Z292" s="12"/>
      <c r="AA292" s="12"/>
      <c r="AB292" s="12"/>
      <c r="AC292" s="12"/>
      <c r="AD292" s="12"/>
      <c r="AE292" s="12"/>
      <c r="AF292" s="12"/>
      <c r="AG292" s="12"/>
      <c r="AH292" s="12"/>
      <c r="AI292" s="12"/>
      <c r="AJ292" s="12"/>
      <c r="AK292" s="12"/>
      <c r="AL292" s="12"/>
      <c r="AM292" s="12"/>
      <c r="AN292" s="12"/>
      <c r="AO292" s="12"/>
      <c r="AP292" s="12"/>
      <c r="AQ292" s="12"/>
      <c r="AR292" s="12"/>
      <c r="AS292" s="12"/>
      <c r="AT292" s="12"/>
      <c r="AU292" s="12"/>
      <c r="AV292" s="12"/>
      <c r="AW292" s="12"/>
      <c r="AX292" s="12"/>
      <c r="AY292" s="12"/>
      <c r="AZ292" s="12"/>
      <c r="BA292" s="12"/>
      <c r="BB292" s="12"/>
      <c r="BC292" s="12"/>
      <c r="BD292" s="12"/>
      <c r="BE292" s="12"/>
      <c r="BF292" s="12"/>
      <c r="BG292" s="12"/>
      <c r="BH292" s="12"/>
      <c r="BI292" s="12"/>
      <c r="BJ292" s="12"/>
      <c r="BK292" s="12"/>
      <c r="BL292" s="12"/>
      <c r="BM292" s="12"/>
      <c r="BN292" s="12"/>
      <c r="BO292" s="12"/>
      <c r="BP292" s="12"/>
      <c r="BQ292" s="12"/>
      <c r="BR292" s="12"/>
      <c r="BS292" s="12"/>
      <c r="BT292" s="12"/>
      <c r="BU292" s="12"/>
      <c r="BV292" s="12"/>
      <c r="BW292" s="12"/>
      <c r="BX292" s="12"/>
      <c r="BY292" s="12"/>
      <c r="BZ292" s="12"/>
      <c r="CA292" s="12"/>
      <c r="CB292" s="12"/>
      <c r="CC292" s="12"/>
    </row>
    <row r="293" spans="1:81" ht="15.75" x14ac:dyDescent="0.25">
      <c r="A293" s="20"/>
      <c r="B293" s="29"/>
      <c r="C293" s="29"/>
      <c r="D293" s="29"/>
      <c r="E293" s="29"/>
      <c r="F293" s="26"/>
      <c r="G293" s="13"/>
      <c r="H293" s="20"/>
      <c r="I293" s="22"/>
      <c r="J293" s="22"/>
      <c r="K293" s="22"/>
      <c r="L293" s="22"/>
      <c r="M293" s="24"/>
      <c r="N293" s="22"/>
      <c r="O293" s="20"/>
      <c r="P293" s="12"/>
      <c r="Q293" s="12"/>
      <c r="R293" s="12"/>
      <c r="S293" s="12"/>
      <c r="T293" s="12"/>
      <c r="U293" s="12"/>
      <c r="V293" s="12"/>
      <c r="W293" s="12"/>
      <c r="X293" s="12"/>
      <c r="Y293" s="12"/>
      <c r="Z293" s="12"/>
      <c r="AA293" s="12"/>
      <c r="AB293" s="12"/>
      <c r="AC293" s="12"/>
      <c r="AD293" s="12"/>
      <c r="AE293" s="12"/>
      <c r="AF293" s="12"/>
      <c r="AG293" s="12"/>
      <c r="AH293" s="12"/>
      <c r="AI293" s="12"/>
      <c r="AJ293" s="12"/>
      <c r="AK293" s="12"/>
      <c r="AL293" s="12"/>
      <c r="AM293" s="12"/>
      <c r="AN293" s="12"/>
      <c r="AO293" s="12"/>
      <c r="AP293" s="12"/>
      <c r="AQ293" s="12"/>
      <c r="AR293" s="12"/>
      <c r="AS293" s="12"/>
      <c r="AT293" s="12"/>
      <c r="AU293" s="12"/>
      <c r="AV293" s="12"/>
      <c r="AW293" s="12"/>
      <c r="AX293" s="12"/>
      <c r="AY293" s="12"/>
      <c r="AZ293" s="12"/>
      <c r="BA293" s="12"/>
      <c r="BB293" s="12"/>
      <c r="BC293" s="12"/>
      <c r="BD293" s="12"/>
      <c r="BE293" s="12"/>
      <c r="BF293" s="12"/>
      <c r="BG293" s="12"/>
      <c r="BH293" s="12"/>
      <c r="BI293" s="12"/>
      <c r="BJ293" s="12"/>
      <c r="BK293" s="12"/>
      <c r="BL293" s="12"/>
      <c r="BM293" s="12"/>
      <c r="BN293" s="12"/>
      <c r="BO293" s="12"/>
      <c r="BP293" s="12"/>
      <c r="BQ293" s="12"/>
      <c r="BR293" s="12"/>
      <c r="BS293" s="12"/>
      <c r="BT293" s="12"/>
      <c r="BU293" s="12"/>
      <c r="BV293" s="12"/>
      <c r="BW293" s="12"/>
      <c r="BX293" s="12"/>
      <c r="BY293" s="12"/>
      <c r="BZ293" s="12"/>
      <c r="CA293" s="12"/>
      <c r="CB293" s="12"/>
      <c r="CC293" s="12"/>
    </row>
    <row r="294" spans="1:81" ht="15.75" x14ac:dyDescent="0.25">
      <c r="A294" s="20"/>
      <c r="B294" s="29"/>
      <c r="C294" s="29"/>
      <c r="D294" s="29"/>
      <c r="E294" s="29"/>
      <c r="F294" s="26"/>
      <c r="G294" s="13"/>
      <c r="H294" s="20"/>
      <c r="I294" s="22"/>
      <c r="J294" s="22"/>
      <c r="K294" s="22"/>
      <c r="L294" s="22"/>
      <c r="M294" s="24"/>
      <c r="N294" s="22"/>
      <c r="O294" s="20"/>
      <c r="P294" s="12"/>
      <c r="Q294" s="12"/>
      <c r="R294" s="12"/>
      <c r="S294" s="12"/>
      <c r="T294" s="12"/>
      <c r="U294" s="12"/>
      <c r="V294" s="12"/>
      <c r="W294" s="12"/>
      <c r="X294" s="12"/>
      <c r="Y294" s="12"/>
      <c r="Z294" s="12"/>
      <c r="AA294" s="12"/>
      <c r="AB294" s="12"/>
      <c r="AC294" s="12"/>
      <c r="AD294" s="12"/>
      <c r="AE294" s="12"/>
      <c r="AF294" s="12"/>
      <c r="AG294" s="12"/>
      <c r="AH294" s="12"/>
      <c r="AI294" s="12"/>
      <c r="AJ294" s="12"/>
      <c r="AK294" s="12"/>
      <c r="AL294" s="12"/>
      <c r="AM294" s="12"/>
      <c r="AN294" s="12"/>
      <c r="AO294" s="12"/>
      <c r="AP294" s="12"/>
      <c r="AQ294" s="12"/>
      <c r="AR294" s="12"/>
      <c r="AS294" s="12"/>
      <c r="AT294" s="12"/>
      <c r="AU294" s="12"/>
      <c r="AV294" s="12"/>
      <c r="AW294" s="12"/>
      <c r="AX294" s="12"/>
      <c r="AY294" s="12"/>
      <c r="AZ294" s="12"/>
      <c r="BA294" s="12"/>
      <c r="BB294" s="12"/>
      <c r="BC294" s="12"/>
      <c r="BD294" s="12"/>
      <c r="BE294" s="12"/>
      <c r="BF294" s="12"/>
      <c r="BG294" s="12"/>
      <c r="BH294" s="12"/>
      <c r="BI294" s="12"/>
      <c r="BJ294" s="12"/>
      <c r="BK294" s="12"/>
      <c r="BL294" s="12"/>
      <c r="BM294" s="12"/>
      <c r="BN294" s="12"/>
      <c r="BO294" s="12"/>
      <c r="BP294" s="12"/>
      <c r="BQ294" s="12"/>
      <c r="BR294" s="12"/>
      <c r="BS294" s="12"/>
      <c r="BT294" s="12"/>
      <c r="BU294" s="12"/>
      <c r="BV294" s="12"/>
      <c r="BW294" s="12"/>
      <c r="BX294" s="12"/>
      <c r="BY294" s="12"/>
      <c r="BZ294" s="12"/>
      <c r="CA294" s="12"/>
      <c r="CB294" s="12"/>
      <c r="CC294" s="12"/>
    </row>
    <row r="295" spans="1:81" ht="15.75" x14ac:dyDescent="0.25">
      <c r="A295" s="20"/>
      <c r="B295" s="29"/>
      <c r="C295" s="29"/>
      <c r="D295" s="29"/>
      <c r="E295" s="29"/>
      <c r="F295" s="26"/>
      <c r="G295" s="13"/>
      <c r="H295" s="20"/>
      <c r="I295" s="22"/>
      <c r="J295" s="22"/>
      <c r="K295" s="22"/>
      <c r="L295" s="22"/>
      <c r="M295" s="24"/>
      <c r="N295" s="22"/>
      <c r="O295" s="20"/>
      <c r="P295" s="12"/>
      <c r="Q295" s="12"/>
      <c r="R295" s="12"/>
      <c r="S295" s="12"/>
      <c r="T295" s="12"/>
      <c r="U295" s="12"/>
      <c r="V295" s="12"/>
      <c r="W295" s="12"/>
      <c r="X295" s="12"/>
      <c r="Y295" s="12"/>
      <c r="Z295" s="12"/>
      <c r="AA295" s="12"/>
      <c r="AB295" s="12"/>
      <c r="AC295" s="12"/>
      <c r="AD295" s="12"/>
      <c r="AE295" s="12"/>
      <c r="AF295" s="12"/>
      <c r="AG295" s="12"/>
      <c r="AH295" s="12"/>
      <c r="AI295" s="12"/>
      <c r="AJ295" s="12"/>
      <c r="AK295" s="12"/>
      <c r="AL295" s="12"/>
      <c r="AM295" s="12"/>
      <c r="AN295" s="12"/>
      <c r="AO295" s="12"/>
      <c r="AP295" s="12"/>
      <c r="AQ295" s="12"/>
      <c r="AR295" s="12"/>
      <c r="AS295" s="12"/>
      <c r="AT295" s="12"/>
      <c r="AU295" s="12"/>
      <c r="AV295" s="12"/>
      <c r="AW295" s="12"/>
      <c r="AX295" s="12"/>
      <c r="AY295" s="12"/>
      <c r="AZ295" s="12"/>
      <c r="BA295" s="12"/>
      <c r="BB295" s="12"/>
      <c r="BC295" s="12"/>
      <c r="BD295" s="12"/>
      <c r="BE295" s="12"/>
      <c r="BF295" s="12"/>
      <c r="BG295" s="12"/>
      <c r="BH295" s="12"/>
      <c r="BI295" s="12"/>
      <c r="BJ295" s="12"/>
      <c r="BK295" s="12"/>
      <c r="BL295" s="12"/>
      <c r="BM295" s="12"/>
      <c r="BN295" s="12"/>
      <c r="BO295" s="12"/>
      <c r="BP295" s="12"/>
      <c r="BQ295" s="12"/>
      <c r="BR295" s="12"/>
      <c r="BS295" s="12"/>
      <c r="BT295" s="12"/>
      <c r="BU295" s="12"/>
      <c r="BV295" s="12"/>
      <c r="BW295" s="12"/>
      <c r="BX295" s="12"/>
      <c r="BY295" s="12"/>
      <c r="BZ295" s="12"/>
      <c r="CA295" s="12"/>
      <c r="CB295" s="12"/>
      <c r="CC295" s="12"/>
    </row>
    <row r="296" spans="1:81" ht="15.75" x14ac:dyDescent="0.25">
      <c r="A296" s="20"/>
      <c r="B296" s="29"/>
      <c r="C296" s="29"/>
      <c r="D296" s="29"/>
      <c r="E296" s="29"/>
      <c r="F296" s="26"/>
      <c r="G296" s="13"/>
      <c r="H296" s="20"/>
      <c r="I296" s="22"/>
      <c r="J296" s="22"/>
      <c r="K296" s="22"/>
      <c r="L296" s="22"/>
      <c r="M296" s="24"/>
      <c r="N296" s="22"/>
      <c r="O296" s="20"/>
      <c r="P296" s="12"/>
      <c r="Q296" s="12"/>
      <c r="R296" s="12"/>
      <c r="S296" s="12"/>
      <c r="T296" s="12"/>
      <c r="U296" s="12"/>
      <c r="V296" s="12"/>
      <c r="W296" s="12"/>
      <c r="X296" s="12"/>
      <c r="Y296" s="12"/>
      <c r="Z296" s="12"/>
      <c r="AA296" s="12"/>
      <c r="AB296" s="12"/>
      <c r="AC296" s="12"/>
      <c r="AD296" s="12"/>
      <c r="AE296" s="12"/>
      <c r="AF296" s="12"/>
      <c r="AG296" s="12"/>
      <c r="AH296" s="12"/>
      <c r="AI296" s="12"/>
      <c r="AJ296" s="12"/>
      <c r="AK296" s="12"/>
      <c r="AL296" s="12"/>
      <c r="AM296" s="12"/>
      <c r="AN296" s="12"/>
      <c r="AO296" s="12"/>
      <c r="AP296" s="12"/>
      <c r="AQ296" s="12"/>
      <c r="AR296" s="12"/>
      <c r="AS296" s="12"/>
      <c r="AT296" s="12"/>
      <c r="AU296" s="12"/>
      <c r="AV296" s="12"/>
      <c r="AW296" s="12"/>
      <c r="AX296" s="12"/>
      <c r="AY296" s="12"/>
      <c r="AZ296" s="12"/>
      <c r="BA296" s="12"/>
      <c r="BB296" s="12"/>
      <c r="BC296" s="12"/>
      <c r="BD296" s="12"/>
      <c r="BE296" s="12"/>
      <c r="BF296" s="12"/>
      <c r="BG296" s="12"/>
      <c r="BH296" s="12"/>
      <c r="BI296" s="12"/>
      <c r="BJ296" s="12"/>
      <c r="BK296" s="12"/>
      <c r="BL296" s="12"/>
      <c r="BM296" s="12"/>
      <c r="BN296" s="12"/>
      <c r="BO296" s="12"/>
      <c r="BP296" s="12"/>
      <c r="BQ296" s="12"/>
      <c r="BR296" s="12"/>
      <c r="BS296" s="12"/>
      <c r="BT296" s="12"/>
      <c r="BU296" s="12"/>
      <c r="BV296" s="12"/>
      <c r="BW296" s="12"/>
      <c r="BX296" s="12"/>
      <c r="BY296" s="12"/>
      <c r="BZ296" s="12"/>
      <c r="CA296" s="12"/>
      <c r="CB296" s="12"/>
      <c r="CC296" s="12"/>
    </row>
    <row r="297" spans="1:81" ht="15.75" x14ac:dyDescent="0.25">
      <c r="A297" s="20"/>
      <c r="B297" s="29"/>
      <c r="C297" s="29"/>
      <c r="D297" s="29"/>
      <c r="E297" s="29"/>
      <c r="F297" s="26"/>
      <c r="G297" s="13"/>
      <c r="H297" s="20"/>
      <c r="I297" s="22"/>
      <c r="J297" s="22"/>
      <c r="K297" s="22"/>
      <c r="L297" s="22"/>
      <c r="M297" s="24"/>
      <c r="N297" s="22"/>
      <c r="O297" s="20"/>
      <c r="P297" s="12"/>
      <c r="Q297" s="12"/>
      <c r="R297" s="12"/>
      <c r="S297" s="12"/>
      <c r="T297" s="12"/>
      <c r="U297" s="12"/>
      <c r="V297" s="12"/>
      <c r="W297" s="12"/>
      <c r="X297" s="12"/>
      <c r="Y297" s="12"/>
      <c r="Z297" s="12"/>
      <c r="AA297" s="12"/>
      <c r="AB297" s="12"/>
      <c r="AC297" s="12"/>
      <c r="AD297" s="12"/>
      <c r="AE297" s="12"/>
      <c r="AF297" s="12"/>
      <c r="AG297" s="12"/>
      <c r="AH297" s="12"/>
      <c r="AI297" s="12"/>
      <c r="AJ297" s="12"/>
      <c r="AK297" s="12"/>
      <c r="AL297" s="12"/>
      <c r="AM297" s="12"/>
      <c r="AN297" s="12"/>
      <c r="AO297" s="12"/>
      <c r="AP297" s="12"/>
      <c r="AQ297" s="12"/>
      <c r="AR297" s="12"/>
      <c r="AS297" s="12"/>
      <c r="AT297" s="12"/>
      <c r="AU297" s="12"/>
      <c r="AV297" s="12"/>
      <c r="AW297" s="12"/>
      <c r="AX297" s="12"/>
      <c r="AY297" s="12"/>
      <c r="AZ297" s="12"/>
      <c r="BA297" s="12"/>
      <c r="BB297" s="12"/>
      <c r="BC297" s="12"/>
      <c r="BD297" s="12"/>
      <c r="BE297" s="12"/>
      <c r="BF297" s="12"/>
      <c r="BG297" s="12"/>
      <c r="BH297" s="12"/>
      <c r="BI297" s="12"/>
      <c r="BJ297" s="12"/>
      <c r="BK297" s="12"/>
      <c r="BL297" s="12"/>
      <c r="BM297" s="12"/>
      <c r="BN297" s="12"/>
      <c r="BO297" s="12"/>
      <c r="BP297" s="12"/>
      <c r="BQ297" s="12"/>
      <c r="BR297" s="12"/>
      <c r="BS297" s="12"/>
      <c r="BT297" s="12"/>
      <c r="BU297" s="12"/>
      <c r="BV297" s="12"/>
      <c r="BW297" s="12"/>
      <c r="BX297" s="12"/>
      <c r="BY297" s="12"/>
      <c r="BZ297" s="12"/>
      <c r="CA297" s="12"/>
      <c r="CB297" s="12"/>
      <c r="CC297" s="12"/>
    </row>
    <row r="298" spans="1:81" ht="15.75" x14ac:dyDescent="0.25">
      <c r="A298" s="20"/>
      <c r="B298" s="29"/>
      <c r="C298" s="29"/>
      <c r="D298" s="29"/>
      <c r="E298" s="29"/>
      <c r="F298" s="26"/>
      <c r="G298" s="13"/>
      <c r="H298" s="20"/>
      <c r="I298" s="22"/>
      <c r="J298" s="22"/>
      <c r="K298" s="22"/>
      <c r="L298" s="22"/>
      <c r="M298" s="24"/>
      <c r="N298" s="22"/>
      <c r="O298" s="20"/>
      <c r="P298" s="12"/>
      <c r="Q298" s="12"/>
      <c r="R298" s="12"/>
      <c r="S298" s="12"/>
      <c r="T298" s="12"/>
      <c r="U298" s="12"/>
      <c r="V298" s="12"/>
      <c r="W298" s="12"/>
      <c r="X298" s="12"/>
      <c r="Y298" s="12"/>
      <c r="Z298" s="12"/>
      <c r="AA298" s="12"/>
      <c r="AB298" s="12"/>
      <c r="AC298" s="12"/>
      <c r="AD298" s="12"/>
      <c r="AE298" s="12"/>
      <c r="AF298" s="12"/>
      <c r="AG298" s="12"/>
      <c r="AH298" s="12"/>
      <c r="AI298" s="12"/>
      <c r="AJ298" s="12"/>
      <c r="AK298" s="12"/>
      <c r="AL298" s="12"/>
      <c r="AM298" s="12"/>
      <c r="AN298" s="12"/>
      <c r="AO298" s="12"/>
      <c r="AP298" s="12"/>
      <c r="AQ298" s="12"/>
      <c r="AR298" s="12"/>
      <c r="AS298" s="12"/>
      <c r="AT298" s="12"/>
      <c r="AU298" s="12"/>
      <c r="AV298" s="12"/>
      <c r="AW298" s="12"/>
      <c r="AX298" s="12"/>
      <c r="AY298" s="12"/>
      <c r="AZ298" s="12"/>
      <c r="BA298" s="12"/>
      <c r="BB298" s="12"/>
      <c r="BC298" s="12"/>
      <c r="BD298" s="12"/>
      <c r="BE298" s="12"/>
      <c r="BF298" s="12"/>
      <c r="BG298" s="12"/>
      <c r="BH298" s="12"/>
      <c r="BI298" s="12"/>
      <c r="BJ298" s="12"/>
      <c r="BK298" s="12"/>
      <c r="BL298" s="12"/>
      <c r="BM298" s="12"/>
      <c r="BN298" s="12"/>
      <c r="BO298" s="12"/>
      <c r="BP298" s="12"/>
      <c r="BQ298" s="12"/>
      <c r="BR298" s="12"/>
      <c r="BS298" s="12"/>
      <c r="BT298" s="12"/>
      <c r="BU298" s="12"/>
      <c r="BV298" s="12"/>
      <c r="BW298" s="12"/>
      <c r="BX298" s="12"/>
      <c r="BY298" s="12"/>
      <c r="BZ298" s="12"/>
      <c r="CA298" s="12"/>
      <c r="CB298" s="12"/>
      <c r="CC298" s="12"/>
    </row>
    <row r="299" spans="1:81" ht="15.75" x14ac:dyDescent="0.25">
      <c r="A299" s="20"/>
      <c r="B299" s="29"/>
      <c r="C299" s="29"/>
      <c r="D299" s="29"/>
      <c r="E299" s="29"/>
      <c r="F299" s="26"/>
      <c r="G299" s="13"/>
      <c r="H299" s="20"/>
      <c r="I299" s="22"/>
      <c r="J299" s="22"/>
      <c r="K299" s="22"/>
      <c r="L299" s="22"/>
      <c r="M299" s="24"/>
      <c r="N299" s="22"/>
      <c r="O299" s="20"/>
      <c r="P299" s="12"/>
      <c r="Q299" s="12"/>
      <c r="R299" s="12"/>
      <c r="S299" s="12"/>
      <c r="T299" s="12"/>
      <c r="U299" s="12"/>
      <c r="V299" s="12"/>
      <c r="W299" s="12"/>
      <c r="X299" s="12"/>
      <c r="Y299" s="12"/>
      <c r="Z299" s="12"/>
      <c r="AA299" s="12"/>
      <c r="AB299" s="12"/>
      <c r="AC299" s="12"/>
      <c r="AD299" s="12"/>
      <c r="AE299" s="12"/>
      <c r="AF299" s="12"/>
      <c r="AG299" s="12"/>
      <c r="AH299" s="12"/>
      <c r="AI299" s="12"/>
      <c r="AJ299" s="12"/>
      <c r="AK299" s="12"/>
      <c r="AL299" s="12"/>
      <c r="AM299" s="12"/>
      <c r="AN299" s="12"/>
      <c r="AO299" s="12"/>
      <c r="AP299" s="12"/>
      <c r="AQ299" s="12"/>
      <c r="AR299" s="12"/>
      <c r="AS299" s="12"/>
      <c r="AT299" s="12"/>
      <c r="AU299" s="12"/>
      <c r="AV299" s="12"/>
      <c r="AW299" s="12"/>
      <c r="AX299" s="12"/>
      <c r="AY299" s="12"/>
      <c r="AZ299" s="12"/>
      <c r="BA299" s="12"/>
      <c r="BB299" s="12"/>
      <c r="BC299" s="12"/>
      <c r="BD299" s="12"/>
      <c r="BE299" s="12"/>
      <c r="BF299" s="12"/>
      <c r="BG299" s="12"/>
      <c r="BH299" s="12"/>
      <c r="BI299" s="12"/>
      <c r="BJ299" s="12"/>
      <c r="BK299" s="12"/>
      <c r="BL299" s="12"/>
      <c r="BM299" s="12"/>
      <c r="BN299" s="12"/>
      <c r="BO299" s="12"/>
      <c r="BP299" s="12"/>
      <c r="BQ299" s="12"/>
      <c r="BR299" s="12"/>
      <c r="BS299" s="12"/>
      <c r="BT299" s="12"/>
      <c r="BU299" s="12"/>
      <c r="BV299" s="12"/>
      <c r="BW299" s="12"/>
      <c r="BX299" s="12"/>
      <c r="BY299" s="12"/>
      <c r="BZ299" s="12"/>
      <c r="CA299" s="12"/>
      <c r="CB299" s="12"/>
      <c r="CC299" s="12"/>
    </row>
    <row r="300" spans="1:81" ht="15.75" x14ac:dyDescent="0.25">
      <c r="A300" s="20"/>
      <c r="B300" s="29"/>
      <c r="C300" s="29"/>
      <c r="D300" s="29"/>
      <c r="E300" s="29"/>
      <c r="F300" s="26"/>
      <c r="G300" s="13"/>
      <c r="H300" s="20"/>
      <c r="I300" s="22"/>
      <c r="J300" s="22"/>
      <c r="K300" s="22"/>
      <c r="L300" s="22"/>
      <c r="M300" s="24"/>
      <c r="N300" s="22"/>
      <c r="O300" s="20"/>
      <c r="P300" s="12"/>
      <c r="Q300" s="12"/>
      <c r="R300" s="12"/>
      <c r="S300" s="12"/>
      <c r="T300" s="12"/>
      <c r="U300" s="12"/>
      <c r="V300" s="12"/>
      <c r="W300" s="12"/>
      <c r="X300" s="12"/>
      <c r="Y300" s="12"/>
      <c r="Z300" s="12"/>
      <c r="AA300" s="12"/>
      <c r="AB300" s="12"/>
      <c r="AC300" s="12"/>
      <c r="AD300" s="12"/>
      <c r="AE300" s="12"/>
      <c r="AF300" s="12"/>
      <c r="AG300" s="12"/>
      <c r="AH300" s="12"/>
      <c r="AI300" s="12"/>
      <c r="AJ300" s="12"/>
      <c r="AK300" s="12"/>
      <c r="AL300" s="12"/>
      <c r="AM300" s="12"/>
      <c r="AN300" s="12"/>
      <c r="AO300" s="12"/>
      <c r="AP300" s="12"/>
      <c r="AQ300" s="12"/>
      <c r="AR300" s="12"/>
      <c r="AS300" s="12"/>
      <c r="AT300" s="12"/>
      <c r="AU300" s="12"/>
      <c r="AV300" s="12"/>
      <c r="AW300" s="12"/>
      <c r="AX300" s="12"/>
      <c r="AY300" s="12"/>
      <c r="AZ300" s="12"/>
      <c r="BA300" s="12"/>
      <c r="BB300" s="12"/>
      <c r="BC300" s="12"/>
      <c r="BD300" s="12"/>
      <c r="BE300" s="12"/>
      <c r="BF300" s="12"/>
      <c r="BG300" s="12"/>
      <c r="BH300" s="12"/>
      <c r="BI300" s="12"/>
      <c r="BJ300" s="12"/>
      <c r="BK300" s="12"/>
      <c r="BL300" s="12"/>
      <c r="BM300" s="12"/>
      <c r="BN300" s="12"/>
      <c r="BO300" s="12"/>
      <c r="BP300" s="12"/>
      <c r="BQ300" s="12"/>
      <c r="BR300" s="12"/>
      <c r="BS300" s="12"/>
      <c r="BT300" s="12"/>
      <c r="BU300" s="12"/>
      <c r="BV300" s="12"/>
      <c r="BW300" s="12"/>
      <c r="BX300" s="12"/>
      <c r="BY300" s="12"/>
      <c r="BZ300" s="12"/>
      <c r="CA300" s="12"/>
      <c r="CB300" s="12"/>
      <c r="CC300" s="12"/>
    </row>
    <row r="301" spans="1:81" ht="15.75" x14ac:dyDescent="0.25">
      <c r="A301" s="20"/>
      <c r="B301" s="29"/>
      <c r="C301" s="29"/>
      <c r="D301" s="29"/>
      <c r="E301" s="29"/>
      <c r="F301" s="26"/>
      <c r="G301" s="13"/>
      <c r="H301" s="20"/>
      <c r="I301" s="22"/>
      <c r="J301" s="22"/>
      <c r="K301" s="22"/>
      <c r="L301" s="22"/>
      <c r="M301" s="24"/>
      <c r="N301" s="22"/>
      <c r="O301" s="20"/>
      <c r="P301" s="12"/>
      <c r="Q301" s="12"/>
      <c r="R301" s="12"/>
      <c r="S301" s="12"/>
      <c r="T301" s="12"/>
      <c r="U301" s="12"/>
      <c r="V301" s="12"/>
      <c r="W301" s="12"/>
      <c r="X301" s="12"/>
      <c r="Y301" s="12"/>
      <c r="Z301" s="12"/>
      <c r="AA301" s="12"/>
      <c r="AB301" s="12"/>
      <c r="AC301" s="12"/>
      <c r="AD301" s="12"/>
      <c r="AE301" s="12"/>
      <c r="AF301" s="12"/>
      <c r="AG301" s="12"/>
      <c r="AH301" s="12"/>
      <c r="AI301" s="12"/>
      <c r="AJ301" s="12"/>
      <c r="AK301" s="12"/>
      <c r="AL301" s="12"/>
      <c r="AM301" s="12"/>
      <c r="AN301" s="12"/>
      <c r="AO301" s="12"/>
      <c r="AP301" s="12"/>
      <c r="AQ301" s="12"/>
      <c r="AR301" s="12"/>
      <c r="AS301" s="12"/>
      <c r="AT301" s="12"/>
      <c r="AU301" s="12"/>
      <c r="AV301" s="12"/>
      <c r="AW301" s="12"/>
      <c r="AX301" s="12"/>
      <c r="AY301" s="12"/>
      <c r="AZ301" s="12"/>
      <c r="BA301" s="12"/>
      <c r="BB301" s="12"/>
      <c r="BC301" s="12"/>
      <c r="BD301" s="12"/>
      <c r="BE301" s="12"/>
      <c r="BF301" s="12"/>
      <c r="BG301" s="12"/>
      <c r="BH301" s="12"/>
      <c r="BI301" s="12"/>
      <c r="BJ301" s="12"/>
      <c r="BK301" s="12"/>
      <c r="BL301" s="12"/>
      <c r="BM301" s="12"/>
      <c r="BN301" s="12"/>
      <c r="BO301" s="12"/>
      <c r="BP301" s="12"/>
      <c r="BQ301" s="12"/>
      <c r="BR301" s="12"/>
      <c r="BS301" s="12"/>
      <c r="BT301" s="12"/>
      <c r="BU301" s="12"/>
      <c r="BV301" s="12"/>
      <c r="BW301" s="12"/>
      <c r="BX301" s="12"/>
      <c r="BY301" s="12"/>
      <c r="BZ301" s="12"/>
      <c r="CA301" s="12"/>
      <c r="CB301" s="12"/>
      <c r="CC301" s="12"/>
    </row>
    <row r="302" spans="1:81" ht="15.75" x14ac:dyDescent="0.25">
      <c r="A302" s="20"/>
      <c r="B302" s="29"/>
      <c r="C302" s="29"/>
      <c r="D302" s="29"/>
      <c r="E302" s="29"/>
      <c r="F302" s="26"/>
      <c r="G302" s="13"/>
      <c r="H302" s="20"/>
      <c r="I302" s="22"/>
      <c r="J302" s="22"/>
      <c r="K302" s="22"/>
      <c r="L302" s="22"/>
      <c r="M302" s="24"/>
      <c r="N302" s="22"/>
      <c r="O302" s="20"/>
      <c r="P302" s="12"/>
      <c r="Q302" s="12"/>
      <c r="R302" s="12"/>
      <c r="S302" s="12"/>
      <c r="T302" s="12"/>
      <c r="U302" s="12"/>
      <c r="V302" s="12"/>
      <c r="W302" s="12"/>
      <c r="X302" s="12"/>
      <c r="Y302" s="12"/>
      <c r="Z302" s="12"/>
      <c r="AA302" s="12"/>
      <c r="AB302" s="12"/>
      <c r="AC302" s="12"/>
      <c r="AD302" s="12"/>
      <c r="AE302" s="12"/>
      <c r="AF302" s="12"/>
      <c r="AG302" s="12"/>
      <c r="AH302" s="12"/>
      <c r="AI302" s="12"/>
      <c r="AJ302" s="12"/>
      <c r="AK302" s="12"/>
      <c r="AL302" s="12"/>
      <c r="AM302" s="12"/>
      <c r="AN302" s="12"/>
      <c r="AO302" s="12"/>
      <c r="AP302" s="12"/>
      <c r="AQ302" s="12"/>
      <c r="AR302" s="12"/>
      <c r="AS302" s="12"/>
      <c r="AT302" s="12"/>
      <c r="AU302" s="12"/>
      <c r="AV302" s="12"/>
      <c r="AW302" s="12"/>
      <c r="AX302" s="12"/>
      <c r="AY302" s="12"/>
      <c r="AZ302" s="12"/>
      <c r="BA302" s="12"/>
      <c r="BB302" s="12"/>
      <c r="BC302" s="12"/>
      <c r="BD302" s="12"/>
      <c r="BE302" s="12"/>
      <c r="BF302" s="12"/>
      <c r="BG302" s="12"/>
      <c r="BH302" s="12"/>
      <c r="BI302" s="12"/>
      <c r="BJ302" s="12"/>
      <c r="BK302" s="12"/>
      <c r="BL302" s="12"/>
      <c r="BM302" s="12"/>
      <c r="BN302" s="12"/>
      <c r="BO302" s="12"/>
      <c r="BP302" s="12"/>
      <c r="BQ302" s="12"/>
      <c r="BR302" s="12"/>
      <c r="BS302" s="12"/>
      <c r="BT302" s="12"/>
      <c r="BU302" s="12"/>
      <c r="BV302" s="12"/>
      <c r="BW302" s="12"/>
      <c r="BX302" s="12"/>
      <c r="BY302" s="12"/>
      <c r="BZ302" s="12"/>
      <c r="CA302" s="12"/>
      <c r="CB302" s="12"/>
      <c r="CC302" s="12"/>
    </row>
    <row r="303" spans="1:81" ht="15.75" x14ac:dyDescent="0.25">
      <c r="A303" s="20"/>
      <c r="B303" s="29"/>
      <c r="C303" s="29"/>
      <c r="D303" s="29"/>
      <c r="E303" s="29"/>
      <c r="F303" s="26"/>
      <c r="G303" s="13"/>
      <c r="H303" s="20"/>
      <c r="I303" s="22"/>
      <c r="J303" s="22"/>
      <c r="K303" s="22"/>
      <c r="L303" s="22"/>
      <c r="M303" s="24"/>
      <c r="N303" s="22"/>
      <c r="O303" s="20"/>
      <c r="P303" s="12"/>
      <c r="Q303" s="12"/>
      <c r="R303" s="12"/>
      <c r="S303" s="12"/>
      <c r="T303" s="12"/>
      <c r="U303" s="12"/>
      <c r="V303" s="12"/>
      <c r="W303" s="12"/>
      <c r="X303" s="12"/>
      <c r="Y303" s="12"/>
      <c r="Z303" s="12"/>
      <c r="AA303" s="12"/>
      <c r="AB303" s="12"/>
      <c r="AC303" s="12"/>
      <c r="AD303" s="12"/>
      <c r="AE303" s="12"/>
      <c r="AF303" s="12"/>
      <c r="AG303" s="12"/>
      <c r="AH303" s="12"/>
      <c r="AI303" s="12"/>
      <c r="AJ303" s="12"/>
      <c r="AK303" s="12"/>
      <c r="AL303" s="12"/>
      <c r="AM303" s="12"/>
      <c r="AN303" s="12"/>
      <c r="AO303" s="12"/>
      <c r="AP303" s="12"/>
      <c r="AQ303" s="12"/>
      <c r="AR303" s="12"/>
      <c r="AS303" s="12"/>
      <c r="AT303" s="12"/>
      <c r="AU303" s="12"/>
      <c r="AV303" s="12"/>
      <c r="AW303" s="12"/>
      <c r="AX303" s="12"/>
      <c r="AY303" s="12"/>
      <c r="AZ303" s="12"/>
      <c r="BA303" s="12"/>
      <c r="BB303" s="12"/>
      <c r="BC303" s="12"/>
      <c r="BD303" s="12"/>
      <c r="BE303" s="12"/>
      <c r="BF303" s="12"/>
      <c r="BG303" s="12"/>
      <c r="BH303" s="12"/>
      <c r="BI303" s="12"/>
      <c r="BJ303" s="12"/>
      <c r="BK303" s="12"/>
      <c r="BL303" s="12"/>
      <c r="BM303" s="12"/>
      <c r="BN303" s="12"/>
      <c r="BO303" s="12"/>
      <c r="BP303" s="12"/>
      <c r="BQ303" s="12"/>
      <c r="BR303" s="12"/>
      <c r="BS303" s="12"/>
      <c r="BT303" s="12"/>
      <c r="BU303" s="12"/>
      <c r="BV303" s="12"/>
      <c r="BW303" s="12"/>
      <c r="BX303" s="12"/>
      <c r="BY303" s="12"/>
      <c r="BZ303" s="12"/>
      <c r="CA303" s="12"/>
      <c r="CB303" s="12"/>
      <c r="CC303" s="12"/>
    </row>
    <row r="304" spans="1:81" ht="15.75" x14ac:dyDescent="0.25">
      <c r="A304" s="20"/>
      <c r="B304" s="29"/>
      <c r="C304" s="29"/>
      <c r="D304" s="29"/>
      <c r="E304" s="29"/>
      <c r="F304" s="26"/>
      <c r="G304" s="13"/>
      <c r="H304" s="20"/>
      <c r="I304" s="22"/>
      <c r="J304" s="22"/>
      <c r="K304" s="22"/>
      <c r="L304" s="22"/>
      <c r="M304" s="24"/>
      <c r="N304" s="22"/>
      <c r="O304" s="20"/>
      <c r="P304" s="12"/>
      <c r="Q304" s="12"/>
      <c r="R304" s="12"/>
      <c r="S304" s="12"/>
      <c r="T304" s="12"/>
      <c r="U304" s="12"/>
      <c r="V304" s="12"/>
      <c r="W304" s="12"/>
      <c r="X304" s="12"/>
      <c r="Y304" s="12"/>
      <c r="Z304" s="12"/>
      <c r="AA304" s="12"/>
      <c r="AB304" s="12"/>
      <c r="AC304" s="12"/>
      <c r="AD304" s="12"/>
      <c r="AE304" s="12"/>
      <c r="AF304" s="12"/>
      <c r="AG304" s="12"/>
      <c r="AH304" s="12"/>
      <c r="AI304" s="12"/>
      <c r="AJ304" s="12"/>
      <c r="AK304" s="12"/>
      <c r="AL304" s="12"/>
      <c r="AM304" s="12"/>
      <c r="AN304" s="12"/>
      <c r="AO304" s="12"/>
      <c r="AP304" s="12"/>
      <c r="AQ304" s="12"/>
      <c r="AR304" s="12"/>
      <c r="AS304" s="12"/>
      <c r="AT304" s="12"/>
      <c r="AU304" s="12"/>
      <c r="AV304" s="12"/>
      <c r="AW304" s="12"/>
      <c r="AX304" s="12"/>
      <c r="AY304" s="12"/>
      <c r="AZ304" s="12"/>
      <c r="BA304" s="12"/>
      <c r="BB304" s="12"/>
      <c r="BC304" s="12"/>
      <c r="BD304" s="12"/>
      <c r="BE304" s="12"/>
      <c r="BF304" s="12"/>
      <c r="BG304" s="12"/>
      <c r="BH304" s="12"/>
      <c r="BI304" s="12"/>
      <c r="BJ304" s="12"/>
      <c r="BK304" s="12"/>
      <c r="BL304" s="12"/>
      <c r="BM304" s="12"/>
      <c r="BN304" s="12"/>
      <c r="BO304" s="12"/>
      <c r="BP304" s="12"/>
      <c r="BQ304" s="12"/>
      <c r="BR304" s="12"/>
      <c r="BS304" s="12"/>
      <c r="BT304" s="12"/>
      <c r="BU304" s="12"/>
      <c r="BV304" s="12"/>
      <c r="BW304" s="12"/>
      <c r="BX304" s="12"/>
      <c r="BY304" s="12"/>
      <c r="BZ304" s="12"/>
      <c r="CA304" s="12"/>
      <c r="CB304" s="12"/>
      <c r="CC304" s="12"/>
    </row>
    <row r="305" spans="1:81" ht="15.75" x14ac:dyDescent="0.25">
      <c r="A305" s="20"/>
      <c r="B305" s="29"/>
      <c r="C305" s="29"/>
      <c r="D305" s="29"/>
      <c r="E305" s="29"/>
      <c r="F305" s="26"/>
      <c r="G305" s="13"/>
      <c r="H305" s="20"/>
      <c r="I305" s="22"/>
      <c r="J305" s="22"/>
      <c r="K305" s="22"/>
      <c r="L305" s="22"/>
      <c r="M305" s="24"/>
      <c r="N305" s="22"/>
      <c r="O305" s="20"/>
      <c r="P305" s="12"/>
      <c r="Q305" s="12"/>
      <c r="R305" s="12"/>
      <c r="S305" s="12"/>
      <c r="T305" s="12"/>
      <c r="U305" s="12"/>
      <c r="V305" s="12"/>
      <c r="W305" s="12"/>
      <c r="X305" s="12"/>
      <c r="Y305" s="12"/>
      <c r="Z305" s="12"/>
      <c r="AA305" s="12"/>
      <c r="AB305" s="12"/>
      <c r="AC305" s="12"/>
      <c r="AD305" s="12"/>
      <c r="AE305" s="12"/>
      <c r="AF305" s="12"/>
      <c r="AG305" s="12"/>
      <c r="AH305" s="12"/>
      <c r="AI305" s="12"/>
      <c r="AJ305" s="12"/>
      <c r="AK305" s="12"/>
      <c r="AL305" s="12"/>
      <c r="AM305" s="12"/>
      <c r="AN305" s="12"/>
      <c r="AO305" s="12"/>
      <c r="AP305" s="12"/>
      <c r="AQ305" s="12"/>
      <c r="AR305" s="12"/>
      <c r="AS305" s="12"/>
      <c r="AT305" s="12"/>
      <c r="AU305" s="12"/>
      <c r="AV305" s="12"/>
      <c r="AW305" s="12"/>
      <c r="AX305" s="12"/>
      <c r="AY305" s="12"/>
      <c r="AZ305" s="12"/>
      <c r="BA305" s="12"/>
      <c r="BB305" s="12"/>
      <c r="BC305" s="12"/>
      <c r="BD305" s="12"/>
      <c r="BE305" s="12"/>
      <c r="BF305" s="12"/>
      <c r="BG305" s="12"/>
      <c r="BH305" s="12"/>
      <c r="BI305" s="12"/>
      <c r="BJ305" s="12"/>
      <c r="BK305" s="12"/>
      <c r="BL305" s="12"/>
      <c r="BM305" s="12"/>
      <c r="BN305" s="12"/>
      <c r="BO305" s="12"/>
      <c r="BP305" s="12"/>
      <c r="BQ305" s="12"/>
      <c r="BR305" s="12"/>
      <c r="BS305" s="12"/>
      <c r="BT305" s="12"/>
      <c r="BU305" s="12"/>
      <c r="BV305" s="12"/>
      <c r="BW305" s="12"/>
      <c r="BX305" s="12"/>
      <c r="BY305" s="12"/>
      <c r="BZ305" s="12"/>
      <c r="CA305" s="12"/>
      <c r="CB305" s="12"/>
      <c r="CC305" s="12"/>
    </row>
    <row r="306" spans="1:81" ht="15.75" x14ac:dyDescent="0.25">
      <c r="A306" s="20"/>
      <c r="B306" s="29"/>
      <c r="C306" s="29"/>
      <c r="D306" s="29"/>
      <c r="E306" s="29"/>
      <c r="F306" s="26"/>
      <c r="G306" s="13"/>
      <c r="H306" s="20"/>
      <c r="I306" s="22"/>
      <c r="J306" s="22"/>
      <c r="K306" s="22"/>
      <c r="L306" s="22"/>
      <c r="M306" s="24"/>
      <c r="N306" s="22"/>
      <c r="O306" s="20"/>
      <c r="P306" s="12"/>
      <c r="Q306" s="12"/>
      <c r="R306" s="12"/>
      <c r="S306" s="12"/>
      <c r="T306" s="12"/>
      <c r="U306" s="12"/>
      <c r="V306" s="12"/>
      <c r="W306" s="12"/>
      <c r="X306" s="12"/>
      <c r="Y306" s="12"/>
      <c r="Z306" s="12"/>
      <c r="AA306" s="12"/>
      <c r="AB306" s="12"/>
      <c r="AC306" s="12"/>
      <c r="AD306" s="12"/>
      <c r="AE306" s="12"/>
      <c r="AF306" s="12"/>
      <c r="AG306" s="12"/>
      <c r="AH306" s="12"/>
      <c r="AI306" s="12"/>
      <c r="AJ306" s="12"/>
      <c r="AK306" s="12"/>
      <c r="AL306" s="12"/>
      <c r="AM306" s="12"/>
      <c r="AN306" s="12"/>
      <c r="AO306" s="12"/>
      <c r="AP306" s="12"/>
      <c r="AQ306" s="12"/>
      <c r="AR306" s="12"/>
      <c r="AS306" s="12"/>
      <c r="AT306" s="12"/>
      <c r="AU306" s="12"/>
      <c r="AV306" s="12"/>
      <c r="AW306" s="12"/>
      <c r="AX306" s="12"/>
      <c r="AY306" s="12"/>
      <c r="AZ306" s="12"/>
      <c r="BA306" s="12"/>
      <c r="BB306" s="12"/>
      <c r="BC306" s="12"/>
      <c r="BD306" s="12"/>
      <c r="BE306" s="12"/>
      <c r="BF306" s="12"/>
      <c r="BG306" s="12"/>
      <c r="BH306" s="12"/>
      <c r="BI306" s="12"/>
      <c r="BJ306" s="12"/>
      <c r="BK306" s="12"/>
      <c r="BL306" s="12"/>
      <c r="BM306" s="12"/>
      <c r="BN306" s="12"/>
      <c r="BO306" s="12"/>
      <c r="BP306" s="12"/>
      <c r="BQ306" s="12"/>
      <c r="BR306" s="12"/>
      <c r="BS306" s="12"/>
      <c r="BT306" s="12"/>
      <c r="BU306" s="12"/>
      <c r="BV306" s="12"/>
      <c r="BW306" s="12"/>
      <c r="BX306" s="12"/>
      <c r="BY306" s="12"/>
      <c r="BZ306" s="12"/>
      <c r="CA306" s="12"/>
      <c r="CB306" s="12"/>
      <c r="CC306" s="12"/>
    </row>
    <row r="307" spans="1:81" ht="15.75" x14ac:dyDescent="0.25">
      <c r="A307" s="20"/>
      <c r="B307" s="29"/>
      <c r="C307" s="29"/>
      <c r="D307" s="29"/>
      <c r="E307" s="29"/>
      <c r="F307" s="26"/>
      <c r="G307" s="13"/>
      <c r="H307" s="20"/>
      <c r="I307" s="22"/>
      <c r="J307" s="22"/>
      <c r="K307" s="22"/>
      <c r="L307" s="22"/>
      <c r="M307" s="24"/>
      <c r="N307" s="22"/>
      <c r="O307" s="20"/>
      <c r="P307" s="12"/>
      <c r="Q307" s="12"/>
      <c r="R307" s="12"/>
      <c r="S307" s="12"/>
      <c r="T307" s="12"/>
      <c r="U307" s="12"/>
      <c r="V307" s="12"/>
      <c r="W307" s="12"/>
      <c r="X307" s="12"/>
      <c r="Y307" s="12"/>
      <c r="Z307" s="12"/>
      <c r="AA307" s="12"/>
      <c r="AB307" s="12"/>
      <c r="AC307" s="12"/>
      <c r="AD307" s="12"/>
      <c r="AE307" s="12"/>
      <c r="AF307" s="12"/>
      <c r="AG307" s="12"/>
      <c r="AH307" s="12"/>
      <c r="AI307" s="12"/>
      <c r="AJ307" s="12"/>
      <c r="AK307" s="12"/>
      <c r="AL307" s="12"/>
      <c r="AM307" s="12"/>
      <c r="AN307" s="12"/>
      <c r="AO307" s="12"/>
      <c r="AP307" s="12"/>
      <c r="AQ307" s="12"/>
      <c r="AR307" s="12"/>
      <c r="AS307" s="12"/>
      <c r="AT307" s="12"/>
      <c r="AU307" s="12"/>
      <c r="AV307" s="12"/>
      <c r="AW307" s="12"/>
      <c r="AX307" s="12"/>
      <c r="AY307" s="12"/>
      <c r="AZ307" s="12"/>
      <c r="BA307" s="12"/>
      <c r="BB307" s="12"/>
      <c r="BC307" s="12"/>
      <c r="BD307" s="12"/>
      <c r="BE307" s="12"/>
      <c r="BF307" s="12"/>
      <c r="BG307" s="12"/>
      <c r="BH307" s="12"/>
      <c r="BI307" s="12"/>
      <c r="BJ307" s="12"/>
      <c r="BK307" s="12"/>
      <c r="BL307" s="12"/>
      <c r="BM307" s="12"/>
      <c r="BN307" s="12"/>
      <c r="BO307" s="12"/>
      <c r="BP307" s="12"/>
      <c r="BQ307" s="12"/>
      <c r="BR307" s="12"/>
      <c r="BS307" s="12"/>
      <c r="BT307" s="12"/>
      <c r="BU307" s="12"/>
      <c r="BV307" s="12"/>
      <c r="BW307" s="12"/>
      <c r="BX307" s="12"/>
      <c r="BY307" s="12"/>
      <c r="BZ307" s="12"/>
      <c r="CA307" s="12"/>
      <c r="CB307" s="12"/>
      <c r="CC307" s="12"/>
    </row>
    <row r="308" spans="1:81" ht="15.75" x14ac:dyDescent="0.25">
      <c r="A308" s="20"/>
      <c r="B308" s="29"/>
      <c r="C308" s="29"/>
      <c r="D308" s="29"/>
      <c r="E308" s="29"/>
      <c r="F308" s="26"/>
      <c r="G308" s="13"/>
      <c r="H308" s="20"/>
      <c r="I308" s="22"/>
      <c r="J308" s="22"/>
      <c r="K308" s="22"/>
      <c r="L308" s="22"/>
      <c r="M308" s="24"/>
      <c r="N308" s="22"/>
      <c r="O308" s="20"/>
      <c r="P308" s="12"/>
      <c r="Q308" s="12"/>
      <c r="R308" s="12"/>
      <c r="S308" s="12"/>
      <c r="T308" s="12"/>
      <c r="U308" s="12"/>
      <c r="V308" s="12"/>
      <c r="W308" s="12"/>
      <c r="X308" s="12"/>
      <c r="Y308" s="12"/>
      <c r="Z308" s="12"/>
      <c r="AA308" s="12"/>
      <c r="AB308" s="12"/>
      <c r="AC308" s="12"/>
      <c r="AD308" s="12"/>
      <c r="AE308" s="12"/>
      <c r="AF308" s="12"/>
      <c r="AG308" s="12"/>
      <c r="AH308" s="12"/>
      <c r="AI308" s="12"/>
      <c r="AJ308" s="12"/>
      <c r="AK308" s="12"/>
      <c r="AL308" s="12"/>
      <c r="AM308" s="12"/>
      <c r="AN308" s="12"/>
      <c r="AO308" s="12"/>
      <c r="AP308" s="12"/>
      <c r="AQ308" s="12"/>
      <c r="AR308" s="12"/>
      <c r="AS308" s="12"/>
      <c r="AT308" s="12"/>
      <c r="AU308" s="12"/>
      <c r="AV308" s="12"/>
      <c r="AW308" s="12"/>
      <c r="AX308" s="12"/>
      <c r="AY308" s="12"/>
      <c r="AZ308" s="12"/>
      <c r="BA308" s="12"/>
      <c r="BB308" s="12"/>
      <c r="BC308" s="12"/>
      <c r="BD308" s="12"/>
      <c r="BE308" s="12"/>
      <c r="BF308" s="12"/>
      <c r="BG308" s="12"/>
      <c r="BH308" s="12"/>
      <c r="BI308" s="12"/>
      <c r="BJ308" s="12"/>
      <c r="BK308" s="12"/>
      <c r="BL308" s="12"/>
      <c r="BM308" s="12"/>
      <c r="BN308" s="12"/>
      <c r="BO308" s="12"/>
      <c r="BP308" s="12"/>
      <c r="BQ308" s="12"/>
      <c r="BR308" s="12"/>
      <c r="BS308" s="12"/>
      <c r="BT308" s="12"/>
      <c r="BU308" s="12"/>
      <c r="BV308" s="12"/>
      <c r="BW308" s="12"/>
      <c r="BX308" s="12"/>
      <c r="BY308" s="12"/>
      <c r="BZ308" s="12"/>
      <c r="CA308" s="12"/>
      <c r="CB308" s="12"/>
      <c r="CC308" s="12"/>
    </row>
    <row r="309" spans="1:81" ht="15.75" x14ac:dyDescent="0.25">
      <c r="A309" s="20"/>
      <c r="B309" s="29"/>
      <c r="C309" s="29"/>
      <c r="D309" s="29"/>
      <c r="E309" s="29"/>
      <c r="F309" s="26"/>
      <c r="G309" s="13"/>
      <c r="H309" s="20"/>
      <c r="I309" s="22"/>
      <c r="J309" s="22"/>
      <c r="K309" s="22"/>
      <c r="L309" s="22"/>
      <c r="M309" s="24"/>
      <c r="N309" s="22"/>
      <c r="O309" s="20"/>
      <c r="P309" s="12"/>
      <c r="Q309" s="12"/>
      <c r="R309" s="12"/>
      <c r="S309" s="12"/>
      <c r="T309" s="12"/>
      <c r="U309" s="12"/>
      <c r="V309" s="12"/>
      <c r="W309" s="12"/>
      <c r="X309" s="12"/>
      <c r="Y309" s="12"/>
      <c r="Z309" s="12"/>
      <c r="AA309" s="12"/>
      <c r="AB309" s="12"/>
      <c r="AC309" s="12"/>
      <c r="AD309" s="12"/>
      <c r="AE309" s="12"/>
      <c r="AF309" s="12"/>
      <c r="AG309" s="12"/>
      <c r="AH309" s="12"/>
      <c r="AI309" s="12"/>
      <c r="AJ309" s="12"/>
      <c r="AK309" s="12"/>
      <c r="AL309" s="12"/>
      <c r="AM309" s="12"/>
      <c r="AN309" s="12"/>
      <c r="AO309" s="12"/>
      <c r="AP309" s="12"/>
      <c r="AQ309" s="12"/>
      <c r="AR309" s="12"/>
      <c r="AS309" s="12"/>
      <c r="AT309" s="12"/>
      <c r="AU309" s="12"/>
      <c r="AV309" s="12"/>
      <c r="AW309" s="12"/>
      <c r="AX309" s="12"/>
      <c r="AY309" s="12"/>
      <c r="AZ309" s="12"/>
      <c r="BA309" s="12"/>
      <c r="BB309" s="12"/>
      <c r="BC309" s="12"/>
      <c r="BD309" s="12"/>
      <c r="BE309" s="12"/>
      <c r="BF309" s="12"/>
      <c r="BG309" s="12"/>
      <c r="BH309" s="12"/>
      <c r="BI309" s="12"/>
      <c r="BJ309" s="12"/>
      <c r="BK309" s="12"/>
      <c r="BL309" s="12"/>
      <c r="BM309" s="12"/>
      <c r="BN309" s="12"/>
      <c r="BO309" s="12"/>
      <c r="BP309" s="12"/>
      <c r="BQ309" s="12"/>
      <c r="BR309" s="12"/>
      <c r="BS309" s="12"/>
      <c r="BT309" s="12"/>
      <c r="BU309" s="12"/>
      <c r="BV309" s="12"/>
      <c r="BW309" s="12"/>
      <c r="BX309" s="12"/>
      <c r="BY309" s="12"/>
      <c r="BZ309" s="12"/>
      <c r="CA309" s="12"/>
      <c r="CB309" s="12"/>
      <c r="CC309" s="12"/>
    </row>
    <row r="310" spans="1:81" ht="15.75" x14ac:dyDescent="0.25">
      <c r="A310" s="20"/>
      <c r="B310" s="29"/>
      <c r="C310" s="29"/>
      <c r="D310" s="29"/>
      <c r="E310" s="29"/>
      <c r="F310" s="26"/>
      <c r="G310" s="13"/>
      <c r="H310" s="20"/>
      <c r="I310" s="22"/>
      <c r="J310" s="22"/>
      <c r="K310" s="22"/>
      <c r="L310" s="22"/>
      <c r="M310" s="24"/>
      <c r="N310" s="22"/>
      <c r="O310" s="20"/>
      <c r="P310" s="12"/>
      <c r="Q310" s="12"/>
      <c r="R310" s="12"/>
      <c r="S310" s="12"/>
      <c r="T310" s="12"/>
      <c r="U310" s="12"/>
      <c r="V310" s="12"/>
      <c r="W310" s="12"/>
      <c r="X310" s="12"/>
      <c r="Y310" s="12"/>
      <c r="Z310" s="12"/>
      <c r="AA310" s="12"/>
      <c r="AB310" s="12"/>
      <c r="AC310" s="12"/>
      <c r="AD310" s="12"/>
      <c r="AE310" s="12"/>
      <c r="AF310" s="12"/>
      <c r="AG310" s="12"/>
      <c r="AH310" s="12"/>
      <c r="AI310" s="12"/>
      <c r="AJ310" s="12"/>
      <c r="AK310" s="12"/>
      <c r="AL310" s="12"/>
      <c r="AM310" s="12"/>
      <c r="AN310" s="12"/>
      <c r="AO310" s="12"/>
      <c r="AP310" s="12"/>
      <c r="AQ310" s="12"/>
      <c r="AR310" s="12"/>
      <c r="AS310" s="12"/>
      <c r="AT310" s="12"/>
      <c r="AU310" s="12"/>
      <c r="AV310" s="12"/>
      <c r="AW310" s="12"/>
      <c r="AX310" s="12"/>
      <c r="AY310" s="12"/>
      <c r="AZ310" s="12"/>
      <c r="BA310" s="12"/>
      <c r="BB310" s="12"/>
      <c r="BC310" s="12"/>
      <c r="BD310" s="12"/>
      <c r="BE310" s="12"/>
      <c r="BF310" s="12"/>
      <c r="BG310" s="12"/>
      <c r="BH310" s="12"/>
      <c r="BI310" s="12"/>
      <c r="BJ310" s="12"/>
      <c r="BK310" s="12"/>
      <c r="BL310" s="12"/>
      <c r="BM310" s="12"/>
      <c r="BN310" s="12"/>
      <c r="BO310" s="12"/>
      <c r="BP310" s="12"/>
      <c r="BQ310" s="12"/>
      <c r="BR310" s="12"/>
      <c r="BS310" s="12"/>
      <c r="BT310" s="12"/>
      <c r="BU310" s="12"/>
      <c r="BV310" s="12"/>
      <c r="BW310" s="12"/>
      <c r="BX310" s="12"/>
      <c r="BY310" s="12"/>
      <c r="BZ310" s="12"/>
      <c r="CA310" s="12"/>
      <c r="CB310" s="12"/>
      <c r="CC310" s="12"/>
    </row>
    <row r="311" spans="1:81" ht="15.75" x14ac:dyDescent="0.25">
      <c r="A311" s="20"/>
      <c r="B311" s="29"/>
      <c r="C311" s="29"/>
      <c r="D311" s="29"/>
      <c r="E311" s="29"/>
      <c r="F311" s="26"/>
      <c r="G311" s="13"/>
      <c r="H311" s="20"/>
      <c r="I311" s="22"/>
      <c r="J311" s="22"/>
      <c r="K311" s="22"/>
      <c r="L311" s="22"/>
      <c r="M311" s="24"/>
      <c r="N311" s="22"/>
      <c r="O311" s="20"/>
      <c r="P311" s="12"/>
      <c r="Q311" s="12"/>
      <c r="R311" s="12"/>
      <c r="S311" s="12"/>
      <c r="T311" s="12"/>
      <c r="U311" s="12"/>
      <c r="V311" s="12"/>
      <c r="W311" s="12"/>
      <c r="X311" s="12"/>
      <c r="Y311" s="12"/>
      <c r="Z311" s="12"/>
      <c r="AA311" s="12"/>
      <c r="AB311" s="12"/>
      <c r="AC311" s="12"/>
      <c r="AD311" s="12"/>
      <c r="AE311" s="12"/>
      <c r="AF311" s="12"/>
      <c r="AG311" s="12"/>
      <c r="AH311" s="12"/>
      <c r="AI311" s="12"/>
      <c r="AJ311" s="12"/>
      <c r="AK311" s="12"/>
      <c r="AL311" s="12"/>
      <c r="AM311" s="12"/>
      <c r="AN311" s="12"/>
      <c r="AO311" s="12"/>
      <c r="AP311" s="12"/>
      <c r="AQ311" s="12"/>
      <c r="AR311" s="12"/>
      <c r="AS311" s="12"/>
      <c r="AT311" s="12"/>
      <c r="AU311" s="12"/>
      <c r="AV311" s="12"/>
      <c r="AW311" s="12"/>
      <c r="AX311" s="12"/>
      <c r="AY311" s="12"/>
      <c r="AZ311" s="12"/>
      <c r="BA311" s="12"/>
      <c r="BB311" s="12"/>
      <c r="BC311" s="12"/>
      <c r="BD311" s="12"/>
      <c r="BE311" s="12"/>
      <c r="BF311" s="12"/>
      <c r="BG311" s="12"/>
      <c r="BH311" s="12"/>
      <c r="BI311" s="12"/>
      <c r="BJ311" s="12"/>
      <c r="BK311" s="12"/>
      <c r="BL311" s="12"/>
      <c r="BM311" s="12"/>
      <c r="BN311" s="12"/>
      <c r="BO311" s="12"/>
      <c r="BP311" s="12"/>
      <c r="BQ311" s="12"/>
      <c r="BR311" s="12"/>
      <c r="BS311" s="12"/>
      <c r="BT311" s="12"/>
      <c r="BU311" s="12"/>
      <c r="BV311" s="12"/>
      <c r="BW311" s="12"/>
      <c r="BX311" s="12"/>
      <c r="BY311" s="12"/>
      <c r="BZ311" s="12"/>
      <c r="CA311" s="12"/>
      <c r="CB311" s="12"/>
      <c r="CC311" s="12"/>
    </row>
    <row r="312" spans="1:81" ht="15.75" x14ac:dyDescent="0.25">
      <c r="A312" s="20"/>
      <c r="B312" s="29"/>
      <c r="C312" s="29"/>
      <c r="D312" s="29"/>
      <c r="E312" s="29"/>
      <c r="F312" s="26"/>
      <c r="G312" s="13"/>
      <c r="H312" s="20"/>
      <c r="I312" s="22"/>
      <c r="J312" s="22"/>
      <c r="K312" s="22"/>
      <c r="L312" s="22"/>
      <c r="M312" s="24"/>
      <c r="N312" s="22"/>
      <c r="O312" s="20"/>
      <c r="P312" s="12"/>
      <c r="Q312" s="12"/>
      <c r="R312" s="12"/>
      <c r="S312" s="12"/>
      <c r="T312" s="12"/>
      <c r="U312" s="12"/>
      <c r="V312" s="12"/>
      <c r="W312" s="12"/>
      <c r="X312" s="12"/>
      <c r="Y312" s="12"/>
      <c r="Z312" s="12"/>
      <c r="AA312" s="12"/>
      <c r="AB312" s="12"/>
      <c r="AC312" s="12"/>
      <c r="AD312" s="12"/>
      <c r="AE312" s="12"/>
      <c r="AF312" s="12"/>
      <c r="AG312" s="12"/>
      <c r="AH312" s="12"/>
      <c r="AI312" s="12"/>
      <c r="AJ312" s="12"/>
      <c r="AK312" s="12"/>
      <c r="AL312" s="12"/>
      <c r="AM312" s="12"/>
      <c r="AN312" s="12"/>
      <c r="AO312" s="12"/>
      <c r="AP312" s="12"/>
      <c r="AQ312" s="12"/>
      <c r="AR312" s="12"/>
      <c r="AS312" s="12"/>
      <c r="AT312" s="12"/>
      <c r="AU312" s="12"/>
      <c r="AV312" s="12"/>
      <c r="AW312" s="12"/>
      <c r="AX312" s="12"/>
      <c r="AY312" s="12"/>
      <c r="AZ312" s="12"/>
      <c r="BA312" s="12"/>
      <c r="BB312" s="12"/>
      <c r="BC312" s="12"/>
      <c r="BD312" s="12"/>
      <c r="BE312" s="12"/>
      <c r="BF312" s="12"/>
      <c r="BG312" s="12"/>
      <c r="BH312" s="12"/>
      <c r="BI312" s="12"/>
      <c r="BJ312" s="12"/>
      <c r="BK312" s="12"/>
      <c r="BL312" s="12"/>
      <c r="BM312" s="12"/>
      <c r="BN312" s="12"/>
      <c r="BO312" s="12"/>
      <c r="BP312" s="12"/>
      <c r="BQ312" s="12"/>
      <c r="BR312" s="12"/>
      <c r="BS312" s="12"/>
      <c r="BT312" s="12"/>
      <c r="BU312" s="12"/>
      <c r="BV312" s="12"/>
      <c r="BW312" s="12"/>
      <c r="BX312" s="12"/>
      <c r="BY312" s="12"/>
      <c r="BZ312" s="12"/>
      <c r="CA312" s="12"/>
      <c r="CB312" s="12"/>
      <c r="CC312" s="12"/>
    </row>
    <row r="313" spans="1:81" ht="15.75" x14ac:dyDescent="0.25">
      <c r="A313" s="20"/>
      <c r="B313" s="29"/>
      <c r="C313" s="29"/>
      <c r="D313" s="29"/>
      <c r="E313" s="29"/>
      <c r="F313" s="26"/>
      <c r="G313" s="13"/>
      <c r="H313" s="20"/>
      <c r="I313" s="22"/>
      <c r="J313" s="22"/>
      <c r="K313" s="22"/>
      <c r="L313" s="22"/>
      <c r="M313" s="24"/>
      <c r="N313" s="22"/>
      <c r="O313" s="20"/>
      <c r="P313" s="12"/>
      <c r="Q313" s="12"/>
      <c r="R313" s="12"/>
      <c r="S313" s="12"/>
      <c r="T313" s="12"/>
      <c r="U313" s="12"/>
      <c r="V313" s="12"/>
      <c r="W313" s="12"/>
      <c r="X313" s="12"/>
      <c r="Y313" s="12"/>
      <c r="Z313" s="12"/>
      <c r="AA313" s="12"/>
      <c r="AB313" s="12"/>
      <c r="AC313" s="12"/>
      <c r="AD313" s="12"/>
      <c r="AE313" s="12"/>
      <c r="AF313" s="12"/>
      <c r="AG313" s="12"/>
      <c r="AH313" s="12"/>
      <c r="AI313" s="12"/>
      <c r="AJ313" s="12"/>
      <c r="AK313" s="12"/>
      <c r="AL313" s="12"/>
      <c r="AM313" s="12"/>
      <c r="AN313" s="12"/>
      <c r="AO313" s="12"/>
      <c r="AP313" s="12"/>
      <c r="AQ313" s="12"/>
      <c r="AR313" s="12"/>
      <c r="AS313" s="12"/>
      <c r="AT313" s="12"/>
      <c r="AU313" s="12"/>
      <c r="AV313" s="12"/>
      <c r="AW313" s="12"/>
      <c r="AX313" s="12"/>
      <c r="AY313" s="12"/>
      <c r="AZ313" s="12"/>
      <c r="BA313" s="12"/>
      <c r="BB313" s="12"/>
      <c r="BC313" s="12"/>
      <c r="BD313" s="12"/>
      <c r="BE313" s="12"/>
      <c r="BF313" s="12"/>
      <c r="BG313" s="12"/>
      <c r="BH313" s="12"/>
      <c r="BI313" s="12"/>
      <c r="BJ313" s="12"/>
      <c r="BK313" s="12"/>
      <c r="BL313" s="12"/>
      <c r="BM313" s="12"/>
      <c r="BN313" s="12"/>
      <c r="BO313" s="12"/>
      <c r="BP313" s="12"/>
      <c r="BQ313" s="12"/>
      <c r="BR313" s="12"/>
      <c r="BS313" s="12"/>
      <c r="BT313" s="12"/>
      <c r="BU313" s="12"/>
      <c r="BV313" s="12"/>
      <c r="BW313" s="12"/>
      <c r="BX313" s="12"/>
      <c r="BY313" s="12"/>
      <c r="BZ313" s="12"/>
      <c r="CA313" s="12"/>
      <c r="CB313" s="12"/>
      <c r="CC313" s="12"/>
    </row>
    <row r="314" spans="1:81" ht="15.75" x14ac:dyDescent="0.25">
      <c r="A314" s="20"/>
      <c r="B314" s="29"/>
      <c r="C314" s="29"/>
      <c r="D314" s="29"/>
      <c r="E314" s="29"/>
      <c r="F314" s="26"/>
      <c r="G314" s="13"/>
      <c r="H314" s="20"/>
      <c r="I314" s="22"/>
      <c r="J314" s="22"/>
      <c r="K314" s="22"/>
      <c r="L314" s="22"/>
      <c r="M314" s="24"/>
      <c r="N314" s="22"/>
      <c r="O314" s="20"/>
      <c r="P314" s="12"/>
      <c r="Q314" s="12"/>
      <c r="R314" s="12"/>
      <c r="S314" s="12"/>
      <c r="T314" s="12"/>
      <c r="U314" s="12"/>
      <c r="V314" s="12"/>
      <c r="W314" s="12"/>
      <c r="X314" s="12"/>
      <c r="Y314" s="12"/>
      <c r="Z314" s="12"/>
      <c r="AA314" s="12"/>
      <c r="AB314" s="12"/>
      <c r="AC314" s="12"/>
      <c r="AD314" s="12"/>
      <c r="AE314" s="12"/>
      <c r="AF314" s="12"/>
      <c r="AG314" s="12"/>
      <c r="AH314" s="12"/>
      <c r="AI314" s="12"/>
      <c r="AJ314" s="12"/>
      <c r="AK314" s="12"/>
      <c r="AL314" s="12"/>
      <c r="AM314" s="12"/>
      <c r="AN314" s="12"/>
      <c r="AO314" s="12"/>
      <c r="AP314" s="12"/>
      <c r="AQ314" s="12"/>
      <c r="AR314" s="12"/>
      <c r="AS314" s="12"/>
      <c r="AT314" s="12"/>
      <c r="AU314" s="12"/>
      <c r="AV314" s="12"/>
      <c r="AW314" s="12"/>
      <c r="AX314" s="12"/>
      <c r="AY314" s="12"/>
      <c r="AZ314" s="12"/>
      <c r="BA314" s="12"/>
      <c r="BB314" s="12"/>
      <c r="BC314" s="12"/>
      <c r="BD314" s="12"/>
      <c r="BE314" s="12"/>
      <c r="BF314" s="12"/>
      <c r="BG314" s="12"/>
      <c r="BH314" s="12"/>
      <c r="BI314" s="12"/>
      <c r="BJ314" s="12"/>
      <c r="BK314" s="12"/>
      <c r="BL314" s="12"/>
      <c r="BM314" s="12"/>
      <c r="BN314" s="12"/>
      <c r="BO314" s="12"/>
      <c r="BP314" s="12"/>
      <c r="BQ314" s="12"/>
      <c r="BR314" s="12"/>
      <c r="BS314" s="12"/>
      <c r="BT314" s="12"/>
      <c r="BU314" s="12"/>
      <c r="BV314" s="12"/>
      <c r="BW314" s="12"/>
      <c r="BX314" s="12"/>
      <c r="BY314" s="12"/>
      <c r="BZ314" s="12"/>
      <c r="CA314" s="12"/>
      <c r="CB314" s="12"/>
      <c r="CC314" s="12"/>
    </row>
    <row r="315" spans="1:81" ht="15.75" x14ac:dyDescent="0.25">
      <c r="A315" s="20"/>
      <c r="B315" s="29"/>
      <c r="C315" s="29"/>
      <c r="D315" s="29"/>
      <c r="E315" s="29"/>
      <c r="F315" s="26"/>
      <c r="G315" s="13"/>
      <c r="H315" s="20"/>
      <c r="I315" s="22"/>
      <c r="J315" s="22"/>
      <c r="K315" s="22"/>
      <c r="L315" s="22"/>
      <c r="M315" s="24"/>
      <c r="N315" s="22"/>
      <c r="O315" s="20"/>
      <c r="P315" s="12"/>
      <c r="Q315" s="12"/>
      <c r="R315" s="12"/>
      <c r="S315" s="12"/>
      <c r="T315" s="12"/>
      <c r="U315" s="12"/>
      <c r="V315" s="12"/>
      <c r="W315" s="12"/>
      <c r="X315" s="12"/>
      <c r="Y315" s="12"/>
      <c r="Z315" s="12"/>
      <c r="AA315" s="12"/>
      <c r="AB315" s="12"/>
      <c r="AC315" s="12"/>
      <c r="AD315" s="12"/>
      <c r="AE315" s="12"/>
      <c r="AF315" s="12"/>
      <c r="AG315" s="12"/>
      <c r="AH315" s="12"/>
      <c r="AI315" s="12"/>
      <c r="AJ315" s="12"/>
      <c r="AK315" s="12"/>
      <c r="AL315" s="12"/>
      <c r="AM315" s="12"/>
      <c r="AN315" s="12"/>
      <c r="AO315" s="12"/>
      <c r="AP315" s="12"/>
      <c r="AQ315" s="12"/>
      <c r="AR315" s="12"/>
      <c r="AS315" s="12"/>
      <c r="AT315" s="12"/>
      <c r="AU315" s="12"/>
      <c r="AV315" s="12"/>
      <c r="AW315" s="12"/>
      <c r="AX315" s="12"/>
      <c r="AY315" s="12"/>
      <c r="AZ315" s="12"/>
      <c r="BA315" s="12"/>
      <c r="BB315" s="12"/>
      <c r="BC315" s="12"/>
      <c r="BD315" s="12"/>
      <c r="BE315" s="12"/>
      <c r="BF315" s="12"/>
      <c r="BG315" s="12"/>
      <c r="BH315" s="12"/>
      <c r="BI315" s="12"/>
      <c r="BJ315" s="12"/>
      <c r="BK315" s="12"/>
      <c r="BL315" s="12"/>
      <c r="BM315" s="12"/>
      <c r="BN315" s="12"/>
      <c r="BO315" s="12"/>
      <c r="BP315" s="12"/>
      <c r="BQ315" s="12"/>
      <c r="BR315" s="12"/>
      <c r="BS315" s="12"/>
      <c r="BT315" s="12"/>
      <c r="BU315" s="12"/>
      <c r="BV315" s="12"/>
      <c r="BW315" s="12"/>
      <c r="BX315" s="12"/>
      <c r="BY315" s="12"/>
      <c r="BZ315" s="12"/>
      <c r="CA315" s="12"/>
      <c r="CB315" s="12"/>
      <c r="CC315" s="12"/>
    </row>
    <row r="316" spans="1:81" ht="15.75" x14ac:dyDescent="0.25">
      <c r="A316" s="20"/>
      <c r="B316" s="29"/>
      <c r="C316" s="29"/>
      <c r="D316" s="29"/>
      <c r="E316" s="29"/>
      <c r="F316" s="26"/>
      <c r="G316" s="13"/>
      <c r="H316" s="20"/>
      <c r="I316" s="22"/>
      <c r="J316" s="22"/>
      <c r="K316" s="22"/>
      <c r="L316" s="22"/>
      <c r="M316" s="24"/>
      <c r="N316" s="22"/>
      <c r="O316" s="20"/>
      <c r="P316" s="12"/>
      <c r="Q316" s="12"/>
      <c r="R316" s="12"/>
      <c r="S316" s="12"/>
      <c r="T316" s="12"/>
      <c r="U316" s="12"/>
      <c r="V316" s="12"/>
      <c r="W316" s="12"/>
      <c r="X316" s="12"/>
      <c r="Y316" s="12"/>
      <c r="Z316" s="12"/>
      <c r="AA316" s="12"/>
      <c r="AB316" s="12"/>
      <c r="AC316" s="12"/>
      <c r="AD316" s="12"/>
      <c r="AE316" s="12"/>
      <c r="AF316" s="12"/>
      <c r="AG316" s="12"/>
      <c r="AH316" s="12"/>
      <c r="AI316" s="12"/>
      <c r="AJ316" s="12"/>
      <c r="AK316" s="12"/>
      <c r="AL316" s="12"/>
      <c r="AM316" s="12"/>
      <c r="AN316" s="12"/>
      <c r="AO316" s="12"/>
      <c r="AP316" s="12"/>
      <c r="AQ316" s="12"/>
      <c r="AR316" s="12"/>
      <c r="AS316" s="12"/>
      <c r="AT316" s="12"/>
      <c r="AU316" s="12"/>
      <c r="AV316" s="12"/>
      <c r="AW316" s="12"/>
      <c r="AX316" s="12"/>
      <c r="AY316" s="12"/>
      <c r="AZ316" s="12"/>
      <c r="BA316" s="12"/>
      <c r="BB316" s="12"/>
      <c r="BC316" s="12"/>
      <c r="BD316" s="12"/>
      <c r="BE316" s="12"/>
      <c r="BF316" s="12"/>
      <c r="BG316" s="12"/>
      <c r="BH316" s="12"/>
      <c r="BI316" s="12"/>
      <c r="BJ316" s="12"/>
      <c r="BK316" s="12"/>
      <c r="BL316" s="12"/>
      <c r="BM316" s="12"/>
      <c r="BN316" s="12"/>
      <c r="BO316" s="12"/>
      <c r="BP316" s="12"/>
      <c r="BQ316" s="12"/>
      <c r="BR316" s="12"/>
      <c r="BS316" s="12"/>
      <c r="BT316" s="12"/>
      <c r="BU316" s="12"/>
      <c r="BV316" s="12"/>
      <c r="BW316" s="12"/>
      <c r="BX316" s="12"/>
      <c r="BY316" s="12"/>
      <c r="BZ316" s="12"/>
      <c r="CA316" s="12"/>
      <c r="CB316" s="12"/>
      <c r="CC316" s="12"/>
    </row>
    <row r="317" spans="1:81" ht="15.75" x14ac:dyDescent="0.25">
      <c r="A317" s="20"/>
      <c r="B317" s="29"/>
      <c r="C317" s="29"/>
      <c r="D317" s="29"/>
      <c r="E317" s="29"/>
      <c r="F317" s="26"/>
      <c r="G317" s="13"/>
      <c r="H317" s="20"/>
      <c r="I317" s="22"/>
      <c r="J317" s="22"/>
      <c r="K317" s="22"/>
      <c r="L317" s="22"/>
      <c r="M317" s="24"/>
      <c r="N317" s="22"/>
      <c r="O317" s="20"/>
      <c r="P317" s="12"/>
      <c r="Q317" s="12"/>
      <c r="R317" s="12"/>
      <c r="S317" s="12"/>
      <c r="T317" s="12"/>
      <c r="U317" s="12"/>
      <c r="V317" s="12"/>
      <c r="W317" s="12"/>
      <c r="X317" s="12"/>
      <c r="Y317" s="12"/>
      <c r="Z317" s="12"/>
      <c r="AA317" s="12"/>
      <c r="AB317" s="12"/>
      <c r="AC317" s="12"/>
      <c r="AD317" s="12"/>
      <c r="AE317" s="12"/>
      <c r="AF317" s="12"/>
      <c r="AG317" s="12"/>
      <c r="AH317" s="12"/>
      <c r="AI317" s="12"/>
      <c r="AJ317" s="12"/>
      <c r="AK317" s="12"/>
      <c r="AL317" s="12"/>
      <c r="AM317" s="12"/>
      <c r="AN317" s="12"/>
      <c r="AO317" s="12"/>
      <c r="AP317" s="12"/>
      <c r="AQ317" s="12"/>
      <c r="AR317" s="12"/>
      <c r="AS317" s="12"/>
      <c r="AT317" s="12"/>
      <c r="AU317" s="12"/>
      <c r="AV317" s="12"/>
      <c r="AW317" s="12"/>
      <c r="AX317" s="12"/>
      <c r="AY317" s="12"/>
      <c r="AZ317" s="12"/>
      <c r="BA317" s="12"/>
      <c r="BB317" s="12"/>
      <c r="BC317" s="12"/>
      <c r="BD317" s="12"/>
      <c r="BE317" s="12"/>
      <c r="BF317" s="12"/>
      <c r="BG317" s="12"/>
      <c r="BH317" s="12"/>
      <c r="BI317" s="12"/>
      <c r="BJ317" s="12"/>
      <c r="BK317" s="12"/>
      <c r="BL317" s="12"/>
      <c r="BM317" s="12"/>
      <c r="BN317" s="12"/>
      <c r="BO317" s="12"/>
      <c r="BP317" s="12"/>
      <c r="BQ317" s="12"/>
      <c r="BR317" s="12"/>
      <c r="BS317" s="12"/>
      <c r="BT317" s="12"/>
      <c r="BU317" s="12"/>
      <c r="BV317" s="12"/>
      <c r="BW317" s="12"/>
      <c r="BX317" s="12"/>
      <c r="BY317" s="12"/>
      <c r="BZ317" s="12"/>
      <c r="CA317" s="12"/>
      <c r="CB317" s="12"/>
      <c r="CC317" s="12"/>
    </row>
    <row r="318" spans="1:81" ht="15.75" x14ac:dyDescent="0.25">
      <c r="A318" s="20"/>
      <c r="B318" s="29"/>
      <c r="C318" s="29"/>
      <c r="D318" s="29"/>
      <c r="E318" s="29"/>
      <c r="F318" s="26"/>
      <c r="G318" s="13"/>
      <c r="H318" s="20"/>
      <c r="I318" s="22"/>
      <c r="J318" s="22"/>
      <c r="K318" s="22"/>
      <c r="L318" s="22"/>
      <c r="M318" s="24"/>
      <c r="N318" s="22"/>
      <c r="O318" s="20"/>
      <c r="P318" s="12"/>
      <c r="Q318" s="12"/>
      <c r="R318" s="12"/>
      <c r="S318" s="12"/>
      <c r="T318" s="12"/>
      <c r="U318" s="12"/>
      <c r="V318" s="12"/>
      <c r="W318" s="12"/>
      <c r="X318" s="12"/>
      <c r="Y318" s="12"/>
      <c r="Z318" s="12"/>
      <c r="AA318" s="12"/>
      <c r="AB318" s="12"/>
      <c r="AC318" s="12"/>
      <c r="AD318" s="12"/>
      <c r="AE318" s="12"/>
      <c r="AF318" s="12"/>
      <c r="AG318" s="12"/>
      <c r="AH318" s="12"/>
      <c r="AI318" s="12"/>
      <c r="AJ318" s="12"/>
      <c r="AK318" s="12"/>
      <c r="AL318" s="12"/>
      <c r="AM318" s="12"/>
      <c r="AN318" s="12"/>
      <c r="AO318" s="12"/>
      <c r="AP318" s="12"/>
      <c r="AQ318" s="12"/>
      <c r="AR318" s="12"/>
      <c r="AS318" s="12"/>
      <c r="AT318" s="12"/>
      <c r="AU318" s="12"/>
      <c r="AV318" s="12"/>
      <c r="AW318" s="12"/>
      <c r="AX318" s="12"/>
      <c r="AY318" s="12"/>
      <c r="AZ318" s="12"/>
      <c r="BA318" s="12"/>
      <c r="BB318" s="12"/>
      <c r="BC318" s="12"/>
      <c r="BD318" s="12"/>
      <c r="BE318" s="12"/>
      <c r="BF318" s="12"/>
      <c r="BG318" s="12"/>
      <c r="BH318" s="12"/>
      <c r="BI318" s="12"/>
      <c r="BJ318" s="12"/>
      <c r="BK318" s="12"/>
      <c r="BL318" s="12"/>
      <c r="BM318" s="12"/>
      <c r="BN318" s="12"/>
      <c r="BO318" s="12"/>
      <c r="BP318" s="12"/>
      <c r="BQ318" s="12"/>
      <c r="BR318" s="12"/>
      <c r="BS318" s="12"/>
      <c r="BT318" s="12"/>
      <c r="BU318" s="12"/>
      <c r="BV318" s="12"/>
      <c r="BW318" s="12"/>
      <c r="BX318" s="12"/>
      <c r="BY318" s="12"/>
      <c r="BZ318" s="12"/>
      <c r="CA318" s="12"/>
      <c r="CB318" s="12"/>
      <c r="CC318" s="12"/>
    </row>
    <row r="319" spans="1:81" ht="15.75" x14ac:dyDescent="0.25">
      <c r="A319" s="20"/>
      <c r="B319" s="29"/>
      <c r="C319" s="29"/>
      <c r="D319" s="29"/>
      <c r="E319" s="29"/>
      <c r="F319" s="26"/>
      <c r="G319" s="13"/>
      <c r="H319" s="20"/>
      <c r="I319" s="22"/>
      <c r="J319" s="22"/>
      <c r="K319" s="22"/>
      <c r="L319" s="22"/>
      <c r="M319" s="24"/>
      <c r="N319" s="22"/>
      <c r="O319" s="20"/>
      <c r="P319" s="12"/>
      <c r="Q319" s="12"/>
      <c r="R319" s="12"/>
      <c r="S319" s="12"/>
      <c r="T319" s="12"/>
      <c r="U319" s="12"/>
      <c r="V319" s="12"/>
      <c r="W319" s="12"/>
      <c r="X319" s="12"/>
      <c r="Y319" s="12"/>
      <c r="Z319" s="12"/>
      <c r="AA319" s="12"/>
      <c r="AB319" s="12"/>
      <c r="AC319" s="12"/>
      <c r="AD319" s="12"/>
      <c r="AE319" s="12"/>
      <c r="AF319" s="12"/>
      <c r="AG319" s="12"/>
      <c r="AH319" s="12"/>
      <c r="AI319" s="12"/>
      <c r="AJ319" s="12"/>
      <c r="AK319" s="12"/>
      <c r="AL319" s="12"/>
      <c r="AM319" s="12"/>
      <c r="AN319" s="12"/>
      <c r="AO319" s="12"/>
      <c r="AP319" s="12"/>
      <c r="AQ319" s="12"/>
      <c r="AR319" s="12"/>
      <c r="AS319" s="12"/>
      <c r="AT319" s="12"/>
      <c r="AU319" s="12"/>
      <c r="AV319" s="12"/>
      <c r="AW319" s="12"/>
      <c r="AX319" s="12"/>
      <c r="AY319" s="12"/>
      <c r="AZ319" s="12"/>
      <c r="BA319" s="12"/>
      <c r="BB319" s="12"/>
      <c r="BC319" s="12"/>
      <c r="BD319" s="12"/>
      <c r="BE319" s="12"/>
      <c r="BF319" s="12"/>
      <c r="BG319" s="12"/>
      <c r="BH319" s="12"/>
      <c r="BI319" s="12"/>
      <c r="BJ319" s="12"/>
      <c r="BK319" s="12"/>
      <c r="BL319" s="12"/>
      <c r="BM319" s="12"/>
      <c r="BN319" s="12"/>
      <c r="BO319" s="12"/>
      <c r="BP319" s="12"/>
      <c r="BQ319" s="12"/>
      <c r="BR319" s="12"/>
      <c r="BS319" s="12"/>
      <c r="BT319" s="12"/>
      <c r="BU319" s="12"/>
      <c r="BV319" s="12"/>
      <c r="BW319" s="12"/>
      <c r="BX319" s="12"/>
      <c r="BY319" s="12"/>
      <c r="BZ319" s="12"/>
      <c r="CA319" s="12"/>
      <c r="CB319" s="12"/>
      <c r="CC319" s="12"/>
    </row>
    <row r="320" spans="1:81" ht="15.75" x14ac:dyDescent="0.25">
      <c r="A320" s="20"/>
      <c r="B320" s="29"/>
      <c r="C320" s="29"/>
      <c r="D320" s="29"/>
      <c r="E320" s="29"/>
      <c r="F320" s="26"/>
      <c r="G320" s="13"/>
      <c r="H320" s="20"/>
      <c r="I320" s="22"/>
      <c r="J320" s="22"/>
      <c r="K320" s="22"/>
      <c r="L320" s="22"/>
      <c r="M320" s="24"/>
      <c r="N320" s="22"/>
      <c r="O320" s="20"/>
      <c r="P320" s="12"/>
      <c r="Q320" s="12"/>
      <c r="R320" s="12"/>
      <c r="S320" s="12"/>
      <c r="T320" s="12"/>
      <c r="U320" s="12"/>
      <c r="V320" s="12"/>
      <c r="W320" s="12"/>
      <c r="X320" s="12"/>
      <c r="Y320" s="12"/>
      <c r="Z320" s="12"/>
      <c r="AA320" s="12"/>
      <c r="AB320" s="12"/>
      <c r="AC320" s="12"/>
      <c r="AD320" s="12"/>
      <c r="AE320" s="12"/>
      <c r="AF320" s="12"/>
      <c r="AG320" s="12"/>
      <c r="AH320" s="12"/>
      <c r="AI320" s="12"/>
      <c r="AJ320" s="12"/>
      <c r="AK320" s="12"/>
      <c r="AL320" s="12"/>
      <c r="AM320" s="12"/>
      <c r="AN320" s="12"/>
      <c r="AO320" s="12"/>
      <c r="AP320" s="12"/>
      <c r="AQ320" s="12"/>
      <c r="AR320" s="12"/>
      <c r="AS320" s="12"/>
      <c r="AT320" s="12"/>
      <c r="AU320" s="12"/>
      <c r="AV320" s="12"/>
      <c r="AW320" s="12"/>
      <c r="AX320" s="12"/>
      <c r="AY320" s="12"/>
      <c r="AZ320" s="12"/>
      <c r="BA320" s="12"/>
      <c r="BB320" s="12"/>
      <c r="BC320" s="12"/>
      <c r="BD320" s="12"/>
      <c r="BE320" s="12"/>
      <c r="BF320" s="12"/>
      <c r="BG320" s="12"/>
      <c r="BH320" s="12"/>
      <c r="BI320" s="12"/>
      <c r="BJ320" s="12"/>
      <c r="BK320" s="12"/>
      <c r="BL320" s="12"/>
      <c r="BM320" s="12"/>
      <c r="BN320" s="12"/>
      <c r="BO320" s="12"/>
      <c r="BP320" s="12"/>
      <c r="BQ320" s="12"/>
      <c r="BR320" s="12"/>
      <c r="BS320" s="12"/>
      <c r="BT320" s="12"/>
      <c r="BU320" s="12"/>
      <c r="BV320" s="12"/>
      <c r="BW320" s="12"/>
      <c r="BX320" s="12"/>
      <c r="BY320" s="12"/>
      <c r="BZ320" s="12"/>
      <c r="CA320" s="12"/>
      <c r="CB320" s="12"/>
      <c r="CC320" s="12"/>
    </row>
    <row r="321" spans="1:81" ht="15.75" x14ac:dyDescent="0.25">
      <c r="A321" s="20"/>
      <c r="B321" s="29"/>
      <c r="C321" s="29"/>
      <c r="D321" s="29"/>
      <c r="E321" s="29"/>
      <c r="F321" s="26"/>
      <c r="G321" s="13"/>
      <c r="H321" s="20"/>
      <c r="I321" s="22"/>
      <c r="J321" s="22"/>
      <c r="K321" s="22"/>
      <c r="L321" s="22"/>
      <c r="M321" s="24"/>
      <c r="N321" s="22"/>
      <c r="O321" s="20"/>
      <c r="P321" s="12"/>
      <c r="Q321" s="12"/>
      <c r="R321" s="12"/>
      <c r="S321" s="12"/>
      <c r="T321" s="12"/>
      <c r="U321" s="12"/>
      <c r="V321" s="12"/>
      <c r="W321" s="12"/>
      <c r="X321" s="12"/>
      <c r="Y321" s="12"/>
      <c r="Z321" s="12"/>
      <c r="AA321" s="12"/>
      <c r="AB321" s="12"/>
      <c r="AC321" s="12"/>
      <c r="AD321" s="12"/>
      <c r="AE321" s="12"/>
      <c r="AF321" s="12"/>
      <c r="AG321" s="12"/>
      <c r="AH321" s="12"/>
      <c r="AI321" s="12"/>
      <c r="AJ321" s="12"/>
      <c r="AK321" s="12"/>
      <c r="AL321" s="12"/>
      <c r="AM321" s="12"/>
      <c r="AN321" s="12"/>
      <c r="AO321" s="12"/>
      <c r="AP321" s="12"/>
      <c r="AQ321" s="12"/>
      <c r="AR321" s="12"/>
      <c r="AS321" s="12"/>
      <c r="AT321" s="12"/>
      <c r="AU321" s="12"/>
      <c r="AV321" s="12"/>
      <c r="AW321" s="12"/>
      <c r="AX321" s="12"/>
      <c r="AY321" s="12"/>
      <c r="AZ321" s="12"/>
      <c r="BA321" s="12"/>
      <c r="BB321" s="12"/>
      <c r="BC321" s="12"/>
      <c r="BD321" s="12"/>
      <c r="BE321" s="12"/>
      <c r="BF321" s="12"/>
      <c r="BG321" s="12"/>
      <c r="BH321" s="12"/>
      <c r="BI321" s="12"/>
      <c r="BJ321" s="12"/>
      <c r="BK321" s="12"/>
      <c r="BL321" s="12"/>
      <c r="BM321" s="12"/>
      <c r="BN321" s="12"/>
      <c r="BO321" s="12"/>
      <c r="BP321" s="12"/>
      <c r="BQ321" s="12"/>
      <c r="BR321" s="12"/>
      <c r="BS321" s="12"/>
      <c r="BT321" s="12"/>
      <c r="BU321" s="12"/>
      <c r="BV321" s="12"/>
      <c r="BW321" s="12"/>
      <c r="BX321" s="12"/>
      <c r="BY321" s="12"/>
      <c r="BZ321" s="12"/>
      <c r="CA321" s="12"/>
      <c r="CB321" s="12"/>
      <c r="CC321" s="12"/>
    </row>
    <row r="322" spans="1:81" ht="15.75" x14ac:dyDescent="0.25">
      <c r="A322" s="20"/>
      <c r="B322" s="29"/>
      <c r="C322" s="29"/>
      <c r="D322" s="29"/>
      <c r="E322" s="29"/>
      <c r="F322" s="26"/>
      <c r="G322" s="13"/>
      <c r="H322" s="20"/>
      <c r="I322" s="22"/>
      <c r="J322" s="22"/>
      <c r="K322" s="22"/>
      <c r="L322" s="22"/>
      <c r="M322" s="24"/>
      <c r="N322" s="22"/>
      <c r="O322" s="20"/>
      <c r="P322" s="12"/>
      <c r="Q322" s="12"/>
      <c r="R322" s="12"/>
      <c r="S322" s="12"/>
      <c r="T322" s="12"/>
      <c r="U322" s="12"/>
      <c r="V322" s="12"/>
      <c r="W322" s="12"/>
      <c r="X322" s="12"/>
      <c r="Y322" s="12"/>
      <c r="Z322" s="12"/>
      <c r="AA322" s="12"/>
      <c r="AB322" s="12"/>
      <c r="AC322" s="12"/>
      <c r="AD322" s="12"/>
      <c r="AE322" s="12"/>
      <c r="AF322" s="12"/>
      <c r="AG322" s="12"/>
      <c r="AH322" s="12"/>
      <c r="AI322" s="12"/>
      <c r="AJ322" s="12"/>
      <c r="AK322" s="12"/>
      <c r="AL322" s="12"/>
      <c r="AM322" s="12"/>
      <c r="AN322" s="12"/>
      <c r="AO322" s="12"/>
      <c r="AP322" s="12"/>
      <c r="AQ322" s="12"/>
      <c r="AR322" s="12"/>
      <c r="AS322" s="12"/>
      <c r="AT322" s="12"/>
      <c r="AU322" s="12"/>
      <c r="AV322" s="12"/>
      <c r="AW322" s="12"/>
      <c r="AX322" s="12"/>
      <c r="AY322" s="12"/>
      <c r="AZ322" s="12"/>
      <c r="BA322" s="12"/>
      <c r="BB322" s="12"/>
      <c r="BC322" s="12"/>
      <c r="BD322" s="12"/>
      <c r="BE322" s="12"/>
      <c r="BF322" s="12"/>
      <c r="BG322" s="12"/>
      <c r="BH322" s="12"/>
      <c r="BI322" s="12"/>
      <c r="BJ322" s="12"/>
      <c r="BK322" s="12"/>
      <c r="BL322" s="12"/>
      <c r="BM322" s="12"/>
      <c r="BN322" s="12"/>
      <c r="BO322" s="12"/>
      <c r="BP322" s="12"/>
      <c r="BQ322" s="12"/>
      <c r="BR322" s="12"/>
      <c r="BS322" s="12"/>
      <c r="BT322" s="12"/>
      <c r="BU322" s="12"/>
      <c r="BV322" s="12"/>
      <c r="BW322" s="12"/>
      <c r="BX322" s="12"/>
      <c r="BY322" s="12"/>
      <c r="BZ322" s="12"/>
      <c r="CA322" s="12"/>
      <c r="CB322" s="12"/>
      <c r="CC322" s="12"/>
    </row>
    <row r="323" spans="1:81" ht="15.75" x14ac:dyDescent="0.25">
      <c r="A323" s="20"/>
      <c r="B323" s="29"/>
      <c r="C323" s="29"/>
      <c r="D323" s="29"/>
      <c r="E323" s="29"/>
      <c r="F323" s="26"/>
      <c r="G323" s="13"/>
      <c r="H323" s="20"/>
      <c r="I323" s="22"/>
      <c r="J323" s="22"/>
      <c r="K323" s="22"/>
      <c r="L323" s="22"/>
      <c r="M323" s="24"/>
      <c r="N323" s="22"/>
      <c r="O323" s="20"/>
      <c r="P323" s="12"/>
      <c r="Q323" s="12"/>
      <c r="R323" s="12"/>
      <c r="S323" s="12"/>
      <c r="T323" s="12"/>
      <c r="U323" s="12"/>
      <c r="V323" s="12"/>
      <c r="W323" s="12"/>
      <c r="X323" s="12"/>
      <c r="Y323" s="12"/>
      <c r="Z323" s="12"/>
      <c r="AA323" s="12"/>
      <c r="AB323" s="12"/>
      <c r="AC323" s="12"/>
      <c r="AD323" s="12"/>
      <c r="AE323" s="12"/>
      <c r="AF323" s="12"/>
      <c r="AG323" s="12"/>
      <c r="AH323" s="12"/>
      <c r="AI323" s="12"/>
      <c r="AJ323" s="12"/>
      <c r="AK323" s="12"/>
      <c r="AL323" s="12"/>
      <c r="AM323" s="12"/>
      <c r="AN323" s="12"/>
      <c r="AO323" s="12"/>
      <c r="AP323" s="12"/>
      <c r="AQ323" s="12"/>
      <c r="AR323" s="12"/>
      <c r="AS323" s="12"/>
      <c r="AT323" s="12"/>
      <c r="AU323" s="12"/>
      <c r="AV323" s="12"/>
      <c r="AW323" s="12"/>
      <c r="AX323" s="12"/>
      <c r="AY323" s="12"/>
      <c r="AZ323" s="12"/>
      <c r="BA323" s="12"/>
      <c r="BB323" s="12"/>
      <c r="BC323" s="12"/>
      <c r="BD323" s="12"/>
      <c r="BE323" s="12"/>
      <c r="BF323" s="12"/>
      <c r="BG323" s="12"/>
      <c r="BH323" s="12"/>
      <c r="BI323" s="12"/>
      <c r="BJ323" s="12"/>
      <c r="BK323" s="12"/>
      <c r="BL323" s="12"/>
      <c r="BM323" s="12"/>
      <c r="BN323" s="12"/>
      <c r="BO323" s="12"/>
      <c r="BP323" s="12"/>
      <c r="BQ323" s="12"/>
      <c r="BR323" s="12"/>
      <c r="BS323" s="12"/>
      <c r="BT323" s="12"/>
      <c r="BU323" s="12"/>
      <c r="BV323" s="12"/>
      <c r="BW323" s="12"/>
      <c r="BX323" s="12"/>
      <c r="BY323" s="12"/>
      <c r="BZ323" s="12"/>
      <c r="CA323" s="12"/>
      <c r="CB323" s="12"/>
      <c r="CC323" s="12"/>
    </row>
    <row r="324" spans="1:81" ht="15.75" x14ac:dyDescent="0.25">
      <c r="A324" s="20"/>
      <c r="B324" s="29"/>
      <c r="C324" s="29"/>
      <c r="D324" s="29"/>
      <c r="E324" s="29"/>
      <c r="F324" s="26"/>
      <c r="G324" s="13"/>
      <c r="H324" s="20"/>
      <c r="I324" s="22"/>
      <c r="J324" s="22"/>
      <c r="K324" s="22"/>
      <c r="L324" s="22"/>
      <c r="M324" s="24"/>
      <c r="N324" s="22"/>
      <c r="O324" s="20"/>
      <c r="P324" s="12"/>
      <c r="Q324" s="12"/>
      <c r="R324" s="12"/>
      <c r="S324" s="12"/>
      <c r="T324" s="12"/>
      <c r="U324" s="12"/>
      <c r="V324" s="12"/>
      <c r="W324" s="12"/>
      <c r="X324" s="12"/>
      <c r="Y324" s="12"/>
      <c r="Z324" s="12"/>
      <c r="AA324" s="12"/>
      <c r="AB324" s="12"/>
      <c r="AC324" s="12"/>
      <c r="AD324" s="12"/>
      <c r="AE324" s="12"/>
      <c r="AF324" s="12"/>
      <c r="AG324" s="12"/>
      <c r="AH324" s="12"/>
      <c r="AI324" s="12"/>
      <c r="AJ324" s="12"/>
      <c r="AK324" s="12"/>
      <c r="AL324" s="12"/>
      <c r="AM324" s="12"/>
      <c r="AN324" s="12"/>
      <c r="AO324" s="12"/>
      <c r="AP324" s="12"/>
      <c r="AQ324" s="12"/>
      <c r="AR324" s="12"/>
      <c r="AS324" s="12"/>
      <c r="AT324" s="12"/>
      <c r="AU324" s="12"/>
      <c r="AV324" s="12"/>
      <c r="AW324" s="12"/>
      <c r="AX324" s="12"/>
      <c r="AY324" s="12"/>
      <c r="AZ324" s="12"/>
      <c r="BA324" s="12"/>
      <c r="BB324" s="12"/>
      <c r="BC324" s="12"/>
      <c r="BD324" s="12"/>
      <c r="BE324" s="12"/>
      <c r="BF324" s="12"/>
      <c r="BG324" s="12"/>
      <c r="BH324" s="12"/>
      <c r="BI324" s="12"/>
      <c r="BJ324" s="12"/>
      <c r="BK324" s="12"/>
      <c r="BL324" s="12"/>
      <c r="BM324" s="12"/>
      <c r="BN324" s="12"/>
      <c r="BO324" s="12"/>
      <c r="BP324" s="12"/>
      <c r="BQ324" s="12"/>
      <c r="BR324" s="12"/>
      <c r="BS324" s="12"/>
      <c r="BT324" s="12"/>
      <c r="BU324" s="12"/>
      <c r="BV324" s="12"/>
      <c r="BW324" s="12"/>
      <c r="BX324" s="12"/>
      <c r="BY324" s="12"/>
      <c r="BZ324" s="12"/>
      <c r="CA324" s="12"/>
      <c r="CB324" s="12"/>
      <c r="CC324" s="12"/>
    </row>
    <row r="325" spans="1:81" ht="15.75" x14ac:dyDescent="0.25">
      <c r="A325" s="20"/>
      <c r="B325" s="29"/>
      <c r="C325" s="29"/>
      <c r="D325" s="29"/>
      <c r="E325" s="29"/>
      <c r="F325" s="26"/>
      <c r="G325" s="13"/>
      <c r="H325" s="20"/>
      <c r="I325" s="22"/>
      <c r="J325" s="22"/>
      <c r="K325" s="22"/>
      <c r="L325" s="22"/>
      <c r="M325" s="24"/>
      <c r="N325" s="22"/>
      <c r="O325" s="20"/>
      <c r="P325" s="12"/>
      <c r="Q325" s="12"/>
      <c r="R325" s="12"/>
      <c r="S325" s="12"/>
      <c r="T325" s="12"/>
      <c r="U325" s="12"/>
      <c r="V325" s="12"/>
      <c r="W325" s="12"/>
      <c r="X325" s="12"/>
      <c r="Y325" s="12"/>
      <c r="Z325" s="12"/>
      <c r="AA325" s="12"/>
      <c r="AB325" s="12"/>
      <c r="AC325" s="12"/>
      <c r="AD325" s="12"/>
      <c r="AE325" s="12"/>
      <c r="AF325" s="12"/>
      <c r="AG325" s="12"/>
      <c r="AH325" s="12"/>
      <c r="AI325" s="12"/>
      <c r="AJ325" s="12"/>
      <c r="AK325" s="12"/>
      <c r="AL325" s="12"/>
      <c r="AM325" s="12"/>
      <c r="AN325" s="12"/>
      <c r="AO325" s="12"/>
      <c r="AP325" s="12"/>
      <c r="AQ325" s="12"/>
      <c r="AR325" s="12"/>
      <c r="AS325" s="12"/>
      <c r="AT325" s="12"/>
      <c r="AU325" s="12"/>
      <c r="AV325" s="12"/>
      <c r="AW325" s="12"/>
      <c r="AX325" s="12"/>
      <c r="AY325" s="12"/>
      <c r="AZ325" s="12"/>
      <c r="BA325" s="12"/>
      <c r="BB325" s="12"/>
      <c r="BC325" s="12"/>
      <c r="BD325" s="12"/>
      <c r="BE325" s="12"/>
      <c r="BF325" s="12"/>
      <c r="BG325" s="12"/>
      <c r="BH325" s="12"/>
      <c r="BI325" s="12"/>
      <c r="BJ325" s="12"/>
      <c r="BK325" s="12"/>
      <c r="BL325" s="12"/>
      <c r="BM325" s="12"/>
      <c r="BN325" s="12"/>
      <c r="BO325" s="12"/>
      <c r="BP325" s="12"/>
      <c r="BQ325" s="12"/>
      <c r="BR325" s="12"/>
      <c r="BS325" s="12"/>
      <c r="BT325" s="12"/>
      <c r="BU325" s="12"/>
      <c r="BV325" s="12"/>
      <c r="BW325" s="12"/>
      <c r="BX325" s="12"/>
      <c r="BY325" s="12"/>
      <c r="BZ325" s="12"/>
      <c r="CA325" s="12"/>
      <c r="CB325" s="12"/>
      <c r="CC325" s="12"/>
    </row>
    <row r="326" spans="1:81" ht="15.75" x14ac:dyDescent="0.25">
      <c r="A326" s="20"/>
      <c r="B326" s="29"/>
      <c r="C326" s="29"/>
      <c r="D326" s="29"/>
      <c r="E326" s="29"/>
      <c r="F326" s="26"/>
      <c r="G326" s="13"/>
      <c r="H326" s="20"/>
      <c r="I326" s="22"/>
      <c r="J326" s="22"/>
      <c r="K326" s="22"/>
      <c r="L326" s="22"/>
      <c r="M326" s="24"/>
      <c r="N326" s="22"/>
      <c r="O326" s="20"/>
      <c r="P326" s="12"/>
      <c r="Q326" s="12"/>
      <c r="R326" s="12"/>
      <c r="S326" s="12"/>
      <c r="T326" s="12"/>
      <c r="U326" s="12"/>
      <c r="V326" s="12"/>
      <c r="W326" s="12"/>
      <c r="X326" s="12"/>
      <c r="Y326" s="12"/>
      <c r="Z326" s="12"/>
      <c r="AA326" s="12"/>
      <c r="AB326" s="12"/>
      <c r="AC326" s="12"/>
      <c r="AD326" s="12"/>
      <c r="AE326" s="12"/>
      <c r="AF326" s="12"/>
      <c r="AG326" s="12"/>
      <c r="AH326" s="12"/>
      <c r="AI326" s="12"/>
      <c r="AJ326" s="12"/>
      <c r="AK326" s="12"/>
      <c r="AL326" s="12"/>
      <c r="AM326" s="12"/>
      <c r="AN326" s="12"/>
      <c r="AO326" s="12"/>
      <c r="AP326" s="12"/>
      <c r="AQ326" s="12"/>
      <c r="AR326" s="12"/>
      <c r="AS326" s="12"/>
      <c r="AT326" s="12"/>
      <c r="AU326" s="12"/>
      <c r="AV326" s="12"/>
      <c r="AW326" s="12"/>
      <c r="AX326" s="12"/>
      <c r="AY326" s="12"/>
      <c r="AZ326" s="12"/>
      <c r="BA326" s="12"/>
      <c r="BB326" s="12"/>
      <c r="BC326" s="12"/>
      <c r="BD326" s="12"/>
      <c r="BE326" s="12"/>
      <c r="BF326" s="12"/>
      <c r="BG326" s="12"/>
      <c r="BH326" s="12"/>
      <c r="BI326" s="12"/>
      <c r="BJ326" s="12"/>
      <c r="BK326" s="12"/>
      <c r="BL326" s="12"/>
      <c r="BM326" s="12"/>
      <c r="BN326" s="12"/>
      <c r="BO326" s="12"/>
      <c r="BP326" s="12"/>
      <c r="BQ326" s="12"/>
      <c r="BR326" s="12"/>
      <c r="BS326" s="12"/>
      <c r="BT326" s="12"/>
      <c r="BU326" s="12"/>
      <c r="BV326" s="12"/>
      <c r="BW326" s="12"/>
      <c r="BX326" s="12"/>
      <c r="BY326" s="12"/>
      <c r="BZ326" s="12"/>
      <c r="CA326" s="12"/>
      <c r="CB326" s="12"/>
      <c r="CC326" s="12"/>
    </row>
    <row r="327" spans="1:81" ht="15.75" x14ac:dyDescent="0.25">
      <c r="A327" s="20"/>
      <c r="B327" s="29"/>
      <c r="C327" s="29"/>
      <c r="D327" s="29"/>
      <c r="E327" s="29"/>
      <c r="F327" s="26"/>
      <c r="G327" s="13"/>
      <c r="H327" s="20"/>
      <c r="I327" s="22"/>
      <c r="J327" s="22"/>
      <c r="K327" s="22"/>
      <c r="L327" s="22"/>
      <c r="M327" s="24"/>
      <c r="N327" s="22"/>
      <c r="O327" s="20"/>
      <c r="P327" s="12"/>
      <c r="Q327" s="12"/>
      <c r="R327" s="12"/>
      <c r="S327" s="12"/>
      <c r="T327" s="12"/>
      <c r="U327" s="12"/>
      <c r="V327" s="12"/>
      <c r="W327" s="12"/>
      <c r="X327" s="12"/>
      <c r="Y327" s="12"/>
      <c r="Z327" s="12"/>
      <c r="AA327" s="12"/>
      <c r="AB327" s="12"/>
      <c r="AC327" s="12"/>
      <c r="AD327" s="12"/>
      <c r="AE327" s="12"/>
      <c r="AF327" s="12"/>
      <c r="AG327" s="12"/>
      <c r="AH327" s="12"/>
      <c r="AI327" s="12"/>
      <c r="AJ327" s="12"/>
      <c r="AK327" s="12"/>
      <c r="AL327" s="12"/>
      <c r="AM327" s="12"/>
      <c r="AN327" s="12"/>
      <c r="AO327" s="12"/>
      <c r="AP327" s="12"/>
      <c r="AQ327" s="12"/>
      <c r="AR327" s="12"/>
      <c r="AS327" s="12"/>
      <c r="AT327" s="12"/>
      <c r="AU327" s="12"/>
      <c r="AV327" s="12"/>
      <c r="AW327" s="12"/>
      <c r="AX327" s="12"/>
      <c r="AY327" s="12"/>
      <c r="AZ327" s="12"/>
      <c r="BA327" s="12"/>
      <c r="BB327" s="12"/>
      <c r="BC327" s="12"/>
      <c r="BD327" s="12"/>
      <c r="BE327" s="12"/>
      <c r="BF327" s="12"/>
      <c r="BG327" s="12"/>
      <c r="BH327" s="12"/>
      <c r="BI327" s="12"/>
      <c r="BJ327" s="12"/>
      <c r="BK327" s="12"/>
      <c r="BL327" s="12"/>
      <c r="BM327" s="12"/>
      <c r="BN327" s="12"/>
      <c r="BO327" s="12"/>
      <c r="BP327" s="12"/>
      <c r="BQ327" s="12"/>
      <c r="BR327" s="12"/>
      <c r="BS327" s="12"/>
      <c r="BT327" s="12"/>
      <c r="BU327" s="12"/>
      <c r="BV327" s="12"/>
      <c r="BW327" s="12"/>
      <c r="BX327" s="12"/>
      <c r="BY327" s="12"/>
      <c r="BZ327" s="12"/>
      <c r="CA327" s="12"/>
      <c r="CB327" s="12"/>
      <c r="CC327" s="12"/>
    </row>
    <row r="328" spans="1:81" ht="15.75" x14ac:dyDescent="0.25">
      <c r="A328" s="20"/>
      <c r="B328" s="29"/>
      <c r="C328" s="29"/>
      <c r="D328" s="29"/>
      <c r="E328" s="29"/>
      <c r="F328" s="26"/>
      <c r="G328" s="13"/>
      <c r="H328" s="20"/>
      <c r="I328" s="22"/>
      <c r="J328" s="22"/>
      <c r="K328" s="22"/>
      <c r="L328" s="22"/>
      <c r="M328" s="24"/>
      <c r="N328" s="22"/>
      <c r="O328" s="20"/>
      <c r="P328" s="12"/>
      <c r="Q328" s="12"/>
      <c r="R328" s="12"/>
      <c r="S328" s="12"/>
      <c r="T328" s="12"/>
      <c r="U328" s="12"/>
      <c r="V328" s="12"/>
      <c r="W328" s="12"/>
      <c r="X328" s="12"/>
      <c r="Y328" s="12"/>
      <c r="Z328" s="12"/>
      <c r="AA328" s="12"/>
      <c r="AB328" s="12"/>
      <c r="AC328" s="12"/>
      <c r="AD328" s="12"/>
      <c r="AE328" s="12"/>
      <c r="AF328" s="12"/>
      <c r="AG328" s="12"/>
      <c r="AH328" s="12"/>
      <c r="AI328" s="12"/>
      <c r="AJ328" s="12"/>
      <c r="AK328" s="12"/>
      <c r="AL328" s="12"/>
      <c r="AM328" s="12"/>
      <c r="AN328" s="12"/>
      <c r="AO328" s="12"/>
      <c r="AP328" s="12"/>
      <c r="AQ328" s="12"/>
      <c r="AR328" s="12"/>
      <c r="AS328" s="12"/>
      <c r="AT328" s="12"/>
      <c r="AU328" s="12"/>
      <c r="AV328" s="12"/>
      <c r="AW328" s="12"/>
      <c r="AX328" s="12"/>
      <c r="AY328" s="12"/>
      <c r="AZ328" s="12"/>
      <c r="BA328" s="12"/>
      <c r="BB328" s="12"/>
      <c r="BC328" s="12"/>
      <c r="BD328" s="12"/>
      <c r="BE328" s="12"/>
      <c r="BF328" s="12"/>
      <c r="BG328" s="12"/>
      <c r="BH328" s="12"/>
      <c r="BI328" s="12"/>
      <c r="BJ328" s="12"/>
      <c r="BK328" s="12"/>
      <c r="BL328" s="12"/>
      <c r="BM328" s="12"/>
      <c r="BN328" s="12"/>
      <c r="BO328" s="12"/>
      <c r="BP328" s="12"/>
      <c r="BQ328" s="12"/>
      <c r="BR328" s="12"/>
      <c r="BS328" s="12"/>
      <c r="BT328" s="12"/>
      <c r="BU328" s="12"/>
      <c r="BV328" s="12"/>
      <c r="BW328" s="12"/>
      <c r="BX328" s="12"/>
      <c r="BY328" s="12"/>
      <c r="BZ328" s="12"/>
      <c r="CA328" s="12"/>
      <c r="CB328" s="12"/>
      <c r="CC328" s="12"/>
    </row>
    <row r="329" spans="1:81" ht="15.75" x14ac:dyDescent="0.25">
      <c r="A329" s="20"/>
      <c r="B329" s="29"/>
      <c r="C329" s="29"/>
      <c r="D329" s="29"/>
      <c r="E329" s="29"/>
      <c r="F329" s="26"/>
      <c r="G329" s="13"/>
      <c r="H329" s="20"/>
      <c r="I329" s="22"/>
      <c r="J329" s="22"/>
      <c r="K329" s="22"/>
      <c r="L329" s="22"/>
      <c r="M329" s="24"/>
      <c r="N329" s="22"/>
      <c r="O329" s="20"/>
      <c r="P329" s="12"/>
      <c r="Q329" s="12"/>
      <c r="R329" s="12"/>
      <c r="S329" s="12"/>
      <c r="T329" s="12"/>
      <c r="U329" s="12"/>
      <c r="V329" s="12"/>
      <c r="W329" s="12"/>
      <c r="X329" s="12"/>
      <c r="Y329" s="12"/>
      <c r="Z329" s="12"/>
      <c r="AA329" s="12"/>
      <c r="AB329" s="12"/>
      <c r="AC329" s="12"/>
      <c r="AD329" s="12"/>
      <c r="AE329" s="12"/>
      <c r="AF329" s="12"/>
      <c r="AG329" s="12"/>
      <c r="AH329" s="12"/>
      <c r="AI329" s="12"/>
      <c r="AJ329" s="12"/>
      <c r="AK329" s="12"/>
      <c r="AL329" s="12"/>
      <c r="AM329" s="12"/>
      <c r="AN329" s="12"/>
      <c r="AO329" s="12"/>
      <c r="AP329" s="12"/>
      <c r="AQ329" s="12"/>
      <c r="AR329" s="12"/>
      <c r="AS329" s="12"/>
      <c r="AT329" s="12"/>
      <c r="AU329" s="12"/>
      <c r="AV329" s="12"/>
      <c r="AW329" s="12"/>
      <c r="AX329" s="12"/>
      <c r="AY329" s="12"/>
      <c r="AZ329" s="12"/>
      <c r="BA329" s="12"/>
      <c r="BB329" s="12"/>
      <c r="BC329" s="12"/>
      <c r="BD329" s="12"/>
      <c r="BE329" s="12"/>
      <c r="BF329" s="12"/>
      <c r="BG329" s="12"/>
      <c r="BH329" s="12"/>
      <c r="BI329" s="12"/>
      <c r="BJ329" s="12"/>
      <c r="BK329" s="12"/>
      <c r="BL329" s="12"/>
      <c r="BM329" s="12"/>
      <c r="BN329" s="12"/>
      <c r="BO329" s="12"/>
      <c r="BP329" s="12"/>
      <c r="BQ329" s="12"/>
      <c r="BR329" s="12"/>
      <c r="BS329" s="12"/>
      <c r="BT329" s="12"/>
      <c r="BU329" s="12"/>
      <c r="BV329" s="12"/>
      <c r="BW329" s="12"/>
      <c r="BX329" s="12"/>
      <c r="BY329" s="12"/>
      <c r="BZ329" s="12"/>
      <c r="CA329" s="12"/>
      <c r="CB329" s="12"/>
      <c r="CC329" s="12"/>
    </row>
    <row r="330" spans="1:81" ht="15.75" x14ac:dyDescent="0.25">
      <c r="A330" s="20"/>
      <c r="B330" s="29"/>
      <c r="C330" s="29"/>
      <c r="D330" s="29"/>
      <c r="E330" s="29"/>
      <c r="F330" s="26"/>
      <c r="G330" s="13"/>
      <c r="H330" s="20"/>
      <c r="I330" s="22"/>
      <c r="J330" s="22"/>
      <c r="K330" s="22"/>
      <c r="L330" s="22"/>
      <c r="M330" s="24"/>
      <c r="N330" s="22"/>
      <c r="O330" s="20"/>
      <c r="P330" s="12"/>
      <c r="Q330" s="12"/>
      <c r="R330" s="12"/>
      <c r="S330" s="12"/>
      <c r="T330" s="12"/>
      <c r="U330" s="12"/>
      <c r="V330" s="12"/>
      <c r="W330" s="12"/>
      <c r="X330" s="12"/>
      <c r="Y330" s="12"/>
      <c r="Z330" s="12"/>
      <c r="AA330" s="12"/>
      <c r="AB330" s="12"/>
      <c r="AC330" s="12"/>
      <c r="AD330" s="12"/>
      <c r="AE330" s="12"/>
      <c r="AF330" s="12"/>
      <c r="AG330" s="12"/>
      <c r="AH330" s="12"/>
      <c r="AI330" s="12"/>
      <c r="AJ330" s="12"/>
      <c r="AK330" s="12"/>
      <c r="AL330" s="12"/>
      <c r="AM330" s="12"/>
      <c r="AN330" s="12"/>
      <c r="AO330" s="12"/>
      <c r="AP330" s="12"/>
      <c r="AQ330" s="12"/>
      <c r="AR330" s="12"/>
      <c r="AS330" s="12"/>
      <c r="AT330" s="12"/>
      <c r="AU330" s="12"/>
      <c r="AV330" s="12"/>
      <c r="AW330" s="12"/>
      <c r="AX330" s="12"/>
      <c r="AY330" s="12"/>
      <c r="AZ330" s="12"/>
      <c r="BA330" s="12"/>
      <c r="BB330" s="12"/>
      <c r="BC330" s="12"/>
      <c r="BD330" s="12"/>
      <c r="BE330" s="12"/>
      <c r="BF330" s="12"/>
      <c r="BG330" s="12"/>
      <c r="BH330" s="12"/>
      <c r="BI330" s="12"/>
      <c r="BJ330" s="12"/>
      <c r="BK330" s="12"/>
      <c r="BL330" s="12"/>
      <c r="BM330" s="12"/>
      <c r="BN330" s="12"/>
      <c r="BO330" s="12"/>
      <c r="BP330" s="12"/>
      <c r="BQ330" s="12"/>
      <c r="BR330" s="12"/>
      <c r="BS330" s="12"/>
      <c r="BT330" s="12"/>
      <c r="BU330" s="12"/>
      <c r="BV330" s="12"/>
      <c r="BW330" s="12"/>
      <c r="BX330" s="12"/>
      <c r="BY330" s="12"/>
      <c r="BZ330" s="12"/>
      <c r="CA330" s="12"/>
      <c r="CB330" s="12"/>
      <c r="CC330" s="12"/>
    </row>
    <row r="331" spans="1:81" ht="15.75" x14ac:dyDescent="0.25">
      <c r="A331" s="20"/>
      <c r="B331" s="29"/>
      <c r="C331" s="29"/>
      <c r="D331" s="29"/>
      <c r="E331" s="29"/>
      <c r="F331" s="26"/>
      <c r="G331" s="13"/>
      <c r="H331" s="20"/>
      <c r="I331" s="22"/>
      <c r="J331" s="22"/>
      <c r="K331" s="22"/>
      <c r="L331" s="22"/>
      <c r="M331" s="24"/>
      <c r="N331" s="22"/>
      <c r="O331" s="20"/>
      <c r="P331" s="12"/>
      <c r="Q331" s="12"/>
      <c r="R331" s="12"/>
      <c r="S331" s="12"/>
      <c r="T331" s="12"/>
      <c r="U331" s="12"/>
      <c r="V331" s="12"/>
      <c r="W331" s="12"/>
      <c r="X331" s="12"/>
      <c r="Y331" s="12"/>
      <c r="Z331" s="12"/>
      <c r="AA331" s="12"/>
      <c r="AB331" s="12"/>
      <c r="AC331" s="12"/>
      <c r="AD331" s="12"/>
      <c r="AE331" s="12"/>
      <c r="AF331" s="12"/>
      <c r="AG331" s="12"/>
      <c r="AH331" s="12"/>
      <c r="AI331" s="12"/>
      <c r="AJ331" s="12"/>
      <c r="AK331" s="12"/>
      <c r="AL331" s="12"/>
      <c r="AM331" s="12"/>
      <c r="AN331" s="12"/>
      <c r="AO331" s="12"/>
      <c r="AP331" s="12"/>
      <c r="AQ331" s="12"/>
      <c r="AR331" s="12"/>
      <c r="AS331" s="12"/>
      <c r="AT331" s="12"/>
      <c r="AU331" s="12"/>
      <c r="AV331" s="12"/>
      <c r="AW331" s="12"/>
      <c r="AX331" s="12"/>
      <c r="AY331" s="12"/>
      <c r="AZ331" s="12"/>
      <c r="BA331" s="12"/>
      <c r="BB331" s="12"/>
      <c r="BC331" s="12"/>
      <c r="BD331" s="12"/>
      <c r="BE331" s="12"/>
      <c r="BF331" s="12"/>
      <c r="BG331" s="12"/>
      <c r="BH331" s="12"/>
      <c r="BI331" s="12"/>
      <c r="BJ331" s="12"/>
      <c r="BK331" s="12"/>
      <c r="BL331" s="12"/>
      <c r="BM331" s="12"/>
      <c r="BN331" s="12"/>
      <c r="BO331" s="12"/>
      <c r="BP331" s="12"/>
      <c r="BQ331" s="12"/>
      <c r="BR331" s="12"/>
      <c r="BS331" s="12"/>
      <c r="BT331" s="12"/>
      <c r="BU331" s="12"/>
      <c r="BV331" s="12"/>
      <c r="BW331" s="12"/>
      <c r="BX331" s="12"/>
      <c r="BY331" s="12"/>
      <c r="BZ331" s="12"/>
      <c r="CA331" s="12"/>
      <c r="CB331" s="12"/>
      <c r="CC331" s="12"/>
    </row>
    <row r="332" spans="1:81" ht="15.75" x14ac:dyDescent="0.25">
      <c r="A332" s="20"/>
      <c r="B332" s="29"/>
      <c r="C332" s="29"/>
      <c r="D332" s="29"/>
      <c r="E332" s="29"/>
      <c r="F332" s="26"/>
      <c r="G332" s="13"/>
      <c r="H332" s="20"/>
      <c r="I332" s="22"/>
      <c r="J332" s="22"/>
      <c r="K332" s="22"/>
      <c r="L332" s="22"/>
      <c r="M332" s="24"/>
      <c r="N332" s="22"/>
      <c r="O332" s="20"/>
      <c r="P332" s="12"/>
      <c r="Q332" s="12"/>
      <c r="R332" s="12"/>
      <c r="S332" s="12"/>
      <c r="T332" s="12"/>
      <c r="U332" s="12"/>
      <c r="V332" s="12"/>
      <c r="W332" s="12"/>
      <c r="X332" s="12"/>
      <c r="Y332" s="12"/>
      <c r="Z332" s="12"/>
      <c r="AA332" s="12"/>
      <c r="AB332" s="12"/>
      <c r="AC332" s="12"/>
      <c r="AD332" s="12"/>
      <c r="AE332" s="12"/>
      <c r="AF332" s="12"/>
      <c r="AG332" s="12"/>
      <c r="AH332" s="12"/>
      <c r="AI332" s="12"/>
      <c r="AJ332" s="12"/>
      <c r="AK332" s="12"/>
      <c r="AL332" s="12"/>
      <c r="AM332" s="12"/>
      <c r="AN332" s="12"/>
      <c r="AO332" s="12"/>
      <c r="AP332" s="12"/>
      <c r="AQ332" s="12"/>
      <c r="AR332" s="12"/>
      <c r="AS332" s="12"/>
      <c r="AT332" s="12"/>
      <c r="AU332" s="12"/>
      <c r="AV332" s="12"/>
      <c r="AW332" s="12"/>
      <c r="AX332" s="12"/>
      <c r="AY332" s="12"/>
      <c r="AZ332" s="12"/>
      <c r="BA332" s="12"/>
      <c r="BB332" s="12"/>
      <c r="BC332" s="12"/>
      <c r="BD332" s="12"/>
      <c r="BE332" s="12"/>
      <c r="BF332" s="12"/>
      <c r="BG332" s="12"/>
      <c r="BH332" s="12"/>
      <c r="BI332" s="12"/>
      <c r="BJ332" s="12"/>
      <c r="BK332" s="12"/>
      <c r="BL332" s="12"/>
      <c r="BM332" s="12"/>
      <c r="BN332" s="12"/>
      <c r="BO332" s="12"/>
      <c r="BP332" s="12"/>
      <c r="BQ332" s="12"/>
      <c r="BR332" s="12"/>
      <c r="BS332" s="12"/>
      <c r="BT332" s="12"/>
      <c r="BU332" s="12"/>
      <c r="BV332" s="12"/>
      <c r="BW332" s="12"/>
      <c r="BX332" s="12"/>
      <c r="BY332" s="12"/>
      <c r="BZ332" s="12"/>
      <c r="CA332" s="12"/>
      <c r="CB332" s="12"/>
      <c r="CC332" s="12"/>
    </row>
    <row r="333" spans="1:81" ht="15.75" x14ac:dyDescent="0.25">
      <c r="A333" s="20"/>
      <c r="B333" s="29"/>
      <c r="C333" s="29"/>
      <c r="D333" s="29"/>
      <c r="E333" s="29"/>
      <c r="F333" s="26"/>
      <c r="G333" s="13"/>
      <c r="H333" s="20"/>
      <c r="I333" s="22"/>
      <c r="J333" s="22"/>
      <c r="K333" s="22"/>
      <c r="L333" s="22"/>
      <c r="M333" s="24"/>
      <c r="N333" s="22"/>
      <c r="O333" s="20"/>
      <c r="P333" s="12"/>
      <c r="Q333" s="12"/>
      <c r="R333" s="12"/>
      <c r="S333" s="12"/>
      <c r="T333" s="12"/>
      <c r="U333" s="12"/>
      <c r="V333" s="12"/>
      <c r="W333" s="12"/>
      <c r="X333" s="12"/>
      <c r="Y333" s="12"/>
      <c r="Z333" s="12"/>
      <c r="AA333" s="12"/>
      <c r="AB333" s="12"/>
      <c r="AC333" s="12"/>
      <c r="AD333" s="12"/>
      <c r="AE333" s="12"/>
      <c r="AF333" s="12"/>
      <c r="AG333" s="12"/>
      <c r="AH333" s="12"/>
      <c r="AI333" s="12"/>
      <c r="AJ333" s="12"/>
      <c r="AK333" s="12"/>
      <c r="AL333" s="12"/>
      <c r="AM333" s="12"/>
      <c r="AN333" s="12"/>
      <c r="AO333" s="12"/>
      <c r="AP333" s="12"/>
      <c r="AQ333" s="12"/>
      <c r="AR333" s="12"/>
      <c r="AS333" s="12"/>
      <c r="AT333" s="12"/>
      <c r="AU333" s="12"/>
      <c r="AV333" s="12"/>
      <c r="AW333" s="12"/>
      <c r="AX333" s="12"/>
      <c r="AY333" s="12"/>
      <c r="AZ333" s="12"/>
      <c r="BA333" s="12"/>
      <c r="BB333" s="12"/>
      <c r="BC333" s="12"/>
      <c r="BD333" s="12"/>
      <c r="BE333" s="12"/>
      <c r="BF333" s="12"/>
      <c r="BG333" s="12"/>
      <c r="BH333" s="12"/>
      <c r="BI333" s="12"/>
      <c r="BJ333" s="12"/>
      <c r="BK333" s="12"/>
      <c r="BL333" s="12"/>
      <c r="BM333" s="12"/>
      <c r="BN333" s="12"/>
      <c r="BO333" s="12"/>
      <c r="BP333" s="12"/>
      <c r="BQ333" s="12"/>
      <c r="BR333" s="12"/>
      <c r="BS333" s="12"/>
      <c r="BT333" s="12"/>
      <c r="BU333" s="12"/>
      <c r="BV333" s="12"/>
      <c r="BW333" s="12"/>
      <c r="BX333" s="12"/>
      <c r="BY333" s="12"/>
      <c r="BZ333" s="12"/>
      <c r="CA333" s="12"/>
      <c r="CB333" s="12"/>
      <c r="CC333" s="12"/>
    </row>
    <row r="334" spans="1:81" ht="15.75" x14ac:dyDescent="0.25">
      <c r="A334" s="20"/>
      <c r="B334" s="29"/>
      <c r="C334" s="29"/>
      <c r="D334" s="29"/>
      <c r="E334" s="29"/>
      <c r="F334" s="26"/>
      <c r="G334" s="13"/>
      <c r="H334" s="20"/>
      <c r="I334" s="22"/>
      <c r="J334" s="22"/>
      <c r="K334" s="22"/>
      <c r="L334" s="22"/>
      <c r="M334" s="24"/>
      <c r="N334" s="22"/>
      <c r="O334" s="20"/>
      <c r="P334" s="12"/>
      <c r="Q334" s="12"/>
      <c r="R334" s="12"/>
      <c r="S334" s="12"/>
      <c r="T334" s="12"/>
      <c r="U334" s="12"/>
      <c r="V334" s="12"/>
      <c r="W334" s="12"/>
      <c r="X334" s="12"/>
      <c r="Y334" s="12"/>
      <c r="Z334" s="12"/>
      <c r="AA334" s="12"/>
      <c r="AB334" s="12"/>
      <c r="AC334" s="12"/>
      <c r="AD334" s="12"/>
      <c r="AE334" s="12"/>
      <c r="AF334" s="12"/>
      <c r="AG334" s="12"/>
      <c r="AH334" s="12"/>
      <c r="AI334" s="12"/>
      <c r="AJ334" s="12"/>
      <c r="AK334" s="12"/>
      <c r="AL334" s="12"/>
      <c r="AM334" s="12"/>
      <c r="AN334" s="12"/>
      <c r="AO334" s="12"/>
      <c r="AP334" s="12"/>
      <c r="AQ334" s="12"/>
      <c r="AR334" s="12"/>
      <c r="AS334" s="12"/>
      <c r="AT334" s="12"/>
      <c r="AU334" s="12"/>
      <c r="AV334" s="12"/>
      <c r="AW334" s="12"/>
      <c r="AX334" s="12"/>
      <c r="AY334" s="12"/>
      <c r="AZ334" s="12"/>
      <c r="BA334" s="12"/>
      <c r="BB334" s="12"/>
      <c r="BC334" s="12"/>
      <c r="BD334" s="12"/>
      <c r="BE334" s="12"/>
      <c r="BF334" s="12"/>
      <c r="BG334" s="12"/>
      <c r="BH334" s="12"/>
      <c r="BI334" s="12"/>
      <c r="BJ334" s="12"/>
      <c r="BK334" s="12"/>
      <c r="BL334" s="12"/>
      <c r="BM334" s="12"/>
      <c r="BN334" s="12"/>
      <c r="BO334" s="12"/>
      <c r="BP334" s="12"/>
      <c r="BQ334" s="12"/>
      <c r="BR334" s="12"/>
      <c r="BS334" s="12"/>
      <c r="BT334" s="12"/>
      <c r="BU334" s="12"/>
      <c r="BV334" s="12"/>
      <c r="BW334" s="12"/>
      <c r="BX334" s="12"/>
      <c r="BY334" s="12"/>
      <c r="BZ334" s="12"/>
      <c r="CA334" s="12"/>
      <c r="CB334" s="12"/>
      <c r="CC334" s="12"/>
    </row>
    <row r="335" spans="1:81" ht="15.75" x14ac:dyDescent="0.25">
      <c r="A335" s="20"/>
      <c r="B335" s="29"/>
      <c r="C335" s="29"/>
      <c r="D335" s="29"/>
      <c r="E335" s="29"/>
      <c r="F335" s="26"/>
      <c r="G335" s="13"/>
      <c r="H335" s="20"/>
      <c r="I335" s="22"/>
      <c r="J335" s="22"/>
      <c r="K335" s="22"/>
      <c r="L335" s="22"/>
      <c r="M335" s="24"/>
      <c r="N335" s="22"/>
      <c r="O335" s="20"/>
      <c r="P335" s="12"/>
      <c r="Q335" s="12"/>
      <c r="R335" s="12"/>
      <c r="S335" s="12"/>
      <c r="T335" s="12"/>
      <c r="U335" s="12"/>
      <c r="V335" s="12"/>
      <c r="W335" s="12"/>
      <c r="X335" s="12"/>
      <c r="Y335" s="12"/>
      <c r="Z335" s="12"/>
      <c r="AA335" s="12"/>
      <c r="AB335" s="12"/>
      <c r="AC335" s="12"/>
      <c r="AD335" s="12"/>
      <c r="AE335" s="12"/>
      <c r="AF335" s="12"/>
      <c r="AG335" s="12"/>
      <c r="AH335" s="12"/>
      <c r="AI335" s="12"/>
      <c r="AJ335" s="12"/>
      <c r="AK335" s="12"/>
      <c r="AL335" s="12"/>
      <c r="AM335" s="12"/>
      <c r="AN335" s="12"/>
      <c r="AO335" s="12"/>
      <c r="AP335" s="12"/>
      <c r="AQ335" s="12"/>
      <c r="AR335" s="12"/>
      <c r="AS335" s="12"/>
      <c r="AT335" s="12"/>
      <c r="AU335" s="12"/>
      <c r="AV335" s="12"/>
      <c r="AW335" s="12"/>
      <c r="AX335" s="12"/>
      <c r="AY335" s="12"/>
      <c r="AZ335" s="12"/>
      <c r="BA335" s="12"/>
      <c r="BB335" s="12"/>
      <c r="BC335" s="12"/>
      <c r="BD335" s="12"/>
      <c r="BE335" s="12"/>
      <c r="BF335" s="12"/>
      <c r="BG335" s="12"/>
      <c r="BH335" s="12"/>
      <c r="BI335" s="12"/>
      <c r="BJ335" s="12"/>
      <c r="BK335" s="12"/>
      <c r="BL335" s="12"/>
      <c r="BM335" s="12"/>
      <c r="BN335" s="12"/>
      <c r="BO335" s="12"/>
      <c r="BP335" s="12"/>
      <c r="BQ335" s="12"/>
      <c r="BR335" s="12"/>
      <c r="BS335" s="12"/>
      <c r="BT335" s="12"/>
      <c r="BU335" s="12"/>
      <c r="BV335" s="12"/>
      <c r="BW335" s="12"/>
      <c r="BX335" s="12"/>
      <c r="BY335" s="12"/>
      <c r="BZ335" s="12"/>
      <c r="CA335" s="12"/>
      <c r="CB335" s="12"/>
      <c r="CC335" s="12"/>
    </row>
    <row r="336" spans="1:81" ht="15.75" x14ac:dyDescent="0.25">
      <c r="A336" s="20"/>
      <c r="B336" s="29"/>
      <c r="C336" s="29"/>
      <c r="D336" s="29"/>
      <c r="E336" s="29"/>
      <c r="F336" s="26"/>
      <c r="G336" s="13"/>
      <c r="H336" s="20"/>
      <c r="I336" s="22"/>
      <c r="J336" s="22"/>
      <c r="K336" s="22"/>
      <c r="L336" s="22"/>
      <c r="M336" s="24"/>
      <c r="N336" s="22"/>
      <c r="O336" s="20"/>
      <c r="P336" s="12"/>
      <c r="Q336" s="12"/>
      <c r="R336" s="12"/>
      <c r="S336" s="12"/>
      <c r="T336" s="12"/>
      <c r="U336" s="12"/>
      <c r="V336" s="12"/>
      <c r="W336" s="12"/>
      <c r="X336" s="12"/>
      <c r="Y336" s="12"/>
      <c r="Z336" s="12"/>
      <c r="AA336" s="12"/>
      <c r="AB336" s="12"/>
      <c r="AC336" s="12"/>
      <c r="AD336" s="12"/>
      <c r="AE336" s="12"/>
      <c r="AF336" s="12"/>
      <c r="AG336" s="12"/>
      <c r="AH336" s="12"/>
      <c r="AI336" s="12"/>
      <c r="AJ336" s="12"/>
      <c r="AK336" s="12"/>
      <c r="AL336" s="12"/>
      <c r="AM336" s="12"/>
      <c r="AN336" s="12"/>
      <c r="AO336" s="12"/>
      <c r="AP336" s="12"/>
      <c r="AQ336" s="12"/>
      <c r="AR336" s="12"/>
      <c r="AS336" s="12"/>
      <c r="AT336" s="12"/>
      <c r="AU336" s="12"/>
      <c r="AV336" s="12"/>
      <c r="AW336" s="12"/>
      <c r="AX336" s="12"/>
      <c r="AY336" s="12"/>
      <c r="AZ336" s="12"/>
      <c r="BA336" s="12"/>
      <c r="BB336" s="12"/>
      <c r="BC336" s="12"/>
      <c r="BD336" s="12"/>
      <c r="BE336" s="12"/>
      <c r="BF336" s="12"/>
      <c r="BG336" s="12"/>
      <c r="BH336" s="12"/>
      <c r="BI336" s="12"/>
      <c r="BJ336" s="12"/>
      <c r="BK336" s="12"/>
      <c r="BL336" s="12"/>
      <c r="BM336" s="12"/>
      <c r="BN336" s="12"/>
      <c r="BO336" s="12"/>
      <c r="BP336" s="12"/>
      <c r="BQ336" s="12"/>
      <c r="BR336" s="12"/>
      <c r="BS336" s="12"/>
      <c r="BT336" s="12"/>
      <c r="BU336" s="12"/>
      <c r="BV336" s="12"/>
      <c r="BW336" s="12"/>
      <c r="BX336" s="12"/>
      <c r="BY336" s="12"/>
      <c r="BZ336" s="12"/>
      <c r="CA336" s="12"/>
      <c r="CB336" s="12"/>
      <c r="CC336" s="12"/>
    </row>
    <row r="337" spans="1:81" ht="15.75" x14ac:dyDescent="0.25">
      <c r="A337" s="20"/>
      <c r="B337" s="29"/>
      <c r="C337" s="29"/>
      <c r="D337" s="29"/>
      <c r="E337" s="29"/>
      <c r="F337" s="26"/>
      <c r="G337" s="13"/>
      <c r="H337" s="20"/>
      <c r="I337" s="22"/>
      <c r="J337" s="22"/>
      <c r="K337" s="22"/>
      <c r="L337" s="22"/>
      <c r="M337" s="24"/>
      <c r="N337" s="22"/>
      <c r="O337" s="20"/>
      <c r="P337" s="12"/>
      <c r="Q337" s="12"/>
      <c r="R337" s="12"/>
      <c r="S337" s="12"/>
      <c r="T337" s="12"/>
      <c r="U337" s="12"/>
      <c r="V337" s="12"/>
      <c r="W337" s="12"/>
      <c r="X337" s="12"/>
      <c r="Y337" s="12"/>
      <c r="Z337" s="12"/>
      <c r="AA337" s="12"/>
      <c r="AB337" s="12"/>
      <c r="AC337" s="12"/>
      <c r="AD337" s="12"/>
      <c r="AE337" s="12"/>
      <c r="AF337" s="12"/>
      <c r="AG337" s="12"/>
      <c r="AH337" s="12"/>
      <c r="AI337" s="12"/>
      <c r="AJ337" s="12"/>
      <c r="AK337" s="12"/>
      <c r="AL337" s="12"/>
      <c r="AM337" s="12"/>
      <c r="AN337" s="12"/>
      <c r="AO337" s="12"/>
      <c r="AP337" s="12"/>
      <c r="AQ337" s="12"/>
      <c r="AR337" s="12"/>
      <c r="AS337" s="12"/>
      <c r="AT337" s="12"/>
      <c r="AU337" s="12"/>
      <c r="AV337" s="12"/>
      <c r="AW337" s="12"/>
      <c r="AX337" s="12"/>
      <c r="AY337" s="12"/>
      <c r="AZ337" s="12"/>
      <c r="BA337" s="12"/>
      <c r="BB337" s="12"/>
      <c r="BC337" s="12"/>
      <c r="BD337" s="12"/>
      <c r="BE337" s="12"/>
      <c r="BF337" s="12"/>
      <c r="BG337" s="12"/>
      <c r="BH337" s="12"/>
      <c r="BI337" s="12"/>
      <c r="BJ337" s="12"/>
      <c r="BK337" s="12"/>
      <c r="BL337" s="12"/>
      <c r="BM337" s="12"/>
      <c r="BN337" s="12"/>
      <c r="BO337" s="12"/>
      <c r="BP337" s="12"/>
      <c r="BQ337" s="12"/>
      <c r="BR337" s="12"/>
      <c r="BS337" s="12"/>
      <c r="BT337" s="12"/>
      <c r="BU337" s="12"/>
      <c r="BV337" s="12"/>
      <c r="BW337" s="12"/>
      <c r="BX337" s="12"/>
      <c r="BY337" s="12"/>
      <c r="BZ337" s="12"/>
      <c r="CA337" s="12"/>
      <c r="CB337" s="12"/>
      <c r="CC337" s="12"/>
    </row>
    <row r="338" spans="1:81" ht="15.75" x14ac:dyDescent="0.25">
      <c r="A338" s="20"/>
      <c r="B338" s="29"/>
      <c r="C338" s="29"/>
      <c r="D338" s="29"/>
      <c r="E338" s="29"/>
      <c r="F338" s="26"/>
      <c r="G338" s="13"/>
      <c r="H338" s="20"/>
      <c r="I338" s="22"/>
      <c r="J338" s="22"/>
      <c r="K338" s="22"/>
      <c r="L338" s="22"/>
      <c r="M338" s="24"/>
      <c r="N338" s="22"/>
      <c r="O338" s="20"/>
      <c r="P338" s="12"/>
      <c r="Q338" s="12"/>
      <c r="R338" s="12"/>
      <c r="S338" s="12"/>
      <c r="T338" s="12"/>
      <c r="U338" s="12"/>
      <c r="V338" s="12"/>
      <c r="W338" s="12"/>
      <c r="X338" s="12"/>
      <c r="Y338" s="12"/>
      <c r="Z338" s="12"/>
      <c r="AA338" s="12"/>
      <c r="AB338" s="12"/>
      <c r="AC338" s="12"/>
      <c r="AD338" s="12"/>
      <c r="AE338" s="12"/>
      <c r="AF338" s="12"/>
      <c r="AG338" s="12"/>
      <c r="AH338" s="12"/>
      <c r="AI338" s="12"/>
      <c r="AJ338" s="12"/>
      <c r="AK338" s="12"/>
      <c r="AL338" s="12"/>
      <c r="AM338" s="12"/>
      <c r="AN338" s="12"/>
      <c r="AO338" s="12"/>
      <c r="AP338" s="12"/>
      <c r="AQ338" s="12"/>
      <c r="AR338" s="12"/>
      <c r="AS338" s="12"/>
      <c r="AT338" s="12"/>
      <c r="AU338" s="12"/>
      <c r="AV338" s="12"/>
      <c r="AW338" s="12"/>
      <c r="AX338" s="12"/>
      <c r="AY338" s="12"/>
      <c r="AZ338" s="12"/>
      <c r="BA338" s="12"/>
      <c r="BB338" s="12"/>
      <c r="BC338" s="12"/>
      <c r="BD338" s="12"/>
      <c r="BE338" s="12"/>
      <c r="BF338" s="12"/>
      <c r="BG338" s="12"/>
      <c r="BH338" s="12"/>
      <c r="BI338" s="12"/>
      <c r="BJ338" s="12"/>
      <c r="BK338" s="12"/>
      <c r="BL338" s="12"/>
      <c r="BM338" s="12"/>
      <c r="BN338" s="12"/>
      <c r="BO338" s="12"/>
      <c r="BP338" s="12"/>
      <c r="BQ338" s="12"/>
      <c r="BR338" s="12"/>
      <c r="BS338" s="12"/>
      <c r="BT338" s="12"/>
      <c r="BU338" s="12"/>
      <c r="BV338" s="12"/>
      <c r="BW338" s="12"/>
      <c r="BX338" s="12"/>
      <c r="BY338" s="12"/>
      <c r="BZ338" s="12"/>
      <c r="CA338" s="12"/>
      <c r="CB338" s="12"/>
      <c r="CC338" s="12"/>
    </row>
    <row r="339" spans="1:81" ht="15.75" x14ac:dyDescent="0.25">
      <c r="A339" s="20"/>
      <c r="B339" s="29"/>
      <c r="C339" s="29"/>
      <c r="D339" s="29"/>
      <c r="E339" s="29"/>
      <c r="F339" s="26"/>
      <c r="G339" s="13"/>
      <c r="H339" s="20"/>
      <c r="I339" s="22"/>
      <c r="J339" s="22"/>
      <c r="K339" s="22"/>
      <c r="L339" s="22"/>
      <c r="M339" s="24"/>
      <c r="N339" s="22"/>
      <c r="O339" s="20"/>
      <c r="P339" s="12"/>
      <c r="Q339" s="12"/>
      <c r="R339" s="12"/>
      <c r="S339" s="12"/>
      <c r="T339" s="12"/>
      <c r="U339" s="12"/>
      <c r="V339" s="12"/>
      <c r="W339" s="12"/>
      <c r="X339" s="12"/>
      <c r="Y339" s="12"/>
      <c r="Z339" s="12"/>
      <c r="AA339" s="12"/>
      <c r="AB339" s="12"/>
      <c r="AC339" s="12"/>
      <c r="AD339" s="12"/>
      <c r="AE339" s="12"/>
      <c r="AF339" s="12"/>
      <c r="AG339" s="12"/>
      <c r="AH339" s="12"/>
      <c r="AI339" s="12"/>
      <c r="AJ339" s="12"/>
      <c r="AK339" s="12"/>
      <c r="AL339" s="12"/>
      <c r="AM339" s="12"/>
      <c r="AN339" s="12"/>
      <c r="AO339" s="12"/>
      <c r="AP339" s="12"/>
      <c r="AQ339" s="12"/>
      <c r="AR339" s="12"/>
      <c r="AS339" s="12"/>
      <c r="AT339" s="12"/>
      <c r="AU339" s="12"/>
      <c r="AV339" s="12"/>
      <c r="AW339" s="12"/>
      <c r="AX339" s="12"/>
      <c r="AY339" s="12"/>
      <c r="AZ339" s="12"/>
      <c r="BA339" s="12"/>
      <c r="BB339" s="12"/>
      <c r="BC339" s="12"/>
      <c r="BD339" s="12"/>
      <c r="BE339" s="12"/>
      <c r="BF339" s="12"/>
      <c r="BG339" s="12"/>
      <c r="BH339" s="12"/>
      <c r="BI339" s="12"/>
      <c r="BJ339" s="12"/>
      <c r="BK339" s="12"/>
      <c r="BL339" s="12"/>
      <c r="BM339" s="12"/>
      <c r="BN339" s="12"/>
      <c r="BO339" s="12"/>
      <c r="BP339" s="12"/>
      <c r="BQ339" s="12"/>
      <c r="BR339" s="12"/>
      <c r="BS339" s="12"/>
      <c r="BT339" s="12"/>
      <c r="BU339" s="12"/>
      <c r="BV339" s="12"/>
      <c r="BW339" s="12"/>
      <c r="BX339" s="12"/>
      <c r="BY339" s="12"/>
      <c r="BZ339" s="12"/>
      <c r="CA339" s="12"/>
      <c r="CB339" s="12"/>
      <c r="CC339" s="12"/>
    </row>
    <row r="340" spans="1:81" ht="15.75" x14ac:dyDescent="0.25">
      <c r="A340" s="20"/>
      <c r="B340" s="29"/>
      <c r="C340" s="29"/>
      <c r="D340" s="29"/>
      <c r="E340" s="29"/>
      <c r="F340" s="26"/>
      <c r="G340" s="13"/>
      <c r="H340" s="20"/>
      <c r="I340" s="22"/>
      <c r="J340" s="22"/>
      <c r="K340" s="22"/>
      <c r="L340" s="22"/>
      <c r="M340" s="24"/>
      <c r="N340" s="22"/>
      <c r="O340" s="20"/>
      <c r="P340" s="12"/>
      <c r="Q340" s="12"/>
      <c r="R340" s="12"/>
      <c r="S340" s="12"/>
      <c r="T340" s="12"/>
      <c r="U340" s="12"/>
      <c r="V340" s="12"/>
      <c r="W340" s="12"/>
      <c r="X340" s="12"/>
      <c r="Y340" s="12"/>
      <c r="Z340" s="12"/>
      <c r="AA340" s="12"/>
      <c r="AB340" s="12"/>
      <c r="AC340" s="12"/>
      <c r="AD340" s="12"/>
      <c r="AE340" s="12"/>
      <c r="AF340" s="12"/>
      <c r="AG340" s="12"/>
      <c r="AH340" s="12"/>
      <c r="AI340" s="12"/>
      <c r="AJ340" s="12"/>
      <c r="AK340" s="12"/>
      <c r="AL340" s="12"/>
      <c r="AM340" s="12"/>
      <c r="AN340" s="12"/>
      <c r="AO340" s="12"/>
      <c r="AP340" s="12"/>
      <c r="AQ340" s="12"/>
      <c r="AR340" s="12"/>
      <c r="AS340" s="12"/>
      <c r="AT340" s="12"/>
      <c r="AU340" s="12"/>
      <c r="AV340" s="12"/>
      <c r="AW340" s="12"/>
      <c r="AX340" s="12"/>
      <c r="AY340" s="12"/>
      <c r="AZ340" s="12"/>
      <c r="BA340" s="12"/>
      <c r="BB340" s="12"/>
      <c r="BC340" s="12"/>
      <c r="BD340" s="12"/>
      <c r="BE340" s="12"/>
      <c r="BF340" s="12"/>
      <c r="BG340" s="12"/>
      <c r="BH340" s="12"/>
      <c r="BI340" s="12"/>
      <c r="BJ340" s="12"/>
      <c r="BK340" s="12"/>
      <c r="BL340" s="12"/>
      <c r="BM340" s="12"/>
      <c r="BN340" s="12"/>
      <c r="BO340" s="12"/>
      <c r="BP340" s="12"/>
      <c r="BQ340" s="12"/>
      <c r="BR340" s="12"/>
      <c r="BS340" s="12"/>
      <c r="BT340" s="12"/>
      <c r="BU340" s="12"/>
      <c r="BV340" s="12"/>
      <c r="BW340" s="12"/>
      <c r="BX340" s="12"/>
      <c r="BY340" s="12"/>
      <c r="BZ340" s="12"/>
      <c r="CA340" s="12"/>
      <c r="CB340" s="12"/>
      <c r="CC340" s="12"/>
    </row>
    <row r="341" spans="1:81" ht="15.75" x14ac:dyDescent="0.25">
      <c r="A341" s="20"/>
      <c r="B341" s="29"/>
      <c r="C341" s="29"/>
      <c r="D341" s="29"/>
      <c r="E341" s="29"/>
      <c r="F341" s="26"/>
      <c r="G341" s="13"/>
      <c r="H341" s="20"/>
      <c r="I341" s="22"/>
      <c r="J341" s="22"/>
      <c r="K341" s="22"/>
      <c r="L341" s="22"/>
      <c r="M341" s="24"/>
      <c r="N341" s="22"/>
      <c r="O341" s="20"/>
      <c r="P341" s="12"/>
      <c r="Q341" s="12"/>
      <c r="R341" s="12"/>
      <c r="S341" s="12"/>
      <c r="T341" s="12"/>
      <c r="U341" s="12"/>
      <c r="V341" s="12"/>
      <c r="W341" s="12"/>
      <c r="X341" s="12"/>
      <c r="Y341" s="12"/>
      <c r="Z341" s="12"/>
      <c r="AA341" s="12"/>
      <c r="AB341" s="12"/>
      <c r="AC341" s="12"/>
      <c r="AD341" s="12"/>
      <c r="AE341" s="12"/>
      <c r="AF341" s="12"/>
      <c r="AG341" s="12"/>
      <c r="AH341" s="12"/>
      <c r="AI341" s="12"/>
      <c r="AJ341" s="12"/>
      <c r="AK341" s="12"/>
      <c r="AL341" s="12"/>
      <c r="AM341" s="12"/>
      <c r="AN341" s="12"/>
      <c r="AO341" s="12"/>
      <c r="AP341" s="12"/>
      <c r="AQ341" s="12"/>
      <c r="AR341" s="12"/>
      <c r="AS341" s="12"/>
      <c r="AT341" s="12"/>
      <c r="AU341" s="12"/>
      <c r="AV341" s="12"/>
      <c r="AW341" s="12"/>
      <c r="AX341" s="12"/>
      <c r="AY341" s="12"/>
      <c r="AZ341" s="12"/>
      <c r="BA341" s="12"/>
      <c r="BB341" s="12"/>
      <c r="BC341" s="12"/>
      <c r="BD341" s="12"/>
      <c r="BE341" s="12"/>
      <c r="BF341" s="12"/>
      <c r="BG341" s="12"/>
      <c r="BH341" s="12"/>
      <c r="BI341" s="12"/>
      <c r="BJ341" s="12"/>
      <c r="BK341" s="12"/>
      <c r="BL341" s="12"/>
      <c r="BM341" s="12"/>
      <c r="BN341" s="12"/>
      <c r="BO341" s="12"/>
      <c r="BP341" s="12"/>
      <c r="BQ341" s="12"/>
      <c r="BR341" s="12"/>
      <c r="BS341" s="12"/>
      <c r="BT341" s="12"/>
      <c r="BU341" s="12"/>
      <c r="BV341" s="12"/>
      <c r="BW341" s="12"/>
      <c r="BX341" s="12"/>
      <c r="BY341" s="12"/>
      <c r="BZ341" s="12"/>
      <c r="CA341" s="12"/>
      <c r="CB341" s="12"/>
      <c r="CC341" s="12"/>
    </row>
    <row r="342" spans="1:81" ht="15.75" x14ac:dyDescent="0.25">
      <c r="A342" s="20"/>
      <c r="B342" s="29"/>
      <c r="C342" s="29"/>
      <c r="D342" s="29"/>
      <c r="E342" s="29"/>
      <c r="F342" s="26"/>
      <c r="G342" s="13"/>
      <c r="H342" s="20"/>
      <c r="I342" s="22"/>
      <c r="J342" s="22"/>
      <c r="K342" s="22"/>
      <c r="L342" s="22"/>
      <c r="M342" s="24"/>
      <c r="N342" s="22"/>
      <c r="O342" s="20"/>
      <c r="P342" s="12"/>
      <c r="Q342" s="12"/>
      <c r="R342" s="12"/>
      <c r="S342" s="12"/>
      <c r="T342" s="12"/>
      <c r="U342" s="12"/>
      <c r="V342" s="12"/>
      <c r="W342" s="12"/>
      <c r="X342" s="12"/>
      <c r="Y342" s="12"/>
      <c r="Z342" s="12"/>
      <c r="AA342" s="12"/>
      <c r="AB342" s="12"/>
      <c r="AC342" s="12"/>
      <c r="AD342" s="12"/>
      <c r="AE342" s="12"/>
      <c r="AF342" s="12"/>
      <c r="AG342" s="12"/>
      <c r="AH342" s="12"/>
      <c r="AI342" s="12"/>
      <c r="AJ342" s="12"/>
      <c r="AK342" s="12"/>
      <c r="AL342" s="12"/>
      <c r="AM342" s="12"/>
      <c r="AN342" s="12"/>
      <c r="AO342" s="12"/>
      <c r="AP342" s="12"/>
      <c r="AQ342" s="12"/>
      <c r="AR342" s="12"/>
      <c r="AS342" s="12"/>
      <c r="AT342" s="12"/>
      <c r="AU342" s="12"/>
      <c r="AV342" s="12"/>
      <c r="AW342" s="12"/>
      <c r="AX342" s="12"/>
      <c r="AY342" s="12"/>
      <c r="AZ342" s="12"/>
      <c r="BA342" s="12"/>
      <c r="BB342" s="12"/>
      <c r="BC342" s="12"/>
      <c r="BD342" s="12"/>
      <c r="BE342" s="12"/>
      <c r="BF342" s="12"/>
      <c r="BG342" s="12"/>
      <c r="BH342" s="12"/>
      <c r="BI342" s="12"/>
      <c r="BJ342" s="12"/>
      <c r="BK342" s="12"/>
      <c r="BL342" s="12"/>
      <c r="BM342" s="12"/>
      <c r="BN342" s="12"/>
      <c r="BO342" s="12"/>
      <c r="BP342" s="12"/>
      <c r="BQ342" s="12"/>
      <c r="BR342" s="12"/>
      <c r="BS342" s="12"/>
      <c r="BT342" s="12"/>
      <c r="BU342" s="12"/>
      <c r="BV342" s="12"/>
      <c r="BW342" s="12"/>
      <c r="BX342" s="12"/>
      <c r="BY342" s="12"/>
      <c r="BZ342" s="12"/>
      <c r="CA342" s="12"/>
      <c r="CB342" s="12"/>
      <c r="CC342" s="12"/>
    </row>
    <row r="343" spans="1:81" ht="15.75" x14ac:dyDescent="0.25">
      <c r="A343" s="20"/>
      <c r="B343" s="29"/>
      <c r="C343" s="29"/>
      <c r="D343" s="29"/>
      <c r="E343" s="29"/>
      <c r="F343" s="26"/>
      <c r="G343" s="13"/>
      <c r="H343" s="20"/>
      <c r="I343" s="22"/>
      <c r="J343" s="22"/>
      <c r="K343" s="22"/>
      <c r="L343" s="22"/>
      <c r="M343" s="24"/>
      <c r="N343" s="22"/>
      <c r="O343" s="20"/>
      <c r="P343" s="12"/>
      <c r="Q343" s="12"/>
      <c r="R343" s="12"/>
      <c r="S343" s="12"/>
      <c r="T343" s="12"/>
      <c r="U343" s="12"/>
      <c r="V343" s="12"/>
      <c r="W343" s="12"/>
      <c r="X343" s="12"/>
      <c r="Y343" s="12"/>
      <c r="Z343" s="12"/>
      <c r="AA343" s="12"/>
      <c r="AB343" s="12"/>
      <c r="AC343" s="12"/>
      <c r="AD343" s="12"/>
      <c r="AE343" s="12"/>
      <c r="AF343" s="12"/>
      <c r="AG343" s="12"/>
      <c r="AH343" s="12"/>
      <c r="AI343" s="12"/>
      <c r="AJ343" s="12"/>
      <c r="AK343" s="12"/>
      <c r="AL343" s="12"/>
      <c r="AM343" s="12"/>
      <c r="AN343" s="12"/>
      <c r="AO343" s="12"/>
      <c r="AP343" s="12"/>
      <c r="AQ343" s="12"/>
      <c r="AR343" s="12"/>
      <c r="AS343" s="12"/>
      <c r="AT343" s="12"/>
      <c r="AU343" s="12"/>
      <c r="AV343" s="12"/>
      <c r="AW343" s="12"/>
      <c r="AX343" s="12"/>
      <c r="AY343" s="12"/>
      <c r="AZ343" s="12"/>
      <c r="BA343" s="12"/>
      <c r="BB343" s="12"/>
      <c r="BC343" s="12"/>
      <c r="BD343" s="12"/>
      <c r="BE343" s="12"/>
      <c r="BF343" s="12"/>
      <c r="BG343" s="12"/>
      <c r="BH343" s="12"/>
      <c r="BI343" s="12"/>
      <c r="BJ343" s="12"/>
      <c r="BK343" s="12"/>
      <c r="BL343" s="12"/>
      <c r="BM343" s="12"/>
      <c r="BN343" s="12"/>
      <c r="BO343" s="12"/>
      <c r="BP343" s="12"/>
      <c r="BQ343" s="12"/>
      <c r="BR343" s="12"/>
      <c r="BS343" s="12"/>
      <c r="BT343" s="12"/>
      <c r="BU343" s="12"/>
      <c r="BV343" s="12"/>
      <c r="BW343" s="12"/>
      <c r="BX343" s="12"/>
      <c r="BY343" s="12"/>
      <c r="BZ343" s="12"/>
      <c r="CA343" s="12"/>
      <c r="CB343" s="12"/>
      <c r="CC343" s="12"/>
    </row>
    <row r="344" spans="1:81" ht="15.75" x14ac:dyDescent="0.25">
      <c r="A344" s="20"/>
      <c r="B344" s="29"/>
      <c r="C344" s="29"/>
      <c r="D344" s="29"/>
      <c r="E344" s="29"/>
      <c r="F344" s="26"/>
      <c r="G344" s="13"/>
      <c r="H344" s="20"/>
      <c r="I344" s="22"/>
      <c r="J344" s="22"/>
      <c r="K344" s="22"/>
      <c r="L344" s="22"/>
      <c r="M344" s="24"/>
      <c r="N344" s="22"/>
      <c r="O344" s="20"/>
      <c r="P344" s="12"/>
      <c r="Q344" s="12"/>
      <c r="R344" s="12"/>
      <c r="S344" s="12"/>
      <c r="T344" s="12"/>
      <c r="U344" s="12"/>
      <c r="V344" s="12"/>
      <c r="W344" s="12"/>
      <c r="X344" s="12"/>
      <c r="Y344" s="12"/>
      <c r="Z344" s="12"/>
      <c r="AA344" s="12"/>
      <c r="AB344" s="12"/>
      <c r="AC344" s="12"/>
      <c r="AD344" s="12"/>
      <c r="AE344" s="12"/>
      <c r="AF344" s="12"/>
      <c r="AG344" s="12"/>
      <c r="AH344" s="12"/>
      <c r="AI344" s="12"/>
      <c r="AJ344" s="12"/>
      <c r="AK344" s="12"/>
      <c r="AL344" s="12"/>
      <c r="AM344" s="12"/>
      <c r="AN344" s="12"/>
      <c r="AO344" s="12"/>
      <c r="AP344" s="12"/>
      <c r="AQ344" s="12"/>
      <c r="AR344" s="12"/>
      <c r="AS344" s="12"/>
      <c r="AT344" s="12"/>
      <c r="AU344" s="12"/>
      <c r="AV344" s="12"/>
      <c r="AW344" s="12"/>
      <c r="AX344" s="12"/>
      <c r="AY344" s="12"/>
      <c r="AZ344" s="12"/>
      <c r="BA344" s="12"/>
      <c r="BB344" s="12"/>
      <c r="BC344" s="12"/>
      <c r="BD344" s="12"/>
      <c r="BE344" s="12"/>
      <c r="BF344" s="12"/>
      <c r="BG344" s="12"/>
      <c r="BH344" s="12"/>
      <c r="BI344" s="12"/>
      <c r="BJ344" s="12"/>
      <c r="BK344" s="12"/>
      <c r="BL344" s="12"/>
      <c r="BM344" s="12"/>
      <c r="BN344" s="12"/>
      <c r="BO344" s="12"/>
      <c r="BP344" s="12"/>
      <c r="BQ344" s="12"/>
      <c r="BR344" s="12"/>
      <c r="BS344" s="12"/>
      <c r="BT344" s="12"/>
      <c r="BU344" s="12"/>
      <c r="BV344" s="12"/>
      <c r="BW344" s="12"/>
      <c r="BX344" s="12"/>
      <c r="BY344" s="12"/>
      <c r="BZ344" s="12"/>
      <c r="CA344" s="12"/>
      <c r="CB344" s="12"/>
      <c r="CC344" s="12"/>
    </row>
    <row r="345" spans="1:81" ht="15.75" x14ac:dyDescent="0.25">
      <c r="A345" s="20"/>
      <c r="B345" s="29"/>
      <c r="C345" s="29"/>
      <c r="D345" s="29"/>
      <c r="E345" s="29"/>
      <c r="F345" s="26"/>
      <c r="G345" s="13"/>
      <c r="H345" s="20"/>
      <c r="I345" s="22"/>
      <c r="J345" s="22"/>
      <c r="K345" s="22"/>
      <c r="L345" s="22"/>
      <c r="M345" s="24"/>
      <c r="N345" s="22"/>
      <c r="O345" s="20"/>
      <c r="P345" s="12"/>
      <c r="Q345" s="12"/>
      <c r="R345" s="12"/>
      <c r="S345" s="12"/>
      <c r="T345" s="12"/>
      <c r="U345" s="12"/>
      <c r="V345" s="12"/>
      <c r="W345" s="12"/>
      <c r="X345" s="12"/>
      <c r="Y345" s="12"/>
      <c r="Z345" s="12"/>
      <c r="AA345" s="12"/>
      <c r="AB345" s="12"/>
      <c r="AC345" s="12"/>
      <c r="AD345" s="12"/>
      <c r="AE345" s="12"/>
      <c r="AF345" s="12"/>
      <c r="AG345" s="12"/>
      <c r="AH345" s="12"/>
      <c r="AI345" s="12"/>
      <c r="AJ345" s="12"/>
      <c r="AK345" s="12"/>
      <c r="AL345" s="12"/>
      <c r="AM345" s="12"/>
      <c r="AN345" s="12"/>
      <c r="AO345" s="12"/>
      <c r="AP345" s="12"/>
      <c r="AQ345" s="12"/>
      <c r="AR345" s="12"/>
      <c r="AS345" s="12"/>
      <c r="AT345" s="12"/>
      <c r="AU345" s="12"/>
      <c r="AV345" s="12"/>
      <c r="AW345" s="12"/>
      <c r="AX345" s="12"/>
      <c r="AY345" s="12"/>
      <c r="AZ345" s="12"/>
      <c r="BA345" s="12"/>
      <c r="BB345" s="12"/>
      <c r="BC345" s="12"/>
      <c r="BD345" s="12"/>
      <c r="BE345" s="12"/>
      <c r="BF345" s="12"/>
      <c r="BG345" s="12"/>
      <c r="BH345" s="12"/>
      <c r="BI345" s="12"/>
      <c r="BJ345" s="12"/>
      <c r="BK345" s="12"/>
      <c r="BL345" s="12"/>
      <c r="BM345" s="12"/>
      <c r="BN345" s="12"/>
      <c r="BO345" s="12"/>
      <c r="BP345" s="12"/>
      <c r="BQ345" s="12"/>
      <c r="BR345" s="12"/>
      <c r="BS345" s="12"/>
      <c r="BT345" s="12"/>
      <c r="BU345" s="12"/>
      <c r="BV345" s="12"/>
      <c r="BW345" s="12"/>
      <c r="BX345" s="12"/>
      <c r="BY345" s="12"/>
      <c r="BZ345" s="12"/>
      <c r="CA345" s="12"/>
      <c r="CB345" s="12"/>
      <c r="CC345" s="12"/>
    </row>
    <row r="346" spans="1:81" ht="15.75" x14ac:dyDescent="0.25">
      <c r="A346" s="20"/>
      <c r="B346" s="29"/>
      <c r="C346" s="29"/>
      <c r="D346" s="29"/>
      <c r="E346" s="29"/>
      <c r="F346" s="26"/>
      <c r="G346" s="13"/>
      <c r="H346" s="20"/>
      <c r="I346" s="22"/>
      <c r="J346" s="22"/>
      <c r="K346" s="22"/>
      <c r="L346" s="22"/>
      <c r="M346" s="24"/>
      <c r="N346" s="22"/>
      <c r="O346" s="20"/>
      <c r="P346" s="12"/>
      <c r="Q346" s="12"/>
      <c r="R346" s="12"/>
      <c r="S346" s="12"/>
      <c r="T346" s="12"/>
      <c r="U346" s="12"/>
      <c r="V346" s="12"/>
      <c r="W346" s="12"/>
      <c r="X346" s="12"/>
      <c r="Y346" s="12"/>
      <c r="Z346" s="12"/>
      <c r="AA346" s="12"/>
      <c r="AB346" s="12"/>
      <c r="AC346" s="12"/>
      <c r="AD346" s="12"/>
      <c r="AE346" s="12"/>
      <c r="AF346" s="12"/>
      <c r="AG346" s="12"/>
      <c r="AH346" s="12"/>
      <c r="AI346" s="12"/>
      <c r="AJ346" s="12"/>
      <c r="AK346" s="12"/>
      <c r="AL346" s="12"/>
      <c r="AM346" s="12"/>
      <c r="AN346" s="12"/>
      <c r="AO346" s="12"/>
      <c r="AP346" s="12"/>
      <c r="AQ346" s="12"/>
      <c r="AR346" s="12"/>
      <c r="AS346" s="12"/>
      <c r="AT346" s="12"/>
      <c r="AU346" s="12"/>
      <c r="AV346" s="12"/>
      <c r="AW346" s="12"/>
      <c r="AX346" s="12"/>
      <c r="AY346" s="12"/>
      <c r="AZ346" s="12"/>
      <c r="BA346" s="12"/>
      <c r="BB346" s="12"/>
      <c r="BC346" s="12"/>
      <c r="BD346" s="12"/>
      <c r="BE346" s="12"/>
      <c r="BF346" s="12"/>
      <c r="BG346" s="12"/>
      <c r="BH346" s="12"/>
      <c r="BI346" s="12"/>
      <c r="BJ346" s="12"/>
      <c r="BK346" s="12"/>
      <c r="BL346" s="12"/>
      <c r="BM346" s="12"/>
      <c r="BN346" s="12"/>
      <c r="BO346" s="12"/>
      <c r="BP346" s="12"/>
      <c r="BQ346" s="12"/>
      <c r="BR346" s="12"/>
      <c r="BS346" s="12"/>
      <c r="BT346" s="12"/>
      <c r="BU346" s="12"/>
      <c r="BV346" s="12"/>
      <c r="BW346" s="12"/>
      <c r="BX346" s="12"/>
      <c r="BY346" s="12"/>
      <c r="BZ346" s="12"/>
      <c r="CA346" s="12"/>
      <c r="CB346" s="12"/>
      <c r="CC346" s="12"/>
    </row>
    <row r="347" spans="1:81" ht="15.75" x14ac:dyDescent="0.25">
      <c r="A347" s="20"/>
      <c r="B347" s="29"/>
      <c r="C347" s="29"/>
      <c r="D347" s="29"/>
      <c r="E347" s="29"/>
      <c r="F347" s="26"/>
      <c r="G347" s="13"/>
      <c r="H347" s="20"/>
      <c r="I347" s="22"/>
      <c r="J347" s="22"/>
      <c r="K347" s="22"/>
      <c r="L347" s="22"/>
      <c r="M347" s="24"/>
      <c r="N347" s="22"/>
      <c r="O347" s="20"/>
      <c r="P347" s="12"/>
      <c r="Q347" s="12"/>
      <c r="R347" s="12"/>
      <c r="S347" s="12"/>
      <c r="T347" s="12"/>
      <c r="U347" s="12"/>
      <c r="V347" s="12"/>
      <c r="W347" s="12"/>
      <c r="X347" s="12"/>
      <c r="Y347" s="12"/>
      <c r="Z347" s="12"/>
      <c r="AA347" s="12"/>
      <c r="AB347" s="12"/>
      <c r="AC347" s="12"/>
      <c r="AD347" s="12"/>
      <c r="AE347" s="12"/>
      <c r="AF347" s="12"/>
      <c r="AG347" s="12"/>
      <c r="AH347" s="12"/>
      <c r="AI347" s="12"/>
      <c r="AJ347" s="12"/>
      <c r="AK347" s="12"/>
      <c r="AL347" s="12"/>
      <c r="AM347" s="12"/>
      <c r="AN347" s="12"/>
      <c r="AO347" s="12"/>
      <c r="AP347" s="12"/>
      <c r="AQ347" s="12"/>
      <c r="AR347" s="12"/>
      <c r="AS347" s="12"/>
      <c r="AT347" s="12"/>
      <c r="AU347" s="12"/>
      <c r="AV347" s="12"/>
      <c r="AW347" s="12"/>
      <c r="AX347" s="12"/>
      <c r="AY347" s="12"/>
      <c r="AZ347" s="12"/>
      <c r="BA347" s="12"/>
      <c r="BB347" s="12"/>
      <c r="BC347" s="12"/>
      <c r="BD347" s="12"/>
      <c r="BE347" s="12"/>
      <c r="BF347" s="12"/>
      <c r="BG347" s="12"/>
      <c r="BH347" s="12"/>
      <c r="BI347" s="12"/>
      <c r="BJ347" s="12"/>
      <c r="BK347" s="12"/>
      <c r="BL347" s="12"/>
      <c r="BM347" s="12"/>
      <c r="BN347" s="12"/>
      <c r="BO347" s="12"/>
      <c r="BP347" s="12"/>
      <c r="BQ347" s="12"/>
      <c r="BR347" s="12"/>
      <c r="BS347" s="12"/>
      <c r="BT347" s="12"/>
      <c r="BU347" s="12"/>
      <c r="BV347" s="12"/>
      <c r="BW347" s="12"/>
      <c r="BX347" s="12"/>
      <c r="BY347" s="12"/>
      <c r="BZ347" s="12"/>
      <c r="CA347" s="12"/>
      <c r="CB347" s="12"/>
      <c r="CC347" s="12"/>
    </row>
    <row r="348" spans="1:81" ht="15.75" x14ac:dyDescent="0.25">
      <c r="A348" s="20"/>
      <c r="B348" s="29"/>
      <c r="C348" s="29"/>
      <c r="D348" s="29"/>
      <c r="E348" s="29"/>
      <c r="F348" s="26"/>
      <c r="G348" s="13"/>
      <c r="H348" s="20"/>
      <c r="I348" s="22"/>
      <c r="J348" s="22"/>
      <c r="K348" s="22"/>
      <c r="L348" s="22"/>
      <c r="M348" s="24"/>
      <c r="N348" s="22"/>
      <c r="O348" s="20"/>
      <c r="P348" s="12"/>
      <c r="Q348" s="12"/>
      <c r="R348" s="12"/>
      <c r="S348" s="12"/>
      <c r="T348" s="12"/>
      <c r="U348" s="12"/>
      <c r="V348" s="12"/>
      <c r="W348" s="12"/>
      <c r="X348" s="12"/>
      <c r="Y348" s="12"/>
      <c r="Z348" s="12"/>
      <c r="AA348" s="12"/>
      <c r="AB348" s="12"/>
      <c r="AC348" s="12"/>
      <c r="AD348" s="12"/>
      <c r="AE348" s="12"/>
      <c r="AF348" s="12"/>
      <c r="AG348" s="12"/>
      <c r="AH348" s="12"/>
      <c r="AI348" s="12"/>
      <c r="AJ348" s="12"/>
      <c r="AK348" s="12"/>
      <c r="AL348" s="12"/>
      <c r="AM348" s="12"/>
      <c r="AN348" s="12"/>
      <c r="AO348" s="12"/>
      <c r="AP348" s="12"/>
      <c r="AQ348" s="12"/>
      <c r="AR348" s="12"/>
      <c r="AS348" s="12"/>
      <c r="AT348" s="12"/>
      <c r="AU348" s="12"/>
      <c r="AV348" s="12"/>
      <c r="AW348" s="12"/>
      <c r="AX348" s="12"/>
      <c r="AY348" s="12"/>
      <c r="AZ348" s="12"/>
      <c r="BA348" s="12"/>
      <c r="BB348" s="12"/>
      <c r="BC348" s="12"/>
      <c r="BD348" s="12"/>
      <c r="BE348" s="12"/>
      <c r="BF348" s="12"/>
      <c r="BG348" s="12"/>
      <c r="BH348" s="12"/>
      <c r="BI348" s="12"/>
      <c r="BJ348" s="12"/>
      <c r="BK348" s="12"/>
      <c r="BL348" s="12"/>
      <c r="BM348" s="12"/>
      <c r="BN348" s="12"/>
      <c r="BO348" s="12"/>
      <c r="BP348" s="12"/>
      <c r="BQ348" s="12"/>
      <c r="BR348" s="12"/>
      <c r="BS348" s="12"/>
      <c r="BT348" s="12"/>
      <c r="BU348" s="12"/>
      <c r="BV348" s="12"/>
      <c r="BW348" s="12"/>
      <c r="BX348" s="12"/>
      <c r="BY348" s="12"/>
      <c r="BZ348" s="12"/>
      <c r="CA348" s="12"/>
      <c r="CB348" s="12"/>
      <c r="CC348" s="12"/>
    </row>
    <row r="349" spans="1:81" ht="15.75" x14ac:dyDescent="0.25">
      <c r="A349" s="20"/>
      <c r="B349" s="29"/>
      <c r="C349" s="29"/>
      <c r="D349" s="29"/>
      <c r="E349" s="29"/>
      <c r="F349" s="26"/>
      <c r="G349" s="13"/>
      <c r="H349" s="20"/>
      <c r="I349" s="22"/>
      <c r="J349" s="22"/>
      <c r="K349" s="22"/>
      <c r="L349" s="22"/>
      <c r="M349" s="24"/>
      <c r="N349" s="22"/>
      <c r="O349" s="20"/>
      <c r="P349" s="12"/>
      <c r="Q349" s="12"/>
      <c r="R349" s="12"/>
      <c r="S349" s="12"/>
      <c r="T349" s="12"/>
      <c r="U349" s="12"/>
      <c r="V349" s="12"/>
      <c r="W349" s="12"/>
      <c r="X349" s="12"/>
      <c r="Y349" s="12"/>
      <c r="Z349" s="12"/>
      <c r="AA349" s="12"/>
      <c r="AB349" s="12"/>
      <c r="AC349" s="12"/>
      <c r="AD349" s="12"/>
      <c r="AE349" s="12"/>
      <c r="AF349" s="12"/>
      <c r="AG349" s="12"/>
      <c r="AH349" s="12"/>
      <c r="AI349" s="12"/>
      <c r="AJ349" s="12"/>
      <c r="AK349" s="12"/>
      <c r="AL349" s="12"/>
      <c r="AM349" s="12"/>
      <c r="AN349" s="12"/>
      <c r="AO349" s="12"/>
      <c r="AP349" s="12"/>
      <c r="AQ349" s="12"/>
      <c r="AR349" s="12"/>
      <c r="AS349" s="12"/>
      <c r="AT349" s="12"/>
      <c r="AU349" s="12"/>
      <c r="AV349" s="12"/>
      <c r="AW349" s="12"/>
      <c r="AX349" s="12"/>
      <c r="AY349" s="12"/>
      <c r="AZ349" s="12"/>
      <c r="BA349" s="12"/>
      <c r="BB349" s="12"/>
      <c r="BC349" s="12"/>
      <c r="BD349" s="12"/>
      <c r="BE349" s="12"/>
      <c r="BF349" s="12"/>
      <c r="BG349" s="12"/>
      <c r="BH349" s="12"/>
      <c r="BI349" s="12"/>
      <c r="BJ349" s="12"/>
      <c r="BK349" s="12"/>
      <c r="BL349" s="12"/>
      <c r="BM349" s="12"/>
      <c r="BN349" s="12"/>
      <c r="BO349" s="12"/>
      <c r="BP349" s="12"/>
      <c r="BQ349" s="12"/>
      <c r="BR349" s="12"/>
      <c r="BS349" s="12"/>
      <c r="BT349" s="12"/>
      <c r="BU349" s="12"/>
      <c r="BV349" s="12"/>
      <c r="BW349" s="12"/>
      <c r="BX349" s="12"/>
      <c r="BY349" s="12"/>
      <c r="BZ349" s="12"/>
      <c r="CA349" s="12"/>
      <c r="CB349" s="12"/>
      <c r="CC349" s="12"/>
    </row>
    <row r="350" spans="1:81" ht="15.75" x14ac:dyDescent="0.25">
      <c r="A350" s="20"/>
      <c r="B350" s="29"/>
      <c r="C350" s="29"/>
      <c r="D350" s="29"/>
      <c r="E350" s="29"/>
      <c r="F350" s="26"/>
      <c r="G350" s="13"/>
      <c r="H350" s="20"/>
      <c r="I350" s="22"/>
      <c r="J350" s="22"/>
      <c r="K350" s="22"/>
      <c r="L350" s="22"/>
      <c r="M350" s="24"/>
      <c r="N350" s="22"/>
      <c r="O350" s="20"/>
      <c r="P350" s="12"/>
      <c r="Q350" s="12"/>
      <c r="R350" s="12"/>
      <c r="S350" s="12"/>
      <c r="T350" s="12"/>
      <c r="U350" s="12"/>
      <c r="V350" s="12"/>
      <c r="W350" s="12"/>
      <c r="X350" s="12"/>
      <c r="Y350" s="12"/>
      <c r="Z350" s="12"/>
      <c r="AA350" s="12"/>
      <c r="AB350" s="12"/>
      <c r="AC350" s="12"/>
      <c r="AD350" s="12"/>
      <c r="AE350" s="12"/>
      <c r="AF350" s="12"/>
      <c r="AG350" s="12"/>
      <c r="AH350" s="12"/>
      <c r="AI350" s="12"/>
      <c r="AJ350" s="12"/>
      <c r="AK350" s="12"/>
      <c r="AL350" s="12"/>
      <c r="AM350" s="12"/>
      <c r="AN350" s="12"/>
      <c r="AO350" s="12"/>
      <c r="AP350" s="12"/>
      <c r="AQ350" s="12"/>
      <c r="AR350" s="12"/>
      <c r="AS350" s="12"/>
      <c r="AT350" s="12"/>
      <c r="AU350" s="12"/>
      <c r="AV350" s="12"/>
      <c r="AW350" s="12"/>
      <c r="AX350" s="12"/>
      <c r="AY350" s="12"/>
      <c r="AZ350" s="12"/>
      <c r="BA350" s="12"/>
      <c r="BB350" s="12"/>
      <c r="BC350" s="12"/>
      <c r="BD350" s="12"/>
      <c r="BE350" s="12"/>
      <c r="BF350" s="12"/>
      <c r="BG350" s="12"/>
      <c r="BH350" s="12"/>
      <c r="BI350" s="12"/>
      <c r="BJ350" s="12"/>
      <c r="BK350" s="12"/>
      <c r="BL350" s="12"/>
      <c r="BM350" s="12"/>
      <c r="BN350" s="12"/>
      <c r="BO350" s="12"/>
      <c r="BP350" s="12"/>
      <c r="BQ350" s="12"/>
      <c r="BR350" s="12"/>
      <c r="BS350" s="12"/>
      <c r="BT350" s="12"/>
      <c r="BU350" s="12"/>
      <c r="BV350" s="12"/>
      <c r="BW350" s="12"/>
      <c r="BX350" s="12"/>
      <c r="BY350" s="12"/>
      <c r="BZ350" s="12"/>
      <c r="CA350" s="12"/>
      <c r="CB350" s="12"/>
      <c r="CC350" s="12"/>
    </row>
    <row r="351" spans="1:81" ht="15.75" x14ac:dyDescent="0.25">
      <c r="A351" s="20"/>
      <c r="B351" s="29"/>
      <c r="C351" s="29"/>
      <c r="D351" s="29"/>
      <c r="E351" s="29"/>
      <c r="F351" s="26"/>
      <c r="G351" s="13"/>
      <c r="H351" s="20"/>
      <c r="I351" s="22"/>
      <c r="J351" s="22"/>
      <c r="K351" s="22"/>
      <c r="L351" s="22"/>
      <c r="M351" s="24"/>
      <c r="N351" s="22"/>
      <c r="O351" s="20"/>
      <c r="P351" s="12"/>
      <c r="Q351" s="12"/>
      <c r="R351" s="12"/>
      <c r="S351" s="12"/>
      <c r="T351" s="12"/>
      <c r="U351" s="12"/>
      <c r="V351" s="12"/>
      <c r="W351" s="12"/>
      <c r="X351" s="12"/>
      <c r="Y351" s="12"/>
      <c r="Z351" s="12"/>
      <c r="AA351" s="12"/>
      <c r="AB351" s="12"/>
      <c r="AC351" s="12"/>
      <c r="AD351" s="12"/>
      <c r="AE351" s="12"/>
      <c r="AF351" s="12"/>
      <c r="AG351" s="12"/>
      <c r="AH351" s="12"/>
      <c r="AI351" s="12"/>
      <c r="AJ351" s="12"/>
      <c r="AK351" s="12"/>
      <c r="AL351" s="12"/>
      <c r="AM351" s="12"/>
      <c r="AN351" s="12"/>
      <c r="AO351" s="12"/>
      <c r="AP351" s="12"/>
      <c r="AQ351" s="12"/>
      <c r="AR351" s="12"/>
      <c r="AS351" s="12"/>
      <c r="AT351" s="12"/>
      <c r="AU351" s="12"/>
      <c r="AV351" s="12"/>
      <c r="AW351" s="12"/>
      <c r="AX351" s="12"/>
      <c r="AY351" s="12"/>
      <c r="AZ351" s="12"/>
      <c r="BA351" s="12"/>
      <c r="BB351" s="12"/>
      <c r="BC351" s="12"/>
      <c r="BD351" s="12"/>
      <c r="BE351" s="12"/>
      <c r="BF351" s="12"/>
      <c r="BG351" s="12"/>
      <c r="BH351" s="12"/>
      <c r="BI351" s="12"/>
      <c r="BJ351" s="12"/>
      <c r="BK351" s="12"/>
      <c r="BL351" s="12"/>
      <c r="BM351" s="12"/>
      <c r="BN351" s="12"/>
      <c r="BO351" s="12"/>
      <c r="BP351" s="12"/>
      <c r="BQ351" s="12"/>
      <c r="BR351" s="12"/>
      <c r="BS351" s="12"/>
      <c r="BT351" s="12"/>
      <c r="BU351" s="12"/>
      <c r="BV351" s="12"/>
      <c r="BW351" s="12"/>
      <c r="BX351" s="12"/>
      <c r="BY351" s="12"/>
      <c r="BZ351" s="12"/>
      <c r="CA351" s="12"/>
      <c r="CB351" s="12"/>
      <c r="CC351" s="12"/>
    </row>
    <row r="352" spans="1:81" ht="15.75" x14ac:dyDescent="0.25">
      <c r="A352" s="20"/>
      <c r="B352" s="29"/>
      <c r="C352" s="29"/>
      <c r="D352" s="29"/>
      <c r="E352" s="29"/>
      <c r="F352" s="26"/>
      <c r="G352" s="13"/>
      <c r="H352" s="20"/>
      <c r="I352" s="22"/>
      <c r="J352" s="22"/>
      <c r="K352" s="22"/>
      <c r="L352" s="22"/>
      <c r="M352" s="24"/>
      <c r="N352" s="22"/>
      <c r="O352" s="20"/>
      <c r="P352" s="12"/>
      <c r="Q352" s="12"/>
      <c r="R352" s="12"/>
      <c r="S352" s="12"/>
      <c r="T352" s="12"/>
      <c r="U352" s="12"/>
      <c r="V352" s="12"/>
      <c r="W352" s="12"/>
      <c r="X352" s="12"/>
      <c r="Y352" s="12"/>
      <c r="Z352" s="12"/>
      <c r="AA352" s="12"/>
      <c r="AB352" s="12"/>
      <c r="AC352" s="12"/>
      <c r="AD352" s="12"/>
      <c r="AE352" s="12"/>
      <c r="AF352" s="12"/>
      <c r="AG352" s="12"/>
      <c r="AH352" s="12"/>
      <c r="AI352" s="12"/>
      <c r="AJ352" s="12"/>
      <c r="AK352" s="12"/>
      <c r="AL352" s="12"/>
      <c r="AM352" s="12"/>
      <c r="AN352" s="12"/>
      <c r="AO352" s="12"/>
      <c r="AP352" s="12"/>
      <c r="AQ352" s="12"/>
      <c r="AR352" s="12"/>
      <c r="AS352" s="12"/>
      <c r="AT352" s="12"/>
      <c r="AU352" s="12"/>
      <c r="AV352" s="12"/>
      <c r="AW352" s="12"/>
      <c r="AX352" s="12"/>
      <c r="AY352" s="12"/>
      <c r="AZ352" s="12"/>
      <c r="BA352" s="12"/>
      <c r="BB352" s="12"/>
      <c r="BC352" s="12"/>
      <c r="BD352" s="12"/>
      <c r="BE352" s="12"/>
      <c r="BF352" s="12"/>
      <c r="BG352" s="12"/>
      <c r="BH352" s="12"/>
      <c r="BI352" s="12"/>
      <c r="BJ352" s="12"/>
      <c r="BK352" s="12"/>
      <c r="BL352" s="12"/>
      <c r="BM352" s="12"/>
      <c r="BN352" s="12"/>
      <c r="BO352" s="12"/>
      <c r="BP352" s="12"/>
      <c r="BQ352" s="12"/>
      <c r="BR352" s="12"/>
      <c r="BS352" s="12"/>
      <c r="BT352" s="12"/>
      <c r="BU352" s="12"/>
      <c r="BV352" s="12"/>
      <c r="BW352" s="12"/>
      <c r="BX352" s="12"/>
      <c r="BY352" s="12"/>
      <c r="BZ352" s="12"/>
      <c r="CA352" s="12"/>
      <c r="CB352" s="12"/>
      <c r="CC352" s="12"/>
    </row>
    <row r="353" spans="1:81" ht="15.75" x14ac:dyDescent="0.25">
      <c r="A353" s="20"/>
      <c r="B353" s="29"/>
      <c r="C353" s="29"/>
      <c r="D353" s="29"/>
      <c r="E353" s="29"/>
      <c r="F353" s="26"/>
      <c r="G353" s="13"/>
      <c r="H353" s="20"/>
      <c r="I353" s="22"/>
      <c r="J353" s="22"/>
      <c r="K353" s="22"/>
      <c r="L353" s="22"/>
      <c r="M353" s="24"/>
      <c r="N353" s="22"/>
      <c r="O353" s="20"/>
      <c r="P353" s="12"/>
      <c r="Q353" s="12"/>
      <c r="R353" s="12"/>
      <c r="S353" s="12"/>
      <c r="T353" s="12"/>
      <c r="U353" s="12"/>
      <c r="V353" s="12"/>
      <c r="W353" s="12"/>
      <c r="X353" s="12"/>
      <c r="Y353" s="12"/>
      <c r="Z353" s="12"/>
      <c r="AA353" s="12"/>
      <c r="AB353" s="12"/>
      <c r="AC353" s="12"/>
      <c r="AD353" s="12"/>
      <c r="AE353" s="12"/>
      <c r="AF353" s="12"/>
      <c r="AG353" s="12"/>
      <c r="AH353" s="12"/>
      <c r="AI353" s="12"/>
      <c r="AJ353" s="12"/>
      <c r="AK353" s="12"/>
      <c r="AL353" s="12"/>
      <c r="AM353" s="12"/>
      <c r="AN353" s="12"/>
      <c r="AO353" s="12"/>
      <c r="AP353" s="12"/>
      <c r="AQ353" s="12"/>
      <c r="AR353" s="12"/>
      <c r="AS353" s="12"/>
      <c r="AT353" s="12"/>
      <c r="AU353" s="12"/>
      <c r="AV353" s="12"/>
      <c r="AW353" s="12"/>
      <c r="AX353" s="12"/>
      <c r="AY353" s="12"/>
      <c r="AZ353" s="12"/>
      <c r="BA353" s="12"/>
      <c r="BB353" s="12"/>
      <c r="BC353" s="12"/>
      <c r="BD353" s="12"/>
      <c r="BE353" s="12"/>
      <c r="BF353" s="12"/>
      <c r="BG353" s="12"/>
      <c r="BH353" s="12"/>
      <c r="BI353" s="12"/>
      <c r="BJ353" s="12"/>
      <c r="BK353" s="12"/>
      <c r="BL353" s="12"/>
      <c r="BM353" s="12"/>
      <c r="BN353" s="12"/>
      <c r="BO353" s="12"/>
      <c r="BP353" s="12"/>
      <c r="BQ353" s="12"/>
      <c r="BR353" s="12"/>
      <c r="BS353" s="12"/>
      <c r="BT353" s="12"/>
      <c r="BU353" s="12"/>
      <c r="BV353" s="12"/>
      <c r="BW353" s="12"/>
      <c r="BX353" s="12"/>
      <c r="BY353" s="12"/>
      <c r="BZ353" s="12"/>
      <c r="CA353" s="12"/>
      <c r="CB353" s="12"/>
      <c r="CC353" s="12"/>
    </row>
    <row r="354" spans="1:81" ht="15.75" x14ac:dyDescent="0.25">
      <c r="A354" s="20"/>
      <c r="B354" s="29"/>
      <c r="C354" s="29"/>
      <c r="D354" s="29"/>
      <c r="E354" s="29"/>
      <c r="F354" s="26"/>
      <c r="G354" s="13"/>
      <c r="H354" s="20"/>
      <c r="I354" s="22"/>
      <c r="J354" s="22"/>
      <c r="K354" s="22"/>
      <c r="L354" s="22"/>
      <c r="M354" s="24"/>
      <c r="N354" s="22"/>
      <c r="O354" s="20"/>
      <c r="P354" s="12"/>
      <c r="Q354" s="12"/>
      <c r="R354" s="12"/>
      <c r="S354" s="12"/>
      <c r="T354" s="12"/>
      <c r="U354" s="12"/>
      <c r="V354" s="12"/>
      <c r="W354" s="12"/>
      <c r="X354" s="12"/>
      <c r="Y354" s="12"/>
      <c r="Z354" s="12"/>
      <c r="AA354" s="12"/>
      <c r="AB354" s="12"/>
      <c r="AC354" s="12"/>
      <c r="AD354" s="12"/>
      <c r="AE354" s="12"/>
      <c r="AF354" s="12"/>
      <c r="AG354" s="12"/>
      <c r="AH354" s="12"/>
      <c r="AI354" s="12"/>
      <c r="AJ354" s="12"/>
      <c r="AK354" s="12"/>
      <c r="AL354" s="12"/>
      <c r="AM354" s="12"/>
      <c r="AN354" s="12"/>
      <c r="AO354" s="12"/>
      <c r="AP354" s="12"/>
      <c r="AQ354" s="12"/>
      <c r="AR354" s="12"/>
      <c r="AS354" s="12"/>
      <c r="AT354" s="12"/>
      <c r="AU354" s="12"/>
      <c r="AV354" s="12"/>
      <c r="AW354" s="12"/>
      <c r="AX354" s="12"/>
      <c r="AY354" s="12"/>
      <c r="AZ354" s="12"/>
      <c r="BA354" s="12"/>
      <c r="BB354" s="12"/>
      <c r="BC354" s="12"/>
      <c r="BD354" s="12"/>
      <c r="BE354" s="12"/>
      <c r="BF354" s="12"/>
      <c r="BG354" s="12"/>
      <c r="BH354" s="12"/>
      <c r="BI354" s="12"/>
      <c r="BJ354" s="12"/>
      <c r="BK354" s="12"/>
      <c r="BL354" s="12"/>
      <c r="BM354" s="12"/>
      <c r="BN354" s="12"/>
      <c r="BO354" s="12"/>
      <c r="BP354" s="12"/>
      <c r="BQ354" s="12"/>
      <c r="BR354" s="12"/>
      <c r="BS354" s="12"/>
      <c r="BT354" s="12"/>
      <c r="BU354" s="12"/>
      <c r="BV354" s="12"/>
      <c r="BW354" s="12"/>
      <c r="BX354" s="12"/>
      <c r="BY354" s="12"/>
      <c r="BZ354" s="12"/>
      <c r="CA354" s="12"/>
      <c r="CB354" s="12"/>
      <c r="CC354" s="12"/>
    </row>
    <row r="355" spans="1:81" ht="15.75" x14ac:dyDescent="0.25">
      <c r="A355" s="20"/>
      <c r="B355" s="29"/>
      <c r="C355" s="29"/>
      <c r="D355" s="29"/>
      <c r="E355" s="29"/>
      <c r="F355" s="26"/>
      <c r="G355" s="13"/>
      <c r="H355" s="20"/>
      <c r="I355" s="22"/>
      <c r="J355" s="22"/>
      <c r="K355" s="22"/>
      <c r="L355" s="22"/>
      <c r="M355" s="24"/>
      <c r="N355" s="22"/>
      <c r="O355" s="20"/>
      <c r="P355" s="12"/>
      <c r="Q355" s="12"/>
      <c r="R355" s="12"/>
      <c r="S355" s="12"/>
      <c r="T355" s="12"/>
      <c r="U355" s="12"/>
      <c r="V355" s="12"/>
      <c r="W355" s="12"/>
      <c r="X355" s="12"/>
      <c r="Y355" s="12"/>
      <c r="Z355" s="12"/>
      <c r="AA355" s="12"/>
      <c r="AB355" s="12"/>
      <c r="AC355" s="12"/>
      <c r="AD355" s="12"/>
      <c r="AE355" s="12"/>
      <c r="AF355" s="12"/>
      <c r="AG355" s="12"/>
      <c r="AH355" s="12"/>
      <c r="AI355" s="12"/>
      <c r="AJ355" s="12"/>
      <c r="AK355" s="12"/>
      <c r="AL355" s="12"/>
      <c r="AM355" s="12"/>
      <c r="AN355" s="12"/>
      <c r="AO355" s="12"/>
      <c r="AP355" s="12"/>
      <c r="AQ355" s="12"/>
      <c r="AR355" s="12"/>
      <c r="AS355" s="12"/>
      <c r="AT355" s="12"/>
      <c r="AU355" s="12"/>
      <c r="AV355" s="12"/>
      <c r="AW355" s="12"/>
      <c r="AX355" s="12"/>
      <c r="AY355" s="12"/>
      <c r="AZ355" s="12"/>
      <c r="BA355" s="12"/>
      <c r="BB355" s="12"/>
      <c r="BC355" s="12"/>
      <c r="BD355" s="12"/>
      <c r="BE355" s="12"/>
      <c r="BF355" s="12"/>
      <c r="BG355" s="12"/>
      <c r="BH355" s="12"/>
      <c r="BI355" s="12"/>
      <c r="BJ355" s="12"/>
      <c r="BK355" s="12"/>
      <c r="BL355" s="12"/>
      <c r="BM355" s="12"/>
      <c r="BN355" s="12"/>
      <c r="BO355" s="12"/>
      <c r="BP355" s="12"/>
      <c r="BQ355" s="12"/>
      <c r="BR355" s="12"/>
      <c r="BS355" s="12"/>
      <c r="BT355" s="12"/>
      <c r="BU355" s="12"/>
      <c r="BV355" s="12"/>
      <c r="BW355" s="12"/>
      <c r="BX355" s="12"/>
      <c r="BY355" s="12"/>
      <c r="BZ355" s="12"/>
      <c r="CA355" s="12"/>
      <c r="CB355" s="12"/>
      <c r="CC355" s="12"/>
    </row>
    <row r="356" spans="1:81" ht="15.75" x14ac:dyDescent="0.25">
      <c r="A356" s="20"/>
      <c r="B356" s="29"/>
      <c r="C356" s="29"/>
      <c r="D356" s="29"/>
      <c r="E356" s="29"/>
      <c r="F356" s="26"/>
      <c r="G356" s="13"/>
      <c r="H356" s="20"/>
      <c r="I356" s="22"/>
      <c r="J356" s="22"/>
      <c r="K356" s="22"/>
      <c r="L356" s="22"/>
      <c r="M356" s="24"/>
      <c r="N356" s="22"/>
      <c r="O356" s="20"/>
      <c r="P356" s="12"/>
      <c r="Q356" s="12"/>
      <c r="R356" s="12"/>
      <c r="S356" s="12"/>
      <c r="T356" s="12"/>
      <c r="U356" s="12"/>
      <c r="V356" s="12"/>
      <c r="W356" s="12"/>
      <c r="X356" s="12"/>
      <c r="Y356" s="12"/>
      <c r="Z356" s="12"/>
      <c r="AA356" s="12"/>
      <c r="AB356" s="12"/>
      <c r="AC356" s="12"/>
      <c r="AD356" s="12"/>
      <c r="AE356" s="12"/>
      <c r="AF356" s="12"/>
      <c r="AG356" s="12"/>
      <c r="AH356" s="12"/>
      <c r="AI356" s="12"/>
      <c r="AJ356" s="12"/>
      <c r="AK356" s="12"/>
      <c r="AL356" s="12"/>
      <c r="AM356" s="12"/>
      <c r="AN356" s="12"/>
      <c r="AO356" s="12"/>
      <c r="AP356" s="12"/>
      <c r="AQ356" s="12"/>
      <c r="AR356" s="12"/>
      <c r="AS356" s="12"/>
      <c r="AT356" s="12"/>
      <c r="AU356" s="12"/>
      <c r="AV356" s="12"/>
      <c r="AW356" s="12"/>
      <c r="AX356" s="12"/>
      <c r="AY356" s="12"/>
      <c r="AZ356" s="12"/>
      <c r="BA356" s="12"/>
      <c r="BB356" s="12"/>
      <c r="BC356" s="12"/>
      <c r="BD356" s="12"/>
      <c r="BE356" s="12"/>
      <c r="BF356" s="12"/>
      <c r="BG356" s="12"/>
      <c r="BH356" s="12"/>
      <c r="BI356" s="12"/>
      <c r="BJ356" s="12"/>
      <c r="BK356" s="12"/>
      <c r="BL356" s="12"/>
      <c r="BM356" s="12"/>
      <c r="BN356" s="12"/>
      <c r="BO356" s="12"/>
      <c r="BP356" s="12"/>
      <c r="BQ356" s="12"/>
      <c r="BR356" s="12"/>
      <c r="BS356" s="12"/>
      <c r="BT356" s="12"/>
      <c r="BU356" s="12"/>
      <c r="BV356" s="12"/>
      <c r="BW356" s="12"/>
      <c r="BX356" s="12"/>
      <c r="BY356" s="12"/>
      <c r="BZ356" s="12"/>
      <c r="CA356" s="12"/>
      <c r="CB356" s="12"/>
      <c r="CC356" s="12"/>
    </row>
    <row r="357" spans="1:81" ht="15.75" x14ac:dyDescent="0.25">
      <c r="A357" s="20"/>
      <c r="B357" s="29"/>
      <c r="C357" s="29"/>
      <c r="D357" s="29"/>
      <c r="E357" s="29"/>
      <c r="F357" s="26"/>
      <c r="G357" s="13"/>
      <c r="H357" s="20"/>
      <c r="I357" s="22"/>
      <c r="J357" s="22"/>
      <c r="K357" s="22"/>
      <c r="L357" s="22"/>
      <c r="M357" s="24"/>
      <c r="N357" s="22"/>
      <c r="O357" s="20"/>
      <c r="P357" s="12"/>
      <c r="Q357" s="12"/>
      <c r="R357" s="12"/>
      <c r="S357" s="12"/>
      <c r="T357" s="12"/>
      <c r="U357" s="12"/>
      <c r="V357" s="12"/>
      <c r="W357" s="12"/>
      <c r="X357" s="12"/>
      <c r="Y357" s="12"/>
      <c r="Z357" s="12"/>
      <c r="AA357" s="12"/>
      <c r="AB357" s="12"/>
      <c r="AC357" s="12"/>
      <c r="AD357" s="12"/>
      <c r="AE357" s="12"/>
      <c r="AF357" s="12"/>
      <c r="AG357" s="12"/>
      <c r="AH357" s="12"/>
      <c r="AI357" s="12"/>
      <c r="AJ357" s="12"/>
      <c r="AK357" s="12"/>
      <c r="AL357" s="12"/>
      <c r="AM357" s="12"/>
      <c r="AN357" s="12"/>
      <c r="AO357" s="12"/>
      <c r="AP357" s="12"/>
      <c r="AQ357" s="12"/>
      <c r="AR357" s="12"/>
      <c r="AS357" s="12"/>
      <c r="AT357" s="12"/>
      <c r="AU357" s="12"/>
      <c r="AV357" s="12"/>
      <c r="AW357" s="12"/>
      <c r="AX357" s="12"/>
      <c r="AY357" s="12"/>
      <c r="AZ357" s="12"/>
      <c r="BA357" s="12"/>
      <c r="BB357" s="12"/>
      <c r="BC357" s="12"/>
      <c r="BD357" s="12"/>
      <c r="BE357" s="12"/>
      <c r="BF357" s="12"/>
      <c r="BG357" s="12"/>
      <c r="BH357" s="12"/>
      <c r="BI357" s="12"/>
      <c r="BJ357" s="12"/>
      <c r="BK357" s="12"/>
      <c r="BL357" s="12"/>
      <c r="BM357" s="12"/>
      <c r="BN357" s="12"/>
      <c r="BO357" s="12"/>
      <c r="BP357" s="12"/>
      <c r="BQ357" s="12"/>
      <c r="BR357" s="12"/>
      <c r="BS357" s="12"/>
      <c r="BT357" s="12"/>
      <c r="BU357" s="12"/>
      <c r="BV357" s="12"/>
      <c r="BW357" s="12"/>
      <c r="BX357" s="12"/>
      <c r="BY357" s="12"/>
      <c r="BZ357" s="12"/>
      <c r="CA357" s="12"/>
      <c r="CB357" s="12"/>
      <c r="CC357" s="12"/>
    </row>
    <row r="358" spans="1:81" ht="15.75" x14ac:dyDescent="0.25">
      <c r="A358" s="20"/>
      <c r="B358" s="29"/>
      <c r="C358" s="29"/>
      <c r="D358" s="29"/>
      <c r="E358" s="29"/>
      <c r="F358" s="26"/>
      <c r="G358" s="13"/>
      <c r="H358" s="20"/>
      <c r="I358" s="22"/>
      <c r="J358" s="22"/>
      <c r="K358" s="22"/>
      <c r="L358" s="22"/>
      <c r="M358" s="24"/>
      <c r="N358" s="22"/>
      <c r="O358" s="20"/>
      <c r="P358" s="12"/>
      <c r="Q358" s="12"/>
      <c r="R358" s="12"/>
      <c r="S358" s="12"/>
      <c r="T358" s="12"/>
      <c r="U358" s="12"/>
      <c r="V358" s="12"/>
      <c r="W358" s="12"/>
      <c r="X358" s="12"/>
      <c r="Y358" s="12"/>
      <c r="Z358" s="12"/>
      <c r="AA358" s="12"/>
      <c r="AB358" s="12"/>
      <c r="AC358" s="12"/>
      <c r="AD358" s="12"/>
      <c r="AE358" s="12"/>
      <c r="AF358" s="12"/>
      <c r="AG358" s="12"/>
      <c r="AH358" s="12"/>
      <c r="AI358" s="12"/>
      <c r="AJ358" s="12"/>
      <c r="AK358" s="12"/>
      <c r="AL358" s="12"/>
      <c r="AM358" s="12"/>
      <c r="AN358" s="12"/>
      <c r="AO358" s="12"/>
      <c r="AP358" s="12"/>
      <c r="AQ358" s="12"/>
      <c r="AR358" s="12"/>
      <c r="AS358" s="12"/>
      <c r="AT358" s="12"/>
      <c r="AU358" s="12"/>
      <c r="AV358" s="12"/>
      <c r="AW358" s="12"/>
      <c r="AX358" s="12"/>
      <c r="AY358" s="12"/>
      <c r="AZ358" s="12"/>
      <c r="BA358" s="12"/>
      <c r="BB358" s="12"/>
      <c r="BC358" s="12"/>
      <c r="BD358" s="12"/>
      <c r="BE358" s="12"/>
      <c r="BF358" s="12"/>
      <c r="BG358" s="12"/>
      <c r="BH358" s="12"/>
      <c r="BI358" s="12"/>
      <c r="BJ358" s="12"/>
      <c r="BK358" s="12"/>
      <c r="BL358" s="12"/>
      <c r="BM358" s="12"/>
      <c r="BN358" s="12"/>
      <c r="BO358" s="12"/>
      <c r="BP358" s="12"/>
      <c r="BQ358" s="12"/>
      <c r="BR358" s="12"/>
      <c r="BS358" s="12"/>
      <c r="BT358" s="12"/>
      <c r="BU358" s="12"/>
      <c r="BV358" s="12"/>
      <c r="BW358" s="12"/>
      <c r="BX358" s="12"/>
      <c r="BY358" s="12"/>
      <c r="BZ358" s="12"/>
      <c r="CA358" s="12"/>
      <c r="CB358" s="12"/>
      <c r="CC358" s="12"/>
    </row>
    <row r="359" spans="1:81" ht="15.75" x14ac:dyDescent="0.25">
      <c r="A359" s="20"/>
      <c r="B359" s="29"/>
      <c r="C359" s="29"/>
      <c r="D359" s="29"/>
      <c r="E359" s="29"/>
      <c r="F359" s="26"/>
      <c r="G359" s="13"/>
      <c r="H359" s="20"/>
      <c r="I359" s="22"/>
      <c r="J359" s="22"/>
      <c r="K359" s="22"/>
      <c r="L359" s="22"/>
      <c r="M359" s="24"/>
      <c r="N359" s="22"/>
      <c r="O359" s="20"/>
      <c r="P359" s="12"/>
      <c r="Q359" s="12"/>
      <c r="R359" s="12"/>
      <c r="S359" s="12"/>
      <c r="T359" s="12"/>
      <c r="U359" s="12"/>
      <c r="V359" s="12"/>
      <c r="W359" s="12"/>
      <c r="X359" s="12"/>
      <c r="Y359" s="12"/>
      <c r="Z359" s="12"/>
      <c r="AA359" s="12"/>
      <c r="AB359" s="12"/>
      <c r="AC359" s="12"/>
      <c r="AD359" s="12"/>
      <c r="AE359" s="12"/>
      <c r="AF359" s="12"/>
      <c r="AG359" s="12"/>
      <c r="AH359" s="12"/>
      <c r="AI359" s="12"/>
      <c r="AJ359" s="12"/>
      <c r="AK359" s="12"/>
      <c r="AL359" s="12"/>
      <c r="AM359" s="12"/>
      <c r="AN359" s="12"/>
      <c r="AO359" s="12"/>
      <c r="AP359" s="12"/>
      <c r="AQ359" s="12"/>
      <c r="AR359" s="12"/>
      <c r="AS359" s="12"/>
      <c r="AT359" s="12"/>
      <c r="AU359" s="12"/>
      <c r="AV359" s="12"/>
      <c r="AW359" s="12"/>
      <c r="AX359" s="12"/>
      <c r="AY359" s="12"/>
      <c r="AZ359" s="12"/>
      <c r="BA359" s="12"/>
      <c r="BB359" s="12"/>
      <c r="BC359" s="12"/>
      <c r="BD359" s="12"/>
      <c r="BE359" s="12"/>
      <c r="BF359" s="12"/>
      <c r="BG359" s="12"/>
      <c r="BH359" s="12"/>
      <c r="BI359" s="12"/>
      <c r="BJ359" s="12"/>
      <c r="BK359" s="12"/>
      <c r="BL359" s="12"/>
      <c r="BM359" s="12"/>
      <c r="BN359" s="12"/>
      <c r="BO359" s="12"/>
      <c r="BP359" s="12"/>
      <c r="BQ359" s="12"/>
      <c r="BR359" s="12"/>
      <c r="BS359" s="12"/>
      <c r="BT359" s="12"/>
      <c r="BU359" s="12"/>
      <c r="BV359" s="12"/>
      <c r="BW359" s="12"/>
      <c r="BX359" s="12"/>
      <c r="BY359" s="12"/>
      <c r="BZ359" s="12"/>
      <c r="CA359" s="12"/>
      <c r="CB359" s="12"/>
      <c r="CC359" s="12"/>
    </row>
    <row r="360" spans="1:81" ht="15.75" x14ac:dyDescent="0.25">
      <c r="A360" s="20"/>
      <c r="B360" s="29"/>
      <c r="C360" s="29"/>
      <c r="D360" s="29"/>
      <c r="E360" s="29"/>
      <c r="F360" s="26"/>
      <c r="G360" s="13"/>
      <c r="H360" s="20"/>
      <c r="I360" s="22"/>
      <c r="J360" s="22"/>
      <c r="K360" s="22"/>
      <c r="L360" s="22"/>
      <c r="M360" s="24"/>
      <c r="N360" s="22"/>
      <c r="O360" s="20"/>
      <c r="P360" s="12"/>
      <c r="Q360" s="12"/>
      <c r="R360" s="12"/>
      <c r="S360" s="12"/>
      <c r="T360" s="12"/>
      <c r="U360" s="12"/>
      <c r="V360" s="12"/>
      <c r="W360" s="12"/>
      <c r="X360" s="12"/>
      <c r="Y360" s="12"/>
      <c r="Z360" s="12"/>
      <c r="AA360" s="12"/>
      <c r="AB360" s="12"/>
      <c r="AC360" s="12"/>
      <c r="AD360" s="12"/>
      <c r="AE360" s="12"/>
      <c r="AF360" s="12"/>
      <c r="AG360" s="12"/>
      <c r="AH360" s="12"/>
      <c r="AI360" s="12"/>
      <c r="AJ360" s="12"/>
      <c r="AK360" s="12"/>
      <c r="AL360" s="12"/>
      <c r="AM360" s="12"/>
      <c r="AN360" s="12"/>
      <c r="AO360" s="12"/>
      <c r="AP360" s="12"/>
      <c r="AQ360" s="12"/>
      <c r="AR360" s="12"/>
      <c r="AS360" s="12"/>
      <c r="AT360" s="12"/>
      <c r="AU360" s="12"/>
      <c r="AV360" s="12"/>
      <c r="AW360" s="12"/>
      <c r="AX360" s="12"/>
      <c r="AY360" s="12"/>
      <c r="AZ360" s="12"/>
      <c r="BA360" s="12"/>
      <c r="BB360" s="12"/>
      <c r="BC360" s="12"/>
      <c r="BD360" s="12"/>
      <c r="BE360" s="12"/>
      <c r="BF360" s="12"/>
      <c r="BG360" s="12"/>
      <c r="BH360" s="12"/>
      <c r="BI360" s="12"/>
      <c r="BJ360" s="12"/>
      <c r="BK360" s="12"/>
      <c r="BL360" s="12"/>
      <c r="BM360" s="12"/>
      <c r="BN360" s="12"/>
      <c r="BO360" s="12"/>
      <c r="BP360" s="12"/>
      <c r="BQ360" s="12"/>
      <c r="BR360" s="12"/>
      <c r="BS360" s="12"/>
      <c r="BT360" s="12"/>
      <c r="BU360" s="12"/>
      <c r="BV360" s="12"/>
      <c r="BW360" s="12"/>
      <c r="BX360" s="12"/>
      <c r="BY360" s="12"/>
      <c r="BZ360" s="12"/>
      <c r="CA360" s="12"/>
      <c r="CB360" s="12"/>
      <c r="CC360" s="12"/>
    </row>
    <row r="361" spans="1:81" ht="15.75" x14ac:dyDescent="0.25">
      <c r="A361" s="20"/>
      <c r="B361" s="29"/>
      <c r="C361" s="29"/>
      <c r="D361" s="29"/>
      <c r="E361" s="29"/>
      <c r="F361" s="26"/>
      <c r="G361" s="13"/>
      <c r="H361" s="20"/>
      <c r="I361" s="22"/>
      <c r="J361" s="22"/>
      <c r="K361" s="22"/>
      <c r="L361" s="22"/>
      <c r="M361" s="24"/>
      <c r="N361" s="22"/>
      <c r="O361" s="20"/>
      <c r="P361" s="12"/>
      <c r="Q361" s="12"/>
      <c r="R361" s="12"/>
      <c r="S361" s="12"/>
      <c r="T361" s="12"/>
      <c r="U361" s="12"/>
      <c r="V361" s="12"/>
      <c r="W361" s="12"/>
      <c r="X361" s="12"/>
      <c r="Y361" s="12"/>
      <c r="Z361" s="12"/>
      <c r="AA361" s="12"/>
      <c r="AB361" s="12"/>
      <c r="AC361" s="12"/>
      <c r="AD361" s="12"/>
      <c r="AE361" s="12"/>
      <c r="AF361" s="12"/>
      <c r="AG361" s="12"/>
      <c r="AH361" s="12"/>
      <c r="AI361" s="12"/>
      <c r="AJ361" s="12"/>
      <c r="AK361" s="12"/>
      <c r="AL361" s="12"/>
      <c r="AM361" s="12"/>
      <c r="AN361" s="12"/>
      <c r="AO361" s="12"/>
      <c r="AP361" s="12"/>
      <c r="AQ361" s="12"/>
      <c r="AR361" s="12"/>
      <c r="AS361" s="12"/>
      <c r="AT361" s="12"/>
      <c r="AU361" s="12"/>
      <c r="AV361" s="12"/>
      <c r="AW361" s="12"/>
      <c r="AX361" s="12"/>
      <c r="AY361" s="12"/>
      <c r="AZ361" s="12"/>
      <c r="BA361" s="12"/>
      <c r="BB361" s="12"/>
      <c r="BC361" s="12"/>
      <c r="BD361" s="12"/>
      <c r="BE361" s="12"/>
      <c r="BF361" s="12"/>
      <c r="BG361" s="12"/>
      <c r="BH361" s="12"/>
      <c r="BI361" s="12"/>
      <c r="BJ361" s="12"/>
      <c r="BK361" s="12"/>
      <c r="BL361" s="12"/>
      <c r="BM361" s="12"/>
      <c r="BN361" s="12"/>
      <c r="BO361" s="12"/>
      <c r="BP361" s="12"/>
      <c r="BQ361" s="12"/>
      <c r="BR361" s="12"/>
      <c r="BS361" s="12"/>
      <c r="BT361" s="12"/>
      <c r="BU361" s="12"/>
      <c r="BV361" s="12"/>
      <c r="BW361" s="12"/>
      <c r="BX361" s="12"/>
      <c r="BY361" s="12"/>
      <c r="BZ361" s="12"/>
      <c r="CA361" s="12"/>
      <c r="CB361" s="12"/>
      <c r="CC361" s="12"/>
    </row>
    <row r="362" spans="1:81" ht="15.75" x14ac:dyDescent="0.25">
      <c r="A362" s="20"/>
      <c r="B362" s="29"/>
      <c r="C362" s="29"/>
      <c r="D362" s="29"/>
      <c r="E362" s="29"/>
      <c r="F362" s="26"/>
      <c r="G362" s="13"/>
      <c r="H362" s="20"/>
      <c r="I362" s="22"/>
      <c r="J362" s="22"/>
      <c r="K362" s="22"/>
      <c r="L362" s="22"/>
      <c r="M362" s="24"/>
      <c r="N362" s="22"/>
      <c r="O362" s="20"/>
      <c r="P362" s="12"/>
      <c r="Q362" s="12"/>
      <c r="R362" s="12"/>
      <c r="S362" s="12"/>
      <c r="T362" s="12"/>
      <c r="U362" s="12"/>
      <c r="V362" s="12"/>
      <c r="W362" s="12"/>
      <c r="X362" s="12"/>
      <c r="Y362" s="12"/>
      <c r="Z362" s="12"/>
      <c r="AA362" s="12"/>
      <c r="AB362" s="12"/>
      <c r="AC362" s="12"/>
      <c r="AD362" s="12"/>
      <c r="AE362" s="12"/>
      <c r="AF362" s="12"/>
      <c r="AG362" s="12"/>
      <c r="AH362" s="12"/>
      <c r="AI362" s="12"/>
      <c r="AJ362" s="12"/>
      <c r="AK362" s="12"/>
      <c r="AL362" s="12"/>
      <c r="AM362" s="12"/>
      <c r="AN362" s="12"/>
      <c r="AO362" s="12"/>
      <c r="AP362" s="12"/>
      <c r="AQ362" s="12"/>
      <c r="AR362" s="12"/>
      <c r="AS362" s="12"/>
      <c r="AT362" s="12"/>
      <c r="AU362" s="12"/>
      <c r="AV362" s="12"/>
      <c r="AW362" s="12"/>
      <c r="AX362" s="12"/>
      <c r="AY362" s="12"/>
      <c r="AZ362" s="12"/>
      <c r="BA362" s="12"/>
      <c r="BB362" s="12"/>
      <c r="BC362" s="12"/>
      <c r="BD362" s="12"/>
      <c r="BE362" s="12"/>
      <c r="BF362" s="12"/>
      <c r="BG362" s="12"/>
      <c r="BH362" s="12"/>
      <c r="BI362" s="12"/>
      <c r="BJ362" s="12"/>
      <c r="BK362" s="12"/>
      <c r="BL362" s="12"/>
      <c r="BM362" s="12"/>
      <c r="BN362" s="12"/>
      <c r="BO362" s="12"/>
      <c r="BP362" s="12"/>
      <c r="BQ362" s="12"/>
      <c r="BR362" s="12"/>
      <c r="BS362" s="12"/>
      <c r="BT362" s="12"/>
      <c r="BU362" s="12"/>
      <c r="BV362" s="12"/>
      <c r="BW362" s="12"/>
      <c r="BX362" s="12"/>
      <c r="BY362" s="12"/>
      <c r="BZ362" s="12"/>
      <c r="CA362" s="12"/>
      <c r="CB362" s="12"/>
      <c r="CC362" s="12"/>
    </row>
    <row r="363" spans="1:81" ht="15.75" x14ac:dyDescent="0.25">
      <c r="A363" s="20"/>
      <c r="B363" s="29"/>
      <c r="C363" s="29"/>
      <c r="D363" s="29"/>
      <c r="E363" s="29"/>
      <c r="F363" s="26"/>
      <c r="G363" s="13"/>
      <c r="H363" s="20"/>
      <c r="I363" s="22"/>
      <c r="J363" s="22"/>
      <c r="K363" s="22"/>
      <c r="L363" s="22"/>
      <c r="M363" s="24"/>
      <c r="N363" s="22"/>
      <c r="O363" s="20"/>
      <c r="P363" s="12"/>
      <c r="Q363" s="12"/>
      <c r="R363" s="12"/>
      <c r="S363" s="12"/>
      <c r="T363" s="12"/>
      <c r="U363" s="12"/>
      <c r="V363" s="12"/>
      <c r="W363" s="12"/>
      <c r="X363" s="12"/>
      <c r="Y363" s="12"/>
      <c r="Z363" s="12"/>
      <c r="AA363" s="12"/>
      <c r="AB363" s="12"/>
      <c r="AC363" s="12"/>
      <c r="AD363" s="12"/>
      <c r="AE363" s="12"/>
      <c r="AF363" s="12"/>
      <c r="AG363" s="12"/>
      <c r="AH363" s="12"/>
      <c r="AI363" s="12"/>
      <c r="AJ363" s="12"/>
      <c r="AK363" s="12"/>
      <c r="AL363" s="12"/>
      <c r="AM363" s="12"/>
      <c r="AN363" s="12"/>
      <c r="AO363" s="12"/>
      <c r="AP363" s="12"/>
      <c r="AQ363" s="12"/>
      <c r="AR363" s="12"/>
      <c r="AS363" s="12"/>
      <c r="AT363" s="12"/>
      <c r="AU363" s="12"/>
      <c r="AV363" s="12"/>
      <c r="AW363" s="12"/>
      <c r="AX363" s="12"/>
      <c r="AY363" s="12"/>
      <c r="AZ363" s="12"/>
      <c r="BA363" s="12"/>
      <c r="BB363" s="12"/>
      <c r="BC363" s="12"/>
      <c r="BD363" s="12"/>
      <c r="BE363" s="12"/>
      <c r="BF363" s="12"/>
      <c r="BG363" s="12"/>
      <c r="BH363" s="12"/>
      <c r="BI363" s="12"/>
      <c r="BJ363" s="12"/>
      <c r="BK363" s="12"/>
      <c r="BL363" s="12"/>
      <c r="BM363" s="12"/>
      <c r="BN363" s="12"/>
      <c r="BO363" s="12"/>
      <c r="BP363" s="12"/>
      <c r="BQ363" s="12"/>
      <c r="BR363" s="12"/>
      <c r="BS363" s="12"/>
      <c r="BT363" s="12"/>
      <c r="BU363" s="12"/>
      <c r="BV363" s="12"/>
      <c r="BW363" s="12"/>
      <c r="BX363" s="12"/>
      <c r="BY363" s="12"/>
      <c r="BZ363" s="12"/>
      <c r="CA363" s="12"/>
      <c r="CB363" s="12"/>
      <c r="CC363" s="12"/>
    </row>
    <row r="364" spans="1:81" ht="15.75" x14ac:dyDescent="0.25">
      <c r="A364" s="20"/>
      <c r="B364" s="29"/>
      <c r="C364" s="29"/>
      <c r="D364" s="29"/>
      <c r="E364" s="29"/>
      <c r="F364" s="26"/>
      <c r="G364" s="13"/>
      <c r="H364" s="20"/>
      <c r="I364" s="22"/>
      <c r="J364" s="22"/>
      <c r="K364" s="22"/>
      <c r="L364" s="22"/>
      <c r="M364" s="24"/>
      <c r="N364" s="22"/>
      <c r="O364" s="20"/>
      <c r="P364" s="12"/>
      <c r="Q364" s="12"/>
      <c r="R364" s="12"/>
      <c r="S364" s="12"/>
      <c r="T364" s="12"/>
      <c r="U364" s="12"/>
      <c r="V364" s="12"/>
      <c r="W364" s="12"/>
      <c r="X364" s="12"/>
      <c r="Y364" s="12"/>
      <c r="Z364" s="12"/>
      <c r="AA364" s="12"/>
      <c r="AB364" s="12"/>
      <c r="AC364" s="12"/>
      <c r="AD364" s="12"/>
      <c r="AE364" s="12"/>
      <c r="AF364" s="12"/>
      <c r="AG364" s="12"/>
      <c r="AH364" s="12"/>
      <c r="AI364" s="12"/>
      <c r="AJ364" s="12"/>
      <c r="AK364" s="12"/>
      <c r="AL364" s="12"/>
      <c r="AM364" s="12"/>
      <c r="AN364" s="12"/>
      <c r="AO364" s="12"/>
      <c r="AP364" s="12"/>
      <c r="AQ364" s="12"/>
      <c r="AR364" s="12"/>
      <c r="AS364" s="12"/>
      <c r="AT364" s="12"/>
      <c r="AU364" s="12"/>
      <c r="AV364" s="12"/>
      <c r="AW364" s="12"/>
      <c r="AX364" s="12"/>
      <c r="AY364" s="12"/>
      <c r="AZ364" s="12"/>
      <c r="BA364" s="12"/>
      <c r="BB364" s="12"/>
      <c r="BC364" s="12"/>
      <c r="BD364" s="12"/>
      <c r="BE364" s="12"/>
      <c r="BF364" s="12"/>
      <c r="BG364" s="12"/>
      <c r="BH364" s="12"/>
      <c r="BI364" s="12"/>
      <c r="BJ364" s="12"/>
      <c r="BK364" s="12"/>
      <c r="BL364" s="12"/>
      <c r="BM364" s="12"/>
      <c r="BN364" s="12"/>
      <c r="BO364" s="12"/>
      <c r="BP364" s="12"/>
      <c r="BQ364" s="12"/>
      <c r="BR364" s="12"/>
      <c r="BS364" s="12"/>
      <c r="BT364" s="12"/>
      <c r="BU364" s="12"/>
      <c r="BV364" s="12"/>
      <c r="BW364" s="12"/>
      <c r="BX364" s="12"/>
      <c r="BY364" s="12"/>
      <c r="BZ364" s="12"/>
      <c r="CA364" s="12"/>
      <c r="CB364" s="12"/>
      <c r="CC364" s="12"/>
    </row>
    <row r="365" spans="1:81" ht="15.75" x14ac:dyDescent="0.25">
      <c r="A365" s="20"/>
      <c r="B365" s="29"/>
      <c r="C365" s="29"/>
      <c r="D365" s="29"/>
      <c r="E365" s="29"/>
      <c r="F365" s="26"/>
      <c r="G365" s="13"/>
      <c r="H365" s="20"/>
      <c r="I365" s="22"/>
      <c r="J365" s="22"/>
      <c r="K365" s="22"/>
      <c r="L365" s="22"/>
      <c r="M365" s="24"/>
      <c r="N365" s="22"/>
      <c r="O365" s="20"/>
      <c r="P365" s="12"/>
      <c r="Q365" s="12"/>
      <c r="R365" s="12"/>
      <c r="S365" s="12"/>
      <c r="T365" s="12"/>
      <c r="U365" s="12"/>
      <c r="V365" s="12"/>
      <c r="W365" s="12"/>
      <c r="X365" s="12"/>
      <c r="Y365" s="12"/>
      <c r="Z365" s="12"/>
      <c r="AA365" s="12"/>
      <c r="AB365" s="12"/>
      <c r="AC365" s="12"/>
      <c r="AD365" s="12"/>
      <c r="AE365" s="12"/>
      <c r="AF365" s="12"/>
      <c r="AG365" s="12"/>
      <c r="AH365" s="12"/>
      <c r="AI365" s="12"/>
      <c r="AJ365" s="12"/>
      <c r="AK365" s="12"/>
      <c r="AL365" s="12"/>
      <c r="AM365" s="12"/>
      <c r="AN365" s="12"/>
      <c r="AO365" s="12"/>
      <c r="AP365" s="12"/>
      <c r="AQ365" s="12"/>
      <c r="AR365" s="12"/>
      <c r="AS365" s="12"/>
      <c r="AT365" s="12"/>
      <c r="AU365" s="12"/>
      <c r="AV365" s="12"/>
      <c r="AW365" s="12"/>
      <c r="AX365" s="12"/>
      <c r="AY365" s="12"/>
      <c r="AZ365" s="12"/>
      <c r="BA365" s="12"/>
      <c r="BB365" s="12"/>
      <c r="BC365" s="12"/>
      <c r="BD365" s="12"/>
      <c r="BE365" s="12"/>
      <c r="BF365" s="12"/>
      <c r="BG365" s="12"/>
      <c r="BH365" s="12"/>
      <c r="BI365" s="12"/>
      <c r="BJ365" s="12"/>
      <c r="BK365" s="12"/>
      <c r="BL365" s="12"/>
      <c r="BM365" s="12"/>
      <c r="BN365" s="12"/>
      <c r="BO365" s="12"/>
      <c r="BP365" s="12"/>
      <c r="BQ365" s="12"/>
      <c r="BR365" s="12"/>
      <c r="BS365" s="12"/>
      <c r="BT365" s="12"/>
      <c r="BU365" s="12"/>
      <c r="BV365" s="12"/>
      <c r="BW365" s="12"/>
      <c r="BX365" s="12"/>
      <c r="BY365" s="12"/>
      <c r="BZ365" s="12"/>
      <c r="CA365" s="12"/>
      <c r="CB365" s="12"/>
      <c r="CC365" s="12"/>
    </row>
    <row r="366" spans="1:81" ht="15.75" x14ac:dyDescent="0.25">
      <c r="A366" s="20"/>
      <c r="B366" s="29"/>
      <c r="C366" s="29"/>
      <c r="D366" s="29"/>
      <c r="E366" s="29"/>
      <c r="F366" s="26"/>
      <c r="G366" s="13"/>
      <c r="H366" s="20"/>
      <c r="I366" s="22"/>
      <c r="J366" s="22"/>
      <c r="K366" s="22"/>
      <c r="L366" s="22"/>
      <c r="M366" s="24"/>
      <c r="N366" s="22"/>
      <c r="O366" s="20"/>
      <c r="P366" s="12"/>
      <c r="Q366" s="12"/>
      <c r="R366" s="12"/>
      <c r="S366" s="12"/>
      <c r="T366" s="12"/>
      <c r="U366" s="12"/>
      <c r="V366" s="12"/>
      <c r="W366" s="12"/>
      <c r="X366" s="12"/>
      <c r="Y366" s="12"/>
      <c r="Z366" s="12"/>
      <c r="AA366" s="12"/>
      <c r="AB366" s="12"/>
      <c r="AC366" s="12"/>
      <c r="AD366" s="12"/>
      <c r="AE366" s="12"/>
      <c r="AF366" s="12"/>
      <c r="AG366" s="12"/>
      <c r="AH366" s="12"/>
      <c r="AI366" s="12"/>
      <c r="AJ366" s="12"/>
      <c r="AK366" s="12"/>
      <c r="AL366" s="12"/>
      <c r="AM366" s="12"/>
      <c r="AN366" s="12"/>
      <c r="AO366" s="12"/>
      <c r="AP366" s="12"/>
      <c r="AQ366" s="12"/>
      <c r="AR366" s="12"/>
      <c r="AS366" s="12"/>
      <c r="AT366" s="12"/>
      <c r="AU366" s="12"/>
      <c r="AV366" s="12"/>
      <c r="AW366" s="12"/>
      <c r="AX366" s="12"/>
      <c r="AY366" s="12"/>
      <c r="AZ366" s="12"/>
      <c r="BA366" s="12"/>
      <c r="BB366" s="12"/>
      <c r="BC366" s="12"/>
      <c r="BD366" s="12"/>
      <c r="BE366" s="12"/>
      <c r="BF366" s="12"/>
      <c r="BG366" s="12"/>
      <c r="BH366" s="12"/>
      <c r="BI366" s="12"/>
      <c r="BJ366" s="12"/>
      <c r="BK366" s="12"/>
      <c r="BL366" s="12"/>
      <c r="BM366" s="12"/>
      <c r="BN366" s="12"/>
      <c r="BO366" s="12"/>
      <c r="BP366" s="12"/>
      <c r="BQ366" s="12"/>
      <c r="BR366" s="12"/>
      <c r="BS366" s="12"/>
      <c r="BT366" s="12"/>
      <c r="BU366" s="12"/>
      <c r="BV366" s="12"/>
      <c r="BW366" s="12"/>
      <c r="BX366" s="12"/>
      <c r="BY366" s="12"/>
      <c r="BZ366" s="12"/>
      <c r="CA366" s="12"/>
      <c r="CB366" s="12"/>
      <c r="CC366" s="12"/>
    </row>
    <row r="367" spans="1:81" ht="15.75" x14ac:dyDescent="0.25">
      <c r="A367" s="20"/>
      <c r="B367" s="29"/>
      <c r="C367" s="29"/>
      <c r="D367" s="29"/>
      <c r="E367" s="29"/>
      <c r="F367" s="26"/>
      <c r="G367" s="13"/>
      <c r="H367" s="20"/>
      <c r="I367" s="22"/>
      <c r="J367" s="22"/>
      <c r="K367" s="22"/>
      <c r="L367" s="22"/>
      <c r="M367" s="24"/>
      <c r="N367" s="22"/>
      <c r="O367" s="20"/>
      <c r="P367" s="12"/>
      <c r="Q367" s="12"/>
      <c r="R367" s="12"/>
      <c r="S367" s="12"/>
      <c r="T367" s="12"/>
      <c r="U367" s="12"/>
      <c r="V367" s="12"/>
      <c r="W367" s="12"/>
      <c r="X367" s="12"/>
      <c r="Y367" s="12"/>
      <c r="Z367" s="12"/>
      <c r="AA367" s="12"/>
      <c r="AB367" s="12"/>
      <c r="AC367" s="12"/>
      <c r="AD367" s="12"/>
      <c r="AE367" s="12"/>
      <c r="AF367" s="12"/>
      <c r="AG367" s="12"/>
      <c r="AH367" s="12"/>
      <c r="AI367" s="12"/>
      <c r="AJ367" s="12"/>
      <c r="AK367" s="12"/>
      <c r="AL367" s="12"/>
      <c r="AM367" s="12"/>
      <c r="AN367" s="12"/>
      <c r="AO367" s="12"/>
      <c r="AP367" s="12"/>
      <c r="AQ367" s="12"/>
      <c r="AR367" s="12"/>
      <c r="AS367" s="12"/>
      <c r="AT367" s="12"/>
      <c r="AU367" s="12"/>
      <c r="AV367" s="12"/>
      <c r="AW367" s="12"/>
      <c r="AX367" s="12"/>
      <c r="AY367" s="12"/>
      <c r="AZ367" s="12"/>
      <c r="BA367" s="12"/>
      <c r="BB367" s="12"/>
      <c r="BC367" s="12"/>
      <c r="BD367" s="12"/>
      <c r="BE367" s="12"/>
      <c r="BF367" s="12"/>
      <c r="BG367" s="12"/>
      <c r="BH367" s="12"/>
      <c r="BI367" s="12"/>
      <c r="BJ367" s="12"/>
      <c r="BK367" s="12"/>
      <c r="BL367" s="12"/>
      <c r="BM367" s="12"/>
      <c r="BN367" s="12"/>
      <c r="BO367" s="12"/>
      <c r="BP367" s="12"/>
      <c r="BQ367" s="12"/>
      <c r="BR367" s="12"/>
      <c r="BS367" s="12"/>
      <c r="BT367" s="12"/>
      <c r="BU367" s="12"/>
      <c r="BV367" s="12"/>
      <c r="BW367" s="12"/>
      <c r="BX367" s="12"/>
      <c r="BY367" s="12"/>
      <c r="BZ367" s="12"/>
      <c r="CA367" s="12"/>
      <c r="CB367" s="12"/>
      <c r="CC367" s="12"/>
    </row>
    <row r="368" spans="1:81" ht="15.75" x14ac:dyDescent="0.25">
      <c r="A368" s="20"/>
      <c r="B368" s="29"/>
      <c r="C368" s="29"/>
      <c r="D368" s="29"/>
      <c r="E368" s="29"/>
      <c r="F368" s="26"/>
      <c r="G368" s="13"/>
      <c r="H368" s="20"/>
      <c r="I368" s="22"/>
      <c r="J368" s="22"/>
      <c r="K368" s="22"/>
      <c r="L368" s="22"/>
      <c r="M368" s="24"/>
      <c r="N368" s="22"/>
      <c r="O368" s="20"/>
      <c r="P368" s="12"/>
      <c r="Q368" s="12"/>
      <c r="R368" s="12"/>
      <c r="S368" s="12"/>
      <c r="T368" s="12"/>
      <c r="U368" s="12"/>
      <c r="V368" s="12"/>
      <c r="W368" s="12"/>
      <c r="X368" s="12"/>
      <c r="Y368" s="12"/>
      <c r="Z368" s="12"/>
      <c r="AA368" s="12"/>
      <c r="AB368" s="12"/>
      <c r="AC368" s="12"/>
      <c r="AD368" s="12"/>
      <c r="AE368" s="12"/>
      <c r="AF368" s="12"/>
      <c r="AG368" s="12"/>
      <c r="AH368" s="12"/>
      <c r="AI368" s="12"/>
      <c r="AJ368" s="12"/>
      <c r="AK368" s="12"/>
      <c r="AL368" s="12"/>
      <c r="AM368" s="12"/>
      <c r="AN368" s="12"/>
      <c r="AO368" s="12"/>
      <c r="AP368" s="12"/>
      <c r="AQ368" s="12"/>
      <c r="AR368" s="12"/>
      <c r="AS368" s="12"/>
      <c r="AT368" s="12"/>
      <c r="AU368" s="12"/>
      <c r="AV368" s="12"/>
      <c r="AW368" s="12"/>
      <c r="AX368" s="12"/>
      <c r="AY368" s="12"/>
      <c r="AZ368" s="12"/>
      <c r="BA368" s="12"/>
      <c r="BB368" s="12"/>
      <c r="BC368" s="12"/>
      <c r="BD368" s="12"/>
      <c r="BE368" s="12"/>
      <c r="BF368" s="12"/>
      <c r="BG368" s="12"/>
      <c r="BH368" s="12"/>
      <c r="BI368" s="12"/>
      <c r="BJ368" s="12"/>
      <c r="BK368" s="12"/>
      <c r="BL368" s="12"/>
      <c r="BM368" s="12"/>
      <c r="BN368" s="12"/>
      <c r="BO368" s="12"/>
      <c r="BP368" s="12"/>
      <c r="BQ368" s="12"/>
      <c r="BR368" s="12"/>
      <c r="BS368" s="12"/>
      <c r="BT368" s="12"/>
      <c r="BU368" s="12"/>
      <c r="BV368" s="12"/>
      <c r="BW368" s="12"/>
      <c r="BX368" s="12"/>
      <c r="BY368" s="12"/>
      <c r="BZ368" s="12"/>
      <c r="CA368" s="12"/>
      <c r="CB368" s="12"/>
      <c r="CC368" s="12"/>
    </row>
    <row r="369" spans="1:81" ht="15.75" x14ac:dyDescent="0.25">
      <c r="A369" s="20"/>
      <c r="B369" s="29"/>
      <c r="C369" s="29"/>
      <c r="D369" s="29"/>
      <c r="E369" s="29"/>
      <c r="F369" s="26"/>
      <c r="G369" s="13"/>
      <c r="H369" s="20"/>
      <c r="I369" s="22"/>
      <c r="J369" s="22"/>
      <c r="K369" s="22"/>
      <c r="L369" s="22"/>
      <c r="M369" s="24"/>
      <c r="N369" s="22"/>
      <c r="O369" s="20"/>
      <c r="P369" s="12"/>
      <c r="Q369" s="12"/>
      <c r="R369" s="12"/>
      <c r="S369" s="12"/>
      <c r="T369" s="12"/>
      <c r="U369" s="12"/>
      <c r="V369" s="12"/>
      <c r="W369" s="12"/>
      <c r="X369" s="12"/>
      <c r="Y369" s="12"/>
      <c r="Z369" s="12"/>
      <c r="AA369" s="12"/>
      <c r="AB369" s="12"/>
      <c r="AC369" s="12"/>
      <c r="AD369" s="12"/>
      <c r="AE369" s="12"/>
      <c r="AF369" s="12"/>
      <c r="AG369" s="12"/>
      <c r="AH369" s="12"/>
      <c r="AI369" s="12"/>
      <c r="AJ369" s="12"/>
      <c r="AK369" s="12"/>
      <c r="AL369" s="12"/>
      <c r="AM369" s="12"/>
      <c r="AN369" s="12"/>
      <c r="AO369" s="12"/>
      <c r="AP369" s="12"/>
      <c r="AQ369" s="12"/>
      <c r="AR369" s="12"/>
      <c r="AS369" s="12"/>
      <c r="AT369" s="12"/>
      <c r="AU369" s="12"/>
      <c r="AV369" s="12"/>
      <c r="AW369" s="12"/>
      <c r="AX369" s="12"/>
      <c r="AY369" s="12"/>
      <c r="AZ369" s="12"/>
      <c r="BA369" s="12"/>
      <c r="BB369" s="12"/>
      <c r="BC369" s="12"/>
      <c r="BD369" s="12"/>
      <c r="BE369" s="12"/>
      <c r="BF369" s="12"/>
      <c r="BG369" s="12"/>
      <c r="BH369" s="12"/>
      <c r="BI369" s="12"/>
      <c r="BJ369" s="12"/>
      <c r="BK369" s="12"/>
      <c r="BL369" s="12"/>
      <c r="BM369" s="12"/>
      <c r="BN369" s="12"/>
      <c r="BO369" s="12"/>
      <c r="BP369" s="12"/>
      <c r="BQ369" s="12"/>
      <c r="BR369" s="12"/>
      <c r="BS369" s="12"/>
      <c r="BT369" s="12"/>
      <c r="BU369" s="12"/>
      <c r="BV369" s="12"/>
      <c r="BW369" s="12"/>
      <c r="BX369" s="12"/>
      <c r="BY369" s="12"/>
      <c r="BZ369" s="12"/>
      <c r="CA369" s="12"/>
      <c r="CB369" s="12"/>
      <c r="CC369" s="12"/>
    </row>
    <row r="370" spans="1:81" ht="15.75" x14ac:dyDescent="0.25">
      <c r="A370" s="20"/>
      <c r="B370" s="29"/>
      <c r="C370" s="29"/>
      <c r="D370" s="29"/>
      <c r="E370" s="29"/>
      <c r="F370" s="26"/>
      <c r="G370" s="13"/>
      <c r="H370" s="20"/>
      <c r="I370" s="22"/>
      <c r="J370" s="22"/>
      <c r="K370" s="22"/>
      <c r="L370" s="22"/>
      <c r="M370" s="24"/>
      <c r="N370" s="22"/>
      <c r="O370" s="20"/>
      <c r="P370" s="12"/>
      <c r="Q370" s="12"/>
      <c r="R370" s="12"/>
      <c r="S370" s="12"/>
      <c r="T370" s="12"/>
      <c r="U370" s="12"/>
      <c r="V370" s="12"/>
      <c r="W370" s="12"/>
      <c r="X370" s="12"/>
      <c r="Y370" s="12"/>
      <c r="Z370" s="12"/>
      <c r="AA370" s="12"/>
      <c r="AB370" s="12"/>
      <c r="AC370" s="12"/>
      <c r="AD370" s="12"/>
      <c r="AE370" s="12"/>
      <c r="AF370" s="12"/>
      <c r="AG370" s="12"/>
      <c r="AH370" s="12"/>
      <c r="AI370" s="12"/>
      <c r="AJ370" s="12"/>
      <c r="AK370" s="12"/>
      <c r="AL370" s="12"/>
      <c r="AM370" s="12"/>
      <c r="AN370" s="12"/>
      <c r="AO370" s="12"/>
      <c r="AP370" s="12"/>
      <c r="AQ370" s="12"/>
      <c r="AR370" s="12"/>
      <c r="AS370" s="12"/>
      <c r="AT370" s="12"/>
      <c r="AU370" s="12"/>
      <c r="AV370" s="12"/>
      <c r="AW370" s="12"/>
      <c r="AX370" s="12"/>
      <c r="AY370" s="12"/>
      <c r="AZ370" s="12"/>
      <c r="BA370" s="12"/>
      <c r="BB370" s="12"/>
      <c r="BC370" s="12"/>
      <c r="BD370" s="12"/>
      <c r="BE370" s="12"/>
      <c r="BF370" s="12"/>
      <c r="BG370" s="12"/>
      <c r="BH370" s="12"/>
      <c r="BI370" s="12"/>
      <c r="BJ370" s="12"/>
      <c r="BK370" s="12"/>
      <c r="BL370" s="12"/>
      <c r="BM370" s="12"/>
      <c r="BN370" s="12"/>
      <c r="BO370" s="12"/>
      <c r="BP370" s="12"/>
      <c r="BQ370" s="12"/>
      <c r="BR370" s="12"/>
      <c r="BS370" s="12"/>
      <c r="BT370" s="12"/>
      <c r="BU370" s="12"/>
      <c r="BV370" s="12"/>
      <c r="BW370" s="12"/>
      <c r="BX370" s="12"/>
      <c r="BY370" s="12"/>
      <c r="BZ370" s="12"/>
      <c r="CA370" s="12"/>
      <c r="CB370" s="12"/>
      <c r="CC370" s="12"/>
    </row>
    <row r="371" spans="1:81" ht="15.75" x14ac:dyDescent="0.25">
      <c r="A371" s="20"/>
      <c r="B371" s="29"/>
      <c r="C371" s="29"/>
      <c r="D371" s="29"/>
      <c r="E371" s="29"/>
      <c r="F371" s="26"/>
      <c r="G371" s="13"/>
      <c r="H371" s="20"/>
      <c r="I371" s="22"/>
      <c r="J371" s="22"/>
      <c r="K371" s="22"/>
      <c r="L371" s="22"/>
      <c r="M371" s="24"/>
      <c r="N371" s="22"/>
      <c r="O371" s="20"/>
      <c r="P371" s="12"/>
      <c r="Q371" s="12"/>
      <c r="R371" s="12"/>
      <c r="S371" s="12"/>
      <c r="T371" s="12"/>
      <c r="U371" s="12"/>
      <c r="V371" s="12"/>
      <c r="W371" s="12"/>
      <c r="X371" s="12"/>
      <c r="Y371" s="12"/>
      <c r="Z371" s="12"/>
      <c r="AA371" s="12"/>
      <c r="AB371" s="12"/>
      <c r="AC371" s="12"/>
      <c r="AD371" s="12"/>
      <c r="AE371" s="12"/>
      <c r="AF371" s="12"/>
      <c r="AG371" s="12"/>
      <c r="AH371" s="12"/>
      <c r="AI371" s="12"/>
      <c r="AJ371" s="12"/>
      <c r="AK371" s="12"/>
      <c r="AL371" s="12"/>
      <c r="AM371" s="12"/>
      <c r="AN371" s="12"/>
      <c r="AO371" s="12"/>
      <c r="AP371" s="12"/>
      <c r="AQ371" s="12"/>
      <c r="AR371" s="12"/>
      <c r="AS371" s="12"/>
      <c r="AT371" s="12"/>
      <c r="AU371" s="12"/>
      <c r="AV371" s="12"/>
      <c r="AW371" s="12"/>
      <c r="AX371" s="12"/>
      <c r="AY371" s="12"/>
      <c r="AZ371" s="12"/>
      <c r="BA371" s="12"/>
      <c r="BB371" s="12"/>
      <c r="BC371" s="12"/>
      <c r="BD371" s="12"/>
      <c r="BE371" s="12"/>
      <c r="BF371" s="12"/>
      <c r="BG371" s="12"/>
      <c r="BH371" s="12"/>
      <c r="BI371" s="12"/>
      <c r="BJ371" s="12"/>
      <c r="BK371" s="12"/>
      <c r="BL371" s="12"/>
      <c r="BM371" s="12"/>
      <c r="BN371" s="12"/>
      <c r="BO371" s="12"/>
      <c r="BP371" s="12"/>
      <c r="BQ371" s="12"/>
      <c r="BR371" s="12"/>
      <c r="BS371" s="12"/>
      <c r="BT371" s="12"/>
      <c r="BU371" s="12"/>
      <c r="BV371" s="12"/>
      <c r="BW371" s="12"/>
      <c r="BX371" s="12"/>
      <c r="BY371" s="12"/>
      <c r="BZ371" s="12"/>
      <c r="CA371" s="12"/>
      <c r="CB371" s="12"/>
      <c r="CC371" s="12"/>
    </row>
    <row r="372" spans="1:81" ht="15.75" x14ac:dyDescent="0.25">
      <c r="A372" s="20"/>
      <c r="B372" s="29"/>
      <c r="C372" s="29"/>
      <c r="D372" s="29"/>
      <c r="E372" s="29"/>
      <c r="F372" s="26"/>
      <c r="G372" s="13"/>
      <c r="H372" s="20"/>
      <c r="I372" s="22"/>
      <c r="J372" s="22"/>
      <c r="K372" s="22"/>
      <c r="L372" s="22"/>
      <c r="M372" s="24"/>
      <c r="N372" s="22"/>
      <c r="O372" s="20"/>
      <c r="P372" s="12"/>
      <c r="Q372" s="12"/>
      <c r="R372" s="12"/>
      <c r="S372" s="12"/>
      <c r="T372" s="12"/>
      <c r="U372" s="12"/>
      <c r="V372" s="12"/>
      <c r="W372" s="12"/>
      <c r="X372" s="12"/>
      <c r="Y372" s="12"/>
      <c r="Z372" s="12"/>
      <c r="AA372" s="12"/>
      <c r="AB372" s="12"/>
      <c r="AC372" s="12"/>
      <c r="AD372" s="12"/>
      <c r="AE372" s="12"/>
      <c r="AF372" s="12"/>
      <c r="AG372" s="12"/>
      <c r="AH372" s="12"/>
      <c r="AI372" s="12"/>
      <c r="AJ372" s="12"/>
      <c r="AK372" s="12"/>
      <c r="AL372" s="12"/>
      <c r="AM372" s="12"/>
      <c r="AN372" s="12"/>
      <c r="AO372" s="12"/>
      <c r="AP372" s="12"/>
      <c r="AQ372" s="12"/>
      <c r="AR372" s="12"/>
      <c r="AS372" s="12"/>
      <c r="AT372" s="12"/>
      <c r="AU372" s="12"/>
      <c r="AV372" s="12"/>
      <c r="AW372" s="12"/>
      <c r="AX372" s="12"/>
      <c r="AY372" s="12"/>
      <c r="AZ372" s="12"/>
      <c r="BA372" s="12"/>
      <c r="BB372" s="12"/>
      <c r="BC372" s="12"/>
      <c r="BD372" s="12"/>
      <c r="BE372" s="12"/>
      <c r="BF372" s="12"/>
      <c r="BG372" s="12"/>
      <c r="BH372" s="12"/>
      <c r="BI372" s="12"/>
      <c r="BJ372" s="12"/>
      <c r="BK372" s="12"/>
      <c r="BL372" s="12"/>
      <c r="BM372" s="12"/>
      <c r="BN372" s="12"/>
      <c r="BO372" s="12"/>
      <c r="BP372" s="12"/>
      <c r="BQ372" s="12"/>
      <c r="BR372" s="12"/>
      <c r="BS372" s="12"/>
      <c r="BT372" s="12"/>
      <c r="BU372" s="12"/>
      <c r="BV372" s="12"/>
      <c r="BW372" s="12"/>
      <c r="BX372" s="12"/>
      <c r="BY372" s="12"/>
      <c r="BZ372" s="12"/>
      <c r="CA372" s="12"/>
      <c r="CB372" s="12"/>
      <c r="CC372" s="12"/>
    </row>
    <row r="373" spans="1:81" ht="15.75" x14ac:dyDescent="0.25">
      <c r="A373" s="20"/>
      <c r="B373" s="29"/>
      <c r="C373" s="29"/>
      <c r="D373" s="29"/>
      <c r="E373" s="29"/>
      <c r="F373" s="26"/>
      <c r="G373" s="13"/>
      <c r="H373" s="20"/>
      <c r="I373" s="22"/>
      <c r="J373" s="22"/>
      <c r="K373" s="22"/>
      <c r="L373" s="22"/>
      <c r="M373" s="24"/>
      <c r="N373" s="22"/>
      <c r="O373" s="20"/>
      <c r="P373" s="12"/>
      <c r="Q373" s="12"/>
      <c r="R373" s="12"/>
      <c r="S373" s="12"/>
      <c r="T373" s="12"/>
      <c r="U373" s="12"/>
      <c r="V373" s="12"/>
      <c r="W373" s="12"/>
      <c r="X373" s="12"/>
      <c r="Y373" s="12"/>
      <c r="Z373" s="12"/>
      <c r="AA373" s="12"/>
      <c r="AB373" s="12"/>
      <c r="AC373" s="12"/>
      <c r="AD373" s="12"/>
      <c r="AE373" s="12"/>
      <c r="AF373" s="12"/>
      <c r="AG373" s="12"/>
      <c r="AH373" s="12"/>
      <c r="AI373" s="12"/>
      <c r="AJ373" s="12"/>
      <c r="AK373" s="12"/>
      <c r="AL373" s="12"/>
      <c r="AM373" s="12"/>
      <c r="AN373" s="12"/>
      <c r="AO373" s="12"/>
      <c r="AP373" s="12"/>
      <c r="AQ373" s="12"/>
      <c r="AR373" s="12"/>
      <c r="AS373" s="12"/>
      <c r="AT373" s="12"/>
      <c r="AU373" s="12"/>
      <c r="AV373" s="12"/>
      <c r="AW373" s="12"/>
      <c r="AX373" s="12"/>
      <c r="AY373" s="12"/>
      <c r="AZ373" s="12"/>
      <c r="BA373" s="12"/>
      <c r="BB373" s="12"/>
      <c r="BC373" s="12"/>
      <c r="BD373" s="12"/>
      <c r="BE373" s="12"/>
      <c r="BF373" s="12"/>
      <c r="BG373" s="12"/>
      <c r="BH373" s="12"/>
      <c r="BI373" s="12"/>
      <c r="BJ373" s="12"/>
      <c r="BK373" s="12"/>
      <c r="BL373" s="12"/>
      <c r="BM373" s="12"/>
      <c r="BN373" s="12"/>
      <c r="BO373" s="12"/>
      <c r="BP373" s="12"/>
      <c r="BQ373" s="12"/>
      <c r="BR373" s="12"/>
      <c r="BS373" s="12"/>
      <c r="BT373" s="12"/>
      <c r="BU373" s="12"/>
      <c r="BV373" s="12"/>
      <c r="BW373" s="12"/>
      <c r="BX373" s="12"/>
      <c r="BY373" s="12"/>
      <c r="BZ373" s="12"/>
      <c r="CA373" s="12"/>
      <c r="CB373" s="12"/>
      <c r="CC373" s="12"/>
    </row>
    <row r="374" spans="1:81" ht="15.75" x14ac:dyDescent="0.25">
      <c r="A374" s="20"/>
      <c r="B374" s="29"/>
      <c r="C374" s="29"/>
      <c r="D374" s="29"/>
      <c r="E374" s="29"/>
      <c r="F374" s="26"/>
      <c r="G374" s="13"/>
      <c r="H374" s="20"/>
      <c r="I374" s="22"/>
      <c r="J374" s="22"/>
      <c r="K374" s="22"/>
      <c r="L374" s="22"/>
      <c r="M374" s="24"/>
      <c r="N374" s="22"/>
      <c r="O374" s="20"/>
      <c r="P374" s="12"/>
      <c r="Q374" s="12"/>
      <c r="R374" s="12"/>
      <c r="S374" s="12"/>
      <c r="T374" s="12"/>
      <c r="U374" s="12"/>
      <c r="V374" s="12"/>
      <c r="W374" s="12"/>
      <c r="X374" s="12"/>
      <c r="Y374" s="12"/>
      <c r="Z374" s="12"/>
      <c r="AA374" s="12"/>
      <c r="AB374" s="12"/>
      <c r="AC374" s="12"/>
      <c r="AD374" s="12"/>
      <c r="AE374" s="12"/>
      <c r="AF374" s="12"/>
      <c r="AG374" s="12"/>
      <c r="AH374" s="12"/>
      <c r="AI374" s="12"/>
      <c r="AJ374" s="12"/>
      <c r="AK374" s="12"/>
      <c r="AL374" s="12"/>
      <c r="AM374" s="12"/>
      <c r="AN374" s="12"/>
      <c r="AO374" s="12"/>
      <c r="AP374" s="12"/>
      <c r="AQ374" s="12"/>
      <c r="AR374" s="12"/>
      <c r="AS374" s="12"/>
      <c r="AT374" s="12"/>
      <c r="AU374" s="12"/>
      <c r="AV374" s="12"/>
      <c r="AW374" s="12"/>
      <c r="AX374" s="12"/>
      <c r="AY374" s="12"/>
      <c r="AZ374" s="12"/>
      <c r="BA374" s="12"/>
      <c r="BB374" s="12"/>
      <c r="BC374" s="12"/>
      <c r="BD374" s="12"/>
      <c r="BE374" s="12"/>
      <c r="BF374" s="12"/>
      <c r="BG374" s="12"/>
      <c r="BH374" s="12"/>
      <c r="BI374" s="12"/>
      <c r="BJ374" s="12"/>
      <c r="BK374" s="12"/>
      <c r="BL374" s="12"/>
      <c r="BM374" s="12"/>
      <c r="BN374" s="12"/>
      <c r="BO374" s="12"/>
      <c r="BP374" s="12"/>
      <c r="BQ374" s="12"/>
      <c r="BR374" s="12"/>
      <c r="BS374" s="12"/>
      <c r="BT374" s="12"/>
      <c r="BU374" s="12"/>
      <c r="BV374" s="12"/>
      <c r="BW374" s="12"/>
      <c r="BX374" s="12"/>
      <c r="BY374" s="12"/>
      <c r="BZ374" s="12"/>
      <c r="CA374" s="12"/>
      <c r="CB374" s="12"/>
      <c r="CC374" s="12"/>
    </row>
    <row r="375" spans="1:81" ht="15.75" x14ac:dyDescent="0.25">
      <c r="A375" s="20"/>
      <c r="B375" s="29"/>
      <c r="C375" s="29"/>
      <c r="D375" s="29"/>
      <c r="E375" s="29"/>
      <c r="F375" s="26"/>
      <c r="G375" s="13"/>
      <c r="H375" s="20"/>
      <c r="I375" s="22"/>
      <c r="J375" s="22"/>
      <c r="K375" s="22"/>
      <c r="L375" s="22"/>
      <c r="M375" s="24"/>
      <c r="N375" s="22"/>
      <c r="O375" s="20"/>
      <c r="P375" s="12"/>
      <c r="Q375" s="12"/>
      <c r="R375" s="12"/>
      <c r="S375" s="12"/>
      <c r="T375" s="12"/>
      <c r="U375" s="12"/>
      <c r="V375" s="12"/>
      <c r="W375" s="12"/>
      <c r="X375" s="12"/>
      <c r="Y375" s="12"/>
      <c r="Z375" s="12"/>
      <c r="AA375" s="12"/>
      <c r="AB375" s="12"/>
      <c r="AC375" s="12"/>
      <c r="AD375" s="12"/>
      <c r="AE375" s="12"/>
      <c r="AF375" s="12"/>
      <c r="AG375" s="12"/>
      <c r="AH375" s="12"/>
      <c r="AI375" s="12"/>
      <c r="AJ375" s="12"/>
      <c r="AK375" s="12"/>
      <c r="AL375" s="12"/>
      <c r="AM375" s="12"/>
      <c r="AN375" s="12"/>
      <c r="AO375" s="12"/>
      <c r="AP375" s="12"/>
      <c r="AQ375" s="12"/>
      <c r="AR375" s="12"/>
      <c r="AS375" s="12"/>
      <c r="AT375" s="12"/>
      <c r="AU375" s="12"/>
      <c r="AV375" s="12"/>
      <c r="AW375" s="12"/>
      <c r="AX375" s="12"/>
      <c r="AY375" s="12"/>
      <c r="AZ375" s="12"/>
      <c r="BA375" s="12"/>
      <c r="BB375" s="12"/>
      <c r="BC375" s="12"/>
      <c r="BD375" s="12"/>
      <c r="BE375" s="12"/>
      <c r="BF375" s="12"/>
      <c r="BG375" s="12"/>
      <c r="BH375" s="12"/>
      <c r="BI375" s="12"/>
      <c r="BJ375" s="12"/>
      <c r="BK375" s="12"/>
      <c r="BL375" s="12"/>
      <c r="BM375" s="12"/>
      <c r="BN375" s="12"/>
      <c r="BO375" s="12"/>
      <c r="BP375" s="12"/>
      <c r="BQ375" s="12"/>
      <c r="BR375" s="12"/>
      <c r="BS375" s="12"/>
      <c r="BT375" s="12"/>
      <c r="BU375" s="12"/>
      <c r="BV375" s="12"/>
      <c r="BW375" s="12"/>
      <c r="BX375" s="12"/>
      <c r="BY375" s="12"/>
      <c r="BZ375" s="12"/>
      <c r="CA375" s="12"/>
      <c r="CB375" s="12"/>
      <c r="CC375" s="12"/>
    </row>
    <row r="376" spans="1:81" ht="15.75" x14ac:dyDescent="0.25">
      <c r="A376" s="20"/>
      <c r="B376" s="29"/>
      <c r="C376" s="29"/>
      <c r="D376" s="29"/>
      <c r="E376" s="29"/>
      <c r="F376" s="26"/>
      <c r="G376" s="13"/>
      <c r="H376" s="20"/>
      <c r="I376" s="22"/>
      <c r="J376" s="22"/>
      <c r="K376" s="22"/>
      <c r="L376" s="22"/>
      <c r="M376" s="24"/>
      <c r="N376" s="22"/>
      <c r="O376" s="20"/>
      <c r="P376" s="12"/>
      <c r="Q376" s="12"/>
      <c r="R376" s="12"/>
      <c r="S376" s="12"/>
      <c r="T376" s="12"/>
      <c r="U376" s="12"/>
      <c r="V376" s="12"/>
      <c r="W376" s="12"/>
      <c r="X376" s="12"/>
      <c r="Y376" s="12"/>
      <c r="Z376" s="12"/>
      <c r="AA376" s="12"/>
      <c r="AB376" s="12"/>
      <c r="AC376" s="12"/>
      <c r="AD376" s="12"/>
      <c r="AE376" s="12"/>
      <c r="AF376" s="12"/>
      <c r="AG376" s="12"/>
      <c r="AH376" s="12"/>
      <c r="AI376" s="12"/>
      <c r="AJ376" s="12"/>
      <c r="AK376" s="12"/>
      <c r="AL376" s="12"/>
      <c r="AM376" s="12"/>
      <c r="AN376" s="12"/>
      <c r="AO376" s="12"/>
      <c r="AP376" s="12"/>
      <c r="AQ376" s="12"/>
      <c r="AR376" s="12"/>
      <c r="AS376" s="12"/>
      <c r="AT376" s="12"/>
      <c r="AU376" s="12"/>
      <c r="AV376" s="12"/>
      <c r="AW376" s="12"/>
      <c r="AX376" s="12"/>
      <c r="AY376" s="12"/>
      <c r="AZ376" s="12"/>
      <c r="BA376" s="12"/>
      <c r="BB376" s="12"/>
      <c r="BC376" s="12"/>
      <c r="BD376" s="12"/>
      <c r="BE376" s="12"/>
      <c r="BF376" s="12"/>
      <c r="BG376" s="12"/>
      <c r="BH376" s="12"/>
      <c r="BI376" s="12"/>
      <c r="BJ376" s="12"/>
      <c r="BK376" s="12"/>
      <c r="BL376" s="12"/>
      <c r="BM376" s="12"/>
      <c r="BN376" s="12"/>
      <c r="BO376" s="12"/>
      <c r="BP376" s="12"/>
      <c r="BQ376" s="12"/>
      <c r="BR376" s="12"/>
      <c r="BS376" s="12"/>
      <c r="BT376" s="12"/>
      <c r="BU376" s="12"/>
      <c r="BV376" s="12"/>
      <c r="BW376" s="12"/>
      <c r="BX376" s="12"/>
      <c r="BY376" s="12"/>
      <c r="BZ376" s="12"/>
      <c r="CA376" s="12"/>
      <c r="CB376" s="12"/>
      <c r="CC376" s="12"/>
    </row>
    <row r="377" spans="1:81" ht="15.75" x14ac:dyDescent="0.25">
      <c r="A377" s="20"/>
      <c r="B377" s="29"/>
      <c r="C377" s="29"/>
      <c r="D377" s="29"/>
      <c r="E377" s="29"/>
      <c r="F377" s="26"/>
      <c r="G377" s="13"/>
      <c r="H377" s="20"/>
      <c r="I377" s="22"/>
      <c r="J377" s="22"/>
      <c r="K377" s="22"/>
      <c r="L377" s="22"/>
      <c r="M377" s="24"/>
      <c r="N377" s="22"/>
      <c r="O377" s="20"/>
      <c r="P377" s="12"/>
      <c r="Q377" s="12"/>
      <c r="R377" s="12"/>
      <c r="S377" s="12"/>
      <c r="T377" s="12"/>
      <c r="U377" s="12"/>
      <c r="V377" s="12"/>
      <c r="W377" s="12"/>
      <c r="X377" s="12"/>
      <c r="Y377" s="12"/>
      <c r="Z377" s="12"/>
      <c r="AA377" s="12"/>
      <c r="AB377" s="12"/>
      <c r="AC377" s="12"/>
      <c r="AD377" s="12"/>
      <c r="AE377" s="12"/>
      <c r="AF377" s="12"/>
      <c r="AG377" s="12"/>
      <c r="AH377" s="12"/>
      <c r="AI377" s="12"/>
      <c r="AJ377" s="12"/>
      <c r="AK377" s="12"/>
      <c r="AL377" s="12"/>
      <c r="AM377" s="12"/>
      <c r="AN377" s="12"/>
      <c r="AO377" s="12"/>
      <c r="AP377" s="12"/>
      <c r="AQ377" s="12"/>
      <c r="AR377" s="12"/>
      <c r="AS377" s="12"/>
      <c r="AT377" s="12"/>
      <c r="AU377" s="12"/>
      <c r="AV377" s="12"/>
      <c r="AW377" s="12"/>
      <c r="AX377" s="12"/>
      <c r="AY377" s="12"/>
      <c r="AZ377" s="12"/>
      <c r="BA377" s="12"/>
      <c r="BB377" s="12"/>
      <c r="BC377" s="12"/>
      <c r="BD377" s="12"/>
      <c r="BE377" s="12"/>
      <c r="BF377" s="12"/>
      <c r="BG377" s="12"/>
      <c r="BH377" s="12"/>
      <c r="BI377" s="12"/>
      <c r="BJ377" s="12"/>
      <c r="BK377" s="12"/>
      <c r="BL377" s="12"/>
      <c r="BM377" s="12"/>
      <c r="BN377" s="12"/>
      <c r="BO377" s="12"/>
      <c r="BP377" s="12"/>
      <c r="BQ377" s="12"/>
      <c r="BR377" s="12"/>
      <c r="BS377" s="12"/>
      <c r="BT377" s="12"/>
      <c r="BU377" s="12"/>
      <c r="BV377" s="12"/>
      <c r="BW377" s="12"/>
      <c r="BX377" s="12"/>
      <c r="BY377" s="12"/>
      <c r="BZ377" s="12"/>
      <c r="CA377" s="12"/>
      <c r="CB377" s="12"/>
      <c r="CC377" s="12"/>
    </row>
    <row r="378" spans="1:81" ht="15.75" x14ac:dyDescent="0.25">
      <c r="A378" s="20"/>
      <c r="B378" s="29"/>
      <c r="C378" s="29"/>
      <c r="D378" s="29"/>
      <c r="E378" s="29"/>
      <c r="F378" s="26"/>
      <c r="G378" s="13"/>
      <c r="H378" s="20"/>
      <c r="I378" s="22"/>
      <c r="J378" s="22"/>
      <c r="K378" s="22"/>
      <c r="L378" s="22"/>
      <c r="M378" s="24"/>
      <c r="N378" s="22"/>
      <c r="O378" s="20"/>
      <c r="P378" s="12"/>
      <c r="Q378" s="12"/>
      <c r="R378" s="12"/>
      <c r="S378" s="12"/>
      <c r="T378" s="12"/>
      <c r="U378" s="12"/>
      <c r="V378" s="12"/>
      <c r="W378" s="12"/>
      <c r="X378" s="12"/>
      <c r="Y378" s="12"/>
      <c r="Z378" s="12"/>
      <c r="AA378" s="12"/>
      <c r="AB378" s="12"/>
      <c r="AC378" s="12"/>
      <c r="AD378" s="12"/>
      <c r="AE378" s="12"/>
      <c r="AF378" s="12"/>
      <c r="AG378" s="12"/>
      <c r="AH378" s="12"/>
      <c r="AI378" s="12"/>
      <c r="AJ378" s="12"/>
      <c r="AK378" s="12"/>
      <c r="AL378" s="12"/>
      <c r="AM378" s="12"/>
      <c r="AN378" s="12"/>
      <c r="AO378" s="12"/>
      <c r="AP378" s="12"/>
      <c r="AQ378" s="12"/>
      <c r="AR378" s="12"/>
      <c r="AS378" s="12"/>
      <c r="AT378" s="12"/>
      <c r="AU378" s="12"/>
      <c r="AV378" s="12"/>
      <c r="AW378" s="12"/>
      <c r="AX378" s="12"/>
      <c r="AY378" s="12"/>
      <c r="AZ378" s="12"/>
      <c r="BA378" s="12"/>
      <c r="BB378" s="12"/>
      <c r="BC378" s="12"/>
      <c r="BD378" s="12"/>
      <c r="BE378" s="12"/>
      <c r="BF378" s="12"/>
      <c r="BG378" s="12"/>
      <c r="BH378" s="12"/>
      <c r="BI378" s="12"/>
      <c r="BJ378" s="12"/>
      <c r="BK378" s="12"/>
      <c r="BL378" s="12"/>
      <c r="BM378" s="12"/>
      <c r="BN378" s="12"/>
      <c r="BO378" s="12"/>
      <c r="BP378" s="12"/>
      <c r="BQ378" s="12"/>
      <c r="BR378" s="12"/>
      <c r="BS378" s="12"/>
      <c r="BT378" s="12"/>
      <c r="BU378" s="12"/>
      <c r="BV378" s="12"/>
      <c r="BW378" s="12"/>
      <c r="BX378" s="12"/>
      <c r="BY378" s="12"/>
      <c r="BZ378" s="12"/>
      <c r="CA378" s="12"/>
      <c r="CB378" s="12"/>
      <c r="CC378" s="12"/>
    </row>
    <row r="379" spans="1:81" ht="15.75" x14ac:dyDescent="0.25">
      <c r="A379" s="20"/>
      <c r="B379" s="29"/>
      <c r="C379" s="29"/>
      <c r="D379" s="29"/>
      <c r="E379" s="29"/>
      <c r="F379" s="26"/>
      <c r="G379" s="13"/>
      <c r="H379" s="20"/>
      <c r="I379" s="22"/>
      <c r="J379" s="22"/>
      <c r="K379" s="22"/>
      <c r="L379" s="22"/>
      <c r="M379" s="24"/>
      <c r="N379" s="22"/>
      <c r="O379" s="20"/>
      <c r="P379" s="12"/>
      <c r="Q379" s="12"/>
      <c r="R379" s="12"/>
      <c r="S379" s="12"/>
      <c r="T379" s="12"/>
      <c r="U379" s="12"/>
      <c r="V379" s="12"/>
      <c r="W379" s="12"/>
      <c r="X379" s="12"/>
      <c r="Y379" s="12"/>
      <c r="Z379" s="12"/>
      <c r="AA379" s="12"/>
      <c r="AB379" s="12"/>
      <c r="AC379" s="12"/>
      <c r="AD379" s="12"/>
      <c r="AE379" s="12"/>
      <c r="AF379" s="12"/>
      <c r="AG379" s="12"/>
      <c r="AH379" s="12"/>
      <c r="AI379" s="12"/>
      <c r="AJ379" s="12"/>
      <c r="AK379" s="12"/>
      <c r="AL379" s="12"/>
      <c r="AM379" s="12"/>
      <c r="AN379" s="12"/>
      <c r="AO379" s="12"/>
      <c r="AP379" s="12"/>
      <c r="AQ379" s="12"/>
      <c r="AR379" s="12"/>
      <c r="AS379" s="12"/>
      <c r="AT379" s="12"/>
      <c r="AU379" s="12"/>
      <c r="AV379" s="12"/>
      <c r="AW379" s="12"/>
      <c r="AX379" s="12"/>
      <c r="AY379" s="12"/>
      <c r="AZ379" s="12"/>
      <c r="BA379" s="12"/>
      <c r="BB379" s="12"/>
      <c r="BC379" s="12"/>
      <c r="BD379" s="12"/>
      <c r="BE379" s="12"/>
      <c r="BF379" s="12"/>
      <c r="BG379" s="12"/>
      <c r="BH379" s="12"/>
      <c r="BI379" s="12"/>
      <c r="BJ379" s="12"/>
      <c r="BK379" s="12"/>
      <c r="BL379" s="12"/>
      <c r="BM379" s="12"/>
      <c r="BN379" s="12"/>
      <c r="BO379" s="12"/>
      <c r="BP379" s="12"/>
      <c r="BQ379" s="12"/>
      <c r="BR379" s="12"/>
      <c r="BS379" s="12"/>
      <c r="BT379" s="12"/>
      <c r="BU379" s="12"/>
      <c r="BV379" s="12"/>
      <c r="BW379" s="12"/>
      <c r="BX379" s="12"/>
      <c r="BY379" s="12"/>
      <c r="BZ379" s="12"/>
      <c r="CA379" s="12"/>
      <c r="CB379" s="12"/>
      <c r="CC379" s="12"/>
    </row>
    <row r="380" spans="1:81" ht="15.75" x14ac:dyDescent="0.25">
      <c r="A380" s="20"/>
      <c r="B380" s="29"/>
      <c r="C380" s="29"/>
      <c r="D380" s="29"/>
      <c r="E380" s="29"/>
      <c r="F380" s="26"/>
      <c r="G380" s="13"/>
      <c r="H380" s="20"/>
      <c r="I380" s="22"/>
      <c r="J380" s="22"/>
      <c r="K380" s="22"/>
      <c r="L380" s="22"/>
      <c r="M380" s="24"/>
      <c r="N380" s="22"/>
      <c r="O380" s="20"/>
      <c r="P380" s="12"/>
      <c r="Q380" s="12"/>
      <c r="R380" s="12"/>
      <c r="S380" s="12"/>
      <c r="T380" s="12"/>
      <c r="U380" s="12"/>
      <c r="V380" s="12"/>
      <c r="W380" s="12"/>
      <c r="X380" s="12"/>
      <c r="Y380" s="12"/>
      <c r="Z380" s="12"/>
      <c r="AA380" s="12"/>
      <c r="AB380" s="12"/>
      <c r="AC380" s="12"/>
      <c r="AD380" s="12"/>
      <c r="AE380" s="12"/>
      <c r="AF380" s="12"/>
      <c r="AG380" s="12"/>
      <c r="AH380" s="12"/>
      <c r="AI380" s="12"/>
      <c r="AJ380" s="12"/>
      <c r="AK380" s="12"/>
      <c r="AL380" s="12"/>
      <c r="AM380" s="12"/>
      <c r="AN380" s="12"/>
      <c r="AO380" s="12"/>
      <c r="AP380" s="12"/>
      <c r="AQ380" s="12"/>
      <c r="AR380" s="12"/>
      <c r="AS380" s="12"/>
      <c r="AT380" s="12"/>
      <c r="AU380" s="12"/>
      <c r="AV380" s="12"/>
      <c r="AW380" s="12"/>
      <c r="AX380" s="12"/>
      <c r="AY380" s="12"/>
      <c r="AZ380" s="12"/>
      <c r="BA380" s="12"/>
      <c r="BB380" s="12"/>
      <c r="BC380" s="12"/>
      <c r="BD380" s="12"/>
      <c r="BE380" s="12"/>
      <c r="BF380" s="12"/>
      <c r="BG380" s="12"/>
      <c r="BH380" s="12"/>
      <c r="BI380" s="12"/>
      <c r="BJ380" s="12"/>
      <c r="BK380" s="12"/>
      <c r="BL380" s="12"/>
      <c r="BM380" s="12"/>
      <c r="BN380" s="12"/>
      <c r="BO380" s="12"/>
      <c r="BP380" s="12"/>
      <c r="BQ380" s="12"/>
      <c r="BR380" s="12"/>
      <c r="BS380" s="12"/>
      <c r="BT380" s="12"/>
      <c r="BU380" s="12"/>
      <c r="BV380" s="12"/>
      <c r="BW380" s="12"/>
      <c r="BX380" s="12"/>
      <c r="BY380" s="12"/>
      <c r="BZ380" s="12"/>
      <c r="CA380" s="12"/>
      <c r="CB380" s="12"/>
      <c r="CC380" s="12"/>
    </row>
    <row r="381" spans="1:81" ht="15.75" x14ac:dyDescent="0.25">
      <c r="A381" s="20"/>
      <c r="B381" s="29"/>
      <c r="C381" s="29"/>
      <c r="D381" s="29"/>
      <c r="E381" s="29"/>
      <c r="F381" s="26"/>
      <c r="G381" s="13"/>
      <c r="H381" s="20"/>
      <c r="I381" s="22"/>
      <c r="J381" s="22"/>
      <c r="K381" s="22"/>
      <c r="L381" s="22"/>
      <c r="M381" s="24"/>
      <c r="N381" s="22"/>
      <c r="O381" s="20"/>
      <c r="P381" s="12"/>
      <c r="Q381" s="12"/>
      <c r="R381" s="12"/>
      <c r="S381" s="12"/>
      <c r="T381" s="12"/>
      <c r="U381" s="12"/>
      <c r="V381" s="12"/>
      <c r="W381" s="12"/>
      <c r="X381" s="12"/>
      <c r="Y381" s="12"/>
      <c r="Z381" s="12"/>
      <c r="AA381" s="12"/>
      <c r="AB381" s="12"/>
      <c r="AC381" s="12"/>
      <c r="AD381" s="12"/>
      <c r="AE381" s="12"/>
      <c r="AF381" s="12"/>
      <c r="AG381" s="12"/>
      <c r="AH381" s="12"/>
      <c r="AI381" s="12"/>
      <c r="AJ381" s="12"/>
      <c r="AK381" s="12"/>
      <c r="AL381" s="12"/>
      <c r="AM381" s="12"/>
      <c r="AN381" s="12"/>
      <c r="AO381" s="12"/>
      <c r="AP381" s="12"/>
      <c r="AQ381" s="12"/>
      <c r="AR381" s="12"/>
      <c r="AS381" s="12"/>
      <c r="AT381" s="12"/>
      <c r="AU381" s="12"/>
      <c r="AV381" s="12"/>
      <c r="AW381" s="12"/>
      <c r="AX381" s="12"/>
      <c r="AY381" s="12"/>
      <c r="AZ381" s="12"/>
      <c r="BA381" s="12"/>
      <c r="BB381" s="12"/>
      <c r="BC381" s="12"/>
      <c r="BD381" s="12"/>
      <c r="BE381" s="12"/>
      <c r="BF381" s="12"/>
      <c r="BG381" s="12"/>
      <c r="BH381" s="12"/>
      <c r="BI381" s="12"/>
      <c r="BJ381" s="12"/>
      <c r="BK381" s="12"/>
      <c r="BL381" s="12"/>
      <c r="BM381" s="12"/>
      <c r="BN381" s="12"/>
      <c r="BO381" s="12"/>
      <c r="BP381" s="12"/>
      <c r="BQ381" s="12"/>
      <c r="BR381" s="12"/>
      <c r="BS381" s="12"/>
      <c r="BT381" s="12"/>
      <c r="BU381" s="12"/>
      <c r="BV381" s="12"/>
      <c r="BW381" s="12"/>
      <c r="BX381" s="12"/>
      <c r="BY381" s="12"/>
      <c r="BZ381" s="12"/>
      <c r="CA381" s="12"/>
      <c r="CB381" s="12"/>
      <c r="CC381" s="12"/>
    </row>
    <row r="382" spans="1:81" ht="15.75" x14ac:dyDescent="0.25">
      <c r="A382" s="20"/>
      <c r="B382" s="29"/>
      <c r="C382" s="29"/>
      <c r="D382" s="29"/>
      <c r="E382" s="29"/>
      <c r="F382" s="26"/>
      <c r="G382" s="13"/>
      <c r="H382" s="20"/>
      <c r="I382" s="22"/>
      <c r="J382" s="22"/>
      <c r="K382" s="22"/>
      <c r="L382" s="22"/>
      <c r="M382" s="24"/>
      <c r="N382" s="22"/>
      <c r="O382" s="20"/>
      <c r="P382" s="12"/>
      <c r="Q382" s="12"/>
      <c r="R382" s="12"/>
      <c r="S382" s="12"/>
      <c r="T382" s="12"/>
      <c r="U382" s="12"/>
      <c r="V382" s="12"/>
      <c r="W382" s="12"/>
      <c r="X382" s="12"/>
      <c r="Y382" s="12"/>
      <c r="Z382" s="12"/>
      <c r="AA382" s="12"/>
      <c r="AB382" s="12"/>
      <c r="AC382" s="12"/>
      <c r="AD382" s="12"/>
      <c r="AE382" s="12"/>
      <c r="AF382" s="12"/>
      <c r="AG382" s="12"/>
      <c r="AH382" s="12"/>
      <c r="AI382" s="12"/>
      <c r="AJ382" s="12"/>
      <c r="AK382" s="12"/>
      <c r="AL382" s="12"/>
      <c r="AM382" s="12"/>
      <c r="AN382" s="12"/>
      <c r="AO382" s="12"/>
      <c r="AP382" s="12"/>
      <c r="AQ382" s="12"/>
      <c r="AR382" s="12"/>
      <c r="AS382" s="12"/>
      <c r="AT382" s="12"/>
      <c r="AU382" s="12"/>
      <c r="AV382" s="12"/>
      <c r="AW382" s="12"/>
      <c r="AX382" s="12"/>
      <c r="AY382" s="12"/>
      <c r="AZ382" s="12"/>
      <c r="BA382" s="12"/>
      <c r="BB382" s="12"/>
      <c r="BC382" s="12"/>
      <c r="BD382" s="12"/>
      <c r="BE382" s="12"/>
      <c r="BF382" s="12"/>
      <c r="BG382" s="12"/>
      <c r="BH382" s="12"/>
      <c r="BI382" s="12"/>
      <c r="BJ382" s="12"/>
      <c r="BK382" s="12"/>
      <c r="BL382" s="12"/>
      <c r="BM382" s="12"/>
      <c r="BN382" s="12"/>
      <c r="BO382" s="12"/>
      <c r="BP382" s="12"/>
      <c r="BQ382" s="12"/>
      <c r="BR382" s="12"/>
      <c r="BS382" s="12"/>
      <c r="BT382" s="12"/>
      <c r="BU382" s="12"/>
      <c r="BV382" s="12"/>
      <c r="BW382" s="12"/>
      <c r="BX382" s="12"/>
      <c r="BY382" s="12"/>
      <c r="BZ382" s="12"/>
      <c r="CA382" s="12"/>
      <c r="CB382" s="12"/>
      <c r="CC382" s="12"/>
    </row>
    <row r="383" spans="1:81" ht="15.75" x14ac:dyDescent="0.25">
      <c r="A383" s="20"/>
      <c r="B383" s="29"/>
      <c r="C383" s="29"/>
      <c r="D383" s="29"/>
      <c r="E383" s="29"/>
      <c r="F383" s="26"/>
      <c r="G383" s="13"/>
      <c r="H383" s="20"/>
      <c r="I383" s="22"/>
      <c r="J383" s="22"/>
      <c r="K383" s="22"/>
      <c r="L383" s="22"/>
      <c r="M383" s="24"/>
      <c r="N383" s="22"/>
      <c r="O383" s="20"/>
      <c r="P383" s="12"/>
      <c r="Q383" s="12"/>
      <c r="R383" s="12"/>
      <c r="S383" s="12"/>
      <c r="T383" s="12"/>
      <c r="U383" s="12"/>
      <c r="V383" s="12"/>
      <c r="W383" s="12"/>
      <c r="X383" s="12"/>
      <c r="Y383" s="12"/>
      <c r="Z383" s="12"/>
      <c r="AA383" s="12"/>
      <c r="AB383" s="12"/>
      <c r="AC383" s="12"/>
      <c r="AD383" s="12"/>
      <c r="AE383" s="12"/>
      <c r="AF383" s="12"/>
      <c r="AG383" s="12"/>
      <c r="AH383" s="12"/>
      <c r="AI383" s="12"/>
      <c r="AJ383" s="12"/>
      <c r="AK383" s="12"/>
      <c r="AL383" s="12"/>
      <c r="AM383" s="12"/>
      <c r="AN383" s="12"/>
      <c r="AO383" s="12"/>
      <c r="AP383" s="12"/>
      <c r="AQ383" s="12"/>
      <c r="AR383" s="12"/>
      <c r="AS383" s="12"/>
      <c r="AT383" s="12"/>
      <c r="AU383" s="12"/>
      <c r="AV383" s="12"/>
      <c r="AW383" s="12"/>
      <c r="AX383" s="12"/>
      <c r="AY383" s="12"/>
      <c r="AZ383" s="12"/>
      <c r="BA383" s="12"/>
      <c r="BB383" s="12"/>
      <c r="BC383" s="12"/>
      <c r="BD383" s="12"/>
      <c r="BE383" s="12"/>
      <c r="BF383" s="12"/>
      <c r="BG383" s="12"/>
      <c r="BH383" s="12"/>
      <c r="BI383" s="12"/>
      <c r="BJ383" s="12"/>
      <c r="BK383" s="12"/>
      <c r="BL383" s="12"/>
      <c r="BM383" s="12"/>
      <c r="BN383" s="12"/>
      <c r="BO383" s="12"/>
      <c r="BP383" s="12"/>
      <c r="BQ383" s="12"/>
      <c r="BR383" s="12"/>
      <c r="BS383" s="12"/>
      <c r="BT383" s="12"/>
      <c r="BU383" s="12"/>
      <c r="BV383" s="12"/>
      <c r="BW383" s="12"/>
      <c r="BX383" s="12"/>
      <c r="BY383" s="12"/>
      <c r="BZ383" s="12"/>
      <c r="CA383" s="12"/>
      <c r="CB383" s="12"/>
      <c r="CC383" s="12"/>
    </row>
    <row r="384" spans="1:81" ht="15.75" x14ac:dyDescent="0.25">
      <c r="A384" s="20"/>
      <c r="B384" s="29"/>
      <c r="C384" s="29"/>
      <c r="D384" s="29"/>
      <c r="E384" s="29"/>
      <c r="F384" s="26"/>
      <c r="G384" s="13"/>
      <c r="H384" s="20"/>
      <c r="I384" s="22"/>
      <c r="J384" s="22"/>
      <c r="K384" s="22"/>
      <c r="L384" s="22"/>
      <c r="M384" s="24"/>
      <c r="N384" s="22"/>
      <c r="O384" s="20"/>
      <c r="P384" s="12"/>
      <c r="Q384" s="12"/>
      <c r="R384" s="12"/>
      <c r="S384" s="12"/>
      <c r="T384" s="12"/>
      <c r="U384" s="12"/>
      <c r="V384" s="12"/>
      <c r="W384" s="12"/>
      <c r="X384" s="12"/>
      <c r="Y384" s="12"/>
      <c r="Z384" s="12"/>
      <c r="AA384" s="12"/>
      <c r="AB384" s="12"/>
      <c r="AC384" s="12"/>
      <c r="AD384" s="12"/>
      <c r="AE384" s="12"/>
      <c r="AF384" s="12"/>
      <c r="AG384" s="12"/>
      <c r="AH384" s="12"/>
      <c r="AI384" s="12"/>
      <c r="AJ384" s="12"/>
      <c r="AK384" s="12"/>
      <c r="AL384" s="12"/>
      <c r="AM384" s="12"/>
      <c r="AN384" s="12"/>
      <c r="AO384" s="12"/>
      <c r="AP384" s="12"/>
      <c r="AQ384" s="12"/>
      <c r="AR384" s="12"/>
      <c r="AS384" s="12"/>
      <c r="AT384" s="12"/>
      <c r="AU384" s="12"/>
      <c r="AV384" s="12"/>
      <c r="AW384" s="12"/>
      <c r="AX384" s="12"/>
      <c r="AY384" s="12"/>
      <c r="AZ384" s="12"/>
      <c r="BA384" s="12"/>
      <c r="BB384" s="12"/>
      <c r="BC384" s="12"/>
      <c r="BD384" s="12"/>
      <c r="BE384" s="12"/>
      <c r="BF384" s="12"/>
      <c r="BG384" s="12"/>
      <c r="BH384" s="12"/>
      <c r="BI384" s="12"/>
      <c r="BJ384" s="12"/>
      <c r="BK384" s="12"/>
      <c r="BL384" s="12"/>
      <c r="BM384" s="12"/>
      <c r="BN384" s="12"/>
      <c r="BO384" s="12"/>
      <c r="BP384" s="12"/>
      <c r="BQ384" s="12"/>
      <c r="BR384" s="12"/>
      <c r="BS384" s="12"/>
      <c r="BT384" s="12"/>
      <c r="BU384" s="12"/>
      <c r="BV384" s="12"/>
      <c r="BW384" s="12"/>
      <c r="BX384" s="12"/>
      <c r="BY384" s="12"/>
      <c r="BZ384" s="12"/>
      <c r="CA384" s="12"/>
      <c r="CB384" s="12"/>
      <c r="CC384" s="12"/>
    </row>
    <row r="385" spans="1:81" ht="15.75" x14ac:dyDescent="0.25">
      <c r="A385" s="20"/>
      <c r="B385" s="29"/>
      <c r="C385" s="29"/>
      <c r="D385" s="29"/>
      <c r="E385" s="29"/>
      <c r="F385" s="26"/>
      <c r="G385" s="13"/>
      <c r="H385" s="20"/>
      <c r="I385" s="22"/>
      <c r="J385" s="22"/>
      <c r="K385" s="22"/>
      <c r="L385" s="22"/>
      <c r="M385" s="24"/>
      <c r="N385" s="22"/>
      <c r="O385" s="20"/>
      <c r="P385" s="12"/>
      <c r="Q385" s="12"/>
      <c r="R385" s="12"/>
      <c r="S385" s="12"/>
      <c r="T385" s="12"/>
      <c r="U385" s="12"/>
      <c r="V385" s="12"/>
      <c r="W385" s="12"/>
      <c r="X385" s="12"/>
      <c r="Y385" s="12"/>
      <c r="Z385" s="12"/>
      <c r="AA385" s="12"/>
      <c r="AB385" s="12"/>
      <c r="AC385" s="12"/>
      <c r="AD385" s="12"/>
      <c r="AE385" s="12"/>
      <c r="AF385" s="12"/>
      <c r="AG385" s="12"/>
      <c r="AH385" s="12"/>
      <c r="AI385" s="12"/>
      <c r="AJ385" s="12"/>
      <c r="AK385" s="12"/>
      <c r="AL385" s="12"/>
      <c r="AM385" s="12"/>
      <c r="AN385" s="12"/>
      <c r="AO385" s="12"/>
      <c r="AP385" s="12"/>
      <c r="AQ385" s="12"/>
      <c r="AR385" s="12"/>
      <c r="AS385" s="12"/>
      <c r="AT385" s="12"/>
      <c r="AU385" s="12"/>
      <c r="AV385" s="12"/>
      <c r="AW385" s="12"/>
      <c r="AX385" s="12"/>
      <c r="AY385" s="12"/>
      <c r="AZ385" s="12"/>
      <c r="BA385" s="12"/>
      <c r="BB385" s="12"/>
      <c r="BC385" s="12"/>
      <c r="BD385" s="12"/>
      <c r="BE385" s="12"/>
      <c r="BF385" s="12"/>
      <c r="BG385" s="12"/>
      <c r="BH385" s="12"/>
      <c r="BI385" s="12"/>
      <c r="BJ385" s="12"/>
      <c r="BK385" s="12"/>
      <c r="BL385" s="12"/>
      <c r="BM385" s="12"/>
      <c r="BN385" s="12"/>
      <c r="BO385" s="12"/>
      <c r="BP385" s="12"/>
      <c r="BQ385" s="12"/>
      <c r="BR385" s="12"/>
      <c r="BS385" s="12"/>
      <c r="BT385" s="12"/>
      <c r="BU385" s="12"/>
      <c r="BV385" s="12"/>
      <c r="BW385" s="12"/>
      <c r="BX385" s="12"/>
      <c r="BY385" s="12"/>
      <c r="BZ385" s="12"/>
      <c r="CA385" s="12"/>
      <c r="CB385" s="12"/>
      <c r="CC385" s="12"/>
    </row>
    <row r="386" spans="1:81" ht="15.75" x14ac:dyDescent="0.25">
      <c r="A386" s="20"/>
      <c r="B386" s="29"/>
      <c r="C386" s="29"/>
      <c r="D386" s="29"/>
      <c r="E386" s="29"/>
      <c r="F386" s="26"/>
      <c r="G386" s="13"/>
      <c r="H386" s="20"/>
      <c r="I386" s="22"/>
      <c r="J386" s="22"/>
      <c r="K386" s="22"/>
      <c r="L386" s="22"/>
      <c r="M386" s="24"/>
      <c r="N386" s="22"/>
      <c r="O386" s="20"/>
      <c r="P386" s="12"/>
      <c r="Q386" s="12"/>
      <c r="R386" s="12"/>
      <c r="S386" s="12"/>
      <c r="T386" s="12"/>
      <c r="U386" s="12"/>
      <c r="V386" s="12"/>
      <c r="W386" s="12"/>
      <c r="X386" s="12"/>
      <c r="Y386" s="12"/>
      <c r="Z386" s="12"/>
      <c r="AA386" s="12"/>
      <c r="AB386" s="12"/>
      <c r="AC386" s="12"/>
      <c r="AD386" s="12"/>
      <c r="AE386" s="12"/>
      <c r="AF386" s="12"/>
      <c r="AG386" s="12"/>
      <c r="AH386" s="12"/>
      <c r="AI386" s="12"/>
      <c r="AJ386" s="12"/>
      <c r="AK386" s="12"/>
      <c r="AL386" s="12"/>
      <c r="AM386" s="12"/>
      <c r="AN386" s="12"/>
      <c r="AO386" s="12"/>
      <c r="AP386" s="12"/>
      <c r="AQ386" s="12"/>
      <c r="AR386" s="12"/>
      <c r="AS386" s="12"/>
      <c r="AT386" s="12"/>
      <c r="AU386" s="12"/>
      <c r="AV386" s="12"/>
      <c r="AW386" s="12"/>
      <c r="AX386" s="12"/>
      <c r="AY386" s="12"/>
      <c r="AZ386" s="12"/>
      <c r="BA386" s="12"/>
      <c r="BB386" s="12"/>
      <c r="BC386" s="12"/>
      <c r="BD386" s="12"/>
      <c r="BE386" s="12"/>
      <c r="BF386" s="12"/>
      <c r="BG386" s="12"/>
      <c r="BH386" s="12"/>
      <c r="BI386" s="12"/>
      <c r="BJ386" s="12"/>
      <c r="BK386" s="12"/>
      <c r="BL386" s="12"/>
      <c r="BM386" s="12"/>
      <c r="BN386" s="12"/>
      <c r="BO386" s="12"/>
      <c r="BP386" s="12"/>
      <c r="BQ386" s="12"/>
      <c r="BR386" s="12"/>
      <c r="BS386" s="12"/>
      <c r="BT386" s="12"/>
      <c r="BU386" s="12"/>
      <c r="BV386" s="12"/>
      <c r="BW386" s="12"/>
      <c r="BX386" s="12"/>
      <c r="BY386" s="12"/>
      <c r="BZ386" s="12"/>
      <c r="CA386" s="12"/>
      <c r="CB386" s="12"/>
      <c r="CC386" s="12"/>
    </row>
    <row r="387" spans="1:81" ht="15.75" x14ac:dyDescent="0.25">
      <c r="A387" s="20"/>
      <c r="B387" s="29"/>
      <c r="C387" s="29"/>
      <c r="D387" s="29"/>
      <c r="E387" s="29"/>
      <c r="F387" s="26"/>
      <c r="G387" s="13"/>
      <c r="H387" s="20"/>
      <c r="I387" s="22"/>
      <c r="J387" s="22"/>
      <c r="K387" s="22"/>
      <c r="L387" s="22"/>
      <c r="M387" s="24"/>
      <c r="N387" s="22"/>
      <c r="O387" s="20"/>
      <c r="P387" s="12"/>
      <c r="Q387" s="12"/>
      <c r="R387" s="12"/>
      <c r="S387" s="12"/>
      <c r="T387" s="12"/>
      <c r="U387" s="12"/>
      <c r="V387" s="12"/>
      <c r="W387" s="12"/>
      <c r="X387" s="12"/>
      <c r="Y387" s="12"/>
      <c r="Z387" s="12"/>
      <c r="AA387" s="12"/>
      <c r="AB387" s="12"/>
      <c r="AC387" s="12"/>
      <c r="AD387" s="12"/>
      <c r="AE387" s="12"/>
      <c r="AF387" s="12"/>
      <c r="AG387" s="12"/>
      <c r="AH387" s="12"/>
      <c r="AI387" s="12"/>
      <c r="AJ387" s="12"/>
      <c r="AK387" s="12"/>
      <c r="AL387" s="12"/>
      <c r="AM387" s="12"/>
      <c r="AN387" s="12"/>
      <c r="AO387" s="12"/>
      <c r="AP387" s="12"/>
      <c r="AQ387" s="12"/>
      <c r="AR387" s="12"/>
      <c r="AS387" s="12"/>
      <c r="AT387" s="12"/>
      <c r="AU387" s="12"/>
      <c r="AV387" s="12"/>
      <c r="AW387" s="12"/>
      <c r="AX387" s="12"/>
      <c r="AY387" s="12"/>
      <c r="AZ387" s="12"/>
      <c r="BA387" s="12"/>
      <c r="BB387" s="12"/>
      <c r="BC387" s="12"/>
      <c r="BD387" s="12"/>
      <c r="BE387" s="12"/>
      <c r="BF387" s="12"/>
      <c r="BG387" s="12"/>
      <c r="BH387" s="12"/>
      <c r="BI387" s="12"/>
      <c r="BJ387" s="12"/>
      <c r="BK387" s="12"/>
      <c r="BL387" s="12"/>
      <c r="BM387" s="12"/>
      <c r="BN387" s="12"/>
      <c r="BO387" s="12"/>
      <c r="BP387" s="12"/>
      <c r="BQ387" s="12"/>
      <c r="BR387" s="12"/>
      <c r="BS387" s="12"/>
      <c r="BT387" s="12"/>
      <c r="BU387" s="12"/>
      <c r="BV387" s="12"/>
      <c r="BW387" s="12"/>
      <c r="BX387" s="12"/>
      <c r="BY387" s="12"/>
      <c r="BZ387" s="12"/>
      <c r="CA387" s="12"/>
      <c r="CB387" s="12"/>
      <c r="CC387" s="12"/>
    </row>
    <row r="388" spans="1:81" ht="15.75" x14ac:dyDescent="0.25">
      <c r="A388" s="20"/>
      <c r="B388" s="29"/>
      <c r="C388" s="29"/>
      <c r="D388" s="29"/>
      <c r="E388" s="29"/>
      <c r="F388" s="26"/>
      <c r="G388" s="13"/>
      <c r="H388" s="20"/>
      <c r="I388" s="22"/>
      <c r="J388" s="22"/>
      <c r="K388" s="22"/>
      <c r="L388" s="22"/>
      <c r="M388" s="24"/>
      <c r="N388" s="22"/>
      <c r="O388" s="20"/>
      <c r="P388" s="12"/>
      <c r="Q388" s="12"/>
      <c r="R388" s="12"/>
      <c r="S388" s="12"/>
      <c r="T388" s="12"/>
      <c r="U388" s="12"/>
      <c r="V388" s="12"/>
      <c r="W388" s="12"/>
      <c r="X388" s="12"/>
      <c r="Y388" s="12"/>
      <c r="Z388" s="12"/>
      <c r="AA388" s="12"/>
      <c r="AB388" s="12"/>
      <c r="AC388" s="12"/>
      <c r="AD388" s="12"/>
      <c r="AE388" s="12"/>
      <c r="AF388" s="12"/>
      <c r="AG388" s="12"/>
      <c r="AH388" s="12"/>
      <c r="AI388" s="12"/>
      <c r="AJ388" s="12"/>
      <c r="AK388" s="12"/>
      <c r="AL388" s="12"/>
      <c r="AM388" s="12"/>
      <c r="AN388" s="12"/>
      <c r="AO388" s="12"/>
      <c r="AP388" s="12"/>
      <c r="AQ388" s="12"/>
      <c r="AR388" s="12"/>
      <c r="AS388" s="12"/>
      <c r="AT388" s="12"/>
      <c r="AU388" s="12"/>
      <c r="AV388" s="12"/>
      <c r="AW388" s="12"/>
      <c r="AX388" s="12"/>
      <c r="AY388" s="12"/>
      <c r="AZ388" s="12"/>
      <c r="BA388" s="12"/>
      <c r="BB388" s="12"/>
      <c r="BC388" s="12"/>
      <c r="BD388" s="12"/>
      <c r="BE388" s="12"/>
      <c r="BF388" s="12"/>
      <c r="BG388" s="12"/>
      <c r="BH388" s="12"/>
      <c r="BI388" s="12"/>
      <c r="BJ388" s="12"/>
      <c r="BK388" s="12"/>
      <c r="BL388" s="12"/>
      <c r="BM388" s="12"/>
      <c r="BN388" s="12"/>
      <c r="BO388" s="12"/>
      <c r="BP388" s="12"/>
      <c r="BQ388" s="12"/>
      <c r="BR388" s="12"/>
      <c r="BS388" s="12"/>
      <c r="BT388" s="12"/>
      <c r="BU388" s="12"/>
      <c r="BV388" s="12"/>
      <c r="BW388" s="12"/>
      <c r="BX388" s="12"/>
      <c r="BY388" s="12"/>
      <c r="BZ388" s="12"/>
      <c r="CA388" s="12"/>
      <c r="CB388" s="12"/>
      <c r="CC388" s="12"/>
    </row>
    <row r="389" spans="1:81" ht="15.75" x14ac:dyDescent="0.25">
      <c r="A389" s="20"/>
      <c r="B389" s="29"/>
      <c r="C389" s="29"/>
      <c r="D389" s="29"/>
      <c r="E389" s="29"/>
      <c r="F389" s="26"/>
      <c r="G389" s="13"/>
      <c r="H389" s="20"/>
      <c r="I389" s="22"/>
      <c r="J389" s="22"/>
      <c r="K389" s="22"/>
      <c r="L389" s="22"/>
      <c r="M389" s="24"/>
      <c r="N389" s="22"/>
      <c r="O389" s="20"/>
      <c r="P389" s="12"/>
      <c r="Q389" s="12"/>
      <c r="R389" s="12"/>
      <c r="S389" s="12"/>
      <c r="T389" s="12"/>
      <c r="U389" s="12"/>
      <c r="V389" s="12"/>
      <c r="W389" s="12"/>
      <c r="X389" s="12"/>
      <c r="Y389" s="12"/>
      <c r="Z389" s="12"/>
      <c r="AA389" s="12"/>
      <c r="AB389" s="12"/>
      <c r="AC389" s="12"/>
      <c r="AD389" s="12"/>
      <c r="AE389" s="12"/>
      <c r="AF389" s="12"/>
      <c r="AG389" s="12"/>
      <c r="AH389" s="12"/>
      <c r="AI389" s="12"/>
      <c r="AJ389" s="12"/>
      <c r="AK389" s="12"/>
      <c r="AL389" s="12"/>
      <c r="AM389" s="12"/>
      <c r="AN389" s="12"/>
      <c r="AO389" s="12"/>
      <c r="AP389" s="12"/>
      <c r="AQ389" s="12"/>
      <c r="AR389" s="12"/>
      <c r="AS389" s="12"/>
      <c r="AT389" s="12"/>
      <c r="AU389" s="12"/>
      <c r="AV389" s="12"/>
      <c r="AW389" s="12"/>
      <c r="AX389" s="12"/>
      <c r="AY389" s="12"/>
      <c r="AZ389" s="12"/>
      <c r="BA389" s="12"/>
      <c r="BB389" s="12"/>
      <c r="BC389" s="12"/>
      <c r="BD389" s="12"/>
      <c r="BE389" s="12"/>
      <c r="BF389" s="12"/>
      <c r="BG389" s="12"/>
      <c r="BH389" s="12"/>
      <c r="BI389" s="12"/>
      <c r="BJ389" s="12"/>
      <c r="BK389" s="12"/>
      <c r="BL389" s="12"/>
      <c r="BM389" s="12"/>
      <c r="BN389" s="12"/>
      <c r="BO389" s="12"/>
      <c r="BP389" s="12"/>
      <c r="BQ389" s="12"/>
      <c r="BR389" s="12"/>
      <c r="BS389" s="12"/>
      <c r="BT389" s="12"/>
      <c r="BU389" s="12"/>
      <c r="BV389" s="12"/>
      <c r="BW389" s="12"/>
      <c r="BX389" s="12"/>
      <c r="BY389" s="12"/>
      <c r="BZ389" s="12"/>
      <c r="CA389" s="12"/>
      <c r="CB389" s="12"/>
      <c r="CC389" s="12"/>
    </row>
    <row r="390" spans="1:81" ht="15.75" x14ac:dyDescent="0.25">
      <c r="A390" s="20"/>
      <c r="B390" s="29"/>
      <c r="C390" s="29"/>
      <c r="D390" s="29"/>
      <c r="E390" s="29"/>
      <c r="F390" s="26"/>
      <c r="G390" s="13"/>
      <c r="H390" s="20"/>
      <c r="I390" s="22"/>
      <c r="J390" s="22"/>
      <c r="K390" s="22"/>
      <c r="L390" s="22"/>
      <c r="M390" s="24"/>
      <c r="N390" s="22"/>
      <c r="O390" s="20"/>
      <c r="P390" s="12"/>
      <c r="Q390" s="12"/>
      <c r="R390" s="12"/>
      <c r="S390" s="12"/>
      <c r="T390" s="12"/>
      <c r="U390" s="12"/>
      <c r="V390" s="12"/>
      <c r="W390" s="12"/>
      <c r="X390" s="12"/>
      <c r="Y390" s="12"/>
      <c r="Z390" s="12"/>
      <c r="AA390" s="12"/>
      <c r="AB390" s="12"/>
      <c r="AC390" s="12"/>
      <c r="AD390" s="12"/>
      <c r="AE390" s="12"/>
      <c r="AF390" s="12"/>
      <c r="AG390" s="12"/>
      <c r="AH390" s="12"/>
      <c r="AI390" s="12"/>
      <c r="AJ390" s="12"/>
      <c r="AK390" s="12"/>
      <c r="AL390" s="12"/>
      <c r="AM390" s="12"/>
      <c r="AN390" s="12"/>
      <c r="AO390" s="12"/>
      <c r="AP390" s="12"/>
      <c r="AQ390" s="12"/>
      <c r="AR390" s="12"/>
      <c r="AS390" s="12"/>
      <c r="AT390" s="12"/>
      <c r="AU390" s="12"/>
      <c r="AV390" s="12"/>
      <c r="AW390" s="12"/>
      <c r="AX390" s="12"/>
      <c r="AY390" s="12"/>
      <c r="AZ390" s="12"/>
      <c r="BA390" s="12"/>
      <c r="BB390" s="12"/>
      <c r="BC390" s="12"/>
      <c r="BD390" s="12"/>
      <c r="BE390" s="12"/>
      <c r="BF390" s="12"/>
      <c r="BG390" s="12"/>
      <c r="BH390" s="12"/>
      <c r="BI390" s="12"/>
      <c r="BJ390" s="12"/>
      <c r="BK390" s="12"/>
      <c r="BL390" s="12"/>
      <c r="BM390" s="12"/>
      <c r="BN390" s="12"/>
      <c r="BO390" s="12"/>
      <c r="BP390" s="12"/>
      <c r="BQ390" s="12"/>
      <c r="BR390" s="12"/>
      <c r="BS390" s="12"/>
      <c r="BT390" s="12"/>
      <c r="BU390" s="12"/>
      <c r="BV390" s="12"/>
      <c r="BW390" s="12"/>
      <c r="BX390" s="12"/>
      <c r="BY390" s="12"/>
      <c r="BZ390" s="12"/>
      <c r="CA390" s="12"/>
      <c r="CB390" s="12"/>
      <c r="CC390" s="12"/>
    </row>
    <row r="391" spans="1:81" ht="15.75" x14ac:dyDescent="0.25">
      <c r="A391" s="20"/>
      <c r="B391" s="29"/>
      <c r="C391" s="29"/>
      <c r="D391" s="29"/>
      <c r="E391" s="29"/>
      <c r="F391" s="26"/>
      <c r="G391" s="13"/>
      <c r="H391" s="20"/>
      <c r="I391" s="22"/>
      <c r="J391" s="22"/>
      <c r="K391" s="22"/>
      <c r="L391" s="22"/>
      <c r="M391" s="24"/>
      <c r="N391" s="22"/>
      <c r="O391" s="20"/>
      <c r="P391" s="12"/>
      <c r="Q391" s="12"/>
      <c r="R391" s="12"/>
      <c r="S391" s="12"/>
      <c r="T391" s="12"/>
      <c r="U391" s="12"/>
      <c r="V391" s="12"/>
      <c r="W391" s="12"/>
      <c r="X391" s="12"/>
      <c r="Y391" s="12"/>
      <c r="Z391" s="12"/>
      <c r="AA391" s="12"/>
      <c r="AB391" s="12"/>
      <c r="AC391" s="12"/>
      <c r="AD391" s="12"/>
      <c r="AE391" s="12"/>
      <c r="AF391" s="12"/>
      <c r="AG391" s="12"/>
      <c r="AH391" s="12"/>
      <c r="AI391" s="12"/>
      <c r="AJ391" s="12"/>
      <c r="AK391" s="12"/>
      <c r="AL391" s="12"/>
      <c r="AM391" s="12"/>
      <c r="AN391" s="12"/>
      <c r="AO391" s="12"/>
      <c r="AP391" s="12"/>
      <c r="AQ391" s="12"/>
      <c r="AR391" s="12"/>
      <c r="AS391" s="12"/>
      <c r="AT391" s="12"/>
      <c r="AU391" s="12"/>
      <c r="AV391" s="12"/>
      <c r="AW391" s="12"/>
      <c r="AX391" s="12"/>
      <c r="AY391" s="12"/>
      <c r="AZ391" s="12"/>
      <c r="BA391" s="12"/>
      <c r="BB391" s="12"/>
      <c r="BC391" s="12"/>
      <c r="BD391" s="12"/>
      <c r="BE391" s="12"/>
      <c r="BF391" s="12"/>
      <c r="BG391" s="12"/>
      <c r="BH391" s="12"/>
      <c r="BI391" s="12"/>
      <c r="BJ391" s="12"/>
      <c r="BK391" s="12"/>
      <c r="BL391" s="12"/>
      <c r="BM391" s="12"/>
      <c r="BN391" s="12"/>
      <c r="BO391" s="12"/>
      <c r="BP391" s="12"/>
      <c r="BQ391" s="12"/>
      <c r="BR391" s="12"/>
      <c r="BS391" s="12"/>
      <c r="BT391" s="12"/>
      <c r="BU391" s="12"/>
      <c r="BV391" s="12"/>
      <c r="BW391" s="12"/>
      <c r="BX391" s="12"/>
      <c r="BY391" s="12"/>
      <c r="BZ391" s="12"/>
      <c r="CA391" s="12"/>
      <c r="CB391" s="12"/>
      <c r="CC391" s="12"/>
    </row>
    <row r="392" spans="1:81" ht="15.75" x14ac:dyDescent="0.25">
      <c r="A392" s="20"/>
      <c r="B392" s="29"/>
      <c r="C392" s="29"/>
      <c r="D392" s="29"/>
      <c r="E392" s="29"/>
      <c r="F392" s="26"/>
      <c r="G392" s="13"/>
      <c r="H392" s="20"/>
      <c r="I392" s="22"/>
      <c r="J392" s="22"/>
      <c r="K392" s="22"/>
      <c r="L392" s="22"/>
      <c r="M392" s="24"/>
      <c r="N392" s="22"/>
      <c r="O392" s="20"/>
      <c r="P392" s="12"/>
      <c r="Q392" s="12"/>
      <c r="R392" s="12"/>
      <c r="S392" s="12"/>
      <c r="T392" s="12"/>
      <c r="U392" s="12"/>
      <c r="V392" s="12"/>
      <c r="W392" s="12"/>
      <c r="X392" s="12"/>
      <c r="Y392" s="12"/>
      <c r="Z392" s="12"/>
      <c r="AA392" s="12"/>
      <c r="AB392" s="12"/>
      <c r="AC392" s="12"/>
      <c r="AD392" s="12"/>
      <c r="AE392" s="12"/>
      <c r="AF392" s="12"/>
      <c r="AG392" s="12"/>
      <c r="AH392" s="12"/>
      <c r="AI392" s="12"/>
      <c r="AJ392" s="12"/>
      <c r="AK392" s="12"/>
      <c r="AL392" s="12"/>
      <c r="AM392" s="12"/>
      <c r="AN392" s="12"/>
      <c r="AO392" s="12"/>
      <c r="AP392" s="12"/>
      <c r="AQ392" s="12"/>
      <c r="AR392" s="12"/>
      <c r="AS392" s="12"/>
      <c r="AT392" s="12"/>
      <c r="AU392" s="12"/>
      <c r="AV392" s="12"/>
      <c r="AW392" s="12"/>
      <c r="AX392" s="12"/>
      <c r="AY392" s="12"/>
      <c r="AZ392" s="12"/>
      <c r="BA392" s="12"/>
      <c r="BB392" s="12"/>
      <c r="BC392" s="12"/>
      <c r="BD392" s="12"/>
      <c r="BE392" s="12"/>
      <c r="BF392" s="12"/>
      <c r="BG392" s="12"/>
      <c r="BH392" s="12"/>
      <c r="BI392" s="12"/>
      <c r="BJ392" s="12"/>
      <c r="BK392" s="12"/>
      <c r="BL392" s="12"/>
      <c r="BM392" s="12"/>
      <c r="BN392" s="12"/>
      <c r="BO392" s="12"/>
      <c r="BP392" s="12"/>
      <c r="BQ392" s="12"/>
      <c r="BR392" s="12"/>
      <c r="BS392" s="12"/>
      <c r="BT392" s="12"/>
      <c r="BU392" s="12"/>
      <c r="BV392" s="12"/>
      <c r="BW392" s="12"/>
      <c r="BX392" s="12"/>
      <c r="BY392" s="12"/>
      <c r="BZ392" s="12"/>
      <c r="CA392" s="12"/>
      <c r="CB392" s="12"/>
      <c r="CC392" s="12"/>
    </row>
    <row r="393" spans="1:81" ht="15.75" x14ac:dyDescent="0.25">
      <c r="A393" s="20"/>
      <c r="B393" s="29"/>
      <c r="C393" s="29"/>
      <c r="D393" s="29"/>
      <c r="E393" s="29"/>
      <c r="F393" s="26"/>
      <c r="G393" s="13"/>
      <c r="H393" s="20"/>
      <c r="I393" s="22"/>
      <c r="J393" s="22"/>
      <c r="K393" s="22"/>
      <c r="L393" s="22"/>
      <c r="M393" s="24"/>
      <c r="N393" s="22"/>
      <c r="O393" s="20"/>
      <c r="P393" s="12"/>
      <c r="Q393" s="12"/>
      <c r="R393" s="12"/>
      <c r="S393" s="12"/>
      <c r="T393" s="12"/>
      <c r="U393" s="12"/>
      <c r="V393" s="12"/>
      <c r="W393" s="12"/>
      <c r="X393" s="12"/>
      <c r="Y393" s="12"/>
      <c r="Z393" s="12"/>
      <c r="AA393" s="12"/>
      <c r="AB393" s="12"/>
      <c r="AC393" s="12"/>
      <c r="AD393" s="12"/>
      <c r="AE393" s="12"/>
      <c r="AF393" s="12"/>
      <c r="AG393" s="12"/>
      <c r="AH393" s="12"/>
      <c r="AI393" s="12"/>
      <c r="AJ393" s="12"/>
      <c r="AK393" s="12"/>
      <c r="AL393" s="12"/>
      <c r="AM393" s="12"/>
      <c r="AN393" s="12"/>
      <c r="AO393" s="12"/>
      <c r="AP393" s="12"/>
      <c r="AQ393" s="12"/>
      <c r="AR393" s="12"/>
      <c r="AS393" s="12"/>
      <c r="AT393" s="12"/>
      <c r="AU393" s="12"/>
      <c r="AV393" s="12"/>
      <c r="AW393" s="12"/>
      <c r="AX393" s="12"/>
      <c r="AY393" s="12"/>
      <c r="AZ393" s="12"/>
      <c r="BA393" s="12"/>
      <c r="BB393" s="12"/>
      <c r="BC393" s="12"/>
      <c r="BD393" s="12"/>
      <c r="BE393" s="12"/>
      <c r="BF393" s="12"/>
      <c r="BG393" s="12"/>
      <c r="BH393" s="12"/>
      <c r="BI393" s="12"/>
      <c r="BJ393" s="12"/>
      <c r="BK393" s="12"/>
      <c r="BL393" s="12"/>
      <c r="BM393" s="12"/>
      <c r="BN393" s="12"/>
      <c r="BO393" s="12"/>
      <c r="BP393" s="12"/>
      <c r="BQ393" s="12"/>
      <c r="BR393" s="12"/>
      <c r="BS393" s="12"/>
      <c r="BT393" s="12"/>
      <c r="BU393" s="12"/>
      <c r="BV393" s="12"/>
      <c r="BW393" s="12"/>
      <c r="BX393" s="12"/>
      <c r="BY393" s="12"/>
      <c r="BZ393" s="12"/>
      <c r="CA393" s="12"/>
      <c r="CB393" s="12"/>
      <c r="CC393" s="12"/>
    </row>
    <row r="394" spans="1:81" ht="15.75" x14ac:dyDescent="0.25">
      <c r="A394" s="20"/>
      <c r="B394" s="29"/>
      <c r="C394" s="29"/>
      <c r="D394" s="29"/>
      <c r="E394" s="29"/>
      <c r="F394" s="26"/>
      <c r="G394" s="13"/>
      <c r="H394" s="20"/>
      <c r="I394" s="22"/>
      <c r="J394" s="22"/>
      <c r="K394" s="22"/>
      <c r="L394" s="22"/>
      <c r="M394" s="24"/>
      <c r="N394" s="22"/>
      <c r="O394" s="20"/>
      <c r="P394" s="12"/>
      <c r="Q394" s="12"/>
      <c r="R394" s="12"/>
      <c r="S394" s="12"/>
      <c r="T394" s="12"/>
      <c r="U394" s="12"/>
      <c r="V394" s="12"/>
      <c r="W394" s="12"/>
      <c r="X394" s="12"/>
      <c r="Y394" s="12"/>
      <c r="Z394" s="12"/>
      <c r="AA394" s="12"/>
      <c r="AB394" s="12"/>
      <c r="AC394" s="12"/>
      <c r="AD394" s="12"/>
      <c r="AE394" s="12"/>
      <c r="AF394" s="12"/>
      <c r="AG394" s="12"/>
      <c r="AH394" s="12"/>
      <c r="AI394" s="12"/>
      <c r="AJ394" s="12"/>
      <c r="AK394" s="12"/>
      <c r="AL394" s="12"/>
      <c r="AM394" s="12"/>
      <c r="AN394" s="12"/>
      <c r="AO394" s="12"/>
      <c r="AP394" s="12"/>
      <c r="AQ394" s="12"/>
      <c r="AR394" s="12"/>
      <c r="AS394" s="12"/>
      <c r="AT394" s="12"/>
      <c r="AU394" s="12"/>
      <c r="AV394" s="12"/>
      <c r="AW394" s="12"/>
      <c r="AX394" s="12"/>
      <c r="AY394" s="12"/>
      <c r="AZ394" s="12"/>
      <c r="BA394" s="12"/>
      <c r="BB394" s="12"/>
      <c r="BC394" s="12"/>
      <c r="BD394" s="12"/>
      <c r="BE394" s="12"/>
      <c r="BF394" s="12"/>
      <c r="BG394" s="12"/>
      <c r="BH394" s="12"/>
      <c r="BI394" s="12"/>
      <c r="BJ394" s="12"/>
      <c r="BK394" s="12"/>
      <c r="BL394" s="12"/>
      <c r="BM394" s="12"/>
      <c r="BN394" s="12"/>
      <c r="BO394" s="12"/>
      <c r="BP394" s="12"/>
      <c r="BQ394" s="12"/>
      <c r="BR394" s="12"/>
      <c r="BS394" s="12"/>
      <c r="BT394" s="12"/>
      <c r="BU394" s="12"/>
      <c r="BV394" s="12"/>
      <c r="BW394" s="12"/>
      <c r="BX394" s="12"/>
      <c r="BY394" s="12"/>
      <c r="BZ394" s="12"/>
      <c r="CA394" s="12"/>
      <c r="CB394" s="12"/>
      <c r="CC394" s="12"/>
    </row>
    <row r="395" spans="1:81" ht="15.75" x14ac:dyDescent="0.25">
      <c r="A395" s="20"/>
      <c r="B395" s="29"/>
      <c r="C395" s="29"/>
      <c r="D395" s="29"/>
      <c r="E395" s="29"/>
      <c r="F395" s="26"/>
      <c r="G395" s="13"/>
      <c r="H395" s="20"/>
      <c r="I395" s="22"/>
      <c r="J395" s="22"/>
      <c r="K395" s="22"/>
      <c r="L395" s="22"/>
      <c r="M395" s="24"/>
      <c r="N395" s="22"/>
      <c r="O395" s="20"/>
      <c r="P395" s="12"/>
      <c r="Q395" s="12"/>
      <c r="R395" s="12"/>
      <c r="S395" s="12"/>
      <c r="T395" s="12"/>
      <c r="U395" s="12"/>
      <c r="V395" s="12"/>
      <c r="W395" s="12"/>
      <c r="X395" s="12"/>
      <c r="Y395" s="12"/>
      <c r="Z395" s="12"/>
      <c r="AA395" s="12"/>
      <c r="AB395" s="12"/>
      <c r="AC395" s="12"/>
      <c r="AD395" s="12"/>
      <c r="AE395" s="12"/>
      <c r="AF395" s="12"/>
      <c r="AG395" s="12"/>
      <c r="AH395" s="12"/>
      <c r="AI395" s="12"/>
      <c r="AJ395" s="12"/>
      <c r="AK395" s="12"/>
      <c r="AL395" s="12"/>
      <c r="AM395" s="12"/>
      <c r="AN395" s="12"/>
      <c r="AO395" s="12"/>
      <c r="AP395" s="12"/>
      <c r="AQ395" s="12"/>
      <c r="AR395" s="12"/>
      <c r="AS395" s="12"/>
      <c r="AT395" s="12"/>
      <c r="AU395" s="12"/>
      <c r="AV395" s="12"/>
      <c r="AW395" s="12"/>
      <c r="AX395" s="12"/>
      <c r="AY395" s="12"/>
      <c r="AZ395" s="12"/>
      <c r="BA395" s="12"/>
      <c r="BB395" s="12"/>
      <c r="BC395" s="12"/>
      <c r="BD395" s="12"/>
      <c r="BE395" s="12"/>
      <c r="BF395" s="12"/>
      <c r="BG395" s="12"/>
      <c r="BH395" s="12"/>
      <c r="BI395" s="12"/>
      <c r="BJ395" s="12"/>
      <c r="BK395" s="12"/>
      <c r="BL395" s="12"/>
      <c r="BM395" s="12"/>
      <c r="BN395" s="12"/>
      <c r="BO395" s="12"/>
      <c r="BP395" s="12"/>
      <c r="BQ395" s="12"/>
      <c r="BR395" s="12"/>
      <c r="BS395" s="12"/>
      <c r="BT395" s="12"/>
      <c r="BU395" s="12"/>
      <c r="BV395" s="12"/>
      <c r="BW395" s="12"/>
      <c r="BX395" s="12"/>
      <c r="BY395" s="12"/>
      <c r="BZ395" s="12"/>
      <c r="CA395" s="12"/>
      <c r="CB395" s="12"/>
      <c r="CC395" s="12"/>
    </row>
    <row r="396" spans="1:81" ht="15.75" x14ac:dyDescent="0.25">
      <c r="A396" s="20"/>
      <c r="B396" s="29"/>
      <c r="C396" s="29"/>
      <c r="D396" s="29"/>
      <c r="E396" s="29"/>
      <c r="F396" s="26"/>
      <c r="G396" s="13"/>
      <c r="H396" s="20"/>
      <c r="I396" s="22"/>
      <c r="J396" s="22"/>
      <c r="K396" s="22"/>
      <c r="L396" s="22"/>
      <c r="M396" s="24"/>
      <c r="N396" s="22"/>
      <c r="O396" s="20"/>
      <c r="P396" s="12"/>
      <c r="Q396" s="12"/>
      <c r="R396" s="12"/>
      <c r="S396" s="12"/>
      <c r="T396" s="12"/>
      <c r="U396" s="12"/>
      <c r="V396" s="12"/>
      <c r="W396" s="12"/>
      <c r="X396" s="12"/>
      <c r="Y396" s="12"/>
      <c r="Z396" s="12"/>
      <c r="AA396" s="12"/>
      <c r="AB396" s="12"/>
      <c r="AC396" s="12"/>
      <c r="AD396" s="12"/>
      <c r="AE396" s="12"/>
      <c r="AF396" s="12"/>
      <c r="AG396" s="12"/>
      <c r="AH396" s="12"/>
      <c r="AI396" s="12"/>
      <c r="AJ396" s="12"/>
      <c r="AK396" s="12"/>
      <c r="AL396" s="12"/>
      <c r="AM396" s="12"/>
      <c r="AN396" s="12"/>
      <c r="AO396" s="12"/>
      <c r="AP396" s="12"/>
      <c r="AQ396" s="12"/>
      <c r="AR396" s="12"/>
      <c r="AS396" s="12"/>
      <c r="AT396" s="12"/>
      <c r="AU396" s="12"/>
      <c r="AV396" s="12"/>
      <c r="AW396" s="12"/>
      <c r="AX396" s="12"/>
      <c r="AY396" s="12"/>
      <c r="AZ396" s="12"/>
      <c r="BA396" s="12"/>
      <c r="BB396" s="12"/>
      <c r="BC396" s="12"/>
      <c r="BD396" s="12"/>
      <c r="BE396" s="12"/>
      <c r="BF396" s="12"/>
      <c r="BG396" s="12"/>
      <c r="BH396" s="12"/>
      <c r="BI396" s="12"/>
      <c r="BJ396" s="12"/>
      <c r="BK396" s="12"/>
      <c r="BL396" s="12"/>
      <c r="BM396" s="12"/>
      <c r="BN396" s="12"/>
      <c r="BO396" s="12"/>
      <c r="BP396" s="12"/>
      <c r="BQ396" s="12"/>
      <c r="BR396" s="12"/>
      <c r="BS396" s="12"/>
      <c r="BT396" s="12"/>
      <c r="BU396" s="12"/>
      <c r="BV396" s="12"/>
      <c r="BW396" s="12"/>
      <c r="BX396" s="12"/>
      <c r="BY396" s="12"/>
      <c r="BZ396" s="12"/>
      <c r="CA396" s="12"/>
      <c r="CB396" s="12"/>
      <c r="CC396" s="12"/>
    </row>
    <row r="397" spans="1:81" ht="15.75" x14ac:dyDescent="0.25">
      <c r="A397" s="20"/>
      <c r="B397" s="29"/>
      <c r="C397" s="29"/>
      <c r="D397" s="29"/>
      <c r="E397" s="29"/>
      <c r="F397" s="26"/>
      <c r="G397" s="13"/>
      <c r="H397" s="20"/>
      <c r="I397" s="22"/>
      <c r="J397" s="22"/>
      <c r="K397" s="22"/>
      <c r="L397" s="22"/>
      <c r="M397" s="24"/>
      <c r="N397" s="22"/>
      <c r="O397" s="20"/>
      <c r="P397" s="12"/>
      <c r="Q397" s="12"/>
      <c r="R397" s="12"/>
      <c r="S397" s="12"/>
      <c r="T397" s="12"/>
      <c r="U397" s="12"/>
      <c r="V397" s="12"/>
      <c r="W397" s="12"/>
      <c r="X397" s="12"/>
      <c r="Y397" s="12"/>
      <c r="Z397" s="12"/>
      <c r="AA397" s="12"/>
      <c r="AB397" s="12"/>
      <c r="AC397" s="12"/>
      <c r="AD397" s="12"/>
      <c r="AE397" s="12"/>
      <c r="AF397" s="12"/>
      <c r="AG397" s="12"/>
      <c r="AH397" s="12"/>
      <c r="AI397" s="12"/>
      <c r="AJ397" s="12"/>
      <c r="AK397" s="12"/>
      <c r="AL397" s="12"/>
      <c r="AM397" s="12"/>
      <c r="AN397" s="12"/>
      <c r="AO397" s="12"/>
      <c r="AP397" s="12"/>
      <c r="AQ397" s="12"/>
      <c r="AR397" s="12"/>
      <c r="AS397" s="12"/>
      <c r="AT397" s="12"/>
      <c r="AU397" s="12"/>
      <c r="AV397" s="12"/>
      <c r="AW397" s="12"/>
      <c r="AX397" s="12"/>
      <c r="AY397" s="12"/>
      <c r="AZ397" s="12"/>
      <c r="BA397" s="12"/>
      <c r="BB397" s="12"/>
      <c r="BC397" s="12"/>
      <c r="BD397" s="12"/>
      <c r="BE397" s="12"/>
      <c r="BF397" s="12"/>
      <c r="BG397" s="12"/>
      <c r="BH397" s="12"/>
      <c r="BI397" s="12"/>
      <c r="BJ397" s="12"/>
      <c r="BK397" s="12"/>
      <c r="BL397" s="12"/>
      <c r="BM397" s="12"/>
      <c r="BN397" s="12"/>
      <c r="BO397" s="12"/>
      <c r="BP397" s="12"/>
      <c r="BQ397" s="12"/>
      <c r="BR397" s="12"/>
      <c r="BS397" s="12"/>
      <c r="BT397" s="12"/>
      <c r="BU397" s="12"/>
      <c r="BV397" s="12"/>
      <c r="BW397" s="12"/>
      <c r="BX397" s="12"/>
      <c r="BY397" s="12"/>
      <c r="BZ397" s="12"/>
      <c r="CA397" s="12"/>
      <c r="CB397" s="12"/>
      <c r="CC397" s="12"/>
    </row>
    <row r="398" spans="1:81" ht="15.75" x14ac:dyDescent="0.25">
      <c r="A398" s="20"/>
      <c r="B398" s="29"/>
      <c r="C398" s="29"/>
      <c r="D398" s="29"/>
      <c r="E398" s="29"/>
      <c r="F398" s="26"/>
      <c r="G398" s="13"/>
      <c r="H398" s="20"/>
      <c r="I398" s="22"/>
      <c r="J398" s="22"/>
      <c r="K398" s="22"/>
      <c r="L398" s="22"/>
      <c r="M398" s="24"/>
      <c r="N398" s="22"/>
      <c r="O398" s="20"/>
      <c r="P398" s="12"/>
      <c r="Q398" s="12"/>
      <c r="R398" s="12"/>
      <c r="S398" s="12"/>
      <c r="T398" s="12"/>
      <c r="U398" s="12"/>
      <c r="V398" s="12"/>
      <c r="W398" s="12"/>
      <c r="X398" s="12"/>
      <c r="Y398" s="12"/>
      <c r="Z398" s="12"/>
      <c r="AA398" s="12"/>
      <c r="AB398" s="12"/>
      <c r="AC398" s="12"/>
      <c r="AD398" s="12"/>
      <c r="AE398" s="12"/>
      <c r="AF398" s="12"/>
      <c r="AG398" s="12"/>
      <c r="AH398" s="12"/>
      <c r="AI398" s="12"/>
      <c r="AJ398" s="12"/>
      <c r="AK398" s="12"/>
      <c r="AL398" s="12"/>
      <c r="AM398" s="12"/>
      <c r="AN398" s="12"/>
      <c r="AO398" s="12"/>
      <c r="AP398" s="12"/>
      <c r="AQ398" s="12"/>
      <c r="AR398" s="12"/>
      <c r="AS398" s="12"/>
      <c r="AT398" s="12"/>
      <c r="AU398" s="12"/>
      <c r="AV398" s="12"/>
      <c r="AW398" s="12"/>
      <c r="AX398" s="12"/>
      <c r="AY398" s="12"/>
      <c r="AZ398" s="12"/>
      <c r="BA398" s="12"/>
      <c r="BB398" s="12"/>
      <c r="BC398" s="12"/>
      <c r="BD398" s="12"/>
      <c r="BE398" s="12"/>
      <c r="BF398" s="12"/>
      <c r="BG398" s="12"/>
      <c r="BH398" s="12"/>
      <c r="BI398" s="12"/>
      <c r="BJ398" s="12"/>
      <c r="BK398" s="12"/>
      <c r="BL398" s="12"/>
      <c r="BM398" s="12"/>
      <c r="BN398" s="12"/>
      <c r="BO398" s="12"/>
      <c r="BP398" s="12"/>
      <c r="BQ398" s="12"/>
      <c r="BR398" s="12"/>
      <c r="BS398" s="12"/>
      <c r="BT398" s="12"/>
      <c r="BU398" s="12"/>
      <c r="BV398" s="12"/>
      <c r="BW398" s="12"/>
      <c r="BX398" s="12"/>
      <c r="BY398" s="12"/>
      <c r="BZ398" s="12"/>
      <c r="CA398" s="12"/>
      <c r="CB398" s="12"/>
      <c r="CC398" s="12"/>
    </row>
    <row r="399" spans="1:81" ht="15.75" x14ac:dyDescent="0.25">
      <c r="A399" s="20"/>
      <c r="B399" s="29"/>
      <c r="C399" s="29"/>
      <c r="D399" s="29"/>
      <c r="E399" s="29"/>
      <c r="F399" s="26"/>
      <c r="G399" s="13"/>
      <c r="H399" s="20"/>
      <c r="I399" s="22"/>
      <c r="J399" s="22"/>
      <c r="K399" s="22"/>
      <c r="L399" s="22"/>
      <c r="M399" s="24"/>
      <c r="N399" s="22"/>
      <c r="O399" s="20"/>
      <c r="P399" s="12"/>
      <c r="Q399" s="12"/>
      <c r="R399" s="12"/>
      <c r="S399" s="12"/>
      <c r="T399" s="12"/>
      <c r="U399" s="12"/>
      <c r="V399" s="12"/>
      <c r="W399" s="12"/>
      <c r="X399" s="12"/>
      <c r="Y399" s="12"/>
      <c r="Z399" s="12"/>
      <c r="AA399" s="12"/>
      <c r="AB399" s="12"/>
      <c r="AC399" s="12"/>
      <c r="AD399" s="12"/>
      <c r="AE399" s="12"/>
      <c r="AF399" s="12"/>
      <c r="AG399" s="12"/>
      <c r="AH399" s="12"/>
      <c r="AI399" s="12"/>
      <c r="AJ399" s="12"/>
      <c r="AK399" s="12"/>
      <c r="AL399" s="12"/>
      <c r="AM399" s="12"/>
      <c r="AN399" s="12"/>
      <c r="AO399" s="12"/>
      <c r="AP399" s="12"/>
      <c r="AQ399" s="12"/>
      <c r="AR399" s="12"/>
      <c r="AS399" s="12"/>
      <c r="AT399" s="12"/>
      <c r="AU399" s="12"/>
      <c r="AV399" s="12"/>
      <c r="AW399" s="12"/>
      <c r="AX399" s="12"/>
      <c r="AY399" s="12"/>
      <c r="AZ399" s="12"/>
      <c r="BA399" s="12"/>
      <c r="BB399" s="12"/>
      <c r="BC399" s="12"/>
      <c r="BD399" s="12"/>
      <c r="BE399" s="12"/>
      <c r="BF399" s="12"/>
      <c r="BG399" s="12"/>
      <c r="BH399" s="12"/>
      <c r="BI399" s="12"/>
      <c r="BJ399" s="12"/>
      <c r="BK399" s="12"/>
      <c r="BL399" s="12"/>
      <c r="BM399" s="12"/>
      <c r="BN399" s="12"/>
      <c r="BO399" s="12"/>
      <c r="BP399" s="12"/>
      <c r="BQ399" s="12"/>
      <c r="BR399" s="12"/>
      <c r="BS399" s="12"/>
      <c r="BT399" s="12"/>
      <c r="BU399" s="12"/>
      <c r="BV399" s="12"/>
      <c r="BW399" s="12"/>
      <c r="BX399" s="12"/>
      <c r="BY399" s="12"/>
      <c r="BZ399" s="12"/>
      <c r="CA399" s="12"/>
      <c r="CB399" s="12"/>
      <c r="CC399" s="12"/>
    </row>
    <row r="400" spans="1:81" ht="15.75" x14ac:dyDescent="0.25">
      <c r="A400" s="20"/>
      <c r="B400" s="29"/>
      <c r="C400" s="29"/>
      <c r="D400" s="29"/>
      <c r="E400" s="29"/>
      <c r="F400" s="26"/>
      <c r="G400" s="13"/>
      <c r="H400" s="20"/>
      <c r="I400" s="22"/>
      <c r="J400" s="22"/>
      <c r="K400" s="22"/>
      <c r="L400" s="22"/>
      <c r="M400" s="24"/>
      <c r="N400" s="22"/>
      <c r="O400" s="20"/>
      <c r="P400" s="12"/>
      <c r="Q400" s="12"/>
      <c r="R400" s="12"/>
      <c r="S400" s="12"/>
      <c r="T400" s="12"/>
      <c r="U400" s="12"/>
      <c r="V400" s="12"/>
      <c r="W400" s="12"/>
      <c r="X400" s="12"/>
      <c r="Y400" s="12"/>
      <c r="Z400" s="12"/>
      <c r="AA400" s="12"/>
      <c r="AB400" s="12"/>
      <c r="AC400" s="12"/>
      <c r="AD400" s="12"/>
      <c r="AE400" s="12"/>
      <c r="AF400" s="12"/>
      <c r="AG400" s="12"/>
      <c r="AH400" s="12"/>
      <c r="AI400" s="12"/>
      <c r="AJ400" s="12"/>
      <c r="AK400" s="12"/>
      <c r="AL400" s="12"/>
      <c r="AM400" s="12"/>
      <c r="AN400" s="12"/>
      <c r="AO400" s="12"/>
      <c r="AP400" s="12"/>
      <c r="AQ400" s="12"/>
      <c r="AR400" s="12"/>
      <c r="AS400" s="12"/>
      <c r="AT400" s="12"/>
      <c r="AU400" s="12"/>
      <c r="AV400" s="12"/>
      <c r="AW400" s="12"/>
      <c r="AX400" s="12"/>
      <c r="AY400" s="12"/>
      <c r="AZ400" s="12"/>
      <c r="BA400" s="12"/>
      <c r="BB400" s="12"/>
      <c r="BC400" s="12"/>
      <c r="BD400" s="12"/>
      <c r="BE400" s="12"/>
      <c r="BF400" s="12"/>
      <c r="BG400" s="12"/>
      <c r="BH400" s="12"/>
      <c r="BI400" s="12"/>
      <c r="BJ400" s="12"/>
      <c r="BK400" s="12"/>
      <c r="BL400" s="12"/>
      <c r="BM400" s="12"/>
      <c r="BN400" s="12"/>
      <c r="BO400" s="12"/>
      <c r="BP400" s="12"/>
      <c r="BQ400" s="12"/>
      <c r="BR400" s="12"/>
      <c r="BS400" s="12"/>
      <c r="BT400" s="12"/>
      <c r="BU400" s="12"/>
      <c r="BV400" s="12"/>
      <c r="BW400" s="12"/>
      <c r="BX400" s="12"/>
      <c r="BY400" s="12"/>
      <c r="BZ400" s="12"/>
      <c r="CA400" s="12"/>
      <c r="CB400" s="12"/>
      <c r="CC400" s="12"/>
    </row>
    <row r="401" spans="1:81" ht="15.75" x14ac:dyDescent="0.25">
      <c r="A401" s="20"/>
      <c r="B401" s="29"/>
      <c r="C401" s="29"/>
      <c r="D401" s="29"/>
      <c r="E401" s="29"/>
      <c r="F401" s="26"/>
      <c r="G401" s="13"/>
      <c r="H401" s="20"/>
      <c r="I401" s="22"/>
      <c r="J401" s="22"/>
      <c r="K401" s="22"/>
      <c r="L401" s="22"/>
      <c r="M401" s="24"/>
      <c r="N401" s="22"/>
      <c r="O401" s="20"/>
      <c r="P401" s="12"/>
      <c r="Q401" s="12"/>
      <c r="R401" s="12"/>
      <c r="S401" s="12"/>
      <c r="T401" s="12"/>
      <c r="U401" s="12"/>
      <c r="V401" s="12"/>
      <c r="W401" s="12"/>
      <c r="X401" s="12"/>
      <c r="Y401" s="12"/>
      <c r="Z401" s="12"/>
      <c r="AA401" s="12"/>
      <c r="AB401" s="12"/>
      <c r="AC401" s="12"/>
      <c r="AD401" s="12"/>
      <c r="AE401" s="12"/>
      <c r="AF401" s="12"/>
      <c r="AG401" s="12"/>
      <c r="AH401" s="12"/>
      <c r="AI401" s="12"/>
      <c r="AJ401" s="12"/>
      <c r="AK401" s="12"/>
      <c r="AL401" s="12"/>
      <c r="AM401" s="12"/>
      <c r="AN401" s="12"/>
      <c r="AO401" s="12"/>
      <c r="AP401" s="12"/>
      <c r="AQ401" s="12"/>
      <c r="AR401" s="12"/>
      <c r="AS401" s="12"/>
      <c r="AT401" s="12"/>
      <c r="AU401" s="12"/>
      <c r="AV401" s="12"/>
      <c r="AW401" s="12"/>
      <c r="AX401" s="12"/>
      <c r="AY401" s="12"/>
      <c r="AZ401" s="12"/>
      <c r="BA401" s="12"/>
      <c r="BB401" s="12"/>
      <c r="BC401" s="12"/>
      <c r="BD401" s="12"/>
      <c r="BE401" s="12"/>
      <c r="BF401" s="12"/>
      <c r="BG401" s="12"/>
      <c r="BH401" s="12"/>
      <c r="BI401" s="12"/>
      <c r="BJ401" s="12"/>
      <c r="BK401" s="12"/>
      <c r="BL401" s="12"/>
      <c r="BM401" s="12"/>
      <c r="BN401" s="12"/>
      <c r="BO401" s="12"/>
      <c r="BP401" s="12"/>
      <c r="BQ401" s="12"/>
      <c r="BR401" s="12"/>
      <c r="BS401" s="12"/>
      <c r="BT401" s="12"/>
      <c r="BU401" s="12"/>
      <c r="BV401" s="12"/>
      <c r="BW401" s="12"/>
      <c r="BX401" s="12"/>
      <c r="BY401" s="12"/>
      <c r="BZ401" s="12"/>
      <c r="CA401" s="12"/>
      <c r="CB401" s="12"/>
      <c r="CC401" s="12"/>
    </row>
    <row r="402" spans="1:81" ht="15.75" x14ac:dyDescent="0.25">
      <c r="A402" s="20"/>
      <c r="B402" s="29"/>
      <c r="C402" s="29"/>
      <c r="D402" s="29"/>
      <c r="E402" s="29"/>
      <c r="F402" s="26"/>
      <c r="G402" s="13"/>
      <c r="H402" s="20"/>
      <c r="I402" s="22"/>
      <c r="J402" s="22"/>
      <c r="K402" s="22"/>
      <c r="L402" s="22"/>
      <c r="M402" s="24"/>
      <c r="N402" s="22"/>
      <c r="O402" s="20"/>
      <c r="P402" s="12"/>
      <c r="Q402" s="12"/>
      <c r="R402" s="12"/>
      <c r="S402" s="12"/>
      <c r="T402" s="12"/>
      <c r="U402" s="12"/>
      <c r="V402" s="12"/>
      <c r="W402" s="12"/>
      <c r="X402" s="12"/>
      <c r="Y402" s="12"/>
      <c r="Z402" s="12"/>
      <c r="AA402" s="12"/>
      <c r="AB402" s="12"/>
      <c r="AC402" s="12"/>
      <c r="AD402" s="12"/>
      <c r="AE402" s="12"/>
      <c r="AF402" s="12"/>
      <c r="AG402" s="12"/>
      <c r="AH402" s="12"/>
      <c r="AI402" s="12"/>
      <c r="AJ402" s="12"/>
      <c r="AK402" s="12"/>
      <c r="AL402" s="12"/>
      <c r="AM402" s="12"/>
      <c r="AN402" s="12"/>
      <c r="AO402" s="12"/>
      <c r="AP402" s="12"/>
      <c r="AQ402" s="12"/>
      <c r="AR402" s="12"/>
      <c r="AS402" s="12"/>
      <c r="AT402" s="12"/>
      <c r="AU402" s="12"/>
      <c r="AV402" s="12"/>
      <c r="AW402" s="12"/>
      <c r="AX402" s="12"/>
      <c r="AY402" s="12"/>
      <c r="AZ402" s="12"/>
      <c r="BA402" s="12"/>
      <c r="BB402" s="12"/>
      <c r="BC402" s="12"/>
      <c r="BD402" s="12"/>
      <c r="BE402" s="12"/>
      <c r="BF402" s="12"/>
      <c r="BG402" s="12"/>
      <c r="BH402" s="12"/>
      <c r="BI402" s="12"/>
      <c r="BJ402" s="12"/>
      <c r="BK402" s="12"/>
      <c r="BL402" s="12"/>
      <c r="BM402" s="12"/>
      <c r="BN402" s="12"/>
      <c r="BO402" s="12"/>
      <c r="BP402" s="12"/>
      <c r="BQ402" s="12"/>
      <c r="BR402" s="12"/>
      <c r="BS402" s="12"/>
      <c r="BT402" s="12"/>
      <c r="BU402" s="12"/>
      <c r="BV402" s="12"/>
      <c r="BW402" s="12"/>
      <c r="BX402" s="12"/>
      <c r="BY402" s="12"/>
      <c r="BZ402" s="12"/>
      <c r="CA402" s="12"/>
      <c r="CB402" s="12"/>
      <c r="CC402" s="12"/>
    </row>
    <row r="403" spans="1:81" ht="15.75" x14ac:dyDescent="0.25">
      <c r="A403" s="20"/>
      <c r="B403" s="29"/>
      <c r="C403" s="29"/>
      <c r="D403" s="29"/>
      <c r="E403" s="29"/>
      <c r="F403" s="26"/>
      <c r="G403" s="13"/>
      <c r="H403" s="20"/>
      <c r="I403" s="22"/>
      <c r="J403" s="22"/>
      <c r="K403" s="22"/>
      <c r="L403" s="22"/>
      <c r="M403" s="24"/>
      <c r="N403" s="22"/>
      <c r="O403" s="20"/>
      <c r="P403" s="12"/>
      <c r="Q403" s="12"/>
      <c r="R403" s="12"/>
      <c r="S403" s="12"/>
      <c r="T403" s="12"/>
      <c r="U403" s="12"/>
      <c r="V403" s="12"/>
      <c r="W403" s="12"/>
      <c r="X403" s="12"/>
      <c r="Y403" s="12"/>
      <c r="Z403" s="12"/>
      <c r="AA403" s="12"/>
      <c r="AB403" s="12"/>
      <c r="AC403" s="12"/>
      <c r="AD403" s="12"/>
      <c r="AE403" s="12"/>
      <c r="AF403" s="12"/>
      <c r="AG403" s="12"/>
      <c r="AH403" s="12"/>
      <c r="AI403" s="12"/>
      <c r="AJ403" s="12"/>
      <c r="AK403" s="12"/>
      <c r="AL403" s="12"/>
      <c r="AM403" s="12"/>
      <c r="AN403" s="12"/>
      <c r="AO403" s="12"/>
      <c r="AP403" s="12"/>
      <c r="AQ403" s="12"/>
      <c r="AR403" s="12"/>
      <c r="AS403" s="12"/>
      <c r="AT403" s="12"/>
      <c r="AU403" s="12"/>
      <c r="AV403" s="12"/>
      <c r="AW403" s="12"/>
      <c r="AX403" s="12"/>
      <c r="AY403" s="12"/>
      <c r="AZ403" s="12"/>
      <c r="BA403" s="12"/>
      <c r="BB403" s="12"/>
      <c r="BC403" s="12"/>
      <c r="BD403" s="12"/>
      <c r="BE403" s="12"/>
      <c r="BF403" s="12"/>
      <c r="BG403" s="12"/>
      <c r="BH403" s="12"/>
      <c r="BI403" s="12"/>
      <c r="BJ403" s="12"/>
      <c r="BK403" s="12"/>
      <c r="BL403" s="12"/>
      <c r="BM403" s="12"/>
      <c r="BN403" s="12"/>
      <c r="BO403" s="12"/>
      <c r="BP403" s="12"/>
      <c r="BQ403" s="12"/>
      <c r="BR403" s="12"/>
      <c r="BS403" s="12"/>
      <c r="BT403" s="12"/>
      <c r="BU403" s="12"/>
      <c r="BV403" s="12"/>
      <c r="BW403" s="12"/>
      <c r="BX403" s="12"/>
      <c r="BY403" s="12"/>
      <c r="BZ403" s="12"/>
      <c r="CA403" s="12"/>
      <c r="CB403" s="12"/>
      <c r="CC403" s="12"/>
    </row>
    <row r="404" spans="1:81" ht="15.75" x14ac:dyDescent="0.25">
      <c r="A404" s="20"/>
      <c r="B404" s="29"/>
      <c r="C404" s="29"/>
      <c r="D404" s="29"/>
      <c r="E404" s="29"/>
      <c r="F404" s="26"/>
      <c r="G404" s="13"/>
      <c r="H404" s="20"/>
      <c r="I404" s="22"/>
      <c r="J404" s="22"/>
      <c r="K404" s="22"/>
      <c r="L404" s="22"/>
      <c r="M404" s="24"/>
      <c r="N404" s="22"/>
      <c r="O404" s="20"/>
      <c r="P404" s="12"/>
      <c r="Q404" s="12"/>
      <c r="R404" s="12"/>
      <c r="S404" s="12"/>
      <c r="T404" s="12"/>
      <c r="U404" s="12"/>
      <c r="V404" s="12"/>
      <c r="W404" s="12"/>
      <c r="X404" s="12"/>
      <c r="Y404" s="12"/>
      <c r="Z404" s="12"/>
      <c r="AA404" s="12"/>
      <c r="AB404" s="12"/>
      <c r="AC404" s="12"/>
      <c r="AD404" s="12"/>
      <c r="AE404" s="12"/>
      <c r="AF404" s="12"/>
      <c r="AG404" s="12"/>
      <c r="AH404" s="12"/>
      <c r="AI404" s="12"/>
      <c r="AJ404" s="12"/>
      <c r="AK404" s="12"/>
      <c r="AL404" s="12"/>
      <c r="AM404" s="12"/>
      <c r="AN404" s="12"/>
      <c r="AO404" s="12"/>
      <c r="AP404" s="12"/>
      <c r="AQ404" s="12"/>
      <c r="AR404" s="12"/>
      <c r="AS404" s="12"/>
      <c r="AT404" s="12"/>
      <c r="AU404" s="12"/>
      <c r="AV404" s="12"/>
      <c r="AW404" s="12"/>
      <c r="AX404" s="12"/>
      <c r="AY404" s="12"/>
      <c r="AZ404" s="12"/>
      <c r="BA404" s="12"/>
      <c r="BB404" s="12"/>
      <c r="BC404" s="12"/>
      <c r="BD404" s="12"/>
      <c r="BE404" s="12"/>
      <c r="BF404" s="12"/>
      <c r="BG404" s="12"/>
      <c r="BH404" s="12"/>
      <c r="BI404" s="12"/>
      <c r="BJ404" s="12"/>
      <c r="BK404" s="12"/>
      <c r="BL404" s="12"/>
      <c r="BM404" s="12"/>
      <c r="BN404" s="12"/>
      <c r="BO404" s="12"/>
      <c r="BP404" s="12"/>
      <c r="BQ404" s="12"/>
      <c r="BR404" s="12"/>
      <c r="BS404" s="12"/>
      <c r="BT404" s="12"/>
      <c r="BU404" s="12"/>
      <c r="BV404" s="12"/>
      <c r="BW404" s="12"/>
      <c r="BX404" s="12"/>
      <c r="BY404" s="12"/>
      <c r="BZ404" s="12"/>
      <c r="CA404" s="12"/>
      <c r="CB404" s="12"/>
      <c r="CC404" s="12"/>
    </row>
    <row r="405" spans="1:81" ht="15.75" x14ac:dyDescent="0.25">
      <c r="A405" s="20"/>
      <c r="B405" s="29"/>
      <c r="C405" s="29"/>
      <c r="D405" s="29"/>
      <c r="E405" s="29"/>
      <c r="F405" s="26"/>
      <c r="G405" s="13"/>
      <c r="H405" s="20"/>
      <c r="I405" s="22"/>
      <c r="J405" s="22"/>
      <c r="K405" s="22"/>
      <c r="L405" s="22"/>
      <c r="M405" s="24"/>
      <c r="N405" s="22"/>
      <c r="O405" s="20"/>
      <c r="P405" s="12"/>
      <c r="Q405" s="12"/>
      <c r="R405" s="12"/>
      <c r="S405" s="12"/>
      <c r="T405" s="12"/>
      <c r="U405" s="12"/>
      <c r="V405" s="12"/>
      <c r="W405" s="12"/>
      <c r="X405" s="12"/>
      <c r="Y405" s="12"/>
      <c r="Z405" s="12"/>
      <c r="AA405" s="12"/>
      <c r="AB405" s="12"/>
      <c r="AC405" s="12"/>
      <c r="AD405" s="12"/>
      <c r="AE405" s="12"/>
      <c r="AF405" s="12"/>
      <c r="AG405" s="12"/>
      <c r="AH405" s="12"/>
      <c r="AI405" s="12"/>
      <c r="AJ405" s="12"/>
      <c r="AK405" s="12"/>
      <c r="AL405" s="12"/>
      <c r="AM405" s="12"/>
      <c r="AN405" s="12"/>
      <c r="AO405" s="12"/>
      <c r="AP405" s="12"/>
      <c r="AQ405" s="12"/>
      <c r="AR405" s="12"/>
      <c r="AS405" s="12"/>
      <c r="AT405" s="12"/>
      <c r="AU405" s="12"/>
      <c r="AV405" s="12"/>
      <c r="AW405" s="12"/>
      <c r="AX405" s="12"/>
      <c r="AY405" s="12"/>
      <c r="AZ405" s="12"/>
      <c r="BA405" s="12"/>
      <c r="BB405" s="12"/>
      <c r="BC405" s="12"/>
      <c r="BD405" s="12"/>
      <c r="BE405" s="12"/>
      <c r="BF405" s="12"/>
      <c r="BG405" s="12"/>
      <c r="BH405" s="12"/>
      <c r="BI405" s="12"/>
      <c r="BJ405" s="12"/>
      <c r="BK405" s="12"/>
      <c r="BL405" s="12"/>
      <c r="BM405" s="12"/>
      <c r="BN405" s="12"/>
      <c r="BO405" s="12"/>
      <c r="BP405" s="12"/>
      <c r="BQ405" s="12"/>
      <c r="BR405" s="12"/>
      <c r="BS405" s="12"/>
      <c r="BT405" s="12"/>
      <c r="BU405" s="12"/>
      <c r="BV405" s="12"/>
      <c r="BW405" s="12"/>
      <c r="BX405" s="12"/>
      <c r="BY405" s="12"/>
      <c r="BZ405" s="12"/>
      <c r="CA405" s="12"/>
      <c r="CB405" s="12"/>
      <c r="CC405" s="12"/>
    </row>
    <row r="406" spans="1:81" ht="15.75" x14ac:dyDescent="0.25">
      <c r="A406" s="20"/>
      <c r="B406" s="29"/>
      <c r="C406" s="29"/>
      <c r="D406" s="29"/>
      <c r="E406" s="29"/>
      <c r="F406" s="26"/>
      <c r="G406" s="13"/>
      <c r="H406" s="20"/>
      <c r="I406" s="22"/>
      <c r="J406" s="22"/>
      <c r="K406" s="22"/>
      <c r="L406" s="22"/>
      <c r="M406" s="24"/>
      <c r="N406" s="22"/>
      <c r="O406" s="20"/>
      <c r="P406" s="12"/>
      <c r="Q406" s="12"/>
      <c r="R406" s="12"/>
      <c r="S406" s="12"/>
      <c r="T406" s="12"/>
      <c r="U406" s="12"/>
      <c r="V406" s="12"/>
      <c r="W406" s="12"/>
      <c r="X406" s="12"/>
      <c r="Y406" s="12"/>
      <c r="Z406" s="12"/>
      <c r="AA406" s="12"/>
      <c r="AB406" s="12"/>
      <c r="AC406" s="12"/>
      <c r="AD406" s="12"/>
      <c r="AE406" s="12"/>
      <c r="AF406" s="12"/>
      <c r="AG406" s="12"/>
      <c r="AH406" s="12"/>
      <c r="AI406" s="12"/>
      <c r="AJ406" s="12"/>
      <c r="AK406" s="12"/>
      <c r="AL406" s="12"/>
      <c r="AM406" s="12"/>
      <c r="AN406" s="12"/>
      <c r="AO406" s="12"/>
      <c r="AP406" s="12"/>
      <c r="AQ406" s="12"/>
      <c r="AR406" s="12"/>
      <c r="AS406" s="12"/>
      <c r="AT406" s="12"/>
      <c r="AU406" s="12"/>
      <c r="AV406" s="12"/>
      <c r="AW406" s="12"/>
      <c r="AX406" s="12"/>
      <c r="AY406" s="12"/>
      <c r="AZ406" s="12"/>
      <c r="BA406" s="12"/>
      <c r="BB406" s="12"/>
      <c r="BC406" s="12"/>
      <c r="BD406" s="12"/>
      <c r="BE406" s="12"/>
      <c r="BF406" s="12"/>
      <c r="BG406" s="12"/>
      <c r="BH406" s="12"/>
      <c r="BI406" s="12"/>
      <c r="BJ406" s="12"/>
      <c r="BK406" s="12"/>
      <c r="BL406" s="12"/>
      <c r="BM406" s="12"/>
      <c r="BN406" s="12"/>
      <c r="BO406" s="12"/>
      <c r="BP406" s="12"/>
      <c r="BQ406" s="12"/>
      <c r="BR406" s="12"/>
      <c r="BS406" s="12"/>
      <c r="BT406" s="12"/>
      <c r="BU406" s="12"/>
      <c r="BV406" s="12"/>
      <c r="BW406" s="12"/>
      <c r="BX406" s="12"/>
      <c r="BY406" s="12"/>
      <c r="BZ406" s="12"/>
      <c r="CA406" s="12"/>
      <c r="CB406" s="12"/>
      <c r="CC406" s="12"/>
    </row>
    <row r="407" spans="1:81" ht="15.75" x14ac:dyDescent="0.25">
      <c r="A407" s="20"/>
      <c r="B407" s="29"/>
      <c r="C407" s="29"/>
      <c r="D407" s="29"/>
      <c r="E407" s="29"/>
      <c r="F407" s="26"/>
      <c r="G407" s="13"/>
      <c r="H407" s="20"/>
      <c r="I407" s="22"/>
      <c r="J407" s="22"/>
      <c r="K407" s="22"/>
      <c r="L407" s="22"/>
      <c r="M407" s="24"/>
      <c r="N407" s="22"/>
      <c r="O407" s="20"/>
      <c r="P407" s="12"/>
      <c r="Q407" s="12"/>
      <c r="R407" s="12"/>
      <c r="S407" s="12"/>
      <c r="T407" s="12"/>
      <c r="U407" s="12"/>
      <c r="V407" s="12"/>
      <c r="W407" s="12"/>
      <c r="X407" s="12"/>
      <c r="Y407" s="12"/>
      <c r="Z407" s="12"/>
      <c r="AA407" s="12"/>
      <c r="AB407" s="12"/>
      <c r="AC407" s="12"/>
      <c r="AD407" s="12"/>
      <c r="AE407" s="12"/>
      <c r="AF407" s="12"/>
      <c r="AG407" s="12"/>
      <c r="AH407" s="12"/>
      <c r="AI407" s="12"/>
      <c r="AJ407" s="12"/>
      <c r="AK407" s="12"/>
      <c r="AL407" s="12"/>
      <c r="AM407" s="12"/>
      <c r="AN407" s="12"/>
      <c r="AO407" s="12"/>
      <c r="AP407" s="12"/>
      <c r="AQ407" s="12"/>
      <c r="AR407" s="12"/>
      <c r="AS407" s="12"/>
      <c r="AT407" s="12"/>
      <c r="AU407" s="12"/>
      <c r="AV407" s="12"/>
      <c r="AW407" s="12"/>
      <c r="AX407" s="12"/>
      <c r="AY407" s="12"/>
      <c r="AZ407" s="12"/>
      <c r="BA407" s="12"/>
      <c r="BB407" s="12"/>
      <c r="BC407" s="12"/>
      <c r="BD407" s="12"/>
      <c r="BE407" s="12"/>
      <c r="BF407" s="12"/>
      <c r="BG407" s="12"/>
      <c r="BH407" s="12"/>
      <c r="BI407" s="12"/>
      <c r="BJ407" s="12"/>
      <c r="BK407" s="12"/>
      <c r="BL407" s="12"/>
      <c r="BM407" s="12"/>
      <c r="BN407" s="12"/>
      <c r="BO407" s="12"/>
      <c r="BP407" s="12"/>
      <c r="BQ407" s="12"/>
      <c r="BR407" s="12"/>
      <c r="BS407" s="12"/>
      <c r="BT407" s="12"/>
      <c r="BU407" s="12"/>
      <c r="BV407" s="12"/>
      <c r="BW407" s="12"/>
      <c r="BX407" s="12"/>
      <c r="BY407" s="12"/>
      <c r="BZ407" s="12"/>
      <c r="CA407" s="12"/>
      <c r="CB407" s="12"/>
      <c r="CC407" s="12"/>
    </row>
    <row r="408" spans="1:81" ht="15.75" x14ac:dyDescent="0.25">
      <c r="A408" s="20"/>
      <c r="B408" s="29"/>
      <c r="C408" s="29"/>
      <c r="D408" s="29"/>
      <c r="E408" s="29"/>
      <c r="F408" s="26"/>
      <c r="G408" s="13"/>
      <c r="H408" s="20"/>
      <c r="I408" s="22"/>
      <c r="J408" s="22"/>
      <c r="K408" s="22"/>
      <c r="L408" s="22"/>
      <c r="M408" s="24"/>
      <c r="N408" s="22"/>
      <c r="O408" s="20"/>
      <c r="P408" s="12"/>
      <c r="Q408" s="12"/>
      <c r="R408" s="12"/>
      <c r="S408" s="12"/>
      <c r="T408" s="12"/>
      <c r="U408" s="12"/>
      <c r="V408" s="12"/>
      <c r="W408" s="12"/>
      <c r="X408" s="12"/>
      <c r="Y408" s="12"/>
      <c r="Z408" s="12"/>
      <c r="AA408" s="12"/>
      <c r="AB408" s="12"/>
      <c r="AC408" s="12"/>
      <c r="AD408" s="12"/>
      <c r="AE408" s="12"/>
      <c r="AF408" s="12"/>
      <c r="AG408" s="12"/>
      <c r="AH408" s="12"/>
      <c r="AI408" s="12"/>
      <c r="AJ408" s="12"/>
      <c r="AK408" s="12"/>
      <c r="AL408" s="12"/>
      <c r="AM408" s="12"/>
      <c r="AN408" s="12"/>
      <c r="AO408" s="12"/>
      <c r="AP408" s="12"/>
      <c r="AQ408" s="12"/>
      <c r="AR408" s="12"/>
      <c r="AS408" s="12"/>
      <c r="AT408" s="12"/>
      <c r="AU408" s="12"/>
      <c r="AV408" s="12"/>
      <c r="AW408" s="12"/>
      <c r="AX408" s="12"/>
      <c r="AY408" s="12"/>
      <c r="AZ408" s="12"/>
      <c r="BA408" s="12"/>
      <c r="BB408" s="12"/>
      <c r="BC408" s="12"/>
      <c r="BD408" s="12"/>
      <c r="BE408" s="12"/>
      <c r="BF408" s="12"/>
      <c r="BG408" s="12"/>
      <c r="BH408" s="12"/>
      <c r="BI408" s="12"/>
      <c r="BJ408" s="12"/>
      <c r="BK408" s="12"/>
      <c r="BL408" s="12"/>
      <c r="BM408" s="12"/>
      <c r="BN408" s="12"/>
      <c r="BO408" s="12"/>
      <c r="BP408" s="12"/>
      <c r="BQ408" s="12"/>
      <c r="BR408" s="12"/>
      <c r="BS408" s="12"/>
      <c r="BT408" s="12"/>
      <c r="BU408" s="12"/>
      <c r="BV408" s="12"/>
      <c r="BW408" s="12"/>
      <c r="BX408" s="12"/>
      <c r="BY408" s="12"/>
      <c r="BZ408" s="12"/>
      <c r="CA408" s="12"/>
      <c r="CB408" s="12"/>
      <c r="CC408" s="12"/>
    </row>
    <row r="409" spans="1:81" ht="15.75" x14ac:dyDescent="0.25">
      <c r="A409" s="20"/>
      <c r="B409" s="29"/>
      <c r="C409" s="29"/>
      <c r="D409" s="29"/>
      <c r="E409" s="29"/>
      <c r="F409" s="26"/>
      <c r="G409" s="13"/>
      <c r="H409" s="20"/>
      <c r="I409" s="22"/>
      <c r="J409" s="22"/>
      <c r="K409" s="22"/>
      <c r="L409" s="22"/>
      <c r="M409" s="24"/>
      <c r="N409" s="22"/>
      <c r="O409" s="20"/>
      <c r="P409" s="12"/>
      <c r="Q409" s="12"/>
      <c r="R409" s="12"/>
      <c r="S409" s="12"/>
      <c r="T409" s="12"/>
      <c r="U409" s="12"/>
      <c r="V409" s="12"/>
      <c r="W409" s="12"/>
      <c r="X409" s="12"/>
      <c r="Y409" s="12"/>
      <c r="Z409" s="12"/>
      <c r="AA409" s="12"/>
      <c r="AB409" s="12"/>
      <c r="AC409" s="12"/>
      <c r="AD409" s="12"/>
      <c r="AE409" s="12"/>
      <c r="AF409" s="12"/>
      <c r="AG409" s="12"/>
      <c r="AH409" s="12"/>
      <c r="AI409" s="12"/>
      <c r="AJ409" s="12"/>
      <c r="AK409" s="12"/>
      <c r="AL409" s="12"/>
      <c r="AM409" s="12"/>
      <c r="AN409" s="12"/>
      <c r="AO409" s="12"/>
      <c r="AP409" s="12"/>
      <c r="AQ409" s="12"/>
      <c r="AR409" s="12"/>
      <c r="AS409" s="12"/>
      <c r="AT409" s="12"/>
      <c r="AU409" s="12"/>
      <c r="AV409" s="12"/>
      <c r="AW409" s="12"/>
      <c r="AX409" s="12"/>
      <c r="AY409" s="12"/>
      <c r="AZ409" s="12"/>
      <c r="BA409" s="12"/>
      <c r="BB409" s="12"/>
      <c r="BC409" s="12"/>
      <c r="BD409" s="12"/>
      <c r="BE409" s="12"/>
      <c r="BF409" s="12"/>
      <c r="BG409" s="12"/>
      <c r="BH409" s="12"/>
      <c r="BI409" s="12"/>
      <c r="BJ409" s="12"/>
      <c r="BK409" s="12"/>
      <c r="BL409" s="12"/>
      <c r="BM409" s="12"/>
      <c r="BN409" s="12"/>
      <c r="BO409" s="12"/>
      <c r="BP409" s="12"/>
      <c r="BQ409" s="12"/>
      <c r="BR409" s="12"/>
      <c r="BS409" s="12"/>
      <c r="BT409" s="12"/>
      <c r="BU409" s="12"/>
      <c r="BV409" s="12"/>
      <c r="BW409" s="12"/>
      <c r="BX409" s="12"/>
      <c r="BY409" s="12"/>
      <c r="BZ409" s="12"/>
      <c r="CA409" s="12"/>
      <c r="CB409" s="12"/>
      <c r="CC409" s="12"/>
    </row>
    <row r="410" spans="1:81" ht="15.75" x14ac:dyDescent="0.25">
      <c r="A410" s="20"/>
      <c r="B410" s="29"/>
      <c r="C410" s="29"/>
      <c r="D410" s="29"/>
      <c r="E410" s="29"/>
      <c r="F410" s="26"/>
      <c r="G410" s="13"/>
      <c r="H410" s="20"/>
      <c r="I410" s="22"/>
      <c r="J410" s="22"/>
      <c r="K410" s="22"/>
      <c r="L410" s="22"/>
      <c r="M410" s="24"/>
      <c r="N410" s="22"/>
      <c r="O410" s="20"/>
      <c r="P410" s="12"/>
      <c r="Q410" s="12"/>
      <c r="R410" s="12"/>
      <c r="S410" s="12"/>
      <c r="T410" s="12"/>
      <c r="U410" s="12"/>
      <c r="V410" s="12"/>
      <c r="W410" s="12"/>
      <c r="X410" s="12"/>
      <c r="Y410" s="12"/>
      <c r="Z410" s="12"/>
      <c r="AA410" s="12"/>
      <c r="AB410" s="12"/>
      <c r="AC410" s="12"/>
      <c r="AD410" s="12"/>
      <c r="AE410" s="12"/>
      <c r="AF410" s="12"/>
      <c r="AG410" s="12"/>
      <c r="AH410" s="12"/>
      <c r="AI410" s="12"/>
      <c r="AJ410" s="12"/>
      <c r="AK410" s="12"/>
      <c r="AL410" s="12"/>
      <c r="AM410" s="12"/>
      <c r="AN410" s="12"/>
      <c r="AO410" s="12"/>
      <c r="AP410" s="12"/>
      <c r="AQ410" s="12"/>
      <c r="AR410" s="12"/>
      <c r="AS410" s="12"/>
      <c r="AT410" s="12"/>
      <c r="AU410" s="12"/>
      <c r="AV410" s="12"/>
      <c r="AW410" s="12"/>
      <c r="AX410" s="12"/>
      <c r="AY410" s="12"/>
      <c r="AZ410" s="12"/>
      <c r="BA410" s="12"/>
      <c r="BB410" s="12"/>
      <c r="BC410" s="12"/>
      <c r="BD410" s="12"/>
      <c r="BE410" s="12"/>
      <c r="BF410" s="12"/>
      <c r="BG410" s="12"/>
      <c r="BH410" s="12"/>
      <c r="BI410" s="12"/>
      <c r="BJ410" s="12"/>
      <c r="BK410" s="12"/>
      <c r="BL410" s="12"/>
      <c r="BM410" s="12"/>
      <c r="BN410" s="12"/>
      <c r="BO410" s="12"/>
      <c r="BP410" s="12"/>
      <c r="BQ410" s="12"/>
      <c r="BR410" s="12"/>
      <c r="BS410" s="12"/>
      <c r="BT410" s="12"/>
      <c r="BU410" s="12"/>
      <c r="BV410" s="12"/>
      <c r="BW410" s="12"/>
      <c r="BX410" s="12"/>
      <c r="BY410" s="12"/>
      <c r="BZ410" s="12"/>
      <c r="CA410" s="12"/>
      <c r="CB410" s="12"/>
      <c r="CC410" s="12"/>
    </row>
    <row r="411" spans="1:81" ht="15.75" x14ac:dyDescent="0.25">
      <c r="A411" s="20"/>
      <c r="B411" s="29"/>
      <c r="C411" s="29"/>
      <c r="D411" s="29"/>
      <c r="E411" s="29"/>
      <c r="F411" s="26"/>
      <c r="G411" s="13"/>
      <c r="H411" s="20"/>
      <c r="I411" s="22"/>
      <c r="J411" s="22"/>
      <c r="K411" s="22"/>
      <c r="L411" s="22"/>
      <c r="M411" s="24"/>
      <c r="N411" s="22"/>
      <c r="O411" s="20"/>
      <c r="P411" s="12"/>
      <c r="Q411" s="12"/>
      <c r="R411" s="12"/>
      <c r="S411" s="12"/>
      <c r="T411" s="12"/>
      <c r="U411" s="12"/>
      <c r="V411" s="12"/>
      <c r="W411" s="12"/>
      <c r="X411" s="12"/>
      <c r="Y411" s="12"/>
      <c r="Z411" s="12"/>
      <c r="AA411" s="12"/>
      <c r="AB411" s="12"/>
      <c r="AC411" s="12"/>
      <c r="AD411" s="12"/>
      <c r="AE411" s="12"/>
      <c r="AF411" s="12"/>
      <c r="AG411" s="12"/>
      <c r="AH411" s="12"/>
      <c r="AI411" s="12"/>
      <c r="AJ411" s="12"/>
      <c r="AK411" s="12"/>
      <c r="AL411" s="12"/>
      <c r="AM411" s="12"/>
      <c r="AN411" s="12"/>
      <c r="AO411" s="12"/>
      <c r="AP411" s="12"/>
      <c r="AQ411" s="12"/>
      <c r="AR411" s="12"/>
      <c r="AS411" s="12"/>
      <c r="AT411" s="12"/>
      <c r="AU411" s="12"/>
      <c r="AV411" s="12"/>
      <c r="AW411" s="12"/>
      <c r="AX411" s="12"/>
      <c r="AY411" s="12"/>
      <c r="AZ411" s="12"/>
      <c r="BA411" s="12"/>
      <c r="BB411" s="12"/>
      <c r="BC411" s="12"/>
      <c r="BD411" s="12"/>
      <c r="BE411" s="12"/>
      <c r="BF411" s="12"/>
      <c r="BG411" s="12"/>
      <c r="BH411" s="12"/>
      <c r="BI411" s="12"/>
      <c r="BJ411" s="12"/>
      <c r="BK411" s="12"/>
      <c r="BL411" s="12"/>
      <c r="BM411" s="12"/>
      <c r="BN411" s="12"/>
      <c r="BO411" s="12"/>
      <c r="BP411" s="12"/>
      <c r="BQ411" s="12"/>
      <c r="BR411" s="12"/>
      <c r="BS411" s="12"/>
      <c r="BT411" s="12"/>
      <c r="BU411" s="12"/>
      <c r="BV411" s="12"/>
      <c r="BW411" s="12"/>
      <c r="BX411" s="12"/>
      <c r="BY411" s="12"/>
      <c r="BZ411" s="12"/>
      <c r="CA411" s="12"/>
      <c r="CB411" s="12"/>
      <c r="CC411" s="12"/>
    </row>
    <row r="412" spans="1:81" ht="15.75" x14ac:dyDescent="0.25">
      <c r="A412" s="20"/>
      <c r="B412" s="29"/>
      <c r="C412" s="29"/>
      <c r="D412" s="29"/>
      <c r="E412" s="29"/>
      <c r="F412" s="26"/>
      <c r="G412" s="13"/>
      <c r="H412" s="20"/>
      <c r="I412" s="22"/>
      <c r="J412" s="22"/>
      <c r="K412" s="22"/>
      <c r="L412" s="22"/>
      <c r="M412" s="24"/>
      <c r="N412" s="22"/>
      <c r="O412" s="20"/>
      <c r="P412" s="12"/>
      <c r="Q412" s="12"/>
      <c r="R412" s="12"/>
      <c r="S412" s="12"/>
      <c r="T412" s="12"/>
      <c r="U412" s="12"/>
      <c r="V412" s="12"/>
      <c r="W412" s="12"/>
      <c r="X412" s="12"/>
      <c r="Y412" s="12"/>
      <c r="Z412" s="12"/>
      <c r="AA412" s="12"/>
      <c r="AB412" s="12"/>
      <c r="AC412" s="12"/>
      <c r="AD412" s="12"/>
      <c r="AE412" s="12"/>
      <c r="AF412" s="12"/>
      <c r="AG412" s="12"/>
      <c r="AH412" s="12"/>
      <c r="AI412" s="12"/>
      <c r="AJ412" s="12"/>
      <c r="AK412" s="12"/>
      <c r="AL412" s="12"/>
      <c r="AM412" s="12"/>
      <c r="AN412" s="12"/>
      <c r="AO412" s="12"/>
      <c r="AP412" s="12"/>
      <c r="AQ412" s="12"/>
      <c r="AR412" s="12"/>
      <c r="AS412" s="12"/>
      <c r="AT412" s="12"/>
      <c r="AU412" s="12"/>
      <c r="AV412" s="12"/>
      <c r="AW412" s="12"/>
      <c r="AX412" s="12"/>
      <c r="AY412" s="12"/>
      <c r="AZ412" s="12"/>
      <c r="BA412" s="12"/>
      <c r="BB412" s="12"/>
      <c r="BC412" s="12"/>
      <c r="BD412" s="12"/>
      <c r="BE412" s="12"/>
      <c r="BF412" s="12"/>
      <c r="BG412" s="12"/>
      <c r="BH412" s="12"/>
      <c r="BI412" s="12"/>
      <c r="BJ412" s="12"/>
      <c r="BK412" s="12"/>
      <c r="BL412" s="12"/>
      <c r="BM412" s="12"/>
      <c r="BN412" s="12"/>
      <c r="BO412" s="12"/>
      <c r="BP412" s="12"/>
      <c r="BQ412" s="12"/>
      <c r="BR412" s="12"/>
      <c r="BS412" s="12"/>
      <c r="BT412" s="12"/>
      <c r="BU412" s="12"/>
      <c r="BV412" s="12"/>
      <c r="BW412" s="12"/>
      <c r="BX412" s="12"/>
      <c r="BY412" s="12"/>
      <c r="BZ412" s="12"/>
      <c r="CA412" s="12"/>
      <c r="CB412" s="12"/>
      <c r="CC412" s="12"/>
    </row>
    <row r="413" spans="1:81" ht="15.75" x14ac:dyDescent="0.25">
      <c r="A413" s="20"/>
      <c r="B413" s="29"/>
      <c r="C413" s="29"/>
      <c r="D413" s="29"/>
      <c r="E413" s="29"/>
      <c r="F413" s="26"/>
      <c r="G413" s="13"/>
      <c r="H413" s="20"/>
      <c r="I413" s="22"/>
      <c r="J413" s="22"/>
      <c r="K413" s="22"/>
      <c r="L413" s="22"/>
      <c r="M413" s="24"/>
      <c r="N413" s="22"/>
      <c r="O413" s="20"/>
      <c r="P413" s="12"/>
      <c r="Q413" s="12"/>
      <c r="R413" s="12"/>
      <c r="S413" s="12"/>
      <c r="T413" s="12"/>
      <c r="U413" s="12"/>
      <c r="V413" s="12"/>
      <c r="W413" s="12"/>
      <c r="X413" s="12"/>
      <c r="Y413" s="12"/>
      <c r="Z413" s="12"/>
      <c r="AA413" s="12"/>
      <c r="AB413" s="12"/>
      <c r="AC413" s="12"/>
      <c r="AD413" s="12"/>
      <c r="AE413" s="12"/>
      <c r="AF413" s="12"/>
      <c r="AG413" s="12"/>
      <c r="AH413" s="12"/>
      <c r="AI413" s="12"/>
      <c r="AJ413" s="12"/>
      <c r="AK413" s="12"/>
      <c r="AL413" s="12"/>
      <c r="AM413" s="12"/>
      <c r="AN413" s="12"/>
      <c r="AO413" s="12"/>
      <c r="AP413" s="12"/>
      <c r="AQ413" s="12"/>
      <c r="AR413" s="12"/>
      <c r="AS413" s="12"/>
      <c r="AT413" s="12"/>
      <c r="AU413" s="12"/>
      <c r="AV413" s="12"/>
      <c r="AW413" s="12"/>
      <c r="AX413" s="12"/>
      <c r="AY413" s="12"/>
      <c r="AZ413" s="12"/>
      <c r="BA413" s="12"/>
      <c r="BB413" s="12"/>
      <c r="BC413" s="12"/>
      <c r="BD413" s="12"/>
      <c r="BE413" s="12"/>
      <c r="BF413" s="12"/>
      <c r="BG413" s="12"/>
      <c r="BH413" s="12"/>
      <c r="BI413" s="12"/>
      <c r="BJ413" s="12"/>
      <c r="BK413" s="12"/>
      <c r="BL413" s="12"/>
      <c r="BM413" s="12"/>
      <c r="BN413" s="12"/>
      <c r="BO413" s="12"/>
      <c r="BP413" s="12"/>
      <c r="BQ413" s="12"/>
      <c r="BR413" s="12"/>
      <c r="BS413" s="12"/>
      <c r="BT413" s="12"/>
      <c r="BU413" s="12"/>
      <c r="BV413" s="12"/>
      <c r="BW413" s="12"/>
      <c r="BX413" s="12"/>
      <c r="BY413" s="12"/>
      <c r="BZ413" s="12"/>
      <c r="CA413" s="12"/>
      <c r="CB413" s="12"/>
      <c r="CC413" s="12"/>
    </row>
    <row r="414" spans="1:81" ht="15.75" x14ac:dyDescent="0.25">
      <c r="A414" s="20"/>
      <c r="B414" s="29"/>
      <c r="C414" s="29"/>
      <c r="D414" s="29"/>
      <c r="E414" s="29"/>
      <c r="F414" s="26"/>
      <c r="G414" s="13"/>
      <c r="H414" s="20"/>
      <c r="I414" s="22"/>
      <c r="J414" s="22"/>
      <c r="K414" s="22"/>
      <c r="L414" s="22"/>
      <c r="M414" s="24"/>
      <c r="N414" s="22"/>
      <c r="O414" s="20"/>
      <c r="P414" s="12"/>
      <c r="Q414" s="12"/>
      <c r="R414" s="12"/>
      <c r="S414" s="12"/>
      <c r="T414" s="12"/>
      <c r="U414" s="12"/>
      <c r="V414" s="12"/>
      <c r="W414" s="12"/>
      <c r="X414" s="12"/>
      <c r="Y414" s="12"/>
      <c r="Z414" s="12"/>
      <c r="AA414" s="12"/>
      <c r="AB414" s="12"/>
      <c r="AC414" s="12"/>
      <c r="AD414" s="12"/>
      <c r="AE414" s="12"/>
      <c r="AF414" s="12"/>
      <c r="AG414" s="12"/>
      <c r="AH414" s="12"/>
      <c r="AI414" s="12"/>
      <c r="AJ414" s="12"/>
      <c r="AK414" s="12"/>
      <c r="AL414" s="12"/>
      <c r="AM414" s="12"/>
      <c r="AN414" s="12"/>
      <c r="AO414" s="12"/>
      <c r="AP414" s="12"/>
      <c r="AQ414" s="12"/>
      <c r="AR414" s="12"/>
      <c r="AS414" s="12"/>
      <c r="AT414" s="12"/>
      <c r="AU414" s="12"/>
      <c r="AV414" s="12"/>
      <c r="AW414" s="12"/>
      <c r="AX414" s="12"/>
      <c r="AY414" s="12"/>
      <c r="AZ414" s="12"/>
      <c r="BA414" s="12"/>
      <c r="BB414" s="12"/>
      <c r="BC414" s="12"/>
      <c r="BD414" s="12"/>
      <c r="BE414" s="12"/>
      <c r="BF414" s="12"/>
      <c r="BG414" s="12"/>
      <c r="BH414" s="12"/>
      <c r="BI414" s="12"/>
      <c r="BJ414" s="12"/>
      <c r="BK414" s="12"/>
      <c r="BL414" s="12"/>
      <c r="BM414" s="12"/>
      <c r="BN414" s="12"/>
      <c r="BO414" s="12"/>
      <c r="BP414" s="12"/>
      <c r="BQ414" s="12"/>
      <c r="BR414" s="12"/>
      <c r="BS414" s="12"/>
      <c r="BT414" s="12"/>
      <c r="BU414" s="12"/>
      <c r="BV414" s="12"/>
      <c r="BW414" s="12"/>
      <c r="BX414" s="12"/>
      <c r="BY414" s="12"/>
      <c r="BZ414" s="12"/>
      <c r="CA414" s="12"/>
      <c r="CB414" s="12"/>
      <c r="CC414" s="12"/>
    </row>
    <row r="415" spans="1:81" ht="15.75" x14ac:dyDescent="0.25">
      <c r="A415" s="20"/>
      <c r="B415" s="29"/>
      <c r="C415" s="29"/>
      <c r="D415" s="29"/>
      <c r="E415" s="29"/>
      <c r="F415" s="26"/>
      <c r="G415" s="13"/>
      <c r="H415" s="20"/>
      <c r="I415" s="22"/>
      <c r="J415" s="22"/>
      <c r="K415" s="22"/>
      <c r="L415" s="22"/>
      <c r="M415" s="24"/>
      <c r="N415" s="22"/>
      <c r="O415" s="20"/>
      <c r="P415" s="12"/>
      <c r="Q415" s="12"/>
      <c r="R415" s="12"/>
      <c r="S415" s="12"/>
      <c r="T415" s="12"/>
      <c r="U415" s="12"/>
      <c r="V415" s="12"/>
      <c r="W415" s="12"/>
      <c r="X415" s="12"/>
      <c r="Y415" s="12"/>
      <c r="Z415" s="12"/>
      <c r="AA415" s="12"/>
      <c r="AB415" s="12"/>
      <c r="AC415" s="12"/>
      <c r="AD415" s="12"/>
      <c r="AE415" s="12"/>
      <c r="AF415" s="12"/>
      <c r="AG415" s="12"/>
      <c r="AH415" s="12"/>
      <c r="AI415" s="12"/>
      <c r="AJ415" s="12"/>
      <c r="AK415" s="12"/>
      <c r="AL415" s="12"/>
      <c r="AM415" s="12"/>
      <c r="AN415" s="12"/>
      <c r="AO415" s="12"/>
      <c r="AP415" s="12"/>
      <c r="AQ415" s="12"/>
      <c r="AR415" s="12"/>
      <c r="AS415" s="12"/>
      <c r="AT415" s="12"/>
      <c r="AU415" s="12"/>
      <c r="AV415" s="12"/>
      <c r="AW415" s="12"/>
      <c r="AX415" s="12"/>
      <c r="AY415" s="12"/>
      <c r="AZ415" s="12"/>
      <c r="BA415" s="12"/>
      <c r="BB415" s="12"/>
      <c r="BC415" s="12"/>
      <c r="BD415" s="12"/>
      <c r="BE415" s="12"/>
      <c r="BF415" s="12"/>
      <c r="BG415" s="12"/>
      <c r="BH415" s="12"/>
      <c r="BI415" s="12"/>
      <c r="BJ415" s="12"/>
      <c r="BK415" s="12"/>
      <c r="BL415" s="12"/>
      <c r="BM415" s="12"/>
      <c r="BN415" s="12"/>
      <c r="BO415" s="12"/>
      <c r="BP415" s="12"/>
      <c r="BQ415" s="12"/>
      <c r="BR415" s="12"/>
      <c r="BS415" s="12"/>
      <c r="BT415" s="12"/>
      <c r="BU415" s="12"/>
      <c r="BV415" s="12"/>
      <c r="BW415" s="12"/>
      <c r="BX415" s="12"/>
      <c r="BY415" s="12"/>
      <c r="BZ415" s="12"/>
      <c r="CA415" s="12"/>
      <c r="CB415" s="12"/>
      <c r="CC415" s="12"/>
    </row>
    <row r="416" spans="1:81" ht="15.75" x14ac:dyDescent="0.25">
      <c r="A416" s="20"/>
      <c r="B416" s="29"/>
      <c r="C416" s="29"/>
      <c r="D416" s="29"/>
      <c r="E416" s="29"/>
      <c r="F416" s="26"/>
      <c r="G416" s="13"/>
      <c r="H416" s="20"/>
      <c r="I416" s="22"/>
      <c r="J416" s="22"/>
      <c r="K416" s="22"/>
      <c r="L416" s="22"/>
      <c r="M416" s="24"/>
      <c r="N416" s="22"/>
      <c r="O416" s="20"/>
      <c r="P416" s="12"/>
      <c r="Q416" s="12"/>
      <c r="R416" s="12"/>
      <c r="S416" s="12"/>
      <c r="T416" s="12"/>
      <c r="U416" s="12"/>
      <c r="V416" s="12"/>
      <c r="W416" s="12"/>
      <c r="X416" s="12"/>
      <c r="Y416" s="12"/>
      <c r="Z416" s="12"/>
      <c r="AA416" s="12"/>
      <c r="AB416" s="12"/>
      <c r="AC416" s="12"/>
      <c r="AD416" s="12"/>
      <c r="AE416" s="12"/>
      <c r="AF416" s="12"/>
      <c r="AG416" s="12"/>
      <c r="AH416" s="12"/>
      <c r="AI416" s="12"/>
      <c r="AJ416" s="12"/>
      <c r="AK416" s="12"/>
      <c r="AL416" s="12"/>
      <c r="AM416" s="12"/>
      <c r="AN416" s="12"/>
      <c r="AO416" s="12"/>
      <c r="AP416" s="12"/>
      <c r="AQ416" s="12"/>
      <c r="AR416" s="12"/>
      <c r="AS416" s="12"/>
      <c r="AT416" s="12"/>
      <c r="AU416" s="12"/>
      <c r="AV416" s="12"/>
      <c r="AW416" s="12"/>
      <c r="AX416" s="12"/>
      <c r="AY416" s="12"/>
      <c r="AZ416" s="12"/>
      <c r="BA416" s="12"/>
      <c r="BB416" s="12"/>
      <c r="BC416" s="12"/>
      <c r="BD416" s="12"/>
      <c r="BE416" s="12"/>
      <c r="BF416" s="12"/>
      <c r="BG416" s="12"/>
      <c r="BH416" s="12"/>
      <c r="BI416" s="12"/>
      <c r="BJ416" s="12"/>
      <c r="BK416" s="12"/>
      <c r="BL416" s="12"/>
      <c r="BM416" s="12"/>
      <c r="BN416" s="12"/>
      <c r="BO416" s="12"/>
      <c r="BP416" s="12"/>
      <c r="BQ416" s="12"/>
      <c r="BR416" s="12"/>
      <c r="BS416" s="12"/>
      <c r="BT416" s="12"/>
      <c r="BU416" s="12"/>
      <c r="BV416" s="12"/>
      <c r="BW416" s="12"/>
      <c r="BX416" s="12"/>
      <c r="BY416" s="12"/>
      <c r="BZ416" s="12"/>
      <c r="CA416" s="12"/>
      <c r="CB416" s="12"/>
      <c r="CC416" s="12"/>
    </row>
    <row r="417" spans="1:81" ht="15.75" x14ac:dyDescent="0.25">
      <c r="A417" s="20"/>
      <c r="B417" s="29"/>
      <c r="C417" s="29"/>
      <c r="D417" s="29"/>
      <c r="E417" s="29"/>
      <c r="F417" s="26"/>
      <c r="G417" s="13"/>
      <c r="H417" s="20"/>
      <c r="I417" s="22"/>
      <c r="J417" s="22"/>
      <c r="K417" s="22"/>
      <c r="L417" s="22"/>
      <c r="M417" s="24"/>
      <c r="N417" s="22"/>
      <c r="O417" s="20"/>
      <c r="P417" s="12"/>
      <c r="Q417" s="12"/>
      <c r="R417" s="12"/>
      <c r="S417" s="12"/>
      <c r="T417" s="12"/>
      <c r="U417" s="12"/>
      <c r="V417" s="12"/>
      <c r="W417" s="12"/>
      <c r="X417" s="12"/>
      <c r="Y417" s="12"/>
      <c r="Z417" s="12"/>
      <c r="AA417" s="12"/>
      <c r="AB417" s="12"/>
      <c r="AC417" s="12"/>
      <c r="AD417" s="12"/>
      <c r="AE417" s="12"/>
      <c r="AF417" s="12"/>
      <c r="AG417" s="12"/>
      <c r="AH417" s="12"/>
      <c r="AI417" s="12"/>
      <c r="AJ417" s="12"/>
      <c r="AK417" s="12"/>
      <c r="AL417" s="12"/>
      <c r="AM417" s="12"/>
      <c r="AN417" s="12"/>
      <c r="AO417" s="12"/>
      <c r="AP417" s="12"/>
      <c r="AQ417" s="12"/>
      <c r="AR417" s="12"/>
      <c r="AS417" s="12"/>
      <c r="AT417" s="12"/>
      <c r="AU417" s="12"/>
      <c r="AV417" s="12"/>
      <c r="AW417" s="12"/>
      <c r="AX417" s="12"/>
      <c r="AY417" s="12"/>
      <c r="AZ417" s="12"/>
      <c r="BA417" s="12"/>
      <c r="BB417" s="12"/>
      <c r="BC417" s="12"/>
      <c r="BD417" s="12"/>
      <c r="BE417" s="12"/>
      <c r="BF417" s="12"/>
      <c r="BG417" s="12"/>
      <c r="BH417" s="12"/>
      <c r="BI417" s="12"/>
      <c r="BJ417" s="12"/>
      <c r="BK417" s="12"/>
      <c r="BL417" s="12"/>
      <c r="BM417" s="12"/>
      <c r="BN417" s="12"/>
      <c r="BO417" s="12"/>
      <c r="BP417" s="12"/>
      <c r="BQ417" s="12"/>
      <c r="BR417" s="12"/>
      <c r="BS417" s="12"/>
      <c r="BT417" s="12"/>
      <c r="BU417" s="12"/>
      <c r="BV417" s="12"/>
      <c r="BW417" s="12"/>
      <c r="BX417" s="12"/>
      <c r="BY417" s="12"/>
      <c r="BZ417" s="12"/>
      <c r="CA417" s="12"/>
      <c r="CB417" s="12"/>
      <c r="CC417" s="12"/>
    </row>
    <row r="418" spans="1:81" ht="15.75" x14ac:dyDescent="0.25">
      <c r="A418" s="20"/>
      <c r="B418" s="29"/>
      <c r="C418" s="29"/>
      <c r="D418" s="29"/>
      <c r="E418" s="29"/>
      <c r="F418" s="26"/>
      <c r="G418" s="13"/>
      <c r="H418" s="20"/>
      <c r="I418" s="22"/>
      <c r="J418" s="22"/>
      <c r="K418" s="22"/>
      <c r="L418" s="22"/>
      <c r="M418" s="24"/>
      <c r="N418" s="22"/>
      <c r="O418" s="20"/>
      <c r="P418" s="12"/>
      <c r="Q418" s="12"/>
      <c r="R418" s="12"/>
      <c r="S418" s="12"/>
      <c r="T418" s="12"/>
      <c r="U418" s="12"/>
      <c r="V418" s="12"/>
      <c r="W418" s="12"/>
      <c r="X418" s="12"/>
      <c r="Y418" s="12"/>
      <c r="Z418" s="12"/>
      <c r="AA418" s="12"/>
      <c r="AB418" s="12"/>
      <c r="AC418" s="12"/>
      <c r="AD418" s="12"/>
      <c r="AE418" s="12"/>
      <c r="AF418" s="12"/>
      <c r="AG418" s="12"/>
      <c r="AH418" s="12"/>
      <c r="AI418" s="12"/>
      <c r="AJ418" s="12"/>
      <c r="AK418" s="12"/>
      <c r="AL418" s="12"/>
      <c r="AM418" s="12"/>
      <c r="AN418" s="12"/>
      <c r="AO418" s="12"/>
      <c r="AP418" s="12"/>
      <c r="AQ418" s="12"/>
      <c r="AR418" s="12"/>
      <c r="AS418" s="12"/>
      <c r="AT418" s="12"/>
      <c r="AU418" s="12"/>
      <c r="AV418" s="12"/>
      <c r="AW418" s="12"/>
      <c r="AX418" s="12"/>
      <c r="AY418" s="12"/>
      <c r="AZ418" s="12"/>
      <c r="BA418" s="12"/>
      <c r="BB418" s="12"/>
      <c r="BC418" s="12"/>
      <c r="BD418" s="12"/>
      <c r="BE418" s="12"/>
      <c r="BF418" s="12"/>
      <c r="BG418" s="12"/>
      <c r="BH418" s="12"/>
      <c r="BI418" s="12"/>
      <c r="BJ418" s="12"/>
      <c r="BK418" s="12"/>
      <c r="BL418" s="12"/>
      <c r="BM418" s="12"/>
      <c r="BN418" s="12"/>
      <c r="BO418" s="12"/>
      <c r="BP418" s="12"/>
      <c r="BQ418" s="12"/>
      <c r="BR418" s="12"/>
      <c r="BS418" s="12"/>
      <c r="BT418" s="12"/>
      <c r="BU418" s="12"/>
      <c r="BV418" s="12"/>
      <c r="BW418" s="12"/>
      <c r="BX418" s="12"/>
      <c r="BY418" s="12"/>
      <c r="BZ418" s="12"/>
      <c r="CA418" s="12"/>
      <c r="CB418" s="12"/>
      <c r="CC418" s="12"/>
    </row>
    <row r="419" spans="1:81" ht="15.75" x14ac:dyDescent="0.25">
      <c r="A419" s="20"/>
      <c r="B419" s="29"/>
      <c r="C419" s="29"/>
      <c r="D419" s="29"/>
      <c r="E419" s="29"/>
      <c r="F419" s="26"/>
      <c r="G419" s="13"/>
      <c r="H419" s="20"/>
      <c r="I419" s="22"/>
      <c r="J419" s="22"/>
      <c r="K419" s="22"/>
      <c r="L419" s="22"/>
      <c r="M419" s="24"/>
      <c r="N419" s="22"/>
      <c r="O419" s="20"/>
      <c r="P419" s="12"/>
      <c r="Q419" s="12"/>
      <c r="R419" s="12"/>
      <c r="S419" s="12"/>
      <c r="T419" s="12"/>
      <c r="U419" s="12"/>
      <c r="V419" s="12"/>
      <c r="W419" s="12"/>
      <c r="X419" s="12"/>
      <c r="Y419" s="12"/>
      <c r="Z419" s="12"/>
      <c r="AA419" s="12"/>
      <c r="AB419" s="12"/>
      <c r="AC419" s="12"/>
      <c r="AD419" s="12"/>
      <c r="AE419" s="12"/>
      <c r="AF419" s="12"/>
      <c r="AG419" s="12"/>
      <c r="AH419" s="12"/>
      <c r="AI419" s="12"/>
      <c r="AJ419" s="12"/>
      <c r="AK419" s="12"/>
      <c r="AL419" s="12"/>
      <c r="AM419" s="12"/>
      <c r="AN419" s="12"/>
      <c r="AO419" s="12"/>
      <c r="AP419" s="12"/>
      <c r="AQ419" s="12"/>
      <c r="AR419" s="12"/>
      <c r="AS419" s="12"/>
      <c r="AT419" s="12"/>
      <c r="AU419" s="12"/>
      <c r="AV419" s="12"/>
      <c r="AW419" s="12"/>
      <c r="AX419" s="12"/>
      <c r="AY419" s="12"/>
      <c r="AZ419" s="12"/>
      <c r="BA419" s="12"/>
      <c r="BB419" s="12"/>
      <c r="BC419" s="12"/>
      <c r="BD419" s="12"/>
      <c r="BE419" s="12"/>
      <c r="BF419" s="12"/>
      <c r="BG419" s="12"/>
      <c r="BH419" s="12"/>
      <c r="BI419" s="12"/>
      <c r="BJ419" s="12"/>
      <c r="BK419" s="12"/>
      <c r="BL419" s="12"/>
      <c r="BM419" s="12"/>
      <c r="BN419" s="12"/>
      <c r="BO419" s="12"/>
      <c r="BP419" s="12"/>
      <c r="BQ419" s="12"/>
      <c r="BR419" s="12"/>
      <c r="BS419" s="12"/>
      <c r="BT419" s="12"/>
      <c r="BU419" s="12"/>
      <c r="BV419" s="12"/>
      <c r="BW419" s="12"/>
      <c r="BX419" s="12"/>
      <c r="BY419" s="12"/>
      <c r="BZ419" s="12"/>
      <c r="CA419" s="12"/>
      <c r="CB419" s="12"/>
      <c r="CC419" s="12"/>
    </row>
    <row r="420" spans="1:81" ht="15.75" x14ac:dyDescent="0.25">
      <c r="A420" s="20"/>
      <c r="B420" s="29"/>
      <c r="C420" s="29"/>
      <c r="D420" s="29"/>
      <c r="E420" s="29"/>
      <c r="F420" s="26"/>
      <c r="G420" s="13"/>
      <c r="H420" s="20"/>
      <c r="I420" s="22"/>
      <c r="J420" s="22"/>
      <c r="K420" s="22"/>
      <c r="L420" s="22"/>
      <c r="M420" s="24"/>
      <c r="N420" s="22"/>
      <c r="O420" s="20"/>
      <c r="P420" s="12"/>
      <c r="Q420" s="12"/>
      <c r="R420" s="12"/>
      <c r="S420" s="12"/>
      <c r="T420" s="12"/>
      <c r="U420" s="12"/>
      <c r="V420" s="12"/>
      <c r="W420" s="12"/>
      <c r="X420" s="12"/>
      <c r="Y420" s="12"/>
      <c r="Z420" s="12"/>
      <c r="AA420" s="12"/>
      <c r="AB420" s="12"/>
      <c r="AC420" s="12"/>
      <c r="AD420" s="12"/>
      <c r="AE420" s="12"/>
      <c r="AF420" s="12"/>
      <c r="AG420" s="12"/>
      <c r="AH420" s="12"/>
      <c r="AI420" s="12"/>
      <c r="AJ420" s="12"/>
      <c r="AK420" s="12"/>
      <c r="AL420" s="12"/>
      <c r="AM420" s="12"/>
      <c r="AN420" s="12"/>
      <c r="AO420" s="12"/>
      <c r="AP420" s="12"/>
      <c r="AQ420" s="12"/>
      <c r="AR420" s="12"/>
      <c r="AS420" s="12"/>
      <c r="AT420" s="12"/>
      <c r="AU420" s="12"/>
      <c r="AV420" s="12"/>
      <c r="AW420" s="12"/>
      <c r="AX420" s="12"/>
      <c r="AY420" s="12"/>
      <c r="AZ420" s="12"/>
      <c r="BA420" s="12"/>
      <c r="BB420" s="12"/>
      <c r="BC420" s="12"/>
      <c r="BD420" s="12"/>
      <c r="BE420" s="12"/>
      <c r="BF420" s="12"/>
      <c r="BG420" s="12"/>
      <c r="BH420" s="12"/>
      <c r="BI420" s="12"/>
      <c r="BJ420" s="12"/>
      <c r="BK420" s="12"/>
      <c r="BL420" s="12"/>
      <c r="BM420" s="12"/>
      <c r="BN420" s="12"/>
      <c r="BO420" s="12"/>
      <c r="BP420" s="12"/>
      <c r="BQ420" s="12"/>
      <c r="BR420" s="12"/>
      <c r="BS420" s="12"/>
      <c r="BT420" s="12"/>
      <c r="BU420" s="12"/>
      <c r="BV420" s="12"/>
      <c r="BW420" s="12"/>
      <c r="BX420" s="12"/>
      <c r="BY420" s="12"/>
      <c r="BZ420" s="12"/>
      <c r="CA420" s="12"/>
      <c r="CB420" s="12"/>
      <c r="CC420" s="12"/>
    </row>
    <row r="421" spans="1:81" ht="15.75" x14ac:dyDescent="0.25">
      <c r="A421" s="20"/>
      <c r="B421" s="29"/>
      <c r="C421" s="29"/>
      <c r="D421" s="29"/>
      <c r="E421" s="29"/>
      <c r="F421" s="26"/>
      <c r="G421" s="13"/>
      <c r="H421" s="20"/>
      <c r="I421" s="22"/>
      <c r="J421" s="22"/>
      <c r="K421" s="22"/>
      <c r="L421" s="22"/>
      <c r="M421" s="24"/>
      <c r="N421" s="22"/>
      <c r="O421" s="20"/>
      <c r="P421" s="12"/>
      <c r="Q421" s="12"/>
      <c r="R421" s="12"/>
      <c r="S421" s="12"/>
      <c r="T421" s="12"/>
      <c r="U421" s="12"/>
      <c r="V421" s="12"/>
      <c r="W421" s="12"/>
      <c r="X421" s="12"/>
      <c r="Y421" s="12"/>
      <c r="Z421" s="12"/>
      <c r="AA421" s="12"/>
      <c r="AB421" s="12"/>
      <c r="AC421" s="12"/>
      <c r="AD421" s="12"/>
      <c r="AE421" s="12"/>
      <c r="AF421" s="12"/>
      <c r="AG421" s="12"/>
      <c r="AH421" s="12"/>
      <c r="AI421" s="12"/>
      <c r="AJ421" s="12"/>
      <c r="AK421" s="12"/>
      <c r="AL421" s="12"/>
      <c r="AM421" s="12"/>
      <c r="AN421" s="12"/>
      <c r="AO421" s="12"/>
      <c r="AP421" s="12"/>
      <c r="AQ421" s="12"/>
      <c r="AR421" s="12"/>
      <c r="AS421" s="12"/>
      <c r="AT421" s="12"/>
      <c r="AU421" s="12"/>
      <c r="AV421" s="12"/>
      <c r="AW421" s="12"/>
      <c r="AX421" s="12"/>
      <c r="AY421" s="12"/>
      <c r="AZ421" s="12"/>
      <c r="BA421" s="12"/>
      <c r="BB421" s="12"/>
      <c r="BC421" s="12"/>
      <c r="BD421" s="12"/>
      <c r="BE421" s="12"/>
      <c r="BF421" s="12"/>
      <c r="BG421" s="12"/>
      <c r="BH421" s="12"/>
      <c r="BI421" s="12"/>
      <c r="BJ421" s="12"/>
      <c r="BK421" s="12"/>
      <c r="BL421" s="12"/>
      <c r="BM421" s="12"/>
      <c r="BN421" s="12"/>
      <c r="BO421" s="12"/>
      <c r="BP421" s="12"/>
      <c r="BQ421" s="12"/>
      <c r="BR421" s="12"/>
      <c r="BS421" s="12"/>
      <c r="BT421" s="12"/>
      <c r="BU421" s="12"/>
      <c r="BV421" s="12"/>
      <c r="BW421" s="12"/>
      <c r="BX421" s="12"/>
      <c r="BY421" s="12"/>
      <c r="BZ421" s="12"/>
      <c r="CA421" s="12"/>
      <c r="CB421" s="12"/>
      <c r="CC421" s="12"/>
    </row>
    <row r="422" spans="1:81" ht="15.75" x14ac:dyDescent="0.25">
      <c r="A422" s="20"/>
      <c r="B422" s="29"/>
      <c r="C422" s="29"/>
      <c r="D422" s="29"/>
      <c r="E422" s="29"/>
      <c r="F422" s="26"/>
      <c r="G422" s="13"/>
      <c r="H422" s="20"/>
      <c r="I422" s="22"/>
      <c r="J422" s="22"/>
      <c r="K422" s="22"/>
      <c r="L422" s="22"/>
      <c r="M422" s="24"/>
      <c r="N422" s="22"/>
      <c r="O422" s="20"/>
      <c r="P422" s="12"/>
      <c r="Q422" s="12"/>
      <c r="R422" s="12"/>
      <c r="S422" s="12"/>
      <c r="T422" s="12"/>
      <c r="U422" s="12"/>
      <c r="V422" s="12"/>
      <c r="W422" s="12"/>
      <c r="X422" s="12"/>
      <c r="Y422" s="12"/>
      <c r="Z422" s="12"/>
      <c r="AA422" s="12"/>
      <c r="AB422" s="12"/>
      <c r="AC422" s="12"/>
      <c r="AD422" s="12"/>
      <c r="AE422" s="12"/>
      <c r="AF422" s="12"/>
      <c r="AG422" s="12"/>
      <c r="AH422" s="12"/>
      <c r="AI422" s="12"/>
      <c r="AJ422" s="12"/>
      <c r="AK422" s="12"/>
      <c r="AL422" s="12"/>
      <c r="AM422" s="12"/>
      <c r="AN422" s="12"/>
      <c r="AO422" s="12"/>
      <c r="AP422" s="12"/>
      <c r="AQ422" s="12"/>
      <c r="AR422" s="12"/>
      <c r="AS422" s="12"/>
      <c r="AT422" s="12"/>
      <c r="AU422" s="12"/>
      <c r="AV422" s="12"/>
      <c r="AW422" s="12"/>
      <c r="AX422" s="12"/>
      <c r="AY422" s="12"/>
      <c r="AZ422" s="12"/>
      <c r="BA422" s="12"/>
      <c r="BB422" s="12"/>
      <c r="BC422" s="12"/>
      <c r="BD422" s="12"/>
      <c r="BE422" s="12"/>
      <c r="BF422" s="12"/>
      <c r="BG422" s="12"/>
      <c r="BH422" s="12"/>
      <c r="BI422" s="12"/>
      <c r="BJ422" s="12"/>
      <c r="BK422" s="12"/>
      <c r="BL422" s="12"/>
      <c r="BM422" s="12"/>
      <c r="BN422" s="12"/>
      <c r="BO422" s="12"/>
      <c r="BP422" s="12"/>
      <c r="BQ422" s="12"/>
      <c r="BR422" s="12"/>
      <c r="BS422" s="12"/>
      <c r="BT422" s="12"/>
      <c r="BU422" s="12"/>
      <c r="BV422" s="12"/>
      <c r="BW422" s="12"/>
      <c r="BX422" s="12"/>
      <c r="BY422" s="12"/>
      <c r="BZ422" s="12"/>
      <c r="CA422" s="12"/>
      <c r="CB422" s="12"/>
      <c r="CC422" s="12"/>
    </row>
    <row r="423" spans="1:81" ht="15.75" x14ac:dyDescent="0.25">
      <c r="A423" s="20"/>
      <c r="B423" s="29"/>
      <c r="C423" s="29"/>
      <c r="D423" s="29"/>
      <c r="E423" s="29"/>
      <c r="F423" s="26"/>
      <c r="G423" s="13"/>
      <c r="H423" s="20"/>
      <c r="I423" s="22"/>
      <c r="J423" s="22"/>
      <c r="K423" s="22"/>
      <c r="L423" s="22"/>
      <c r="M423" s="24"/>
      <c r="N423" s="22"/>
      <c r="O423" s="20"/>
      <c r="P423" s="12"/>
      <c r="Q423" s="12"/>
      <c r="R423" s="12"/>
      <c r="S423" s="12"/>
      <c r="T423" s="12"/>
      <c r="U423" s="12"/>
      <c r="V423" s="12"/>
      <c r="W423" s="12"/>
      <c r="X423" s="12"/>
      <c r="Y423" s="12"/>
      <c r="Z423" s="12"/>
      <c r="AA423" s="12"/>
      <c r="AB423" s="12"/>
      <c r="AC423" s="12"/>
      <c r="AD423" s="12"/>
      <c r="AE423" s="12"/>
      <c r="AF423" s="12"/>
      <c r="AG423" s="12"/>
      <c r="AH423" s="12"/>
      <c r="AI423" s="12"/>
      <c r="AJ423" s="12"/>
      <c r="AK423" s="12"/>
      <c r="AL423" s="12"/>
      <c r="AM423" s="12"/>
      <c r="AN423" s="12"/>
      <c r="AO423" s="12"/>
      <c r="AP423" s="12"/>
      <c r="AQ423" s="12"/>
      <c r="AR423" s="12"/>
      <c r="AS423" s="12"/>
      <c r="AT423" s="12"/>
      <c r="AU423" s="12"/>
      <c r="AV423" s="12"/>
      <c r="AW423" s="12"/>
      <c r="AX423" s="12"/>
      <c r="AY423" s="12"/>
      <c r="AZ423" s="12"/>
      <c r="BA423" s="12"/>
      <c r="BB423" s="12"/>
      <c r="BC423" s="12"/>
      <c r="BD423" s="12"/>
      <c r="BE423" s="12"/>
      <c r="BF423" s="12"/>
      <c r="BG423" s="12"/>
      <c r="BH423" s="12"/>
      <c r="BI423" s="12"/>
      <c r="BJ423" s="12"/>
      <c r="BK423" s="12"/>
      <c r="BL423" s="12"/>
      <c r="BM423" s="12"/>
      <c r="BN423" s="12"/>
      <c r="BO423" s="12"/>
      <c r="BP423" s="12"/>
      <c r="BQ423" s="12"/>
      <c r="BR423" s="12"/>
      <c r="BS423" s="12"/>
      <c r="BT423" s="12"/>
      <c r="BU423" s="12"/>
      <c r="BV423" s="12"/>
      <c r="BW423" s="12"/>
      <c r="BX423" s="12"/>
      <c r="BY423" s="12"/>
      <c r="BZ423" s="12"/>
      <c r="CA423" s="12"/>
      <c r="CB423" s="12"/>
      <c r="CC423" s="12"/>
    </row>
    <row r="424" spans="1:81" ht="15.75" x14ac:dyDescent="0.25">
      <c r="A424" s="20"/>
      <c r="B424" s="29"/>
      <c r="C424" s="29"/>
      <c r="D424" s="29"/>
      <c r="E424" s="29"/>
      <c r="F424" s="26"/>
      <c r="G424" s="13"/>
      <c r="H424" s="20"/>
      <c r="I424" s="22"/>
      <c r="J424" s="22"/>
      <c r="K424" s="22"/>
      <c r="L424" s="22"/>
      <c r="M424" s="24"/>
      <c r="N424" s="22"/>
      <c r="O424" s="20"/>
      <c r="P424" s="12"/>
      <c r="Q424" s="12"/>
      <c r="R424" s="12"/>
      <c r="S424" s="12"/>
      <c r="T424" s="12"/>
      <c r="U424" s="12"/>
      <c r="V424" s="12"/>
      <c r="W424" s="12"/>
      <c r="X424" s="12"/>
      <c r="Y424" s="12"/>
      <c r="Z424" s="12"/>
      <c r="AA424" s="12"/>
      <c r="AB424" s="12"/>
      <c r="AC424" s="12"/>
      <c r="AD424" s="12"/>
      <c r="AE424" s="12"/>
      <c r="AF424" s="12"/>
      <c r="AG424" s="12"/>
      <c r="AH424" s="12"/>
      <c r="AI424" s="12"/>
      <c r="AJ424" s="12"/>
      <c r="AK424" s="12"/>
      <c r="AL424" s="12"/>
      <c r="AM424" s="12"/>
      <c r="AN424" s="12"/>
      <c r="AO424" s="12"/>
      <c r="AP424" s="12"/>
      <c r="AQ424" s="12"/>
      <c r="AR424" s="12"/>
      <c r="AS424" s="12"/>
      <c r="AT424" s="12"/>
      <c r="AU424" s="12"/>
      <c r="AV424" s="12"/>
      <c r="AW424" s="12"/>
      <c r="AX424" s="12"/>
      <c r="AY424" s="12"/>
      <c r="AZ424" s="12"/>
      <c r="BA424" s="12"/>
      <c r="BB424" s="12"/>
      <c r="BC424" s="12"/>
      <c r="BD424" s="12"/>
      <c r="BE424" s="12"/>
      <c r="BF424" s="12"/>
      <c r="BG424" s="12"/>
      <c r="BH424" s="12"/>
      <c r="BI424" s="12"/>
      <c r="BJ424" s="12"/>
      <c r="BK424" s="12"/>
      <c r="BL424" s="12"/>
      <c r="BM424" s="12"/>
      <c r="BN424" s="12"/>
      <c r="BO424" s="12"/>
      <c r="BP424" s="12"/>
      <c r="BQ424" s="12"/>
      <c r="BR424" s="12"/>
      <c r="BS424" s="12"/>
      <c r="BT424" s="12"/>
      <c r="BU424" s="12"/>
      <c r="BV424" s="12"/>
      <c r="BW424" s="12"/>
      <c r="BX424" s="12"/>
      <c r="BY424" s="12"/>
      <c r="BZ424" s="12"/>
      <c r="CA424" s="12"/>
      <c r="CB424" s="12"/>
      <c r="CC424" s="12"/>
    </row>
    <row r="425" spans="1:81" ht="15.75" x14ac:dyDescent="0.25">
      <c r="A425" s="20"/>
      <c r="B425" s="29"/>
      <c r="C425" s="29"/>
      <c r="D425" s="29"/>
      <c r="E425" s="29"/>
      <c r="F425" s="26"/>
      <c r="G425" s="13"/>
      <c r="H425" s="20"/>
      <c r="I425" s="22"/>
      <c r="J425" s="22"/>
      <c r="K425" s="22"/>
      <c r="L425" s="22"/>
      <c r="M425" s="24"/>
      <c r="N425" s="22"/>
      <c r="O425" s="20"/>
      <c r="P425" s="12"/>
      <c r="Q425" s="12"/>
      <c r="R425" s="12"/>
      <c r="S425" s="12"/>
      <c r="T425" s="12"/>
      <c r="U425" s="12"/>
      <c r="V425" s="12"/>
      <c r="W425" s="12"/>
      <c r="X425" s="12"/>
      <c r="Y425" s="12"/>
      <c r="Z425" s="12"/>
      <c r="AA425" s="12"/>
      <c r="AB425" s="12"/>
      <c r="AC425" s="12"/>
      <c r="AD425" s="12"/>
      <c r="AE425" s="12"/>
      <c r="AF425" s="12"/>
      <c r="AG425" s="12"/>
      <c r="AH425" s="12"/>
      <c r="AI425" s="12"/>
      <c r="AJ425" s="12"/>
      <c r="AK425" s="12"/>
      <c r="AL425" s="12"/>
      <c r="AM425" s="12"/>
      <c r="AN425" s="12"/>
      <c r="AO425" s="12"/>
      <c r="AP425" s="12"/>
      <c r="AQ425" s="12"/>
      <c r="AR425" s="12"/>
      <c r="AS425" s="12"/>
      <c r="AT425" s="12"/>
      <c r="AU425" s="12"/>
      <c r="AV425" s="12"/>
      <c r="AW425" s="12"/>
      <c r="AX425" s="12"/>
      <c r="AY425" s="12"/>
      <c r="AZ425" s="12"/>
      <c r="BA425" s="12"/>
      <c r="BB425" s="12"/>
      <c r="BC425" s="12"/>
      <c r="BD425" s="12"/>
      <c r="BE425" s="12"/>
      <c r="BF425" s="12"/>
      <c r="BG425" s="12"/>
      <c r="BH425" s="12"/>
      <c r="BI425" s="12"/>
      <c r="BJ425" s="12"/>
      <c r="BK425" s="12"/>
      <c r="BL425" s="12"/>
      <c r="BM425" s="12"/>
      <c r="BN425" s="12"/>
      <c r="BO425" s="12"/>
      <c r="BP425" s="12"/>
      <c r="BQ425" s="12"/>
      <c r="BR425" s="12"/>
      <c r="BS425" s="12"/>
      <c r="BT425" s="12"/>
      <c r="BU425" s="12"/>
      <c r="BV425" s="12"/>
      <c r="BW425" s="12"/>
      <c r="BX425" s="12"/>
      <c r="BY425" s="12"/>
      <c r="BZ425" s="12"/>
      <c r="CA425" s="12"/>
      <c r="CB425" s="12"/>
      <c r="CC425" s="12"/>
    </row>
    <row r="426" spans="1:81" ht="15.75" x14ac:dyDescent="0.25">
      <c r="A426" s="20"/>
      <c r="B426" s="29"/>
      <c r="C426" s="29"/>
      <c r="D426" s="29"/>
      <c r="E426" s="29"/>
      <c r="F426" s="26"/>
      <c r="G426" s="13"/>
      <c r="H426" s="20"/>
      <c r="I426" s="22"/>
      <c r="J426" s="22"/>
      <c r="K426" s="22"/>
      <c r="L426" s="22"/>
      <c r="M426" s="24"/>
      <c r="N426" s="22"/>
      <c r="O426" s="20"/>
      <c r="P426" s="12"/>
      <c r="Q426" s="12"/>
      <c r="R426" s="12"/>
      <c r="S426" s="12"/>
      <c r="T426" s="12"/>
      <c r="U426" s="12"/>
      <c r="V426" s="12"/>
      <c r="W426" s="12"/>
      <c r="X426" s="12"/>
      <c r="Y426" s="12"/>
      <c r="Z426" s="12"/>
      <c r="AA426" s="12"/>
      <c r="AB426" s="12"/>
      <c r="AC426" s="12"/>
      <c r="AD426" s="12"/>
      <c r="AE426" s="12"/>
      <c r="AF426" s="12"/>
      <c r="AG426" s="12"/>
      <c r="AH426" s="12"/>
      <c r="AI426" s="12"/>
      <c r="AJ426" s="12"/>
      <c r="AK426" s="12"/>
      <c r="AL426" s="12"/>
      <c r="AM426" s="12"/>
      <c r="AN426" s="12"/>
      <c r="AO426" s="12"/>
      <c r="AP426" s="12"/>
      <c r="AQ426" s="12"/>
      <c r="AR426" s="12"/>
      <c r="AS426" s="12"/>
      <c r="AT426" s="12"/>
      <c r="AU426" s="12"/>
      <c r="AV426" s="12"/>
      <c r="AW426" s="12"/>
      <c r="AX426" s="12"/>
      <c r="AY426" s="12"/>
      <c r="AZ426" s="12"/>
      <c r="BA426" s="12"/>
      <c r="BB426" s="12"/>
      <c r="BC426" s="12"/>
      <c r="BD426" s="12"/>
      <c r="BE426" s="12"/>
      <c r="BF426" s="12"/>
      <c r="BG426" s="12"/>
      <c r="BH426" s="12"/>
      <c r="BI426" s="12"/>
      <c r="BJ426" s="12"/>
      <c r="BK426" s="12"/>
      <c r="BL426" s="12"/>
      <c r="BM426" s="12"/>
      <c r="BN426" s="12"/>
      <c r="BO426" s="12"/>
      <c r="BP426" s="12"/>
      <c r="BQ426" s="12"/>
      <c r="BR426" s="12"/>
      <c r="BS426" s="12"/>
      <c r="BT426" s="12"/>
      <c r="BU426" s="12"/>
      <c r="BV426" s="12"/>
      <c r="BW426" s="12"/>
      <c r="BX426" s="12"/>
      <c r="BY426" s="12"/>
      <c r="BZ426" s="12"/>
      <c r="CA426" s="12"/>
      <c r="CB426" s="12"/>
      <c r="CC426" s="12"/>
    </row>
    <row r="427" spans="1:81" ht="15.75" x14ac:dyDescent="0.25">
      <c r="A427" s="20"/>
      <c r="B427" s="29"/>
      <c r="C427" s="29"/>
      <c r="D427" s="29"/>
      <c r="E427" s="29"/>
      <c r="F427" s="26"/>
      <c r="G427" s="13"/>
      <c r="H427" s="20"/>
      <c r="I427" s="22"/>
      <c r="J427" s="22"/>
      <c r="K427" s="22"/>
      <c r="L427" s="22"/>
      <c r="M427" s="24"/>
      <c r="N427" s="22"/>
      <c r="O427" s="20"/>
      <c r="P427" s="12"/>
      <c r="Q427" s="12"/>
      <c r="R427" s="12"/>
      <c r="S427" s="12"/>
      <c r="T427" s="12"/>
      <c r="U427" s="12"/>
      <c r="V427" s="12"/>
      <c r="W427" s="12"/>
      <c r="X427" s="12"/>
      <c r="Y427" s="12"/>
      <c r="Z427" s="12"/>
      <c r="AA427" s="12"/>
      <c r="AB427" s="12"/>
      <c r="AC427" s="12"/>
      <c r="AD427" s="12"/>
      <c r="AE427" s="12"/>
      <c r="AF427" s="12"/>
      <c r="AG427" s="12"/>
      <c r="AH427" s="12"/>
      <c r="AI427" s="12"/>
      <c r="AJ427" s="12"/>
      <c r="AK427" s="12"/>
      <c r="AL427" s="12"/>
      <c r="AM427" s="12"/>
      <c r="AN427" s="12"/>
      <c r="AO427" s="12"/>
      <c r="AP427" s="12"/>
      <c r="AQ427" s="12"/>
      <c r="AR427" s="12"/>
      <c r="AS427" s="12"/>
      <c r="AT427" s="12"/>
      <c r="AU427" s="12"/>
      <c r="AV427" s="12"/>
      <c r="AW427" s="12"/>
      <c r="AX427" s="12"/>
      <c r="AY427" s="12"/>
      <c r="AZ427" s="12"/>
      <c r="BA427" s="12"/>
      <c r="BB427" s="12"/>
      <c r="BC427" s="12"/>
      <c r="BD427" s="12"/>
      <c r="BE427" s="12"/>
      <c r="BF427" s="12"/>
      <c r="BG427" s="12"/>
      <c r="BH427" s="12"/>
      <c r="BI427" s="12"/>
      <c r="BJ427" s="12"/>
      <c r="BK427" s="12"/>
      <c r="BL427" s="12"/>
      <c r="BM427" s="12"/>
      <c r="BN427" s="12"/>
      <c r="BO427" s="12"/>
      <c r="BP427" s="12"/>
      <c r="BQ427" s="12"/>
      <c r="BR427" s="12"/>
      <c r="BS427" s="12"/>
      <c r="BT427" s="12"/>
      <c r="BU427" s="12"/>
      <c r="BV427" s="12"/>
      <c r="BW427" s="12"/>
      <c r="BX427" s="12"/>
      <c r="BY427" s="12"/>
      <c r="BZ427" s="12"/>
      <c r="CA427" s="12"/>
      <c r="CB427" s="12"/>
      <c r="CC427" s="12"/>
    </row>
    <row r="428" spans="1:81" ht="15.75" x14ac:dyDescent="0.25">
      <c r="A428" s="20"/>
      <c r="B428" s="29"/>
      <c r="C428" s="29"/>
      <c r="D428" s="29"/>
      <c r="E428" s="29"/>
      <c r="F428" s="26"/>
      <c r="G428" s="13"/>
      <c r="H428" s="20"/>
      <c r="I428" s="22"/>
      <c r="J428" s="22"/>
      <c r="K428" s="22"/>
      <c r="L428" s="22"/>
      <c r="M428" s="24"/>
      <c r="N428" s="22"/>
      <c r="O428" s="20"/>
      <c r="P428" s="12"/>
      <c r="Q428" s="12"/>
      <c r="R428" s="12"/>
      <c r="S428" s="12"/>
      <c r="T428" s="12"/>
      <c r="U428" s="12"/>
      <c r="V428" s="12"/>
      <c r="W428" s="12"/>
      <c r="X428" s="12"/>
      <c r="Y428" s="12"/>
      <c r="Z428" s="12"/>
      <c r="AA428" s="12"/>
      <c r="AB428" s="12"/>
      <c r="AC428" s="12"/>
      <c r="AD428" s="12"/>
      <c r="AE428" s="12"/>
      <c r="AF428" s="12"/>
      <c r="AG428" s="12"/>
      <c r="AH428" s="12"/>
      <c r="AI428" s="12"/>
      <c r="AJ428" s="12"/>
      <c r="AK428" s="12"/>
      <c r="AL428" s="12"/>
      <c r="AM428" s="12"/>
      <c r="AN428" s="12"/>
      <c r="AO428" s="12"/>
      <c r="AP428" s="12"/>
      <c r="AQ428" s="12"/>
      <c r="AR428" s="12"/>
      <c r="AS428" s="12"/>
      <c r="AT428" s="12"/>
      <c r="AU428" s="12"/>
      <c r="AV428" s="12"/>
      <c r="AW428" s="12"/>
      <c r="AX428" s="12"/>
      <c r="AY428" s="12"/>
      <c r="AZ428" s="12"/>
      <c r="BA428" s="12"/>
      <c r="BB428" s="12"/>
      <c r="BC428" s="12"/>
      <c r="BD428" s="12"/>
      <c r="BE428" s="12"/>
      <c r="BF428" s="12"/>
      <c r="BG428" s="12"/>
      <c r="BH428" s="12"/>
      <c r="BI428" s="12"/>
      <c r="BJ428" s="12"/>
      <c r="BK428" s="12"/>
      <c r="BL428" s="12"/>
      <c r="BM428" s="12"/>
      <c r="BN428" s="12"/>
      <c r="BO428" s="12"/>
      <c r="BP428" s="12"/>
      <c r="BQ428" s="12"/>
      <c r="BR428" s="12"/>
      <c r="BS428" s="12"/>
      <c r="BT428" s="12"/>
      <c r="BU428" s="12"/>
      <c r="BV428" s="12"/>
      <c r="BW428" s="12"/>
      <c r="BX428" s="12"/>
      <c r="BY428" s="12"/>
      <c r="BZ428" s="12"/>
      <c r="CA428" s="12"/>
      <c r="CB428" s="12"/>
      <c r="CC428" s="12"/>
    </row>
    <row r="429" spans="1:81" ht="15.75" x14ac:dyDescent="0.25">
      <c r="A429" s="20"/>
      <c r="B429" s="29"/>
      <c r="C429" s="29"/>
      <c r="D429" s="29"/>
      <c r="E429" s="29"/>
      <c r="F429" s="26"/>
      <c r="G429" s="13"/>
      <c r="H429" s="20"/>
      <c r="I429" s="22"/>
      <c r="J429" s="22"/>
      <c r="K429" s="22"/>
      <c r="L429" s="22"/>
      <c r="M429" s="24"/>
      <c r="N429" s="22"/>
      <c r="O429" s="20"/>
      <c r="P429" s="12"/>
      <c r="Q429" s="12"/>
      <c r="R429" s="12"/>
      <c r="S429" s="12"/>
      <c r="T429" s="12"/>
      <c r="U429" s="12"/>
      <c r="V429" s="12"/>
      <c r="W429" s="12"/>
      <c r="X429" s="12"/>
      <c r="Y429" s="12"/>
      <c r="Z429" s="12"/>
      <c r="AA429" s="12"/>
      <c r="AB429" s="12"/>
      <c r="AC429" s="12"/>
      <c r="AD429" s="12"/>
      <c r="AE429" s="12"/>
      <c r="AF429" s="12"/>
      <c r="AG429" s="12"/>
      <c r="AH429" s="12"/>
      <c r="AI429" s="12"/>
      <c r="AJ429" s="12"/>
      <c r="AK429" s="12"/>
      <c r="AL429" s="12"/>
      <c r="AM429" s="12"/>
      <c r="AN429" s="12"/>
      <c r="AO429" s="12"/>
      <c r="AP429" s="12"/>
      <c r="AQ429" s="12"/>
      <c r="AR429" s="12"/>
      <c r="AS429" s="12"/>
      <c r="AT429" s="12"/>
      <c r="AU429" s="12"/>
      <c r="AV429" s="12"/>
      <c r="AW429" s="12"/>
      <c r="AX429" s="12"/>
      <c r="AY429" s="12"/>
      <c r="AZ429" s="12"/>
      <c r="BA429" s="12"/>
      <c r="BB429" s="12"/>
      <c r="BC429" s="12"/>
      <c r="BD429" s="12"/>
      <c r="BE429" s="12"/>
      <c r="BF429" s="12"/>
      <c r="BG429" s="12"/>
      <c r="BH429" s="12"/>
      <c r="BI429" s="12"/>
      <c r="BJ429" s="12"/>
      <c r="BK429" s="12"/>
      <c r="BL429" s="12"/>
      <c r="BM429" s="12"/>
      <c r="BN429" s="12"/>
      <c r="BO429" s="12"/>
      <c r="BP429" s="12"/>
      <c r="BQ429" s="12"/>
      <c r="BR429" s="12"/>
      <c r="BS429" s="12"/>
      <c r="BT429" s="12"/>
      <c r="BU429" s="12"/>
      <c r="BV429" s="12"/>
      <c r="BW429" s="12"/>
      <c r="BX429" s="12"/>
      <c r="BY429" s="12"/>
      <c r="BZ429" s="12"/>
      <c r="CA429" s="12"/>
      <c r="CB429" s="12"/>
      <c r="CC429" s="12"/>
    </row>
    <row r="430" spans="1:81" ht="15.75" x14ac:dyDescent="0.25">
      <c r="A430" s="20"/>
      <c r="B430" s="29"/>
      <c r="C430" s="29"/>
      <c r="D430" s="29"/>
      <c r="E430" s="29"/>
      <c r="F430" s="26"/>
      <c r="G430" s="13"/>
      <c r="H430" s="20"/>
      <c r="I430" s="22"/>
      <c r="J430" s="22"/>
      <c r="K430" s="22"/>
      <c r="L430" s="22"/>
      <c r="M430" s="24"/>
      <c r="N430" s="22"/>
      <c r="O430" s="20"/>
      <c r="P430" s="12"/>
      <c r="Q430" s="12"/>
      <c r="R430" s="12"/>
      <c r="S430" s="12"/>
      <c r="T430" s="12"/>
      <c r="U430" s="12"/>
      <c r="V430" s="12"/>
      <c r="W430" s="12"/>
      <c r="X430" s="12"/>
      <c r="Y430" s="12"/>
      <c r="Z430" s="12"/>
      <c r="AA430" s="12"/>
      <c r="AB430" s="12"/>
      <c r="AC430" s="12"/>
      <c r="AD430" s="12"/>
      <c r="AE430" s="12"/>
      <c r="AF430" s="12"/>
      <c r="AG430" s="12"/>
      <c r="AH430" s="12"/>
      <c r="AI430" s="12"/>
      <c r="AJ430" s="12"/>
      <c r="AK430" s="12"/>
      <c r="AL430" s="12"/>
      <c r="AM430" s="12"/>
      <c r="AN430" s="12"/>
      <c r="AO430" s="12"/>
      <c r="AP430" s="12"/>
      <c r="AQ430" s="12"/>
      <c r="AR430" s="12"/>
      <c r="AS430" s="12"/>
      <c r="AT430" s="12"/>
      <c r="AU430" s="12"/>
      <c r="AV430" s="12"/>
      <c r="AW430" s="12"/>
      <c r="AX430" s="12"/>
      <c r="AY430" s="12"/>
      <c r="AZ430" s="12"/>
      <c r="BA430" s="12"/>
      <c r="BB430" s="12"/>
      <c r="BC430" s="12"/>
      <c r="BD430" s="12"/>
      <c r="BE430" s="12"/>
      <c r="BF430" s="12"/>
      <c r="BG430" s="12"/>
      <c r="BH430" s="12"/>
      <c r="BI430" s="12"/>
      <c r="BJ430" s="12"/>
      <c r="BK430" s="12"/>
      <c r="BL430" s="12"/>
      <c r="BM430" s="12"/>
      <c r="BN430" s="12"/>
      <c r="BO430" s="12"/>
      <c r="BP430" s="12"/>
      <c r="BQ430" s="12"/>
      <c r="BR430" s="12"/>
      <c r="BS430" s="12"/>
      <c r="BT430" s="12"/>
      <c r="BU430" s="12"/>
      <c r="BV430" s="12"/>
      <c r="BW430" s="12"/>
      <c r="BX430" s="12"/>
      <c r="BY430" s="12"/>
      <c r="BZ430" s="12"/>
      <c r="CA430" s="12"/>
      <c r="CB430" s="12"/>
      <c r="CC430" s="12"/>
    </row>
    <row r="431" spans="1:81" ht="15.75" x14ac:dyDescent="0.25">
      <c r="A431" s="20"/>
      <c r="B431" s="29"/>
      <c r="C431" s="29"/>
      <c r="D431" s="29"/>
      <c r="E431" s="29"/>
      <c r="F431" s="26"/>
      <c r="G431" s="13"/>
      <c r="H431" s="20"/>
      <c r="I431" s="22"/>
      <c r="J431" s="22"/>
      <c r="K431" s="22"/>
      <c r="L431" s="22"/>
      <c r="M431" s="24"/>
      <c r="N431" s="22"/>
      <c r="O431" s="20"/>
      <c r="P431" s="12"/>
      <c r="Q431" s="12"/>
      <c r="R431" s="12"/>
      <c r="S431" s="12"/>
      <c r="T431" s="12"/>
      <c r="U431" s="12"/>
      <c r="V431" s="12"/>
      <c r="W431" s="12"/>
      <c r="X431" s="12"/>
      <c r="Y431" s="12"/>
      <c r="Z431" s="12"/>
      <c r="AA431" s="12"/>
      <c r="AB431" s="12"/>
      <c r="AC431" s="12"/>
      <c r="AD431" s="12"/>
      <c r="AE431" s="12"/>
      <c r="AF431" s="12"/>
      <c r="AG431" s="12"/>
      <c r="AH431" s="12"/>
      <c r="AI431" s="12"/>
      <c r="AJ431" s="12"/>
      <c r="AK431" s="12"/>
      <c r="AL431" s="12"/>
      <c r="AM431" s="12"/>
      <c r="AN431" s="12"/>
      <c r="AO431" s="12"/>
      <c r="AP431" s="12"/>
      <c r="AQ431" s="12"/>
      <c r="AR431" s="12"/>
      <c r="AS431" s="12"/>
      <c r="AT431" s="12"/>
      <c r="AU431" s="12"/>
      <c r="AV431" s="12"/>
      <c r="AW431" s="12"/>
      <c r="AX431" s="12"/>
      <c r="AY431" s="12"/>
      <c r="AZ431" s="12"/>
      <c r="BA431" s="12"/>
      <c r="BB431" s="12"/>
      <c r="BC431" s="12"/>
      <c r="BD431" s="12"/>
      <c r="BE431" s="12"/>
      <c r="BF431" s="12"/>
      <c r="BG431" s="12"/>
      <c r="BH431" s="12"/>
      <c r="BI431" s="12"/>
      <c r="BJ431" s="12"/>
      <c r="BK431" s="12"/>
      <c r="BL431" s="12"/>
      <c r="BM431" s="12"/>
      <c r="BN431" s="12"/>
      <c r="BO431" s="12"/>
      <c r="BP431" s="12"/>
      <c r="BQ431" s="12"/>
      <c r="BR431" s="12"/>
      <c r="BS431" s="12"/>
      <c r="BT431" s="12"/>
      <c r="BU431" s="12"/>
      <c r="BV431" s="12"/>
      <c r="BW431" s="12"/>
      <c r="BX431" s="12"/>
      <c r="BY431" s="12"/>
      <c r="BZ431" s="12"/>
      <c r="CA431" s="12"/>
      <c r="CB431" s="12"/>
      <c r="CC431" s="12"/>
    </row>
    <row r="432" spans="1:81" ht="15.75" x14ac:dyDescent="0.25">
      <c r="A432" s="20"/>
      <c r="B432" s="29"/>
      <c r="C432" s="29"/>
      <c r="D432" s="29"/>
      <c r="E432" s="29"/>
      <c r="F432" s="26"/>
      <c r="G432" s="13"/>
      <c r="H432" s="20"/>
      <c r="I432" s="22"/>
      <c r="J432" s="22"/>
      <c r="K432" s="22"/>
      <c r="L432" s="22"/>
      <c r="M432" s="24"/>
      <c r="N432" s="22"/>
      <c r="O432" s="20"/>
      <c r="P432" s="12"/>
      <c r="Q432" s="12"/>
      <c r="R432" s="12"/>
      <c r="S432" s="12"/>
      <c r="T432" s="12"/>
      <c r="U432" s="12"/>
      <c r="V432" s="12"/>
      <c r="W432" s="12"/>
      <c r="X432" s="12"/>
      <c r="Y432" s="12"/>
      <c r="Z432" s="12"/>
      <c r="AA432" s="12"/>
      <c r="AB432" s="12"/>
      <c r="AC432" s="12"/>
      <c r="AD432" s="12"/>
      <c r="AE432" s="12"/>
      <c r="AF432" s="12"/>
      <c r="AG432" s="12"/>
      <c r="AH432" s="12"/>
      <c r="AI432" s="12"/>
      <c r="AJ432" s="12"/>
      <c r="AK432" s="12"/>
      <c r="AL432" s="12"/>
      <c r="AM432" s="12"/>
      <c r="AN432" s="12"/>
      <c r="AO432" s="12"/>
      <c r="AP432" s="12"/>
      <c r="AQ432" s="12"/>
      <c r="AR432" s="12"/>
      <c r="AS432" s="12"/>
      <c r="AT432" s="12"/>
      <c r="AU432" s="12"/>
      <c r="AV432" s="12"/>
      <c r="AW432" s="12"/>
      <c r="AX432" s="12"/>
      <c r="AY432" s="12"/>
      <c r="AZ432" s="12"/>
      <c r="BA432" s="12"/>
      <c r="BB432" s="12"/>
      <c r="BC432" s="12"/>
      <c r="BD432" s="12"/>
      <c r="BE432" s="12"/>
      <c r="BF432" s="12"/>
      <c r="BG432" s="12"/>
      <c r="BH432" s="12"/>
      <c r="BI432" s="12"/>
      <c r="BJ432" s="12"/>
      <c r="BK432" s="12"/>
      <c r="BL432" s="12"/>
      <c r="BM432" s="12"/>
      <c r="BN432" s="12"/>
      <c r="BO432" s="12"/>
      <c r="BP432" s="12"/>
      <c r="BQ432" s="12"/>
      <c r="BR432" s="12"/>
      <c r="BS432" s="12"/>
      <c r="BT432" s="12"/>
      <c r="BU432" s="12"/>
      <c r="BV432" s="12"/>
      <c r="BW432" s="12"/>
      <c r="BX432" s="12"/>
      <c r="BY432" s="12"/>
      <c r="BZ432" s="12"/>
      <c r="CA432" s="12"/>
      <c r="CB432" s="12"/>
      <c r="CC432" s="12"/>
    </row>
    <row r="433" spans="1:81" ht="15.75" x14ac:dyDescent="0.25">
      <c r="A433" s="20"/>
      <c r="B433" s="29"/>
      <c r="C433" s="29"/>
      <c r="D433" s="29"/>
      <c r="E433" s="29"/>
      <c r="F433" s="26"/>
      <c r="G433" s="13"/>
      <c r="H433" s="20"/>
      <c r="I433" s="22"/>
      <c r="J433" s="22"/>
      <c r="K433" s="22"/>
      <c r="L433" s="22"/>
      <c r="M433" s="24"/>
      <c r="N433" s="22"/>
      <c r="O433" s="20"/>
      <c r="P433" s="12"/>
      <c r="Q433" s="12"/>
      <c r="R433" s="12"/>
      <c r="S433" s="12"/>
      <c r="T433" s="12"/>
      <c r="U433" s="12"/>
      <c r="V433" s="12"/>
      <c r="W433" s="12"/>
      <c r="X433" s="12"/>
      <c r="Y433" s="12"/>
      <c r="Z433" s="12"/>
      <c r="AA433" s="12"/>
      <c r="AB433" s="12"/>
      <c r="AC433" s="12"/>
      <c r="AD433" s="12"/>
      <c r="AE433" s="12"/>
      <c r="AF433" s="12"/>
      <c r="AG433" s="12"/>
      <c r="AH433" s="12"/>
      <c r="AI433" s="12"/>
      <c r="AJ433" s="12"/>
      <c r="AK433" s="12"/>
      <c r="AL433" s="12"/>
      <c r="AM433" s="12"/>
      <c r="AN433" s="12"/>
      <c r="AO433" s="12"/>
      <c r="AP433" s="12"/>
      <c r="AQ433" s="12"/>
      <c r="AR433" s="12"/>
      <c r="AS433" s="12"/>
      <c r="AT433" s="12"/>
      <c r="AU433" s="12"/>
      <c r="AV433" s="12"/>
      <c r="AW433" s="12"/>
      <c r="AX433" s="12"/>
      <c r="AY433" s="12"/>
      <c r="AZ433" s="12"/>
      <c r="BA433" s="12"/>
      <c r="BB433" s="12"/>
      <c r="BC433" s="12"/>
      <c r="BD433" s="12"/>
      <c r="BE433" s="12"/>
      <c r="BF433" s="12"/>
      <c r="BG433" s="12"/>
      <c r="BH433" s="12"/>
      <c r="BI433" s="12"/>
      <c r="BJ433" s="12"/>
      <c r="BK433" s="12"/>
      <c r="BL433" s="12"/>
      <c r="BM433" s="12"/>
      <c r="BN433" s="12"/>
      <c r="BO433" s="12"/>
      <c r="BP433" s="12"/>
      <c r="BQ433" s="12"/>
      <c r="BR433" s="12"/>
      <c r="BS433" s="12"/>
      <c r="BT433" s="12"/>
      <c r="BU433" s="12"/>
      <c r="BV433" s="12"/>
      <c r="BW433" s="12"/>
      <c r="BX433" s="12"/>
      <c r="BY433" s="12"/>
      <c r="BZ433" s="12"/>
      <c r="CA433" s="12"/>
      <c r="CB433" s="12"/>
      <c r="CC433" s="12"/>
    </row>
    <row r="434" spans="1:81" ht="15.75" x14ac:dyDescent="0.25">
      <c r="A434" s="20"/>
      <c r="B434" s="29"/>
      <c r="C434" s="29"/>
      <c r="D434" s="29"/>
      <c r="E434" s="29"/>
      <c r="F434" s="26"/>
      <c r="G434" s="13"/>
      <c r="H434" s="20"/>
      <c r="I434" s="22"/>
      <c r="J434" s="22"/>
      <c r="K434" s="22"/>
      <c r="L434" s="22"/>
      <c r="M434" s="24"/>
      <c r="N434" s="22"/>
      <c r="O434" s="20"/>
      <c r="P434" s="12"/>
      <c r="Q434" s="12"/>
      <c r="R434" s="12"/>
      <c r="S434" s="12"/>
      <c r="T434" s="12"/>
      <c r="U434" s="12"/>
      <c r="V434" s="12"/>
      <c r="W434" s="12"/>
      <c r="X434" s="12"/>
      <c r="Y434" s="12"/>
      <c r="Z434" s="12"/>
      <c r="AA434" s="12"/>
      <c r="AB434" s="12"/>
      <c r="AC434" s="12"/>
      <c r="AD434" s="12"/>
      <c r="AE434" s="12"/>
      <c r="AF434" s="12"/>
      <c r="AG434" s="12"/>
      <c r="AH434" s="12"/>
      <c r="AI434" s="12"/>
      <c r="AJ434" s="12"/>
      <c r="AK434" s="12"/>
      <c r="AL434" s="12"/>
      <c r="AM434" s="12"/>
      <c r="AN434" s="12"/>
      <c r="AO434" s="12"/>
      <c r="AP434" s="12"/>
      <c r="AQ434" s="12"/>
      <c r="AR434" s="12"/>
      <c r="AS434" s="12"/>
      <c r="AT434" s="12"/>
      <c r="AU434" s="12"/>
      <c r="AV434" s="12"/>
      <c r="AW434" s="12"/>
      <c r="AX434" s="12"/>
      <c r="AY434" s="12"/>
      <c r="AZ434" s="12"/>
      <c r="BA434" s="12"/>
      <c r="BB434" s="12"/>
      <c r="BC434" s="12"/>
      <c r="BD434" s="12"/>
      <c r="BE434" s="12"/>
      <c r="BF434" s="12"/>
      <c r="BG434" s="12"/>
      <c r="BH434" s="12"/>
      <c r="BI434" s="12"/>
      <c r="BJ434" s="12"/>
      <c r="BK434" s="12"/>
      <c r="BL434" s="12"/>
      <c r="BM434" s="12"/>
      <c r="BN434" s="12"/>
      <c r="BO434" s="12"/>
      <c r="BP434" s="12"/>
      <c r="BQ434" s="12"/>
      <c r="BR434" s="12"/>
      <c r="BS434" s="12"/>
      <c r="BT434" s="12"/>
      <c r="BU434" s="12"/>
      <c r="BV434" s="12"/>
      <c r="BW434" s="12"/>
      <c r="BX434" s="12"/>
      <c r="BY434" s="12"/>
      <c r="BZ434" s="12"/>
      <c r="CA434" s="12"/>
      <c r="CB434" s="12"/>
      <c r="CC434" s="12"/>
    </row>
    <row r="435" spans="1:81" ht="15.75" x14ac:dyDescent="0.25">
      <c r="A435" s="20"/>
      <c r="B435" s="29"/>
      <c r="C435" s="29"/>
      <c r="D435" s="29"/>
      <c r="E435" s="29"/>
      <c r="F435" s="26"/>
      <c r="G435" s="13"/>
      <c r="H435" s="20"/>
      <c r="I435" s="22"/>
      <c r="J435" s="22"/>
      <c r="K435" s="22"/>
      <c r="L435" s="22"/>
      <c r="M435" s="24"/>
      <c r="N435" s="22"/>
      <c r="O435" s="20"/>
      <c r="P435" s="12"/>
      <c r="Q435" s="12"/>
      <c r="R435" s="12"/>
      <c r="S435" s="12"/>
      <c r="T435" s="12"/>
      <c r="U435" s="12"/>
      <c r="V435" s="12"/>
      <c r="W435" s="12"/>
      <c r="X435" s="12"/>
      <c r="Y435" s="12"/>
      <c r="Z435" s="12"/>
      <c r="AA435" s="12"/>
      <c r="AB435" s="12"/>
      <c r="AC435" s="12"/>
      <c r="AD435" s="12"/>
      <c r="AE435" s="12"/>
      <c r="AF435" s="12"/>
      <c r="AG435" s="12"/>
      <c r="AH435" s="12"/>
      <c r="AI435" s="12"/>
      <c r="AJ435" s="12"/>
      <c r="AK435" s="12"/>
      <c r="AL435" s="12"/>
      <c r="AM435" s="12"/>
      <c r="AN435" s="12"/>
      <c r="AO435" s="12"/>
      <c r="AP435" s="12"/>
      <c r="AQ435" s="12"/>
      <c r="AR435" s="12"/>
      <c r="AS435" s="12"/>
      <c r="AT435" s="12"/>
      <c r="AU435" s="12"/>
      <c r="AV435" s="12"/>
      <c r="AW435" s="12"/>
      <c r="AX435" s="12"/>
      <c r="AY435" s="12"/>
      <c r="AZ435" s="12"/>
      <c r="BA435" s="12"/>
      <c r="BB435" s="12"/>
      <c r="BC435" s="12"/>
      <c r="BD435" s="12"/>
      <c r="BE435" s="12"/>
      <c r="BF435" s="12"/>
      <c r="BG435" s="12"/>
      <c r="BH435" s="12"/>
      <c r="BI435" s="12"/>
      <c r="BJ435" s="12"/>
      <c r="BK435" s="12"/>
      <c r="BL435" s="12"/>
      <c r="BM435" s="12"/>
      <c r="BN435" s="12"/>
      <c r="BO435" s="12"/>
      <c r="BP435" s="12"/>
      <c r="BQ435" s="12"/>
      <c r="BR435" s="12"/>
      <c r="BS435" s="12"/>
      <c r="BT435" s="12"/>
      <c r="BU435" s="12"/>
      <c r="BV435" s="12"/>
      <c r="BW435" s="12"/>
      <c r="BX435" s="12"/>
      <c r="BY435" s="12"/>
      <c r="BZ435" s="12"/>
      <c r="CA435" s="12"/>
      <c r="CB435" s="12"/>
      <c r="CC435" s="12"/>
    </row>
    <row r="436" spans="1:81" ht="15.75" x14ac:dyDescent="0.25">
      <c r="A436" s="20"/>
      <c r="B436" s="29"/>
      <c r="C436" s="29"/>
      <c r="D436" s="29"/>
      <c r="E436" s="29"/>
      <c r="F436" s="26"/>
      <c r="G436" s="13"/>
      <c r="H436" s="20"/>
      <c r="I436" s="22"/>
      <c r="J436" s="22"/>
      <c r="K436" s="22"/>
      <c r="L436" s="22"/>
      <c r="M436" s="24"/>
      <c r="N436" s="22"/>
      <c r="O436" s="20"/>
      <c r="P436" s="12"/>
      <c r="Q436" s="12"/>
      <c r="R436" s="12"/>
      <c r="S436" s="12"/>
      <c r="T436" s="12"/>
      <c r="U436" s="12"/>
      <c r="V436" s="12"/>
      <c r="W436" s="12"/>
      <c r="X436" s="12"/>
      <c r="Y436" s="12"/>
      <c r="Z436" s="12"/>
      <c r="AA436" s="12"/>
      <c r="AB436" s="12"/>
      <c r="AC436" s="12"/>
      <c r="AD436" s="12"/>
      <c r="AE436" s="12"/>
      <c r="AF436" s="12"/>
      <c r="AG436" s="12"/>
      <c r="AH436" s="12"/>
      <c r="AI436" s="12"/>
      <c r="AJ436" s="12"/>
      <c r="AK436" s="12"/>
      <c r="AL436" s="12"/>
      <c r="AM436" s="12"/>
      <c r="AN436" s="12"/>
      <c r="AO436" s="12"/>
      <c r="AP436" s="12"/>
      <c r="AQ436" s="12"/>
      <c r="AR436" s="12"/>
      <c r="AS436" s="12"/>
      <c r="AT436" s="12"/>
      <c r="AU436" s="12"/>
      <c r="AV436" s="12"/>
      <c r="AW436" s="12"/>
      <c r="AX436" s="12"/>
      <c r="AY436" s="12"/>
      <c r="AZ436" s="12"/>
      <c r="BA436" s="12"/>
      <c r="BB436" s="12"/>
      <c r="BC436" s="12"/>
      <c r="BD436" s="12"/>
      <c r="BE436" s="12"/>
      <c r="BF436" s="12"/>
      <c r="BG436" s="12"/>
      <c r="BH436" s="12"/>
      <c r="BI436" s="12"/>
      <c r="BJ436" s="12"/>
      <c r="BK436" s="12"/>
      <c r="BL436" s="12"/>
      <c r="BM436" s="12"/>
      <c r="BN436" s="12"/>
      <c r="BO436" s="12"/>
      <c r="BP436" s="12"/>
      <c r="BQ436" s="12"/>
      <c r="BR436" s="12"/>
      <c r="BS436" s="12"/>
      <c r="BT436" s="12"/>
      <c r="BU436" s="12"/>
      <c r="BV436" s="12"/>
      <c r="BW436" s="12"/>
      <c r="BX436" s="12"/>
      <c r="BY436" s="12"/>
      <c r="BZ436" s="12"/>
      <c r="CA436" s="12"/>
      <c r="CB436" s="12"/>
      <c r="CC436" s="12"/>
    </row>
    <row r="437" spans="1:81" ht="15.75" x14ac:dyDescent="0.25">
      <c r="A437" s="20"/>
      <c r="B437" s="29"/>
      <c r="C437" s="29"/>
      <c r="D437" s="29"/>
      <c r="E437" s="29"/>
      <c r="F437" s="26"/>
      <c r="G437" s="13"/>
      <c r="H437" s="20"/>
      <c r="I437" s="22"/>
      <c r="J437" s="22"/>
      <c r="K437" s="22"/>
      <c r="L437" s="22"/>
      <c r="M437" s="24"/>
      <c r="N437" s="22"/>
      <c r="O437" s="20"/>
      <c r="P437" s="12"/>
      <c r="Q437" s="12"/>
      <c r="R437" s="12"/>
      <c r="S437" s="12"/>
      <c r="T437" s="12"/>
      <c r="U437" s="12"/>
      <c r="V437" s="12"/>
      <c r="W437" s="12"/>
      <c r="X437" s="12"/>
      <c r="Y437" s="12"/>
      <c r="Z437" s="12"/>
      <c r="AA437" s="12"/>
      <c r="AB437" s="12"/>
      <c r="AC437" s="12"/>
      <c r="AD437" s="12"/>
      <c r="AE437" s="12"/>
      <c r="AF437" s="12"/>
      <c r="AG437" s="12"/>
      <c r="AH437" s="12"/>
      <c r="AI437" s="12"/>
      <c r="AJ437" s="12"/>
      <c r="AK437" s="12"/>
      <c r="AL437" s="12"/>
      <c r="AM437" s="12"/>
      <c r="AN437" s="12"/>
      <c r="AO437" s="12"/>
      <c r="AP437" s="12"/>
      <c r="AQ437" s="12"/>
      <c r="AR437" s="12"/>
      <c r="AS437" s="12"/>
      <c r="AT437" s="12"/>
      <c r="AU437" s="12"/>
      <c r="AV437" s="12"/>
      <c r="AW437" s="12"/>
      <c r="AX437" s="12"/>
      <c r="AY437" s="12"/>
      <c r="AZ437" s="12"/>
      <c r="BA437" s="12"/>
      <c r="BB437" s="12"/>
      <c r="BC437" s="12"/>
      <c r="BD437" s="12"/>
      <c r="BE437" s="12"/>
      <c r="BF437" s="12"/>
      <c r="BG437" s="12"/>
      <c r="BH437" s="12"/>
      <c r="BI437" s="12"/>
      <c r="BJ437" s="12"/>
      <c r="BK437" s="12"/>
      <c r="BL437" s="12"/>
      <c r="BM437" s="12"/>
      <c r="BN437" s="12"/>
      <c r="BO437" s="12"/>
      <c r="BP437" s="12"/>
      <c r="BQ437" s="12"/>
      <c r="BR437" s="12"/>
      <c r="BS437" s="12"/>
      <c r="BT437" s="12"/>
      <c r="BU437" s="12"/>
      <c r="BV437" s="12"/>
      <c r="BW437" s="12"/>
      <c r="BX437" s="12"/>
      <c r="BY437" s="12"/>
      <c r="BZ437" s="12"/>
      <c r="CA437" s="12"/>
      <c r="CB437" s="12"/>
      <c r="CC437" s="12"/>
    </row>
    <row r="438" spans="1:81" ht="15.75" x14ac:dyDescent="0.25">
      <c r="A438" s="20"/>
      <c r="B438" s="29"/>
      <c r="C438" s="29"/>
      <c r="D438" s="29"/>
      <c r="E438" s="29"/>
      <c r="F438" s="26"/>
      <c r="G438" s="13"/>
      <c r="H438" s="20"/>
      <c r="I438" s="22"/>
      <c r="J438" s="22"/>
      <c r="K438" s="22"/>
      <c r="L438" s="22"/>
      <c r="M438" s="24"/>
      <c r="N438" s="22"/>
      <c r="O438" s="20"/>
      <c r="P438" s="12"/>
      <c r="Q438" s="12"/>
      <c r="R438" s="12"/>
      <c r="S438" s="12"/>
      <c r="T438" s="12"/>
      <c r="U438" s="12"/>
      <c r="V438" s="12"/>
      <c r="W438" s="12"/>
      <c r="X438" s="12"/>
      <c r="Y438" s="12"/>
      <c r="Z438" s="12"/>
      <c r="AA438" s="12"/>
      <c r="AB438" s="12"/>
      <c r="AC438" s="12"/>
      <c r="AD438" s="12"/>
      <c r="AE438" s="12"/>
      <c r="AF438" s="12"/>
      <c r="AG438" s="12"/>
      <c r="AH438" s="12"/>
      <c r="AI438" s="12"/>
      <c r="AJ438" s="12"/>
      <c r="AK438" s="12"/>
      <c r="AL438" s="12"/>
      <c r="AM438" s="12"/>
      <c r="AN438" s="12"/>
      <c r="AO438" s="12"/>
      <c r="AP438" s="12"/>
      <c r="AQ438" s="12"/>
      <c r="AR438" s="12"/>
      <c r="AS438" s="12"/>
      <c r="AT438" s="12"/>
      <c r="AU438" s="12"/>
      <c r="AV438" s="12"/>
      <c r="AW438" s="12"/>
      <c r="AX438" s="12"/>
      <c r="AY438" s="12"/>
      <c r="AZ438" s="12"/>
      <c r="BA438" s="12"/>
      <c r="BB438" s="12"/>
      <c r="BC438" s="12"/>
      <c r="BD438" s="12"/>
      <c r="BE438" s="12"/>
      <c r="BF438" s="12"/>
      <c r="BG438" s="12"/>
      <c r="BH438" s="12"/>
      <c r="BI438" s="12"/>
      <c r="BJ438" s="12"/>
      <c r="BK438" s="12"/>
      <c r="BL438" s="12"/>
      <c r="BM438" s="12"/>
      <c r="BN438" s="12"/>
      <c r="BO438" s="12"/>
      <c r="BP438" s="12"/>
      <c r="BQ438" s="12"/>
      <c r="BR438" s="12"/>
      <c r="BS438" s="12"/>
      <c r="BT438" s="12"/>
      <c r="BU438" s="12"/>
      <c r="BV438" s="12"/>
      <c r="BW438" s="12"/>
      <c r="BX438" s="12"/>
      <c r="BY438" s="12"/>
      <c r="BZ438" s="12"/>
      <c r="CA438" s="12"/>
      <c r="CB438" s="12"/>
      <c r="CC438" s="12"/>
    </row>
    <row r="439" spans="1:81" ht="15.75" x14ac:dyDescent="0.25">
      <c r="A439" s="20"/>
      <c r="B439" s="29"/>
      <c r="C439" s="29"/>
      <c r="D439" s="29"/>
      <c r="E439" s="29"/>
      <c r="F439" s="26"/>
      <c r="G439" s="13"/>
      <c r="H439" s="20"/>
      <c r="I439" s="22"/>
      <c r="J439" s="22"/>
      <c r="K439" s="22"/>
      <c r="L439" s="22"/>
      <c r="M439" s="24"/>
      <c r="N439" s="22"/>
      <c r="O439" s="20"/>
      <c r="P439" s="12"/>
      <c r="Q439" s="12"/>
      <c r="R439" s="12"/>
      <c r="S439" s="12"/>
      <c r="T439" s="12"/>
      <c r="U439" s="12"/>
      <c r="V439" s="12"/>
      <c r="W439" s="12"/>
      <c r="X439" s="12"/>
      <c r="Y439" s="12"/>
      <c r="Z439" s="12"/>
      <c r="AA439" s="12"/>
      <c r="AB439" s="12"/>
      <c r="AC439" s="12"/>
      <c r="AD439" s="12"/>
      <c r="AE439" s="12"/>
      <c r="AF439" s="12"/>
      <c r="AG439" s="12"/>
      <c r="AH439" s="12"/>
      <c r="AI439" s="12"/>
      <c r="AJ439" s="12"/>
      <c r="AK439" s="12"/>
      <c r="AL439" s="12"/>
      <c r="AM439" s="12"/>
      <c r="AN439" s="12"/>
      <c r="AO439" s="12"/>
      <c r="AP439" s="12"/>
      <c r="AQ439" s="12"/>
      <c r="AR439" s="12"/>
      <c r="AS439" s="12"/>
      <c r="AT439" s="12"/>
      <c r="AU439" s="12"/>
      <c r="AV439" s="12"/>
      <c r="AW439" s="12"/>
      <c r="AX439" s="12"/>
      <c r="AY439" s="12"/>
      <c r="AZ439" s="12"/>
      <c r="BA439" s="12"/>
      <c r="BB439" s="12"/>
      <c r="BC439" s="12"/>
      <c r="BD439" s="12"/>
      <c r="BE439" s="12"/>
      <c r="BF439" s="12"/>
      <c r="BG439" s="12"/>
      <c r="BH439" s="12"/>
      <c r="BI439" s="12"/>
      <c r="BJ439" s="12"/>
      <c r="BK439" s="12"/>
      <c r="BL439" s="12"/>
      <c r="BM439" s="12"/>
      <c r="BN439" s="12"/>
      <c r="BO439" s="12"/>
      <c r="BP439" s="12"/>
      <c r="BQ439" s="12"/>
      <c r="BR439" s="12"/>
      <c r="BS439" s="12"/>
      <c r="BT439" s="12"/>
      <c r="BU439" s="12"/>
      <c r="BV439" s="12"/>
      <c r="BW439" s="12"/>
      <c r="BX439" s="12"/>
      <c r="BY439" s="12"/>
      <c r="BZ439" s="12"/>
      <c r="CA439" s="12"/>
      <c r="CB439" s="12"/>
      <c r="CC439" s="12"/>
    </row>
    <row r="440" spans="1:81" ht="15.75" x14ac:dyDescent="0.25">
      <c r="A440" s="20"/>
      <c r="B440" s="29"/>
      <c r="C440" s="29"/>
      <c r="D440" s="29"/>
      <c r="E440" s="29"/>
      <c r="F440" s="26"/>
      <c r="G440" s="13"/>
      <c r="H440" s="20"/>
      <c r="I440" s="22"/>
      <c r="J440" s="22"/>
      <c r="K440" s="22"/>
      <c r="L440" s="22"/>
      <c r="M440" s="24"/>
      <c r="N440" s="22"/>
      <c r="O440" s="20"/>
      <c r="P440" s="12"/>
      <c r="Q440" s="12"/>
      <c r="R440" s="12"/>
      <c r="S440" s="12"/>
      <c r="T440" s="12"/>
      <c r="U440" s="12"/>
      <c r="V440" s="12"/>
      <c r="W440" s="12"/>
      <c r="X440" s="12"/>
      <c r="Y440" s="12"/>
      <c r="Z440" s="12"/>
      <c r="AA440" s="12"/>
      <c r="AB440" s="12"/>
      <c r="AC440" s="12"/>
      <c r="AD440" s="12"/>
      <c r="AE440" s="12"/>
      <c r="AF440" s="12"/>
      <c r="AG440" s="12"/>
      <c r="AH440" s="12"/>
      <c r="AI440" s="12"/>
      <c r="AJ440" s="12"/>
      <c r="AK440" s="12"/>
      <c r="AL440" s="12"/>
      <c r="AM440" s="12"/>
      <c r="AN440" s="12"/>
      <c r="AO440" s="12"/>
      <c r="AP440" s="12"/>
      <c r="AQ440" s="12"/>
      <c r="AR440" s="12"/>
      <c r="AS440" s="12"/>
      <c r="AT440" s="12"/>
      <c r="AU440" s="12"/>
      <c r="AV440" s="12"/>
      <c r="AW440" s="12"/>
      <c r="AX440" s="12"/>
      <c r="AY440" s="12"/>
      <c r="AZ440" s="12"/>
      <c r="BA440" s="12"/>
      <c r="BB440" s="12"/>
      <c r="BC440" s="12"/>
      <c r="BD440" s="12"/>
      <c r="BE440" s="12"/>
      <c r="BF440" s="12"/>
      <c r="BG440" s="12"/>
      <c r="BH440" s="12"/>
      <c r="BI440" s="12"/>
      <c r="BJ440" s="12"/>
      <c r="BK440" s="12"/>
      <c r="BL440" s="12"/>
      <c r="BM440" s="12"/>
      <c r="BN440" s="12"/>
      <c r="BO440" s="12"/>
      <c r="BP440" s="12"/>
      <c r="BQ440" s="12"/>
      <c r="BR440" s="12"/>
      <c r="BS440" s="12"/>
      <c r="BT440" s="12"/>
      <c r="BU440" s="12"/>
      <c r="BV440" s="12"/>
      <c r="BW440" s="12"/>
      <c r="BX440" s="12"/>
      <c r="BY440" s="12"/>
      <c r="BZ440" s="12"/>
      <c r="CA440" s="12"/>
      <c r="CB440" s="12"/>
      <c r="CC440" s="12"/>
    </row>
    <row r="441" spans="1:81" ht="15.75" x14ac:dyDescent="0.25">
      <c r="A441" s="20"/>
      <c r="B441" s="29"/>
      <c r="C441" s="29"/>
      <c r="D441" s="29"/>
      <c r="E441" s="29"/>
      <c r="F441" s="26"/>
      <c r="G441" s="13"/>
      <c r="H441" s="20"/>
      <c r="I441" s="22"/>
      <c r="J441" s="22"/>
      <c r="K441" s="22"/>
      <c r="L441" s="22"/>
      <c r="M441" s="24"/>
      <c r="N441" s="22"/>
      <c r="O441" s="20"/>
      <c r="P441" s="12"/>
      <c r="Q441" s="12"/>
      <c r="R441" s="12"/>
      <c r="S441" s="12"/>
      <c r="T441" s="12"/>
      <c r="U441" s="12"/>
      <c r="V441" s="12"/>
      <c r="W441" s="12"/>
      <c r="X441" s="12"/>
      <c r="Y441" s="12"/>
      <c r="Z441" s="12"/>
      <c r="AA441" s="12"/>
      <c r="AB441" s="12"/>
      <c r="AC441" s="12"/>
      <c r="AD441" s="12"/>
      <c r="AE441" s="12"/>
      <c r="AF441" s="12"/>
      <c r="AG441" s="12"/>
      <c r="AH441" s="12"/>
      <c r="AI441" s="12"/>
      <c r="AJ441" s="12"/>
      <c r="AK441" s="12"/>
      <c r="AL441" s="12"/>
      <c r="AM441" s="12"/>
      <c r="AN441" s="12"/>
      <c r="AO441" s="12"/>
      <c r="AP441" s="12"/>
      <c r="AQ441" s="12"/>
      <c r="AR441" s="12"/>
      <c r="AS441" s="12"/>
      <c r="AT441" s="12"/>
      <c r="AU441" s="12"/>
      <c r="AV441" s="12"/>
      <c r="AW441" s="12"/>
      <c r="AX441" s="12"/>
      <c r="AY441" s="12"/>
      <c r="AZ441" s="12"/>
      <c r="BA441" s="12"/>
      <c r="BB441" s="12"/>
      <c r="BC441" s="12"/>
      <c r="BD441" s="12"/>
      <c r="BE441" s="12"/>
      <c r="BF441" s="12"/>
      <c r="BG441" s="12"/>
      <c r="BH441" s="12"/>
      <c r="BI441" s="12"/>
      <c r="BJ441" s="12"/>
      <c r="BK441" s="12"/>
      <c r="BL441" s="12"/>
      <c r="BM441" s="12"/>
      <c r="BN441" s="12"/>
      <c r="BO441" s="12"/>
      <c r="BP441" s="12"/>
      <c r="BQ441" s="12"/>
      <c r="BR441" s="12"/>
      <c r="BS441" s="12"/>
      <c r="BT441" s="12"/>
      <c r="BU441" s="12"/>
      <c r="BV441" s="12"/>
      <c r="BW441" s="12"/>
      <c r="BX441" s="12"/>
      <c r="BY441" s="12"/>
      <c r="BZ441" s="12"/>
      <c r="CA441" s="12"/>
      <c r="CB441" s="12"/>
      <c r="CC441" s="12"/>
    </row>
    <row r="442" spans="1:81" ht="15.75" x14ac:dyDescent="0.25">
      <c r="A442" s="20"/>
      <c r="B442" s="29"/>
      <c r="C442" s="29"/>
      <c r="D442" s="29"/>
      <c r="E442" s="29"/>
      <c r="F442" s="26"/>
      <c r="G442" s="13"/>
      <c r="H442" s="20"/>
      <c r="I442" s="22"/>
      <c r="J442" s="22"/>
      <c r="K442" s="22"/>
      <c r="L442" s="22"/>
      <c r="M442" s="24"/>
      <c r="N442" s="22"/>
      <c r="O442" s="20"/>
      <c r="P442" s="12"/>
      <c r="Q442" s="12"/>
      <c r="R442" s="12"/>
      <c r="S442" s="12"/>
      <c r="T442" s="12"/>
      <c r="U442" s="12"/>
      <c r="V442" s="12"/>
      <c r="W442" s="12"/>
      <c r="X442" s="12"/>
      <c r="Y442" s="12"/>
      <c r="Z442" s="12"/>
      <c r="AA442" s="12"/>
      <c r="AB442" s="12"/>
      <c r="AC442" s="12"/>
      <c r="AD442" s="12"/>
      <c r="AE442" s="12"/>
      <c r="AF442" s="12"/>
      <c r="AG442" s="12"/>
      <c r="AH442" s="12"/>
      <c r="AI442" s="12"/>
      <c r="AJ442" s="12"/>
      <c r="AK442" s="12"/>
      <c r="AL442" s="12"/>
      <c r="AM442" s="12"/>
      <c r="AN442" s="12"/>
      <c r="AO442" s="12"/>
      <c r="AP442" s="12"/>
      <c r="AQ442" s="12"/>
      <c r="AR442" s="12"/>
      <c r="AS442" s="12"/>
      <c r="AT442" s="12"/>
      <c r="AU442" s="12"/>
      <c r="AV442" s="12"/>
      <c r="AW442" s="12"/>
      <c r="AX442" s="12"/>
      <c r="AY442" s="12"/>
      <c r="AZ442" s="12"/>
      <c r="BA442" s="12"/>
      <c r="BB442" s="12"/>
      <c r="BC442" s="12"/>
      <c r="BD442" s="12"/>
      <c r="BE442" s="12"/>
      <c r="BF442" s="12"/>
      <c r="BG442" s="12"/>
      <c r="BH442" s="12"/>
      <c r="BI442" s="12"/>
      <c r="BJ442" s="12"/>
      <c r="BK442" s="12"/>
      <c r="BL442" s="12"/>
      <c r="BM442" s="12"/>
      <c r="BN442" s="12"/>
      <c r="BO442" s="12"/>
      <c r="BP442" s="12"/>
      <c r="BQ442" s="12"/>
      <c r="BR442" s="12"/>
      <c r="BS442" s="12"/>
      <c r="BT442" s="12"/>
      <c r="BU442" s="12"/>
      <c r="BV442" s="12"/>
      <c r="BW442" s="12"/>
      <c r="BX442" s="12"/>
      <c r="BY442" s="12"/>
      <c r="BZ442" s="12"/>
      <c r="CA442" s="12"/>
      <c r="CB442" s="12"/>
      <c r="CC442" s="12"/>
    </row>
    <row r="443" spans="1:81" ht="15.75" x14ac:dyDescent="0.25">
      <c r="A443" s="20"/>
      <c r="B443" s="29"/>
      <c r="C443" s="29"/>
      <c r="D443" s="29"/>
      <c r="E443" s="29"/>
      <c r="F443" s="26"/>
      <c r="G443" s="13"/>
      <c r="H443" s="20"/>
      <c r="I443" s="22"/>
      <c r="J443" s="22"/>
      <c r="K443" s="22"/>
      <c r="L443" s="22"/>
      <c r="M443" s="24"/>
      <c r="N443" s="22"/>
      <c r="O443" s="20"/>
      <c r="P443" s="12"/>
      <c r="Q443" s="12"/>
      <c r="R443" s="12"/>
      <c r="S443" s="12"/>
      <c r="T443" s="12"/>
      <c r="U443" s="12"/>
      <c r="V443" s="12"/>
      <c r="W443" s="12"/>
      <c r="X443" s="12"/>
      <c r="Y443" s="12"/>
      <c r="Z443" s="12"/>
      <c r="AA443" s="12"/>
      <c r="AB443" s="12"/>
      <c r="AC443" s="12"/>
      <c r="AD443" s="12"/>
      <c r="AE443" s="12"/>
      <c r="AF443" s="12"/>
      <c r="AG443" s="12"/>
      <c r="AH443" s="12"/>
      <c r="AI443" s="12"/>
      <c r="AJ443" s="12"/>
      <c r="AK443" s="12"/>
      <c r="AL443" s="12"/>
      <c r="AM443" s="12"/>
      <c r="AN443" s="12"/>
      <c r="AO443" s="12"/>
      <c r="AP443" s="12"/>
      <c r="AQ443" s="12"/>
      <c r="AR443" s="12"/>
      <c r="AS443" s="12"/>
      <c r="AT443" s="12"/>
      <c r="AU443" s="12"/>
      <c r="AV443" s="12"/>
      <c r="AW443" s="12"/>
      <c r="AX443" s="12"/>
      <c r="AY443" s="12"/>
      <c r="AZ443" s="12"/>
      <c r="BA443" s="12"/>
      <c r="BB443" s="12"/>
      <c r="BC443" s="12"/>
      <c r="BD443" s="12"/>
      <c r="BE443" s="12"/>
      <c r="BF443" s="12"/>
      <c r="BG443" s="12"/>
      <c r="BH443" s="12"/>
      <c r="BI443" s="12"/>
      <c r="BJ443" s="12"/>
      <c r="BK443" s="12"/>
      <c r="BL443" s="12"/>
      <c r="BM443" s="12"/>
      <c r="BN443" s="12"/>
      <c r="BO443" s="12"/>
      <c r="BP443" s="12"/>
      <c r="BQ443" s="12"/>
      <c r="BR443" s="12"/>
      <c r="BS443" s="12"/>
      <c r="BT443" s="12"/>
      <c r="BU443" s="12"/>
      <c r="BV443" s="12"/>
      <c r="BW443" s="12"/>
      <c r="BX443" s="12"/>
      <c r="BY443" s="12"/>
      <c r="BZ443" s="12"/>
      <c r="CA443" s="12"/>
      <c r="CB443" s="12"/>
      <c r="CC443" s="12"/>
    </row>
    <row r="444" spans="1:81" ht="15.75" x14ac:dyDescent="0.25">
      <c r="A444" s="20"/>
      <c r="B444" s="29"/>
      <c r="C444" s="29"/>
      <c r="D444" s="29"/>
      <c r="E444" s="29"/>
      <c r="F444" s="26"/>
      <c r="G444" s="13"/>
      <c r="H444" s="20"/>
      <c r="I444" s="22"/>
      <c r="J444" s="22"/>
      <c r="K444" s="22"/>
      <c r="L444" s="22"/>
      <c r="M444" s="24"/>
      <c r="N444" s="22"/>
      <c r="O444" s="20"/>
      <c r="P444" s="12"/>
      <c r="Q444" s="12"/>
      <c r="R444" s="12"/>
      <c r="S444" s="12"/>
      <c r="T444" s="12"/>
      <c r="U444" s="12"/>
      <c r="V444" s="12"/>
      <c r="W444" s="12"/>
      <c r="X444" s="12"/>
      <c r="Y444" s="12"/>
      <c r="Z444" s="12"/>
      <c r="AA444" s="12"/>
      <c r="AB444" s="12"/>
      <c r="AC444" s="12"/>
      <c r="AD444" s="12"/>
      <c r="AE444" s="12"/>
      <c r="AF444" s="12"/>
      <c r="AG444" s="12"/>
      <c r="AH444" s="12"/>
      <c r="AI444" s="12"/>
      <c r="AJ444" s="12"/>
      <c r="AK444" s="12"/>
      <c r="AL444" s="12"/>
      <c r="AM444" s="12"/>
      <c r="AN444" s="12"/>
      <c r="AO444" s="12"/>
      <c r="AP444" s="12"/>
      <c r="AQ444" s="12"/>
      <c r="AR444" s="12"/>
      <c r="AS444" s="12"/>
      <c r="AT444" s="12"/>
      <c r="AU444" s="12"/>
      <c r="AV444" s="12"/>
      <c r="AW444" s="12"/>
      <c r="AX444" s="12"/>
      <c r="AY444" s="12"/>
      <c r="AZ444" s="12"/>
      <c r="BA444" s="12"/>
      <c r="BB444" s="12"/>
      <c r="BC444" s="12"/>
      <c r="BD444" s="12"/>
      <c r="BE444" s="12"/>
      <c r="BF444" s="12"/>
      <c r="BG444" s="12"/>
      <c r="BH444" s="12"/>
      <c r="BI444" s="12"/>
      <c r="BJ444" s="12"/>
      <c r="BK444" s="12"/>
      <c r="BL444" s="12"/>
      <c r="BM444" s="12"/>
      <c r="BN444" s="12"/>
      <c r="BO444" s="12"/>
      <c r="BP444" s="12"/>
      <c r="BQ444" s="12"/>
      <c r="BR444" s="12"/>
      <c r="BS444" s="12"/>
      <c r="BT444" s="12"/>
      <c r="BU444" s="12"/>
      <c r="BV444" s="12"/>
      <c r="BW444" s="12"/>
      <c r="BX444" s="12"/>
      <c r="BY444" s="12"/>
      <c r="BZ444" s="12"/>
      <c r="CA444" s="12"/>
      <c r="CB444" s="12"/>
      <c r="CC444" s="12"/>
    </row>
    <row r="445" spans="1:81" ht="15.75" x14ac:dyDescent="0.25">
      <c r="A445" s="20"/>
      <c r="B445" s="29"/>
      <c r="C445" s="29"/>
      <c r="D445" s="29"/>
      <c r="E445" s="29"/>
      <c r="F445" s="26"/>
      <c r="G445" s="13"/>
      <c r="H445" s="20"/>
      <c r="I445" s="22"/>
      <c r="J445" s="22"/>
      <c r="K445" s="22"/>
      <c r="L445" s="22"/>
      <c r="M445" s="24"/>
      <c r="N445" s="22"/>
      <c r="O445" s="20"/>
      <c r="P445" s="12"/>
      <c r="Q445" s="12"/>
      <c r="R445" s="12"/>
      <c r="S445" s="12"/>
      <c r="T445" s="12"/>
      <c r="U445" s="12"/>
      <c r="V445" s="12"/>
      <c r="W445" s="12"/>
      <c r="X445" s="12"/>
      <c r="Y445" s="12"/>
      <c r="Z445" s="12"/>
      <c r="AA445" s="12"/>
      <c r="AB445" s="12"/>
      <c r="AC445" s="12"/>
      <c r="AD445" s="12"/>
      <c r="AE445" s="12"/>
      <c r="AF445" s="12"/>
      <c r="AG445" s="12"/>
      <c r="AH445" s="12"/>
      <c r="AI445" s="12"/>
      <c r="AJ445" s="12"/>
      <c r="AK445" s="12"/>
      <c r="AL445" s="12"/>
      <c r="AM445" s="12"/>
      <c r="AN445" s="12"/>
      <c r="AO445" s="12"/>
      <c r="AP445" s="12"/>
      <c r="AQ445" s="12"/>
      <c r="AR445" s="12"/>
      <c r="AS445" s="12"/>
      <c r="AT445" s="12"/>
      <c r="AU445" s="12"/>
      <c r="AV445" s="12"/>
      <c r="AW445" s="12"/>
      <c r="AX445" s="12"/>
      <c r="AY445" s="12"/>
      <c r="AZ445" s="12"/>
      <c r="BA445" s="12"/>
      <c r="BB445" s="12"/>
      <c r="BC445" s="12"/>
      <c r="BD445" s="12"/>
      <c r="BE445" s="12"/>
      <c r="BF445" s="12"/>
      <c r="BG445" s="12"/>
      <c r="BH445" s="12"/>
      <c r="BI445" s="12"/>
      <c r="BJ445" s="12"/>
      <c r="BK445" s="12"/>
      <c r="BL445" s="12"/>
      <c r="BM445" s="12"/>
      <c r="BN445" s="12"/>
      <c r="BO445" s="12"/>
      <c r="BP445" s="12"/>
      <c r="BQ445" s="12"/>
      <c r="BR445" s="12"/>
      <c r="BS445" s="12"/>
      <c r="BT445" s="12"/>
      <c r="BU445" s="12"/>
      <c r="BV445" s="12"/>
      <c r="BW445" s="12"/>
      <c r="BX445" s="12"/>
      <c r="BY445" s="12"/>
      <c r="BZ445" s="12"/>
      <c r="CA445" s="12"/>
      <c r="CB445" s="12"/>
      <c r="CC445" s="12"/>
    </row>
    <row r="446" spans="1:81" ht="15.75" x14ac:dyDescent="0.25">
      <c r="A446" s="20"/>
      <c r="B446" s="29"/>
      <c r="C446" s="29"/>
      <c r="D446" s="29"/>
      <c r="E446" s="29"/>
      <c r="F446" s="26"/>
      <c r="G446" s="13"/>
      <c r="H446" s="20"/>
      <c r="I446" s="22"/>
      <c r="J446" s="22"/>
      <c r="K446" s="22"/>
      <c r="L446" s="22"/>
      <c r="M446" s="24"/>
      <c r="N446" s="22"/>
      <c r="O446" s="20"/>
      <c r="P446" s="12"/>
      <c r="Q446" s="12"/>
      <c r="R446" s="12"/>
      <c r="S446" s="12"/>
      <c r="T446" s="12"/>
      <c r="U446" s="12"/>
      <c r="V446" s="12"/>
      <c r="W446" s="12"/>
      <c r="X446" s="12"/>
      <c r="Y446" s="12"/>
      <c r="Z446" s="12"/>
      <c r="AA446" s="12"/>
      <c r="AB446" s="12"/>
      <c r="AC446" s="12"/>
      <c r="AD446" s="12"/>
      <c r="AE446" s="12"/>
      <c r="AF446" s="12"/>
      <c r="AG446" s="12"/>
      <c r="AH446" s="12"/>
      <c r="AI446" s="12"/>
      <c r="AJ446" s="12"/>
      <c r="AK446" s="12"/>
      <c r="AL446" s="12"/>
      <c r="AM446" s="12"/>
      <c r="AN446" s="12"/>
      <c r="AO446" s="12"/>
      <c r="AP446" s="12"/>
      <c r="AQ446" s="12"/>
      <c r="AR446" s="12"/>
      <c r="AS446" s="12"/>
      <c r="AT446" s="12"/>
      <c r="AU446" s="12"/>
      <c r="AV446" s="12"/>
      <c r="AW446" s="12"/>
      <c r="AX446" s="12"/>
      <c r="AY446" s="12"/>
      <c r="AZ446" s="12"/>
      <c r="BA446" s="12"/>
      <c r="BB446" s="12"/>
      <c r="BC446" s="12"/>
      <c r="BD446" s="12"/>
      <c r="BE446" s="12"/>
      <c r="BF446" s="12"/>
      <c r="BG446" s="12"/>
      <c r="BH446" s="12"/>
      <c r="BI446" s="12"/>
      <c r="BJ446" s="12"/>
      <c r="BK446" s="12"/>
      <c r="BL446" s="12"/>
      <c r="BM446" s="12"/>
      <c r="BN446" s="12"/>
      <c r="BO446" s="12"/>
      <c r="BP446" s="12"/>
      <c r="BQ446" s="12"/>
      <c r="BR446" s="12"/>
      <c r="BS446" s="12"/>
      <c r="BT446" s="12"/>
      <c r="BU446" s="12"/>
      <c r="BV446" s="12"/>
      <c r="BW446" s="12"/>
      <c r="BX446" s="12"/>
      <c r="BY446" s="12"/>
      <c r="BZ446" s="12"/>
      <c r="CA446" s="12"/>
      <c r="CB446" s="12"/>
      <c r="CC446" s="12"/>
    </row>
    <row r="447" spans="1:81" ht="15.75" x14ac:dyDescent="0.25">
      <c r="A447" s="20"/>
      <c r="B447" s="29"/>
      <c r="C447" s="29"/>
      <c r="D447" s="29"/>
      <c r="E447" s="29"/>
      <c r="F447" s="26"/>
      <c r="G447" s="13"/>
      <c r="H447" s="20"/>
      <c r="I447" s="22"/>
      <c r="J447" s="22"/>
      <c r="K447" s="22"/>
      <c r="L447" s="22"/>
      <c r="M447" s="24"/>
      <c r="N447" s="22"/>
      <c r="O447" s="20"/>
      <c r="P447" s="12"/>
      <c r="Q447" s="12"/>
      <c r="R447" s="12"/>
      <c r="S447" s="12"/>
      <c r="T447" s="12"/>
      <c r="U447" s="12"/>
      <c r="V447" s="12"/>
      <c r="W447" s="12"/>
      <c r="X447" s="12"/>
      <c r="Y447" s="12"/>
      <c r="Z447" s="12"/>
      <c r="AA447" s="12"/>
      <c r="AB447" s="12"/>
      <c r="AC447" s="12"/>
      <c r="AD447" s="12"/>
      <c r="AE447" s="12"/>
      <c r="AF447" s="12"/>
      <c r="AG447" s="12"/>
      <c r="AH447" s="12"/>
      <c r="AI447" s="12"/>
      <c r="AJ447" s="12"/>
      <c r="AK447" s="12"/>
      <c r="AL447" s="12"/>
      <c r="AM447" s="12"/>
      <c r="AN447" s="12"/>
      <c r="AO447" s="12"/>
      <c r="AP447" s="12"/>
      <c r="AQ447" s="12"/>
      <c r="AR447" s="12"/>
      <c r="AS447" s="12"/>
      <c r="AT447" s="12"/>
      <c r="AU447" s="12"/>
      <c r="AV447" s="12"/>
      <c r="AW447" s="12"/>
      <c r="AX447" s="12"/>
      <c r="AY447" s="12"/>
      <c r="AZ447" s="12"/>
      <c r="BA447" s="12"/>
      <c r="BB447" s="12"/>
      <c r="BC447" s="12"/>
      <c r="BD447" s="12"/>
      <c r="BE447" s="12"/>
      <c r="BF447" s="12"/>
      <c r="BG447" s="12"/>
      <c r="BH447" s="12"/>
      <c r="BI447" s="12"/>
      <c r="BJ447" s="12"/>
      <c r="BK447" s="12"/>
      <c r="BL447" s="12"/>
      <c r="BM447" s="12"/>
      <c r="BN447" s="12"/>
      <c r="BO447" s="12"/>
      <c r="BP447" s="12"/>
      <c r="BQ447" s="12"/>
      <c r="BR447" s="12"/>
      <c r="BS447" s="12"/>
      <c r="BT447" s="12"/>
      <c r="BU447" s="12"/>
      <c r="BV447" s="12"/>
      <c r="BW447" s="12"/>
      <c r="BX447" s="12"/>
      <c r="BY447" s="12"/>
      <c r="BZ447" s="12"/>
      <c r="CA447" s="12"/>
      <c r="CB447" s="12"/>
      <c r="CC447" s="12"/>
    </row>
    <row r="448" spans="1:81" ht="15.75" x14ac:dyDescent="0.25">
      <c r="A448" s="20"/>
      <c r="B448" s="29"/>
      <c r="C448" s="29"/>
      <c r="D448" s="29"/>
      <c r="E448" s="29"/>
      <c r="F448" s="26"/>
      <c r="G448" s="13"/>
      <c r="H448" s="20"/>
      <c r="I448" s="22"/>
      <c r="J448" s="22"/>
      <c r="K448" s="22"/>
      <c r="L448" s="22"/>
      <c r="M448" s="24"/>
      <c r="N448" s="22"/>
      <c r="O448" s="20"/>
      <c r="P448" s="12"/>
      <c r="Q448" s="12"/>
      <c r="R448" s="12"/>
      <c r="S448" s="12"/>
      <c r="T448" s="12"/>
      <c r="U448" s="12"/>
      <c r="V448" s="12"/>
      <c r="W448" s="12"/>
      <c r="X448" s="12"/>
      <c r="Y448" s="12"/>
      <c r="Z448" s="12"/>
      <c r="AA448" s="12"/>
      <c r="AB448" s="12"/>
      <c r="AC448" s="12"/>
      <c r="AD448" s="12"/>
      <c r="AE448" s="12"/>
      <c r="AF448" s="12"/>
      <c r="AG448" s="12"/>
      <c r="AH448" s="12"/>
      <c r="AI448" s="12"/>
      <c r="AJ448" s="12"/>
      <c r="AK448" s="12"/>
      <c r="AL448" s="12"/>
      <c r="AM448" s="12"/>
      <c r="AN448" s="12"/>
      <c r="AO448" s="12"/>
      <c r="AP448" s="12"/>
      <c r="AQ448" s="12"/>
      <c r="AR448" s="12"/>
      <c r="AS448" s="12"/>
      <c r="AT448" s="12"/>
      <c r="AU448" s="12"/>
      <c r="AV448" s="12"/>
      <c r="AW448" s="12"/>
      <c r="AX448" s="12"/>
      <c r="AY448" s="12"/>
      <c r="AZ448" s="12"/>
      <c r="BA448" s="12"/>
      <c r="BB448" s="12"/>
      <c r="BC448" s="12"/>
      <c r="BD448" s="12"/>
      <c r="BE448" s="12"/>
      <c r="BF448" s="12"/>
      <c r="BG448" s="12"/>
      <c r="BH448" s="12"/>
      <c r="BI448" s="12"/>
      <c r="BJ448" s="12"/>
      <c r="BK448" s="12"/>
      <c r="BL448" s="12"/>
      <c r="BM448" s="12"/>
      <c r="BN448" s="12"/>
      <c r="BO448" s="12"/>
      <c r="BP448" s="12"/>
      <c r="BQ448" s="12"/>
      <c r="BR448" s="12"/>
      <c r="BS448" s="12"/>
      <c r="BT448" s="12"/>
      <c r="BU448" s="12"/>
      <c r="BV448" s="12"/>
      <c r="BW448" s="12"/>
      <c r="BX448" s="12"/>
      <c r="BY448" s="12"/>
      <c r="BZ448" s="12"/>
      <c r="CA448" s="12"/>
      <c r="CB448" s="12"/>
      <c r="CC448" s="12"/>
    </row>
    <row r="449" spans="1:81" ht="15.75" x14ac:dyDescent="0.25">
      <c r="A449" s="20"/>
      <c r="B449" s="29"/>
      <c r="C449" s="29"/>
      <c r="D449" s="29"/>
      <c r="E449" s="29"/>
      <c r="F449" s="26"/>
      <c r="G449" s="13"/>
      <c r="H449" s="20"/>
      <c r="I449" s="22"/>
      <c r="J449" s="22"/>
      <c r="K449" s="22"/>
      <c r="L449" s="22"/>
      <c r="M449" s="24"/>
      <c r="N449" s="22"/>
      <c r="O449" s="20"/>
      <c r="P449" s="12"/>
      <c r="Q449" s="12"/>
      <c r="R449" s="12"/>
      <c r="S449" s="12"/>
      <c r="T449" s="12"/>
      <c r="U449" s="12"/>
      <c r="V449" s="12"/>
      <c r="W449" s="12"/>
      <c r="X449" s="12"/>
      <c r="Y449" s="12"/>
      <c r="Z449" s="12"/>
      <c r="AA449" s="12"/>
      <c r="AB449" s="12"/>
      <c r="AC449" s="12"/>
      <c r="AD449" s="12"/>
      <c r="AE449" s="12"/>
      <c r="AF449" s="12"/>
      <c r="AG449" s="12"/>
      <c r="AH449" s="12"/>
      <c r="AI449" s="12"/>
      <c r="AJ449" s="12"/>
      <c r="AK449" s="12"/>
      <c r="AL449" s="12"/>
      <c r="AM449" s="12"/>
      <c r="AN449" s="12"/>
      <c r="AO449" s="12"/>
      <c r="AP449" s="12"/>
      <c r="AQ449" s="12"/>
      <c r="AR449" s="12"/>
      <c r="AS449" s="12"/>
      <c r="AT449" s="12"/>
      <c r="AU449" s="12"/>
      <c r="AV449" s="12"/>
      <c r="AW449" s="12"/>
      <c r="AX449" s="12"/>
      <c r="AY449" s="12"/>
      <c r="AZ449" s="12"/>
      <c r="BA449" s="12"/>
      <c r="BB449" s="12"/>
      <c r="BC449" s="12"/>
      <c r="BD449" s="12"/>
      <c r="BE449" s="12"/>
      <c r="BF449" s="12"/>
      <c r="BG449" s="12"/>
      <c r="BH449" s="12"/>
      <c r="BI449" s="12"/>
      <c r="BJ449" s="12"/>
      <c r="BK449" s="12"/>
      <c r="BL449" s="12"/>
      <c r="BM449" s="12"/>
      <c r="BN449" s="12"/>
      <c r="BO449" s="12"/>
      <c r="BP449" s="12"/>
      <c r="BQ449" s="12"/>
      <c r="BR449" s="12"/>
      <c r="BS449" s="12"/>
      <c r="BT449" s="12"/>
      <c r="BU449" s="12"/>
      <c r="BV449" s="12"/>
      <c r="BW449" s="12"/>
      <c r="BX449" s="12"/>
      <c r="BY449" s="12"/>
      <c r="BZ449" s="12"/>
      <c r="CA449" s="12"/>
      <c r="CB449" s="12"/>
      <c r="CC449" s="12"/>
    </row>
    <row r="450" spans="1:81" ht="15.75" x14ac:dyDescent="0.25">
      <c r="A450" s="20"/>
      <c r="B450" s="29"/>
      <c r="C450" s="29"/>
      <c r="D450" s="29"/>
      <c r="E450" s="29"/>
      <c r="F450" s="26"/>
      <c r="G450" s="13"/>
      <c r="H450" s="20"/>
      <c r="I450" s="22"/>
      <c r="J450" s="22"/>
      <c r="K450" s="22"/>
      <c r="L450" s="22"/>
      <c r="M450" s="24"/>
      <c r="N450" s="22"/>
      <c r="O450" s="20"/>
      <c r="P450" s="12"/>
      <c r="Q450" s="12"/>
      <c r="R450" s="12"/>
      <c r="S450" s="12"/>
      <c r="T450" s="12"/>
      <c r="U450" s="12"/>
      <c r="V450" s="12"/>
      <c r="W450" s="12"/>
      <c r="X450" s="12"/>
      <c r="Y450" s="12"/>
      <c r="Z450" s="12"/>
      <c r="AA450" s="12"/>
      <c r="AB450" s="12"/>
      <c r="AC450" s="12"/>
      <c r="AD450" s="12"/>
      <c r="AE450" s="12"/>
      <c r="AF450" s="12"/>
      <c r="AG450" s="12"/>
      <c r="AH450" s="12"/>
      <c r="AI450" s="12"/>
      <c r="AJ450" s="12"/>
      <c r="AK450" s="12"/>
      <c r="AL450" s="12"/>
      <c r="AM450" s="12"/>
      <c r="AN450" s="12"/>
      <c r="AO450" s="12"/>
      <c r="AP450" s="12"/>
      <c r="AQ450" s="12"/>
      <c r="AR450" s="12"/>
      <c r="AS450" s="12"/>
      <c r="AT450" s="12"/>
      <c r="AU450" s="12"/>
      <c r="AV450" s="12"/>
      <c r="AW450" s="12"/>
      <c r="AX450" s="12"/>
      <c r="AY450" s="12"/>
      <c r="AZ450" s="12"/>
      <c r="BA450" s="12"/>
      <c r="BB450" s="12"/>
      <c r="BC450" s="12"/>
      <c r="BD450" s="12"/>
      <c r="BE450" s="12"/>
      <c r="BF450" s="12"/>
      <c r="BG450" s="12"/>
      <c r="BH450" s="12"/>
      <c r="BI450" s="12"/>
      <c r="BJ450" s="12"/>
      <c r="BK450" s="12"/>
      <c r="BL450" s="12"/>
      <c r="BM450" s="12"/>
      <c r="BN450" s="12"/>
      <c r="BO450" s="12"/>
      <c r="BP450" s="12"/>
      <c r="BQ450" s="12"/>
      <c r="BR450" s="12"/>
      <c r="BS450" s="12"/>
      <c r="BT450" s="12"/>
      <c r="BU450" s="12"/>
      <c r="BV450" s="12"/>
      <c r="BW450" s="12"/>
      <c r="BX450" s="12"/>
      <c r="BY450" s="12"/>
      <c r="BZ450" s="12"/>
      <c r="CA450" s="12"/>
      <c r="CB450" s="12"/>
      <c r="CC450" s="12"/>
    </row>
    <row r="451" spans="1:81" ht="15.75" x14ac:dyDescent="0.25">
      <c r="A451" s="20"/>
      <c r="B451" s="29"/>
      <c r="C451" s="29"/>
      <c r="D451" s="29"/>
      <c r="E451" s="29"/>
      <c r="F451" s="26"/>
      <c r="G451" s="13"/>
      <c r="H451" s="20"/>
      <c r="I451" s="22"/>
      <c r="J451" s="22"/>
      <c r="K451" s="22"/>
      <c r="L451" s="22"/>
      <c r="M451" s="24"/>
      <c r="N451" s="22"/>
      <c r="O451" s="20"/>
      <c r="P451" s="12"/>
      <c r="Q451" s="12"/>
      <c r="R451" s="12"/>
      <c r="S451" s="12"/>
      <c r="T451" s="12"/>
      <c r="U451" s="12"/>
      <c r="V451" s="12"/>
      <c r="W451" s="12"/>
      <c r="X451" s="12"/>
      <c r="Y451" s="12"/>
      <c r="Z451" s="12"/>
      <c r="AA451" s="12"/>
      <c r="AB451" s="12"/>
      <c r="AC451" s="12"/>
      <c r="AD451" s="12"/>
      <c r="AE451" s="12"/>
      <c r="AF451" s="12"/>
      <c r="AG451" s="12"/>
      <c r="AH451" s="12"/>
      <c r="AI451" s="12"/>
      <c r="AJ451" s="12"/>
      <c r="AK451" s="12"/>
      <c r="AL451" s="12"/>
      <c r="AM451" s="12"/>
      <c r="AN451" s="12"/>
      <c r="AO451" s="12"/>
      <c r="AP451" s="12"/>
      <c r="AQ451" s="12"/>
      <c r="AR451" s="12"/>
      <c r="AS451" s="12"/>
      <c r="AT451" s="12"/>
      <c r="AU451" s="12"/>
      <c r="AV451" s="12"/>
      <c r="AW451" s="12"/>
      <c r="AX451" s="12"/>
      <c r="AY451" s="12"/>
      <c r="AZ451" s="12"/>
      <c r="BA451" s="12"/>
      <c r="BB451" s="12"/>
      <c r="BC451" s="12"/>
      <c r="BD451" s="12"/>
      <c r="BE451" s="12"/>
      <c r="BF451" s="12"/>
      <c r="BG451" s="12"/>
      <c r="BH451" s="12"/>
      <c r="BI451" s="12"/>
      <c r="BJ451" s="12"/>
      <c r="BK451" s="12"/>
      <c r="BL451" s="12"/>
      <c r="BM451" s="12"/>
      <c r="BN451" s="12"/>
      <c r="BO451" s="12"/>
      <c r="BP451" s="12"/>
      <c r="BQ451" s="12"/>
      <c r="BR451" s="12"/>
      <c r="BS451" s="12"/>
      <c r="BT451" s="12"/>
      <c r="BU451" s="12"/>
      <c r="BV451" s="12"/>
      <c r="BW451" s="12"/>
      <c r="BX451" s="12"/>
      <c r="BY451" s="12"/>
      <c r="BZ451" s="12"/>
      <c r="CA451" s="12"/>
      <c r="CB451" s="12"/>
      <c r="CC451" s="12"/>
    </row>
    <row r="452" spans="1:81" ht="15.75" x14ac:dyDescent="0.25">
      <c r="A452" s="20"/>
      <c r="B452" s="29"/>
      <c r="C452" s="29"/>
      <c r="D452" s="29"/>
      <c r="E452" s="29"/>
      <c r="F452" s="26"/>
      <c r="G452" s="13"/>
      <c r="H452" s="20"/>
      <c r="I452" s="22"/>
      <c r="J452" s="22"/>
      <c r="K452" s="22"/>
      <c r="L452" s="22"/>
      <c r="M452" s="24"/>
      <c r="N452" s="22"/>
      <c r="O452" s="20"/>
      <c r="P452" s="12"/>
      <c r="Q452" s="12"/>
      <c r="R452" s="12"/>
      <c r="S452" s="12"/>
      <c r="T452" s="12"/>
      <c r="U452" s="12"/>
      <c r="V452" s="12"/>
      <c r="W452" s="12"/>
      <c r="X452" s="12"/>
      <c r="Y452" s="12"/>
      <c r="Z452" s="12"/>
      <c r="AA452" s="12"/>
      <c r="AB452" s="12"/>
      <c r="AC452" s="12"/>
      <c r="AD452" s="12"/>
      <c r="AE452" s="12"/>
      <c r="AF452" s="12"/>
      <c r="AG452" s="12"/>
      <c r="AH452" s="12"/>
      <c r="AI452" s="12"/>
      <c r="AJ452" s="12"/>
      <c r="AK452" s="12"/>
      <c r="AL452" s="12"/>
      <c r="AM452" s="12"/>
      <c r="AN452" s="12"/>
      <c r="AO452" s="12"/>
      <c r="AP452" s="12"/>
      <c r="AQ452" s="12"/>
      <c r="AR452" s="12"/>
      <c r="AS452" s="12"/>
      <c r="AT452" s="12"/>
      <c r="AU452" s="12"/>
      <c r="AV452" s="12"/>
      <c r="AW452" s="12"/>
      <c r="AX452" s="12"/>
      <c r="AY452" s="12"/>
      <c r="AZ452" s="12"/>
      <c r="BA452" s="12"/>
      <c r="BB452" s="12"/>
      <c r="BC452" s="12"/>
      <c r="BD452" s="12"/>
      <c r="BE452" s="12"/>
      <c r="BF452" s="12"/>
      <c r="BG452" s="12"/>
      <c r="BH452" s="12"/>
      <c r="BI452" s="12"/>
      <c r="BJ452" s="12"/>
      <c r="BK452" s="12"/>
      <c r="BL452" s="12"/>
      <c r="BM452" s="12"/>
      <c r="BN452" s="12"/>
      <c r="BO452" s="12"/>
      <c r="BP452" s="12"/>
      <c r="BQ452" s="12"/>
      <c r="BR452" s="12"/>
      <c r="BS452" s="12"/>
      <c r="BT452" s="12"/>
      <c r="BU452" s="12"/>
      <c r="BV452" s="12"/>
      <c r="BW452" s="12"/>
      <c r="BX452" s="12"/>
      <c r="BY452" s="12"/>
      <c r="BZ452" s="12"/>
      <c r="CA452" s="12"/>
      <c r="CB452" s="12"/>
      <c r="CC452" s="12"/>
    </row>
    <row r="453" spans="1:81" ht="15.75" x14ac:dyDescent="0.25">
      <c r="A453" s="20"/>
      <c r="B453" s="29"/>
      <c r="C453" s="29"/>
      <c r="D453" s="29"/>
      <c r="E453" s="29"/>
      <c r="F453" s="26"/>
      <c r="G453" s="13"/>
      <c r="H453" s="20"/>
      <c r="I453" s="22"/>
      <c r="J453" s="22"/>
      <c r="K453" s="22"/>
      <c r="L453" s="22"/>
      <c r="M453" s="24"/>
      <c r="N453" s="22"/>
      <c r="O453" s="20"/>
      <c r="P453" s="12"/>
      <c r="Q453" s="12"/>
      <c r="R453" s="12"/>
      <c r="S453" s="12"/>
      <c r="T453" s="12"/>
      <c r="U453" s="12"/>
      <c r="V453" s="12"/>
      <c r="W453" s="12"/>
      <c r="X453" s="12"/>
      <c r="Y453" s="12"/>
      <c r="Z453" s="12"/>
      <c r="AA453" s="12"/>
      <c r="AB453" s="12"/>
      <c r="AC453" s="12"/>
      <c r="AD453" s="12"/>
      <c r="AE453" s="12"/>
      <c r="AF453" s="12"/>
      <c r="AG453" s="12"/>
      <c r="AH453" s="12"/>
      <c r="AI453" s="12"/>
      <c r="AJ453" s="12"/>
      <c r="AK453" s="12"/>
      <c r="AL453" s="12"/>
      <c r="AM453" s="12"/>
      <c r="AN453" s="12"/>
      <c r="AO453" s="12"/>
      <c r="AP453" s="12"/>
      <c r="AQ453" s="12"/>
      <c r="AR453" s="12"/>
      <c r="AS453" s="12"/>
      <c r="AT453" s="12"/>
      <c r="AU453" s="12"/>
      <c r="AV453" s="12"/>
      <c r="AW453" s="12"/>
      <c r="AX453" s="12"/>
      <c r="AY453" s="12"/>
      <c r="AZ453" s="12"/>
      <c r="BA453" s="12"/>
      <c r="BB453" s="12"/>
      <c r="BC453" s="12"/>
      <c r="BD453" s="12"/>
      <c r="BE453" s="12"/>
      <c r="BF453" s="12"/>
      <c r="BG453" s="12"/>
      <c r="BH453" s="12"/>
      <c r="BI453" s="12"/>
      <c r="BJ453" s="12"/>
      <c r="BK453" s="12"/>
      <c r="BL453" s="12"/>
      <c r="BM453" s="12"/>
      <c r="BN453" s="12"/>
      <c r="BO453" s="12"/>
      <c r="BP453" s="12"/>
      <c r="BQ453" s="12"/>
      <c r="BR453" s="12"/>
      <c r="BS453" s="12"/>
      <c r="BT453" s="12"/>
      <c r="BU453" s="12"/>
      <c r="BV453" s="12"/>
      <c r="BW453" s="12"/>
      <c r="BX453" s="12"/>
      <c r="BY453" s="12"/>
      <c r="BZ453" s="12"/>
      <c r="CA453" s="12"/>
      <c r="CB453" s="12"/>
      <c r="CC453" s="12"/>
    </row>
    <row r="454" spans="1:81" ht="15.75" x14ac:dyDescent="0.25">
      <c r="A454" s="20"/>
      <c r="B454" s="29"/>
      <c r="C454" s="29"/>
      <c r="D454" s="29"/>
      <c r="E454" s="29"/>
      <c r="F454" s="26"/>
      <c r="G454" s="13"/>
      <c r="H454" s="20"/>
      <c r="I454" s="22"/>
      <c r="J454" s="22"/>
      <c r="K454" s="22"/>
      <c r="L454" s="22"/>
      <c r="M454" s="24"/>
      <c r="N454" s="22"/>
      <c r="O454" s="20"/>
      <c r="P454" s="12"/>
      <c r="Q454" s="12"/>
      <c r="R454" s="12"/>
      <c r="S454" s="12"/>
      <c r="T454" s="12"/>
      <c r="U454" s="12"/>
      <c r="V454" s="12"/>
      <c r="W454" s="12"/>
      <c r="X454" s="12"/>
      <c r="Y454" s="12"/>
      <c r="Z454" s="12"/>
      <c r="AA454" s="12"/>
      <c r="AB454" s="12"/>
      <c r="AC454" s="12"/>
      <c r="AD454" s="12"/>
      <c r="AE454" s="12"/>
      <c r="AF454" s="12"/>
      <c r="AG454" s="12"/>
      <c r="AH454" s="12"/>
      <c r="AI454" s="12"/>
      <c r="AJ454" s="12"/>
      <c r="AK454" s="12"/>
      <c r="AL454" s="12"/>
      <c r="AM454" s="12"/>
      <c r="AN454" s="12"/>
      <c r="AO454" s="12"/>
      <c r="AP454" s="12"/>
      <c r="AQ454" s="12"/>
      <c r="AR454" s="12"/>
      <c r="AS454" s="12"/>
      <c r="AT454" s="12"/>
      <c r="AU454" s="12"/>
      <c r="AV454" s="12"/>
      <c r="AW454" s="12"/>
      <c r="AX454" s="12"/>
      <c r="AY454" s="12"/>
      <c r="AZ454" s="12"/>
      <c r="BA454" s="12"/>
      <c r="BB454" s="12"/>
      <c r="BC454" s="12"/>
      <c r="BD454" s="12"/>
      <c r="BE454" s="12"/>
      <c r="BF454" s="12"/>
      <c r="BG454" s="12"/>
      <c r="BH454" s="12"/>
      <c r="BI454" s="12"/>
      <c r="BJ454" s="12"/>
      <c r="BK454" s="12"/>
      <c r="BL454" s="12"/>
      <c r="BM454" s="12"/>
      <c r="BN454" s="12"/>
      <c r="BO454" s="12"/>
      <c r="BP454" s="12"/>
      <c r="BQ454" s="12"/>
      <c r="BR454" s="12"/>
      <c r="BS454" s="12"/>
      <c r="BT454" s="12"/>
      <c r="BU454" s="12"/>
      <c r="BV454" s="12"/>
      <c r="BW454" s="12"/>
      <c r="BX454" s="12"/>
      <c r="BY454" s="12"/>
      <c r="BZ454" s="12"/>
      <c r="CA454" s="12"/>
      <c r="CB454" s="12"/>
      <c r="CC454" s="12"/>
    </row>
    <row r="455" spans="1:81" ht="15.75" x14ac:dyDescent="0.25">
      <c r="A455" s="20"/>
      <c r="B455" s="29"/>
      <c r="C455" s="29"/>
      <c r="D455" s="29"/>
      <c r="E455" s="29"/>
      <c r="F455" s="26"/>
      <c r="G455" s="13"/>
      <c r="H455" s="20"/>
      <c r="I455" s="22"/>
      <c r="J455" s="22"/>
      <c r="K455" s="22"/>
      <c r="L455" s="22"/>
      <c r="M455" s="24"/>
      <c r="N455" s="22"/>
      <c r="O455" s="20"/>
      <c r="P455" s="12"/>
      <c r="Q455" s="12"/>
      <c r="R455" s="12"/>
      <c r="S455" s="12"/>
      <c r="T455" s="12"/>
      <c r="U455" s="12"/>
      <c r="V455" s="12"/>
      <c r="W455" s="12"/>
      <c r="X455" s="12"/>
      <c r="Y455" s="12"/>
      <c r="Z455" s="12"/>
      <c r="AA455" s="12"/>
      <c r="AB455" s="12"/>
      <c r="AC455" s="12"/>
      <c r="AD455" s="12"/>
      <c r="AE455" s="12"/>
      <c r="AF455" s="12"/>
      <c r="AG455" s="12"/>
      <c r="AH455" s="12"/>
      <c r="AI455" s="12"/>
      <c r="AJ455" s="12"/>
      <c r="AK455" s="12"/>
      <c r="AL455" s="12"/>
      <c r="AM455" s="12"/>
      <c r="AN455" s="12"/>
      <c r="AO455" s="12"/>
      <c r="AP455" s="12"/>
      <c r="AQ455" s="12"/>
      <c r="AR455" s="12"/>
      <c r="AS455" s="12"/>
      <c r="AT455" s="12"/>
      <c r="AU455" s="12"/>
      <c r="AV455" s="12"/>
      <c r="AW455" s="12"/>
      <c r="AX455" s="12"/>
      <c r="AY455" s="12"/>
      <c r="AZ455" s="12"/>
      <c r="BA455" s="12"/>
      <c r="BB455" s="12"/>
      <c r="BC455" s="12"/>
      <c r="BD455" s="12"/>
      <c r="BE455" s="12"/>
      <c r="BF455" s="12"/>
      <c r="BG455" s="12"/>
      <c r="BH455" s="12"/>
      <c r="BI455" s="12"/>
      <c r="BJ455" s="12"/>
      <c r="BK455" s="12"/>
      <c r="BL455" s="12"/>
      <c r="BM455" s="12"/>
      <c r="BN455" s="12"/>
      <c r="BO455" s="12"/>
      <c r="BP455" s="12"/>
      <c r="BQ455" s="12"/>
      <c r="BR455" s="12"/>
      <c r="BS455" s="12"/>
      <c r="BT455" s="12"/>
      <c r="BU455" s="12"/>
      <c r="BV455" s="12"/>
      <c r="BW455" s="12"/>
      <c r="BX455" s="12"/>
      <c r="BY455" s="12"/>
      <c r="BZ455" s="12"/>
      <c r="CA455" s="12"/>
      <c r="CB455" s="12"/>
      <c r="CC455" s="12"/>
    </row>
    <row r="456" spans="1:81" ht="15.75" x14ac:dyDescent="0.25">
      <c r="A456" s="20"/>
      <c r="B456" s="29"/>
      <c r="C456" s="29"/>
      <c r="D456" s="29"/>
      <c r="E456" s="29"/>
      <c r="F456" s="26"/>
      <c r="G456" s="13"/>
      <c r="H456" s="20"/>
      <c r="I456" s="22"/>
      <c r="J456" s="22"/>
      <c r="K456" s="22"/>
      <c r="L456" s="22"/>
      <c r="M456" s="24"/>
      <c r="N456" s="22"/>
      <c r="O456" s="20"/>
      <c r="P456" s="12"/>
      <c r="Q456" s="12"/>
      <c r="R456" s="12"/>
      <c r="S456" s="12"/>
      <c r="T456" s="12"/>
      <c r="U456" s="12"/>
      <c r="V456" s="12"/>
      <c r="W456" s="12"/>
      <c r="X456" s="12"/>
      <c r="Y456" s="12"/>
      <c r="Z456" s="12"/>
      <c r="AA456" s="12"/>
      <c r="AB456" s="12"/>
      <c r="AC456" s="12"/>
      <c r="AD456" s="12"/>
      <c r="AE456" s="12"/>
      <c r="AF456" s="12"/>
      <c r="AG456" s="12"/>
      <c r="AH456" s="12"/>
      <c r="AI456" s="12"/>
      <c r="AJ456" s="12"/>
      <c r="AK456" s="12"/>
      <c r="AL456" s="12"/>
      <c r="AM456" s="12"/>
      <c r="AN456" s="12"/>
      <c r="AO456" s="12"/>
      <c r="AP456" s="12"/>
      <c r="AQ456" s="12"/>
      <c r="AR456" s="12"/>
      <c r="AS456" s="12"/>
      <c r="AT456" s="12"/>
      <c r="AU456" s="12"/>
      <c r="AV456" s="12"/>
      <c r="AW456" s="12"/>
      <c r="AX456" s="12"/>
      <c r="AY456" s="12"/>
      <c r="AZ456" s="12"/>
      <c r="BA456" s="12"/>
      <c r="BB456" s="12"/>
      <c r="BC456" s="12"/>
      <c r="BD456" s="12"/>
      <c r="BE456" s="12"/>
      <c r="BF456" s="12"/>
      <c r="BG456" s="12"/>
      <c r="BH456" s="12"/>
      <c r="BI456" s="12"/>
      <c r="BJ456" s="12"/>
      <c r="BK456" s="12"/>
      <c r="BL456" s="12"/>
      <c r="BM456" s="12"/>
      <c r="BN456" s="12"/>
      <c r="BO456" s="12"/>
      <c r="BP456" s="12"/>
      <c r="BQ456" s="12"/>
      <c r="BR456" s="12"/>
      <c r="BS456" s="12"/>
      <c r="BT456" s="12"/>
      <c r="BU456" s="12"/>
      <c r="BV456" s="12"/>
      <c r="BW456" s="12"/>
      <c r="BX456" s="12"/>
      <c r="BY456" s="12"/>
      <c r="BZ456" s="12"/>
      <c r="CA456" s="12"/>
      <c r="CB456" s="12"/>
      <c r="CC456" s="12"/>
    </row>
    <row r="457" spans="1:81" ht="15.75" x14ac:dyDescent="0.25">
      <c r="A457" s="20"/>
      <c r="B457" s="29"/>
      <c r="C457" s="29"/>
      <c r="D457" s="29"/>
      <c r="E457" s="29"/>
      <c r="F457" s="26"/>
      <c r="G457" s="13"/>
      <c r="H457" s="20"/>
      <c r="I457" s="22"/>
      <c r="J457" s="22"/>
      <c r="K457" s="22"/>
      <c r="L457" s="22"/>
      <c r="M457" s="24"/>
      <c r="N457" s="22"/>
      <c r="O457" s="20"/>
      <c r="P457" s="12"/>
      <c r="Q457" s="12"/>
      <c r="R457" s="12"/>
      <c r="S457" s="12"/>
      <c r="T457" s="12"/>
      <c r="U457" s="12"/>
      <c r="V457" s="12"/>
      <c r="W457" s="12"/>
      <c r="X457" s="12"/>
      <c r="Y457" s="12"/>
      <c r="Z457" s="12"/>
      <c r="AA457" s="12"/>
      <c r="AB457" s="12"/>
      <c r="AC457" s="12"/>
      <c r="AD457" s="12"/>
      <c r="AE457" s="12"/>
      <c r="AF457" s="12"/>
      <c r="AG457" s="12"/>
      <c r="AH457" s="12"/>
      <c r="AI457" s="12"/>
      <c r="AJ457" s="12"/>
      <c r="AK457" s="12"/>
      <c r="AL457" s="12"/>
      <c r="AM457" s="12"/>
      <c r="AN457" s="12"/>
      <c r="AO457" s="12"/>
      <c r="AP457" s="12"/>
      <c r="AQ457" s="12"/>
      <c r="AR457" s="12"/>
      <c r="AS457" s="12"/>
      <c r="AT457" s="12"/>
      <c r="AU457" s="12"/>
      <c r="AV457" s="12"/>
      <c r="AW457" s="12"/>
      <c r="AX457" s="12"/>
      <c r="AY457" s="12"/>
      <c r="AZ457" s="12"/>
      <c r="BA457" s="12"/>
      <c r="BB457" s="12"/>
      <c r="BC457" s="12"/>
      <c r="BD457" s="12"/>
      <c r="BE457" s="12"/>
      <c r="BF457" s="12"/>
      <c r="BG457" s="12"/>
      <c r="BH457" s="12"/>
      <c r="BI457" s="12"/>
      <c r="BJ457" s="12"/>
      <c r="BK457" s="12"/>
      <c r="BL457" s="12"/>
      <c r="BM457" s="12"/>
      <c r="BN457" s="12"/>
      <c r="BO457" s="12"/>
      <c r="BP457" s="12"/>
      <c r="BQ457" s="12"/>
      <c r="BR457" s="12"/>
      <c r="BS457" s="12"/>
      <c r="BT457" s="12"/>
      <c r="BU457" s="12"/>
      <c r="BV457" s="12"/>
      <c r="BW457" s="12"/>
      <c r="BX457" s="12"/>
      <c r="BY457" s="12"/>
      <c r="BZ457" s="12"/>
      <c r="CA457" s="12"/>
      <c r="CB457" s="12"/>
      <c r="CC457" s="12"/>
    </row>
    <row r="458" spans="1:81" ht="15.75" x14ac:dyDescent="0.25">
      <c r="A458" s="20"/>
      <c r="B458" s="29"/>
      <c r="C458" s="29"/>
      <c r="D458" s="29"/>
      <c r="E458" s="29"/>
      <c r="F458" s="26"/>
      <c r="G458" s="13"/>
      <c r="H458" s="20"/>
      <c r="I458" s="22"/>
      <c r="J458" s="22"/>
      <c r="K458" s="22"/>
      <c r="L458" s="22"/>
      <c r="M458" s="24"/>
      <c r="N458" s="22"/>
      <c r="O458" s="20"/>
      <c r="P458" s="12"/>
      <c r="Q458" s="12"/>
      <c r="R458" s="12"/>
      <c r="S458" s="12"/>
      <c r="T458" s="12"/>
      <c r="U458" s="12"/>
      <c r="V458" s="12"/>
      <c r="W458" s="12"/>
      <c r="X458" s="12"/>
      <c r="Y458" s="12"/>
      <c r="Z458" s="12"/>
      <c r="AA458" s="12"/>
      <c r="AB458" s="12"/>
      <c r="AC458" s="12"/>
      <c r="AD458" s="12"/>
      <c r="AE458" s="12"/>
      <c r="AF458" s="12"/>
      <c r="AG458" s="12"/>
      <c r="AH458" s="12"/>
      <c r="AI458" s="12"/>
      <c r="AJ458" s="12"/>
      <c r="AK458" s="12"/>
      <c r="AL458" s="12"/>
      <c r="AM458" s="12"/>
      <c r="AN458" s="12"/>
      <c r="AO458" s="12"/>
      <c r="AP458" s="12"/>
      <c r="AQ458" s="12"/>
      <c r="AR458" s="12"/>
      <c r="AS458" s="12"/>
      <c r="AT458" s="12"/>
      <c r="AU458" s="12"/>
      <c r="AV458" s="12"/>
      <c r="AW458" s="12"/>
      <c r="AX458" s="12"/>
      <c r="AY458" s="12"/>
      <c r="AZ458" s="12"/>
      <c r="BA458" s="12"/>
      <c r="BB458" s="12"/>
      <c r="BC458" s="12"/>
      <c r="BD458" s="12"/>
      <c r="BE458" s="12"/>
      <c r="BF458" s="12"/>
      <c r="BG458" s="12"/>
      <c r="BH458" s="12"/>
      <c r="BI458" s="12"/>
      <c r="BJ458" s="12"/>
      <c r="BK458" s="12"/>
      <c r="BL458" s="12"/>
      <c r="BM458" s="12"/>
      <c r="BN458" s="12"/>
      <c r="BO458" s="12"/>
      <c r="BP458" s="12"/>
      <c r="BQ458" s="12"/>
      <c r="BR458" s="12"/>
      <c r="BS458" s="12"/>
      <c r="BT458" s="12"/>
      <c r="BU458" s="12"/>
      <c r="BV458" s="12"/>
      <c r="BW458" s="12"/>
      <c r="BX458" s="12"/>
      <c r="BY458" s="12"/>
      <c r="BZ458" s="12"/>
      <c r="CA458" s="12"/>
      <c r="CB458" s="12"/>
      <c r="CC458" s="12"/>
    </row>
    <row r="459" spans="1:81" ht="15.75" x14ac:dyDescent="0.25">
      <c r="A459" s="20"/>
      <c r="B459" s="29"/>
      <c r="C459" s="29"/>
      <c r="D459" s="29"/>
      <c r="E459" s="29"/>
      <c r="F459" s="26"/>
      <c r="G459" s="13"/>
      <c r="H459" s="20"/>
      <c r="I459" s="22"/>
      <c r="J459" s="22"/>
      <c r="K459" s="22"/>
      <c r="L459" s="22"/>
      <c r="M459" s="24"/>
      <c r="N459" s="22"/>
      <c r="O459" s="20"/>
      <c r="P459" s="12"/>
      <c r="Q459" s="12"/>
      <c r="R459" s="12"/>
      <c r="S459" s="12"/>
      <c r="T459" s="12"/>
      <c r="U459" s="12"/>
      <c r="V459" s="12"/>
      <c r="W459" s="12"/>
      <c r="X459" s="12"/>
      <c r="Y459" s="12"/>
      <c r="Z459" s="12"/>
      <c r="AA459" s="12"/>
      <c r="AB459" s="12"/>
      <c r="AC459" s="12"/>
      <c r="AD459" s="12"/>
      <c r="AE459" s="12"/>
      <c r="AF459" s="12"/>
      <c r="AG459" s="12"/>
      <c r="AH459" s="12"/>
      <c r="AI459" s="12"/>
      <c r="AJ459" s="12"/>
      <c r="AK459" s="12"/>
      <c r="AL459" s="12"/>
      <c r="AM459" s="12"/>
      <c r="AN459" s="12"/>
      <c r="AO459" s="12"/>
      <c r="AP459" s="12"/>
      <c r="AQ459" s="12"/>
      <c r="AR459" s="12"/>
      <c r="AS459" s="12"/>
      <c r="AT459" s="12"/>
      <c r="AU459" s="12"/>
      <c r="AV459" s="12"/>
      <c r="AW459" s="12"/>
      <c r="AX459" s="12"/>
      <c r="AY459" s="12"/>
      <c r="AZ459" s="12"/>
      <c r="BA459" s="12"/>
      <c r="BB459" s="12"/>
      <c r="BC459" s="12"/>
      <c r="BD459" s="12"/>
      <c r="BE459" s="12"/>
      <c r="BF459" s="12"/>
      <c r="BG459" s="12"/>
      <c r="BH459" s="12"/>
      <c r="BI459" s="12"/>
      <c r="BJ459" s="12"/>
      <c r="BK459" s="12"/>
      <c r="BL459" s="12"/>
      <c r="BM459" s="12"/>
      <c r="BN459" s="12"/>
      <c r="BO459" s="12"/>
      <c r="BP459" s="12"/>
      <c r="BQ459" s="12"/>
      <c r="BR459" s="12"/>
      <c r="BS459" s="12"/>
      <c r="BT459" s="12"/>
      <c r="BU459" s="12"/>
      <c r="BV459" s="12"/>
      <c r="BW459" s="12"/>
      <c r="BX459" s="12"/>
      <c r="BY459" s="12"/>
      <c r="BZ459" s="12"/>
      <c r="CA459" s="12"/>
      <c r="CB459" s="12"/>
      <c r="CC459" s="12"/>
    </row>
    <row r="460" spans="1:81" ht="15.75" x14ac:dyDescent="0.25">
      <c r="A460" s="20"/>
      <c r="B460" s="29"/>
      <c r="C460" s="29"/>
      <c r="D460" s="29"/>
      <c r="E460" s="29"/>
      <c r="F460" s="26"/>
      <c r="G460" s="13"/>
      <c r="H460" s="20"/>
      <c r="I460" s="22"/>
      <c r="J460" s="22"/>
      <c r="K460" s="22"/>
      <c r="L460" s="22"/>
      <c r="M460" s="24"/>
      <c r="N460" s="22"/>
      <c r="O460" s="20"/>
      <c r="P460" s="12"/>
      <c r="Q460" s="12"/>
      <c r="R460" s="12"/>
      <c r="S460" s="12"/>
      <c r="T460" s="12"/>
      <c r="U460" s="12"/>
      <c r="V460" s="12"/>
      <c r="W460" s="12"/>
      <c r="X460" s="12"/>
      <c r="Y460" s="12"/>
      <c r="Z460" s="12"/>
      <c r="AA460" s="12"/>
      <c r="AB460" s="12"/>
      <c r="AC460" s="12"/>
      <c r="AD460" s="12"/>
      <c r="AE460" s="12"/>
      <c r="AF460" s="12"/>
      <c r="AG460" s="12"/>
      <c r="AH460" s="12"/>
      <c r="AI460" s="12"/>
      <c r="AJ460" s="12"/>
      <c r="AK460" s="12"/>
      <c r="AL460" s="12"/>
      <c r="AM460" s="12"/>
      <c r="AN460" s="12"/>
      <c r="AO460" s="12"/>
      <c r="AP460" s="12"/>
      <c r="AQ460" s="12"/>
      <c r="AR460" s="12"/>
      <c r="AS460" s="12"/>
      <c r="AT460" s="12"/>
      <c r="AU460" s="12"/>
      <c r="AV460" s="12"/>
      <c r="AW460" s="12"/>
      <c r="AX460" s="12"/>
      <c r="AY460" s="12"/>
      <c r="AZ460" s="12"/>
      <c r="BA460" s="12"/>
      <c r="BB460" s="12"/>
      <c r="BC460" s="12"/>
      <c r="BD460" s="12"/>
      <c r="BE460" s="12"/>
      <c r="BF460" s="12"/>
      <c r="BG460" s="12"/>
      <c r="BH460" s="12"/>
      <c r="BI460" s="12"/>
      <c r="BJ460" s="12"/>
      <c r="BK460" s="12"/>
      <c r="BL460" s="12"/>
      <c r="BM460" s="12"/>
      <c r="BN460" s="12"/>
      <c r="BO460" s="12"/>
      <c r="BP460" s="12"/>
      <c r="BQ460" s="12"/>
      <c r="BR460" s="12"/>
      <c r="BS460" s="12"/>
      <c r="BT460" s="12"/>
      <c r="BU460" s="12"/>
      <c r="BV460" s="12"/>
      <c r="BW460" s="12"/>
      <c r="BX460" s="12"/>
      <c r="BY460" s="12"/>
      <c r="BZ460" s="12"/>
      <c r="CA460" s="12"/>
      <c r="CB460" s="12"/>
      <c r="CC460" s="12"/>
    </row>
    <row r="461" spans="1:81" ht="15.75" x14ac:dyDescent="0.25">
      <c r="A461" s="20"/>
      <c r="B461" s="29"/>
      <c r="C461" s="29"/>
      <c r="D461" s="29"/>
      <c r="E461" s="29"/>
      <c r="F461" s="26"/>
      <c r="G461" s="13"/>
      <c r="H461" s="20"/>
      <c r="I461" s="22"/>
      <c r="J461" s="22"/>
      <c r="K461" s="22"/>
      <c r="L461" s="22"/>
      <c r="M461" s="24"/>
      <c r="N461" s="22"/>
      <c r="O461" s="20"/>
      <c r="P461" s="12"/>
      <c r="Q461" s="12"/>
      <c r="R461" s="12"/>
      <c r="S461" s="12"/>
      <c r="T461" s="12"/>
      <c r="U461" s="12"/>
      <c r="V461" s="12"/>
      <c r="W461" s="12"/>
      <c r="X461" s="12"/>
      <c r="Y461" s="12"/>
      <c r="Z461" s="12"/>
      <c r="AA461" s="12"/>
      <c r="AB461" s="12"/>
      <c r="AC461" s="12"/>
      <c r="AD461" s="12"/>
      <c r="AE461" s="12"/>
      <c r="AF461" s="12"/>
      <c r="AG461" s="12"/>
      <c r="AH461" s="12"/>
      <c r="AI461" s="12"/>
      <c r="AJ461" s="12"/>
      <c r="AK461" s="12"/>
      <c r="AL461" s="12"/>
      <c r="AM461" s="12"/>
      <c r="AN461" s="12"/>
      <c r="AO461" s="12"/>
      <c r="AP461" s="12"/>
      <c r="AQ461" s="12"/>
      <c r="AR461" s="12"/>
      <c r="AS461" s="12"/>
      <c r="AT461" s="12"/>
      <c r="AU461" s="12"/>
      <c r="AV461" s="12"/>
      <c r="AW461" s="12"/>
      <c r="AX461" s="12"/>
      <c r="AY461" s="12"/>
      <c r="AZ461" s="12"/>
      <c r="BA461" s="12"/>
      <c r="BB461" s="12"/>
      <c r="BC461" s="12"/>
      <c r="BD461" s="12"/>
      <c r="BE461" s="12"/>
      <c r="BF461" s="12"/>
      <c r="BG461" s="12"/>
      <c r="BH461" s="12"/>
      <c r="BI461" s="12"/>
      <c r="BJ461" s="12"/>
      <c r="BK461" s="12"/>
      <c r="BL461" s="12"/>
      <c r="BM461" s="12"/>
      <c r="BN461" s="12"/>
      <c r="BO461" s="12"/>
      <c r="BP461" s="12"/>
      <c r="BQ461" s="12"/>
      <c r="BR461" s="12"/>
      <c r="BS461" s="12"/>
      <c r="BT461" s="12"/>
      <c r="BU461" s="12"/>
      <c r="BV461" s="12"/>
      <c r="BW461" s="12"/>
      <c r="BX461" s="12"/>
      <c r="BY461" s="12"/>
      <c r="BZ461" s="12"/>
      <c r="CA461" s="12"/>
      <c r="CB461" s="12"/>
      <c r="CC461" s="12"/>
    </row>
    <row r="462" spans="1:81" ht="15.75" x14ac:dyDescent="0.25">
      <c r="A462" s="20"/>
      <c r="B462" s="29"/>
      <c r="C462" s="29"/>
      <c r="D462" s="29"/>
      <c r="E462" s="29"/>
      <c r="F462" s="26"/>
      <c r="G462" s="13"/>
      <c r="H462" s="20"/>
      <c r="I462" s="22"/>
      <c r="J462" s="22"/>
      <c r="K462" s="22"/>
      <c r="L462" s="22"/>
      <c r="M462" s="24"/>
      <c r="N462" s="22"/>
      <c r="O462" s="20"/>
      <c r="P462" s="12"/>
      <c r="Q462" s="12"/>
      <c r="R462" s="12"/>
      <c r="S462" s="12"/>
      <c r="T462" s="12"/>
      <c r="U462" s="12"/>
      <c r="V462" s="12"/>
      <c r="W462" s="12"/>
      <c r="X462" s="12"/>
      <c r="Y462" s="12"/>
      <c r="Z462" s="12"/>
      <c r="AA462" s="12"/>
      <c r="AB462" s="12"/>
      <c r="AC462" s="12"/>
      <c r="AD462" s="12"/>
      <c r="AE462" s="12"/>
      <c r="AF462" s="12"/>
      <c r="AG462" s="12"/>
      <c r="AH462" s="12"/>
      <c r="AI462" s="12"/>
      <c r="AJ462" s="12"/>
      <c r="AK462" s="12"/>
      <c r="AL462" s="12"/>
      <c r="AM462" s="12"/>
      <c r="AN462" s="12"/>
      <c r="AO462" s="12"/>
      <c r="AP462" s="12"/>
      <c r="AQ462" s="12"/>
      <c r="AR462" s="12"/>
      <c r="AS462" s="12"/>
      <c r="AT462" s="12"/>
      <c r="AU462" s="12"/>
      <c r="AV462" s="12"/>
      <c r="AW462" s="12"/>
      <c r="AX462" s="12"/>
      <c r="AY462" s="12"/>
      <c r="AZ462" s="12"/>
      <c r="BA462" s="12"/>
      <c r="BB462" s="12"/>
      <c r="BC462" s="12"/>
      <c r="BD462" s="12"/>
      <c r="BE462" s="12"/>
      <c r="BF462" s="12"/>
      <c r="BG462" s="12"/>
      <c r="BH462" s="12"/>
      <c r="BI462" s="12"/>
      <c r="BJ462" s="12"/>
      <c r="BK462" s="12"/>
      <c r="BL462" s="12"/>
      <c r="BM462" s="12"/>
      <c r="BN462" s="12"/>
      <c r="BO462" s="12"/>
      <c r="BP462" s="12"/>
      <c r="BQ462" s="12"/>
      <c r="BR462" s="12"/>
      <c r="BS462" s="12"/>
      <c r="BT462" s="12"/>
      <c r="BU462" s="12"/>
      <c r="BV462" s="12"/>
      <c r="BW462" s="12"/>
      <c r="BX462" s="12"/>
      <c r="BY462" s="12"/>
      <c r="BZ462" s="12"/>
      <c r="CA462" s="12"/>
      <c r="CB462" s="12"/>
      <c r="CC462" s="12"/>
    </row>
    <row r="463" spans="1:81" ht="15.75" x14ac:dyDescent="0.25">
      <c r="A463" s="20"/>
      <c r="B463" s="29"/>
      <c r="C463" s="29"/>
      <c r="D463" s="29"/>
      <c r="E463" s="29"/>
      <c r="F463" s="26"/>
      <c r="G463" s="13"/>
      <c r="H463" s="20"/>
      <c r="I463" s="22"/>
      <c r="J463" s="22"/>
      <c r="K463" s="22"/>
      <c r="L463" s="22"/>
      <c r="M463" s="24"/>
      <c r="N463" s="22"/>
      <c r="O463" s="20"/>
      <c r="P463" s="12"/>
      <c r="Q463" s="12"/>
      <c r="R463" s="12"/>
      <c r="S463" s="12"/>
      <c r="T463" s="12"/>
      <c r="U463" s="12"/>
      <c r="V463" s="12"/>
      <c r="W463" s="12"/>
      <c r="X463" s="12"/>
      <c r="Y463" s="12"/>
      <c r="Z463" s="12"/>
      <c r="AA463" s="12"/>
      <c r="AB463" s="12"/>
      <c r="AC463" s="12"/>
      <c r="AD463" s="12"/>
      <c r="AE463" s="12"/>
      <c r="AF463" s="12"/>
      <c r="AG463" s="12"/>
      <c r="AH463" s="12"/>
      <c r="AI463" s="12"/>
      <c r="AJ463" s="12"/>
      <c r="AK463" s="12"/>
      <c r="AL463" s="12"/>
      <c r="AM463" s="12"/>
      <c r="AN463" s="12"/>
      <c r="AO463" s="12"/>
      <c r="AP463" s="12"/>
      <c r="AQ463" s="12"/>
      <c r="AR463" s="12"/>
      <c r="AS463" s="12"/>
      <c r="AT463" s="12"/>
      <c r="AU463" s="12"/>
      <c r="AV463" s="12"/>
      <c r="AW463" s="12"/>
      <c r="AX463" s="12"/>
      <c r="AY463" s="12"/>
      <c r="AZ463" s="12"/>
      <c r="BA463" s="12"/>
      <c r="BB463" s="12"/>
      <c r="BC463" s="12"/>
      <c r="BD463" s="12"/>
      <c r="BE463" s="12"/>
      <c r="BF463" s="12"/>
      <c r="BG463" s="12"/>
      <c r="BH463" s="12"/>
      <c r="BI463" s="12"/>
      <c r="BJ463" s="12"/>
      <c r="BK463" s="12"/>
      <c r="BL463" s="12"/>
      <c r="BM463" s="12"/>
      <c r="BN463" s="12"/>
      <c r="BO463" s="12"/>
      <c r="BP463" s="12"/>
      <c r="BQ463" s="12"/>
      <c r="BR463" s="12"/>
      <c r="BS463" s="12"/>
      <c r="BT463" s="12"/>
      <c r="BU463" s="12"/>
      <c r="BV463" s="12"/>
      <c r="BW463" s="12"/>
      <c r="BX463" s="12"/>
      <c r="BY463" s="12"/>
      <c r="BZ463" s="12"/>
      <c r="CA463" s="12"/>
      <c r="CB463" s="12"/>
      <c r="CC463" s="12"/>
    </row>
    <row r="464" spans="1:81" ht="15.75" x14ac:dyDescent="0.25">
      <c r="A464" s="20"/>
      <c r="B464" s="29"/>
      <c r="C464" s="29"/>
      <c r="D464" s="29"/>
      <c r="E464" s="29"/>
      <c r="F464" s="26"/>
      <c r="G464" s="13"/>
      <c r="H464" s="20"/>
      <c r="I464" s="22"/>
      <c r="J464" s="22"/>
      <c r="K464" s="22"/>
      <c r="L464" s="22"/>
      <c r="M464" s="24"/>
      <c r="N464" s="22"/>
      <c r="O464" s="20"/>
      <c r="P464" s="12"/>
      <c r="Q464" s="12"/>
      <c r="R464" s="12"/>
      <c r="S464" s="12"/>
      <c r="T464" s="12"/>
      <c r="U464" s="12"/>
      <c r="V464" s="12"/>
      <c r="W464" s="12"/>
      <c r="X464" s="12"/>
      <c r="Y464" s="12"/>
      <c r="Z464" s="12"/>
      <c r="AA464" s="12"/>
      <c r="AB464" s="12"/>
      <c r="AC464" s="12"/>
      <c r="AD464" s="12"/>
      <c r="AE464" s="12"/>
      <c r="AF464" s="12"/>
      <c r="AG464" s="12"/>
      <c r="AH464" s="12"/>
      <c r="AI464" s="12"/>
      <c r="AJ464" s="12"/>
      <c r="AK464" s="12"/>
      <c r="AL464" s="12"/>
      <c r="AM464" s="12"/>
      <c r="AN464" s="12"/>
      <c r="AO464" s="12"/>
      <c r="AP464" s="12"/>
      <c r="AQ464" s="12"/>
      <c r="AR464" s="12"/>
      <c r="AS464" s="12"/>
      <c r="AT464" s="12"/>
      <c r="AU464" s="12"/>
      <c r="AV464" s="12"/>
      <c r="AW464" s="12"/>
      <c r="AX464" s="12"/>
      <c r="AY464" s="12"/>
      <c r="AZ464" s="12"/>
      <c r="BA464" s="12"/>
      <c r="BB464" s="12"/>
      <c r="BC464" s="12"/>
      <c r="BD464" s="12"/>
      <c r="BE464" s="12"/>
      <c r="BF464" s="12"/>
      <c r="BG464" s="12"/>
      <c r="BH464" s="12"/>
      <c r="BI464" s="12"/>
      <c r="BJ464" s="12"/>
      <c r="BK464" s="12"/>
      <c r="BL464" s="12"/>
      <c r="BM464" s="12"/>
      <c r="BN464" s="12"/>
      <c r="BO464" s="12"/>
      <c r="BP464" s="12"/>
      <c r="BQ464" s="12"/>
      <c r="BR464" s="12"/>
      <c r="BS464" s="12"/>
      <c r="BT464" s="12"/>
      <c r="BU464" s="12"/>
      <c r="BV464" s="12"/>
      <c r="BW464" s="12"/>
      <c r="BX464" s="12"/>
      <c r="BY464" s="12"/>
      <c r="BZ464" s="12"/>
      <c r="CA464" s="12"/>
      <c r="CB464" s="12"/>
      <c r="CC464" s="12"/>
    </row>
    <row r="465" spans="1:81" ht="15.75" x14ac:dyDescent="0.25">
      <c r="A465" s="20"/>
      <c r="B465" s="29"/>
      <c r="C465" s="29"/>
      <c r="D465" s="29"/>
      <c r="E465" s="29"/>
      <c r="F465" s="26"/>
      <c r="G465" s="13"/>
      <c r="H465" s="20"/>
      <c r="I465" s="22"/>
      <c r="J465" s="22"/>
      <c r="K465" s="22"/>
      <c r="L465" s="22"/>
      <c r="M465" s="24"/>
      <c r="N465" s="22"/>
      <c r="O465" s="20"/>
      <c r="P465" s="12"/>
      <c r="Q465" s="12"/>
      <c r="R465" s="12"/>
      <c r="S465" s="12"/>
      <c r="T465" s="12"/>
      <c r="U465" s="12"/>
      <c r="V465" s="12"/>
      <c r="W465" s="12"/>
      <c r="X465" s="12"/>
      <c r="Y465" s="12"/>
      <c r="Z465" s="12"/>
      <c r="AA465" s="12"/>
      <c r="AB465" s="12"/>
      <c r="AC465" s="12"/>
      <c r="AD465" s="12"/>
      <c r="AE465" s="12"/>
      <c r="AF465" s="12"/>
      <c r="AG465" s="12"/>
      <c r="AH465" s="12"/>
      <c r="AI465" s="12"/>
      <c r="AJ465" s="12"/>
      <c r="AK465" s="12"/>
      <c r="AL465" s="12"/>
      <c r="AM465" s="12"/>
      <c r="AN465" s="12"/>
      <c r="AO465" s="12"/>
      <c r="AP465" s="12"/>
      <c r="AQ465" s="12"/>
      <c r="AR465" s="12"/>
      <c r="AS465" s="12"/>
      <c r="AT465" s="12"/>
      <c r="AU465" s="12"/>
      <c r="AV465" s="12"/>
      <c r="AW465" s="12"/>
      <c r="AX465" s="12"/>
      <c r="AY465" s="12"/>
      <c r="AZ465" s="12"/>
      <c r="BA465" s="12"/>
      <c r="BB465" s="12"/>
      <c r="BC465" s="12"/>
      <c r="BD465" s="12"/>
      <c r="BE465" s="12"/>
      <c r="BF465" s="12"/>
      <c r="BG465" s="12"/>
      <c r="BH465" s="12"/>
      <c r="BI465" s="12"/>
      <c r="BJ465" s="12"/>
      <c r="BK465" s="12"/>
      <c r="BL465" s="12"/>
      <c r="BM465" s="12"/>
      <c r="BN465" s="12"/>
      <c r="BO465" s="12"/>
      <c r="BP465" s="12"/>
      <c r="BQ465" s="12"/>
      <c r="BR465" s="12"/>
      <c r="BS465" s="12"/>
      <c r="BT465" s="12"/>
      <c r="BU465" s="12"/>
      <c r="BV465" s="12"/>
      <c r="BW465" s="12"/>
      <c r="BX465" s="12"/>
      <c r="BY465" s="12"/>
      <c r="BZ465" s="12"/>
      <c r="CA465" s="12"/>
      <c r="CB465" s="12"/>
      <c r="CC465" s="12"/>
    </row>
    <row r="466" spans="1:81" ht="15.75" x14ac:dyDescent="0.25">
      <c r="A466" s="20"/>
      <c r="B466" s="29"/>
      <c r="C466" s="29"/>
      <c r="D466" s="29"/>
      <c r="E466" s="29"/>
      <c r="F466" s="26"/>
      <c r="G466" s="13"/>
      <c r="H466" s="20"/>
      <c r="I466" s="22"/>
      <c r="J466" s="22"/>
      <c r="K466" s="22"/>
      <c r="L466" s="22"/>
      <c r="M466" s="24"/>
      <c r="N466" s="22"/>
      <c r="O466" s="20"/>
      <c r="P466" s="12"/>
      <c r="Q466" s="12"/>
      <c r="R466" s="12"/>
      <c r="S466" s="12"/>
      <c r="T466" s="12"/>
      <c r="U466" s="12"/>
      <c r="V466" s="12"/>
      <c r="W466" s="12"/>
      <c r="X466" s="12"/>
      <c r="Y466" s="12"/>
      <c r="Z466" s="12"/>
      <c r="AA466" s="12"/>
      <c r="AB466" s="12"/>
      <c r="AC466" s="12"/>
      <c r="AD466" s="12"/>
      <c r="AE466" s="12"/>
      <c r="AF466" s="12"/>
      <c r="AG466" s="12"/>
      <c r="AH466" s="12"/>
      <c r="AI466" s="12"/>
      <c r="AJ466" s="12"/>
      <c r="AK466" s="12"/>
      <c r="AL466" s="12"/>
      <c r="AM466" s="12"/>
      <c r="AN466" s="12"/>
      <c r="AO466" s="12"/>
      <c r="AP466" s="12"/>
      <c r="AQ466" s="12"/>
      <c r="AR466" s="12"/>
      <c r="AS466" s="12"/>
      <c r="AT466" s="12"/>
      <c r="AU466" s="12"/>
      <c r="AV466" s="12"/>
      <c r="AW466" s="12"/>
      <c r="AX466" s="12"/>
      <c r="AY466" s="12"/>
      <c r="AZ466" s="12"/>
      <c r="BA466" s="12"/>
      <c r="BB466" s="12"/>
      <c r="BC466" s="12"/>
      <c r="BD466" s="12"/>
      <c r="BE466" s="12"/>
      <c r="BF466" s="12"/>
      <c r="BG466" s="12"/>
      <c r="BH466" s="12"/>
      <c r="BI466" s="12"/>
      <c r="BJ466" s="12"/>
      <c r="BK466" s="12"/>
      <c r="BL466" s="12"/>
      <c r="BM466" s="12"/>
      <c r="BN466" s="12"/>
      <c r="BO466" s="12"/>
      <c r="BP466" s="12"/>
      <c r="BQ466" s="12"/>
      <c r="BR466" s="12"/>
      <c r="BS466" s="12"/>
      <c r="BT466" s="12"/>
      <c r="BU466" s="12"/>
      <c r="BV466" s="12"/>
      <c r="BW466" s="12"/>
      <c r="BX466" s="12"/>
      <c r="BY466" s="12"/>
      <c r="BZ466" s="12"/>
      <c r="CA466" s="12"/>
      <c r="CB466" s="12"/>
      <c r="CC466" s="12"/>
    </row>
    <row r="467" spans="1:81" ht="15.75" x14ac:dyDescent="0.25">
      <c r="A467" s="20"/>
      <c r="B467" s="29"/>
      <c r="C467" s="29"/>
      <c r="D467" s="29"/>
      <c r="E467" s="29"/>
      <c r="F467" s="26"/>
      <c r="G467" s="13"/>
      <c r="H467" s="20"/>
      <c r="I467" s="22"/>
      <c r="J467" s="22"/>
      <c r="K467" s="22"/>
      <c r="L467" s="22"/>
      <c r="M467" s="24"/>
      <c r="N467" s="22"/>
      <c r="O467" s="20"/>
      <c r="P467" s="12"/>
      <c r="Q467" s="12"/>
      <c r="R467" s="12"/>
      <c r="S467" s="12"/>
      <c r="T467" s="12"/>
      <c r="U467" s="12"/>
      <c r="V467" s="12"/>
      <c r="W467" s="12"/>
      <c r="X467" s="12"/>
      <c r="Y467" s="12"/>
      <c r="Z467" s="12"/>
      <c r="AA467" s="12"/>
      <c r="AB467" s="12"/>
      <c r="AC467" s="12"/>
      <c r="AD467" s="12"/>
      <c r="AE467" s="12"/>
      <c r="AF467" s="12"/>
      <c r="AG467" s="12"/>
      <c r="AH467" s="12"/>
      <c r="AI467" s="12"/>
      <c r="AJ467" s="12"/>
      <c r="AK467" s="12"/>
      <c r="AL467" s="12"/>
      <c r="AM467" s="12"/>
      <c r="AN467" s="12"/>
      <c r="AO467" s="12"/>
      <c r="AP467" s="12"/>
      <c r="AQ467" s="12"/>
      <c r="AR467" s="12"/>
      <c r="AS467" s="12"/>
      <c r="AT467" s="12"/>
      <c r="AU467" s="12"/>
      <c r="AV467" s="12"/>
      <c r="AW467" s="12"/>
      <c r="AX467" s="12"/>
      <c r="AY467" s="12"/>
      <c r="AZ467" s="12"/>
      <c r="BA467" s="12"/>
      <c r="BB467" s="12"/>
      <c r="BC467" s="12"/>
      <c r="BD467" s="12"/>
      <c r="BE467" s="12"/>
      <c r="BF467" s="12"/>
      <c r="BG467" s="12"/>
      <c r="BH467" s="12"/>
      <c r="BI467" s="12"/>
      <c r="BJ467" s="12"/>
      <c r="BK467" s="12"/>
      <c r="BL467" s="12"/>
      <c r="BM467" s="12"/>
      <c r="BN467" s="12"/>
      <c r="BO467" s="12"/>
      <c r="BP467" s="12"/>
      <c r="BQ467" s="12"/>
      <c r="BR467" s="12"/>
      <c r="BS467" s="12"/>
      <c r="BT467" s="12"/>
      <c r="BU467" s="12"/>
      <c r="BV467" s="12"/>
      <c r="BW467" s="12"/>
      <c r="BX467" s="12"/>
      <c r="BY467" s="12"/>
      <c r="BZ467" s="12"/>
      <c r="CA467" s="12"/>
      <c r="CB467" s="12"/>
      <c r="CC467" s="12"/>
    </row>
    <row r="468" spans="1:81" ht="15.75" x14ac:dyDescent="0.25">
      <c r="A468" s="20"/>
      <c r="B468" s="29"/>
      <c r="C468" s="29"/>
      <c r="D468" s="29"/>
      <c r="E468" s="29"/>
      <c r="F468" s="26"/>
      <c r="G468" s="13"/>
      <c r="H468" s="20"/>
      <c r="I468" s="22"/>
      <c r="J468" s="22"/>
      <c r="K468" s="22"/>
      <c r="L468" s="22"/>
      <c r="M468" s="24"/>
      <c r="N468" s="22"/>
      <c r="O468" s="20"/>
      <c r="P468" s="12"/>
      <c r="Q468" s="12"/>
      <c r="R468" s="12"/>
      <c r="S468" s="12"/>
      <c r="T468" s="12"/>
      <c r="U468" s="12"/>
      <c r="V468" s="12"/>
      <c r="W468" s="12"/>
      <c r="X468" s="12"/>
      <c r="Y468" s="12"/>
      <c r="Z468" s="12"/>
      <c r="AA468" s="12"/>
      <c r="AB468" s="12"/>
      <c r="AC468" s="12"/>
      <c r="AD468" s="12"/>
      <c r="AE468" s="12"/>
      <c r="AF468" s="12"/>
      <c r="AG468" s="12"/>
      <c r="AH468" s="12"/>
      <c r="AI468" s="12"/>
      <c r="AJ468" s="12"/>
      <c r="AK468" s="12"/>
      <c r="AL468" s="12"/>
      <c r="AM468" s="12"/>
      <c r="AN468" s="12"/>
      <c r="AO468" s="12"/>
      <c r="AP468" s="12"/>
      <c r="AQ468" s="12"/>
      <c r="AR468" s="12"/>
      <c r="AS468" s="12"/>
      <c r="AT468" s="12"/>
      <c r="AU468" s="12"/>
      <c r="AV468" s="12"/>
      <c r="AW468" s="12"/>
      <c r="AX468" s="12"/>
      <c r="AY468" s="12"/>
      <c r="AZ468" s="12"/>
      <c r="BA468" s="12"/>
      <c r="BB468" s="12"/>
      <c r="BC468" s="12"/>
      <c r="BD468" s="12"/>
      <c r="BE468" s="12"/>
      <c r="BF468" s="12"/>
      <c r="BG468" s="12"/>
      <c r="BH468" s="12"/>
      <c r="BI468" s="12"/>
      <c r="BJ468" s="12"/>
      <c r="BK468" s="12"/>
      <c r="BL468" s="12"/>
      <c r="BM468" s="12"/>
      <c r="BN468" s="12"/>
      <c r="BO468" s="12"/>
      <c r="BP468" s="12"/>
      <c r="BQ468" s="12"/>
      <c r="BR468" s="12"/>
      <c r="BS468" s="12"/>
      <c r="BT468" s="12"/>
      <c r="BU468" s="12"/>
      <c r="BV468" s="12"/>
      <c r="BW468" s="12"/>
      <c r="BX468" s="12"/>
      <c r="BY468" s="12"/>
      <c r="BZ468" s="12"/>
      <c r="CA468" s="12"/>
      <c r="CB468" s="12"/>
      <c r="CC468" s="12"/>
    </row>
    <row r="469" spans="1:81" ht="15.75" x14ac:dyDescent="0.25">
      <c r="A469" s="20"/>
      <c r="B469" s="29"/>
      <c r="C469" s="29"/>
      <c r="D469" s="29"/>
      <c r="E469" s="29"/>
      <c r="F469" s="26"/>
      <c r="G469" s="13"/>
      <c r="H469" s="20"/>
      <c r="I469" s="22"/>
      <c r="J469" s="22"/>
      <c r="K469" s="22"/>
      <c r="L469" s="22"/>
      <c r="M469" s="24"/>
      <c r="N469" s="22"/>
      <c r="O469" s="20"/>
      <c r="P469" s="12"/>
      <c r="Q469" s="12"/>
      <c r="R469" s="12"/>
      <c r="S469" s="12"/>
      <c r="T469" s="12"/>
      <c r="U469" s="12"/>
      <c r="V469" s="12"/>
      <c r="W469" s="12"/>
      <c r="X469" s="12"/>
      <c r="Y469" s="12"/>
      <c r="Z469" s="12"/>
      <c r="AA469" s="12"/>
      <c r="AB469" s="12"/>
      <c r="AC469" s="12"/>
      <c r="AD469" s="12"/>
      <c r="AE469" s="12"/>
      <c r="AF469" s="12"/>
      <c r="AG469" s="12"/>
      <c r="AH469" s="12"/>
      <c r="AI469" s="12"/>
      <c r="AJ469" s="12"/>
      <c r="AK469" s="12"/>
      <c r="AL469" s="12"/>
      <c r="AM469" s="12"/>
      <c r="AN469" s="12"/>
      <c r="AO469" s="12"/>
      <c r="AP469" s="12"/>
      <c r="AQ469" s="12"/>
      <c r="AR469" s="12"/>
      <c r="AS469" s="12"/>
      <c r="AT469" s="12"/>
      <c r="AU469" s="12"/>
      <c r="AV469" s="12"/>
      <c r="AW469" s="12"/>
      <c r="AX469" s="12"/>
      <c r="AY469" s="12"/>
      <c r="AZ469" s="12"/>
      <c r="BA469" s="12"/>
      <c r="BB469" s="12"/>
      <c r="BC469" s="12"/>
      <c r="BD469" s="12"/>
      <c r="BE469" s="12"/>
      <c r="BF469" s="12"/>
      <c r="BG469" s="12"/>
      <c r="BH469" s="12"/>
      <c r="BI469" s="12"/>
      <c r="BJ469" s="12"/>
      <c r="BK469" s="12"/>
      <c r="BL469" s="12"/>
      <c r="BM469" s="12"/>
      <c r="BN469" s="12"/>
      <c r="BO469" s="12"/>
      <c r="BP469" s="12"/>
      <c r="BQ469" s="12"/>
      <c r="BR469" s="12"/>
      <c r="BS469" s="12"/>
      <c r="BT469" s="12"/>
      <c r="BU469" s="12"/>
      <c r="BV469" s="12"/>
      <c r="BW469" s="12"/>
      <c r="BX469" s="12"/>
      <c r="BY469" s="12"/>
      <c r="BZ469" s="12"/>
      <c r="CA469" s="12"/>
      <c r="CB469" s="12"/>
      <c r="CC469" s="12"/>
    </row>
    <row r="470" spans="1:81" ht="15.75" x14ac:dyDescent="0.25">
      <c r="A470" s="20"/>
      <c r="B470" s="29"/>
      <c r="C470" s="29"/>
      <c r="D470" s="29"/>
      <c r="E470" s="29"/>
      <c r="F470" s="26"/>
      <c r="G470" s="13"/>
      <c r="H470" s="20"/>
      <c r="I470" s="22"/>
      <c r="J470" s="22"/>
      <c r="K470" s="22"/>
      <c r="L470" s="22"/>
      <c r="M470" s="24"/>
      <c r="N470" s="22"/>
      <c r="O470" s="20"/>
      <c r="P470" s="12"/>
      <c r="Q470" s="12"/>
      <c r="R470" s="12"/>
      <c r="S470" s="12"/>
      <c r="T470" s="12"/>
      <c r="U470" s="12"/>
      <c r="V470" s="12"/>
      <c r="W470" s="12"/>
      <c r="X470" s="12"/>
      <c r="Y470" s="12"/>
      <c r="Z470" s="12"/>
      <c r="AA470" s="12"/>
      <c r="AB470" s="12"/>
      <c r="AC470" s="12"/>
      <c r="AD470" s="12"/>
      <c r="AE470" s="12"/>
      <c r="AF470" s="12"/>
      <c r="AG470" s="12"/>
      <c r="AH470" s="12"/>
      <c r="AI470" s="12"/>
      <c r="AJ470" s="12"/>
      <c r="AK470" s="12"/>
      <c r="AL470" s="12"/>
      <c r="AM470" s="12"/>
      <c r="AN470" s="12"/>
      <c r="AO470" s="12"/>
      <c r="AP470" s="12"/>
      <c r="AQ470" s="12"/>
      <c r="AR470" s="12"/>
      <c r="AS470" s="12"/>
      <c r="AT470" s="12"/>
      <c r="AU470" s="12"/>
      <c r="AV470" s="12"/>
      <c r="AW470" s="12"/>
      <c r="AX470" s="12"/>
      <c r="AY470" s="12"/>
      <c r="AZ470" s="12"/>
      <c r="BA470" s="12"/>
      <c r="BB470" s="12"/>
      <c r="BC470" s="12"/>
      <c r="BD470" s="12"/>
      <c r="BE470" s="12"/>
      <c r="BF470" s="12"/>
      <c r="BG470" s="12"/>
      <c r="BH470" s="12"/>
      <c r="BI470" s="12"/>
      <c r="BJ470" s="12"/>
      <c r="BK470" s="12"/>
      <c r="BL470" s="12"/>
      <c r="BM470" s="12"/>
      <c r="BN470" s="12"/>
      <c r="BO470" s="12"/>
      <c r="BP470" s="12"/>
      <c r="BQ470" s="12"/>
      <c r="BR470" s="12"/>
      <c r="BS470" s="12"/>
      <c r="BT470" s="12"/>
      <c r="BU470" s="12"/>
      <c r="BV470" s="12"/>
      <c r="BW470" s="12"/>
      <c r="BX470" s="12"/>
      <c r="BY470" s="12"/>
      <c r="BZ470" s="12"/>
      <c r="CA470" s="12"/>
      <c r="CB470" s="12"/>
      <c r="CC470" s="12"/>
    </row>
    <row r="471" spans="1:81" ht="15.75" x14ac:dyDescent="0.25">
      <c r="A471" s="20"/>
      <c r="B471" s="29"/>
      <c r="C471" s="29"/>
      <c r="D471" s="29"/>
      <c r="E471" s="29"/>
      <c r="F471" s="26"/>
      <c r="G471" s="13"/>
      <c r="H471" s="20"/>
      <c r="I471" s="22"/>
      <c r="J471" s="22"/>
      <c r="K471" s="22"/>
      <c r="L471" s="22"/>
      <c r="M471" s="24"/>
      <c r="N471" s="22"/>
      <c r="O471" s="20"/>
      <c r="P471" s="12"/>
      <c r="Q471" s="12"/>
      <c r="R471" s="12"/>
      <c r="S471" s="12"/>
      <c r="T471" s="12"/>
      <c r="U471" s="12"/>
      <c r="V471" s="12"/>
      <c r="W471" s="12"/>
      <c r="X471" s="12"/>
      <c r="Y471" s="12"/>
      <c r="Z471" s="12"/>
      <c r="AA471" s="12"/>
      <c r="AB471" s="12"/>
      <c r="AC471" s="12"/>
      <c r="AD471" s="12"/>
      <c r="AE471" s="12"/>
      <c r="AF471" s="12"/>
      <c r="AG471" s="12"/>
      <c r="AH471" s="12"/>
      <c r="AI471" s="12"/>
      <c r="AJ471" s="12"/>
      <c r="AK471" s="12"/>
      <c r="AL471" s="12"/>
      <c r="AM471" s="12"/>
      <c r="AN471" s="12"/>
      <c r="AO471" s="12"/>
      <c r="AP471" s="12"/>
      <c r="AQ471" s="12"/>
      <c r="AR471" s="12"/>
      <c r="AS471" s="12"/>
      <c r="AT471" s="12"/>
      <c r="AU471" s="12"/>
      <c r="AV471" s="12"/>
      <c r="AW471" s="12"/>
      <c r="AX471" s="12"/>
      <c r="AY471" s="12"/>
      <c r="AZ471" s="12"/>
      <c r="BA471" s="12"/>
      <c r="BB471" s="12"/>
      <c r="BC471" s="12"/>
      <c r="BD471" s="12"/>
      <c r="BE471" s="12"/>
      <c r="BF471" s="12"/>
      <c r="BG471" s="12"/>
      <c r="BH471" s="12"/>
      <c r="BI471" s="12"/>
      <c r="BJ471" s="12"/>
      <c r="BK471" s="12"/>
      <c r="BL471" s="12"/>
      <c r="BM471" s="12"/>
      <c r="BN471" s="12"/>
      <c r="BO471" s="12"/>
      <c r="BP471" s="12"/>
      <c r="BQ471" s="12"/>
      <c r="BR471" s="12"/>
      <c r="BS471" s="12"/>
      <c r="BT471" s="12"/>
      <c r="BU471" s="12"/>
      <c r="BV471" s="12"/>
      <c r="BW471" s="12"/>
      <c r="BX471" s="12"/>
      <c r="BY471" s="12"/>
      <c r="BZ471" s="12"/>
      <c r="CA471" s="12"/>
      <c r="CB471" s="12"/>
      <c r="CC471" s="12"/>
    </row>
    <row r="472" spans="1:81" ht="15.75" x14ac:dyDescent="0.25">
      <c r="A472" s="20"/>
      <c r="B472" s="29"/>
      <c r="C472" s="29"/>
      <c r="D472" s="29"/>
      <c r="E472" s="29"/>
      <c r="F472" s="26"/>
      <c r="G472" s="13"/>
      <c r="H472" s="20"/>
      <c r="I472" s="22"/>
      <c r="J472" s="22"/>
      <c r="K472" s="22"/>
      <c r="L472" s="22"/>
      <c r="M472" s="24"/>
      <c r="N472" s="22"/>
      <c r="O472" s="20"/>
      <c r="P472" s="12"/>
      <c r="Q472" s="12"/>
      <c r="R472" s="12"/>
      <c r="S472" s="12"/>
      <c r="T472" s="12"/>
      <c r="U472" s="12"/>
      <c r="V472" s="12"/>
      <c r="W472" s="12"/>
      <c r="X472" s="12"/>
      <c r="Y472" s="12"/>
      <c r="Z472" s="12"/>
      <c r="AA472" s="12"/>
      <c r="AB472" s="12"/>
      <c r="AC472" s="12"/>
      <c r="AD472" s="12"/>
      <c r="AE472" s="12"/>
      <c r="AF472" s="12"/>
      <c r="AG472" s="12"/>
      <c r="AH472" s="12"/>
      <c r="AI472" s="12"/>
      <c r="AJ472" s="12"/>
      <c r="AK472" s="12"/>
      <c r="AL472" s="12"/>
      <c r="AM472" s="12"/>
      <c r="AN472" s="12"/>
      <c r="AO472" s="12"/>
      <c r="AP472" s="12"/>
      <c r="AQ472" s="12"/>
      <c r="AR472" s="12"/>
      <c r="AS472" s="12"/>
      <c r="AT472" s="12"/>
      <c r="AU472" s="12"/>
      <c r="AV472" s="12"/>
      <c r="AW472" s="12"/>
      <c r="AX472" s="12"/>
      <c r="AY472" s="12"/>
      <c r="AZ472" s="12"/>
      <c r="BA472" s="12"/>
      <c r="BB472" s="12"/>
      <c r="BC472" s="12"/>
      <c r="BD472" s="12"/>
      <c r="BE472" s="12"/>
      <c r="BF472" s="12"/>
      <c r="BG472" s="12"/>
      <c r="BH472" s="12"/>
      <c r="BI472" s="12"/>
      <c r="BJ472" s="12"/>
      <c r="BK472" s="12"/>
      <c r="BL472" s="12"/>
      <c r="BM472" s="12"/>
      <c r="BN472" s="12"/>
      <c r="BO472" s="12"/>
      <c r="BP472" s="12"/>
      <c r="BQ472" s="12"/>
      <c r="BR472" s="12"/>
      <c r="BS472" s="12"/>
      <c r="BT472" s="12"/>
      <c r="BU472" s="12"/>
      <c r="BV472" s="12"/>
      <c r="BW472" s="12"/>
      <c r="BX472" s="12"/>
      <c r="BY472" s="12"/>
      <c r="BZ472" s="12"/>
      <c r="CA472" s="12"/>
      <c r="CB472" s="12"/>
      <c r="CC472" s="12"/>
    </row>
    <row r="473" spans="1:81" ht="15.75" x14ac:dyDescent="0.25">
      <c r="A473" s="20"/>
      <c r="B473" s="29"/>
      <c r="C473" s="29"/>
      <c r="D473" s="29"/>
      <c r="E473" s="29"/>
      <c r="F473" s="26"/>
      <c r="G473" s="13"/>
      <c r="H473" s="20"/>
      <c r="I473" s="22"/>
      <c r="J473" s="22"/>
      <c r="K473" s="22"/>
      <c r="L473" s="22"/>
      <c r="M473" s="24"/>
      <c r="N473" s="22"/>
      <c r="O473" s="20"/>
      <c r="P473" s="12"/>
      <c r="Q473" s="12"/>
      <c r="R473" s="12"/>
      <c r="S473" s="12"/>
      <c r="T473" s="12"/>
      <c r="U473" s="12"/>
      <c r="V473" s="12"/>
      <c r="W473" s="12"/>
      <c r="X473" s="12"/>
      <c r="Y473" s="12"/>
      <c r="Z473" s="12"/>
      <c r="AA473" s="12"/>
      <c r="AB473" s="12"/>
      <c r="AC473" s="12"/>
      <c r="AD473" s="12"/>
      <c r="AE473" s="12"/>
      <c r="AF473" s="12"/>
      <c r="AG473" s="12"/>
      <c r="AH473" s="12"/>
      <c r="AI473" s="12"/>
      <c r="AJ473" s="12"/>
      <c r="AK473" s="12"/>
      <c r="AL473" s="12"/>
      <c r="AM473" s="12"/>
      <c r="AN473" s="12"/>
      <c r="AO473" s="12"/>
      <c r="AP473" s="12"/>
      <c r="AQ473" s="12"/>
      <c r="AR473" s="12"/>
      <c r="AS473" s="12"/>
      <c r="AT473" s="12"/>
      <c r="AU473" s="12"/>
      <c r="AV473" s="12"/>
      <c r="AW473" s="12"/>
      <c r="AX473" s="12"/>
      <c r="AY473" s="12"/>
      <c r="AZ473" s="12"/>
      <c r="BA473" s="12"/>
      <c r="BB473" s="12"/>
      <c r="BC473" s="12"/>
      <c r="BD473" s="12"/>
      <c r="BE473" s="12"/>
      <c r="BF473" s="12"/>
      <c r="BG473" s="12"/>
      <c r="BH473" s="12"/>
      <c r="BI473" s="12"/>
      <c r="BJ473" s="12"/>
      <c r="BK473" s="12"/>
      <c r="BL473" s="12"/>
      <c r="BM473" s="12"/>
      <c r="BN473" s="12"/>
      <c r="BO473" s="12"/>
      <c r="BP473" s="12"/>
      <c r="BQ473" s="12"/>
      <c r="BR473" s="12"/>
      <c r="BS473" s="12"/>
      <c r="BT473" s="12"/>
      <c r="BU473" s="12"/>
      <c r="BV473" s="12"/>
      <c r="BW473" s="12"/>
      <c r="BX473" s="12"/>
      <c r="BY473" s="12"/>
      <c r="BZ473" s="12"/>
      <c r="CA473" s="12"/>
      <c r="CB473" s="12"/>
      <c r="CC473" s="12"/>
    </row>
    <row r="474" spans="1:81" ht="15.75" x14ac:dyDescent="0.25">
      <c r="A474" s="20"/>
      <c r="B474" s="29"/>
      <c r="C474" s="29"/>
      <c r="D474" s="29"/>
      <c r="E474" s="29"/>
      <c r="F474" s="26"/>
      <c r="G474" s="13"/>
      <c r="H474" s="20"/>
      <c r="I474" s="22"/>
      <c r="J474" s="22"/>
      <c r="K474" s="22"/>
      <c r="L474" s="22"/>
      <c r="M474" s="24"/>
      <c r="N474" s="22"/>
      <c r="O474" s="20"/>
      <c r="P474" s="12"/>
      <c r="Q474" s="12"/>
      <c r="R474" s="12"/>
      <c r="S474" s="12"/>
      <c r="T474" s="12"/>
      <c r="U474" s="12"/>
      <c r="V474" s="12"/>
      <c r="W474" s="12"/>
      <c r="X474" s="12"/>
      <c r="Y474" s="12"/>
      <c r="Z474" s="12"/>
      <c r="AA474" s="12"/>
      <c r="AB474" s="12"/>
      <c r="AC474" s="12"/>
      <c r="AD474" s="12"/>
      <c r="AE474" s="12"/>
      <c r="AF474" s="12"/>
      <c r="AG474" s="12"/>
      <c r="AH474" s="12"/>
      <c r="AI474" s="12"/>
      <c r="AJ474" s="12"/>
      <c r="AK474" s="12"/>
      <c r="AL474" s="12"/>
      <c r="AM474" s="12"/>
      <c r="AN474" s="12"/>
      <c r="AO474" s="12"/>
      <c r="AP474" s="12"/>
      <c r="AQ474" s="12"/>
      <c r="AR474" s="12"/>
      <c r="AS474" s="12"/>
      <c r="AT474" s="12"/>
      <c r="AU474" s="12"/>
      <c r="AV474" s="12"/>
      <c r="AW474" s="12"/>
      <c r="AX474" s="12"/>
      <c r="AY474" s="12"/>
      <c r="AZ474" s="12"/>
      <c r="BA474" s="12"/>
      <c r="BB474" s="12"/>
      <c r="BC474" s="12"/>
      <c r="BD474" s="12"/>
      <c r="BE474" s="12"/>
      <c r="BF474" s="12"/>
      <c r="BG474" s="12"/>
      <c r="BH474" s="12"/>
      <c r="BI474" s="12"/>
      <c r="BJ474" s="12"/>
      <c r="BK474" s="12"/>
      <c r="BL474" s="12"/>
      <c r="BM474" s="12"/>
      <c r="BN474" s="12"/>
      <c r="BO474" s="12"/>
      <c r="BP474" s="12"/>
      <c r="BQ474" s="12"/>
      <c r="BR474" s="12"/>
      <c r="BS474" s="12"/>
      <c r="BT474" s="12"/>
      <c r="BU474" s="12"/>
      <c r="BV474" s="12"/>
      <c r="BW474" s="12"/>
      <c r="BX474" s="12"/>
      <c r="BY474" s="12"/>
      <c r="BZ474" s="12"/>
      <c r="CA474" s="12"/>
      <c r="CB474" s="12"/>
      <c r="CC474" s="12"/>
    </row>
    <row r="475" spans="1:81" ht="15.75" x14ac:dyDescent="0.25">
      <c r="A475" s="20"/>
      <c r="B475" s="29"/>
      <c r="C475" s="29"/>
      <c r="D475" s="29"/>
      <c r="E475" s="29"/>
      <c r="F475" s="26"/>
      <c r="G475" s="13"/>
      <c r="H475" s="20"/>
      <c r="I475" s="22"/>
      <c r="J475" s="22"/>
      <c r="K475" s="22"/>
      <c r="L475" s="22"/>
      <c r="M475" s="24"/>
      <c r="N475" s="22"/>
      <c r="O475" s="20"/>
      <c r="P475" s="12"/>
      <c r="Q475" s="12"/>
      <c r="R475" s="12"/>
      <c r="S475" s="12"/>
      <c r="T475" s="12"/>
      <c r="U475" s="12"/>
      <c r="V475" s="12"/>
      <c r="W475" s="12"/>
      <c r="X475" s="12"/>
      <c r="Y475" s="12"/>
      <c r="Z475" s="12"/>
      <c r="AA475" s="12"/>
      <c r="AB475" s="12"/>
      <c r="AC475" s="12"/>
      <c r="AD475" s="12"/>
      <c r="AE475" s="12"/>
      <c r="AF475" s="12"/>
      <c r="AG475" s="12"/>
      <c r="AH475" s="12"/>
      <c r="AI475" s="12"/>
      <c r="AJ475" s="12"/>
      <c r="AK475" s="12"/>
      <c r="AL475" s="12"/>
      <c r="AM475" s="12"/>
      <c r="AN475" s="12"/>
      <c r="AO475" s="12"/>
      <c r="AP475" s="12"/>
      <c r="AQ475" s="12"/>
      <c r="AR475" s="12"/>
      <c r="AS475" s="12"/>
      <c r="AT475" s="12"/>
      <c r="AU475" s="12"/>
      <c r="AV475" s="12"/>
      <c r="AW475" s="12"/>
      <c r="AX475" s="12"/>
      <c r="AY475" s="12"/>
      <c r="AZ475" s="12"/>
      <c r="BA475" s="12"/>
      <c r="BB475" s="12"/>
      <c r="BC475" s="12"/>
      <c r="BD475" s="12"/>
      <c r="BE475" s="12"/>
      <c r="BF475" s="12"/>
      <c r="BG475" s="12"/>
      <c r="BH475" s="12"/>
      <c r="BI475" s="12"/>
      <c r="BJ475" s="12"/>
      <c r="BK475" s="12"/>
      <c r="BL475" s="12"/>
      <c r="BM475" s="12"/>
      <c r="BN475" s="12"/>
      <c r="BO475" s="12"/>
      <c r="BP475" s="12"/>
      <c r="BQ475" s="12"/>
      <c r="BR475" s="12"/>
      <c r="BS475" s="12"/>
      <c r="BT475" s="12"/>
      <c r="BU475" s="12"/>
      <c r="BV475" s="12"/>
      <c r="BW475" s="12"/>
      <c r="BX475" s="12"/>
      <c r="BY475" s="12"/>
      <c r="BZ475" s="12"/>
      <c r="CA475" s="12"/>
      <c r="CB475" s="12"/>
      <c r="CC475" s="12"/>
    </row>
    <row r="476" spans="1:81" ht="15.75" x14ac:dyDescent="0.25">
      <c r="A476" s="20"/>
      <c r="B476" s="29"/>
      <c r="C476" s="29"/>
      <c r="D476" s="29"/>
      <c r="E476" s="29"/>
      <c r="F476" s="26"/>
      <c r="G476" s="13"/>
      <c r="H476" s="20"/>
      <c r="I476" s="22"/>
      <c r="J476" s="22"/>
      <c r="K476" s="22"/>
      <c r="L476" s="22"/>
      <c r="M476" s="24"/>
      <c r="N476" s="22"/>
      <c r="O476" s="20"/>
      <c r="P476" s="12"/>
      <c r="Q476" s="12"/>
      <c r="R476" s="12"/>
      <c r="S476" s="12"/>
      <c r="T476" s="12"/>
      <c r="U476" s="12"/>
      <c r="V476" s="12"/>
      <c r="W476" s="12"/>
      <c r="X476" s="12"/>
      <c r="Y476" s="12"/>
      <c r="Z476" s="12"/>
      <c r="AA476" s="12"/>
      <c r="AB476" s="12"/>
      <c r="AC476" s="12"/>
      <c r="AD476" s="12"/>
      <c r="AE476" s="12"/>
      <c r="AF476" s="12"/>
      <c r="AG476" s="12"/>
      <c r="AH476" s="12"/>
      <c r="AI476" s="12"/>
      <c r="AJ476" s="12"/>
      <c r="AK476" s="12"/>
      <c r="AL476" s="12"/>
      <c r="AM476" s="12"/>
      <c r="AN476" s="12"/>
      <c r="AO476" s="12"/>
      <c r="AP476" s="12"/>
      <c r="AQ476" s="12"/>
      <c r="AR476" s="12"/>
      <c r="AS476" s="12"/>
      <c r="AT476" s="12"/>
      <c r="AU476" s="12"/>
      <c r="AV476" s="12"/>
      <c r="AW476" s="12"/>
      <c r="AX476" s="12"/>
      <c r="AY476" s="12"/>
      <c r="AZ476" s="12"/>
      <c r="BA476" s="12"/>
      <c r="BB476" s="12"/>
      <c r="BC476" s="12"/>
      <c r="BD476" s="12"/>
      <c r="BE476" s="12"/>
      <c r="BF476" s="12"/>
      <c r="BG476" s="12"/>
      <c r="BH476" s="12"/>
      <c r="BI476" s="12"/>
      <c r="BJ476" s="12"/>
      <c r="BK476" s="12"/>
      <c r="BL476" s="12"/>
      <c r="BM476" s="12"/>
      <c r="BN476" s="12"/>
      <c r="BO476" s="12"/>
      <c r="BP476" s="12"/>
      <c r="BQ476" s="12"/>
      <c r="BR476" s="12"/>
      <c r="BS476" s="12"/>
      <c r="BT476" s="12"/>
      <c r="BU476" s="12"/>
      <c r="BV476" s="12"/>
      <c r="BW476" s="12"/>
      <c r="BX476" s="12"/>
      <c r="BY476" s="12"/>
      <c r="BZ476" s="12"/>
      <c r="CA476" s="12"/>
      <c r="CB476" s="12"/>
      <c r="CC476" s="12"/>
    </row>
    <row r="477" spans="1:81" ht="15.75" x14ac:dyDescent="0.25">
      <c r="A477" s="20"/>
      <c r="B477" s="29"/>
      <c r="C477" s="29"/>
      <c r="D477" s="29"/>
      <c r="E477" s="29"/>
      <c r="F477" s="26"/>
      <c r="G477" s="13"/>
      <c r="H477" s="20"/>
      <c r="I477" s="22"/>
      <c r="J477" s="22"/>
      <c r="K477" s="22"/>
      <c r="L477" s="22"/>
      <c r="M477" s="24"/>
      <c r="N477" s="22"/>
      <c r="O477" s="20"/>
      <c r="P477" s="12"/>
      <c r="Q477" s="12"/>
      <c r="R477" s="12"/>
      <c r="S477" s="12"/>
      <c r="T477" s="12"/>
      <c r="U477" s="12"/>
      <c r="V477" s="12"/>
      <c r="W477" s="12"/>
      <c r="X477" s="12"/>
      <c r="Y477" s="12"/>
      <c r="Z477" s="12"/>
      <c r="AA477" s="12"/>
      <c r="AB477" s="12"/>
      <c r="AC477" s="12"/>
      <c r="AD477" s="12"/>
      <c r="AE477" s="12"/>
      <c r="AF477" s="12"/>
      <c r="AG477" s="12"/>
      <c r="AH477" s="12"/>
      <c r="AI477" s="12"/>
      <c r="AJ477" s="12"/>
      <c r="AK477" s="12"/>
      <c r="AL477" s="12"/>
      <c r="AM477" s="12"/>
      <c r="AN477" s="12"/>
      <c r="AO477" s="12"/>
      <c r="AP477" s="12"/>
      <c r="AQ477" s="12"/>
      <c r="AR477" s="12"/>
      <c r="AS477" s="12"/>
      <c r="AT477" s="12"/>
      <c r="AU477" s="12"/>
      <c r="AV477" s="12"/>
      <c r="AW477" s="12"/>
      <c r="AX477" s="12"/>
      <c r="AY477" s="12"/>
      <c r="AZ477" s="12"/>
      <c r="BA477" s="12"/>
      <c r="BB477" s="12"/>
      <c r="BC477" s="12"/>
      <c r="BD477" s="12"/>
      <c r="BE477" s="12"/>
      <c r="BF477" s="12"/>
      <c r="BG477" s="12"/>
      <c r="BH477" s="12"/>
      <c r="BI477" s="12"/>
      <c r="BJ477" s="12"/>
      <c r="BK477" s="12"/>
      <c r="BL477" s="12"/>
      <c r="BM477" s="12"/>
      <c r="BN477" s="12"/>
      <c r="BO477" s="12"/>
      <c r="BP477" s="12"/>
      <c r="BQ477" s="12"/>
      <c r="BR477" s="12"/>
      <c r="BS477" s="12"/>
      <c r="BT477" s="12"/>
      <c r="BU477" s="12"/>
      <c r="BV477" s="12"/>
      <c r="BW477" s="12"/>
      <c r="BX477" s="12"/>
      <c r="BY477" s="12"/>
      <c r="BZ477" s="12"/>
      <c r="CA477" s="12"/>
      <c r="CB477" s="12"/>
      <c r="CC477" s="12"/>
    </row>
    <row r="478" spans="1:81" ht="15.75" x14ac:dyDescent="0.25">
      <c r="A478" s="20"/>
      <c r="B478" s="29"/>
      <c r="C478" s="29"/>
      <c r="D478" s="29"/>
      <c r="E478" s="29"/>
      <c r="F478" s="26"/>
      <c r="G478" s="13"/>
      <c r="H478" s="20"/>
      <c r="I478" s="22"/>
      <c r="J478" s="22"/>
      <c r="K478" s="22"/>
      <c r="L478" s="22"/>
      <c r="M478" s="24"/>
      <c r="N478" s="22"/>
      <c r="O478" s="20"/>
      <c r="P478" s="12"/>
      <c r="Q478" s="12"/>
      <c r="R478" s="12"/>
      <c r="S478" s="12"/>
      <c r="T478" s="12"/>
      <c r="U478" s="12"/>
      <c r="V478" s="12"/>
      <c r="W478" s="12"/>
      <c r="X478" s="12"/>
      <c r="Y478" s="12"/>
      <c r="Z478" s="12"/>
      <c r="AA478" s="12"/>
      <c r="AB478" s="12"/>
      <c r="AC478" s="12"/>
      <c r="AD478" s="12"/>
      <c r="AE478" s="12"/>
      <c r="AF478" s="12"/>
      <c r="AG478" s="12"/>
      <c r="AH478" s="12"/>
      <c r="AI478" s="12"/>
      <c r="AJ478" s="12"/>
      <c r="AK478" s="12"/>
      <c r="AL478" s="12"/>
      <c r="AM478" s="12"/>
      <c r="AN478" s="12"/>
      <c r="AO478" s="12"/>
      <c r="AP478" s="12"/>
      <c r="AQ478" s="12"/>
      <c r="AR478" s="12"/>
      <c r="AS478" s="12"/>
      <c r="AT478" s="12"/>
      <c r="AU478" s="12"/>
      <c r="AV478" s="12"/>
      <c r="AW478" s="12"/>
      <c r="AX478" s="12"/>
      <c r="AY478" s="12"/>
      <c r="AZ478" s="12"/>
      <c r="BA478" s="12"/>
      <c r="BB478" s="12"/>
      <c r="BC478" s="12"/>
      <c r="BD478" s="12"/>
      <c r="BE478" s="12"/>
      <c r="BF478" s="12"/>
      <c r="BG478" s="12"/>
      <c r="BH478" s="12"/>
      <c r="BI478" s="12"/>
      <c r="BJ478" s="12"/>
      <c r="BK478" s="12"/>
      <c r="BL478" s="12"/>
      <c r="BM478" s="12"/>
      <c r="BN478" s="12"/>
      <c r="BO478" s="12"/>
      <c r="BP478" s="12"/>
      <c r="BQ478" s="12"/>
      <c r="BR478" s="12"/>
      <c r="BS478" s="12"/>
      <c r="BT478" s="12"/>
      <c r="BU478" s="12"/>
      <c r="BV478" s="12"/>
      <c r="BW478" s="12"/>
      <c r="BX478" s="12"/>
      <c r="BY478" s="12"/>
      <c r="BZ478" s="12"/>
      <c r="CA478" s="12"/>
      <c r="CB478" s="12"/>
      <c r="CC478" s="12"/>
    </row>
    <row r="479" spans="1:81" ht="15.75" x14ac:dyDescent="0.25">
      <c r="A479" s="20"/>
      <c r="B479" s="29"/>
      <c r="C479" s="29"/>
      <c r="D479" s="29"/>
      <c r="E479" s="29"/>
      <c r="F479" s="26"/>
      <c r="G479" s="13"/>
      <c r="H479" s="20"/>
      <c r="I479" s="22"/>
      <c r="J479" s="22"/>
      <c r="K479" s="22"/>
      <c r="L479" s="22"/>
      <c r="M479" s="24"/>
      <c r="N479" s="22"/>
      <c r="O479" s="20"/>
      <c r="P479" s="12"/>
      <c r="Q479" s="12"/>
      <c r="R479" s="12"/>
      <c r="S479" s="12"/>
      <c r="T479" s="12"/>
      <c r="U479" s="12"/>
      <c r="V479" s="12"/>
      <c r="W479" s="12"/>
      <c r="X479" s="12"/>
      <c r="Y479" s="12"/>
      <c r="Z479" s="12"/>
      <c r="AA479" s="12"/>
      <c r="AB479" s="12"/>
      <c r="AC479" s="12"/>
      <c r="AD479" s="12"/>
      <c r="AE479" s="12"/>
      <c r="AF479" s="12"/>
      <c r="AG479" s="12"/>
      <c r="AH479" s="12"/>
      <c r="AI479" s="12"/>
      <c r="AJ479" s="12"/>
      <c r="AK479" s="12"/>
      <c r="AL479" s="12"/>
      <c r="AM479" s="12"/>
      <c r="AN479" s="12"/>
      <c r="AO479" s="12"/>
      <c r="AP479" s="12"/>
      <c r="AQ479" s="12"/>
      <c r="AR479" s="12"/>
      <c r="AS479" s="12"/>
      <c r="AT479" s="12"/>
      <c r="AU479" s="12"/>
      <c r="AV479" s="12"/>
      <c r="AW479" s="12"/>
      <c r="AX479" s="12"/>
      <c r="AY479" s="12"/>
      <c r="AZ479" s="12"/>
      <c r="BA479" s="12"/>
      <c r="BB479" s="12"/>
      <c r="BC479" s="12"/>
      <c r="BD479" s="12"/>
      <c r="BE479" s="12"/>
      <c r="BF479" s="12"/>
      <c r="BG479" s="12"/>
      <c r="BH479" s="12"/>
      <c r="BI479" s="12"/>
      <c r="BJ479" s="12"/>
      <c r="BK479" s="12"/>
      <c r="BL479" s="12"/>
      <c r="BM479" s="12"/>
      <c r="BN479" s="12"/>
      <c r="BO479" s="12"/>
      <c r="BP479" s="12"/>
      <c r="BQ479" s="12"/>
      <c r="BR479" s="12"/>
      <c r="BS479" s="12"/>
      <c r="BT479" s="12"/>
      <c r="BU479" s="12"/>
      <c r="BV479" s="12"/>
      <c r="BW479" s="12"/>
      <c r="BX479" s="12"/>
      <c r="BY479" s="12"/>
      <c r="BZ479" s="12"/>
      <c r="CA479" s="12"/>
      <c r="CB479" s="12"/>
      <c r="CC479" s="12"/>
    </row>
    <row r="480" spans="1:81" ht="15.75" x14ac:dyDescent="0.25">
      <c r="A480" s="20"/>
      <c r="B480" s="29"/>
      <c r="C480" s="29"/>
      <c r="D480" s="29"/>
      <c r="E480" s="29"/>
      <c r="F480" s="26"/>
      <c r="G480" s="13"/>
      <c r="H480" s="20"/>
      <c r="I480" s="22"/>
      <c r="J480" s="22"/>
      <c r="K480" s="22"/>
      <c r="L480" s="22"/>
      <c r="M480" s="24"/>
      <c r="N480" s="22"/>
      <c r="O480" s="20"/>
      <c r="P480" s="12"/>
      <c r="Q480" s="12"/>
      <c r="R480" s="12"/>
      <c r="S480" s="12"/>
      <c r="T480" s="12"/>
      <c r="U480" s="12"/>
      <c r="V480" s="12"/>
      <c r="W480" s="12"/>
      <c r="X480" s="12"/>
      <c r="Y480" s="12"/>
      <c r="Z480" s="12"/>
      <c r="AA480" s="12"/>
      <c r="AB480" s="12"/>
      <c r="AC480" s="12"/>
      <c r="AD480" s="12"/>
      <c r="AE480" s="12"/>
      <c r="AF480" s="12"/>
      <c r="AG480" s="12"/>
      <c r="AH480" s="12"/>
      <c r="AI480" s="12"/>
      <c r="AJ480" s="12"/>
      <c r="AK480" s="12"/>
      <c r="AL480" s="12"/>
      <c r="AM480" s="12"/>
      <c r="AN480" s="12"/>
      <c r="AO480" s="12"/>
      <c r="AP480" s="12"/>
      <c r="AQ480" s="12"/>
      <c r="AR480" s="12"/>
      <c r="AS480" s="12"/>
      <c r="AT480" s="12"/>
      <c r="AU480" s="12"/>
      <c r="AV480" s="12"/>
      <c r="AW480" s="12"/>
      <c r="AX480" s="12"/>
      <c r="AY480" s="12"/>
      <c r="AZ480" s="12"/>
      <c r="BA480" s="12"/>
      <c r="BB480" s="12"/>
      <c r="BC480" s="12"/>
      <c r="BD480" s="12"/>
      <c r="BE480" s="12"/>
      <c r="BF480" s="12"/>
      <c r="BG480" s="12"/>
      <c r="BH480" s="12"/>
      <c r="BI480" s="12"/>
      <c r="BJ480" s="12"/>
      <c r="BK480" s="12"/>
      <c r="BL480" s="12"/>
      <c r="BM480" s="12"/>
      <c r="BN480" s="12"/>
      <c r="BO480" s="12"/>
      <c r="BP480" s="12"/>
      <c r="BQ480" s="12"/>
      <c r="BR480" s="12"/>
      <c r="BS480" s="12"/>
      <c r="BT480" s="12"/>
      <c r="BU480" s="12"/>
      <c r="BV480" s="12"/>
      <c r="BW480" s="12"/>
      <c r="BX480" s="12"/>
      <c r="BY480" s="12"/>
      <c r="BZ480" s="12"/>
      <c r="CA480" s="12"/>
      <c r="CB480" s="12"/>
      <c r="CC480" s="12"/>
    </row>
    <row r="481" spans="1:81" ht="15.75" x14ac:dyDescent="0.25">
      <c r="A481" s="20"/>
      <c r="B481" s="29"/>
      <c r="C481" s="29"/>
      <c r="D481" s="29"/>
      <c r="E481" s="29"/>
      <c r="F481" s="26"/>
      <c r="G481" s="13"/>
      <c r="H481" s="20"/>
      <c r="I481" s="22"/>
      <c r="J481" s="22"/>
      <c r="K481" s="22"/>
      <c r="L481" s="22"/>
      <c r="M481" s="24"/>
      <c r="N481" s="22"/>
      <c r="O481" s="20"/>
      <c r="P481" s="12"/>
      <c r="Q481" s="12"/>
      <c r="R481" s="12"/>
      <c r="S481" s="12"/>
      <c r="T481" s="12"/>
      <c r="U481" s="12"/>
      <c r="V481" s="12"/>
      <c r="W481" s="12"/>
      <c r="X481" s="12"/>
      <c r="Y481" s="12"/>
      <c r="Z481" s="12"/>
      <c r="AA481" s="12"/>
      <c r="AB481" s="12"/>
      <c r="AC481" s="12"/>
      <c r="AD481" s="12"/>
      <c r="AE481" s="12"/>
      <c r="AF481" s="12"/>
      <c r="AG481" s="12"/>
      <c r="AH481" s="12"/>
      <c r="AI481" s="12"/>
      <c r="AJ481" s="12"/>
      <c r="AK481" s="12"/>
      <c r="AL481" s="12"/>
      <c r="AM481" s="12"/>
      <c r="AN481" s="12"/>
      <c r="AO481" s="12"/>
      <c r="AP481" s="12"/>
      <c r="AQ481" s="12"/>
      <c r="AR481" s="12"/>
      <c r="AS481" s="12"/>
      <c r="AT481" s="12"/>
      <c r="AU481" s="12"/>
      <c r="AV481" s="12"/>
      <c r="AW481" s="12"/>
      <c r="AX481" s="12"/>
      <c r="AY481" s="12"/>
      <c r="AZ481" s="12"/>
      <c r="BA481" s="12"/>
      <c r="BB481" s="12"/>
      <c r="BC481" s="12"/>
      <c r="BD481" s="12"/>
      <c r="BE481" s="12"/>
      <c r="BF481" s="12"/>
      <c r="BG481" s="12"/>
      <c r="BH481" s="12"/>
      <c r="BI481" s="12"/>
      <c r="BJ481" s="12"/>
      <c r="BK481" s="12"/>
      <c r="BL481" s="12"/>
      <c r="BM481" s="12"/>
      <c r="BN481" s="12"/>
      <c r="BO481" s="12"/>
      <c r="BP481" s="12"/>
      <c r="BQ481" s="12"/>
      <c r="BR481" s="12"/>
      <c r="BS481" s="12"/>
      <c r="BT481" s="12"/>
      <c r="BU481" s="12"/>
      <c r="BV481" s="12"/>
      <c r="BW481" s="12"/>
      <c r="BX481" s="12"/>
      <c r="BY481" s="12"/>
      <c r="BZ481" s="12"/>
      <c r="CA481" s="12"/>
      <c r="CB481" s="12"/>
      <c r="CC481" s="12"/>
    </row>
    <row r="482" spans="1:81" ht="15.75" x14ac:dyDescent="0.25">
      <c r="A482" s="20"/>
      <c r="B482" s="29"/>
      <c r="C482" s="29"/>
      <c r="D482" s="29"/>
      <c r="E482" s="29"/>
      <c r="F482" s="26"/>
      <c r="G482" s="13"/>
      <c r="H482" s="20"/>
      <c r="I482" s="22"/>
      <c r="J482" s="22"/>
      <c r="K482" s="22"/>
      <c r="L482" s="22"/>
      <c r="M482" s="24"/>
      <c r="N482" s="22"/>
      <c r="O482" s="20"/>
      <c r="P482" s="12"/>
      <c r="Q482" s="12"/>
      <c r="R482" s="12"/>
      <c r="S482" s="12"/>
      <c r="T482" s="12"/>
      <c r="U482" s="12"/>
      <c r="V482" s="12"/>
      <c r="W482" s="12"/>
      <c r="X482" s="12"/>
      <c r="Y482" s="12"/>
      <c r="Z482" s="12"/>
      <c r="AA482" s="12"/>
      <c r="AB482" s="12"/>
      <c r="AC482" s="12"/>
      <c r="AD482" s="12"/>
      <c r="AE482" s="12"/>
      <c r="AF482" s="12"/>
      <c r="AG482" s="12"/>
      <c r="AH482" s="12"/>
      <c r="AI482" s="12"/>
      <c r="AJ482" s="12"/>
      <c r="AK482" s="12"/>
      <c r="AL482" s="12"/>
      <c r="AM482" s="12"/>
      <c r="AN482" s="12"/>
      <c r="AO482" s="12"/>
      <c r="AP482" s="12"/>
      <c r="AQ482" s="12"/>
      <c r="AR482" s="12"/>
      <c r="AS482" s="12"/>
      <c r="AT482" s="12"/>
      <c r="AU482" s="12"/>
      <c r="AV482" s="12"/>
      <c r="AW482" s="12"/>
      <c r="AX482" s="12"/>
      <c r="AY482" s="12"/>
      <c r="AZ482" s="12"/>
      <c r="BA482" s="12"/>
      <c r="BB482" s="12"/>
      <c r="BC482" s="12"/>
      <c r="BD482" s="12"/>
      <c r="BE482" s="12"/>
      <c r="BF482" s="12"/>
      <c r="BG482" s="12"/>
      <c r="BH482" s="12"/>
      <c r="BI482" s="12"/>
      <c r="BJ482" s="12"/>
      <c r="BK482" s="12"/>
      <c r="BL482" s="12"/>
      <c r="BM482" s="12"/>
      <c r="BN482" s="12"/>
      <c r="BO482" s="12"/>
      <c r="BP482" s="12"/>
      <c r="BQ482" s="12"/>
      <c r="BR482" s="12"/>
      <c r="BS482" s="12"/>
      <c r="BT482" s="12"/>
      <c r="BU482" s="12"/>
      <c r="BV482" s="12"/>
      <c r="BW482" s="12"/>
      <c r="BX482" s="12"/>
      <c r="BY482" s="12"/>
      <c r="BZ482" s="12"/>
      <c r="CA482" s="12"/>
      <c r="CB482" s="12"/>
      <c r="CC482" s="12"/>
    </row>
    <row r="483" spans="1:81" ht="15.75" x14ac:dyDescent="0.25">
      <c r="A483" s="20"/>
      <c r="B483" s="29"/>
      <c r="C483" s="29"/>
      <c r="D483" s="29"/>
      <c r="E483" s="29"/>
      <c r="F483" s="26"/>
      <c r="G483" s="13"/>
      <c r="H483" s="20"/>
      <c r="I483" s="22"/>
      <c r="J483" s="22"/>
      <c r="K483" s="22"/>
      <c r="L483" s="22"/>
      <c r="M483" s="24"/>
      <c r="N483" s="22"/>
      <c r="O483" s="20"/>
      <c r="P483" s="12"/>
      <c r="Q483" s="12"/>
      <c r="R483" s="12"/>
      <c r="S483" s="12"/>
      <c r="T483" s="12"/>
      <c r="U483" s="12"/>
      <c r="V483" s="12"/>
      <c r="W483" s="12"/>
      <c r="X483" s="12"/>
      <c r="Y483" s="12"/>
      <c r="Z483" s="12"/>
      <c r="AA483" s="12"/>
      <c r="AB483" s="12"/>
      <c r="AC483" s="12"/>
      <c r="AD483" s="12"/>
      <c r="AE483" s="12"/>
      <c r="AF483" s="12"/>
      <c r="AG483" s="12"/>
      <c r="AH483" s="12"/>
      <c r="AI483" s="12"/>
      <c r="AJ483" s="12"/>
      <c r="AK483" s="12"/>
      <c r="AL483" s="12"/>
      <c r="AM483" s="12"/>
      <c r="AN483" s="12"/>
      <c r="AO483" s="12"/>
      <c r="AP483" s="12"/>
      <c r="AQ483" s="12"/>
      <c r="AR483" s="12"/>
      <c r="AS483" s="12"/>
      <c r="AT483" s="12"/>
      <c r="AU483" s="12"/>
      <c r="AV483" s="12"/>
      <c r="AW483" s="12"/>
      <c r="AX483" s="12"/>
      <c r="AY483" s="12"/>
      <c r="AZ483" s="12"/>
      <c r="BA483" s="12"/>
      <c r="BB483" s="12"/>
      <c r="BC483" s="12"/>
      <c r="BD483" s="12"/>
      <c r="BE483" s="12"/>
      <c r="BF483" s="12"/>
      <c r="BG483" s="12"/>
      <c r="BH483" s="12"/>
      <c r="BI483" s="12"/>
      <c r="BJ483" s="12"/>
      <c r="BK483" s="12"/>
      <c r="BL483" s="12"/>
      <c r="BM483" s="12"/>
      <c r="BN483" s="12"/>
      <c r="BO483" s="12"/>
      <c r="BP483" s="12"/>
      <c r="BQ483" s="12"/>
      <c r="BR483" s="12"/>
      <c r="BS483" s="12"/>
      <c r="BT483" s="12"/>
      <c r="BU483" s="12"/>
      <c r="BV483" s="12"/>
      <c r="BW483" s="12"/>
      <c r="BX483" s="12"/>
      <c r="BY483" s="12"/>
      <c r="BZ483" s="12"/>
      <c r="CA483" s="12"/>
      <c r="CB483" s="12"/>
      <c r="CC483" s="12"/>
    </row>
    <row r="484" spans="1:81" ht="15.75" x14ac:dyDescent="0.25">
      <c r="A484" s="20"/>
      <c r="B484" s="29"/>
      <c r="C484" s="29"/>
      <c r="D484" s="29"/>
      <c r="E484" s="29"/>
      <c r="F484" s="26"/>
      <c r="G484" s="13"/>
      <c r="H484" s="20"/>
      <c r="I484" s="22"/>
      <c r="J484" s="22"/>
      <c r="K484" s="22"/>
      <c r="L484" s="22"/>
      <c r="M484" s="24"/>
      <c r="N484" s="22"/>
      <c r="O484" s="20"/>
      <c r="P484" s="12"/>
      <c r="Q484" s="12"/>
      <c r="R484" s="12"/>
      <c r="S484" s="12"/>
      <c r="T484" s="12"/>
      <c r="U484" s="12"/>
      <c r="V484" s="12"/>
      <c r="W484" s="12"/>
      <c r="X484" s="12"/>
      <c r="Y484" s="12"/>
      <c r="Z484" s="12"/>
      <c r="AA484" s="12"/>
      <c r="AB484" s="12"/>
      <c r="AC484" s="12"/>
      <c r="AD484" s="12"/>
      <c r="AE484" s="12"/>
      <c r="AF484" s="12"/>
      <c r="AG484" s="12"/>
      <c r="AH484" s="12"/>
      <c r="AI484" s="12"/>
      <c r="AJ484" s="12"/>
      <c r="AK484" s="12"/>
      <c r="AL484" s="12"/>
      <c r="AM484" s="12"/>
      <c r="AN484" s="12"/>
      <c r="AO484" s="12"/>
      <c r="AP484" s="12"/>
      <c r="AQ484" s="12"/>
      <c r="AR484" s="12"/>
      <c r="AS484" s="12"/>
      <c r="AT484" s="12"/>
      <c r="AU484" s="12"/>
      <c r="AV484" s="12"/>
      <c r="AW484" s="12"/>
      <c r="AX484" s="12"/>
      <c r="AY484" s="12"/>
      <c r="AZ484" s="12"/>
      <c r="BA484" s="12"/>
      <c r="BB484" s="12"/>
      <c r="BC484" s="12"/>
      <c r="BD484" s="12"/>
      <c r="BE484" s="12"/>
      <c r="BF484" s="12"/>
      <c r="BG484" s="12"/>
      <c r="BH484" s="12"/>
      <c r="BI484" s="12"/>
      <c r="BJ484" s="12"/>
      <c r="BK484" s="12"/>
      <c r="BL484" s="12"/>
      <c r="BM484" s="12"/>
      <c r="BN484" s="12"/>
      <c r="BO484" s="12"/>
      <c r="BP484" s="12"/>
      <c r="BQ484" s="12"/>
      <c r="BR484" s="12"/>
      <c r="BS484" s="12"/>
      <c r="BT484" s="12"/>
      <c r="BU484" s="12"/>
      <c r="BV484" s="12"/>
      <c r="BW484" s="12"/>
      <c r="BX484" s="12"/>
      <c r="BY484" s="12"/>
      <c r="BZ484" s="12"/>
      <c r="CA484" s="12"/>
      <c r="CB484" s="12"/>
      <c r="CC484" s="12"/>
    </row>
    <row r="485" spans="1:81" ht="15.75" x14ac:dyDescent="0.25">
      <c r="A485" s="20"/>
      <c r="B485" s="29"/>
      <c r="C485" s="29"/>
      <c r="D485" s="29"/>
      <c r="E485" s="29"/>
      <c r="F485" s="26"/>
      <c r="G485" s="13"/>
      <c r="H485" s="20"/>
      <c r="I485" s="22"/>
      <c r="J485" s="22"/>
      <c r="K485" s="22"/>
      <c r="L485" s="22"/>
      <c r="M485" s="24"/>
      <c r="N485" s="22"/>
      <c r="O485" s="20"/>
      <c r="P485" s="12"/>
      <c r="Q485" s="12"/>
      <c r="R485" s="12"/>
      <c r="S485" s="12"/>
      <c r="T485" s="12"/>
      <c r="U485" s="12"/>
      <c r="V485" s="12"/>
      <c r="W485" s="12"/>
      <c r="X485" s="12"/>
      <c r="Y485" s="12"/>
      <c r="Z485" s="12"/>
      <c r="AA485" s="12"/>
      <c r="AB485" s="12"/>
      <c r="AC485" s="12"/>
      <c r="AD485" s="12"/>
      <c r="AE485" s="12"/>
      <c r="AF485" s="12"/>
      <c r="AG485" s="12"/>
      <c r="AH485" s="12"/>
      <c r="AI485" s="12"/>
      <c r="AJ485" s="12"/>
      <c r="AK485" s="12"/>
      <c r="AL485" s="12"/>
      <c r="AM485" s="12"/>
      <c r="AN485" s="12"/>
      <c r="AO485" s="12"/>
      <c r="AP485" s="12"/>
      <c r="AQ485" s="12"/>
      <c r="AR485" s="12"/>
      <c r="AS485" s="12"/>
      <c r="AT485" s="12"/>
      <c r="AU485" s="12"/>
      <c r="AV485" s="12"/>
      <c r="AW485" s="12"/>
      <c r="AX485" s="12"/>
      <c r="AY485" s="12"/>
      <c r="AZ485" s="12"/>
      <c r="BA485" s="12"/>
      <c r="BB485" s="12"/>
      <c r="BC485" s="12"/>
      <c r="BD485" s="12"/>
      <c r="BE485" s="12"/>
      <c r="BF485" s="12"/>
      <c r="BG485" s="12"/>
      <c r="BH485" s="12"/>
      <c r="BI485" s="12"/>
      <c r="BJ485" s="12"/>
      <c r="BK485" s="12"/>
      <c r="BL485" s="12"/>
      <c r="BM485" s="12"/>
      <c r="BN485" s="12"/>
      <c r="BO485" s="12"/>
      <c r="BP485" s="12"/>
      <c r="BQ485" s="12"/>
      <c r="BR485" s="12"/>
      <c r="BS485" s="12"/>
      <c r="BT485" s="12"/>
      <c r="BU485" s="12"/>
      <c r="BV485" s="12"/>
      <c r="BW485" s="12"/>
      <c r="BX485" s="12"/>
      <c r="BY485" s="12"/>
      <c r="BZ485" s="12"/>
      <c r="CA485" s="12"/>
      <c r="CB485" s="12"/>
      <c r="CC485" s="12"/>
    </row>
    <row r="486" spans="1:81" ht="15.75" x14ac:dyDescent="0.25">
      <c r="A486" s="20"/>
      <c r="B486" s="29"/>
      <c r="C486" s="29"/>
      <c r="D486" s="29"/>
      <c r="E486" s="29"/>
      <c r="F486" s="26"/>
      <c r="G486" s="13"/>
      <c r="H486" s="20"/>
      <c r="I486" s="22"/>
      <c r="J486" s="22"/>
      <c r="K486" s="22"/>
      <c r="L486" s="22"/>
      <c r="M486" s="24"/>
      <c r="N486" s="22"/>
      <c r="O486" s="20"/>
      <c r="P486" s="12"/>
      <c r="Q486" s="12"/>
      <c r="R486" s="12"/>
      <c r="S486" s="12"/>
      <c r="T486" s="12"/>
      <c r="U486" s="12"/>
      <c r="V486" s="12"/>
      <c r="W486" s="12"/>
      <c r="X486" s="12"/>
      <c r="Y486" s="12"/>
      <c r="Z486" s="12"/>
      <c r="AA486" s="12"/>
      <c r="AB486" s="12"/>
      <c r="AC486" s="12"/>
      <c r="AD486" s="12"/>
      <c r="AE486" s="12"/>
      <c r="AF486" s="12"/>
      <c r="AG486" s="12"/>
      <c r="AH486" s="12"/>
      <c r="AI486" s="12"/>
      <c r="AJ486" s="12"/>
      <c r="AK486" s="12"/>
      <c r="AL486" s="12"/>
      <c r="AM486" s="12"/>
      <c r="AN486" s="12"/>
      <c r="AO486" s="12"/>
      <c r="AP486" s="12"/>
      <c r="AQ486" s="12"/>
      <c r="AR486" s="12"/>
      <c r="AS486" s="12"/>
      <c r="AT486" s="12"/>
      <c r="AU486" s="12"/>
      <c r="AV486" s="12"/>
      <c r="AW486" s="12"/>
      <c r="AX486" s="12"/>
      <c r="AY486" s="12"/>
      <c r="AZ486" s="12"/>
      <c r="BA486" s="12"/>
      <c r="BB486" s="12"/>
      <c r="BC486" s="12"/>
      <c r="BD486" s="12"/>
      <c r="BE486" s="12"/>
      <c r="BF486" s="12"/>
      <c r="BG486" s="12"/>
      <c r="BH486" s="12"/>
      <c r="BI486" s="12"/>
      <c r="BJ486" s="12"/>
      <c r="BK486" s="12"/>
      <c r="BL486" s="12"/>
      <c r="BM486" s="12"/>
      <c r="BN486" s="12"/>
      <c r="BO486" s="12"/>
      <c r="BP486" s="12"/>
      <c r="BQ486" s="12"/>
      <c r="BR486" s="12"/>
      <c r="BS486" s="12"/>
      <c r="BT486" s="12"/>
      <c r="BU486" s="12"/>
      <c r="BV486" s="12"/>
      <c r="BW486" s="12"/>
      <c r="BX486" s="12"/>
      <c r="BY486" s="12"/>
      <c r="BZ486" s="12"/>
      <c r="CA486" s="12"/>
      <c r="CB486" s="12"/>
      <c r="CC486" s="12"/>
    </row>
    <row r="487" spans="1:81" ht="15.75" x14ac:dyDescent="0.25">
      <c r="A487" s="20"/>
      <c r="B487" s="29"/>
      <c r="C487" s="29"/>
      <c r="D487" s="29"/>
      <c r="E487" s="29"/>
      <c r="F487" s="26"/>
      <c r="G487" s="13"/>
      <c r="H487" s="20"/>
      <c r="I487" s="22"/>
      <c r="J487" s="22"/>
      <c r="K487" s="22"/>
      <c r="L487" s="22"/>
      <c r="M487" s="24"/>
      <c r="N487" s="22"/>
      <c r="O487" s="20"/>
      <c r="P487" s="12"/>
      <c r="Q487" s="12"/>
      <c r="R487" s="12"/>
      <c r="S487" s="12"/>
      <c r="T487" s="12"/>
      <c r="U487" s="12"/>
      <c r="V487" s="12"/>
      <c r="W487" s="12"/>
      <c r="X487" s="12"/>
      <c r="Y487" s="12"/>
      <c r="Z487" s="12"/>
      <c r="AA487" s="12"/>
      <c r="AB487" s="12"/>
      <c r="AC487" s="12"/>
      <c r="AD487" s="12"/>
      <c r="AE487" s="12"/>
      <c r="AF487" s="12"/>
      <c r="AG487" s="12"/>
      <c r="AH487" s="12"/>
      <c r="AI487" s="12"/>
      <c r="AJ487" s="12"/>
      <c r="AK487" s="12"/>
      <c r="AL487" s="12"/>
      <c r="AM487" s="12"/>
      <c r="AN487" s="12"/>
      <c r="AO487" s="12"/>
      <c r="AP487" s="12"/>
      <c r="AQ487" s="12"/>
      <c r="AR487" s="12"/>
      <c r="AS487" s="12"/>
      <c r="AT487" s="12"/>
      <c r="AU487" s="12"/>
      <c r="AV487" s="12"/>
      <c r="AW487" s="12"/>
      <c r="AX487" s="12"/>
      <c r="AY487" s="12"/>
      <c r="AZ487" s="12"/>
      <c r="BA487" s="12"/>
      <c r="BB487" s="12"/>
      <c r="BC487" s="12"/>
      <c r="BD487" s="12"/>
      <c r="BE487" s="12"/>
      <c r="BF487" s="12"/>
      <c r="BG487" s="12"/>
      <c r="BH487" s="12"/>
      <c r="BI487" s="12"/>
      <c r="BJ487" s="12"/>
      <c r="BK487" s="12"/>
      <c r="BL487" s="12"/>
      <c r="BM487" s="12"/>
      <c r="BN487" s="12"/>
      <c r="BO487" s="12"/>
      <c r="BP487" s="12"/>
      <c r="BQ487" s="12"/>
      <c r="BR487" s="12"/>
      <c r="BS487" s="12"/>
      <c r="BT487" s="12"/>
      <c r="BU487" s="12"/>
      <c r="BV487" s="12"/>
      <c r="BW487" s="12"/>
      <c r="BX487" s="12"/>
      <c r="BY487" s="12"/>
      <c r="BZ487" s="12"/>
      <c r="CA487" s="12"/>
      <c r="CB487" s="12"/>
      <c r="CC487" s="12"/>
    </row>
    <row r="488" spans="1:81" ht="15.75" x14ac:dyDescent="0.25">
      <c r="A488" s="20"/>
      <c r="B488" s="29"/>
      <c r="C488" s="29"/>
      <c r="D488" s="29"/>
      <c r="E488" s="29"/>
      <c r="F488" s="26"/>
      <c r="G488" s="13"/>
      <c r="H488" s="20"/>
      <c r="I488" s="22"/>
      <c r="J488" s="22"/>
      <c r="K488" s="22"/>
      <c r="L488" s="22"/>
      <c r="M488" s="24"/>
      <c r="N488" s="22"/>
      <c r="O488" s="20"/>
      <c r="P488" s="12"/>
      <c r="Q488" s="12"/>
      <c r="R488" s="12"/>
      <c r="S488" s="12"/>
      <c r="T488" s="12"/>
      <c r="U488" s="12"/>
      <c r="V488" s="12"/>
      <c r="W488" s="12"/>
      <c r="X488" s="12"/>
      <c r="Y488" s="12"/>
      <c r="Z488" s="12"/>
      <c r="AA488" s="12"/>
      <c r="AB488" s="12"/>
      <c r="AC488" s="12"/>
      <c r="AD488" s="12"/>
      <c r="AE488" s="12"/>
      <c r="AF488" s="12"/>
      <c r="AG488" s="12"/>
      <c r="AH488" s="12"/>
      <c r="AI488" s="12"/>
      <c r="AJ488" s="12"/>
      <c r="AK488" s="12"/>
      <c r="AL488" s="12"/>
      <c r="AM488" s="12"/>
      <c r="AN488" s="12"/>
      <c r="AO488" s="12"/>
      <c r="AP488" s="12"/>
      <c r="AQ488" s="12"/>
      <c r="AR488" s="12"/>
      <c r="AS488" s="12"/>
      <c r="AT488" s="12"/>
      <c r="AU488" s="12"/>
      <c r="AV488" s="12"/>
      <c r="AW488" s="12"/>
      <c r="AX488" s="12"/>
      <c r="AY488" s="12"/>
      <c r="AZ488" s="12"/>
      <c r="BA488" s="12"/>
      <c r="BB488" s="12"/>
      <c r="BC488" s="12"/>
      <c r="BD488" s="12"/>
      <c r="BE488" s="12"/>
      <c r="BF488" s="12"/>
      <c r="BG488" s="12"/>
      <c r="BH488" s="12"/>
      <c r="BI488" s="12"/>
      <c r="BJ488" s="12"/>
      <c r="BK488" s="12"/>
      <c r="BL488" s="12"/>
      <c r="BM488" s="12"/>
      <c r="BN488" s="12"/>
      <c r="BO488" s="12"/>
      <c r="BP488" s="12"/>
      <c r="BQ488" s="12"/>
      <c r="BR488" s="12"/>
      <c r="BS488" s="12"/>
      <c r="BT488" s="12"/>
      <c r="BU488" s="12"/>
      <c r="BV488" s="12"/>
      <c r="BW488" s="12"/>
      <c r="BX488" s="12"/>
      <c r="BY488" s="12"/>
      <c r="BZ488" s="12"/>
      <c r="CA488" s="12"/>
      <c r="CB488" s="12"/>
      <c r="CC488" s="12"/>
    </row>
    <row r="489" spans="1:81" ht="15.75" x14ac:dyDescent="0.25">
      <c r="A489" s="20"/>
      <c r="B489" s="29"/>
      <c r="C489" s="29"/>
      <c r="D489" s="29"/>
      <c r="E489" s="29"/>
      <c r="F489" s="26"/>
      <c r="G489" s="13"/>
      <c r="H489" s="20"/>
      <c r="I489" s="22"/>
      <c r="J489" s="22"/>
      <c r="K489" s="22"/>
      <c r="L489" s="22"/>
      <c r="M489" s="24"/>
      <c r="N489" s="22"/>
      <c r="O489" s="20"/>
      <c r="P489" s="12"/>
      <c r="Q489" s="12"/>
      <c r="R489" s="12"/>
      <c r="S489" s="12"/>
      <c r="T489" s="12"/>
      <c r="U489" s="12"/>
      <c r="V489" s="12"/>
      <c r="W489" s="12"/>
      <c r="X489" s="12"/>
      <c r="Y489" s="12"/>
      <c r="Z489" s="12"/>
      <c r="AA489" s="12"/>
      <c r="AB489" s="12"/>
      <c r="AC489" s="12"/>
      <c r="AD489" s="12"/>
      <c r="AE489" s="12"/>
      <c r="AF489" s="12"/>
      <c r="AG489" s="12"/>
      <c r="AH489" s="12"/>
      <c r="AI489" s="12"/>
      <c r="AJ489" s="12"/>
      <c r="AK489" s="12"/>
      <c r="AL489" s="12"/>
      <c r="AM489" s="12"/>
      <c r="AN489" s="12"/>
      <c r="AO489" s="12"/>
      <c r="AP489" s="12"/>
      <c r="AQ489" s="12"/>
      <c r="AR489" s="12"/>
      <c r="AS489" s="12"/>
      <c r="AT489" s="12"/>
      <c r="AU489" s="12"/>
      <c r="AV489" s="12"/>
      <c r="AW489" s="12"/>
      <c r="AX489" s="12"/>
      <c r="AY489" s="12"/>
      <c r="AZ489" s="12"/>
      <c r="BA489" s="12"/>
      <c r="BB489" s="12"/>
      <c r="BC489" s="12"/>
      <c r="BD489" s="12"/>
      <c r="BE489" s="12"/>
      <c r="BF489" s="12"/>
      <c r="BG489" s="12"/>
      <c r="BH489" s="12"/>
      <c r="BI489" s="12"/>
      <c r="BJ489" s="12"/>
      <c r="BK489" s="12"/>
      <c r="BL489" s="12"/>
      <c r="BM489" s="12"/>
      <c r="BN489" s="12"/>
      <c r="BO489" s="12"/>
      <c r="BP489" s="12"/>
      <c r="BQ489" s="12"/>
      <c r="BR489" s="12"/>
      <c r="BS489" s="12"/>
      <c r="BT489" s="12"/>
      <c r="BU489" s="12"/>
      <c r="BV489" s="12"/>
      <c r="BW489" s="12"/>
      <c r="BX489" s="12"/>
      <c r="BY489" s="12"/>
      <c r="BZ489" s="12"/>
      <c r="CA489" s="12"/>
      <c r="CB489" s="12"/>
      <c r="CC489" s="12"/>
    </row>
    <row r="490" spans="1:81" ht="15.75" x14ac:dyDescent="0.25">
      <c r="A490" s="20"/>
      <c r="B490" s="29"/>
      <c r="C490" s="29"/>
      <c r="D490" s="29"/>
      <c r="E490" s="29"/>
      <c r="F490" s="26"/>
      <c r="G490" s="13"/>
      <c r="H490" s="20"/>
      <c r="I490" s="22"/>
      <c r="J490" s="22"/>
      <c r="K490" s="22"/>
      <c r="L490" s="22"/>
      <c r="M490" s="24"/>
      <c r="N490" s="22"/>
      <c r="O490" s="20"/>
      <c r="P490" s="12"/>
      <c r="Q490" s="12"/>
      <c r="R490" s="12"/>
      <c r="S490" s="12"/>
      <c r="T490" s="12"/>
      <c r="U490" s="12"/>
      <c r="V490" s="12"/>
      <c r="W490" s="12"/>
      <c r="X490" s="12"/>
      <c r="Y490" s="12"/>
      <c r="Z490" s="12"/>
      <c r="AA490" s="12"/>
      <c r="AB490" s="12"/>
      <c r="AC490" s="12"/>
      <c r="AD490" s="12"/>
      <c r="AE490" s="12"/>
      <c r="AF490" s="12"/>
      <c r="AG490" s="12"/>
      <c r="AH490" s="12"/>
      <c r="AI490" s="12"/>
      <c r="AJ490" s="12"/>
      <c r="AK490" s="12"/>
      <c r="AL490" s="12"/>
      <c r="AM490" s="12"/>
      <c r="AN490" s="12"/>
      <c r="AO490" s="12"/>
      <c r="AP490" s="12"/>
      <c r="AQ490" s="12"/>
      <c r="AR490" s="12"/>
      <c r="AS490" s="12"/>
      <c r="AT490" s="12"/>
      <c r="AU490" s="12"/>
      <c r="AV490" s="12"/>
      <c r="AW490" s="12"/>
      <c r="AX490" s="12"/>
      <c r="AY490" s="12"/>
      <c r="AZ490" s="12"/>
      <c r="BA490" s="12"/>
      <c r="BB490" s="12"/>
      <c r="BC490" s="12"/>
      <c r="BD490" s="12"/>
      <c r="BE490" s="12"/>
      <c r="BF490" s="12"/>
      <c r="BG490" s="12"/>
      <c r="BH490" s="12"/>
      <c r="BI490" s="12"/>
      <c r="BJ490" s="12"/>
      <c r="BK490" s="12"/>
      <c r="BL490" s="12"/>
      <c r="BM490" s="12"/>
      <c r="BN490" s="12"/>
      <c r="BO490" s="12"/>
      <c r="BP490" s="12"/>
      <c r="BQ490" s="12"/>
      <c r="BR490" s="12"/>
      <c r="BS490" s="12"/>
      <c r="BT490" s="12"/>
      <c r="BU490" s="12"/>
      <c r="BV490" s="12"/>
      <c r="BW490" s="12"/>
      <c r="BX490" s="12"/>
      <c r="BY490" s="12"/>
      <c r="BZ490" s="12"/>
      <c r="CA490" s="12"/>
      <c r="CB490" s="12"/>
      <c r="CC490" s="12"/>
    </row>
    <row r="491" spans="1:81" ht="15.75" x14ac:dyDescent="0.25">
      <c r="A491" s="20"/>
      <c r="B491" s="29"/>
      <c r="C491" s="29"/>
      <c r="D491" s="29"/>
      <c r="E491" s="29"/>
      <c r="F491" s="26"/>
      <c r="G491" s="13"/>
      <c r="H491" s="20"/>
      <c r="I491" s="22"/>
      <c r="J491" s="22"/>
      <c r="K491" s="22"/>
      <c r="L491" s="22"/>
      <c r="M491" s="24"/>
      <c r="N491" s="22"/>
      <c r="O491" s="20"/>
      <c r="P491" s="12"/>
      <c r="Q491" s="12"/>
      <c r="R491" s="12"/>
      <c r="S491" s="12"/>
      <c r="T491" s="12"/>
      <c r="U491" s="12"/>
      <c r="V491" s="12"/>
      <c r="W491" s="12"/>
      <c r="X491" s="12"/>
      <c r="Y491" s="12"/>
      <c r="Z491" s="12"/>
      <c r="AA491" s="12"/>
      <c r="AB491" s="12"/>
      <c r="AC491" s="12"/>
      <c r="AD491" s="12"/>
      <c r="AE491" s="12"/>
      <c r="AF491" s="12"/>
      <c r="AG491" s="12"/>
      <c r="AH491" s="12"/>
      <c r="AI491" s="12"/>
      <c r="AJ491" s="12"/>
      <c r="AK491" s="12"/>
      <c r="AL491" s="12"/>
      <c r="AM491" s="12"/>
      <c r="AN491" s="12"/>
      <c r="AO491" s="12"/>
      <c r="AP491" s="12"/>
      <c r="AQ491" s="12"/>
      <c r="AR491" s="12"/>
      <c r="AS491" s="12"/>
      <c r="AT491" s="12"/>
      <c r="AU491" s="12"/>
      <c r="AV491" s="12"/>
      <c r="AW491" s="12"/>
      <c r="AX491" s="12"/>
      <c r="AY491" s="12"/>
      <c r="AZ491" s="12"/>
      <c r="BA491" s="12"/>
      <c r="BB491" s="12"/>
      <c r="BC491" s="12"/>
      <c r="BD491" s="12"/>
      <c r="BE491" s="12"/>
      <c r="BF491" s="12"/>
      <c r="BG491" s="12"/>
      <c r="BH491" s="12"/>
      <c r="BI491" s="12"/>
      <c r="BJ491" s="12"/>
      <c r="BK491" s="12"/>
      <c r="BL491" s="12"/>
      <c r="BM491" s="12"/>
      <c r="BN491" s="12"/>
      <c r="BO491" s="12"/>
      <c r="BP491" s="12"/>
      <c r="BQ491" s="12"/>
      <c r="BR491" s="12"/>
      <c r="BS491" s="12"/>
      <c r="BT491" s="12"/>
      <c r="BU491" s="12"/>
      <c r="BV491" s="12"/>
      <c r="BW491" s="12"/>
      <c r="BX491" s="12"/>
      <c r="BY491" s="12"/>
      <c r="BZ491" s="12"/>
      <c r="CA491" s="12"/>
      <c r="CB491" s="12"/>
      <c r="CC491" s="12"/>
    </row>
    <row r="492" spans="1:81" ht="15.75" x14ac:dyDescent="0.25">
      <c r="A492" s="20"/>
      <c r="B492" s="29"/>
      <c r="C492" s="29"/>
      <c r="D492" s="29"/>
      <c r="E492" s="29"/>
      <c r="F492" s="26"/>
      <c r="G492" s="13"/>
      <c r="H492" s="20"/>
      <c r="I492" s="22"/>
      <c r="J492" s="22"/>
      <c r="K492" s="22"/>
      <c r="L492" s="22"/>
      <c r="M492" s="24"/>
      <c r="N492" s="22"/>
      <c r="O492" s="20"/>
      <c r="P492" s="12"/>
      <c r="Q492" s="12"/>
      <c r="R492" s="12"/>
      <c r="S492" s="12"/>
      <c r="T492" s="12"/>
      <c r="U492" s="12"/>
      <c r="V492" s="12"/>
      <c r="W492" s="12"/>
      <c r="X492" s="12"/>
      <c r="Y492" s="12"/>
      <c r="Z492" s="12"/>
      <c r="AA492" s="12"/>
      <c r="AB492" s="12"/>
      <c r="AC492" s="12"/>
      <c r="AD492" s="12"/>
      <c r="AE492" s="12"/>
      <c r="AF492" s="12"/>
      <c r="AG492" s="12"/>
      <c r="AH492" s="12"/>
      <c r="AI492" s="12"/>
      <c r="AJ492" s="12"/>
      <c r="AK492" s="12"/>
      <c r="AL492" s="12"/>
      <c r="AM492" s="12"/>
      <c r="AN492" s="12"/>
      <c r="AO492" s="12"/>
      <c r="AP492" s="12"/>
      <c r="AQ492" s="12"/>
      <c r="AR492" s="12"/>
      <c r="AS492" s="12"/>
      <c r="AT492" s="12"/>
      <c r="AU492" s="12"/>
      <c r="AV492" s="12"/>
      <c r="AW492" s="12"/>
      <c r="AX492" s="12"/>
      <c r="AY492" s="12"/>
      <c r="AZ492" s="12"/>
      <c r="BA492" s="12"/>
      <c r="BB492" s="12"/>
      <c r="BC492" s="12"/>
      <c r="BD492" s="12"/>
      <c r="BE492" s="12"/>
      <c r="BF492" s="12"/>
      <c r="BG492" s="12"/>
      <c r="BH492" s="12"/>
      <c r="BI492" s="12"/>
      <c r="BJ492" s="12"/>
      <c r="BK492" s="12"/>
      <c r="BL492" s="12"/>
      <c r="BM492" s="12"/>
      <c r="BN492" s="12"/>
      <c r="BO492" s="12"/>
      <c r="BP492" s="12"/>
      <c r="BQ492" s="12"/>
      <c r="BR492" s="12"/>
      <c r="BS492" s="12"/>
      <c r="BT492" s="12"/>
      <c r="BU492" s="12"/>
      <c r="BV492" s="12"/>
      <c r="BW492" s="12"/>
      <c r="BX492" s="12"/>
      <c r="BY492" s="12"/>
      <c r="BZ492" s="12"/>
      <c r="CA492" s="12"/>
      <c r="CB492" s="12"/>
      <c r="CC492" s="12"/>
    </row>
    <row r="493" spans="1:81" ht="15.75" x14ac:dyDescent="0.25">
      <c r="A493" s="20"/>
      <c r="B493" s="29"/>
      <c r="C493" s="29"/>
      <c r="D493" s="29"/>
      <c r="E493" s="29"/>
      <c r="F493" s="26"/>
      <c r="G493" s="13"/>
      <c r="H493" s="20"/>
      <c r="I493" s="22"/>
      <c r="J493" s="22"/>
      <c r="K493" s="22"/>
      <c r="L493" s="22"/>
      <c r="M493" s="24"/>
      <c r="N493" s="22"/>
      <c r="O493" s="20"/>
      <c r="P493" s="12"/>
      <c r="Q493" s="12"/>
      <c r="R493" s="12"/>
      <c r="S493" s="12"/>
      <c r="T493" s="12"/>
      <c r="U493" s="12"/>
      <c r="V493" s="12"/>
      <c r="W493" s="12"/>
      <c r="X493" s="12"/>
      <c r="Y493" s="12"/>
      <c r="Z493" s="12"/>
      <c r="AA493" s="12"/>
      <c r="AB493" s="12"/>
      <c r="AC493" s="12"/>
      <c r="AD493" s="12"/>
      <c r="AE493" s="12"/>
      <c r="AF493" s="12"/>
      <c r="AG493" s="12"/>
      <c r="AH493" s="12"/>
      <c r="AI493" s="12"/>
      <c r="AJ493" s="12"/>
      <c r="AK493" s="12"/>
      <c r="AL493" s="12"/>
      <c r="AM493" s="12"/>
      <c r="AN493" s="12"/>
      <c r="AO493" s="12"/>
      <c r="AP493" s="12"/>
      <c r="AQ493" s="12"/>
      <c r="AR493" s="12"/>
      <c r="AS493" s="12"/>
      <c r="AT493" s="12"/>
      <c r="AU493" s="12"/>
      <c r="AV493" s="12"/>
      <c r="AW493" s="12"/>
      <c r="AX493" s="12"/>
      <c r="AY493" s="12"/>
      <c r="AZ493" s="12"/>
      <c r="BA493" s="12"/>
      <c r="BB493" s="12"/>
      <c r="BC493" s="12"/>
      <c r="BD493" s="12"/>
      <c r="BE493" s="12"/>
      <c r="BF493" s="12"/>
      <c r="BG493" s="12"/>
      <c r="BH493" s="12"/>
      <c r="BI493" s="12"/>
      <c r="BJ493" s="12"/>
      <c r="BK493" s="12"/>
      <c r="BL493" s="12"/>
      <c r="BM493" s="12"/>
      <c r="BN493" s="12"/>
      <c r="BO493" s="12"/>
      <c r="BP493" s="12"/>
      <c r="BQ493" s="12"/>
      <c r="BR493" s="12"/>
      <c r="BS493" s="12"/>
      <c r="BT493" s="12"/>
      <c r="BU493" s="12"/>
      <c r="BV493" s="12"/>
      <c r="BW493" s="12"/>
      <c r="BX493" s="12"/>
      <c r="BY493" s="12"/>
      <c r="BZ493" s="12"/>
      <c r="CA493" s="12"/>
      <c r="CB493" s="12"/>
      <c r="CC493" s="12"/>
    </row>
    <row r="494" spans="1:81" ht="15.75" x14ac:dyDescent="0.25">
      <c r="A494" s="20"/>
      <c r="B494" s="29"/>
      <c r="C494" s="29"/>
      <c r="D494" s="29"/>
      <c r="E494" s="29"/>
      <c r="F494" s="26"/>
      <c r="G494" s="13"/>
      <c r="H494" s="20"/>
      <c r="I494" s="22"/>
      <c r="J494" s="22"/>
      <c r="K494" s="22"/>
      <c r="L494" s="22"/>
      <c r="M494" s="24"/>
      <c r="N494" s="22"/>
      <c r="O494" s="20"/>
      <c r="P494" s="12"/>
      <c r="Q494" s="12"/>
      <c r="R494" s="12"/>
      <c r="S494" s="12"/>
      <c r="T494" s="12"/>
      <c r="U494" s="12"/>
      <c r="V494" s="12"/>
      <c r="W494" s="12"/>
      <c r="X494" s="12"/>
      <c r="Y494" s="12"/>
      <c r="Z494" s="12"/>
      <c r="AA494" s="12"/>
      <c r="AB494" s="12"/>
      <c r="AC494" s="12"/>
      <c r="AD494" s="12"/>
      <c r="AE494" s="12"/>
      <c r="AF494" s="12"/>
      <c r="AG494" s="12"/>
      <c r="AH494" s="12"/>
      <c r="AI494" s="12"/>
      <c r="AJ494" s="12"/>
      <c r="AK494" s="12"/>
      <c r="AL494" s="12"/>
      <c r="AM494" s="12"/>
      <c r="AN494" s="12"/>
      <c r="AO494" s="12"/>
      <c r="AP494" s="12"/>
      <c r="AQ494" s="12"/>
      <c r="AR494" s="12"/>
      <c r="AS494" s="12"/>
      <c r="AT494" s="12"/>
      <c r="AU494" s="12"/>
      <c r="AV494" s="12"/>
      <c r="AW494" s="12"/>
      <c r="AX494" s="12"/>
      <c r="AY494" s="12"/>
      <c r="AZ494" s="12"/>
      <c r="BA494" s="12"/>
      <c r="BB494" s="12"/>
      <c r="BC494" s="12"/>
      <c r="BD494" s="12"/>
      <c r="BE494" s="12"/>
      <c r="BF494" s="12"/>
      <c r="BG494" s="12"/>
      <c r="BH494" s="12"/>
      <c r="BI494" s="12"/>
      <c r="BJ494" s="12"/>
      <c r="BK494" s="12"/>
      <c r="BL494" s="12"/>
      <c r="BM494" s="12"/>
      <c r="BN494" s="12"/>
      <c r="BO494" s="12"/>
      <c r="BP494" s="12"/>
      <c r="BQ494" s="12"/>
      <c r="BR494" s="12"/>
      <c r="BS494" s="12"/>
      <c r="BT494" s="12"/>
      <c r="BU494" s="12"/>
      <c r="BV494" s="12"/>
      <c r="BW494" s="12"/>
      <c r="BX494" s="12"/>
      <c r="BY494" s="12"/>
      <c r="BZ494" s="12"/>
      <c r="CA494" s="12"/>
      <c r="CB494" s="12"/>
      <c r="CC494" s="12"/>
    </row>
    <row r="495" spans="1:81" ht="15.75" x14ac:dyDescent="0.25">
      <c r="A495" s="20"/>
      <c r="B495" s="29"/>
      <c r="C495" s="29"/>
      <c r="D495" s="29"/>
      <c r="E495" s="29"/>
      <c r="F495" s="26"/>
      <c r="G495" s="13"/>
      <c r="H495" s="20"/>
      <c r="I495" s="22"/>
      <c r="J495" s="22"/>
      <c r="K495" s="22"/>
      <c r="L495" s="22"/>
      <c r="M495" s="24"/>
      <c r="N495" s="22"/>
      <c r="O495" s="20"/>
      <c r="P495" s="12"/>
      <c r="Q495" s="12"/>
      <c r="R495" s="12"/>
      <c r="S495" s="12"/>
      <c r="T495" s="12"/>
      <c r="U495" s="12"/>
      <c r="V495" s="12"/>
      <c r="W495" s="12"/>
      <c r="X495" s="12"/>
      <c r="Y495" s="12"/>
      <c r="Z495" s="12"/>
      <c r="AA495" s="12"/>
      <c r="AB495" s="12"/>
      <c r="AC495" s="12"/>
      <c r="AD495" s="12"/>
      <c r="AE495" s="12"/>
      <c r="AF495" s="12"/>
      <c r="AG495" s="12"/>
      <c r="AH495" s="12"/>
      <c r="AI495" s="12"/>
      <c r="AJ495" s="12"/>
      <c r="AK495" s="12"/>
      <c r="AL495" s="12"/>
      <c r="AM495" s="12"/>
      <c r="AN495" s="12"/>
      <c r="AO495" s="12"/>
      <c r="AP495" s="12"/>
      <c r="AQ495" s="12"/>
      <c r="AR495" s="12"/>
      <c r="AS495" s="12"/>
      <c r="AT495" s="12"/>
      <c r="AU495" s="12"/>
      <c r="AV495" s="12"/>
      <c r="AW495" s="12"/>
      <c r="AX495" s="12"/>
      <c r="AY495" s="12"/>
      <c r="AZ495" s="12"/>
      <c r="BA495" s="12"/>
      <c r="BB495" s="12"/>
      <c r="BC495" s="12"/>
      <c r="BD495" s="12"/>
      <c r="BE495" s="12"/>
      <c r="BF495" s="12"/>
      <c r="BG495" s="12"/>
      <c r="BH495" s="12"/>
      <c r="BI495" s="12"/>
      <c r="BJ495" s="12"/>
      <c r="BK495" s="12"/>
      <c r="BL495" s="12"/>
      <c r="BM495" s="12"/>
      <c r="BN495" s="12"/>
      <c r="BO495" s="12"/>
      <c r="BP495" s="12"/>
      <c r="BQ495" s="12"/>
      <c r="BR495" s="12"/>
      <c r="BS495" s="12"/>
      <c r="BT495" s="12"/>
      <c r="BU495" s="12"/>
      <c r="BV495" s="12"/>
      <c r="BW495" s="12"/>
      <c r="BX495" s="12"/>
      <c r="BY495" s="12"/>
      <c r="BZ495" s="12"/>
      <c r="CA495" s="12"/>
      <c r="CB495" s="12"/>
      <c r="CC495" s="12"/>
    </row>
    <row r="496" spans="1:81" ht="15.75" x14ac:dyDescent="0.25">
      <c r="A496" s="20"/>
      <c r="B496" s="29"/>
      <c r="C496" s="29"/>
      <c r="D496" s="29"/>
      <c r="E496" s="29"/>
      <c r="F496" s="26"/>
      <c r="G496" s="13"/>
      <c r="H496" s="20"/>
      <c r="I496" s="22"/>
      <c r="J496" s="22"/>
      <c r="K496" s="22"/>
      <c r="L496" s="22"/>
      <c r="M496" s="24"/>
      <c r="N496" s="22"/>
      <c r="O496" s="20"/>
      <c r="P496" s="12"/>
      <c r="Q496" s="12"/>
      <c r="R496" s="12"/>
      <c r="S496" s="12"/>
      <c r="T496" s="12"/>
      <c r="U496" s="12"/>
      <c r="V496" s="12"/>
      <c r="W496" s="12"/>
      <c r="X496" s="12"/>
      <c r="Y496" s="12"/>
      <c r="Z496" s="12"/>
      <c r="AA496" s="12"/>
      <c r="AB496" s="12"/>
      <c r="AC496" s="12"/>
      <c r="AD496" s="12"/>
      <c r="AE496" s="12"/>
      <c r="AF496" s="12"/>
      <c r="AG496" s="12"/>
      <c r="AH496" s="12"/>
      <c r="AI496" s="12"/>
      <c r="AJ496" s="12"/>
      <c r="AK496" s="12"/>
      <c r="AL496" s="12"/>
      <c r="AM496" s="12"/>
      <c r="AN496" s="12"/>
      <c r="AO496" s="12"/>
      <c r="AP496" s="12"/>
      <c r="AQ496" s="12"/>
      <c r="AR496" s="12"/>
      <c r="AS496" s="12"/>
      <c r="AT496" s="12"/>
      <c r="AU496" s="12"/>
      <c r="AV496" s="12"/>
      <c r="AW496" s="12"/>
      <c r="AX496" s="12"/>
      <c r="AY496" s="12"/>
      <c r="AZ496" s="12"/>
      <c r="BA496" s="12"/>
      <c r="BB496" s="12"/>
      <c r="BC496" s="12"/>
      <c r="BD496" s="12"/>
      <c r="BE496" s="12"/>
      <c r="BF496" s="12"/>
      <c r="BG496" s="12"/>
      <c r="BH496" s="12"/>
      <c r="BI496" s="12"/>
      <c r="BJ496" s="12"/>
      <c r="BK496" s="12"/>
      <c r="BL496" s="12"/>
      <c r="BM496" s="12"/>
      <c r="BN496" s="12"/>
      <c r="BO496" s="12"/>
      <c r="BP496" s="12"/>
      <c r="BQ496" s="12"/>
      <c r="BR496" s="12"/>
      <c r="BS496" s="12"/>
      <c r="BT496" s="12"/>
      <c r="BU496" s="12"/>
      <c r="BV496" s="12"/>
      <c r="BW496" s="12"/>
      <c r="BX496" s="12"/>
      <c r="BY496" s="12"/>
      <c r="BZ496" s="12"/>
      <c r="CA496" s="12"/>
      <c r="CB496" s="12"/>
      <c r="CC496" s="12"/>
    </row>
    <row r="497" spans="1:81" ht="15.75" x14ac:dyDescent="0.25">
      <c r="A497" s="20"/>
      <c r="B497" s="29"/>
      <c r="C497" s="29"/>
      <c r="D497" s="29"/>
      <c r="E497" s="29"/>
      <c r="F497" s="26"/>
      <c r="G497" s="13"/>
      <c r="H497" s="20"/>
      <c r="I497" s="22"/>
      <c r="J497" s="22"/>
      <c r="K497" s="22"/>
      <c r="L497" s="22"/>
      <c r="M497" s="24"/>
      <c r="N497" s="22"/>
      <c r="O497" s="20"/>
      <c r="P497" s="12"/>
      <c r="Q497" s="12"/>
      <c r="R497" s="12"/>
      <c r="S497" s="12"/>
      <c r="T497" s="12"/>
      <c r="U497" s="12"/>
      <c r="V497" s="12"/>
      <c r="W497" s="12"/>
      <c r="X497" s="12"/>
      <c r="Y497" s="12"/>
      <c r="Z497" s="12"/>
      <c r="AA497" s="12"/>
      <c r="AB497" s="12"/>
      <c r="AC497" s="12"/>
      <c r="AD497" s="12"/>
      <c r="AE497" s="12"/>
      <c r="AF497" s="12"/>
      <c r="AG497" s="12"/>
      <c r="AH497" s="12"/>
      <c r="AI497" s="12"/>
      <c r="AJ497" s="12"/>
      <c r="AK497" s="12"/>
      <c r="AL497" s="12"/>
      <c r="AM497" s="12"/>
      <c r="AN497" s="12"/>
      <c r="AO497" s="12"/>
      <c r="AP497" s="12"/>
      <c r="AQ497" s="12"/>
      <c r="AR497" s="12"/>
      <c r="AS497" s="12"/>
      <c r="AT497" s="12"/>
      <c r="AU497" s="12"/>
      <c r="AV497" s="12"/>
      <c r="AW497" s="12"/>
      <c r="AX497" s="12"/>
      <c r="AY497" s="12"/>
      <c r="AZ497" s="12"/>
      <c r="BA497" s="12"/>
      <c r="BB497" s="12"/>
      <c r="BC497" s="12"/>
      <c r="BD497" s="12"/>
      <c r="BE497" s="12"/>
      <c r="BF497" s="12"/>
      <c r="BG497" s="12"/>
      <c r="BH497" s="12"/>
      <c r="BI497" s="12"/>
      <c r="BJ497" s="12"/>
      <c r="BK497" s="12"/>
      <c r="BL497" s="12"/>
      <c r="BM497" s="12"/>
      <c r="BN497" s="12"/>
      <c r="BO497" s="12"/>
      <c r="BP497" s="12"/>
      <c r="BQ497" s="12"/>
      <c r="BR497" s="12"/>
      <c r="BS497" s="12"/>
      <c r="BT497" s="12"/>
      <c r="BU497" s="12"/>
      <c r="BV497" s="12"/>
      <c r="BW497" s="12"/>
      <c r="BX497" s="12"/>
      <c r="BY497" s="12"/>
      <c r="BZ497" s="12"/>
      <c r="CA497" s="12"/>
      <c r="CB497" s="12"/>
      <c r="CC497" s="12"/>
    </row>
    <row r="498" spans="1:81" ht="15.75" x14ac:dyDescent="0.25">
      <c r="A498" s="20"/>
      <c r="B498" s="29"/>
      <c r="C498" s="29"/>
      <c r="D498" s="29"/>
      <c r="E498" s="29"/>
      <c r="F498" s="26"/>
      <c r="G498" s="13"/>
      <c r="H498" s="20"/>
      <c r="I498" s="22"/>
      <c r="J498" s="22"/>
      <c r="K498" s="22"/>
      <c r="L498" s="22"/>
      <c r="M498" s="24"/>
      <c r="N498" s="22"/>
      <c r="O498" s="20"/>
      <c r="P498" s="12"/>
      <c r="Q498" s="12"/>
      <c r="R498" s="12"/>
      <c r="S498" s="12"/>
      <c r="T498" s="12"/>
      <c r="U498" s="12"/>
      <c r="V498" s="12"/>
      <c r="W498" s="12"/>
      <c r="X498" s="12"/>
      <c r="Y498" s="12"/>
      <c r="Z498" s="12"/>
      <c r="AA498" s="12"/>
      <c r="AB498" s="12"/>
      <c r="AC498" s="12"/>
      <c r="AD498" s="12"/>
      <c r="AE498" s="12"/>
      <c r="AF498" s="12"/>
      <c r="AG498" s="12"/>
      <c r="AH498" s="12"/>
      <c r="AI498" s="12"/>
      <c r="AJ498" s="12"/>
      <c r="AK498" s="12"/>
      <c r="AL498" s="12"/>
      <c r="AM498" s="12"/>
      <c r="AN498" s="12"/>
      <c r="AO498" s="12"/>
      <c r="AP498" s="12"/>
      <c r="AQ498" s="12"/>
      <c r="AR498" s="12"/>
      <c r="AS498" s="12"/>
      <c r="AT498" s="12"/>
      <c r="AU498" s="12"/>
      <c r="AV498" s="12"/>
      <c r="AW498" s="12"/>
      <c r="AX498" s="12"/>
      <c r="AY498" s="12"/>
      <c r="AZ498" s="12"/>
      <c r="BA498" s="12"/>
      <c r="BB498" s="12"/>
      <c r="BC498" s="12"/>
      <c r="BD498" s="12"/>
      <c r="BE498" s="12"/>
      <c r="BF498" s="12"/>
      <c r="BG498" s="12"/>
      <c r="BH498" s="12"/>
      <c r="BI498" s="12"/>
      <c r="BJ498" s="12"/>
      <c r="BK498" s="12"/>
      <c r="BL498" s="12"/>
      <c r="BM498" s="12"/>
      <c r="BN498" s="12"/>
      <c r="BO498" s="12"/>
      <c r="BP498" s="12"/>
      <c r="BQ498" s="12"/>
      <c r="BR498" s="12"/>
      <c r="BS498" s="12"/>
      <c r="BT498" s="12"/>
      <c r="BU498" s="12"/>
      <c r="BV498" s="12"/>
      <c r="BW498" s="12"/>
      <c r="BX498" s="12"/>
      <c r="BY498" s="12"/>
      <c r="BZ498" s="12"/>
      <c r="CA498" s="12"/>
      <c r="CB498" s="12"/>
      <c r="CC498" s="12"/>
    </row>
    <row r="499" spans="1:81" ht="15.75" x14ac:dyDescent="0.25">
      <c r="A499" s="20"/>
      <c r="B499" s="29"/>
      <c r="C499" s="29"/>
      <c r="D499" s="29"/>
      <c r="E499" s="29"/>
      <c r="F499" s="26"/>
      <c r="G499" s="13"/>
      <c r="H499" s="20"/>
      <c r="I499" s="22"/>
      <c r="J499" s="22"/>
      <c r="K499" s="22"/>
      <c r="L499" s="22"/>
      <c r="M499" s="24"/>
      <c r="N499" s="22"/>
      <c r="O499" s="20"/>
      <c r="P499" s="12"/>
      <c r="Q499" s="12"/>
      <c r="R499" s="12"/>
      <c r="S499" s="12"/>
      <c r="T499" s="12"/>
      <c r="U499" s="12"/>
      <c r="V499" s="12"/>
      <c r="W499" s="12"/>
      <c r="X499" s="12"/>
      <c r="Y499" s="12"/>
      <c r="Z499" s="12"/>
      <c r="AA499" s="12"/>
      <c r="AB499" s="12"/>
      <c r="AC499" s="12"/>
      <c r="AD499" s="12"/>
      <c r="AE499" s="12"/>
      <c r="AF499" s="12"/>
      <c r="AG499" s="12"/>
      <c r="AH499" s="12"/>
      <c r="AI499" s="12"/>
      <c r="AJ499" s="12"/>
      <c r="AK499" s="12"/>
      <c r="AL499" s="12"/>
      <c r="AM499" s="12"/>
      <c r="AN499" s="12"/>
      <c r="AO499" s="12"/>
      <c r="AP499" s="12"/>
      <c r="AQ499" s="12"/>
      <c r="AR499" s="12"/>
      <c r="AS499" s="12"/>
      <c r="AT499" s="12"/>
      <c r="AU499" s="12"/>
      <c r="AV499" s="12"/>
      <c r="AW499" s="12"/>
      <c r="AX499" s="12"/>
      <c r="AY499" s="12"/>
      <c r="AZ499" s="12"/>
      <c r="BA499" s="12"/>
      <c r="BB499" s="12"/>
      <c r="BC499" s="12"/>
      <c r="BD499" s="12"/>
      <c r="BE499" s="12"/>
      <c r="BF499" s="12"/>
      <c r="BG499" s="12"/>
      <c r="BH499" s="12"/>
      <c r="BI499" s="12"/>
      <c r="BJ499" s="12"/>
      <c r="BK499" s="12"/>
      <c r="BL499" s="12"/>
      <c r="BM499" s="12"/>
      <c r="BN499" s="12"/>
      <c r="BO499" s="12"/>
      <c r="BP499" s="12"/>
      <c r="BQ499" s="12"/>
      <c r="BR499" s="12"/>
      <c r="BS499" s="12"/>
      <c r="BT499" s="12"/>
      <c r="BU499" s="12"/>
      <c r="BV499" s="12"/>
      <c r="BW499" s="12"/>
      <c r="BX499" s="12"/>
      <c r="BY499" s="12"/>
      <c r="BZ499" s="12"/>
      <c r="CA499" s="12"/>
      <c r="CB499" s="12"/>
      <c r="CC499" s="12"/>
    </row>
    <row r="500" spans="1:81" ht="15.75" x14ac:dyDescent="0.25">
      <c r="A500" s="20"/>
      <c r="B500" s="29"/>
      <c r="C500" s="29"/>
      <c r="D500" s="29"/>
      <c r="E500" s="29"/>
      <c r="F500" s="26"/>
      <c r="G500" s="13"/>
      <c r="H500" s="20"/>
      <c r="I500" s="22"/>
      <c r="J500" s="22"/>
      <c r="K500" s="22"/>
      <c r="L500" s="22"/>
      <c r="M500" s="24"/>
      <c r="N500" s="22"/>
      <c r="O500" s="20"/>
      <c r="P500" s="12"/>
      <c r="Q500" s="12"/>
      <c r="R500" s="12"/>
      <c r="S500" s="12"/>
      <c r="T500" s="12"/>
      <c r="U500" s="12"/>
      <c r="V500" s="12"/>
      <c r="W500" s="12"/>
      <c r="X500" s="12"/>
      <c r="Y500" s="12"/>
      <c r="Z500" s="12"/>
      <c r="AA500" s="12"/>
      <c r="AB500" s="12"/>
      <c r="AC500" s="12"/>
      <c r="AD500" s="12"/>
      <c r="AE500" s="12"/>
      <c r="AF500" s="12"/>
      <c r="AG500" s="12"/>
      <c r="AH500" s="12"/>
      <c r="AI500" s="12"/>
      <c r="AJ500" s="12"/>
      <c r="AK500" s="12"/>
      <c r="AL500" s="12"/>
      <c r="AM500" s="12"/>
      <c r="AN500" s="12"/>
      <c r="AO500" s="12"/>
      <c r="AP500" s="12"/>
      <c r="AQ500" s="12"/>
      <c r="AR500" s="12"/>
      <c r="AS500" s="12"/>
      <c r="AT500" s="12"/>
      <c r="AU500" s="12"/>
      <c r="AV500" s="12"/>
      <c r="AW500" s="12"/>
      <c r="AX500" s="12"/>
      <c r="AY500" s="12"/>
      <c r="AZ500" s="12"/>
      <c r="BA500" s="12"/>
      <c r="BB500" s="12"/>
      <c r="BC500" s="12"/>
      <c r="BD500" s="12"/>
      <c r="BE500" s="12"/>
      <c r="BF500" s="12"/>
      <c r="BG500" s="12"/>
      <c r="BH500" s="12"/>
      <c r="BI500" s="12"/>
      <c r="BJ500" s="12"/>
      <c r="BK500" s="12"/>
      <c r="BL500" s="12"/>
      <c r="BM500" s="12"/>
      <c r="BN500" s="12"/>
      <c r="BO500" s="12"/>
      <c r="BP500" s="12"/>
      <c r="BQ500" s="12"/>
      <c r="BR500" s="12"/>
      <c r="BS500" s="12"/>
      <c r="BT500" s="12"/>
      <c r="BU500" s="12"/>
      <c r="BV500" s="12"/>
      <c r="BW500" s="12"/>
      <c r="BX500" s="12"/>
      <c r="BY500" s="12"/>
      <c r="BZ500" s="12"/>
      <c r="CA500" s="12"/>
      <c r="CB500" s="12"/>
      <c r="CC500" s="12"/>
    </row>
    <row r="501" spans="1:81" ht="15.75" x14ac:dyDescent="0.25">
      <c r="A501" s="20"/>
      <c r="B501" s="29"/>
      <c r="C501" s="29"/>
      <c r="D501" s="29"/>
      <c r="E501" s="29"/>
      <c r="F501" s="26"/>
      <c r="G501" s="13"/>
      <c r="H501" s="20"/>
      <c r="I501" s="22"/>
      <c r="J501" s="22"/>
      <c r="K501" s="22"/>
      <c r="L501" s="22"/>
      <c r="M501" s="24"/>
      <c r="N501" s="22"/>
      <c r="O501" s="20"/>
      <c r="P501" s="12"/>
      <c r="Q501" s="12"/>
      <c r="R501" s="12"/>
      <c r="S501" s="12"/>
      <c r="T501" s="12"/>
      <c r="U501" s="12"/>
      <c r="V501" s="12"/>
      <c r="W501" s="12"/>
      <c r="X501" s="12"/>
      <c r="Y501" s="12"/>
      <c r="Z501" s="12"/>
      <c r="AA501" s="12"/>
      <c r="AB501" s="12"/>
      <c r="AC501" s="12"/>
      <c r="AD501" s="12"/>
      <c r="AE501" s="12"/>
      <c r="AF501" s="12"/>
      <c r="AG501" s="12"/>
      <c r="AH501" s="12"/>
      <c r="AI501" s="12"/>
      <c r="AJ501" s="12"/>
      <c r="AK501" s="12"/>
      <c r="AL501" s="12"/>
      <c r="AM501" s="12"/>
      <c r="AN501" s="12"/>
      <c r="AO501" s="12"/>
      <c r="AP501" s="12"/>
      <c r="AQ501" s="12"/>
      <c r="AR501" s="12"/>
      <c r="AS501" s="12"/>
      <c r="AT501" s="12"/>
      <c r="AU501" s="12"/>
      <c r="AV501" s="12"/>
      <c r="AW501" s="12"/>
      <c r="AX501" s="12"/>
      <c r="AY501" s="12"/>
      <c r="AZ501" s="12"/>
      <c r="BA501" s="12"/>
      <c r="BB501" s="12"/>
      <c r="BC501" s="12"/>
      <c r="BD501" s="12"/>
      <c r="BE501" s="12"/>
      <c r="BF501" s="12"/>
      <c r="BG501" s="12"/>
      <c r="BH501" s="12"/>
      <c r="BI501" s="12"/>
      <c r="BJ501" s="12"/>
      <c r="BK501" s="12"/>
      <c r="BL501" s="12"/>
      <c r="BM501" s="12"/>
      <c r="BN501" s="12"/>
      <c r="BO501" s="12"/>
      <c r="BP501" s="12"/>
      <c r="BQ501" s="12"/>
      <c r="BR501" s="12"/>
      <c r="BS501" s="12"/>
      <c r="BT501" s="12"/>
      <c r="BU501" s="12"/>
      <c r="BV501" s="12"/>
      <c r="BW501" s="12"/>
      <c r="BX501" s="12"/>
      <c r="BY501" s="12"/>
      <c r="BZ501" s="12"/>
      <c r="CA501" s="12"/>
      <c r="CB501" s="12"/>
      <c r="CC501" s="12"/>
    </row>
    <row r="502" spans="1:81" ht="15.75" x14ac:dyDescent="0.25">
      <c r="A502" s="20"/>
      <c r="B502" s="29"/>
      <c r="C502" s="29"/>
      <c r="D502" s="29"/>
      <c r="E502" s="29"/>
      <c r="F502" s="26"/>
      <c r="G502" s="13"/>
      <c r="H502" s="20"/>
      <c r="I502" s="22"/>
      <c r="J502" s="22"/>
      <c r="K502" s="22"/>
      <c r="L502" s="22"/>
      <c r="M502" s="24"/>
      <c r="N502" s="22"/>
      <c r="O502" s="20"/>
      <c r="P502" s="12"/>
      <c r="Q502" s="12"/>
      <c r="R502" s="12"/>
      <c r="S502" s="12"/>
      <c r="T502" s="12"/>
      <c r="U502" s="12"/>
      <c r="V502" s="12"/>
      <c r="W502" s="12"/>
      <c r="X502" s="12"/>
      <c r="Y502" s="12"/>
      <c r="Z502" s="12"/>
      <c r="AA502" s="12"/>
      <c r="AB502" s="12"/>
      <c r="AC502" s="12"/>
      <c r="AD502" s="12"/>
      <c r="AE502" s="12"/>
      <c r="AF502" s="12"/>
      <c r="AG502" s="12"/>
      <c r="AH502" s="12"/>
      <c r="AI502" s="12"/>
      <c r="AJ502" s="12"/>
      <c r="AK502" s="12"/>
      <c r="AL502" s="12"/>
      <c r="AM502" s="12"/>
      <c r="AN502" s="12"/>
      <c r="AO502" s="12"/>
      <c r="AP502" s="12"/>
      <c r="AQ502" s="12"/>
      <c r="AR502" s="12"/>
      <c r="AS502" s="12"/>
      <c r="AT502" s="12"/>
      <c r="AU502" s="12"/>
      <c r="AV502" s="12"/>
      <c r="AW502" s="12"/>
      <c r="AX502" s="12"/>
      <c r="AY502" s="12"/>
      <c r="AZ502" s="12"/>
      <c r="BA502" s="12"/>
      <c r="BB502" s="12"/>
      <c r="BC502" s="12"/>
      <c r="BD502" s="12"/>
      <c r="BE502" s="12"/>
      <c r="BF502" s="12"/>
      <c r="BG502" s="12"/>
      <c r="BH502" s="12"/>
      <c r="BI502" s="12"/>
      <c r="BJ502" s="12"/>
      <c r="BK502" s="12"/>
      <c r="BL502" s="12"/>
      <c r="BM502" s="12"/>
      <c r="BN502" s="12"/>
      <c r="BO502" s="12"/>
      <c r="BP502" s="12"/>
      <c r="BQ502" s="12"/>
      <c r="BR502" s="12"/>
      <c r="BS502" s="12"/>
      <c r="BT502" s="12"/>
      <c r="BU502" s="12"/>
      <c r="BV502" s="12"/>
      <c r="BW502" s="12"/>
      <c r="BX502" s="12"/>
      <c r="BY502" s="12"/>
      <c r="BZ502" s="12"/>
      <c r="CA502" s="12"/>
      <c r="CB502" s="12"/>
      <c r="CC502" s="12"/>
    </row>
    <row r="503" spans="1:81" ht="15.75" x14ac:dyDescent="0.25">
      <c r="A503" s="20"/>
      <c r="B503" s="29"/>
      <c r="C503" s="29"/>
      <c r="D503" s="29"/>
      <c r="E503" s="29"/>
      <c r="F503" s="26"/>
      <c r="G503" s="13"/>
      <c r="H503" s="20"/>
      <c r="I503" s="22"/>
      <c r="J503" s="22"/>
      <c r="K503" s="22"/>
      <c r="L503" s="22"/>
      <c r="M503" s="24"/>
      <c r="N503" s="22"/>
      <c r="O503" s="20"/>
      <c r="P503" s="12"/>
      <c r="Q503" s="12"/>
      <c r="R503" s="12"/>
      <c r="S503" s="12"/>
      <c r="T503" s="12"/>
      <c r="U503" s="12"/>
      <c r="V503" s="12"/>
      <c r="W503" s="12"/>
      <c r="X503" s="12"/>
      <c r="Y503" s="12"/>
      <c r="Z503" s="12"/>
      <c r="AA503" s="12"/>
      <c r="AB503" s="12"/>
      <c r="AC503" s="12"/>
      <c r="AD503" s="12"/>
      <c r="AE503" s="12"/>
      <c r="AF503" s="12"/>
      <c r="AG503" s="12"/>
      <c r="AH503" s="12"/>
      <c r="AI503" s="12"/>
      <c r="AJ503" s="12"/>
      <c r="AK503" s="12"/>
      <c r="AL503" s="12"/>
      <c r="AM503" s="12"/>
      <c r="AN503" s="12"/>
      <c r="AO503" s="12"/>
      <c r="AP503" s="12"/>
      <c r="AQ503" s="12"/>
      <c r="AR503" s="12"/>
      <c r="AS503" s="12"/>
      <c r="AT503" s="12"/>
      <c r="AU503" s="12"/>
      <c r="AV503" s="12"/>
      <c r="AW503" s="12"/>
      <c r="AX503" s="12"/>
      <c r="AY503" s="12"/>
      <c r="AZ503" s="12"/>
      <c r="BA503" s="12"/>
      <c r="BB503" s="12"/>
      <c r="BC503" s="12"/>
      <c r="BD503" s="12"/>
      <c r="BE503" s="12"/>
      <c r="BF503" s="12"/>
      <c r="BG503" s="12"/>
      <c r="BH503" s="12"/>
      <c r="BI503" s="12"/>
      <c r="BJ503" s="12"/>
      <c r="BK503" s="12"/>
      <c r="BL503" s="12"/>
      <c r="BM503" s="12"/>
      <c r="BN503" s="12"/>
      <c r="BO503" s="12"/>
      <c r="BP503" s="12"/>
      <c r="BQ503" s="12"/>
      <c r="BR503" s="12"/>
      <c r="BS503" s="12"/>
      <c r="BT503" s="12"/>
      <c r="BU503" s="12"/>
      <c r="BV503" s="12"/>
      <c r="BW503" s="12"/>
      <c r="BX503" s="12"/>
      <c r="BY503" s="12"/>
      <c r="BZ503" s="12"/>
      <c r="CA503" s="12"/>
      <c r="CB503" s="12"/>
      <c r="CC503" s="12"/>
    </row>
    <row r="504" spans="1:81" ht="15.75" x14ac:dyDescent="0.25">
      <c r="A504" s="20"/>
      <c r="B504" s="29"/>
      <c r="C504" s="29"/>
      <c r="D504" s="29"/>
      <c r="E504" s="29"/>
      <c r="F504" s="26"/>
      <c r="G504" s="13"/>
      <c r="H504" s="20"/>
      <c r="I504" s="22"/>
      <c r="J504" s="22"/>
      <c r="K504" s="22"/>
      <c r="L504" s="22"/>
      <c r="M504" s="24"/>
      <c r="N504" s="22"/>
      <c r="O504" s="20"/>
      <c r="P504" s="12"/>
      <c r="Q504" s="12"/>
      <c r="R504" s="12"/>
      <c r="S504" s="12"/>
      <c r="T504" s="12"/>
      <c r="U504" s="12"/>
      <c r="V504" s="12"/>
      <c r="W504" s="12"/>
      <c r="X504" s="12"/>
      <c r="Y504" s="12"/>
      <c r="Z504" s="12"/>
      <c r="AA504" s="12"/>
      <c r="AB504" s="12"/>
      <c r="AC504" s="12"/>
      <c r="AD504" s="12"/>
      <c r="AE504" s="12"/>
      <c r="AF504" s="12"/>
      <c r="AG504" s="12"/>
      <c r="AH504" s="12"/>
      <c r="AI504" s="12"/>
      <c r="AJ504" s="12"/>
      <c r="AK504" s="12"/>
      <c r="AL504" s="12"/>
      <c r="AM504" s="12"/>
      <c r="AN504" s="12"/>
      <c r="AO504" s="12"/>
      <c r="AP504" s="12"/>
      <c r="AQ504" s="12"/>
      <c r="AR504" s="12"/>
      <c r="AS504" s="12"/>
      <c r="AT504" s="12"/>
      <c r="AU504" s="12"/>
      <c r="AV504" s="12"/>
      <c r="AW504" s="12"/>
      <c r="AX504" s="12"/>
      <c r="AY504" s="12"/>
      <c r="AZ504" s="12"/>
      <c r="BA504" s="12"/>
      <c r="BB504" s="12"/>
      <c r="BC504" s="12"/>
      <c r="BD504" s="12"/>
      <c r="BE504" s="12"/>
      <c r="BF504" s="12"/>
      <c r="BG504" s="12"/>
      <c r="BH504" s="12"/>
      <c r="BI504" s="12"/>
      <c r="BJ504" s="12"/>
      <c r="BK504" s="12"/>
      <c r="BL504" s="12"/>
      <c r="BM504" s="12"/>
      <c r="BN504" s="12"/>
      <c r="BO504" s="12"/>
      <c r="BP504" s="12"/>
      <c r="BQ504" s="12"/>
      <c r="BR504" s="12"/>
      <c r="BS504" s="12"/>
      <c r="BT504" s="12"/>
      <c r="BU504" s="12"/>
      <c r="BV504" s="12"/>
      <c r="BW504" s="12"/>
      <c r="BX504" s="12"/>
      <c r="BY504" s="12"/>
      <c r="BZ504" s="12"/>
      <c r="CA504" s="12"/>
      <c r="CB504" s="12"/>
      <c r="CC504" s="12"/>
    </row>
    <row r="505" spans="1:81" ht="15.75" x14ac:dyDescent="0.25">
      <c r="A505" s="20"/>
      <c r="B505" s="29"/>
      <c r="C505" s="29"/>
      <c r="D505" s="29"/>
      <c r="E505" s="29"/>
      <c r="F505" s="26"/>
      <c r="G505" s="13"/>
      <c r="H505" s="20"/>
      <c r="I505" s="22"/>
      <c r="J505" s="22"/>
      <c r="K505" s="22"/>
      <c r="L505" s="22"/>
      <c r="M505" s="24"/>
      <c r="N505" s="22"/>
      <c r="O505" s="20"/>
      <c r="P505" s="12"/>
      <c r="Q505" s="12"/>
      <c r="R505" s="12"/>
      <c r="S505" s="12"/>
      <c r="T505" s="12"/>
      <c r="U505" s="12"/>
      <c r="V505" s="12"/>
      <c r="W505" s="12"/>
      <c r="X505" s="12"/>
      <c r="Y505" s="12"/>
      <c r="Z505" s="12"/>
      <c r="AA505" s="12"/>
      <c r="AB505" s="12"/>
      <c r="AC505" s="12"/>
      <c r="AD505" s="12"/>
      <c r="AE505" s="12"/>
      <c r="AF505" s="12"/>
      <c r="AG505" s="12"/>
      <c r="AH505" s="12"/>
      <c r="AI505" s="12"/>
      <c r="AJ505" s="12"/>
      <c r="AK505" s="12"/>
      <c r="AL505" s="12"/>
      <c r="AM505" s="12"/>
      <c r="AN505" s="12"/>
      <c r="AO505" s="12"/>
      <c r="AP505" s="12"/>
      <c r="AQ505" s="12"/>
      <c r="AR505" s="12"/>
      <c r="AS505" s="12"/>
      <c r="AT505" s="12"/>
      <c r="AU505" s="12"/>
      <c r="AV505" s="12"/>
      <c r="AW505" s="12"/>
      <c r="AX505" s="12"/>
      <c r="AY505" s="12"/>
      <c r="AZ505" s="12"/>
      <c r="BA505" s="12"/>
      <c r="BB505" s="12"/>
      <c r="BC505" s="12"/>
      <c r="BD505" s="12"/>
      <c r="BE505" s="12"/>
      <c r="BF505" s="12"/>
      <c r="BG505" s="12"/>
      <c r="BH505" s="12"/>
      <c r="BI505" s="12"/>
      <c r="BJ505" s="12"/>
      <c r="BK505" s="12"/>
      <c r="BL505" s="12"/>
      <c r="BM505" s="12"/>
      <c r="BN505" s="12"/>
      <c r="BO505" s="12"/>
      <c r="BP505" s="12"/>
      <c r="BQ505" s="12"/>
      <c r="BR505" s="12"/>
      <c r="BS505" s="12"/>
      <c r="BT505" s="12"/>
      <c r="BU505" s="12"/>
      <c r="BV505" s="12"/>
      <c r="BW505" s="12"/>
      <c r="BX505" s="12"/>
      <c r="BY505" s="12"/>
      <c r="BZ505" s="12"/>
      <c r="CA505" s="12"/>
      <c r="CB505" s="12"/>
      <c r="CC505" s="12"/>
    </row>
    <row r="506" spans="1:81" ht="15.75" x14ac:dyDescent="0.25">
      <c r="A506" s="20"/>
      <c r="B506" s="29"/>
      <c r="C506" s="29"/>
      <c r="D506" s="29"/>
      <c r="E506" s="29"/>
      <c r="F506" s="26"/>
      <c r="G506" s="13"/>
      <c r="H506" s="20"/>
      <c r="I506" s="22"/>
      <c r="J506" s="22"/>
      <c r="K506" s="22"/>
      <c r="L506" s="22"/>
      <c r="M506" s="24"/>
      <c r="N506" s="22"/>
      <c r="O506" s="20"/>
      <c r="P506" s="12"/>
      <c r="Q506" s="12"/>
      <c r="R506" s="12"/>
      <c r="S506" s="12"/>
      <c r="T506" s="12"/>
      <c r="U506" s="12"/>
      <c r="V506" s="12"/>
      <c r="W506" s="12"/>
      <c r="X506" s="12"/>
      <c r="Y506" s="12"/>
      <c r="Z506" s="12"/>
      <c r="AA506" s="12"/>
      <c r="AB506" s="12"/>
      <c r="AC506" s="12"/>
      <c r="AD506" s="12"/>
      <c r="AE506" s="12"/>
      <c r="AF506" s="12"/>
      <c r="AG506" s="12"/>
      <c r="AH506" s="12"/>
      <c r="AI506" s="12"/>
      <c r="AJ506" s="12"/>
      <c r="AK506" s="12"/>
      <c r="AL506" s="12"/>
      <c r="AM506" s="12"/>
      <c r="AN506" s="12"/>
      <c r="AO506" s="12"/>
      <c r="AP506" s="12"/>
      <c r="AQ506" s="12"/>
      <c r="AR506" s="12"/>
      <c r="AS506" s="12"/>
      <c r="AT506" s="12"/>
      <c r="AU506" s="12"/>
      <c r="AV506" s="12"/>
      <c r="AW506" s="12"/>
      <c r="AX506" s="12"/>
      <c r="AY506" s="12"/>
      <c r="AZ506" s="12"/>
      <c r="BA506" s="12"/>
      <c r="BB506" s="12"/>
      <c r="BC506" s="12"/>
      <c r="BD506" s="12"/>
      <c r="BE506" s="12"/>
      <c r="BF506" s="12"/>
      <c r="BG506" s="12"/>
      <c r="BH506" s="12"/>
      <c r="BI506" s="12"/>
      <c r="BJ506" s="12"/>
      <c r="BK506" s="12"/>
      <c r="BL506" s="12"/>
      <c r="BM506" s="12"/>
      <c r="BN506" s="12"/>
      <c r="BO506" s="12"/>
      <c r="BP506" s="12"/>
      <c r="BQ506" s="12"/>
      <c r="BR506" s="12"/>
      <c r="BS506" s="12"/>
      <c r="BT506" s="12"/>
      <c r="BU506" s="12"/>
      <c r="BV506" s="12"/>
      <c r="BW506" s="12"/>
      <c r="BX506" s="12"/>
      <c r="BY506" s="12"/>
      <c r="BZ506" s="12"/>
      <c r="CA506" s="12"/>
      <c r="CB506" s="12"/>
      <c r="CC506" s="12"/>
    </row>
    <row r="507" spans="1:81" ht="15.75" x14ac:dyDescent="0.25">
      <c r="A507" s="20"/>
      <c r="B507" s="29"/>
      <c r="C507" s="29"/>
      <c r="D507" s="29"/>
      <c r="E507" s="29"/>
      <c r="F507" s="26"/>
      <c r="G507" s="13"/>
      <c r="H507" s="20"/>
      <c r="I507" s="22"/>
      <c r="J507" s="22"/>
      <c r="K507" s="22"/>
      <c r="L507" s="22"/>
      <c r="M507" s="24"/>
      <c r="N507" s="22"/>
      <c r="O507" s="20"/>
      <c r="P507" s="12"/>
      <c r="Q507" s="12"/>
      <c r="R507" s="12"/>
      <c r="S507" s="12"/>
      <c r="T507" s="12"/>
      <c r="U507" s="12"/>
      <c r="V507" s="12"/>
      <c r="W507" s="12"/>
      <c r="X507" s="12"/>
      <c r="Y507" s="12"/>
      <c r="Z507" s="12"/>
      <c r="AA507" s="12"/>
      <c r="AB507" s="12"/>
      <c r="AC507" s="12"/>
      <c r="AD507" s="12"/>
      <c r="AE507" s="12"/>
      <c r="AF507" s="12"/>
      <c r="AG507" s="12"/>
      <c r="AH507" s="12"/>
      <c r="AI507" s="12"/>
      <c r="AJ507" s="12"/>
      <c r="AK507" s="12"/>
      <c r="AL507" s="12"/>
      <c r="AM507" s="12"/>
      <c r="AN507" s="12"/>
      <c r="AO507" s="12"/>
      <c r="AP507" s="12"/>
      <c r="AQ507" s="12"/>
      <c r="AR507" s="12"/>
      <c r="AS507" s="12"/>
      <c r="AT507" s="12"/>
      <c r="AU507" s="12"/>
      <c r="AV507" s="12"/>
      <c r="AW507" s="12"/>
      <c r="AX507" s="12"/>
      <c r="AY507" s="12"/>
      <c r="AZ507" s="12"/>
      <c r="BA507" s="12"/>
      <c r="BB507" s="12"/>
      <c r="BC507" s="12"/>
      <c r="BD507" s="12"/>
      <c r="BE507" s="12"/>
      <c r="BF507" s="12"/>
      <c r="BG507" s="12"/>
      <c r="BH507" s="12"/>
      <c r="BI507" s="12"/>
      <c r="BJ507" s="12"/>
      <c r="BK507" s="12"/>
      <c r="BL507" s="12"/>
      <c r="BM507" s="12"/>
      <c r="BN507" s="12"/>
      <c r="BO507" s="12"/>
      <c r="BP507" s="12"/>
      <c r="BQ507" s="12"/>
      <c r="BR507" s="12"/>
      <c r="BS507" s="12"/>
      <c r="BT507" s="12"/>
      <c r="BU507" s="12"/>
      <c r="BV507" s="12"/>
      <c r="BW507" s="12"/>
      <c r="BX507" s="12"/>
      <c r="BY507" s="12"/>
      <c r="BZ507" s="12"/>
      <c r="CA507" s="12"/>
      <c r="CB507" s="12"/>
      <c r="CC507" s="12"/>
    </row>
    <row r="508" spans="1:81" ht="15.75" x14ac:dyDescent="0.25">
      <c r="A508" s="20"/>
      <c r="B508" s="29"/>
      <c r="C508" s="29"/>
      <c r="D508" s="29"/>
      <c r="E508" s="29"/>
      <c r="F508" s="26"/>
      <c r="G508" s="13"/>
      <c r="H508" s="20"/>
      <c r="I508" s="22"/>
      <c r="J508" s="22"/>
      <c r="K508" s="22"/>
      <c r="L508" s="22"/>
      <c r="M508" s="24"/>
      <c r="N508" s="22"/>
      <c r="O508" s="20"/>
      <c r="P508" s="12"/>
      <c r="Q508" s="12"/>
      <c r="R508" s="12"/>
      <c r="S508" s="12"/>
      <c r="T508" s="12"/>
      <c r="U508" s="12"/>
      <c r="V508" s="12"/>
      <c r="W508" s="12"/>
      <c r="X508" s="12"/>
      <c r="Y508" s="12"/>
      <c r="Z508" s="12"/>
      <c r="AA508" s="12"/>
      <c r="AB508" s="12"/>
      <c r="AC508" s="12"/>
      <c r="AD508" s="12"/>
      <c r="AE508" s="12"/>
      <c r="AF508" s="12"/>
      <c r="AG508" s="12"/>
      <c r="AH508" s="12"/>
      <c r="AI508" s="12"/>
      <c r="AJ508" s="12"/>
      <c r="AK508" s="12"/>
      <c r="AL508" s="12"/>
      <c r="AM508" s="12"/>
      <c r="AN508" s="12"/>
      <c r="AO508" s="12"/>
      <c r="AP508" s="12"/>
      <c r="AQ508" s="12"/>
      <c r="AR508" s="12"/>
      <c r="AS508" s="12"/>
      <c r="AT508" s="12"/>
      <c r="AU508" s="12"/>
      <c r="AV508" s="12"/>
      <c r="AW508" s="12"/>
      <c r="AX508" s="12"/>
      <c r="AY508" s="12"/>
      <c r="AZ508" s="12"/>
      <c r="BA508" s="12"/>
      <c r="BB508" s="12"/>
      <c r="BC508" s="12"/>
      <c r="BD508" s="12"/>
      <c r="BE508" s="12"/>
      <c r="BF508" s="12"/>
      <c r="BG508" s="12"/>
      <c r="BH508" s="12"/>
      <c r="BI508" s="12"/>
      <c r="BJ508" s="12"/>
      <c r="BK508" s="12"/>
      <c r="BL508" s="12"/>
      <c r="BM508" s="12"/>
      <c r="BN508" s="12"/>
      <c r="BO508" s="12"/>
      <c r="BP508" s="12"/>
      <c r="BQ508" s="12"/>
      <c r="BR508" s="12"/>
      <c r="BS508" s="12"/>
      <c r="BT508" s="12"/>
      <c r="BU508" s="12"/>
      <c r="BV508" s="12"/>
      <c r="BW508" s="12"/>
      <c r="BX508" s="12"/>
      <c r="BY508" s="12"/>
      <c r="BZ508" s="12"/>
      <c r="CA508" s="12"/>
      <c r="CB508" s="12"/>
      <c r="CC508" s="12"/>
    </row>
    <row r="509" spans="1:81" ht="15.75" x14ac:dyDescent="0.25">
      <c r="A509" s="20"/>
      <c r="B509" s="29"/>
      <c r="C509" s="29"/>
      <c r="D509" s="29"/>
      <c r="E509" s="29"/>
      <c r="F509" s="26"/>
      <c r="G509" s="13"/>
      <c r="H509" s="20"/>
      <c r="I509" s="22"/>
      <c r="J509" s="22"/>
      <c r="K509" s="22"/>
      <c r="L509" s="22"/>
      <c r="M509" s="24"/>
      <c r="N509" s="22"/>
      <c r="O509" s="20"/>
      <c r="P509" s="12"/>
      <c r="Q509" s="12"/>
      <c r="R509" s="12"/>
      <c r="S509" s="12"/>
      <c r="T509" s="12"/>
      <c r="U509" s="12"/>
      <c r="V509" s="12"/>
      <c r="W509" s="12"/>
      <c r="X509" s="12"/>
      <c r="Y509" s="12"/>
      <c r="Z509" s="12"/>
      <c r="AA509" s="12"/>
      <c r="AB509" s="12"/>
      <c r="AC509" s="12"/>
      <c r="AD509" s="12"/>
      <c r="AE509" s="12"/>
      <c r="AF509" s="12"/>
      <c r="AG509" s="12"/>
      <c r="AH509" s="12"/>
      <c r="AI509" s="12"/>
      <c r="AJ509" s="12"/>
      <c r="AK509" s="12"/>
      <c r="AL509" s="12"/>
      <c r="AM509" s="12"/>
      <c r="AN509" s="12"/>
      <c r="AO509" s="12"/>
      <c r="AP509" s="12"/>
      <c r="AQ509" s="12"/>
      <c r="AR509" s="12"/>
      <c r="AS509" s="12"/>
      <c r="AT509" s="12"/>
      <c r="AU509" s="12"/>
      <c r="AV509" s="12"/>
      <c r="AW509" s="12"/>
      <c r="AX509" s="12"/>
      <c r="AY509" s="12"/>
      <c r="AZ509" s="12"/>
      <c r="BA509" s="12"/>
      <c r="BB509" s="12"/>
      <c r="BC509" s="12"/>
      <c r="BD509" s="12"/>
      <c r="BE509" s="12"/>
      <c r="BF509" s="12"/>
      <c r="BG509" s="12"/>
      <c r="BH509" s="12"/>
      <c r="BI509" s="12"/>
      <c r="BJ509" s="12"/>
      <c r="BK509" s="12"/>
      <c r="BL509" s="12"/>
      <c r="BM509" s="12"/>
      <c r="BN509" s="12"/>
      <c r="BO509" s="12"/>
      <c r="BP509" s="12"/>
      <c r="BQ509" s="12"/>
      <c r="BR509" s="12"/>
      <c r="BS509" s="12"/>
      <c r="BT509" s="12"/>
      <c r="BU509" s="12"/>
      <c r="BV509" s="12"/>
      <c r="BW509" s="12"/>
      <c r="BX509" s="12"/>
      <c r="BY509" s="12"/>
      <c r="BZ509" s="12"/>
      <c r="CA509" s="12"/>
      <c r="CB509" s="12"/>
      <c r="CC509" s="12"/>
    </row>
    <row r="510" spans="1:81" ht="15.75" x14ac:dyDescent="0.25">
      <c r="A510" s="20"/>
      <c r="B510" s="29"/>
      <c r="C510" s="29"/>
      <c r="D510" s="29"/>
      <c r="E510" s="29"/>
      <c r="F510" s="26"/>
      <c r="G510" s="13"/>
      <c r="H510" s="20"/>
      <c r="I510" s="22"/>
      <c r="J510" s="22"/>
      <c r="K510" s="22"/>
      <c r="L510" s="22"/>
      <c r="M510" s="24"/>
      <c r="N510" s="22"/>
      <c r="O510" s="20"/>
      <c r="P510" s="12"/>
      <c r="Q510" s="12"/>
      <c r="R510" s="12"/>
      <c r="S510" s="12"/>
      <c r="T510" s="12"/>
      <c r="U510" s="12"/>
      <c r="V510" s="12"/>
      <c r="W510" s="12"/>
      <c r="X510" s="12"/>
      <c r="Y510" s="12"/>
      <c r="Z510" s="12"/>
      <c r="AA510" s="12"/>
      <c r="AB510" s="12"/>
      <c r="AC510" s="12"/>
      <c r="AD510" s="12"/>
      <c r="AE510" s="12"/>
      <c r="AF510" s="12"/>
      <c r="AG510" s="12"/>
      <c r="AH510" s="12"/>
      <c r="AI510" s="12"/>
      <c r="AJ510" s="12"/>
      <c r="AK510" s="12"/>
      <c r="AL510" s="12"/>
      <c r="AM510" s="12"/>
      <c r="AN510" s="12"/>
      <c r="AO510" s="12"/>
      <c r="AP510" s="12"/>
      <c r="AQ510" s="12"/>
      <c r="AR510" s="12"/>
      <c r="AS510" s="12"/>
      <c r="AT510" s="12"/>
      <c r="AU510" s="12"/>
      <c r="AV510" s="12"/>
      <c r="AW510" s="12"/>
      <c r="AX510" s="12"/>
      <c r="AY510" s="12"/>
      <c r="AZ510" s="12"/>
      <c r="BA510" s="12"/>
      <c r="BB510" s="12"/>
      <c r="BC510" s="12"/>
      <c r="BD510" s="12"/>
      <c r="BE510" s="12"/>
      <c r="BF510" s="12"/>
      <c r="BG510" s="12"/>
      <c r="BH510" s="12"/>
      <c r="BI510" s="12"/>
      <c r="BJ510" s="12"/>
      <c r="BK510" s="12"/>
      <c r="BL510" s="12"/>
      <c r="BM510" s="12"/>
      <c r="BN510" s="12"/>
      <c r="BO510" s="12"/>
      <c r="BP510" s="12"/>
      <c r="BQ510" s="12"/>
      <c r="BR510" s="12"/>
      <c r="BS510" s="12"/>
      <c r="BT510" s="12"/>
      <c r="BU510" s="12"/>
      <c r="BV510" s="12"/>
      <c r="BW510" s="12"/>
      <c r="BX510" s="12"/>
      <c r="BY510" s="12"/>
      <c r="BZ510" s="12"/>
      <c r="CA510" s="12"/>
      <c r="CB510" s="12"/>
      <c r="CC510" s="12"/>
    </row>
    <row r="511" spans="1:81" ht="15.75" x14ac:dyDescent="0.25">
      <c r="A511" s="20"/>
      <c r="B511" s="29"/>
      <c r="C511" s="29"/>
      <c r="D511" s="29"/>
      <c r="E511" s="29"/>
      <c r="F511" s="26"/>
      <c r="G511" s="13"/>
      <c r="H511" s="20"/>
      <c r="I511" s="22"/>
      <c r="J511" s="22"/>
      <c r="K511" s="22"/>
      <c r="L511" s="22"/>
      <c r="M511" s="24"/>
      <c r="N511" s="22"/>
      <c r="O511" s="20"/>
      <c r="P511" s="12"/>
      <c r="Q511" s="12"/>
      <c r="R511" s="12"/>
      <c r="S511" s="12"/>
      <c r="T511" s="12"/>
      <c r="U511" s="12"/>
      <c r="V511" s="12"/>
      <c r="W511" s="12"/>
      <c r="X511" s="12"/>
      <c r="Y511" s="12"/>
      <c r="Z511" s="12"/>
      <c r="AA511" s="12"/>
      <c r="AB511" s="12"/>
      <c r="AC511" s="12"/>
      <c r="AD511" s="12"/>
      <c r="AE511" s="12"/>
      <c r="AF511" s="12"/>
      <c r="AG511" s="12"/>
      <c r="AH511" s="12"/>
      <c r="AI511" s="12"/>
      <c r="AJ511" s="12"/>
      <c r="AK511" s="12"/>
      <c r="AL511" s="12"/>
      <c r="AM511" s="12"/>
      <c r="AN511" s="12"/>
      <c r="AO511" s="12"/>
      <c r="AP511" s="12"/>
      <c r="AQ511" s="12"/>
      <c r="AR511" s="12"/>
      <c r="AS511" s="12"/>
      <c r="AT511" s="12"/>
      <c r="AU511" s="12"/>
      <c r="AV511" s="12"/>
      <c r="AW511" s="12"/>
      <c r="AX511" s="12"/>
      <c r="AY511" s="12"/>
      <c r="AZ511" s="12"/>
      <c r="BA511" s="12"/>
      <c r="BB511" s="12"/>
      <c r="BC511" s="12"/>
      <c r="BD511" s="12"/>
      <c r="BE511" s="12"/>
      <c r="BF511" s="12"/>
      <c r="BG511" s="12"/>
      <c r="BH511" s="12"/>
      <c r="BI511" s="12"/>
      <c r="BJ511" s="12"/>
      <c r="BK511" s="12"/>
      <c r="BL511" s="12"/>
      <c r="BM511" s="12"/>
      <c r="BN511" s="12"/>
      <c r="BO511" s="12"/>
      <c r="BP511" s="12"/>
      <c r="BQ511" s="12"/>
      <c r="BR511" s="12"/>
      <c r="BS511" s="12"/>
      <c r="BT511" s="12"/>
      <c r="BU511" s="12"/>
      <c r="BV511" s="12"/>
      <c r="BW511" s="12"/>
      <c r="BX511" s="12"/>
      <c r="BY511" s="12"/>
      <c r="BZ511" s="12"/>
      <c r="CA511" s="12"/>
      <c r="CB511" s="12"/>
      <c r="CC511" s="12"/>
    </row>
    <row r="512" spans="1:81" ht="15.75" x14ac:dyDescent="0.25">
      <c r="A512" s="20"/>
      <c r="B512" s="29"/>
      <c r="C512" s="29"/>
      <c r="D512" s="29"/>
      <c r="E512" s="29"/>
      <c r="F512" s="26"/>
      <c r="G512" s="13"/>
      <c r="H512" s="20"/>
      <c r="I512" s="22"/>
      <c r="J512" s="22"/>
      <c r="K512" s="22"/>
      <c r="L512" s="22"/>
      <c r="M512" s="24"/>
      <c r="N512" s="22"/>
      <c r="O512" s="20"/>
      <c r="P512" s="12"/>
      <c r="Q512" s="12"/>
      <c r="R512" s="12"/>
      <c r="S512" s="12"/>
      <c r="T512" s="12"/>
      <c r="U512" s="12"/>
      <c r="V512" s="12"/>
      <c r="W512" s="12"/>
      <c r="X512" s="12"/>
      <c r="Y512" s="12"/>
      <c r="Z512" s="12"/>
      <c r="AA512" s="12"/>
      <c r="AB512" s="12"/>
      <c r="AC512" s="12"/>
      <c r="AD512" s="12"/>
      <c r="AE512" s="12"/>
      <c r="AF512" s="12"/>
      <c r="AG512" s="12"/>
      <c r="AH512" s="12"/>
      <c r="AI512" s="12"/>
      <c r="AJ512" s="12"/>
      <c r="AK512" s="12"/>
      <c r="AL512" s="12"/>
      <c r="AM512" s="12"/>
      <c r="AN512" s="12"/>
      <c r="AO512" s="12"/>
      <c r="AP512" s="12"/>
      <c r="AQ512" s="12"/>
      <c r="AR512" s="12"/>
      <c r="AS512" s="12"/>
      <c r="AT512" s="12"/>
      <c r="AU512" s="12"/>
      <c r="AV512" s="12"/>
      <c r="AW512" s="12"/>
      <c r="AX512" s="12"/>
      <c r="AY512" s="12"/>
      <c r="AZ512" s="12"/>
      <c r="BA512" s="12"/>
      <c r="BB512" s="12"/>
      <c r="BC512" s="12"/>
      <c r="BD512" s="12"/>
      <c r="BE512" s="12"/>
      <c r="BF512" s="12"/>
      <c r="BG512" s="12"/>
      <c r="BH512" s="12"/>
      <c r="BI512" s="12"/>
      <c r="BJ512" s="12"/>
      <c r="BK512" s="12"/>
      <c r="BL512" s="12"/>
      <c r="BM512" s="12"/>
      <c r="BN512" s="12"/>
      <c r="BO512" s="12"/>
      <c r="BP512" s="12"/>
      <c r="BQ512" s="12"/>
      <c r="BR512" s="12"/>
      <c r="BS512" s="12"/>
      <c r="BT512" s="12"/>
      <c r="BU512" s="12"/>
      <c r="BV512" s="12"/>
      <c r="BW512" s="12"/>
      <c r="BX512" s="12"/>
      <c r="BY512" s="12"/>
      <c r="BZ512" s="12"/>
      <c r="CA512" s="12"/>
      <c r="CB512" s="12"/>
      <c r="CC512" s="12"/>
    </row>
    <row r="513" spans="1:81" ht="15.75" x14ac:dyDescent="0.25">
      <c r="A513" s="20"/>
      <c r="B513" s="29"/>
      <c r="C513" s="29"/>
      <c r="D513" s="29"/>
      <c r="E513" s="29"/>
      <c r="F513" s="26"/>
      <c r="G513" s="13"/>
      <c r="H513" s="20"/>
      <c r="I513" s="22"/>
      <c r="J513" s="22"/>
      <c r="K513" s="22"/>
      <c r="L513" s="22"/>
      <c r="M513" s="24"/>
      <c r="N513" s="22"/>
      <c r="O513" s="20"/>
      <c r="P513" s="12"/>
      <c r="Q513" s="12"/>
      <c r="R513" s="12"/>
      <c r="S513" s="12"/>
      <c r="T513" s="12"/>
      <c r="U513" s="12"/>
      <c r="V513" s="12"/>
      <c r="W513" s="12"/>
      <c r="X513" s="12"/>
      <c r="Y513" s="12"/>
      <c r="Z513" s="12"/>
      <c r="AA513" s="12"/>
      <c r="AB513" s="12"/>
      <c r="AC513" s="12"/>
      <c r="AD513" s="12"/>
      <c r="AE513" s="12"/>
      <c r="AF513" s="12"/>
      <c r="AG513" s="12"/>
      <c r="AH513" s="12"/>
      <c r="AI513" s="12"/>
      <c r="AJ513" s="12"/>
      <c r="AK513" s="12"/>
      <c r="AL513" s="12"/>
      <c r="AM513" s="12"/>
      <c r="AN513" s="12"/>
      <c r="AO513" s="12"/>
      <c r="AP513" s="12"/>
      <c r="AQ513" s="12"/>
      <c r="AR513" s="12"/>
      <c r="AS513" s="12"/>
      <c r="AT513" s="12"/>
      <c r="AU513" s="12"/>
      <c r="AV513" s="12"/>
      <c r="AW513" s="12"/>
      <c r="AX513" s="12"/>
      <c r="AY513" s="12"/>
      <c r="AZ513" s="12"/>
      <c r="BA513" s="12"/>
      <c r="BB513" s="12"/>
      <c r="BC513" s="12"/>
      <c r="BD513" s="12"/>
      <c r="BE513" s="12"/>
      <c r="BF513" s="12"/>
      <c r="BG513" s="12"/>
      <c r="BH513" s="12"/>
      <c r="BI513" s="12"/>
      <c r="BJ513" s="12"/>
      <c r="BK513" s="12"/>
      <c r="BL513" s="12"/>
      <c r="BM513" s="12"/>
      <c r="BN513" s="12"/>
      <c r="BO513" s="12"/>
      <c r="BP513" s="12"/>
      <c r="BQ513" s="12"/>
      <c r="BR513" s="12"/>
      <c r="BS513" s="12"/>
      <c r="BT513" s="12"/>
      <c r="BU513" s="12"/>
      <c r="BV513" s="12"/>
      <c r="BW513" s="12"/>
      <c r="BX513" s="12"/>
      <c r="BY513" s="12"/>
      <c r="BZ513" s="12"/>
      <c r="CA513" s="12"/>
      <c r="CB513" s="12"/>
      <c r="CC513" s="12"/>
    </row>
    <row r="514" spans="1:81" ht="15.75" x14ac:dyDescent="0.25">
      <c r="A514" s="20"/>
      <c r="B514" s="29"/>
      <c r="C514" s="29"/>
      <c r="D514" s="29"/>
      <c r="E514" s="29"/>
      <c r="F514" s="26"/>
      <c r="G514" s="13"/>
      <c r="H514" s="20"/>
      <c r="I514" s="22"/>
      <c r="J514" s="22"/>
      <c r="K514" s="22"/>
      <c r="L514" s="22"/>
      <c r="M514" s="24"/>
      <c r="N514" s="22"/>
      <c r="O514" s="20"/>
      <c r="P514" s="12"/>
      <c r="Q514" s="12"/>
      <c r="R514" s="12"/>
      <c r="S514" s="12"/>
      <c r="T514" s="12"/>
      <c r="U514" s="12"/>
      <c r="V514" s="12"/>
      <c r="W514" s="12"/>
      <c r="X514" s="12"/>
      <c r="Y514" s="12"/>
      <c r="Z514" s="12"/>
      <c r="AA514" s="12"/>
      <c r="AB514" s="12"/>
      <c r="AC514" s="12"/>
      <c r="AD514" s="12"/>
      <c r="AE514" s="12"/>
      <c r="AF514" s="12"/>
      <c r="AG514" s="12"/>
      <c r="AH514" s="12"/>
      <c r="AI514" s="12"/>
      <c r="AJ514" s="12"/>
      <c r="AK514" s="12"/>
      <c r="AL514" s="12"/>
      <c r="AM514" s="12"/>
      <c r="AN514" s="12"/>
      <c r="AO514" s="12"/>
      <c r="AP514" s="12"/>
      <c r="AQ514" s="12"/>
      <c r="AR514" s="12"/>
      <c r="AS514" s="12"/>
      <c r="AT514" s="12"/>
      <c r="AU514" s="12"/>
      <c r="AV514" s="12"/>
      <c r="AW514" s="12"/>
      <c r="AX514" s="12"/>
      <c r="AY514" s="12"/>
      <c r="AZ514" s="12"/>
      <c r="BA514" s="12"/>
      <c r="BB514" s="12"/>
      <c r="BC514" s="12"/>
      <c r="BD514" s="12"/>
      <c r="BE514" s="12"/>
      <c r="BF514" s="12"/>
      <c r="BG514" s="12"/>
      <c r="BH514" s="12"/>
      <c r="BI514" s="12"/>
      <c r="BJ514" s="12"/>
      <c r="BK514" s="12"/>
      <c r="BL514" s="12"/>
      <c r="BM514" s="12"/>
      <c r="BN514" s="12"/>
      <c r="BO514" s="12"/>
      <c r="BP514" s="12"/>
      <c r="BQ514" s="12"/>
      <c r="BR514" s="12"/>
      <c r="BS514" s="12"/>
      <c r="BT514" s="12"/>
      <c r="BU514" s="12"/>
      <c r="BV514" s="12"/>
      <c r="BW514" s="12"/>
      <c r="BX514" s="12"/>
      <c r="BY514" s="12"/>
      <c r="BZ514" s="12"/>
      <c r="CA514" s="12"/>
      <c r="CB514" s="12"/>
      <c r="CC514" s="12"/>
    </row>
    <row r="515" spans="1:81" ht="15.75" x14ac:dyDescent="0.25">
      <c r="A515" s="20"/>
      <c r="B515" s="29"/>
      <c r="C515" s="29"/>
      <c r="D515" s="29"/>
      <c r="E515" s="29"/>
      <c r="F515" s="26"/>
      <c r="G515" s="13"/>
      <c r="H515" s="20"/>
      <c r="I515" s="22"/>
      <c r="J515" s="22"/>
      <c r="K515" s="22"/>
      <c r="L515" s="22"/>
      <c r="M515" s="24"/>
      <c r="N515" s="22"/>
      <c r="O515" s="20"/>
      <c r="P515" s="12"/>
      <c r="Q515" s="12"/>
      <c r="R515" s="12"/>
      <c r="S515" s="12"/>
      <c r="T515" s="12"/>
      <c r="U515" s="12"/>
      <c r="V515" s="12"/>
      <c r="W515" s="12"/>
      <c r="X515" s="12"/>
      <c r="Y515" s="12"/>
      <c r="Z515" s="12"/>
      <c r="AA515" s="12"/>
      <c r="AB515" s="12"/>
      <c r="AC515" s="12"/>
      <c r="AD515" s="12"/>
      <c r="AE515" s="12"/>
      <c r="AF515" s="12"/>
      <c r="AG515" s="12"/>
      <c r="AH515" s="12"/>
      <c r="AI515" s="12"/>
      <c r="AJ515" s="12"/>
      <c r="AK515" s="12"/>
      <c r="AL515" s="12"/>
      <c r="AM515" s="12"/>
      <c r="AN515" s="12"/>
      <c r="AO515" s="12"/>
      <c r="AP515" s="12"/>
      <c r="AQ515" s="12"/>
      <c r="AR515" s="12"/>
      <c r="AS515" s="12"/>
      <c r="AT515" s="12"/>
      <c r="AU515" s="12"/>
      <c r="AV515" s="12"/>
      <c r="AW515" s="12"/>
      <c r="AX515" s="12"/>
      <c r="AY515" s="12"/>
      <c r="AZ515" s="12"/>
      <c r="BA515" s="12"/>
      <c r="BB515" s="12"/>
      <c r="BC515" s="12"/>
      <c r="BD515" s="12"/>
      <c r="BE515" s="12"/>
      <c r="BF515" s="12"/>
      <c r="BG515" s="12"/>
      <c r="BH515" s="12"/>
      <c r="BI515" s="12"/>
      <c r="BJ515" s="12"/>
      <c r="BK515" s="12"/>
      <c r="BL515" s="12"/>
      <c r="BM515" s="12"/>
      <c r="BN515" s="12"/>
      <c r="BO515" s="12"/>
      <c r="BP515" s="12"/>
      <c r="BQ515" s="12"/>
      <c r="BR515" s="12"/>
      <c r="BS515" s="12"/>
      <c r="BT515" s="12"/>
      <c r="BU515" s="12"/>
      <c r="BV515" s="12"/>
      <c r="BW515" s="12"/>
      <c r="BX515" s="12"/>
      <c r="BY515" s="12"/>
      <c r="BZ515" s="12"/>
      <c r="CA515" s="12"/>
      <c r="CB515" s="12"/>
      <c r="CC515" s="12"/>
    </row>
    <row r="516" spans="1:81" ht="15.75" x14ac:dyDescent="0.25">
      <c r="A516" s="20"/>
      <c r="B516" s="29"/>
      <c r="C516" s="29"/>
      <c r="D516" s="29"/>
      <c r="E516" s="29"/>
      <c r="F516" s="26"/>
      <c r="G516" s="13"/>
      <c r="H516" s="20"/>
      <c r="I516" s="22"/>
      <c r="J516" s="22"/>
      <c r="K516" s="22"/>
      <c r="L516" s="22"/>
      <c r="M516" s="24"/>
      <c r="N516" s="22"/>
      <c r="O516" s="20"/>
      <c r="P516" s="12"/>
      <c r="Q516" s="12"/>
      <c r="R516" s="12"/>
      <c r="S516" s="12"/>
      <c r="T516" s="12"/>
      <c r="U516" s="12"/>
      <c r="V516" s="12"/>
      <c r="W516" s="12"/>
      <c r="X516" s="12"/>
      <c r="Y516" s="12"/>
      <c r="Z516" s="12"/>
      <c r="AA516" s="12"/>
      <c r="AB516" s="12"/>
      <c r="AC516" s="12"/>
      <c r="AD516" s="12"/>
      <c r="AE516" s="12"/>
      <c r="AF516" s="12"/>
      <c r="AG516" s="12"/>
      <c r="AH516" s="12"/>
      <c r="AI516" s="12"/>
      <c r="AJ516" s="12"/>
      <c r="AK516" s="12"/>
      <c r="AL516" s="12"/>
      <c r="AM516" s="12"/>
      <c r="AN516" s="12"/>
      <c r="AO516" s="12"/>
      <c r="AP516" s="12"/>
      <c r="AQ516" s="12"/>
      <c r="AR516" s="12"/>
      <c r="AS516" s="12"/>
      <c r="AT516" s="12"/>
      <c r="AU516" s="12"/>
      <c r="AV516" s="12"/>
      <c r="AW516" s="12"/>
      <c r="AX516" s="12"/>
      <c r="AY516" s="12"/>
      <c r="AZ516" s="12"/>
      <c r="BA516" s="12"/>
      <c r="BB516" s="12"/>
      <c r="BC516" s="12"/>
      <c r="BD516" s="12"/>
      <c r="BE516" s="12"/>
      <c r="BF516" s="12"/>
      <c r="BG516" s="12"/>
      <c r="BH516" s="12"/>
      <c r="BI516" s="12"/>
      <c r="BJ516" s="12"/>
      <c r="BK516" s="12"/>
      <c r="BL516" s="12"/>
      <c r="BM516" s="12"/>
      <c r="BN516" s="12"/>
      <c r="BO516" s="12"/>
      <c r="BP516" s="12"/>
      <c r="BQ516" s="12"/>
      <c r="BR516" s="12"/>
      <c r="BS516" s="12"/>
      <c r="BT516" s="12"/>
      <c r="BU516" s="12"/>
      <c r="BV516" s="12"/>
      <c r="BW516" s="12"/>
      <c r="BX516" s="12"/>
      <c r="BY516" s="12"/>
      <c r="BZ516" s="12"/>
      <c r="CA516" s="12"/>
      <c r="CB516" s="12"/>
      <c r="CC516" s="12"/>
    </row>
    <row r="517" spans="1:81" ht="15.75" x14ac:dyDescent="0.25">
      <c r="A517" s="20"/>
      <c r="B517" s="29"/>
      <c r="C517" s="29"/>
      <c r="D517" s="29"/>
      <c r="E517" s="29"/>
      <c r="F517" s="26"/>
      <c r="G517" s="13"/>
      <c r="H517" s="20"/>
      <c r="I517" s="22"/>
      <c r="J517" s="22"/>
      <c r="K517" s="22"/>
      <c r="L517" s="22"/>
      <c r="M517" s="24"/>
      <c r="N517" s="22"/>
      <c r="O517" s="20"/>
      <c r="P517" s="12"/>
      <c r="Q517" s="12"/>
      <c r="R517" s="12"/>
      <c r="S517" s="12"/>
      <c r="T517" s="12"/>
      <c r="U517" s="12"/>
      <c r="V517" s="12"/>
      <c r="W517" s="12"/>
      <c r="X517" s="12"/>
      <c r="Y517" s="12"/>
      <c r="Z517" s="12"/>
      <c r="AA517" s="12"/>
      <c r="AB517" s="12"/>
      <c r="AC517" s="12"/>
      <c r="AD517" s="12"/>
      <c r="AE517" s="12"/>
      <c r="AF517" s="12"/>
      <c r="AG517" s="12"/>
      <c r="AH517" s="12"/>
      <c r="AI517" s="12"/>
      <c r="AJ517" s="12"/>
      <c r="AK517" s="12"/>
      <c r="AL517" s="12"/>
      <c r="AM517" s="12"/>
      <c r="AN517" s="12"/>
      <c r="AO517" s="12"/>
      <c r="AP517" s="12"/>
      <c r="AQ517" s="12"/>
      <c r="AR517" s="12"/>
      <c r="AS517" s="12"/>
      <c r="AT517" s="12"/>
      <c r="AU517" s="12"/>
      <c r="AV517" s="12"/>
      <c r="AW517" s="12"/>
      <c r="AX517" s="12"/>
      <c r="AY517" s="12"/>
      <c r="AZ517" s="12"/>
      <c r="BA517" s="12"/>
      <c r="BB517" s="12"/>
      <c r="BC517" s="12"/>
      <c r="BD517" s="12"/>
      <c r="BE517" s="12"/>
      <c r="BF517" s="12"/>
      <c r="BG517" s="12"/>
      <c r="BH517" s="12"/>
      <c r="BI517" s="12"/>
      <c r="BJ517" s="12"/>
      <c r="BK517" s="12"/>
      <c r="BL517" s="12"/>
      <c r="BM517" s="12"/>
      <c r="BN517" s="12"/>
      <c r="BO517" s="12"/>
      <c r="BP517" s="12"/>
      <c r="BQ517" s="12"/>
      <c r="BR517" s="12"/>
      <c r="BS517" s="12"/>
      <c r="BT517" s="12"/>
      <c r="BU517" s="12"/>
      <c r="BV517" s="12"/>
      <c r="BW517" s="12"/>
      <c r="BX517" s="12"/>
      <c r="BY517" s="12"/>
      <c r="BZ517" s="12"/>
      <c r="CA517" s="12"/>
      <c r="CB517" s="12"/>
      <c r="CC517" s="12"/>
    </row>
    <row r="518" spans="1:81" ht="15.75" x14ac:dyDescent="0.25">
      <c r="A518" s="20"/>
      <c r="B518" s="29"/>
      <c r="C518" s="29"/>
      <c r="D518" s="29"/>
      <c r="E518" s="29"/>
      <c r="F518" s="26"/>
      <c r="G518" s="13"/>
      <c r="H518" s="20"/>
      <c r="I518" s="22"/>
      <c r="J518" s="22"/>
      <c r="K518" s="22"/>
      <c r="L518" s="22"/>
      <c r="M518" s="24"/>
      <c r="N518" s="22"/>
      <c r="O518" s="20"/>
      <c r="P518" s="12"/>
      <c r="Q518" s="12"/>
      <c r="R518" s="12"/>
      <c r="S518" s="12"/>
      <c r="T518" s="12"/>
      <c r="U518" s="12"/>
      <c r="V518" s="12"/>
      <c r="W518" s="12"/>
      <c r="X518" s="12"/>
      <c r="Y518" s="12"/>
      <c r="Z518" s="12"/>
      <c r="AA518" s="12"/>
      <c r="AB518" s="12"/>
      <c r="AC518" s="12"/>
      <c r="AD518" s="12"/>
      <c r="AE518" s="12"/>
      <c r="AF518" s="12"/>
      <c r="AG518" s="12"/>
      <c r="AH518" s="12"/>
      <c r="AI518" s="12"/>
      <c r="AJ518" s="12"/>
      <c r="AK518" s="12"/>
      <c r="AL518" s="12"/>
      <c r="AM518" s="12"/>
      <c r="AN518" s="12"/>
      <c r="AO518" s="12"/>
      <c r="AP518" s="12"/>
      <c r="AQ518" s="12"/>
      <c r="AR518" s="12"/>
      <c r="AS518" s="12"/>
      <c r="AT518" s="12"/>
      <c r="AU518" s="12"/>
      <c r="AV518" s="12"/>
      <c r="AW518" s="12"/>
      <c r="AX518" s="12"/>
      <c r="AY518" s="12"/>
      <c r="AZ518" s="12"/>
      <c r="BA518" s="12"/>
      <c r="BB518" s="12"/>
      <c r="BC518" s="12"/>
      <c r="BD518" s="12"/>
      <c r="BE518" s="12"/>
      <c r="BF518" s="12"/>
      <c r="BG518" s="12"/>
      <c r="BH518" s="12"/>
      <c r="BI518" s="12"/>
      <c r="BJ518" s="12"/>
      <c r="BK518" s="12"/>
      <c r="BL518" s="12"/>
      <c r="BM518" s="12"/>
      <c r="BN518" s="12"/>
      <c r="BO518" s="12"/>
      <c r="BP518" s="12"/>
      <c r="BQ518" s="12"/>
      <c r="BR518" s="12"/>
      <c r="BS518" s="12"/>
      <c r="BT518" s="12"/>
      <c r="BU518" s="12"/>
      <c r="BV518" s="12"/>
      <c r="BW518" s="12"/>
      <c r="BX518" s="12"/>
      <c r="BY518" s="12"/>
      <c r="BZ518" s="12"/>
      <c r="CA518" s="12"/>
      <c r="CB518" s="12"/>
      <c r="CC518" s="12"/>
    </row>
    <row r="519" spans="1:81" ht="15.75" x14ac:dyDescent="0.25">
      <c r="A519" s="20"/>
      <c r="B519" s="29"/>
      <c r="C519" s="29"/>
      <c r="D519" s="29"/>
      <c r="E519" s="29"/>
      <c r="F519" s="26"/>
      <c r="G519" s="13"/>
      <c r="H519" s="20"/>
      <c r="I519" s="22"/>
      <c r="J519" s="22"/>
      <c r="K519" s="22"/>
      <c r="L519" s="22"/>
      <c r="M519" s="24"/>
      <c r="N519" s="22"/>
      <c r="O519" s="20"/>
      <c r="P519" s="12"/>
      <c r="Q519" s="12"/>
      <c r="R519" s="12"/>
      <c r="S519" s="12"/>
      <c r="T519" s="12"/>
      <c r="U519" s="12"/>
      <c r="V519" s="12"/>
      <c r="W519" s="12"/>
      <c r="X519" s="12"/>
      <c r="Y519" s="12"/>
      <c r="Z519" s="12"/>
      <c r="AA519" s="12"/>
      <c r="AB519" s="12"/>
      <c r="AC519" s="12"/>
      <c r="AD519" s="12"/>
      <c r="AE519" s="12"/>
      <c r="AF519" s="12"/>
      <c r="AG519" s="12"/>
      <c r="AH519" s="12"/>
      <c r="AI519" s="12"/>
      <c r="AJ519" s="12"/>
      <c r="AK519" s="12"/>
      <c r="AL519" s="12"/>
      <c r="AM519" s="12"/>
      <c r="AN519" s="12"/>
      <c r="AO519" s="12"/>
      <c r="AP519" s="12"/>
      <c r="AQ519" s="12"/>
      <c r="AR519" s="12"/>
      <c r="AS519" s="12"/>
      <c r="AT519" s="12"/>
      <c r="AU519" s="12"/>
      <c r="AV519" s="12"/>
      <c r="AW519" s="12"/>
      <c r="AX519" s="12"/>
      <c r="AY519" s="12"/>
      <c r="AZ519" s="12"/>
      <c r="BA519" s="12"/>
      <c r="BB519" s="12"/>
      <c r="BC519" s="12"/>
      <c r="BD519" s="12"/>
      <c r="BE519" s="12"/>
      <c r="BF519" s="12"/>
      <c r="BG519" s="12"/>
      <c r="BH519" s="12"/>
      <c r="BI519" s="12"/>
      <c r="BJ519" s="12"/>
      <c r="BK519" s="12"/>
      <c r="BL519" s="12"/>
      <c r="BM519" s="12"/>
      <c r="BN519" s="12"/>
      <c r="BO519" s="12"/>
      <c r="BP519" s="12"/>
      <c r="BQ519" s="12"/>
      <c r="BR519" s="12"/>
      <c r="BS519" s="12"/>
      <c r="BT519" s="12"/>
      <c r="BU519" s="12"/>
      <c r="BV519" s="12"/>
      <c r="BW519" s="12"/>
      <c r="BX519" s="12"/>
      <c r="BY519" s="12"/>
      <c r="BZ519" s="12"/>
      <c r="CA519" s="12"/>
      <c r="CB519" s="12"/>
      <c r="CC519" s="12"/>
    </row>
    <row r="520" spans="1:81" ht="15.75" x14ac:dyDescent="0.25">
      <c r="A520" s="20"/>
      <c r="B520" s="29"/>
      <c r="C520" s="29"/>
      <c r="D520" s="29"/>
      <c r="E520" s="29"/>
      <c r="F520" s="26"/>
      <c r="G520" s="13"/>
      <c r="H520" s="20"/>
      <c r="I520" s="22"/>
      <c r="J520" s="22"/>
      <c r="K520" s="22"/>
      <c r="L520" s="22"/>
      <c r="M520" s="24"/>
      <c r="N520" s="22"/>
      <c r="O520" s="20"/>
      <c r="P520" s="12"/>
      <c r="Q520" s="12"/>
      <c r="R520" s="12"/>
      <c r="S520" s="12"/>
      <c r="T520" s="12"/>
      <c r="U520" s="12"/>
      <c r="V520" s="12"/>
      <c r="W520" s="12"/>
      <c r="X520" s="12"/>
      <c r="Y520" s="12"/>
      <c r="Z520" s="12"/>
      <c r="AA520" s="12"/>
      <c r="AB520" s="12"/>
      <c r="AC520" s="12"/>
      <c r="AD520" s="12"/>
      <c r="AE520" s="12"/>
      <c r="AF520" s="12"/>
      <c r="AG520" s="12"/>
      <c r="AH520" s="12"/>
      <c r="AI520" s="12"/>
      <c r="AJ520" s="12"/>
      <c r="AK520" s="12"/>
      <c r="AL520" s="12"/>
      <c r="AM520" s="12"/>
      <c r="AN520" s="12"/>
      <c r="AO520" s="12"/>
      <c r="AP520" s="12"/>
      <c r="AQ520" s="12"/>
      <c r="AR520" s="12"/>
      <c r="AS520" s="12"/>
      <c r="AT520" s="12"/>
      <c r="AU520" s="12"/>
      <c r="AV520" s="12"/>
      <c r="AW520" s="12"/>
      <c r="AX520" s="12"/>
      <c r="AY520" s="12"/>
      <c r="AZ520" s="12"/>
      <c r="BA520" s="12"/>
      <c r="BB520" s="12"/>
      <c r="BC520" s="12"/>
      <c r="BD520" s="12"/>
      <c r="BE520" s="12"/>
      <c r="BF520" s="12"/>
      <c r="BG520" s="12"/>
      <c r="BH520" s="12"/>
      <c r="BI520" s="12"/>
      <c r="BJ520" s="12"/>
      <c r="BK520" s="12"/>
      <c r="BL520" s="12"/>
      <c r="BM520" s="12"/>
      <c r="BN520" s="12"/>
      <c r="BO520" s="12"/>
      <c r="BP520" s="12"/>
      <c r="BQ520" s="12"/>
      <c r="BR520" s="12"/>
      <c r="BS520" s="12"/>
      <c r="BT520" s="12"/>
      <c r="BU520" s="12"/>
      <c r="BV520" s="12"/>
      <c r="BW520" s="12"/>
      <c r="BX520" s="12"/>
      <c r="BY520" s="12"/>
      <c r="BZ520" s="12"/>
      <c r="CA520" s="12"/>
      <c r="CB520" s="12"/>
      <c r="CC520" s="12"/>
    </row>
    <row r="521" spans="1:81" ht="15.75" x14ac:dyDescent="0.25">
      <c r="A521" s="20"/>
      <c r="B521" s="29"/>
      <c r="C521" s="29"/>
      <c r="D521" s="29"/>
      <c r="E521" s="29"/>
      <c r="F521" s="26"/>
      <c r="G521" s="13"/>
      <c r="H521" s="20"/>
      <c r="I521" s="22"/>
      <c r="J521" s="22"/>
      <c r="K521" s="22"/>
      <c r="L521" s="22"/>
      <c r="M521" s="24"/>
      <c r="N521" s="22"/>
      <c r="O521" s="20"/>
      <c r="P521" s="12"/>
      <c r="Q521" s="12"/>
      <c r="R521" s="12"/>
      <c r="S521" s="12"/>
      <c r="T521" s="12"/>
      <c r="U521" s="12"/>
      <c r="V521" s="12"/>
      <c r="W521" s="12"/>
      <c r="X521" s="12"/>
      <c r="Y521" s="12"/>
      <c r="Z521" s="12"/>
      <c r="AA521" s="12"/>
      <c r="AB521" s="12"/>
      <c r="AC521" s="12"/>
      <c r="AD521" s="12"/>
      <c r="AE521" s="12"/>
      <c r="AF521" s="12"/>
      <c r="AG521" s="12"/>
      <c r="AH521" s="12"/>
      <c r="AI521" s="12"/>
      <c r="AJ521" s="12"/>
      <c r="AK521" s="12"/>
      <c r="AL521" s="12"/>
      <c r="AM521" s="12"/>
      <c r="AN521" s="12"/>
      <c r="AO521" s="12"/>
      <c r="AP521" s="12"/>
      <c r="AQ521" s="12"/>
      <c r="AR521" s="12"/>
      <c r="AS521" s="12"/>
      <c r="AT521" s="12"/>
      <c r="AU521" s="12"/>
      <c r="AV521" s="12"/>
      <c r="AW521" s="12"/>
      <c r="AX521" s="12"/>
      <c r="AY521" s="12"/>
      <c r="AZ521" s="12"/>
      <c r="BA521" s="12"/>
      <c r="BB521" s="12"/>
      <c r="BC521" s="12"/>
      <c r="BD521" s="12"/>
      <c r="BE521" s="12"/>
      <c r="BF521" s="12"/>
      <c r="BG521" s="12"/>
      <c r="BH521" s="12"/>
      <c r="BI521" s="12"/>
      <c r="BJ521" s="12"/>
      <c r="BK521" s="12"/>
      <c r="BL521" s="12"/>
      <c r="BM521" s="12"/>
      <c r="BN521" s="12"/>
      <c r="BO521" s="12"/>
      <c r="BP521" s="12"/>
      <c r="BQ521" s="12"/>
      <c r="BR521" s="12"/>
      <c r="BS521" s="12"/>
      <c r="BT521" s="12"/>
      <c r="BU521" s="12"/>
      <c r="BV521" s="12"/>
      <c r="BW521" s="12"/>
      <c r="BX521" s="12"/>
      <c r="BY521" s="12"/>
      <c r="BZ521" s="12"/>
      <c r="CA521" s="12"/>
      <c r="CB521" s="12"/>
      <c r="CC521" s="12"/>
    </row>
    <row r="522" spans="1:81" ht="15.75" x14ac:dyDescent="0.25">
      <c r="A522" s="20"/>
      <c r="B522" s="29"/>
      <c r="C522" s="29"/>
      <c r="D522" s="29"/>
      <c r="E522" s="29"/>
      <c r="F522" s="26"/>
      <c r="G522" s="13"/>
      <c r="H522" s="20"/>
      <c r="I522" s="22"/>
      <c r="J522" s="22"/>
      <c r="K522" s="22"/>
      <c r="L522" s="22"/>
      <c r="M522" s="24"/>
      <c r="N522" s="22"/>
      <c r="O522" s="20"/>
      <c r="P522" s="12"/>
      <c r="Q522" s="12"/>
      <c r="R522" s="12"/>
      <c r="S522" s="12"/>
      <c r="T522" s="12"/>
      <c r="U522" s="12"/>
      <c r="V522" s="12"/>
      <c r="W522" s="12"/>
      <c r="X522" s="12"/>
      <c r="Y522" s="12"/>
      <c r="Z522" s="12"/>
      <c r="AA522" s="12"/>
      <c r="AB522" s="12"/>
      <c r="AC522" s="12"/>
      <c r="AD522" s="12"/>
      <c r="AE522" s="12"/>
      <c r="AF522" s="12"/>
      <c r="AG522" s="12"/>
      <c r="AH522" s="12"/>
      <c r="AI522" s="12"/>
      <c r="AJ522" s="12"/>
      <c r="AK522" s="12"/>
      <c r="AL522" s="12"/>
      <c r="AM522" s="12"/>
      <c r="AN522" s="12"/>
      <c r="AO522" s="12"/>
      <c r="AP522" s="12"/>
      <c r="AQ522" s="12"/>
      <c r="AR522" s="12"/>
      <c r="AS522" s="12"/>
      <c r="AT522" s="12"/>
      <c r="AU522" s="12"/>
      <c r="AV522" s="12"/>
      <c r="AW522" s="12"/>
      <c r="AX522" s="12"/>
      <c r="AY522" s="12"/>
      <c r="AZ522" s="12"/>
      <c r="BA522" s="12"/>
      <c r="BB522" s="12"/>
      <c r="BC522" s="12"/>
      <c r="BD522" s="12"/>
      <c r="BE522" s="12"/>
      <c r="BF522" s="12"/>
      <c r="BG522" s="12"/>
      <c r="BH522" s="12"/>
      <c r="BI522" s="12"/>
      <c r="BJ522" s="12"/>
      <c r="BK522" s="12"/>
      <c r="BL522" s="12"/>
      <c r="BM522" s="12"/>
      <c r="BN522" s="12"/>
      <c r="BO522" s="12"/>
      <c r="BP522" s="12"/>
      <c r="BQ522" s="12"/>
      <c r="BR522" s="12"/>
      <c r="BS522" s="12"/>
      <c r="BT522" s="12"/>
      <c r="BU522" s="12"/>
      <c r="BV522" s="12"/>
      <c r="BW522" s="12"/>
      <c r="BX522" s="12"/>
      <c r="BY522" s="12"/>
      <c r="BZ522" s="12"/>
      <c r="CA522" s="12"/>
      <c r="CB522" s="12"/>
      <c r="CC522" s="12"/>
    </row>
    <row r="523" spans="1:81" ht="15.75" x14ac:dyDescent="0.25">
      <c r="A523" s="20"/>
      <c r="B523" s="29"/>
      <c r="C523" s="29"/>
      <c r="D523" s="29"/>
      <c r="E523" s="29"/>
      <c r="F523" s="26"/>
      <c r="G523" s="13"/>
      <c r="H523" s="20"/>
      <c r="I523" s="22"/>
      <c r="J523" s="22"/>
      <c r="K523" s="22"/>
      <c r="L523" s="22"/>
      <c r="M523" s="24"/>
      <c r="N523" s="22"/>
      <c r="O523" s="20"/>
      <c r="P523" s="12"/>
      <c r="Q523" s="12"/>
      <c r="R523" s="12"/>
      <c r="S523" s="12"/>
      <c r="T523" s="12"/>
      <c r="U523" s="12"/>
      <c r="V523" s="12"/>
      <c r="W523" s="12"/>
      <c r="X523" s="12"/>
      <c r="Y523" s="12"/>
      <c r="Z523" s="12"/>
      <c r="AA523" s="12"/>
      <c r="AB523" s="12"/>
      <c r="AC523" s="12"/>
      <c r="AD523" s="12"/>
      <c r="AE523" s="12"/>
      <c r="AF523" s="12"/>
      <c r="AG523" s="12"/>
      <c r="AH523" s="12"/>
      <c r="AI523" s="12"/>
      <c r="AJ523" s="12"/>
      <c r="AK523" s="12"/>
      <c r="AL523" s="12"/>
      <c r="AM523" s="12"/>
      <c r="AN523" s="12"/>
      <c r="AO523" s="12"/>
      <c r="AP523" s="12"/>
      <c r="AQ523" s="12"/>
      <c r="AR523" s="12"/>
      <c r="AS523" s="12"/>
      <c r="AT523" s="12"/>
      <c r="AU523" s="12"/>
      <c r="AV523" s="12"/>
      <c r="AW523" s="12"/>
      <c r="AX523" s="12"/>
      <c r="AY523" s="12"/>
      <c r="AZ523" s="12"/>
      <c r="BA523" s="12"/>
      <c r="BB523" s="12"/>
      <c r="BC523" s="12"/>
      <c r="BD523" s="12"/>
      <c r="BE523" s="12"/>
      <c r="BF523" s="12"/>
      <c r="BG523" s="12"/>
      <c r="BH523" s="12"/>
      <c r="BI523" s="12"/>
      <c r="BJ523" s="12"/>
      <c r="BK523" s="12"/>
      <c r="BL523" s="12"/>
      <c r="BM523" s="12"/>
      <c r="BN523" s="12"/>
      <c r="BO523" s="12"/>
      <c r="BP523" s="12"/>
      <c r="BQ523" s="12"/>
      <c r="BR523" s="12"/>
      <c r="BS523" s="12"/>
      <c r="BT523" s="12"/>
      <c r="BU523" s="12"/>
      <c r="BV523" s="12"/>
      <c r="BW523" s="12"/>
      <c r="BX523" s="12"/>
      <c r="BY523" s="12"/>
      <c r="BZ523" s="12"/>
      <c r="CA523" s="12"/>
      <c r="CB523" s="12"/>
      <c r="CC523" s="12"/>
    </row>
    <row r="524" spans="1:81" ht="15.75" x14ac:dyDescent="0.25">
      <c r="A524" s="20"/>
      <c r="B524" s="29"/>
      <c r="C524" s="29"/>
      <c r="D524" s="29"/>
      <c r="E524" s="29"/>
      <c r="F524" s="26"/>
      <c r="G524" s="13"/>
      <c r="H524" s="20"/>
      <c r="I524" s="22"/>
      <c r="J524" s="22"/>
      <c r="K524" s="22"/>
      <c r="L524" s="22"/>
      <c r="M524" s="24"/>
      <c r="N524" s="22"/>
      <c r="O524" s="20"/>
      <c r="P524" s="12"/>
      <c r="Q524" s="12"/>
      <c r="R524" s="12"/>
      <c r="S524" s="12"/>
      <c r="T524" s="12"/>
      <c r="U524" s="12"/>
      <c r="V524" s="12"/>
      <c r="W524" s="12"/>
      <c r="X524" s="12"/>
      <c r="Y524" s="12"/>
      <c r="Z524" s="12"/>
      <c r="AA524" s="12"/>
      <c r="AB524" s="12"/>
      <c r="AC524" s="12"/>
      <c r="AD524" s="12"/>
      <c r="AE524" s="12"/>
      <c r="AF524" s="12"/>
      <c r="AG524" s="12"/>
      <c r="AH524" s="12"/>
      <c r="AI524" s="12"/>
      <c r="AJ524" s="12"/>
      <c r="AK524" s="12"/>
      <c r="AL524" s="12"/>
      <c r="AM524" s="12"/>
      <c r="AN524" s="12"/>
      <c r="AO524" s="12"/>
      <c r="AP524" s="12"/>
      <c r="AQ524" s="12"/>
      <c r="AR524" s="12"/>
      <c r="AS524" s="12"/>
      <c r="AT524" s="12"/>
      <c r="AU524" s="12"/>
      <c r="AV524" s="12"/>
      <c r="AW524" s="12"/>
      <c r="AX524" s="12"/>
      <c r="AY524" s="12"/>
      <c r="AZ524" s="12"/>
      <c r="BA524" s="12"/>
      <c r="BB524" s="12"/>
      <c r="BC524" s="12"/>
      <c r="BD524" s="12"/>
      <c r="BE524" s="12"/>
      <c r="BF524" s="12"/>
      <c r="BG524" s="12"/>
      <c r="BH524" s="12"/>
      <c r="BI524" s="12"/>
      <c r="BJ524" s="12"/>
      <c r="BK524" s="12"/>
      <c r="BL524" s="12"/>
      <c r="BM524" s="12"/>
      <c r="BN524" s="12"/>
      <c r="BO524" s="12"/>
      <c r="BP524" s="12"/>
      <c r="BQ524" s="12"/>
      <c r="BR524" s="12"/>
      <c r="BS524" s="12"/>
      <c r="BT524" s="12"/>
      <c r="BU524" s="12"/>
      <c r="BV524" s="12"/>
      <c r="BW524" s="12"/>
      <c r="BX524" s="12"/>
      <c r="BY524" s="12"/>
      <c r="BZ524" s="12"/>
      <c r="CA524" s="12"/>
      <c r="CB524" s="12"/>
      <c r="CC524" s="12"/>
    </row>
    <row r="525" spans="1:81" ht="15.75" x14ac:dyDescent="0.25">
      <c r="A525" s="20"/>
      <c r="B525" s="29"/>
      <c r="C525" s="29"/>
      <c r="D525" s="29"/>
      <c r="E525" s="29"/>
      <c r="F525" s="26"/>
      <c r="G525" s="13"/>
      <c r="H525" s="20"/>
      <c r="I525" s="22"/>
      <c r="J525" s="22"/>
      <c r="K525" s="22"/>
      <c r="L525" s="22"/>
      <c r="M525" s="24"/>
      <c r="N525" s="22"/>
      <c r="O525" s="20"/>
      <c r="P525" s="12"/>
      <c r="Q525" s="12"/>
      <c r="R525" s="12"/>
      <c r="S525" s="12"/>
      <c r="T525" s="12"/>
      <c r="U525" s="12"/>
      <c r="V525" s="12"/>
      <c r="W525" s="12"/>
      <c r="X525" s="12"/>
      <c r="Y525" s="12"/>
      <c r="Z525" s="12"/>
      <c r="AA525" s="12"/>
      <c r="AB525" s="12"/>
      <c r="AC525" s="12"/>
      <c r="AD525" s="12"/>
      <c r="AE525" s="12"/>
      <c r="AF525" s="12"/>
      <c r="AG525" s="12"/>
      <c r="AH525" s="12"/>
      <c r="AI525" s="12"/>
      <c r="AJ525" s="12"/>
      <c r="AK525" s="12"/>
      <c r="AL525" s="12"/>
      <c r="AM525" s="12"/>
      <c r="AN525" s="12"/>
      <c r="AO525" s="12"/>
      <c r="AP525" s="12"/>
      <c r="AQ525" s="12"/>
      <c r="AR525" s="12"/>
      <c r="AS525" s="12"/>
      <c r="AT525" s="12"/>
      <c r="AU525" s="12"/>
      <c r="AV525" s="12"/>
      <c r="AW525" s="12"/>
      <c r="AX525" s="12"/>
      <c r="AY525" s="12"/>
      <c r="AZ525" s="12"/>
      <c r="BA525" s="12"/>
      <c r="BB525" s="12"/>
      <c r="BC525" s="12"/>
      <c r="BD525" s="12"/>
      <c r="BE525" s="12"/>
      <c r="BF525" s="12"/>
      <c r="BG525" s="12"/>
      <c r="BH525" s="12"/>
      <c r="BI525" s="12"/>
      <c r="BJ525" s="12"/>
      <c r="BK525" s="12"/>
      <c r="BL525" s="12"/>
      <c r="BM525" s="12"/>
      <c r="BN525" s="12"/>
      <c r="BO525" s="12"/>
      <c r="BP525" s="12"/>
      <c r="BQ525" s="12"/>
      <c r="BR525" s="12"/>
      <c r="BS525" s="12"/>
      <c r="BT525" s="12"/>
      <c r="BU525" s="12"/>
      <c r="BV525" s="12"/>
      <c r="BW525" s="12"/>
      <c r="BX525" s="12"/>
      <c r="BY525" s="12"/>
      <c r="BZ525" s="12"/>
      <c r="CA525" s="12"/>
      <c r="CB525" s="12"/>
      <c r="CC525" s="12"/>
    </row>
    <row r="526" spans="1:81" ht="15.75" x14ac:dyDescent="0.25">
      <c r="A526" s="20"/>
      <c r="B526" s="29"/>
      <c r="C526" s="29"/>
      <c r="D526" s="29"/>
      <c r="E526" s="29"/>
      <c r="F526" s="26"/>
      <c r="G526" s="13"/>
      <c r="H526" s="20"/>
      <c r="I526" s="22"/>
      <c r="J526" s="22"/>
      <c r="K526" s="22"/>
      <c r="L526" s="22"/>
      <c r="M526" s="24"/>
      <c r="N526" s="22"/>
      <c r="O526" s="20"/>
      <c r="P526" s="12"/>
      <c r="Q526" s="12"/>
      <c r="R526" s="12"/>
      <c r="S526" s="12"/>
      <c r="T526" s="12"/>
      <c r="U526" s="12"/>
      <c r="V526" s="12"/>
      <c r="W526" s="12"/>
      <c r="X526" s="12"/>
      <c r="Y526" s="12"/>
      <c r="Z526" s="12"/>
      <c r="AA526" s="12"/>
      <c r="AB526" s="12"/>
      <c r="AC526" s="12"/>
      <c r="AD526" s="12"/>
      <c r="AE526" s="12"/>
      <c r="AF526" s="12"/>
      <c r="AG526" s="12"/>
      <c r="AH526" s="12"/>
      <c r="AI526" s="12"/>
      <c r="AJ526" s="12"/>
      <c r="AK526" s="12"/>
      <c r="AL526" s="12"/>
      <c r="AM526" s="12"/>
      <c r="AN526" s="12"/>
      <c r="AO526" s="12"/>
      <c r="AP526" s="12"/>
      <c r="AQ526" s="12"/>
      <c r="AR526" s="12"/>
      <c r="AS526" s="12"/>
      <c r="AT526" s="12"/>
      <c r="AU526" s="12"/>
      <c r="AV526" s="12"/>
      <c r="AW526" s="12"/>
      <c r="AX526" s="12"/>
      <c r="AY526" s="12"/>
      <c r="AZ526" s="12"/>
      <c r="BA526" s="12"/>
      <c r="BB526" s="12"/>
      <c r="BC526" s="12"/>
      <c r="BD526" s="12"/>
      <c r="BE526" s="12"/>
      <c r="BF526" s="12"/>
      <c r="BG526" s="12"/>
      <c r="BH526" s="12"/>
      <c r="BI526" s="12"/>
      <c r="BJ526" s="12"/>
      <c r="BK526" s="12"/>
      <c r="BL526" s="12"/>
      <c r="BM526" s="12"/>
      <c r="BN526" s="12"/>
      <c r="BO526" s="12"/>
      <c r="BP526" s="12"/>
      <c r="BQ526" s="12"/>
      <c r="BR526" s="12"/>
      <c r="BS526" s="12"/>
      <c r="BT526" s="12"/>
      <c r="BU526" s="12"/>
      <c r="BV526" s="12"/>
      <c r="BW526" s="12"/>
      <c r="BX526" s="12"/>
      <c r="BY526" s="12"/>
      <c r="BZ526" s="12"/>
      <c r="CA526" s="12"/>
      <c r="CB526" s="12"/>
      <c r="CC526" s="12"/>
    </row>
    <row r="527" spans="1:81" ht="15.75" x14ac:dyDescent="0.25">
      <c r="A527" s="20"/>
      <c r="B527" s="29"/>
      <c r="C527" s="29"/>
      <c r="D527" s="29"/>
      <c r="E527" s="29"/>
      <c r="F527" s="26"/>
      <c r="G527" s="13"/>
      <c r="H527" s="20"/>
      <c r="I527" s="22"/>
      <c r="J527" s="22"/>
      <c r="K527" s="22"/>
      <c r="L527" s="22"/>
      <c r="M527" s="24"/>
      <c r="N527" s="22"/>
      <c r="O527" s="20"/>
      <c r="P527" s="12"/>
      <c r="Q527" s="12"/>
      <c r="R527" s="12"/>
      <c r="S527" s="12"/>
      <c r="T527" s="12"/>
      <c r="U527" s="12"/>
      <c r="V527" s="12"/>
      <c r="W527" s="12"/>
      <c r="X527" s="12"/>
      <c r="Y527" s="12"/>
      <c r="Z527" s="12"/>
      <c r="AA527" s="12"/>
      <c r="AB527" s="12"/>
      <c r="AC527" s="12"/>
      <c r="AD527" s="12"/>
      <c r="AE527" s="12"/>
      <c r="AF527" s="12"/>
      <c r="AG527" s="12"/>
      <c r="AH527" s="12"/>
      <c r="AI527" s="12"/>
      <c r="AJ527" s="12"/>
      <c r="AK527" s="12"/>
      <c r="AL527" s="12"/>
      <c r="AM527" s="12"/>
      <c r="AN527" s="12"/>
      <c r="AO527" s="12"/>
      <c r="AP527" s="12"/>
      <c r="AQ527" s="12"/>
      <c r="AR527" s="12"/>
      <c r="AS527" s="12"/>
      <c r="AT527" s="12"/>
      <c r="AU527" s="12"/>
      <c r="AV527" s="12"/>
      <c r="AW527" s="12"/>
      <c r="AX527" s="12"/>
      <c r="AY527" s="12"/>
      <c r="AZ527" s="12"/>
      <c r="BA527" s="12"/>
      <c r="BB527" s="12"/>
      <c r="BC527" s="12"/>
      <c r="BD527" s="12"/>
      <c r="BE527" s="12"/>
      <c r="BF527" s="12"/>
      <c r="BG527" s="12"/>
      <c r="BH527" s="12"/>
      <c r="BI527" s="12"/>
      <c r="BJ527" s="12"/>
      <c r="BK527" s="12"/>
      <c r="BL527" s="12"/>
      <c r="BM527" s="12"/>
      <c r="BN527" s="12"/>
      <c r="BO527" s="12"/>
      <c r="BP527" s="12"/>
      <c r="BQ527" s="12"/>
      <c r="BR527" s="12"/>
      <c r="BS527" s="12"/>
      <c r="BT527" s="12"/>
      <c r="BU527" s="12"/>
      <c r="BV527" s="12"/>
      <c r="BW527" s="12"/>
      <c r="BX527" s="12"/>
      <c r="BY527" s="12"/>
      <c r="BZ527" s="12"/>
      <c r="CA527" s="12"/>
      <c r="CB527" s="12"/>
      <c r="CC527" s="12"/>
    </row>
    <row r="528" spans="1:81" ht="15.75" x14ac:dyDescent="0.25">
      <c r="A528" s="20"/>
      <c r="B528" s="29"/>
      <c r="C528" s="29"/>
      <c r="D528" s="29"/>
      <c r="E528" s="29"/>
      <c r="F528" s="26"/>
      <c r="G528" s="13"/>
      <c r="H528" s="20"/>
      <c r="I528" s="22"/>
      <c r="J528" s="22"/>
      <c r="K528" s="22"/>
      <c r="L528" s="22"/>
      <c r="M528" s="24"/>
      <c r="N528" s="22"/>
      <c r="O528" s="20"/>
      <c r="P528" s="12"/>
      <c r="Q528" s="12"/>
      <c r="R528" s="12"/>
      <c r="S528" s="12"/>
      <c r="T528" s="12"/>
      <c r="U528" s="12"/>
      <c r="V528" s="12"/>
      <c r="W528" s="12"/>
      <c r="X528" s="12"/>
      <c r="Y528" s="12"/>
      <c r="Z528" s="12"/>
      <c r="AA528" s="12"/>
      <c r="AB528" s="12"/>
      <c r="AC528" s="12"/>
      <c r="AD528" s="12"/>
      <c r="AE528" s="12"/>
      <c r="AF528" s="12"/>
      <c r="AG528" s="12"/>
      <c r="AH528" s="12"/>
      <c r="AI528" s="12"/>
      <c r="AJ528" s="12"/>
      <c r="AK528" s="12"/>
      <c r="AL528" s="12"/>
      <c r="AM528" s="12"/>
      <c r="AN528" s="12"/>
      <c r="AO528" s="12"/>
      <c r="AP528" s="12"/>
      <c r="AQ528" s="12"/>
      <c r="AR528" s="12"/>
      <c r="AS528" s="12"/>
      <c r="AT528" s="12"/>
      <c r="AU528" s="12"/>
      <c r="AV528" s="12"/>
      <c r="AW528" s="12"/>
      <c r="AX528" s="12"/>
      <c r="AY528" s="12"/>
      <c r="AZ528" s="12"/>
      <c r="BA528" s="12"/>
      <c r="BB528" s="12"/>
      <c r="BC528" s="12"/>
      <c r="BD528" s="12"/>
      <c r="BE528" s="12"/>
      <c r="BF528" s="12"/>
      <c r="BG528" s="12"/>
      <c r="BH528" s="12"/>
      <c r="BI528" s="12"/>
      <c r="BJ528" s="12"/>
      <c r="BK528" s="12"/>
      <c r="BL528" s="12"/>
      <c r="BM528" s="12"/>
      <c r="BN528" s="12"/>
      <c r="BO528" s="12"/>
      <c r="BP528" s="12"/>
      <c r="BQ528" s="12"/>
      <c r="BR528" s="12"/>
      <c r="BS528" s="12"/>
      <c r="BT528" s="12"/>
      <c r="BU528" s="12"/>
      <c r="BV528" s="12"/>
      <c r="BW528" s="12"/>
      <c r="BX528" s="12"/>
      <c r="BY528" s="12"/>
      <c r="BZ528" s="12"/>
      <c r="CA528" s="12"/>
      <c r="CB528" s="12"/>
      <c r="CC528" s="12"/>
    </row>
    <row r="529" spans="1:81" ht="15.75" x14ac:dyDescent="0.25">
      <c r="A529" s="20"/>
      <c r="B529" s="29"/>
      <c r="C529" s="29"/>
      <c r="D529" s="29"/>
      <c r="E529" s="29"/>
      <c r="F529" s="26"/>
      <c r="G529" s="13"/>
      <c r="H529" s="20"/>
      <c r="I529" s="22"/>
      <c r="J529" s="22"/>
      <c r="K529" s="22"/>
      <c r="L529" s="22"/>
      <c r="M529" s="24"/>
      <c r="N529" s="22"/>
      <c r="O529" s="20"/>
      <c r="P529" s="12"/>
      <c r="Q529" s="12"/>
      <c r="R529" s="12"/>
      <c r="S529" s="12"/>
      <c r="T529" s="12"/>
      <c r="U529" s="12"/>
      <c r="V529" s="12"/>
      <c r="W529" s="12"/>
      <c r="X529" s="12"/>
      <c r="Y529" s="12"/>
      <c r="Z529" s="12"/>
      <c r="AA529" s="12"/>
      <c r="AB529" s="12"/>
      <c r="AC529" s="12"/>
      <c r="AD529" s="12"/>
      <c r="AE529" s="12"/>
      <c r="AF529" s="12"/>
      <c r="AG529" s="12"/>
      <c r="AH529" s="12"/>
      <c r="AI529" s="12"/>
      <c r="AJ529" s="12"/>
      <c r="AK529" s="12"/>
      <c r="AL529" s="12"/>
      <c r="AM529" s="12"/>
      <c r="AN529" s="12"/>
      <c r="AO529" s="12"/>
      <c r="AP529" s="12"/>
      <c r="AQ529" s="12"/>
      <c r="AR529" s="12"/>
      <c r="AS529" s="12"/>
      <c r="AT529" s="12"/>
      <c r="AU529" s="12"/>
      <c r="AV529" s="12"/>
      <c r="AW529" s="12"/>
      <c r="AX529" s="12"/>
      <c r="AY529" s="12"/>
      <c r="AZ529" s="12"/>
      <c r="BA529" s="12"/>
      <c r="BB529" s="12"/>
      <c r="BC529" s="12"/>
      <c r="BD529" s="12"/>
      <c r="BE529" s="12"/>
      <c r="BF529" s="12"/>
      <c r="BG529" s="12"/>
      <c r="BH529" s="12"/>
      <c r="BI529" s="12"/>
      <c r="BJ529" s="12"/>
      <c r="BK529" s="12"/>
      <c r="BL529" s="12"/>
      <c r="BM529" s="12"/>
      <c r="BN529" s="12"/>
      <c r="BO529" s="12"/>
      <c r="BP529" s="12"/>
      <c r="BQ529" s="12"/>
      <c r="BR529" s="12"/>
      <c r="BS529" s="12"/>
      <c r="BT529" s="12"/>
      <c r="BU529" s="12"/>
      <c r="BV529" s="12"/>
      <c r="BW529" s="12"/>
      <c r="BX529" s="12"/>
      <c r="BY529" s="12"/>
      <c r="BZ529" s="12"/>
      <c r="CA529" s="12"/>
      <c r="CB529" s="12"/>
      <c r="CC529" s="12"/>
    </row>
    <row r="530" spans="1:81" ht="15.75" x14ac:dyDescent="0.25">
      <c r="A530" s="20"/>
      <c r="B530" s="29"/>
      <c r="C530" s="29"/>
      <c r="D530" s="29"/>
      <c r="E530" s="29"/>
      <c r="F530" s="26"/>
      <c r="G530" s="13"/>
      <c r="H530" s="20"/>
      <c r="I530" s="22"/>
      <c r="J530" s="22"/>
      <c r="K530" s="22"/>
      <c r="L530" s="22"/>
      <c r="M530" s="24"/>
      <c r="N530" s="22"/>
      <c r="O530" s="20"/>
      <c r="P530" s="12"/>
      <c r="Q530" s="12"/>
      <c r="R530" s="12"/>
      <c r="S530" s="12"/>
      <c r="T530" s="12"/>
      <c r="U530" s="12"/>
      <c r="V530" s="12"/>
      <c r="W530" s="12"/>
      <c r="X530" s="12"/>
      <c r="Y530" s="12"/>
      <c r="Z530" s="12"/>
      <c r="AA530" s="12"/>
      <c r="AB530" s="12"/>
      <c r="AC530" s="12"/>
      <c r="AD530" s="12"/>
      <c r="AE530" s="12"/>
      <c r="AF530" s="12"/>
      <c r="AG530" s="12"/>
      <c r="AH530" s="12"/>
      <c r="AI530" s="12"/>
      <c r="AJ530" s="12"/>
      <c r="AK530" s="12"/>
      <c r="AL530" s="12"/>
      <c r="AM530" s="12"/>
      <c r="AN530" s="12"/>
      <c r="AO530" s="12"/>
      <c r="AP530" s="12"/>
      <c r="AQ530" s="12"/>
      <c r="AR530" s="12"/>
      <c r="AS530" s="12"/>
      <c r="AT530" s="12"/>
      <c r="AU530" s="12"/>
      <c r="AV530" s="12"/>
      <c r="AW530" s="12"/>
      <c r="AX530" s="12"/>
      <c r="AY530" s="12"/>
      <c r="AZ530" s="12"/>
      <c r="BA530" s="12"/>
      <c r="BB530" s="12"/>
      <c r="BC530" s="12"/>
      <c r="BD530" s="12"/>
      <c r="BE530" s="12"/>
      <c r="BF530" s="12"/>
      <c r="BG530" s="12"/>
      <c r="BH530" s="12"/>
      <c r="BI530" s="12"/>
      <c r="BJ530" s="12"/>
      <c r="BK530" s="12"/>
      <c r="BL530" s="12"/>
      <c r="BM530" s="12"/>
      <c r="BN530" s="12"/>
      <c r="BO530" s="12"/>
      <c r="BP530" s="12"/>
      <c r="BQ530" s="12"/>
      <c r="BR530" s="12"/>
      <c r="BS530" s="12"/>
      <c r="BT530" s="12"/>
      <c r="BU530" s="12"/>
      <c r="BV530" s="12"/>
      <c r="BW530" s="12"/>
      <c r="BX530" s="12"/>
      <c r="BY530" s="12"/>
      <c r="BZ530" s="12"/>
      <c r="CA530" s="12"/>
      <c r="CB530" s="12"/>
      <c r="CC530" s="12"/>
    </row>
    <row r="531" spans="1:81" ht="15.75" x14ac:dyDescent="0.25">
      <c r="A531" s="20"/>
      <c r="B531" s="29"/>
      <c r="C531" s="29"/>
      <c r="D531" s="29"/>
      <c r="E531" s="29"/>
      <c r="F531" s="26"/>
      <c r="G531" s="13"/>
      <c r="H531" s="20"/>
      <c r="I531" s="22"/>
      <c r="J531" s="22"/>
      <c r="K531" s="22"/>
      <c r="L531" s="22"/>
      <c r="M531" s="24"/>
      <c r="N531" s="22"/>
      <c r="O531" s="20"/>
      <c r="P531" s="12"/>
      <c r="Q531" s="12"/>
      <c r="R531" s="12"/>
      <c r="S531" s="12"/>
      <c r="T531" s="12"/>
      <c r="U531" s="12"/>
      <c r="V531" s="12"/>
      <c r="W531" s="12"/>
      <c r="X531" s="12"/>
      <c r="Y531" s="12"/>
      <c r="Z531" s="12"/>
      <c r="AA531" s="12"/>
      <c r="AB531" s="12"/>
      <c r="AC531" s="12"/>
      <c r="AD531" s="12"/>
      <c r="AE531" s="12"/>
      <c r="AF531" s="12"/>
      <c r="AG531" s="12"/>
      <c r="AH531" s="12"/>
      <c r="AI531" s="12"/>
      <c r="AJ531" s="12"/>
      <c r="AK531" s="12"/>
      <c r="AL531" s="12"/>
      <c r="AM531" s="12"/>
      <c r="AN531" s="12"/>
      <c r="AO531" s="12"/>
      <c r="AP531" s="12"/>
      <c r="AQ531" s="12"/>
      <c r="AR531" s="12"/>
      <c r="AS531" s="12"/>
      <c r="AT531" s="12"/>
      <c r="AU531" s="12"/>
      <c r="AV531" s="12"/>
      <c r="AW531" s="12"/>
      <c r="AX531" s="12"/>
      <c r="AY531" s="12"/>
      <c r="AZ531" s="12"/>
      <c r="BA531" s="12"/>
      <c r="BB531" s="12"/>
      <c r="BC531" s="12"/>
      <c r="BD531" s="12"/>
      <c r="BE531" s="12"/>
      <c r="BF531" s="12"/>
      <c r="BG531" s="12"/>
      <c r="BH531" s="12"/>
      <c r="BI531" s="12"/>
      <c r="BJ531" s="12"/>
      <c r="BK531" s="12"/>
      <c r="BL531" s="12"/>
      <c r="BM531" s="12"/>
      <c r="BN531" s="12"/>
      <c r="BO531" s="12"/>
      <c r="BP531" s="12"/>
      <c r="BQ531" s="12"/>
      <c r="BR531" s="12"/>
      <c r="BS531" s="12"/>
      <c r="BT531" s="12"/>
      <c r="BU531" s="12"/>
      <c r="BV531" s="12"/>
      <c r="BW531" s="12"/>
      <c r="BX531" s="12"/>
      <c r="BY531" s="12"/>
      <c r="BZ531" s="12"/>
      <c r="CA531" s="12"/>
      <c r="CB531" s="12"/>
      <c r="CC531" s="12"/>
    </row>
    <row r="532" spans="1:81" ht="15.75" x14ac:dyDescent="0.25">
      <c r="A532" s="20"/>
      <c r="B532" s="29"/>
      <c r="C532" s="29"/>
      <c r="D532" s="29"/>
      <c r="E532" s="29"/>
      <c r="F532" s="26"/>
      <c r="G532" s="13"/>
      <c r="H532" s="20"/>
      <c r="I532" s="22"/>
      <c r="J532" s="22"/>
      <c r="K532" s="22"/>
      <c r="L532" s="22"/>
      <c r="M532" s="24"/>
      <c r="N532" s="22"/>
      <c r="O532" s="20"/>
      <c r="P532" s="12"/>
      <c r="Q532" s="12"/>
      <c r="R532" s="12"/>
      <c r="S532" s="12"/>
      <c r="T532" s="12"/>
      <c r="U532" s="12"/>
      <c r="V532" s="12"/>
      <c r="W532" s="12"/>
      <c r="X532" s="12"/>
      <c r="Y532" s="12"/>
      <c r="Z532" s="12"/>
      <c r="AA532" s="12"/>
      <c r="AB532" s="12"/>
      <c r="AC532" s="12"/>
      <c r="AD532" s="12"/>
      <c r="AE532" s="12"/>
      <c r="AF532" s="12"/>
      <c r="AG532" s="12"/>
      <c r="AH532" s="12"/>
      <c r="AI532" s="12"/>
      <c r="AJ532" s="12"/>
      <c r="AK532" s="12"/>
      <c r="AL532" s="12"/>
      <c r="AM532" s="12"/>
      <c r="AN532" s="12"/>
      <c r="AO532" s="12"/>
      <c r="AP532" s="12"/>
      <c r="AQ532" s="12"/>
      <c r="AR532" s="12"/>
      <c r="AS532" s="12"/>
      <c r="AT532" s="12"/>
      <c r="AU532" s="12"/>
      <c r="AV532" s="12"/>
      <c r="AW532" s="12"/>
      <c r="AX532" s="12"/>
      <c r="AY532" s="12"/>
      <c r="AZ532" s="12"/>
      <c r="BA532" s="12"/>
      <c r="BB532" s="12"/>
      <c r="BC532" s="12"/>
      <c r="BD532" s="12"/>
      <c r="BE532" s="12"/>
      <c r="BF532" s="12"/>
      <c r="BG532" s="12"/>
      <c r="BH532" s="12"/>
      <c r="BI532" s="12"/>
      <c r="BJ532" s="12"/>
      <c r="BK532" s="12"/>
      <c r="BL532" s="12"/>
      <c r="BM532" s="12"/>
      <c r="BN532" s="12"/>
      <c r="BO532" s="12"/>
      <c r="BP532" s="12"/>
      <c r="BQ532" s="12"/>
      <c r="BR532" s="12"/>
      <c r="BS532" s="12"/>
      <c r="BT532" s="12"/>
      <c r="BU532" s="12"/>
      <c r="BV532" s="12"/>
      <c r="BW532" s="12"/>
      <c r="BX532" s="12"/>
      <c r="BY532" s="12"/>
      <c r="BZ532" s="12"/>
      <c r="CA532" s="12"/>
      <c r="CB532" s="12"/>
      <c r="CC532" s="12"/>
    </row>
    <row r="533" spans="1:81" ht="15.75" x14ac:dyDescent="0.25">
      <c r="A533" s="20"/>
      <c r="B533" s="29"/>
      <c r="C533" s="29"/>
      <c r="D533" s="29"/>
      <c r="E533" s="29"/>
      <c r="F533" s="26"/>
      <c r="G533" s="13"/>
      <c r="H533" s="20"/>
      <c r="I533" s="22"/>
      <c r="J533" s="22"/>
      <c r="K533" s="22"/>
      <c r="L533" s="22"/>
      <c r="M533" s="24"/>
      <c r="N533" s="22"/>
      <c r="O533" s="20"/>
      <c r="P533" s="12"/>
      <c r="Q533" s="12"/>
      <c r="R533" s="12"/>
      <c r="S533" s="12"/>
      <c r="T533" s="12"/>
      <c r="U533" s="12"/>
      <c r="V533" s="12"/>
      <c r="W533" s="12"/>
      <c r="X533" s="12"/>
      <c r="Y533" s="12"/>
      <c r="Z533" s="12"/>
      <c r="AA533" s="12"/>
      <c r="AB533" s="12"/>
      <c r="AC533" s="12"/>
      <c r="AD533" s="12"/>
      <c r="AE533" s="12"/>
      <c r="AF533" s="12"/>
      <c r="AG533" s="12"/>
      <c r="AH533" s="12"/>
      <c r="AI533" s="12"/>
      <c r="AJ533" s="12"/>
      <c r="AK533" s="12"/>
      <c r="AL533" s="12"/>
      <c r="AM533" s="12"/>
      <c r="AN533" s="12"/>
      <c r="AO533" s="12"/>
      <c r="AP533" s="12"/>
      <c r="AQ533" s="12"/>
      <c r="AR533" s="12"/>
      <c r="AS533" s="12"/>
      <c r="AT533" s="12"/>
      <c r="AU533" s="12"/>
      <c r="AV533" s="12"/>
      <c r="AW533" s="12"/>
      <c r="AX533" s="12"/>
      <c r="AY533" s="12"/>
      <c r="AZ533" s="12"/>
      <c r="BA533" s="12"/>
      <c r="BB533" s="12"/>
      <c r="BC533" s="12"/>
      <c r="BD533" s="12"/>
      <c r="BE533" s="12"/>
      <c r="BF533" s="12"/>
      <c r="BG533" s="12"/>
      <c r="BH533" s="12"/>
      <c r="BI533" s="12"/>
      <c r="BJ533" s="12"/>
      <c r="BK533" s="12"/>
      <c r="BL533" s="12"/>
      <c r="BM533" s="12"/>
      <c r="BN533" s="12"/>
      <c r="BO533" s="12"/>
      <c r="BP533" s="12"/>
      <c r="BQ533" s="12"/>
      <c r="BR533" s="12"/>
      <c r="BS533" s="12"/>
      <c r="BT533" s="12"/>
      <c r="BU533" s="12"/>
      <c r="BV533" s="12"/>
      <c r="BW533" s="12"/>
      <c r="BX533" s="12"/>
      <c r="BY533" s="12"/>
      <c r="BZ533" s="12"/>
      <c r="CA533" s="12"/>
      <c r="CB533" s="12"/>
      <c r="CC533" s="12"/>
    </row>
    <row r="534" spans="1:81" ht="15.75" x14ac:dyDescent="0.25">
      <c r="A534" s="20"/>
      <c r="B534" s="29"/>
      <c r="C534" s="29"/>
      <c r="D534" s="29"/>
      <c r="E534" s="29"/>
      <c r="F534" s="26"/>
      <c r="G534" s="13"/>
      <c r="H534" s="20"/>
      <c r="I534" s="22"/>
      <c r="J534" s="22"/>
      <c r="K534" s="22"/>
      <c r="L534" s="22"/>
      <c r="M534" s="24"/>
      <c r="N534" s="22"/>
      <c r="O534" s="20"/>
      <c r="P534" s="12"/>
      <c r="Q534" s="12"/>
      <c r="R534" s="12"/>
      <c r="S534" s="12"/>
      <c r="T534" s="12"/>
      <c r="U534" s="12"/>
      <c r="V534" s="12"/>
      <c r="W534" s="12"/>
      <c r="X534" s="12"/>
      <c r="Y534" s="12"/>
      <c r="Z534" s="12"/>
      <c r="AA534" s="12"/>
      <c r="AB534" s="12"/>
      <c r="AC534" s="12"/>
      <c r="AD534" s="12"/>
      <c r="AE534" s="12"/>
      <c r="AF534" s="12"/>
      <c r="AG534" s="12"/>
      <c r="AH534" s="12"/>
      <c r="AI534" s="12"/>
      <c r="AJ534" s="12"/>
      <c r="AK534" s="12"/>
      <c r="AL534" s="12"/>
      <c r="AM534" s="12"/>
      <c r="AN534" s="12"/>
      <c r="AO534" s="12"/>
      <c r="AP534" s="12"/>
      <c r="AQ534" s="12"/>
      <c r="AR534" s="12"/>
      <c r="AS534" s="12"/>
      <c r="AT534" s="12"/>
      <c r="AU534" s="12"/>
      <c r="AV534" s="12"/>
      <c r="AW534" s="12"/>
      <c r="AX534" s="12"/>
      <c r="AY534" s="12"/>
      <c r="AZ534" s="12"/>
      <c r="BA534" s="12"/>
      <c r="BB534" s="12"/>
      <c r="BC534" s="12"/>
      <c r="BD534" s="12"/>
      <c r="BE534" s="12"/>
      <c r="BF534" s="12"/>
      <c r="BG534" s="12"/>
      <c r="BH534" s="12"/>
      <c r="BI534" s="12"/>
      <c r="BJ534" s="12"/>
      <c r="BK534" s="12"/>
      <c r="BL534" s="12"/>
      <c r="BM534" s="12"/>
      <c r="BN534" s="12"/>
      <c r="BO534" s="12"/>
      <c r="BP534" s="12"/>
      <c r="BQ534" s="12"/>
      <c r="BR534" s="12"/>
      <c r="BS534" s="12"/>
      <c r="BT534" s="12"/>
      <c r="BU534" s="12"/>
      <c r="BV534" s="12"/>
      <c r="BW534" s="12"/>
      <c r="BX534" s="12"/>
      <c r="BY534" s="12"/>
      <c r="BZ534" s="12"/>
      <c r="CA534" s="12"/>
      <c r="CB534" s="12"/>
      <c r="CC534" s="12"/>
    </row>
    <row r="535" spans="1:81" ht="15.75" x14ac:dyDescent="0.25">
      <c r="A535" s="20"/>
      <c r="B535" s="29"/>
      <c r="C535" s="29"/>
      <c r="D535" s="29"/>
      <c r="E535" s="29"/>
      <c r="F535" s="26"/>
      <c r="G535" s="13"/>
      <c r="H535" s="20"/>
      <c r="I535" s="22"/>
      <c r="J535" s="22"/>
      <c r="K535" s="22"/>
      <c r="L535" s="22"/>
      <c r="M535" s="24"/>
      <c r="N535" s="22"/>
      <c r="O535" s="20"/>
      <c r="P535" s="12"/>
      <c r="Q535" s="12"/>
      <c r="R535" s="12"/>
      <c r="S535" s="12"/>
      <c r="T535" s="12"/>
      <c r="U535" s="12"/>
      <c r="V535" s="12"/>
      <c r="W535" s="12"/>
      <c r="X535" s="12"/>
      <c r="Y535" s="12"/>
      <c r="Z535" s="12"/>
      <c r="AA535" s="12"/>
      <c r="AB535" s="12"/>
      <c r="AC535" s="12"/>
      <c r="AD535" s="12"/>
      <c r="AE535" s="12"/>
      <c r="AF535" s="12"/>
      <c r="AG535" s="12"/>
      <c r="AH535" s="12"/>
      <c r="AI535" s="12"/>
      <c r="AJ535" s="12"/>
      <c r="AK535" s="12"/>
      <c r="AL535" s="12"/>
      <c r="AM535" s="12"/>
      <c r="AN535" s="12"/>
      <c r="AO535" s="12"/>
      <c r="AP535" s="12"/>
      <c r="AQ535" s="12"/>
      <c r="AR535" s="12"/>
      <c r="AS535" s="12"/>
      <c r="AT535" s="12"/>
      <c r="AU535" s="12"/>
      <c r="AV535" s="12"/>
      <c r="AW535" s="12"/>
      <c r="AX535" s="12"/>
      <c r="AY535" s="12"/>
      <c r="AZ535" s="12"/>
      <c r="BA535" s="12"/>
      <c r="BB535" s="12"/>
      <c r="BC535" s="12"/>
      <c r="BD535" s="12"/>
      <c r="BE535" s="12"/>
      <c r="BF535" s="12"/>
      <c r="BG535" s="12"/>
      <c r="BH535" s="12"/>
      <c r="BI535" s="12"/>
      <c r="BJ535" s="12"/>
      <c r="BK535" s="12"/>
      <c r="BL535" s="12"/>
      <c r="BM535" s="12"/>
      <c r="BN535" s="12"/>
      <c r="BO535" s="12"/>
      <c r="BP535" s="12"/>
      <c r="BQ535" s="12"/>
      <c r="BR535" s="12"/>
      <c r="BS535" s="12"/>
      <c r="BT535" s="12"/>
      <c r="BU535" s="12"/>
      <c r="BV535" s="12"/>
      <c r="BW535" s="12"/>
      <c r="BX535" s="12"/>
      <c r="BY535" s="12"/>
      <c r="BZ535" s="12"/>
      <c r="CA535" s="12"/>
      <c r="CB535" s="12"/>
      <c r="CC535" s="12"/>
    </row>
    <row r="536" spans="1:81" ht="15.75" x14ac:dyDescent="0.25">
      <c r="A536" s="20"/>
      <c r="B536" s="29"/>
      <c r="C536" s="29"/>
      <c r="D536" s="29"/>
      <c r="E536" s="29"/>
      <c r="F536" s="26"/>
      <c r="G536" s="13"/>
      <c r="H536" s="20"/>
      <c r="I536" s="22"/>
      <c r="J536" s="22"/>
      <c r="K536" s="22"/>
      <c r="L536" s="22"/>
      <c r="M536" s="24"/>
      <c r="N536" s="22"/>
      <c r="O536" s="20"/>
      <c r="P536" s="12"/>
      <c r="Q536" s="12"/>
      <c r="R536" s="12"/>
      <c r="S536" s="12"/>
      <c r="T536" s="12"/>
      <c r="U536" s="12"/>
      <c r="V536" s="12"/>
      <c r="W536" s="12"/>
      <c r="X536" s="12"/>
      <c r="Y536" s="12"/>
      <c r="Z536" s="12"/>
      <c r="AA536" s="12"/>
      <c r="AB536" s="12"/>
      <c r="AC536" s="12"/>
      <c r="AD536" s="12"/>
      <c r="AE536" s="12"/>
      <c r="AF536" s="12"/>
      <c r="AG536" s="12"/>
      <c r="AH536" s="12"/>
      <c r="AI536" s="12"/>
      <c r="AJ536" s="12"/>
      <c r="AK536" s="12"/>
      <c r="AL536" s="12"/>
      <c r="AM536" s="12"/>
      <c r="AN536" s="12"/>
      <c r="AO536" s="12"/>
      <c r="AP536" s="12"/>
      <c r="AQ536" s="12"/>
      <c r="AR536" s="12"/>
      <c r="AS536" s="12"/>
      <c r="AT536" s="12"/>
      <c r="AU536" s="12"/>
      <c r="AV536" s="12"/>
      <c r="AW536" s="12"/>
      <c r="AX536" s="12"/>
      <c r="AY536" s="12"/>
      <c r="AZ536" s="12"/>
      <c r="BA536" s="12"/>
      <c r="BB536" s="12"/>
      <c r="BC536" s="12"/>
      <c r="BD536" s="12"/>
      <c r="BE536" s="12"/>
      <c r="BF536" s="12"/>
      <c r="BG536" s="12"/>
      <c r="BH536" s="12"/>
      <c r="BI536" s="12"/>
      <c r="BJ536" s="12"/>
      <c r="BK536" s="12"/>
      <c r="BL536" s="12"/>
      <c r="BM536" s="12"/>
      <c r="BN536" s="12"/>
      <c r="BO536" s="12"/>
      <c r="BP536" s="12"/>
      <c r="BQ536" s="12"/>
      <c r="BR536" s="12"/>
      <c r="BS536" s="12"/>
      <c r="BT536" s="12"/>
      <c r="BU536" s="12"/>
      <c r="BV536" s="12"/>
      <c r="BW536" s="12"/>
      <c r="BX536" s="12"/>
      <c r="BY536" s="12"/>
      <c r="BZ536" s="12"/>
      <c r="CA536" s="12"/>
      <c r="CB536" s="12"/>
      <c r="CC536" s="12"/>
    </row>
    <row r="537" spans="1:81" ht="15.75" x14ac:dyDescent="0.25">
      <c r="A537" s="20"/>
      <c r="B537" s="29"/>
      <c r="C537" s="29"/>
      <c r="D537" s="29"/>
      <c r="E537" s="29"/>
      <c r="F537" s="26"/>
      <c r="G537" s="13"/>
      <c r="H537" s="20"/>
      <c r="I537" s="22"/>
      <c r="J537" s="22"/>
      <c r="K537" s="22"/>
      <c r="L537" s="22"/>
      <c r="M537" s="24"/>
      <c r="N537" s="22"/>
      <c r="O537" s="20"/>
      <c r="P537" s="12"/>
      <c r="Q537" s="12"/>
      <c r="R537" s="12"/>
      <c r="S537" s="12"/>
      <c r="T537" s="12"/>
      <c r="U537" s="12"/>
      <c r="V537" s="12"/>
      <c r="W537" s="12"/>
      <c r="X537" s="12"/>
      <c r="Y537" s="12"/>
      <c r="Z537" s="12"/>
      <c r="AA537" s="12"/>
      <c r="AB537" s="12"/>
      <c r="AC537" s="12"/>
      <c r="AD537" s="12"/>
      <c r="AE537" s="12"/>
      <c r="AF537" s="12"/>
      <c r="AG537" s="12"/>
      <c r="AH537" s="12"/>
      <c r="AI537" s="12"/>
      <c r="AJ537" s="12"/>
      <c r="AK537" s="12"/>
      <c r="AL537" s="12"/>
      <c r="AM537" s="12"/>
      <c r="AN537" s="12"/>
      <c r="AO537" s="12"/>
      <c r="AP537" s="12"/>
      <c r="AQ537" s="12"/>
      <c r="AR537" s="12"/>
      <c r="AS537" s="12"/>
      <c r="AT537" s="12"/>
      <c r="AU537" s="12"/>
      <c r="AV537" s="12"/>
      <c r="AW537" s="12"/>
      <c r="AX537" s="12"/>
      <c r="AY537" s="12"/>
      <c r="AZ537" s="12"/>
      <c r="BA537" s="12"/>
      <c r="BB537" s="12"/>
      <c r="BC537" s="12"/>
      <c r="BD537" s="12"/>
      <c r="BE537" s="12"/>
      <c r="BF537" s="12"/>
      <c r="BG537" s="12"/>
      <c r="BH537" s="12"/>
      <c r="BI537" s="12"/>
      <c r="BJ537" s="12"/>
      <c r="BK537" s="12"/>
      <c r="BL537" s="12"/>
      <c r="BM537" s="12"/>
      <c r="BN537" s="12"/>
      <c r="BO537" s="12"/>
      <c r="BP537" s="12"/>
      <c r="BQ537" s="12"/>
      <c r="BR537" s="12"/>
      <c r="BS537" s="12"/>
      <c r="BT537" s="12"/>
      <c r="BU537" s="12"/>
      <c r="BV537" s="12"/>
      <c r="BW537" s="12"/>
      <c r="BX537" s="12"/>
      <c r="BY537" s="12"/>
      <c r="BZ537" s="12"/>
      <c r="CA537" s="12"/>
      <c r="CB537" s="12"/>
      <c r="CC537" s="12"/>
    </row>
    <row r="538" spans="1:81" ht="15.75" x14ac:dyDescent="0.25">
      <c r="A538" s="20"/>
      <c r="B538" s="29"/>
      <c r="C538" s="29"/>
      <c r="D538" s="29"/>
      <c r="E538" s="29"/>
      <c r="F538" s="26"/>
      <c r="G538" s="13"/>
      <c r="H538" s="20"/>
      <c r="I538" s="22"/>
      <c r="J538" s="22"/>
      <c r="K538" s="22"/>
      <c r="L538" s="22"/>
      <c r="M538" s="24"/>
      <c r="N538" s="22"/>
      <c r="O538" s="20"/>
      <c r="P538" s="12"/>
      <c r="Q538" s="12"/>
      <c r="R538" s="12"/>
      <c r="S538" s="12"/>
      <c r="T538" s="12"/>
      <c r="U538" s="12"/>
      <c r="V538" s="12"/>
      <c r="W538" s="12"/>
      <c r="X538" s="12"/>
      <c r="Y538" s="12"/>
      <c r="Z538" s="12"/>
      <c r="AA538" s="12"/>
      <c r="AB538" s="12"/>
      <c r="AC538" s="12"/>
      <c r="AD538" s="12"/>
      <c r="AE538" s="12"/>
      <c r="AF538" s="12"/>
      <c r="AG538" s="12"/>
      <c r="AH538" s="12"/>
      <c r="AI538" s="12"/>
      <c r="AJ538" s="12"/>
      <c r="AK538" s="12"/>
      <c r="AL538" s="12"/>
      <c r="AM538" s="12"/>
      <c r="AN538" s="12"/>
      <c r="AO538" s="12"/>
      <c r="AP538" s="12"/>
      <c r="AQ538" s="12"/>
      <c r="AR538" s="12"/>
      <c r="AS538" s="12"/>
      <c r="AT538" s="12"/>
      <c r="AU538" s="12"/>
      <c r="AV538" s="12"/>
      <c r="AW538" s="12"/>
      <c r="AX538" s="12"/>
      <c r="AY538" s="12"/>
      <c r="AZ538" s="12"/>
      <c r="BA538" s="12"/>
      <c r="BB538" s="12"/>
      <c r="BC538" s="12"/>
      <c r="BD538" s="12"/>
      <c r="BE538" s="12"/>
      <c r="BF538" s="12"/>
      <c r="BG538" s="12"/>
      <c r="BH538" s="12"/>
      <c r="BI538" s="12"/>
      <c r="BJ538" s="12"/>
      <c r="BK538" s="12"/>
      <c r="BL538" s="12"/>
      <c r="BM538" s="12"/>
      <c r="BN538" s="12"/>
      <c r="BO538" s="12"/>
      <c r="BP538" s="12"/>
      <c r="BQ538" s="12"/>
      <c r="BR538" s="12"/>
      <c r="BS538" s="12"/>
      <c r="BT538" s="12"/>
      <c r="BU538" s="12"/>
      <c r="BV538" s="12"/>
      <c r="BW538" s="12"/>
      <c r="BX538" s="12"/>
      <c r="BY538" s="12"/>
      <c r="BZ538" s="12"/>
      <c r="CA538" s="12"/>
      <c r="CB538" s="12"/>
      <c r="CC538" s="12"/>
    </row>
    <row r="539" spans="1:81" ht="15.75" x14ac:dyDescent="0.25">
      <c r="A539" s="20"/>
      <c r="B539" s="29"/>
      <c r="C539" s="29"/>
      <c r="D539" s="29"/>
      <c r="E539" s="29"/>
      <c r="F539" s="26"/>
      <c r="G539" s="13"/>
      <c r="H539" s="20"/>
      <c r="I539" s="22"/>
      <c r="J539" s="22"/>
      <c r="K539" s="22"/>
      <c r="L539" s="22"/>
      <c r="M539" s="24"/>
      <c r="N539" s="22"/>
      <c r="O539" s="20"/>
      <c r="P539" s="12"/>
      <c r="Q539" s="12"/>
      <c r="R539" s="12"/>
      <c r="S539" s="12"/>
      <c r="T539" s="12"/>
      <c r="U539" s="12"/>
      <c r="V539" s="12"/>
      <c r="W539" s="12"/>
      <c r="X539" s="12"/>
      <c r="Y539" s="12"/>
      <c r="Z539" s="12"/>
      <c r="AA539" s="12"/>
      <c r="AB539" s="12"/>
      <c r="AC539" s="12"/>
      <c r="AD539" s="12"/>
      <c r="AE539" s="12"/>
      <c r="AF539" s="12"/>
      <c r="AG539" s="12"/>
      <c r="AH539" s="12"/>
      <c r="AI539" s="12"/>
      <c r="AJ539" s="12"/>
      <c r="AK539" s="12"/>
      <c r="AL539" s="12"/>
      <c r="AM539" s="12"/>
      <c r="AN539" s="12"/>
      <c r="AO539" s="12"/>
      <c r="AP539" s="12"/>
      <c r="AQ539" s="12"/>
      <c r="AR539" s="12"/>
      <c r="AS539" s="12"/>
      <c r="AT539" s="12"/>
      <c r="AU539" s="12"/>
      <c r="AV539" s="12"/>
      <c r="AW539" s="12"/>
      <c r="AX539" s="12"/>
      <c r="AY539" s="12"/>
      <c r="AZ539" s="12"/>
      <c r="BA539" s="12"/>
      <c r="BB539" s="12"/>
      <c r="BC539" s="12"/>
      <c r="BD539" s="12"/>
      <c r="BE539" s="12"/>
      <c r="BF539" s="12"/>
      <c r="BG539" s="12"/>
      <c r="BH539" s="12"/>
      <c r="BI539" s="12"/>
      <c r="BJ539" s="12"/>
      <c r="BK539" s="12"/>
      <c r="BL539" s="12"/>
      <c r="BM539" s="12"/>
      <c r="BN539" s="12"/>
      <c r="BO539" s="12"/>
      <c r="BP539" s="12"/>
      <c r="BQ539" s="12"/>
      <c r="BR539" s="12"/>
      <c r="BS539" s="12"/>
      <c r="BT539" s="12"/>
      <c r="BU539" s="12"/>
      <c r="BV539" s="12"/>
      <c r="BW539" s="12"/>
      <c r="BX539" s="12"/>
      <c r="BY539" s="12"/>
      <c r="BZ539" s="12"/>
      <c r="CA539" s="12"/>
      <c r="CB539" s="12"/>
      <c r="CC539" s="12"/>
    </row>
    <row r="540" spans="1:81" ht="15.75" x14ac:dyDescent="0.25">
      <c r="A540" s="20"/>
      <c r="B540" s="29"/>
      <c r="C540" s="29"/>
      <c r="D540" s="29"/>
      <c r="E540" s="29"/>
      <c r="F540" s="26"/>
      <c r="G540" s="13"/>
      <c r="H540" s="20"/>
      <c r="I540" s="22"/>
      <c r="J540" s="22"/>
      <c r="K540" s="22"/>
      <c r="L540" s="22"/>
      <c r="M540" s="24"/>
      <c r="N540" s="22"/>
      <c r="O540" s="20"/>
      <c r="P540" s="12"/>
      <c r="Q540" s="12"/>
      <c r="R540" s="12"/>
      <c r="S540" s="12"/>
      <c r="T540" s="12"/>
      <c r="U540" s="12"/>
      <c r="V540" s="12"/>
      <c r="W540" s="12"/>
      <c r="X540" s="12"/>
      <c r="Y540" s="12"/>
      <c r="Z540" s="12"/>
      <c r="AA540" s="12"/>
      <c r="AB540" s="12"/>
      <c r="AC540" s="12"/>
      <c r="AD540" s="12"/>
      <c r="AE540" s="12"/>
      <c r="AF540" s="12"/>
      <c r="AG540" s="12"/>
      <c r="AH540" s="12"/>
      <c r="AI540" s="12"/>
      <c r="AJ540" s="12"/>
      <c r="AK540" s="12"/>
      <c r="AL540" s="12"/>
      <c r="AM540" s="12"/>
      <c r="AN540" s="12"/>
      <c r="AO540" s="12"/>
      <c r="AP540" s="12"/>
      <c r="AQ540" s="12"/>
      <c r="AR540" s="12"/>
      <c r="AS540" s="12"/>
      <c r="AT540" s="12"/>
      <c r="AU540" s="12"/>
      <c r="AV540" s="12"/>
      <c r="AW540" s="12"/>
      <c r="AX540" s="12"/>
      <c r="AY540" s="12"/>
      <c r="AZ540" s="12"/>
      <c r="BA540" s="12"/>
      <c r="BB540" s="12"/>
      <c r="BC540" s="12"/>
      <c r="BD540" s="12"/>
      <c r="BE540" s="12"/>
      <c r="BF540" s="12"/>
      <c r="BG540" s="12"/>
      <c r="BH540" s="12"/>
      <c r="BI540" s="12"/>
      <c r="BJ540" s="12"/>
      <c r="BK540" s="12"/>
      <c r="BL540" s="12"/>
      <c r="BM540" s="12"/>
      <c r="BN540" s="12"/>
      <c r="BO540" s="12"/>
      <c r="BP540" s="12"/>
      <c r="BQ540" s="12"/>
      <c r="BR540" s="12"/>
      <c r="BS540" s="12"/>
      <c r="BT540" s="12"/>
      <c r="BU540" s="12"/>
      <c r="BV540" s="12"/>
      <c r="BW540" s="12"/>
      <c r="BX540" s="12"/>
      <c r="BY540" s="12"/>
      <c r="BZ540" s="12"/>
      <c r="CA540" s="12"/>
      <c r="CB540" s="12"/>
      <c r="CC540" s="12"/>
    </row>
    <row r="541" spans="1:81" ht="15.75" x14ac:dyDescent="0.25">
      <c r="A541" s="20"/>
      <c r="B541" s="29"/>
      <c r="C541" s="29"/>
      <c r="D541" s="29"/>
      <c r="E541" s="29"/>
      <c r="F541" s="26"/>
      <c r="G541" s="13"/>
      <c r="H541" s="20"/>
      <c r="I541" s="22"/>
      <c r="J541" s="22"/>
      <c r="K541" s="22"/>
      <c r="L541" s="22"/>
      <c r="M541" s="24"/>
      <c r="N541" s="22"/>
      <c r="O541" s="20"/>
      <c r="P541" s="12"/>
      <c r="Q541" s="12"/>
      <c r="R541" s="12"/>
      <c r="S541" s="12"/>
      <c r="T541" s="12"/>
      <c r="U541" s="12"/>
      <c r="V541" s="12"/>
      <c r="W541" s="12"/>
      <c r="X541" s="12"/>
      <c r="Y541" s="12"/>
      <c r="Z541" s="12"/>
      <c r="AA541" s="12"/>
      <c r="AB541" s="12"/>
      <c r="AC541" s="12"/>
      <c r="AD541" s="12"/>
      <c r="AE541" s="12"/>
      <c r="AF541" s="12"/>
      <c r="AG541" s="12"/>
      <c r="AH541" s="12"/>
      <c r="AI541" s="12"/>
      <c r="AJ541" s="12"/>
      <c r="AK541" s="12"/>
      <c r="AL541" s="12"/>
      <c r="AM541" s="12"/>
      <c r="AN541" s="12"/>
      <c r="AO541" s="12"/>
      <c r="AP541" s="12"/>
      <c r="AQ541" s="12"/>
      <c r="AR541" s="12"/>
      <c r="AS541" s="12"/>
      <c r="AT541" s="12"/>
      <c r="AU541" s="12"/>
      <c r="AV541" s="12"/>
      <c r="AW541" s="12"/>
      <c r="AX541" s="12"/>
      <c r="AY541" s="12"/>
      <c r="AZ541" s="12"/>
      <c r="BA541" s="12"/>
      <c r="BB541" s="12"/>
      <c r="BC541" s="12"/>
      <c r="BD541" s="12"/>
      <c r="BE541" s="12"/>
      <c r="BF541" s="12"/>
      <c r="BG541" s="12"/>
      <c r="BH541" s="12"/>
      <c r="BI541" s="12"/>
      <c r="BJ541" s="12"/>
      <c r="BK541" s="12"/>
      <c r="BL541" s="12"/>
      <c r="BM541" s="12"/>
      <c r="BN541" s="12"/>
      <c r="BO541" s="12"/>
      <c r="BP541" s="12"/>
      <c r="BQ541" s="12"/>
      <c r="BR541" s="12"/>
      <c r="BS541" s="12"/>
      <c r="BT541" s="12"/>
      <c r="BU541" s="12"/>
      <c r="BV541" s="12"/>
      <c r="BW541" s="12"/>
      <c r="BX541" s="12"/>
      <c r="BY541" s="12"/>
      <c r="BZ541" s="12"/>
      <c r="CA541" s="12"/>
      <c r="CB541" s="12"/>
      <c r="CC541" s="12"/>
    </row>
    <row r="542" spans="1:81" ht="15.75" x14ac:dyDescent="0.25">
      <c r="A542" s="20"/>
      <c r="B542" s="29"/>
      <c r="C542" s="29"/>
      <c r="D542" s="29"/>
      <c r="E542" s="29"/>
      <c r="F542" s="26"/>
      <c r="G542" s="13"/>
      <c r="H542" s="20"/>
      <c r="I542" s="22"/>
      <c r="J542" s="22"/>
      <c r="K542" s="22"/>
      <c r="L542" s="22"/>
      <c r="M542" s="24"/>
      <c r="N542" s="22"/>
      <c r="O542" s="20"/>
      <c r="P542" s="12"/>
      <c r="Q542" s="12"/>
      <c r="R542" s="12"/>
      <c r="S542" s="12"/>
      <c r="T542" s="12"/>
      <c r="U542" s="12"/>
      <c r="V542" s="12"/>
      <c r="W542" s="12"/>
      <c r="X542" s="12"/>
      <c r="Y542" s="12"/>
      <c r="Z542" s="12"/>
      <c r="AA542" s="12"/>
      <c r="AB542" s="12"/>
      <c r="AC542" s="12"/>
      <c r="AD542" s="12"/>
      <c r="AE542" s="12"/>
      <c r="AF542" s="12"/>
      <c r="AG542" s="12"/>
      <c r="AH542" s="12"/>
      <c r="AI542" s="12"/>
      <c r="AJ542" s="12"/>
      <c r="AK542" s="12"/>
      <c r="AL542" s="12"/>
      <c r="AM542" s="12"/>
      <c r="AN542" s="12"/>
      <c r="AO542" s="12"/>
      <c r="AP542" s="12"/>
      <c r="AQ542" s="12"/>
      <c r="AR542" s="12"/>
      <c r="AS542" s="12"/>
      <c r="AT542" s="12"/>
      <c r="AU542" s="12"/>
      <c r="AV542" s="12"/>
      <c r="AW542" s="12"/>
      <c r="AX542" s="12"/>
      <c r="AY542" s="12"/>
      <c r="AZ542" s="12"/>
      <c r="BA542" s="12"/>
      <c r="BB542" s="12"/>
      <c r="BC542" s="12"/>
      <c r="BD542" s="12"/>
      <c r="BE542" s="12"/>
      <c r="BF542" s="12"/>
      <c r="BG542" s="12"/>
      <c r="BH542" s="12"/>
      <c r="BI542" s="12"/>
      <c r="BJ542" s="12"/>
      <c r="BK542" s="12"/>
      <c r="BL542" s="12"/>
      <c r="BM542" s="12"/>
      <c r="BN542" s="12"/>
      <c r="BO542" s="12"/>
      <c r="BP542" s="12"/>
      <c r="BQ542" s="12"/>
      <c r="BR542" s="12"/>
      <c r="BS542" s="12"/>
      <c r="BT542" s="12"/>
      <c r="BU542" s="12"/>
      <c r="BV542" s="12"/>
      <c r="BW542" s="12"/>
      <c r="BX542" s="12"/>
      <c r="BY542" s="12"/>
      <c r="BZ542" s="12"/>
      <c r="CA542" s="12"/>
      <c r="CB542" s="12"/>
      <c r="CC542" s="12"/>
    </row>
    <row r="543" spans="1:81" ht="15.75" x14ac:dyDescent="0.25">
      <c r="A543" s="20"/>
      <c r="B543" s="29"/>
      <c r="C543" s="29"/>
      <c r="D543" s="29"/>
      <c r="E543" s="29"/>
      <c r="F543" s="26"/>
      <c r="G543" s="13"/>
      <c r="H543" s="20"/>
      <c r="I543" s="22"/>
      <c r="J543" s="22"/>
      <c r="K543" s="22"/>
      <c r="L543" s="22"/>
      <c r="M543" s="24"/>
      <c r="N543" s="22"/>
      <c r="O543" s="20"/>
      <c r="P543" s="12"/>
      <c r="Q543" s="12"/>
      <c r="R543" s="12"/>
      <c r="S543" s="12"/>
      <c r="T543" s="12"/>
      <c r="U543" s="12"/>
      <c r="V543" s="12"/>
      <c r="W543" s="12"/>
      <c r="X543" s="12"/>
      <c r="Y543" s="12"/>
      <c r="Z543" s="12"/>
      <c r="AA543" s="12"/>
      <c r="AB543" s="12"/>
      <c r="AC543" s="12"/>
      <c r="AD543" s="12"/>
      <c r="AE543" s="12"/>
      <c r="AF543" s="12"/>
      <c r="AG543" s="12"/>
      <c r="AH543" s="12"/>
      <c r="AI543" s="12"/>
      <c r="AJ543" s="12"/>
      <c r="AK543" s="12"/>
      <c r="AL543" s="12"/>
      <c r="AM543" s="12"/>
      <c r="AN543" s="12"/>
      <c r="AO543" s="12"/>
      <c r="AP543" s="12"/>
      <c r="AQ543" s="12"/>
      <c r="AR543" s="12"/>
      <c r="AS543" s="12"/>
      <c r="AT543" s="12"/>
      <c r="AU543" s="12"/>
      <c r="AV543" s="12"/>
      <c r="AW543" s="12"/>
      <c r="AX543" s="12"/>
      <c r="AY543" s="12"/>
      <c r="AZ543" s="12"/>
      <c r="BA543" s="12"/>
      <c r="BB543" s="12"/>
      <c r="BC543" s="12"/>
      <c r="BD543" s="12"/>
      <c r="BE543" s="12"/>
      <c r="BF543" s="12"/>
      <c r="BG543" s="12"/>
      <c r="BH543" s="12"/>
      <c r="BI543" s="12"/>
      <c r="BJ543" s="12"/>
      <c r="BK543" s="12"/>
      <c r="BL543" s="12"/>
      <c r="BM543" s="12"/>
      <c r="BN543" s="12"/>
      <c r="BO543" s="12"/>
      <c r="BP543" s="12"/>
      <c r="BQ543" s="12"/>
      <c r="BR543" s="12"/>
      <c r="BS543" s="12"/>
      <c r="BT543" s="12"/>
      <c r="BU543" s="12"/>
      <c r="BV543" s="12"/>
      <c r="BW543" s="12"/>
      <c r="BX543" s="12"/>
      <c r="BY543" s="12"/>
      <c r="BZ543" s="12"/>
      <c r="CA543" s="12"/>
      <c r="CB543" s="12"/>
      <c r="CC543" s="12"/>
    </row>
    <row r="544" spans="1:81" ht="15.75" x14ac:dyDescent="0.25">
      <c r="A544" s="20"/>
      <c r="B544" s="29"/>
      <c r="C544" s="29"/>
      <c r="D544" s="29"/>
      <c r="E544" s="29"/>
      <c r="F544" s="26"/>
      <c r="G544" s="13"/>
      <c r="H544" s="20"/>
      <c r="I544" s="22"/>
      <c r="J544" s="22"/>
      <c r="K544" s="22"/>
      <c r="L544" s="22"/>
      <c r="M544" s="24"/>
      <c r="N544" s="22"/>
      <c r="O544" s="20"/>
      <c r="P544" s="12"/>
      <c r="Q544" s="12"/>
      <c r="R544" s="12"/>
      <c r="S544" s="12"/>
      <c r="T544" s="12"/>
      <c r="U544" s="12"/>
      <c r="V544" s="12"/>
      <c r="W544" s="12"/>
      <c r="X544" s="12"/>
      <c r="Y544" s="12"/>
      <c r="Z544" s="12"/>
      <c r="AA544" s="12"/>
      <c r="AB544" s="12"/>
      <c r="AC544" s="12"/>
      <c r="AD544" s="12"/>
      <c r="AE544" s="12"/>
      <c r="AF544" s="12"/>
      <c r="AG544" s="12"/>
      <c r="AH544" s="12"/>
      <c r="AI544" s="12"/>
      <c r="AJ544" s="12"/>
      <c r="AK544" s="12"/>
      <c r="AL544" s="12"/>
      <c r="AM544" s="12"/>
      <c r="AN544" s="12"/>
      <c r="AO544" s="12"/>
      <c r="AP544" s="12"/>
      <c r="AQ544" s="12"/>
      <c r="AR544" s="12"/>
      <c r="AS544" s="12"/>
      <c r="AT544" s="12"/>
      <c r="AU544" s="12"/>
      <c r="AV544" s="12"/>
      <c r="AW544" s="12"/>
      <c r="AX544" s="12"/>
      <c r="AY544" s="12"/>
      <c r="AZ544" s="12"/>
      <c r="BA544" s="12"/>
      <c r="BB544" s="12"/>
      <c r="BC544" s="12"/>
      <c r="BD544" s="12"/>
      <c r="BE544" s="12"/>
      <c r="BF544" s="12"/>
      <c r="BG544" s="12"/>
      <c r="BH544" s="12"/>
      <c r="BI544" s="12"/>
      <c r="BJ544" s="12"/>
      <c r="BK544" s="12"/>
      <c r="BL544" s="12"/>
      <c r="BM544" s="12"/>
      <c r="BN544" s="12"/>
      <c r="BO544" s="12"/>
      <c r="BP544" s="12"/>
      <c r="BQ544" s="12"/>
      <c r="BR544" s="12"/>
      <c r="BS544" s="12"/>
      <c r="BT544" s="12"/>
      <c r="BU544" s="12"/>
      <c r="BV544" s="12"/>
      <c r="BW544" s="12"/>
      <c r="BX544" s="12"/>
      <c r="BY544" s="12"/>
      <c r="BZ544" s="12"/>
      <c r="CA544" s="12"/>
      <c r="CB544" s="12"/>
      <c r="CC544" s="12"/>
    </row>
    <row r="545" spans="1:81" ht="15.75" x14ac:dyDescent="0.25">
      <c r="A545" s="20"/>
      <c r="B545" s="29"/>
      <c r="C545" s="29"/>
      <c r="D545" s="29"/>
      <c r="E545" s="29"/>
      <c r="F545" s="26"/>
      <c r="G545" s="13"/>
      <c r="H545" s="20"/>
      <c r="I545" s="22"/>
      <c r="J545" s="22"/>
      <c r="K545" s="22"/>
      <c r="L545" s="22"/>
      <c r="M545" s="24"/>
      <c r="N545" s="22"/>
      <c r="O545" s="20"/>
      <c r="P545" s="12"/>
      <c r="Q545" s="12"/>
      <c r="R545" s="12"/>
      <c r="S545" s="12"/>
      <c r="T545" s="12"/>
      <c r="U545" s="12"/>
      <c r="V545" s="12"/>
      <c r="W545" s="12"/>
      <c r="X545" s="12"/>
      <c r="Y545" s="12"/>
      <c r="Z545" s="12"/>
      <c r="AA545" s="12"/>
      <c r="AB545" s="12"/>
      <c r="AC545" s="12"/>
      <c r="AD545" s="12"/>
      <c r="AE545" s="12"/>
      <c r="AF545" s="12"/>
      <c r="AG545" s="12"/>
      <c r="AH545" s="12"/>
      <c r="AI545" s="12"/>
      <c r="AJ545" s="12"/>
      <c r="AK545" s="12"/>
      <c r="AL545" s="12"/>
      <c r="AM545" s="12"/>
      <c r="AN545" s="12"/>
      <c r="AO545" s="12"/>
      <c r="AP545" s="12"/>
      <c r="AQ545" s="12"/>
      <c r="AR545" s="12"/>
      <c r="AS545" s="12"/>
      <c r="AT545" s="12"/>
      <c r="AU545" s="12"/>
      <c r="AV545" s="12"/>
      <c r="AW545" s="12"/>
      <c r="AX545" s="12"/>
      <c r="AY545" s="12"/>
      <c r="AZ545" s="12"/>
      <c r="BA545" s="12"/>
      <c r="BB545" s="12"/>
      <c r="BC545" s="12"/>
      <c r="BD545" s="12"/>
      <c r="BE545" s="12"/>
      <c r="BF545" s="12"/>
      <c r="BG545" s="12"/>
      <c r="BH545" s="12"/>
      <c r="BI545" s="12"/>
      <c r="BJ545" s="12"/>
      <c r="BK545" s="12"/>
      <c r="BL545" s="12"/>
      <c r="BM545" s="12"/>
      <c r="BN545" s="12"/>
      <c r="BO545" s="12"/>
      <c r="BP545" s="12"/>
      <c r="BQ545" s="12"/>
      <c r="BR545" s="12"/>
      <c r="BS545" s="12"/>
      <c r="BT545" s="12"/>
      <c r="BU545" s="12"/>
      <c r="BV545" s="12"/>
      <c r="BW545" s="12"/>
      <c r="BX545" s="12"/>
      <c r="BY545" s="12"/>
      <c r="BZ545" s="12"/>
      <c r="CA545" s="12"/>
      <c r="CB545" s="12"/>
      <c r="CC545" s="12"/>
    </row>
    <row r="546" spans="1:81" ht="15.75" x14ac:dyDescent="0.25">
      <c r="A546" s="20"/>
      <c r="B546" s="29"/>
      <c r="C546" s="29"/>
      <c r="D546" s="29"/>
      <c r="E546" s="29"/>
      <c r="F546" s="26"/>
      <c r="G546" s="13"/>
      <c r="H546" s="20"/>
      <c r="I546" s="22"/>
      <c r="J546" s="22"/>
      <c r="K546" s="22"/>
      <c r="L546" s="22"/>
      <c r="M546" s="24"/>
      <c r="N546" s="22"/>
      <c r="O546" s="20"/>
      <c r="P546" s="12"/>
      <c r="Q546" s="12"/>
      <c r="R546" s="12"/>
      <c r="S546" s="12"/>
      <c r="T546" s="12"/>
      <c r="U546" s="12"/>
      <c r="V546" s="12"/>
      <c r="W546" s="12"/>
      <c r="X546" s="12"/>
      <c r="Y546" s="12"/>
      <c r="Z546" s="12"/>
      <c r="AA546" s="12"/>
      <c r="AB546" s="12"/>
      <c r="AC546" s="12"/>
      <c r="AD546" s="12"/>
      <c r="AE546" s="12"/>
      <c r="AF546" s="12"/>
      <c r="AG546" s="12"/>
      <c r="AH546" s="12"/>
      <c r="AI546" s="12"/>
      <c r="AJ546" s="12"/>
      <c r="AK546" s="12"/>
      <c r="AL546" s="12"/>
      <c r="AM546" s="12"/>
      <c r="AN546" s="12"/>
      <c r="AO546" s="12"/>
      <c r="AP546" s="12"/>
      <c r="AQ546" s="12"/>
      <c r="AR546" s="12"/>
      <c r="AS546" s="12"/>
      <c r="AT546" s="12"/>
      <c r="AU546" s="12"/>
      <c r="AV546" s="12"/>
      <c r="AW546" s="12"/>
      <c r="AX546" s="12"/>
      <c r="AY546" s="12"/>
      <c r="AZ546" s="12"/>
      <c r="BA546" s="12"/>
      <c r="BB546" s="12"/>
      <c r="BC546" s="12"/>
      <c r="BD546" s="12"/>
      <c r="BE546" s="12"/>
      <c r="BF546" s="12"/>
      <c r="BG546" s="12"/>
      <c r="BH546" s="12"/>
      <c r="BI546" s="12"/>
      <c r="BJ546" s="12"/>
      <c r="BK546" s="12"/>
      <c r="BL546" s="12"/>
      <c r="BM546" s="12"/>
      <c r="BN546" s="12"/>
      <c r="BO546" s="12"/>
      <c r="BP546" s="12"/>
      <c r="BQ546" s="12"/>
      <c r="BR546" s="12"/>
      <c r="BS546" s="12"/>
      <c r="BT546" s="12"/>
      <c r="BU546" s="12"/>
      <c r="BV546" s="12"/>
      <c r="BW546" s="12"/>
      <c r="BX546" s="12"/>
      <c r="BY546" s="12"/>
      <c r="BZ546" s="12"/>
      <c r="CA546" s="12"/>
      <c r="CB546" s="12"/>
      <c r="CC546" s="12"/>
    </row>
    <row r="547" spans="1:81" ht="15.75" x14ac:dyDescent="0.25">
      <c r="A547" s="20"/>
      <c r="B547" s="29"/>
      <c r="C547" s="29"/>
      <c r="D547" s="29"/>
      <c r="E547" s="29"/>
      <c r="F547" s="26"/>
      <c r="G547" s="13"/>
      <c r="H547" s="20"/>
      <c r="I547" s="22"/>
      <c r="J547" s="22"/>
      <c r="K547" s="22"/>
      <c r="L547" s="22"/>
      <c r="M547" s="24"/>
      <c r="N547" s="22"/>
      <c r="O547" s="20"/>
      <c r="P547" s="12"/>
      <c r="Q547" s="12"/>
      <c r="R547" s="12"/>
      <c r="S547" s="12"/>
      <c r="T547" s="12"/>
      <c r="U547" s="12"/>
      <c r="V547" s="12"/>
      <c r="W547" s="12"/>
      <c r="X547" s="12"/>
      <c r="Y547" s="12"/>
      <c r="Z547" s="12"/>
      <c r="AA547" s="12"/>
      <c r="AB547" s="12"/>
      <c r="AC547" s="12"/>
      <c r="AD547" s="12"/>
      <c r="AE547" s="12"/>
      <c r="AF547" s="12"/>
      <c r="AG547" s="12"/>
      <c r="AH547" s="12"/>
      <c r="AI547" s="12"/>
      <c r="AJ547" s="12"/>
      <c r="AK547" s="12"/>
      <c r="AL547" s="12"/>
      <c r="AM547" s="12"/>
      <c r="AN547" s="12"/>
      <c r="AO547" s="12"/>
      <c r="AP547" s="12"/>
      <c r="AQ547" s="12"/>
      <c r="AR547" s="12"/>
      <c r="AS547" s="12"/>
      <c r="AT547" s="12"/>
      <c r="AU547" s="12"/>
      <c r="AV547" s="12"/>
      <c r="AW547" s="12"/>
      <c r="AX547" s="12"/>
      <c r="AY547" s="12"/>
      <c r="AZ547" s="12"/>
      <c r="BA547" s="12"/>
      <c r="BB547" s="12"/>
      <c r="BC547" s="12"/>
      <c r="BD547" s="12"/>
      <c r="BE547" s="12"/>
      <c r="BF547" s="12"/>
      <c r="BG547" s="12"/>
      <c r="BH547" s="12"/>
      <c r="BI547" s="12"/>
      <c r="BJ547" s="12"/>
      <c r="BK547" s="12"/>
      <c r="BL547" s="12"/>
      <c r="BM547" s="12"/>
      <c r="BN547" s="12"/>
      <c r="BO547" s="12"/>
      <c r="BP547" s="12"/>
      <c r="BQ547" s="12"/>
      <c r="BR547" s="12"/>
      <c r="BS547" s="12"/>
      <c r="BT547" s="12"/>
      <c r="BU547" s="12"/>
      <c r="BV547" s="12"/>
      <c r="BW547" s="12"/>
      <c r="BX547" s="12"/>
      <c r="BY547" s="12"/>
      <c r="BZ547" s="12"/>
      <c r="CA547" s="12"/>
      <c r="CB547" s="12"/>
      <c r="CC547" s="12"/>
    </row>
    <row r="548" spans="1:81" ht="15.75" x14ac:dyDescent="0.25">
      <c r="A548" s="20"/>
      <c r="B548" s="29"/>
      <c r="C548" s="29"/>
      <c r="D548" s="29"/>
      <c r="E548" s="29"/>
      <c r="F548" s="26"/>
      <c r="G548" s="13"/>
      <c r="H548" s="20"/>
      <c r="I548" s="22"/>
      <c r="J548" s="22"/>
      <c r="K548" s="22"/>
      <c r="L548" s="22"/>
      <c r="M548" s="24"/>
      <c r="N548" s="22"/>
      <c r="O548" s="20"/>
      <c r="P548" s="12"/>
      <c r="Q548" s="12"/>
      <c r="R548" s="12"/>
      <c r="S548" s="12"/>
      <c r="T548" s="12"/>
      <c r="U548" s="12"/>
      <c r="V548" s="12"/>
      <c r="W548" s="12"/>
      <c r="X548" s="12"/>
      <c r="Y548" s="12"/>
      <c r="Z548" s="12"/>
      <c r="AA548" s="12"/>
      <c r="AB548" s="12"/>
      <c r="AC548" s="12"/>
      <c r="AD548" s="12"/>
      <c r="AE548" s="12"/>
      <c r="AF548" s="12"/>
      <c r="AG548" s="12"/>
      <c r="AH548" s="12"/>
      <c r="AI548" s="12"/>
      <c r="AJ548" s="12"/>
      <c r="AK548" s="12"/>
      <c r="AL548" s="12"/>
      <c r="AM548" s="12"/>
      <c r="AN548" s="12"/>
      <c r="AO548" s="12"/>
      <c r="AP548" s="12"/>
      <c r="AQ548" s="12"/>
      <c r="AR548" s="12"/>
      <c r="AS548" s="12"/>
      <c r="AT548" s="12"/>
      <c r="AU548" s="12"/>
      <c r="AV548" s="12"/>
      <c r="AW548" s="12"/>
      <c r="AX548" s="12"/>
      <c r="AY548" s="12"/>
      <c r="AZ548" s="12"/>
      <c r="BA548" s="12"/>
      <c r="BB548" s="12"/>
      <c r="BC548" s="12"/>
      <c r="BD548" s="12"/>
      <c r="BE548" s="12"/>
      <c r="BF548" s="12"/>
      <c r="BG548" s="12"/>
      <c r="BH548" s="12"/>
      <c r="BI548" s="12"/>
      <c r="BJ548" s="12"/>
      <c r="BK548" s="12"/>
      <c r="BL548" s="12"/>
      <c r="BM548" s="12"/>
      <c r="BN548" s="12"/>
      <c r="BO548" s="12"/>
      <c r="BP548" s="12"/>
      <c r="BQ548" s="12"/>
      <c r="BR548" s="12"/>
      <c r="BS548" s="12"/>
      <c r="BT548" s="12"/>
      <c r="BU548" s="12"/>
      <c r="BV548" s="12"/>
      <c r="BW548" s="12"/>
      <c r="BX548" s="12"/>
      <c r="BY548" s="12"/>
      <c r="BZ548" s="12"/>
      <c r="CA548" s="12"/>
      <c r="CB548" s="12"/>
      <c r="CC548" s="12"/>
    </row>
    <row r="549" spans="1:81" ht="15.75" x14ac:dyDescent="0.25">
      <c r="A549" s="20"/>
      <c r="B549" s="29"/>
      <c r="C549" s="29"/>
      <c r="D549" s="29"/>
      <c r="E549" s="29"/>
      <c r="F549" s="26"/>
      <c r="G549" s="13"/>
      <c r="H549" s="20"/>
      <c r="I549" s="22"/>
      <c r="J549" s="22"/>
      <c r="K549" s="22"/>
      <c r="L549" s="22"/>
      <c r="M549" s="24"/>
      <c r="N549" s="22"/>
      <c r="O549" s="20"/>
      <c r="P549" s="12"/>
      <c r="Q549" s="12"/>
      <c r="R549" s="12"/>
      <c r="S549" s="12"/>
      <c r="T549" s="12"/>
      <c r="U549" s="12"/>
      <c r="V549" s="12"/>
      <c r="W549" s="12"/>
      <c r="X549" s="12"/>
      <c r="Y549" s="12"/>
      <c r="Z549" s="12"/>
      <c r="AA549" s="12"/>
      <c r="AB549" s="12"/>
      <c r="AC549" s="12"/>
      <c r="AD549" s="12"/>
      <c r="AE549" s="12"/>
      <c r="AF549" s="12"/>
      <c r="AG549" s="12"/>
      <c r="AH549" s="12"/>
      <c r="AI549" s="12"/>
      <c r="AJ549" s="12"/>
      <c r="AK549" s="12"/>
      <c r="AL549" s="12"/>
      <c r="AM549" s="12"/>
      <c r="AN549" s="12"/>
      <c r="AO549" s="12"/>
      <c r="AP549" s="12"/>
      <c r="AQ549" s="12"/>
      <c r="AR549" s="12"/>
      <c r="AS549" s="12"/>
      <c r="AT549" s="12"/>
      <c r="AU549" s="12"/>
      <c r="AV549" s="12"/>
      <c r="AW549" s="12"/>
      <c r="AX549" s="12"/>
      <c r="AY549" s="12"/>
      <c r="AZ549" s="12"/>
      <c r="BA549" s="12"/>
      <c r="BB549" s="12"/>
      <c r="BC549" s="12"/>
      <c r="BD549" s="12"/>
      <c r="BE549" s="12"/>
      <c r="BF549" s="12"/>
      <c r="BG549" s="12"/>
      <c r="BH549" s="12"/>
      <c r="BI549" s="12"/>
      <c r="BJ549" s="12"/>
      <c r="BK549" s="12"/>
      <c r="BL549" s="12"/>
      <c r="BM549" s="12"/>
      <c r="BN549" s="12"/>
      <c r="BO549" s="12"/>
      <c r="BP549" s="12"/>
      <c r="BQ549" s="12"/>
      <c r="BR549" s="12"/>
      <c r="BS549" s="12"/>
      <c r="BT549" s="12"/>
      <c r="BU549" s="12"/>
      <c r="BV549" s="12"/>
      <c r="BW549" s="12"/>
      <c r="BX549" s="12"/>
      <c r="BY549" s="12"/>
      <c r="BZ549" s="12"/>
      <c r="CA549" s="12"/>
      <c r="CB549" s="12"/>
      <c r="CC549" s="12"/>
    </row>
    <row r="550" spans="1:81" ht="15.75" x14ac:dyDescent="0.25">
      <c r="A550" s="20"/>
      <c r="B550" s="29"/>
      <c r="C550" s="29"/>
      <c r="D550" s="29"/>
      <c r="E550" s="29"/>
      <c r="F550" s="26"/>
      <c r="G550" s="13"/>
      <c r="H550" s="20"/>
      <c r="I550" s="22"/>
      <c r="J550" s="22"/>
      <c r="K550" s="22"/>
      <c r="L550" s="22"/>
      <c r="M550" s="24"/>
      <c r="N550" s="22"/>
      <c r="O550" s="20"/>
      <c r="P550" s="12"/>
      <c r="Q550" s="12"/>
      <c r="R550" s="12"/>
      <c r="S550" s="12"/>
      <c r="T550" s="12"/>
      <c r="U550" s="12"/>
      <c r="V550" s="12"/>
      <c r="W550" s="12"/>
      <c r="X550" s="12"/>
      <c r="Y550" s="12"/>
      <c r="Z550" s="12"/>
      <c r="AA550" s="12"/>
      <c r="AB550" s="12"/>
      <c r="AC550" s="12"/>
      <c r="AD550" s="12"/>
      <c r="AE550" s="12"/>
      <c r="AF550" s="12"/>
      <c r="AG550" s="12"/>
      <c r="AH550" s="12"/>
      <c r="AI550" s="12"/>
      <c r="AJ550" s="12"/>
      <c r="AK550" s="12"/>
      <c r="AL550" s="12"/>
      <c r="AM550" s="12"/>
      <c r="AN550" s="12"/>
      <c r="AO550" s="12"/>
      <c r="AP550" s="12"/>
      <c r="AQ550" s="12"/>
      <c r="AR550" s="12"/>
      <c r="AS550" s="12"/>
      <c r="AT550" s="12"/>
      <c r="AU550" s="12"/>
      <c r="AV550" s="12"/>
      <c r="AW550" s="12"/>
      <c r="AX550" s="12"/>
      <c r="AY550" s="12"/>
      <c r="AZ550" s="12"/>
      <c r="BA550" s="12"/>
      <c r="BB550" s="12"/>
      <c r="BC550" s="12"/>
      <c r="BD550" s="12"/>
      <c r="BE550" s="12"/>
      <c r="BF550" s="12"/>
      <c r="BG550" s="12"/>
      <c r="BH550" s="12"/>
      <c r="BI550" s="12"/>
      <c r="BJ550" s="12"/>
      <c r="BK550" s="12"/>
      <c r="BL550" s="12"/>
      <c r="BM550" s="12"/>
      <c r="BN550" s="12"/>
      <c r="BO550" s="12"/>
      <c r="BP550" s="12"/>
      <c r="BQ550" s="12"/>
      <c r="BR550" s="12"/>
      <c r="BS550" s="12"/>
      <c r="BT550" s="12"/>
      <c r="BU550" s="12"/>
      <c r="BV550" s="12"/>
      <c r="BW550" s="12"/>
      <c r="BX550" s="12"/>
      <c r="BY550" s="12"/>
      <c r="BZ550" s="12"/>
      <c r="CA550" s="12"/>
      <c r="CB550" s="12"/>
      <c r="CC550" s="12"/>
    </row>
    <row r="551" spans="1:81" ht="15.75" x14ac:dyDescent="0.25">
      <c r="A551" s="20"/>
      <c r="B551" s="29"/>
      <c r="C551" s="29"/>
      <c r="D551" s="29"/>
      <c r="E551" s="29"/>
      <c r="F551" s="26"/>
      <c r="G551" s="13"/>
      <c r="H551" s="20"/>
      <c r="I551" s="22"/>
      <c r="J551" s="22"/>
      <c r="K551" s="22"/>
      <c r="L551" s="22"/>
      <c r="M551" s="24"/>
      <c r="N551" s="22"/>
      <c r="O551" s="20"/>
      <c r="P551" s="12"/>
      <c r="Q551" s="12"/>
      <c r="R551" s="12"/>
      <c r="S551" s="12"/>
      <c r="T551" s="12"/>
      <c r="U551" s="12"/>
      <c r="V551" s="12"/>
      <c r="W551" s="12"/>
      <c r="X551" s="12"/>
      <c r="Y551" s="12"/>
      <c r="Z551" s="12"/>
      <c r="AA551" s="12"/>
      <c r="AB551" s="12"/>
      <c r="AC551" s="12"/>
      <c r="AD551" s="12"/>
      <c r="AE551" s="12"/>
      <c r="AF551" s="12"/>
      <c r="AG551" s="12"/>
      <c r="AH551" s="12"/>
      <c r="AI551" s="12"/>
      <c r="AJ551" s="12"/>
      <c r="AK551" s="12"/>
      <c r="AL551" s="12"/>
      <c r="AM551" s="12"/>
      <c r="AN551" s="12"/>
      <c r="AO551" s="12"/>
      <c r="AP551" s="12"/>
      <c r="AQ551" s="12"/>
      <c r="AR551" s="12"/>
      <c r="AS551" s="12"/>
      <c r="AT551" s="12"/>
      <c r="AU551" s="12"/>
      <c r="AV551" s="12"/>
      <c r="AW551" s="12"/>
      <c r="AX551" s="12"/>
      <c r="AY551" s="12"/>
      <c r="AZ551" s="12"/>
      <c r="BA551" s="12"/>
      <c r="BB551" s="12"/>
      <c r="BC551" s="12"/>
      <c r="BD551" s="12"/>
      <c r="BE551" s="12"/>
      <c r="BF551" s="12"/>
      <c r="BG551" s="12"/>
      <c r="BH551" s="12"/>
      <c r="BI551" s="12"/>
      <c r="BJ551" s="12"/>
      <c r="BK551" s="12"/>
      <c r="BL551" s="12"/>
      <c r="BM551" s="12"/>
      <c r="BN551" s="12"/>
      <c r="BO551" s="12"/>
      <c r="BP551" s="12"/>
      <c r="BQ551" s="12"/>
      <c r="BR551" s="12"/>
      <c r="BS551" s="12"/>
      <c r="BT551" s="12"/>
      <c r="BU551" s="12"/>
      <c r="BV551" s="12"/>
      <c r="BW551" s="12"/>
      <c r="BX551" s="12"/>
      <c r="BY551" s="12"/>
      <c r="BZ551" s="12"/>
      <c r="CA551" s="12"/>
      <c r="CB551" s="12"/>
      <c r="CC551" s="12"/>
    </row>
    <row r="552" spans="1:81" ht="15.75" x14ac:dyDescent="0.25">
      <c r="A552" s="20"/>
      <c r="B552" s="29"/>
      <c r="C552" s="29"/>
      <c r="D552" s="29"/>
      <c r="E552" s="29"/>
      <c r="F552" s="26"/>
      <c r="G552" s="13"/>
      <c r="H552" s="20"/>
      <c r="I552" s="22"/>
      <c r="J552" s="22"/>
      <c r="K552" s="22"/>
      <c r="L552" s="22"/>
      <c r="M552" s="24"/>
      <c r="N552" s="22"/>
      <c r="O552" s="20"/>
      <c r="P552" s="12"/>
      <c r="Q552" s="12"/>
      <c r="R552" s="12"/>
      <c r="S552" s="12"/>
      <c r="T552" s="12"/>
      <c r="U552" s="12"/>
      <c r="V552" s="12"/>
      <c r="W552" s="12"/>
      <c r="X552" s="12"/>
      <c r="Y552" s="12"/>
      <c r="Z552" s="12"/>
      <c r="AA552" s="12"/>
      <c r="AB552" s="12"/>
      <c r="AC552" s="12"/>
      <c r="AD552" s="12"/>
      <c r="AE552" s="12"/>
      <c r="AF552" s="12"/>
      <c r="AG552" s="12"/>
      <c r="AH552" s="12"/>
      <c r="AI552" s="12"/>
      <c r="AJ552" s="12"/>
      <c r="AK552" s="12"/>
      <c r="AL552" s="12"/>
      <c r="AM552" s="12"/>
      <c r="AN552" s="12"/>
      <c r="AO552" s="12"/>
      <c r="AP552" s="12"/>
      <c r="AQ552" s="12"/>
      <c r="AR552" s="12"/>
      <c r="AS552" s="12"/>
      <c r="AT552" s="12"/>
      <c r="AU552" s="12"/>
      <c r="AV552" s="12"/>
      <c r="AW552" s="12"/>
      <c r="AX552" s="12"/>
      <c r="AY552" s="12"/>
      <c r="AZ552" s="12"/>
      <c r="BA552" s="12"/>
      <c r="BB552" s="12"/>
      <c r="BC552" s="12"/>
      <c r="BD552" s="12"/>
      <c r="BE552" s="12"/>
      <c r="BF552" s="12"/>
      <c r="BG552" s="12"/>
      <c r="BH552" s="12"/>
      <c r="BI552" s="12"/>
      <c r="BJ552" s="12"/>
      <c r="BK552" s="12"/>
      <c r="BL552" s="12"/>
      <c r="BM552" s="12"/>
      <c r="BN552" s="12"/>
      <c r="BO552" s="12"/>
      <c r="BP552" s="12"/>
      <c r="BQ552" s="12"/>
      <c r="BR552" s="12"/>
      <c r="BS552" s="12"/>
      <c r="BT552" s="12"/>
      <c r="BU552" s="12"/>
      <c r="BV552" s="12"/>
      <c r="BW552" s="12"/>
      <c r="BX552" s="12"/>
      <c r="BY552" s="12"/>
      <c r="BZ552" s="12"/>
      <c r="CA552" s="12"/>
      <c r="CB552" s="12"/>
      <c r="CC552" s="12"/>
    </row>
    <row r="553" spans="1:81" ht="15.75" x14ac:dyDescent="0.25">
      <c r="A553" s="20"/>
      <c r="B553" s="29"/>
      <c r="C553" s="29"/>
      <c r="D553" s="29"/>
      <c r="E553" s="29"/>
      <c r="F553" s="26"/>
      <c r="G553" s="13"/>
      <c r="H553" s="20"/>
      <c r="I553" s="22"/>
      <c r="J553" s="22"/>
      <c r="K553" s="22"/>
      <c r="L553" s="22"/>
      <c r="M553" s="24"/>
      <c r="N553" s="22"/>
      <c r="O553" s="20"/>
      <c r="P553" s="12"/>
      <c r="Q553" s="12"/>
      <c r="R553" s="12"/>
      <c r="S553" s="12"/>
      <c r="T553" s="12"/>
      <c r="U553" s="12"/>
      <c r="V553" s="12"/>
      <c r="W553" s="12"/>
      <c r="X553" s="12"/>
      <c r="Y553" s="12"/>
      <c r="Z553" s="12"/>
      <c r="AA553" s="12"/>
      <c r="AB553" s="12"/>
      <c r="AC553" s="12"/>
      <c r="AD553" s="12"/>
      <c r="AE553" s="12"/>
      <c r="AF553" s="12"/>
      <c r="AG553" s="12"/>
      <c r="AH553" s="12"/>
      <c r="AI553" s="12"/>
      <c r="AJ553" s="12"/>
      <c r="AK553" s="12"/>
      <c r="AL553" s="12"/>
      <c r="AM553" s="12"/>
      <c r="AN553" s="12"/>
      <c r="AO553" s="12"/>
      <c r="AP553" s="12"/>
      <c r="AQ553" s="12"/>
      <c r="AR553" s="12"/>
      <c r="AS553" s="12"/>
      <c r="AT553" s="12"/>
      <c r="AU553" s="12"/>
      <c r="AV553" s="12"/>
      <c r="AW553" s="12"/>
      <c r="AX553" s="12"/>
      <c r="AY553" s="12"/>
      <c r="AZ553" s="12"/>
      <c r="BA553" s="12"/>
      <c r="BB553" s="12"/>
      <c r="BC553" s="12"/>
      <c r="BD553" s="12"/>
      <c r="BE553" s="12"/>
      <c r="BF553" s="12"/>
      <c r="BG553" s="12"/>
      <c r="BH553" s="12"/>
      <c r="BI553" s="12"/>
      <c r="BJ553" s="12"/>
      <c r="BK553" s="12"/>
      <c r="BL553" s="12"/>
      <c r="BM553" s="12"/>
      <c r="BN553" s="12"/>
      <c r="BO553" s="12"/>
      <c r="BP553" s="12"/>
      <c r="BQ553" s="12"/>
      <c r="BR553" s="12"/>
      <c r="BS553" s="12"/>
      <c r="BT553" s="12"/>
      <c r="BU553" s="12"/>
      <c r="BV553" s="12"/>
      <c r="BW553" s="12"/>
      <c r="BX553" s="12"/>
      <c r="BY553" s="12"/>
      <c r="BZ553" s="12"/>
      <c r="CA553" s="12"/>
      <c r="CB553" s="12"/>
      <c r="CC553" s="12"/>
    </row>
    <row r="554" spans="1:81" ht="15.75" x14ac:dyDescent="0.25">
      <c r="A554" s="20"/>
      <c r="B554" s="29"/>
      <c r="C554" s="29"/>
      <c r="D554" s="29"/>
      <c r="E554" s="29"/>
      <c r="F554" s="26"/>
      <c r="G554" s="13"/>
      <c r="H554" s="20"/>
      <c r="I554" s="22"/>
      <c r="J554" s="22"/>
      <c r="K554" s="22"/>
      <c r="L554" s="22"/>
      <c r="M554" s="24"/>
      <c r="N554" s="22"/>
      <c r="O554" s="20"/>
      <c r="P554" s="12"/>
      <c r="Q554" s="12"/>
      <c r="R554" s="12"/>
      <c r="S554" s="12"/>
      <c r="T554" s="12"/>
      <c r="U554" s="12"/>
      <c r="V554" s="12"/>
      <c r="W554" s="12"/>
      <c r="X554" s="12"/>
      <c r="Y554" s="12"/>
      <c r="Z554" s="12"/>
      <c r="AA554" s="12"/>
      <c r="AB554" s="12"/>
      <c r="AC554" s="12"/>
      <c r="AD554" s="12"/>
      <c r="AE554" s="12"/>
      <c r="AF554" s="12"/>
      <c r="AG554" s="12"/>
      <c r="AH554" s="12"/>
      <c r="AI554" s="12"/>
      <c r="AJ554" s="12"/>
      <c r="AK554" s="12"/>
      <c r="AL554" s="12"/>
      <c r="AM554" s="12"/>
      <c r="AN554" s="12"/>
      <c r="AO554" s="12"/>
      <c r="AP554" s="12"/>
      <c r="AQ554" s="12"/>
      <c r="AR554" s="12"/>
      <c r="AS554" s="12"/>
      <c r="AT554" s="12"/>
      <c r="AU554" s="12"/>
      <c r="AV554" s="12"/>
      <c r="AW554" s="12"/>
      <c r="AX554" s="12"/>
      <c r="AY554" s="12"/>
      <c r="AZ554" s="12"/>
      <c r="BA554" s="12"/>
      <c r="BB554" s="12"/>
      <c r="BC554" s="12"/>
      <c r="BD554" s="12"/>
      <c r="BE554" s="12"/>
      <c r="BF554" s="12"/>
      <c r="BG554" s="12"/>
      <c r="BH554" s="12"/>
      <c r="BI554" s="12"/>
      <c r="BJ554" s="12"/>
      <c r="BK554" s="12"/>
      <c r="BL554" s="12"/>
      <c r="BM554" s="12"/>
      <c r="BN554" s="12"/>
      <c r="BO554" s="12"/>
      <c r="BP554" s="12"/>
      <c r="BQ554" s="12"/>
      <c r="BR554" s="12"/>
      <c r="BS554" s="12"/>
      <c r="BT554" s="12"/>
      <c r="BU554" s="12"/>
      <c r="BV554" s="12"/>
      <c r="BW554" s="12"/>
      <c r="BX554" s="12"/>
      <c r="BY554" s="12"/>
      <c r="BZ554" s="12"/>
      <c r="CA554" s="12"/>
      <c r="CB554" s="12"/>
      <c r="CC554" s="12"/>
    </row>
    <row r="555" spans="1:81" ht="15.75" x14ac:dyDescent="0.25">
      <c r="A555" s="20"/>
      <c r="B555" s="29"/>
      <c r="C555" s="29"/>
      <c r="D555" s="29"/>
      <c r="E555" s="29"/>
      <c r="F555" s="26"/>
      <c r="G555" s="13"/>
      <c r="H555" s="20"/>
      <c r="I555" s="22"/>
      <c r="J555" s="22"/>
      <c r="K555" s="22"/>
      <c r="L555" s="22"/>
      <c r="M555" s="24"/>
      <c r="N555" s="22"/>
      <c r="O555" s="20"/>
      <c r="P555" s="12"/>
      <c r="Q555" s="12"/>
      <c r="R555" s="12"/>
      <c r="S555" s="12"/>
      <c r="T555" s="12"/>
      <c r="U555" s="12"/>
      <c r="V555" s="12"/>
      <c r="W555" s="12"/>
      <c r="X555" s="12"/>
      <c r="Y555" s="12"/>
      <c r="Z555" s="12"/>
      <c r="AA555" s="12"/>
      <c r="AB555" s="12"/>
      <c r="AC555" s="12"/>
      <c r="AD555" s="12"/>
      <c r="AE555" s="12"/>
      <c r="AF555" s="12"/>
      <c r="AG555" s="12"/>
      <c r="AH555" s="12"/>
      <c r="AI555" s="12"/>
      <c r="AJ555" s="12"/>
      <c r="AK555" s="12"/>
      <c r="AL555" s="12"/>
      <c r="AM555" s="12"/>
      <c r="AN555" s="12"/>
      <c r="AO555" s="12"/>
      <c r="AP555" s="12"/>
      <c r="AQ555" s="12"/>
      <c r="AR555" s="12"/>
      <c r="AS555" s="12"/>
      <c r="AT555" s="12"/>
      <c r="AU555" s="12"/>
      <c r="AV555" s="12"/>
      <c r="AW555" s="12"/>
      <c r="AX555" s="12"/>
      <c r="AY555" s="12"/>
      <c r="AZ555" s="12"/>
      <c r="BA555" s="12"/>
      <c r="BB555" s="12"/>
      <c r="BC555" s="12"/>
      <c r="BD555" s="12"/>
      <c r="BE555" s="12"/>
      <c r="BF555" s="12"/>
      <c r="BG555" s="12"/>
      <c r="BH555" s="12"/>
      <c r="BI555" s="12"/>
      <c r="BJ555" s="12"/>
      <c r="BK555" s="12"/>
      <c r="BL555" s="12"/>
      <c r="BM555" s="12"/>
      <c r="BN555" s="12"/>
      <c r="BO555" s="12"/>
      <c r="BP555" s="12"/>
      <c r="BQ555" s="12"/>
      <c r="BR555" s="12"/>
      <c r="BS555" s="12"/>
      <c r="BT555" s="12"/>
      <c r="BU555" s="12"/>
      <c r="BV555" s="12"/>
      <c r="BW555" s="12"/>
      <c r="BX555" s="12"/>
      <c r="BY555" s="12"/>
      <c r="BZ555" s="12"/>
      <c r="CA555" s="12"/>
      <c r="CB555" s="12"/>
      <c r="CC555" s="12"/>
    </row>
    <row r="556" spans="1:81" ht="15.75" x14ac:dyDescent="0.25">
      <c r="A556" s="20"/>
      <c r="B556" s="29"/>
      <c r="C556" s="29"/>
      <c r="D556" s="29"/>
      <c r="E556" s="29"/>
      <c r="F556" s="26"/>
      <c r="G556" s="13"/>
      <c r="H556" s="20"/>
      <c r="I556" s="22"/>
      <c r="J556" s="22"/>
      <c r="K556" s="22"/>
      <c r="L556" s="22"/>
      <c r="M556" s="24"/>
      <c r="N556" s="22"/>
      <c r="O556" s="20"/>
      <c r="P556" s="12"/>
      <c r="Q556" s="12"/>
      <c r="R556" s="12"/>
      <c r="S556" s="12"/>
      <c r="T556" s="12"/>
      <c r="U556" s="12"/>
      <c r="V556" s="12"/>
      <c r="W556" s="12"/>
      <c r="X556" s="12"/>
      <c r="Y556" s="12"/>
      <c r="Z556" s="12"/>
      <c r="AA556" s="12"/>
      <c r="AB556" s="12"/>
      <c r="AC556" s="12"/>
      <c r="AD556" s="12"/>
      <c r="AE556" s="12"/>
      <c r="AF556" s="12"/>
      <c r="AG556" s="12"/>
      <c r="AH556" s="12"/>
      <c r="AI556" s="12"/>
      <c r="AJ556" s="12"/>
      <c r="AK556" s="12"/>
      <c r="AL556" s="12"/>
      <c r="AM556" s="12"/>
      <c r="AN556" s="12"/>
      <c r="AO556" s="12"/>
      <c r="AP556" s="12"/>
      <c r="AQ556" s="12"/>
      <c r="AR556" s="12"/>
      <c r="AS556" s="12"/>
      <c r="AT556" s="12"/>
      <c r="AU556" s="12"/>
      <c r="AV556" s="12"/>
      <c r="AW556" s="12"/>
      <c r="AX556" s="12"/>
      <c r="AY556" s="12"/>
      <c r="AZ556" s="12"/>
      <c r="BA556" s="12"/>
      <c r="BB556" s="12"/>
      <c r="BC556" s="12"/>
      <c r="BD556" s="12"/>
      <c r="BE556" s="12"/>
      <c r="BF556" s="12"/>
      <c r="BG556" s="12"/>
      <c r="BH556" s="12"/>
      <c r="BI556" s="12"/>
      <c r="BJ556" s="12"/>
      <c r="BK556" s="12"/>
      <c r="BL556" s="12"/>
      <c r="BM556" s="12"/>
      <c r="BN556" s="12"/>
      <c r="BO556" s="12"/>
      <c r="BP556" s="12"/>
      <c r="BQ556" s="12"/>
      <c r="BR556" s="12"/>
      <c r="BS556" s="12"/>
      <c r="BT556" s="12"/>
      <c r="BU556" s="12"/>
      <c r="BV556" s="12"/>
      <c r="BW556" s="12"/>
      <c r="BX556" s="12"/>
      <c r="BY556" s="12"/>
      <c r="BZ556" s="12"/>
      <c r="CA556" s="12"/>
      <c r="CB556" s="12"/>
      <c r="CC556" s="12"/>
    </row>
    <row r="557" spans="1:81" ht="15.75" x14ac:dyDescent="0.25">
      <c r="A557" s="20"/>
      <c r="B557" s="29"/>
      <c r="C557" s="29"/>
      <c r="D557" s="29"/>
      <c r="E557" s="29"/>
      <c r="F557" s="26"/>
      <c r="G557" s="13"/>
      <c r="H557" s="20"/>
      <c r="I557" s="22"/>
      <c r="J557" s="22"/>
      <c r="K557" s="22"/>
      <c r="L557" s="22"/>
      <c r="M557" s="24"/>
      <c r="N557" s="22"/>
      <c r="O557" s="20"/>
      <c r="P557" s="12"/>
      <c r="Q557" s="12"/>
      <c r="R557" s="12"/>
      <c r="S557" s="12"/>
      <c r="T557" s="12"/>
      <c r="U557" s="12"/>
      <c r="V557" s="12"/>
      <c r="W557" s="12"/>
      <c r="X557" s="12"/>
      <c r="Y557" s="12"/>
      <c r="Z557" s="12"/>
      <c r="AA557" s="12"/>
      <c r="AB557" s="12"/>
      <c r="AC557" s="12"/>
      <c r="AD557" s="12"/>
      <c r="AE557" s="12"/>
      <c r="AF557" s="12"/>
      <c r="AG557" s="12"/>
      <c r="AH557" s="12"/>
      <c r="AI557" s="12"/>
      <c r="AJ557" s="12"/>
      <c r="AK557" s="12"/>
      <c r="AL557" s="12"/>
      <c r="AM557" s="12"/>
      <c r="AN557" s="12"/>
      <c r="AO557" s="12"/>
      <c r="AP557" s="12"/>
      <c r="AQ557" s="12"/>
      <c r="AR557" s="12"/>
      <c r="AS557" s="12"/>
      <c r="AT557" s="12"/>
      <c r="AU557" s="12"/>
      <c r="AV557" s="12"/>
      <c r="AW557" s="12"/>
      <c r="AX557" s="12"/>
      <c r="AY557" s="12"/>
      <c r="AZ557" s="12"/>
      <c r="BA557" s="12"/>
      <c r="BB557" s="12"/>
      <c r="BC557" s="12"/>
      <c r="BD557" s="12"/>
      <c r="BE557" s="12"/>
      <c r="BF557" s="12"/>
      <c r="BG557" s="12"/>
      <c r="BH557" s="12"/>
      <c r="BI557" s="12"/>
      <c r="BJ557" s="12"/>
      <c r="BK557" s="12"/>
      <c r="BL557" s="12"/>
      <c r="BM557" s="12"/>
      <c r="BN557" s="12"/>
      <c r="BO557" s="12"/>
      <c r="BP557" s="12"/>
      <c r="BQ557" s="12"/>
      <c r="BR557" s="12"/>
      <c r="BS557" s="12"/>
      <c r="BT557" s="12"/>
      <c r="BU557" s="12"/>
      <c r="BV557" s="12"/>
      <c r="BW557" s="12"/>
      <c r="BX557" s="12"/>
      <c r="BY557" s="12"/>
      <c r="BZ557" s="12"/>
      <c r="CA557" s="12"/>
      <c r="CB557" s="12"/>
      <c r="CC557" s="12"/>
    </row>
    <row r="558" spans="1:81" ht="15.75" x14ac:dyDescent="0.25">
      <c r="A558" s="20"/>
      <c r="B558" s="29"/>
      <c r="C558" s="29"/>
      <c r="D558" s="29"/>
      <c r="E558" s="29"/>
      <c r="F558" s="26"/>
      <c r="G558" s="13"/>
      <c r="H558" s="20"/>
      <c r="I558" s="22"/>
      <c r="J558" s="22"/>
      <c r="K558" s="22"/>
      <c r="L558" s="22"/>
      <c r="M558" s="24"/>
      <c r="N558" s="22"/>
      <c r="O558" s="20"/>
      <c r="P558" s="12"/>
      <c r="Q558" s="12"/>
      <c r="R558" s="12"/>
      <c r="S558" s="12"/>
      <c r="T558" s="12"/>
      <c r="U558" s="12"/>
      <c r="V558" s="12"/>
      <c r="W558" s="12"/>
      <c r="X558" s="12"/>
      <c r="Y558" s="12"/>
      <c r="Z558" s="12"/>
      <c r="AA558" s="12"/>
      <c r="AB558" s="12"/>
      <c r="AC558" s="12"/>
      <c r="AD558" s="12"/>
      <c r="AE558" s="12"/>
      <c r="AF558" s="12"/>
      <c r="AG558" s="12"/>
      <c r="AH558" s="12"/>
      <c r="AI558" s="12"/>
      <c r="AJ558" s="12"/>
      <c r="AK558" s="12"/>
      <c r="AL558" s="12"/>
      <c r="AM558" s="12"/>
      <c r="AN558" s="12"/>
      <c r="AO558" s="12"/>
      <c r="AP558" s="12"/>
      <c r="AQ558" s="12"/>
      <c r="AR558" s="12"/>
      <c r="AS558" s="12"/>
      <c r="AT558" s="12"/>
      <c r="AU558" s="12"/>
      <c r="AV558" s="12"/>
      <c r="AW558" s="12"/>
      <c r="AX558" s="12"/>
      <c r="AY558" s="12"/>
      <c r="AZ558" s="12"/>
      <c r="BA558" s="12"/>
      <c r="BB558" s="12"/>
      <c r="BC558" s="12"/>
      <c r="BD558" s="12"/>
      <c r="BE558" s="12"/>
      <c r="BF558" s="12"/>
      <c r="BG558" s="12"/>
      <c r="BH558" s="12"/>
      <c r="BI558" s="12"/>
      <c r="BJ558" s="12"/>
      <c r="BK558" s="12"/>
      <c r="BL558" s="12"/>
      <c r="BM558" s="12"/>
      <c r="BN558" s="12"/>
      <c r="BO558" s="12"/>
      <c r="BP558" s="12"/>
      <c r="BQ558" s="12"/>
      <c r="BR558" s="12"/>
      <c r="BS558" s="12"/>
      <c r="BT558" s="12"/>
      <c r="BU558" s="12"/>
      <c r="BV558" s="12"/>
      <c r="BW558" s="12"/>
      <c r="BX558" s="12"/>
      <c r="BY558" s="12"/>
      <c r="BZ558" s="12"/>
      <c r="CA558" s="12"/>
      <c r="CB558" s="12"/>
      <c r="CC558" s="12"/>
    </row>
    <row r="559" spans="1:81" ht="15.75" x14ac:dyDescent="0.25">
      <c r="A559" s="20"/>
      <c r="B559" s="29"/>
      <c r="C559" s="29"/>
      <c r="D559" s="29"/>
      <c r="E559" s="29"/>
      <c r="F559" s="26"/>
      <c r="G559" s="13"/>
      <c r="H559" s="20"/>
      <c r="I559" s="22"/>
      <c r="J559" s="22"/>
      <c r="K559" s="22"/>
      <c r="L559" s="22"/>
      <c r="M559" s="24"/>
      <c r="N559" s="22"/>
      <c r="O559" s="20"/>
      <c r="P559" s="12"/>
      <c r="Q559" s="12"/>
      <c r="R559" s="12"/>
      <c r="S559" s="12"/>
      <c r="T559" s="12"/>
      <c r="U559" s="12"/>
      <c r="V559" s="12"/>
      <c r="W559" s="12"/>
      <c r="X559" s="12"/>
      <c r="Y559" s="12"/>
      <c r="Z559" s="12"/>
      <c r="AA559" s="12"/>
      <c r="AB559" s="12"/>
      <c r="AC559" s="12"/>
      <c r="AD559" s="12"/>
      <c r="AE559" s="12"/>
      <c r="AF559" s="12"/>
      <c r="AG559" s="12"/>
      <c r="AH559" s="12"/>
      <c r="AI559" s="12"/>
      <c r="AJ559" s="12"/>
      <c r="AK559" s="12"/>
      <c r="AL559" s="12"/>
      <c r="AM559" s="12"/>
      <c r="AN559" s="12"/>
      <c r="AO559" s="12"/>
      <c r="AP559" s="12"/>
      <c r="AQ559" s="12"/>
      <c r="AR559" s="12"/>
      <c r="AS559" s="12"/>
      <c r="AT559" s="12"/>
      <c r="AU559" s="12"/>
      <c r="AV559" s="12"/>
      <c r="AW559" s="12"/>
      <c r="AX559" s="12"/>
      <c r="AY559" s="12"/>
      <c r="AZ559" s="12"/>
      <c r="BA559" s="12"/>
      <c r="BB559" s="12"/>
      <c r="BC559" s="12"/>
      <c r="BD559" s="12"/>
      <c r="BE559" s="12"/>
      <c r="BF559" s="12"/>
      <c r="BG559" s="12"/>
      <c r="BH559" s="12"/>
      <c r="BI559" s="12"/>
      <c r="BJ559" s="12"/>
      <c r="BK559" s="12"/>
      <c r="BL559" s="12"/>
      <c r="BM559" s="12"/>
      <c r="BN559" s="12"/>
      <c r="BO559" s="12"/>
      <c r="BP559" s="12"/>
      <c r="BQ559" s="12"/>
      <c r="BR559" s="12"/>
      <c r="BS559" s="12"/>
      <c r="BT559" s="12"/>
      <c r="BU559" s="12"/>
      <c r="BV559" s="12"/>
      <c r="BW559" s="12"/>
      <c r="BX559" s="12"/>
      <c r="BY559" s="12"/>
      <c r="BZ559" s="12"/>
      <c r="CA559" s="12"/>
      <c r="CB559" s="12"/>
      <c r="CC559" s="12"/>
    </row>
    <row r="560" spans="1:81" ht="15.75" x14ac:dyDescent="0.25">
      <c r="A560" s="20"/>
      <c r="B560" s="29"/>
      <c r="C560" s="29"/>
      <c r="D560" s="29"/>
      <c r="E560" s="29"/>
      <c r="F560" s="26"/>
      <c r="G560" s="13"/>
      <c r="H560" s="20"/>
      <c r="I560" s="22"/>
      <c r="J560" s="22"/>
      <c r="K560" s="22"/>
      <c r="L560" s="22"/>
      <c r="M560" s="24"/>
      <c r="N560" s="22"/>
      <c r="O560" s="20"/>
      <c r="P560" s="12"/>
      <c r="Q560" s="12"/>
      <c r="R560" s="12"/>
      <c r="S560" s="12"/>
      <c r="T560" s="12"/>
      <c r="U560" s="12"/>
      <c r="V560" s="12"/>
      <c r="W560" s="12"/>
      <c r="X560" s="12"/>
      <c r="Y560" s="12"/>
      <c r="Z560" s="12"/>
      <c r="AA560" s="12"/>
      <c r="AB560" s="12"/>
      <c r="AC560" s="12"/>
      <c r="AD560" s="12"/>
      <c r="AE560" s="12"/>
      <c r="AF560" s="12"/>
      <c r="AG560" s="12"/>
      <c r="AH560" s="12"/>
      <c r="AI560" s="12"/>
      <c r="AJ560" s="12"/>
      <c r="AK560" s="12"/>
      <c r="AL560" s="12"/>
      <c r="AM560" s="12"/>
      <c r="AN560" s="12"/>
      <c r="AO560" s="12"/>
      <c r="AP560" s="12"/>
      <c r="AQ560" s="12"/>
      <c r="AR560" s="12"/>
      <c r="AS560" s="12"/>
      <c r="AT560" s="12"/>
      <c r="AU560" s="12"/>
      <c r="AV560" s="12"/>
      <c r="AW560" s="12"/>
      <c r="AX560" s="12"/>
      <c r="AY560" s="12"/>
      <c r="AZ560" s="12"/>
      <c r="BA560" s="12"/>
      <c r="BB560" s="12"/>
      <c r="BC560" s="12"/>
      <c r="BD560" s="12"/>
      <c r="BE560" s="12"/>
      <c r="BF560" s="12"/>
      <c r="BG560" s="12"/>
      <c r="BH560" s="12"/>
      <c r="BI560" s="12"/>
      <c r="BJ560" s="12"/>
      <c r="BK560" s="12"/>
      <c r="BL560" s="12"/>
      <c r="BM560" s="12"/>
      <c r="BN560" s="12"/>
      <c r="BO560" s="12"/>
      <c r="BP560" s="12"/>
      <c r="BQ560" s="12"/>
      <c r="BR560" s="12"/>
      <c r="BS560" s="12"/>
      <c r="BT560" s="12"/>
      <c r="BU560" s="12"/>
      <c r="BV560" s="12"/>
      <c r="BW560" s="12"/>
      <c r="BX560" s="12"/>
      <c r="BY560" s="12"/>
      <c r="BZ560" s="12"/>
      <c r="CA560" s="12"/>
      <c r="CB560" s="12"/>
      <c r="CC560" s="12"/>
    </row>
    <row r="561" spans="1:81" ht="15.75" x14ac:dyDescent="0.25">
      <c r="A561" s="20"/>
      <c r="B561" s="29"/>
      <c r="C561" s="29"/>
      <c r="D561" s="29"/>
      <c r="E561" s="29"/>
      <c r="F561" s="26"/>
      <c r="G561" s="13"/>
      <c r="H561" s="20"/>
      <c r="I561" s="22"/>
      <c r="J561" s="22"/>
      <c r="K561" s="22"/>
      <c r="L561" s="22"/>
      <c r="M561" s="24"/>
      <c r="N561" s="22"/>
      <c r="O561" s="20"/>
      <c r="P561" s="12"/>
      <c r="Q561" s="12"/>
      <c r="R561" s="12"/>
      <c r="S561" s="12"/>
      <c r="T561" s="12"/>
      <c r="U561" s="12"/>
      <c r="V561" s="12"/>
      <c r="W561" s="12"/>
      <c r="X561" s="12"/>
      <c r="Y561" s="12"/>
      <c r="Z561" s="12"/>
      <c r="AA561" s="12"/>
      <c r="AB561" s="12"/>
      <c r="AC561" s="12"/>
      <c r="AD561" s="12"/>
      <c r="AE561" s="12"/>
      <c r="AF561" s="12"/>
      <c r="AG561" s="12"/>
      <c r="AH561" s="12"/>
      <c r="AI561" s="12"/>
      <c r="AJ561" s="12"/>
      <c r="AK561" s="12"/>
      <c r="AL561" s="12"/>
      <c r="AM561" s="12"/>
      <c r="AN561" s="12"/>
      <c r="AO561" s="12"/>
      <c r="AP561" s="12"/>
      <c r="AQ561" s="12"/>
      <c r="AR561" s="12"/>
      <c r="AS561" s="12"/>
      <c r="AT561" s="12"/>
      <c r="AU561" s="12"/>
      <c r="AV561" s="12"/>
      <c r="AW561" s="12"/>
      <c r="AX561" s="12"/>
      <c r="AY561" s="12"/>
      <c r="AZ561" s="12"/>
      <c r="BA561" s="12"/>
      <c r="BB561" s="12"/>
      <c r="BC561" s="12"/>
      <c r="BD561" s="12"/>
      <c r="BE561" s="12"/>
      <c r="BF561" s="12"/>
      <c r="BG561" s="12"/>
      <c r="BH561" s="12"/>
      <c r="BI561" s="12"/>
      <c r="BJ561" s="12"/>
      <c r="BK561" s="12"/>
      <c r="BL561" s="12"/>
      <c r="BM561" s="12"/>
      <c r="BN561" s="12"/>
      <c r="BO561" s="12"/>
      <c r="BP561" s="12"/>
      <c r="BQ561" s="12"/>
      <c r="BR561" s="12"/>
      <c r="BS561" s="12"/>
      <c r="BT561" s="12"/>
      <c r="BU561" s="12"/>
      <c r="BV561" s="12"/>
      <c r="BW561" s="12"/>
      <c r="BX561" s="12"/>
      <c r="BY561" s="12"/>
      <c r="BZ561" s="12"/>
      <c r="CA561" s="12"/>
      <c r="CB561" s="12"/>
      <c r="CC561" s="12"/>
    </row>
    <row r="562" spans="1:81" ht="15.75" x14ac:dyDescent="0.25">
      <c r="A562" s="20"/>
      <c r="B562" s="29"/>
      <c r="C562" s="29"/>
      <c r="D562" s="29"/>
      <c r="E562" s="29"/>
      <c r="F562" s="26"/>
      <c r="G562" s="13"/>
      <c r="H562" s="20"/>
      <c r="I562" s="22"/>
      <c r="J562" s="22"/>
      <c r="K562" s="22"/>
      <c r="L562" s="22"/>
      <c r="M562" s="24"/>
      <c r="N562" s="22"/>
      <c r="O562" s="20"/>
      <c r="P562" s="12"/>
      <c r="Q562" s="12"/>
      <c r="R562" s="12"/>
      <c r="S562" s="12"/>
      <c r="T562" s="12"/>
      <c r="U562" s="12"/>
      <c r="V562" s="12"/>
      <c r="W562" s="12"/>
      <c r="X562" s="12"/>
      <c r="Y562" s="12"/>
      <c r="Z562" s="12"/>
      <c r="AA562" s="12"/>
      <c r="AB562" s="12"/>
      <c r="AC562" s="12"/>
      <c r="AD562" s="12"/>
      <c r="AE562" s="12"/>
      <c r="AF562" s="12"/>
      <c r="AG562" s="12"/>
      <c r="AH562" s="12"/>
      <c r="AI562" s="12"/>
      <c r="AJ562" s="12"/>
      <c r="AK562" s="12"/>
      <c r="AL562" s="12"/>
      <c r="AM562" s="12"/>
      <c r="AN562" s="12"/>
      <c r="AO562" s="12"/>
      <c r="AP562" s="12"/>
      <c r="AQ562" s="12"/>
      <c r="AR562" s="12"/>
      <c r="AS562" s="12"/>
      <c r="AT562" s="12"/>
      <c r="AU562" s="12"/>
      <c r="AV562" s="12"/>
      <c r="AW562" s="12"/>
      <c r="AX562" s="12"/>
      <c r="AY562" s="12"/>
      <c r="AZ562" s="12"/>
      <c r="BA562" s="12"/>
      <c r="BB562" s="12"/>
      <c r="BC562" s="12"/>
      <c r="BD562" s="12"/>
      <c r="BE562" s="12"/>
      <c r="BF562" s="12"/>
      <c r="BG562" s="12"/>
      <c r="BH562" s="12"/>
      <c r="BI562" s="12"/>
      <c r="BJ562" s="12"/>
      <c r="BK562" s="12"/>
      <c r="BL562" s="12"/>
      <c r="BM562" s="12"/>
      <c r="BN562" s="12"/>
      <c r="BO562" s="12"/>
      <c r="BP562" s="12"/>
      <c r="BQ562" s="12"/>
      <c r="BR562" s="12"/>
      <c r="BS562" s="12"/>
      <c r="BT562" s="12"/>
      <c r="BU562" s="12"/>
      <c r="BV562" s="12"/>
      <c r="BW562" s="12"/>
      <c r="BX562" s="12"/>
      <c r="BY562" s="12"/>
      <c r="BZ562" s="12"/>
      <c r="CA562" s="12"/>
      <c r="CB562" s="12"/>
      <c r="CC562" s="12"/>
    </row>
    <row r="563" spans="1:81" ht="15.75" x14ac:dyDescent="0.25">
      <c r="A563" s="20"/>
      <c r="B563" s="29"/>
      <c r="C563" s="29"/>
      <c r="D563" s="29"/>
      <c r="E563" s="29"/>
      <c r="F563" s="26"/>
      <c r="G563" s="13"/>
      <c r="H563" s="20"/>
      <c r="I563" s="22"/>
      <c r="J563" s="22"/>
      <c r="K563" s="22"/>
      <c r="L563" s="22"/>
      <c r="M563" s="24"/>
      <c r="N563" s="22"/>
      <c r="O563" s="20"/>
      <c r="P563" s="12"/>
      <c r="Q563" s="12"/>
      <c r="R563" s="12"/>
      <c r="S563" s="12"/>
      <c r="T563" s="12"/>
      <c r="U563" s="12"/>
      <c r="V563" s="12"/>
      <c r="W563" s="12"/>
      <c r="X563" s="12"/>
      <c r="Y563" s="12"/>
      <c r="Z563" s="12"/>
      <c r="AA563" s="12"/>
      <c r="AB563" s="12"/>
      <c r="AC563" s="12"/>
      <c r="AD563" s="12"/>
      <c r="AE563" s="12"/>
      <c r="AF563" s="12"/>
      <c r="AG563" s="12"/>
      <c r="AH563" s="12"/>
      <c r="AI563" s="12"/>
      <c r="AJ563" s="12"/>
      <c r="AK563" s="12"/>
      <c r="AL563" s="12"/>
      <c r="AM563" s="12"/>
      <c r="AN563" s="12"/>
      <c r="AO563" s="12"/>
      <c r="AP563" s="12"/>
      <c r="AQ563" s="12"/>
      <c r="AR563" s="12"/>
      <c r="AS563" s="12"/>
      <c r="AT563" s="12"/>
      <c r="AU563" s="12"/>
      <c r="AV563" s="12"/>
      <c r="AW563" s="12"/>
      <c r="AX563" s="12"/>
      <c r="AY563" s="12"/>
      <c r="AZ563" s="12"/>
      <c r="BA563" s="12"/>
      <c r="BB563" s="12"/>
      <c r="BC563" s="12"/>
      <c r="BD563" s="12"/>
      <c r="BE563" s="12"/>
      <c r="BF563" s="12"/>
      <c r="BG563" s="12"/>
      <c r="BH563" s="12"/>
      <c r="BI563" s="12"/>
      <c r="BJ563" s="12"/>
      <c r="BK563" s="12"/>
      <c r="BL563" s="12"/>
      <c r="BM563" s="12"/>
      <c r="BN563" s="12"/>
      <c r="BO563" s="12"/>
      <c r="BP563" s="12"/>
      <c r="BQ563" s="12"/>
      <c r="BR563" s="12"/>
      <c r="BS563" s="12"/>
      <c r="BT563" s="12"/>
      <c r="BU563" s="12"/>
      <c r="BV563" s="12"/>
      <c r="BW563" s="12"/>
      <c r="BX563" s="12"/>
      <c r="BY563" s="12"/>
      <c r="BZ563" s="12"/>
      <c r="CA563" s="12"/>
      <c r="CB563" s="12"/>
      <c r="CC563" s="12"/>
    </row>
    <row r="564" spans="1:81" ht="15.75" x14ac:dyDescent="0.25">
      <c r="A564" s="20"/>
      <c r="B564" s="29"/>
      <c r="C564" s="29"/>
      <c r="D564" s="29"/>
      <c r="E564" s="29"/>
      <c r="F564" s="26"/>
      <c r="G564" s="13"/>
      <c r="H564" s="20"/>
      <c r="I564" s="22"/>
      <c r="J564" s="22"/>
      <c r="K564" s="22"/>
      <c r="L564" s="22"/>
      <c r="M564" s="24"/>
      <c r="N564" s="22"/>
      <c r="O564" s="20"/>
      <c r="P564" s="12"/>
      <c r="Q564" s="12"/>
      <c r="R564" s="12"/>
      <c r="S564" s="12"/>
      <c r="T564" s="12"/>
      <c r="U564" s="12"/>
      <c r="V564" s="12"/>
      <c r="W564" s="12"/>
      <c r="X564" s="12"/>
      <c r="Y564" s="12"/>
      <c r="Z564" s="12"/>
      <c r="AA564" s="12"/>
      <c r="AB564" s="12"/>
      <c r="AC564" s="12"/>
      <c r="AD564" s="12"/>
      <c r="AE564" s="12"/>
      <c r="AF564" s="12"/>
      <c r="AG564" s="12"/>
      <c r="AH564" s="12"/>
      <c r="AI564" s="12"/>
      <c r="AJ564" s="12"/>
      <c r="AK564" s="12"/>
      <c r="AL564" s="12"/>
      <c r="AM564" s="12"/>
      <c r="AN564" s="12"/>
      <c r="AO564" s="12"/>
      <c r="AP564" s="12"/>
      <c r="AQ564" s="12"/>
      <c r="AR564" s="12"/>
      <c r="AS564" s="12"/>
      <c r="AT564" s="12"/>
      <c r="AU564" s="12"/>
      <c r="AV564" s="12"/>
      <c r="AW564" s="12"/>
      <c r="AX564" s="12"/>
      <c r="AY564" s="12"/>
      <c r="AZ564" s="12"/>
      <c r="BA564" s="12"/>
      <c r="BB564" s="12"/>
      <c r="BC564" s="12"/>
      <c r="BD564" s="12"/>
      <c r="BE564" s="12"/>
      <c r="BF564" s="12"/>
      <c r="BG564" s="12"/>
      <c r="BH564" s="12"/>
      <c r="BI564" s="12"/>
      <c r="BJ564" s="12"/>
      <c r="BK564" s="12"/>
      <c r="BL564" s="12"/>
      <c r="BM564" s="12"/>
      <c r="BN564" s="12"/>
      <c r="BO564" s="12"/>
      <c r="BP564" s="12"/>
      <c r="BQ564" s="12"/>
      <c r="BR564" s="12"/>
      <c r="BS564" s="12"/>
      <c r="BT564" s="12"/>
      <c r="BU564" s="12"/>
      <c r="BV564" s="12"/>
      <c r="BW564" s="12"/>
      <c r="BX564" s="12"/>
      <c r="BY564" s="12"/>
      <c r="BZ564" s="12"/>
      <c r="CA564" s="12"/>
      <c r="CB564" s="12"/>
      <c r="CC564" s="12"/>
    </row>
    <row r="565" spans="1:81" ht="15.75" x14ac:dyDescent="0.25">
      <c r="A565" s="20"/>
      <c r="B565" s="29"/>
      <c r="C565" s="29"/>
      <c r="D565" s="29"/>
      <c r="E565" s="29"/>
      <c r="F565" s="26"/>
      <c r="G565" s="13"/>
      <c r="H565" s="20"/>
      <c r="I565" s="22"/>
      <c r="J565" s="22"/>
      <c r="K565" s="22"/>
      <c r="L565" s="22"/>
      <c r="M565" s="24"/>
      <c r="N565" s="22"/>
      <c r="O565" s="20"/>
      <c r="P565" s="12"/>
      <c r="Q565" s="12"/>
      <c r="R565" s="12"/>
      <c r="S565" s="12"/>
      <c r="T565" s="12"/>
      <c r="U565" s="12"/>
      <c r="V565" s="12"/>
      <c r="W565" s="12"/>
      <c r="X565" s="12"/>
      <c r="Y565" s="12"/>
      <c r="Z565" s="12"/>
      <c r="AA565" s="12"/>
      <c r="AB565" s="12"/>
      <c r="AC565" s="12"/>
      <c r="AD565" s="12"/>
      <c r="AE565" s="12"/>
      <c r="AF565" s="12"/>
      <c r="AG565" s="12"/>
      <c r="AH565" s="12"/>
      <c r="AI565" s="12"/>
      <c r="AJ565" s="12"/>
      <c r="AK565" s="12"/>
      <c r="AL565" s="12"/>
      <c r="AM565" s="12"/>
      <c r="AN565" s="12"/>
      <c r="AO565" s="12"/>
      <c r="AP565" s="12"/>
      <c r="AQ565" s="12"/>
      <c r="AR565" s="12"/>
      <c r="AS565" s="12"/>
      <c r="AT565" s="12"/>
      <c r="AU565" s="12"/>
      <c r="AV565" s="12"/>
      <c r="AW565" s="12"/>
      <c r="AX565" s="12"/>
      <c r="AY565" s="12"/>
      <c r="AZ565" s="12"/>
      <c r="BA565" s="12"/>
      <c r="BB565" s="12"/>
      <c r="BC565" s="12"/>
      <c r="BD565" s="12"/>
      <c r="BE565" s="12"/>
      <c r="BF565" s="12"/>
      <c r="BG565" s="12"/>
      <c r="BH565" s="12"/>
      <c r="BI565" s="12"/>
      <c r="BJ565" s="12"/>
      <c r="BK565" s="12"/>
      <c r="BL565" s="12"/>
      <c r="BM565" s="12"/>
      <c r="BN565" s="12"/>
      <c r="BO565" s="12"/>
      <c r="BP565" s="12"/>
      <c r="BQ565" s="12"/>
      <c r="BR565" s="12"/>
      <c r="BS565" s="12"/>
      <c r="BT565" s="12"/>
      <c r="BU565" s="12"/>
      <c r="BV565" s="12"/>
      <c r="BW565" s="12"/>
      <c r="BX565" s="12"/>
      <c r="BY565" s="12"/>
      <c r="BZ565" s="12"/>
      <c r="CA565" s="12"/>
      <c r="CB565" s="12"/>
      <c r="CC565" s="12"/>
    </row>
    <row r="566" spans="1:81" ht="15.75" x14ac:dyDescent="0.25">
      <c r="A566" s="20"/>
      <c r="B566" s="29"/>
      <c r="C566" s="29"/>
      <c r="D566" s="29"/>
      <c r="E566" s="29"/>
      <c r="F566" s="26"/>
      <c r="G566" s="13"/>
      <c r="H566" s="20"/>
      <c r="I566" s="22"/>
      <c r="J566" s="22"/>
      <c r="K566" s="22"/>
      <c r="L566" s="22"/>
      <c r="M566" s="24"/>
      <c r="N566" s="22"/>
      <c r="O566" s="20"/>
      <c r="P566" s="12"/>
      <c r="Q566" s="12"/>
      <c r="R566" s="12"/>
      <c r="S566" s="12"/>
      <c r="T566" s="12"/>
      <c r="U566" s="12"/>
      <c r="V566" s="12"/>
      <c r="W566" s="12"/>
      <c r="X566" s="12"/>
      <c r="Y566" s="12"/>
      <c r="Z566" s="12"/>
      <c r="AA566" s="12"/>
      <c r="AB566" s="12"/>
      <c r="AC566" s="12"/>
      <c r="AD566" s="12"/>
      <c r="AE566" s="12"/>
      <c r="AF566" s="12"/>
      <c r="AG566" s="12"/>
      <c r="AH566" s="12"/>
      <c r="AI566" s="12"/>
      <c r="AJ566" s="12"/>
      <c r="AK566" s="12"/>
      <c r="AL566" s="12"/>
      <c r="AM566" s="12"/>
      <c r="AN566" s="12"/>
      <c r="AO566" s="12"/>
      <c r="AP566" s="12"/>
      <c r="AQ566" s="12"/>
      <c r="AR566" s="12"/>
      <c r="AS566" s="12"/>
      <c r="AT566" s="12"/>
      <c r="AU566" s="12"/>
      <c r="AV566" s="12"/>
      <c r="AW566" s="12"/>
      <c r="AX566" s="12"/>
      <c r="AY566" s="12"/>
      <c r="AZ566" s="12"/>
      <c r="BA566" s="12"/>
      <c r="BB566" s="12"/>
      <c r="BC566" s="12"/>
      <c r="BD566" s="12"/>
      <c r="BE566" s="12"/>
      <c r="BF566" s="12"/>
      <c r="BG566" s="12"/>
      <c r="BH566" s="12"/>
      <c r="BI566" s="12"/>
      <c r="BJ566" s="12"/>
      <c r="BK566" s="12"/>
      <c r="BL566" s="12"/>
      <c r="BM566" s="12"/>
      <c r="BN566" s="12"/>
      <c r="BO566" s="12"/>
      <c r="BP566" s="12"/>
      <c r="BQ566" s="12"/>
      <c r="BR566" s="12"/>
      <c r="BS566" s="12"/>
      <c r="BT566" s="12"/>
      <c r="BU566" s="12"/>
      <c r="BV566" s="12"/>
      <c r="BW566" s="12"/>
      <c r="BX566" s="12"/>
      <c r="BY566" s="12"/>
      <c r="BZ566" s="12"/>
      <c r="CA566" s="12"/>
      <c r="CB566" s="12"/>
      <c r="CC566" s="12"/>
    </row>
    <row r="567" spans="1:81" ht="15.75" x14ac:dyDescent="0.25">
      <c r="A567" s="20"/>
      <c r="B567" s="29"/>
      <c r="C567" s="29"/>
      <c r="D567" s="29"/>
      <c r="E567" s="29"/>
      <c r="F567" s="26"/>
      <c r="G567" s="13"/>
      <c r="H567" s="20"/>
      <c r="I567" s="22"/>
      <c r="J567" s="22"/>
      <c r="K567" s="22"/>
      <c r="L567" s="22"/>
      <c r="M567" s="24"/>
      <c r="N567" s="22"/>
      <c r="O567" s="20"/>
      <c r="P567" s="12"/>
      <c r="Q567" s="12"/>
      <c r="R567" s="12"/>
      <c r="S567" s="12"/>
      <c r="T567" s="12"/>
      <c r="U567" s="12"/>
      <c r="V567" s="12"/>
      <c r="W567" s="12"/>
      <c r="X567" s="12"/>
      <c r="Y567" s="12"/>
      <c r="Z567" s="12"/>
      <c r="AA567" s="12"/>
      <c r="AB567" s="12"/>
      <c r="AC567" s="12"/>
      <c r="AD567" s="12"/>
      <c r="AE567" s="12"/>
      <c r="AF567" s="12"/>
      <c r="AG567" s="12"/>
      <c r="AH567" s="12"/>
      <c r="AI567" s="12"/>
      <c r="AJ567" s="12"/>
      <c r="AK567" s="12"/>
      <c r="AL567" s="12"/>
      <c r="AM567" s="12"/>
      <c r="AN567" s="12"/>
      <c r="AO567" s="12"/>
      <c r="AP567" s="12"/>
      <c r="AQ567" s="12"/>
      <c r="AR567" s="12"/>
      <c r="AS567" s="12"/>
      <c r="AT567" s="12"/>
      <c r="AU567" s="12"/>
      <c r="AV567" s="12"/>
      <c r="AW567" s="12"/>
      <c r="AX567" s="12"/>
      <c r="AY567" s="12"/>
      <c r="AZ567" s="12"/>
      <c r="BA567" s="12"/>
      <c r="BB567" s="12"/>
      <c r="BC567" s="12"/>
      <c r="BD567" s="12"/>
      <c r="BE567" s="12"/>
      <c r="BF567" s="12"/>
      <c r="BG567" s="12"/>
      <c r="BH567" s="12"/>
      <c r="BI567" s="12"/>
      <c r="BJ567" s="12"/>
      <c r="BK567" s="12"/>
      <c r="BL567" s="12"/>
      <c r="BM567" s="12"/>
      <c r="BN567" s="12"/>
      <c r="BO567" s="12"/>
      <c r="BP567" s="12"/>
      <c r="BQ567" s="12"/>
      <c r="BR567" s="12"/>
      <c r="BS567" s="12"/>
      <c r="BT567" s="12"/>
      <c r="BU567" s="12"/>
      <c r="BV567" s="12"/>
      <c r="BW567" s="12"/>
      <c r="BX567" s="12"/>
      <c r="BY567" s="12"/>
      <c r="BZ567" s="12"/>
      <c r="CA567" s="12"/>
      <c r="CB567" s="12"/>
      <c r="CC567" s="12"/>
    </row>
    <row r="568" spans="1:81" ht="15.75" x14ac:dyDescent="0.25">
      <c r="A568" s="20"/>
      <c r="B568" s="29"/>
      <c r="C568" s="29"/>
      <c r="D568" s="29"/>
      <c r="E568" s="29"/>
      <c r="F568" s="26"/>
      <c r="G568" s="13"/>
      <c r="H568" s="20"/>
      <c r="I568" s="22"/>
      <c r="J568" s="22"/>
      <c r="K568" s="22"/>
      <c r="L568" s="22"/>
      <c r="M568" s="24"/>
      <c r="N568" s="22"/>
      <c r="O568" s="20"/>
      <c r="P568" s="12"/>
      <c r="Q568" s="12"/>
      <c r="R568" s="12"/>
      <c r="S568" s="12"/>
      <c r="T568" s="12"/>
      <c r="U568" s="12"/>
      <c r="V568" s="12"/>
      <c r="W568" s="12"/>
      <c r="X568" s="12"/>
      <c r="Y568" s="12"/>
      <c r="Z568" s="12"/>
      <c r="AA568" s="12"/>
      <c r="AB568" s="12"/>
      <c r="AC568" s="12"/>
      <c r="AD568" s="12"/>
      <c r="AE568" s="12"/>
      <c r="AF568" s="12"/>
      <c r="AG568" s="12"/>
      <c r="AH568" s="12"/>
      <c r="AI568" s="12"/>
      <c r="AJ568" s="12"/>
      <c r="AK568" s="12"/>
      <c r="AL568" s="12"/>
      <c r="AM568" s="12"/>
      <c r="AN568" s="12"/>
      <c r="AO568" s="12"/>
      <c r="AP568" s="12"/>
      <c r="AQ568" s="12"/>
      <c r="AR568" s="12"/>
      <c r="AS568" s="12"/>
      <c r="AT568" s="12"/>
      <c r="AU568" s="12"/>
      <c r="AV568" s="12"/>
      <c r="AW568" s="12"/>
      <c r="AX568" s="12"/>
      <c r="AY568" s="12"/>
      <c r="AZ568" s="12"/>
      <c r="BA568" s="12"/>
      <c r="BB568" s="12"/>
      <c r="BC568" s="12"/>
      <c r="BD568" s="12"/>
      <c r="BE568" s="12"/>
      <c r="BF568" s="12"/>
      <c r="BG568" s="12"/>
      <c r="BH568" s="12"/>
      <c r="BI568" s="12"/>
      <c r="BJ568" s="12"/>
      <c r="BK568" s="12"/>
      <c r="BL568" s="12"/>
      <c r="BM568" s="12"/>
      <c r="BN568" s="12"/>
      <c r="BO568" s="12"/>
      <c r="BP568" s="12"/>
      <c r="BQ568" s="12"/>
      <c r="BR568" s="12"/>
      <c r="BS568" s="12"/>
      <c r="BT568" s="12"/>
      <c r="BU568" s="12"/>
      <c r="BV568" s="12"/>
      <c r="BW568" s="12"/>
      <c r="BX568" s="12"/>
      <c r="BY568" s="12"/>
      <c r="BZ568" s="12"/>
      <c r="CA568" s="12"/>
      <c r="CB568" s="12"/>
      <c r="CC568" s="12"/>
    </row>
    <row r="569" spans="1:81" ht="15.75" x14ac:dyDescent="0.25">
      <c r="A569" s="20"/>
      <c r="B569" s="29"/>
      <c r="C569" s="29"/>
      <c r="D569" s="29"/>
      <c r="E569" s="29"/>
      <c r="F569" s="26"/>
      <c r="G569" s="13"/>
      <c r="H569" s="20"/>
      <c r="I569" s="22"/>
      <c r="J569" s="22"/>
      <c r="K569" s="22"/>
      <c r="L569" s="22"/>
      <c r="M569" s="24"/>
      <c r="N569" s="22"/>
      <c r="O569" s="20"/>
      <c r="P569" s="12"/>
      <c r="Q569" s="12"/>
      <c r="R569" s="12"/>
      <c r="S569" s="12"/>
      <c r="T569" s="12"/>
      <c r="U569" s="12"/>
      <c r="V569" s="12"/>
      <c r="W569" s="12"/>
      <c r="X569" s="12"/>
      <c r="Y569" s="12"/>
      <c r="Z569" s="12"/>
      <c r="AA569" s="12"/>
      <c r="AB569" s="12"/>
      <c r="AC569" s="12"/>
      <c r="AD569" s="12"/>
      <c r="AE569" s="12"/>
      <c r="AF569" s="12"/>
      <c r="AG569" s="12"/>
      <c r="AH569" s="12"/>
      <c r="AI569" s="12"/>
      <c r="AJ569" s="12"/>
      <c r="AK569" s="12"/>
      <c r="AL569" s="12"/>
      <c r="AM569" s="12"/>
      <c r="AN569" s="12"/>
      <c r="AO569" s="12"/>
      <c r="AP569" s="12"/>
      <c r="AQ569" s="12"/>
      <c r="AR569" s="12"/>
      <c r="AS569" s="12"/>
      <c r="AT569" s="12"/>
      <c r="AU569" s="12"/>
      <c r="AV569" s="12"/>
      <c r="AW569" s="12"/>
      <c r="AX569" s="12"/>
      <c r="AY569" s="12"/>
      <c r="AZ569" s="12"/>
      <c r="BA569" s="12"/>
      <c r="BB569" s="12"/>
      <c r="BC569" s="12"/>
      <c r="BD569" s="12"/>
      <c r="BE569" s="12"/>
      <c r="BF569" s="12"/>
      <c r="BG569" s="12"/>
      <c r="BH569" s="12"/>
      <c r="BI569" s="12"/>
      <c r="BJ569" s="12"/>
      <c r="BK569" s="12"/>
      <c r="BL569" s="12"/>
      <c r="BM569" s="12"/>
      <c r="BN569" s="12"/>
      <c r="BO569" s="12"/>
      <c r="BP569" s="12"/>
      <c r="BQ569" s="12"/>
      <c r="BR569" s="12"/>
      <c r="BS569" s="12"/>
      <c r="BT569" s="12"/>
      <c r="BU569" s="12"/>
      <c r="BV569" s="12"/>
      <c r="BW569" s="12"/>
      <c r="BX569" s="12"/>
      <c r="BY569" s="12"/>
      <c r="BZ569" s="12"/>
      <c r="CA569" s="12"/>
      <c r="CB569" s="12"/>
      <c r="CC569" s="12"/>
    </row>
    <row r="570" spans="1:81" ht="15.75" x14ac:dyDescent="0.25">
      <c r="A570" s="20"/>
      <c r="B570" s="29"/>
      <c r="C570" s="29"/>
      <c r="D570" s="29"/>
      <c r="E570" s="29"/>
      <c r="F570" s="26"/>
      <c r="G570" s="13"/>
      <c r="H570" s="20"/>
      <c r="I570" s="22"/>
      <c r="J570" s="22"/>
      <c r="K570" s="22"/>
      <c r="L570" s="22"/>
      <c r="M570" s="24"/>
      <c r="N570" s="22"/>
      <c r="O570" s="20"/>
      <c r="P570" s="12"/>
      <c r="Q570" s="12"/>
      <c r="R570" s="12"/>
      <c r="S570" s="12"/>
      <c r="T570" s="12"/>
      <c r="U570" s="12"/>
      <c r="V570" s="12"/>
      <c r="W570" s="12"/>
      <c r="X570" s="12"/>
      <c r="Y570" s="12"/>
      <c r="Z570" s="12"/>
      <c r="AA570" s="12"/>
      <c r="AB570" s="12"/>
      <c r="AC570" s="12"/>
      <c r="AD570" s="12"/>
      <c r="AE570" s="12"/>
      <c r="AF570" s="12"/>
      <c r="AG570" s="12"/>
      <c r="AH570" s="12"/>
      <c r="AI570" s="12"/>
      <c r="AJ570" s="12"/>
      <c r="AK570" s="12"/>
      <c r="AL570" s="12"/>
      <c r="AM570" s="12"/>
      <c r="AN570" s="12"/>
      <c r="AO570" s="12"/>
      <c r="AP570" s="12"/>
      <c r="AQ570" s="12"/>
      <c r="AR570" s="12"/>
      <c r="AS570" s="12"/>
      <c r="AT570" s="12"/>
      <c r="AU570" s="12"/>
      <c r="AV570" s="12"/>
      <c r="AW570" s="12"/>
      <c r="AX570" s="12"/>
      <c r="AY570" s="12"/>
      <c r="AZ570" s="12"/>
      <c r="BA570" s="12"/>
      <c r="BB570" s="12"/>
      <c r="BC570" s="12"/>
      <c r="BD570" s="12"/>
      <c r="BE570" s="12"/>
      <c r="BF570" s="12"/>
      <c r="BG570" s="12"/>
      <c r="BH570" s="12"/>
      <c r="BI570" s="12"/>
      <c r="BJ570" s="12"/>
      <c r="BK570" s="12"/>
      <c r="BL570" s="12"/>
      <c r="BM570" s="12"/>
      <c r="BN570" s="12"/>
      <c r="BO570" s="12"/>
      <c r="BP570" s="12"/>
      <c r="BQ570" s="12"/>
      <c r="BR570" s="12"/>
      <c r="BS570" s="12"/>
      <c r="BT570" s="12"/>
      <c r="BU570" s="12"/>
      <c r="BV570" s="12"/>
      <c r="BW570" s="12"/>
      <c r="BX570" s="12"/>
      <c r="BY570" s="12"/>
      <c r="BZ570" s="12"/>
      <c r="CA570" s="12"/>
      <c r="CB570" s="12"/>
      <c r="CC570" s="12"/>
    </row>
    <row r="571" spans="1:81" ht="15.75" x14ac:dyDescent="0.25">
      <c r="A571" s="20"/>
      <c r="B571" s="29"/>
      <c r="C571" s="29"/>
      <c r="D571" s="29"/>
      <c r="E571" s="29"/>
      <c r="F571" s="26"/>
      <c r="G571" s="13"/>
      <c r="H571" s="20"/>
      <c r="I571" s="22"/>
      <c r="J571" s="22"/>
      <c r="K571" s="22"/>
      <c r="L571" s="22"/>
      <c r="M571" s="24"/>
      <c r="N571" s="22"/>
      <c r="O571" s="20"/>
      <c r="P571" s="12"/>
      <c r="Q571" s="12"/>
      <c r="R571" s="12"/>
      <c r="S571" s="12"/>
      <c r="T571" s="12"/>
      <c r="U571" s="12"/>
      <c r="V571" s="12"/>
      <c r="W571" s="12"/>
      <c r="X571" s="12"/>
      <c r="Y571" s="12"/>
      <c r="Z571" s="12"/>
      <c r="AA571" s="12"/>
      <c r="AB571" s="12"/>
      <c r="AC571" s="12"/>
      <c r="AD571" s="12"/>
      <c r="AE571" s="12"/>
      <c r="AF571" s="12"/>
      <c r="AG571" s="12"/>
      <c r="AH571" s="12"/>
      <c r="AI571" s="12"/>
      <c r="AJ571" s="12"/>
      <c r="AK571" s="12"/>
      <c r="AL571" s="12"/>
      <c r="AM571" s="12"/>
      <c r="AN571" s="12"/>
      <c r="AO571" s="12"/>
      <c r="AP571" s="12"/>
      <c r="AQ571" s="12"/>
      <c r="AR571" s="12"/>
      <c r="AS571" s="12"/>
      <c r="AT571" s="12"/>
      <c r="AU571" s="12"/>
      <c r="AV571" s="12"/>
      <c r="AW571" s="12"/>
      <c r="AX571" s="12"/>
      <c r="AY571" s="12"/>
      <c r="AZ571" s="12"/>
      <c r="BA571" s="12"/>
      <c r="BB571" s="12"/>
      <c r="BC571" s="12"/>
      <c r="BD571" s="12"/>
      <c r="BE571" s="12"/>
      <c r="BF571" s="12"/>
      <c r="BG571" s="12"/>
      <c r="BH571" s="12"/>
      <c r="BI571" s="12"/>
      <c r="BJ571" s="12"/>
      <c r="BK571" s="12"/>
      <c r="BL571" s="12"/>
      <c r="BM571" s="12"/>
      <c r="BN571" s="12"/>
      <c r="BO571" s="12"/>
      <c r="BP571" s="12"/>
      <c r="BQ571" s="12"/>
      <c r="BR571" s="12"/>
      <c r="BS571" s="12"/>
      <c r="BT571" s="12"/>
      <c r="BU571" s="12"/>
      <c r="BV571" s="12"/>
      <c r="BW571" s="12"/>
      <c r="BX571" s="12"/>
      <c r="BY571" s="12"/>
      <c r="BZ571" s="12"/>
      <c r="CA571" s="12"/>
      <c r="CB571" s="12"/>
      <c r="CC571" s="12"/>
    </row>
    <row r="572" spans="1:81" ht="15.75" x14ac:dyDescent="0.25">
      <c r="A572" s="20"/>
      <c r="B572" s="29"/>
      <c r="C572" s="29"/>
      <c r="D572" s="29"/>
      <c r="E572" s="29"/>
      <c r="F572" s="26"/>
      <c r="G572" s="13"/>
      <c r="H572" s="20"/>
      <c r="I572" s="22"/>
      <c r="J572" s="22"/>
      <c r="K572" s="22"/>
      <c r="L572" s="22"/>
      <c r="M572" s="24"/>
      <c r="N572" s="22"/>
      <c r="O572" s="20"/>
      <c r="P572" s="12"/>
      <c r="Q572" s="12"/>
      <c r="R572" s="12"/>
      <c r="S572" s="12"/>
      <c r="T572" s="12"/>
      <c r="U572" s="12"/>
      <c r="V572" s="12"/>
      <c r="W572" s="12"/>
      <c r="X572" s="12"/>
      <c r="Y572" s="12"/>
      <c r="Z572" s="12"/>
      <c r="AA572" s="12"/>
      <c r="AB572" s="12"/>
      <c r="AC572" s="12"/>
      <c r="AD572" s="12"/>
      <c r="AE572" s="12"/>
      <c r="AF572" s="12"/>
      <c r="AG572" s="12"/>
      <c r="AH572" s="12"/>
      <c r="AI572" s="12"/>
      <c r="AJ572" s="12"/>
      <c r="AK572" s="12"/>
      <c r="AL572" s="12"/>
      <c r="AM572" s="12"/>
      <c r="AN572" s="12"/>
      <c r="AO572" s="12"/>
      <c r="AP572" s="12"/>
      <c r="AQ572" s="12"/>
      <c r="AR572" s="12"/>
      <c r="AS572" s="12"/>
      <c r="AT572" s="12"/>
      <c r="AU572" s="12"/>
      <c r="AV572" s="12"/>
      <c r="AW572" s="12"/>
      <c r="AX572" s="12"/>
      <c r="AY572" s="12"/>
      <c r="AZ572" s="12"/>
      <c r="BA572" s="12"/>
      <c r="BB572" s="12"/>
      <c r="BC572" s="12"/>
      <c r="BD572" s="12"/>
      <c r="BE572" s="12"/>
      <c r="BF572" s="12"/>
      <c r="BG572" s="12"/>
      <c r="BH572" s="12"/>
      <c r="BI572" s="12"/>
      <c r="BJ572" s="12"/>
      <c r="BK572" s="12"/>
      <c r="BL572" s="12"/>
      <c r="BM572" s="12"/>
      <c r="BN572" s="12"/>
      <c r="BO572" s="12"/>
      <c r="BP572" s="12"/>
      <c r="BQ572" s="12"/>
      <c r="BR572" s="12"/>
      <c r="BS572" s="12"/>
      <c r="BT572" s="12"/>
      <c r="BU572" s="12"/>
      <c r="BV572" s="12"/>
      <c r="BW572" s="12"/>
      <c r="BX572" s="12"/>
      <c r="BY572" s="12"/>
      <c r="BZ572" s="12"/>
      <c r="CA572" s="12"/>
      <c r="CB572" s="12"/>
      <c r="CC572" s="12"/>
    </row>
    <row r="573" spans="1:81" ht="15.75" x14ac:dyDescent="0.25">
      <c r="A573" s="20"/>
      <c r="B573" s="29"/>
      <c r="C573" s="29"/>
      <c r="D573" s="29"/>
      <c r="E573" s="29"/>
      <c r="F573" s="26"/>
      <c r="G573" s="13"/>
      <c r="H573" s="20"/>
      <c r="I573" s="22"/>
      <c r="J573" s="22"/>
      <c r="K573" s="22"/>
      <c r="L573" s="22"/>
      <c r="M573" s="24"/>
      <c r="N573" s="22"/>
      <c r="O573" s="20"/>
      <c r="P573" s="12"/>
      <c r="Q573" s="12"/>
      <c r="R573" s="12"/>
      <c r="S573" s="12"/>
      <c r="T573" s="12"/>
      <c r="U573" s="12"/>
      <c r="V573" s="12"/>
      <c r="W573" s="12"/>
      <c r="X573" s="12"/>
      <c r="Y573" s="12"/>
      <c r="Z573" s="12"/>
      <c r="AA573" s="12"/>
      <c r="AB573" s="12"/>
      <c r="AC573" s="12"/>
      <c r="AD573" s="12"/>
      <c r="AE573" s="12"/>
      <c r="AF573" s="12"/>
      <c r="AG573" s="12"/>
      <c r="AH573" s="12"/>
      <c r="AI573" s="12"/>
      <c r="AJ573" s="12"/>
      <c r="AK573" s="12"/>
      <c r="AL573" s="12"/>
      <c r="AM573" s="12"/>
      <c r="AN573" s="12"/>
      <c r="AO573" s="12"/>
      <c r="AP573" s="12"/>
      <c r="AQ573" s="12"/>
      <c r="AR573" s="12"/>
      <c r="AS573" s="12"/>
      <c r="AT573" s="12"/>
      <c r="AU573" s="12"/>
      <c r="AV573" s="12"/>
      <c r="AW573" s="12"/>
      <c r="AX573" s="12"/>
      <c r="AY573" s="12"/>
      <c r="AZ573" s="12"/>
      <c r="BA573" s="12"/>
      <c r="BB573" s="12"/>
      <c r="BC573" s="12"/>
      <c r="BD573" s="12"/>
      <c r="BE573" s="12"/>
      <c r="BF573" s="12"/>
      <c r="BG573" s="12"/>
      <c r="BH573" s="12"/>
      <c r="BI573" s="12"/>
      <c r="BJ573" s="12"/>
      <c r="BK573" s="12"/>
      <c r="BL573" s="12"/>
      <c r="BM573" s="12"/>
      <c r="BN573" s="12"/>
      <c r="BO573" s="12"/>
      <c r="BP573" s="12"/>
      <c r="BQ573" s="12"/>
      <c r="BR573" s="12"/>
      <c r="BS573" s="12"/>
      <c r="BT573" s="12"/>
      <c r="BU573" s="12"/>
      <c r="BV573" s="12"/>
      <c r="BW573" s="12"/>
      <c r="BX573" s="12"/>
      <c r="BY573" s="12"/>
      <c r="BZ573" s="12"/>
      <c r="CA573" s="12"/>
      <c r="CB573" s="12"/>
      <c r="CC573" s="12"/>
    </row>
    <row r="574" spans="1:81" ht="15.75" x14ac:dyDescent="0.25">
      <c r="A574" s="20"/>
      <c r="B574" s="29"/>
      <c r="C574" s="29"/>
      <c r="D574" s="29"/>
      <c r="E574" s="29"/>
      <c r="F574" s="26"/>
      <c r="G574" s="13"/>
      <c r="H574" s="20"/>
      <c r="I574" s="22"/>
      <c r="J574" s="22"/>
      <c r="K574" s="22"/>
      <c r="L574" s="22"/>
      <c r="M574" s="24"/>
      <c r="N574" s="22"/>
      <c r="O574" s="20"/>
      <c r="P574" s="12"/>
      <c r="Q574" s="12"/>
      <c r="R574" s="12"/>
      <c r="S574" s="12"/>
      <c r="T574" s="12"/>
      <c r="U574" s="12"/>
      <c r="V574" s="12"/>
      <c r="W574" s="12"/>
      <c r="X574" s="12"/>
      <c r="Y574" s="12"/>
      <c r="Z574" s="12"/>
      <c r="AA574" s="12"/>
      <c r="AB574" s="12"/>
      <c r="AC574" s="12"/>
      <c r="AD574" s="12"/>
      <c r="AE574" s="12"/>
      <c r="AF574" s="12"/>
      <c r="AG574" s="12"/>
      <c r="AH574" s="12"/>
      <c r="AI574" s="12"/>
      <c r="AJ574" s="12"/>
      <c r="AK574" s="12"/>
      <c r="AL574" s="12"/>
      <c r="AM574" s="12"/>
      <c r="AN574" s="12"/>
      <c r="AO574" s="12"/>
      <c r="AP574" s="12"/>
      <c r="AQ574" s="12"/>
      <c r="AR574" s="12"/>
      <c r="AS574" s="12"/>
      <c r="AT574" s="12"/>
      <c r="AU574" s="12"/>
      <c r="AV574" s="12"/>
      <c r="AW574" s="12"/>
      <c r="AX574" s="12"/>
      <c r="AY574" s="12"/>
      <c r="AZ574" s="12"/>
      <c r="BA574" s="12"/>
      <c r="BB574" s="12"/>
      <c r="BC574" s="12"/>
      <c r="BD574" s="12"/>
      <c r="BE574" s="12"/>
      <c r="BF574" s="12"/>
      <c r="BG574" s="12"/>
      <c r="BH574" s="12"/>
      <c r="BI574" s="12"/>
      <c r="BJ574" s="12"/>
      <c r="BK574" s="12"/>
      <c r="BL574" s="12"/>
      <c r="BM574" s="12"/>
      <c r="BN574" s="12"/>
      <c r="BO574" s="12"/>
      <c r="BP574" s="12"/>
      <c r="BQ574" s="12"/>
      <c r="BR574" s="12"/>
      <c r="BS574" s="12"/>
      <c r="BT574" s="12"/>
      <c r="BU574" s="12"/>
      <c r="BV574" s="12"/>
      <c r="BW574" s="12"/>
      <c r="BX574" s="12"/>
      <c r="BY574" s="12"/>
      <c r="BZ574" s="12"/>
      <c r="CA574" s="12"/>
      <c r="CB574" s="12"/>
      <c r="CC574" s="12"/>
    </row>
    <row r="575" spans="1:81" ht="15.75" x14ac:dyDescent="0.25">
      <c r="A575" s="20"/>
      <c r="B575" s="29"/>
      <c r="C575" s="29"/>
      <c r="D575" s="29"/>
      <c r="E575" s="29"/>
      <c r="F575" s="26"/>
      <c r="G575" s="13"/>
      <c r="H575" s="20"/>
      <c r="I575" s="22"/>
      <c r="J575" s="22"/>
      <c r="K575" s="22"/>
      <c r="L575" s="22"/>
      <c r="M575" s="24"/>
      <c r="N575" s="22"/>
      <c r="O575" s="20"/>
      <c r="P575" s="12"/>
      <c r="Q575" s="12"/>
      <c r="R575" s="12"/>
      <c r="S575" s="12"/>
      <c r="T575" s="12"/>
      <c r="U575" s="12"/>
      <c r="V575" s="12"/>
      <c r="W575" s="12"/>
      <c r="X575" s="12"/>
      <c r="Y575" s="12"/>
      <c r="Z575" s="12"/>
      <c r="AA575" s="12"/>
      <c r="AB575" s="12"/>
      <c r="AC575" s="12"/>
      <c r="AD575" s="12"/>
      <c r="AE575" s="12"/>
      <c r="AF575" s="12"/>
      <c r="AG575" s="12"/>
      <c r="AH575" s="12"/>
      <c r="AI575" s="12"/>
      <c r="AJ575" s="12"/>
      <c r="AK575" s="12"/>
      <c r="AL575" s="12"/>
      <c r="AM575" s="12"/>
      <c r="AN575" s="12"/>
      <c r="AO575" s="12"/>
      <c r="AP575" s="12"/>
      <c r="AQ575" s="12"/>
      <c r="AR575" s="12"/>
      <c r="AS575" s="12"/>
      <c r="AT575" s="12"/>
      <c r="AU575" s="12"/>
      <c r="AV575" s="12"/>
      <c r="AW575" s="12"/>
      <c r="AX575" s="12"/>
      <c r="AY575" s="12"/>
      <c r="AZ575" s="12"/>
      <c r="BA575" s="12"/>
      <c r="BB575" s="12"/>
      <c r="BC575" s="12"/>
      <c r="BD575" s="12"/>
      <c r="BE575" s="12"/>
      <c r="BF575" s="12"/>
      <c r="BG575" s="12"/>
      <c r="BH575" s="12"/>
      <c r="BI575" s="12"/>
      <c r="BJ575" s="12"/>
      <c r="BK575" s="12"/>
      <c r="BL575" s="12"/>
      <c r="BM575" s="12"/>
      <c r="BN575" s="12"/>
      <c r="BO575" s="12"/>
      <c r="BP575" s="12"/>
      <c r="BQ575" s="12"/>
      <c r="BR575" s="12"/>
      <c r="BS575" s="12"/>
      <c r="BT575" s="12"/>
      <c r="BU575" s="12"/>
      <c r="BV575" s="12"/>
      <c r="BW575" s="12"/>
      <c r="BX575" s="12"/>
      <c r="BY575" s="12"/>
      <c r="BZ575" s="12"/>
      <c r="CA575" s="12"/>
      <c r="CB575" s="12"/>
      <c r="CC575" s="12"/>
    </row>
    <row r="576" spans="1:81" ht="15.75" x14ac:dyDescent="0.25">
      <c r="A576" s="20"/>
      <c r="B576" s="29"/>
      <c r="C576" s="29"/>
      <c r="D576" s="29"/>
      <c r="E576" s="29"/>
      <c r="F576" s="26"/>
      <c r="G576" s="13"/>
      <c r="H576" s="20"/>
      <c r="I576" s="22"/>
      <c r="J576" s="22"/>
      <c r="K576" s="22"/>
      <c r="L576" s="22"/>
      <c r="M576" s="24"/>
      <c r="N576" s="22"/>
      <c r="O576" s="20"/>
      <c r="P576" s="12"/>
      <c r="Q576" s="12"/>
      <c r="R576" s="12"/>
      <c r="S576" s="12"/>
      <c r="T576" s="12"/>
      <c r="U576" s="12"/>
      <c r="V576" s="12"/>
      <c r="W576" s="12"/>
      <c r="X576" s="12"/>
      <c r="Y576" s="12"/>
      <c r="Z576" s="12"/>
      <c r="AA576" s="12"/>
      <c r="AB576" s="12"/>
      <c r="AC576" s="12"/>
      <c r="AD576" s="12"/>
      <c r="AE576" s="12"/>
      <c r="AF576" s="12"/>
      <c r="AG576" s="12"/>
      <c r="AH576" s="12"/>
      <c r="AI576" s="12"/>
      <c r="AJ576" s="12"/>
      <c r="AK576" s="12"/>
      <c r="AL576" s="12"/>
      <c r="AM576" s="12"/>
      <c r="AN576" s="12"/>
      <c r="AO576" s="12"/>
      <c r="AP576" s="12"/>
      <c r="AQ576" s="12"/>
      <c r="AR576" s="12"/>
      <c r="AS576" s="12"/>
      <c r="AT576" s="12"/>
      <c r="AU576" s="12"/>
      <c r="AV576" s="12"/>
      <c r="AW576" s="12"/>
      <c r="AX576" s="12"/>
      <c r="AY576" s="12"/>
      <c r="AZ576" s="12"/>
      <c r="BA576" s="12"/>
      <c r="BB576" s="12"/>
      <c r="BC576" s="12"/>
      <c r="BD576" s="12"/>
      <c r="BE576" s="12"/>
      <c r="BF576" s="12"/>
      <c r="BG576" s="12"/>
      <c r="BH576" s="12"/>
      <c r="BI576" s="12"/>
      <c r="BJ576" s="12"/>
      <c r="BK576" s="12"/>
      <c r="BL576" s="12"/>
      <c r="BM576" s="12"/>
      <c r="BN576" s="12"/>
      <c r="BO576" s="12"/>
      <c r="BP576" s="12"/>
      <c r="BQ576" s="12"/>
      <c r="BR576" s="12"/>
      <c r="BS576" s="12"/>
      <c r="BT576" s="12"/>
      <c r="BU576" s="12"/>
      <c r="BV576" s="12"/>
      <c r="BW576" s="12"/>
      <c r="BX576" s="12"/>
      <c r="BY576" s="12"/>
      <c r="BZ576" s="12"/>
      <c r="CA576" s="12"/>
      <c r="CB576" s="12"/>
      <c r="CC576" s="12"/>
    </row>
    <row r="577" spans="1:81" ht="15.75" x14ac:dyDescent="0.25">
      <c r="A577" s="20"/>
      <c r="B577" s="29"/>
      <c r="C577" s="29"/>
      <c r="D577" s="29"/>
      <c r="E577" s="29"/>
      <c r="F577" s="26"/>
      <c r="G577" s="13"/>
      <c r="H577" s="20"/>
      <c r="I577" s="22"/>
      <c r="J577" s="22"/>
      <c r="K577" s="22"/>
      <c r="L577" s="22"/>
      <c r="M577" s="24"/>
      <c r="N577" s="22"/>
      <c r="O577" s="20"/>
      <c r="P577" s="12"/>
      <c r="Q577" s="12"/>
      <c r="R577" s="12"/>
      <c r="S577" s="12"/>
      <c r="T577" s="12"/>
      <c r="U577" s="12"/>
      <c r="V577" s="12"/>
      <c r="W577" s="12"/>
      <c r="X577" s="12"/>
      <c r="Y577" s="12"/>
      <c r="Z577" s="12"/>
      <c r="AA577" s="12"/>
      <c r="AB577" s="12"/>
      <c r="AC577" s="12"/>
      <c r="AD577" s="12"/>
      <c r="AE577" s="12"/>
      <c r="AF577" s="12"/>
      <c r="AG577" s="12"/>
      <c r="AH577" s="12"/>
      <c r="AI577" s="12"/>
      <c r="AJ577" s="12"/>
      <c r="AK577" s="12"/>
      <c r="AL577" s="12"/>
      <c r="AM577" s="12"/>
      <c r="AN577" s="12"/>
      <c r="AO577" s="12"/>
      <c r="AP577" s="12"/>
      <c r="AQ577" s="12"/>
      <c r="AR577" s="12"/>
      <c r="AS577" s="12"/>
      <c r="AT577" s="12"/>
      <c r="AU577" s="12"/>
      <c r="AV577" s="12"/>
      <c r="AW577" s="12"/>
      <c r="AX577" s="12"/>
      <c r="AY577" s="12"/>
      <c r="AZ577" s="12"/>
      <c r="BA577" s="12"/>
      <c r="BB577" s="12"/>
      <c r="BC577" s="12"/>
      <c r="BD577" s="12"/>
      <c r="BE577" s="12"/>
      <c r="BF577" s="12"/>
      <c r="BG577" s="12"/>
      <c r="BH577" s="12"/>
      <c r="BI577" s="12"/>
      <c r="BJ577" s="12"/>
      <c r="BK577" s="12"/>
      <c r="BL577" s="12"/>
      <c r="BM577" s="12"/>
      <c r="BN577" s="12"/>
      <c r="BO577" s="12"/>
      <c r="BP577" s="12"/>
      <c r="BQ577" s="12"/>
      <c r="BR577" s="12"/>
      <c r="BS577" s="12"/>
      <c r="BT577" s="12"/>
      <c r="BU577" s="12"/>
      <c r="BV577" s="12"/>
      <c r="BW577" s="12"/>
      <c r="BX577" s="12"/>
      <c r="BY577" s="12"/>
      <c r="BZ577" s="12"/>
      <c r="CA577" s="12"/>
      <c r="CB577" s="12"/>
      <c r="CC577" s="12"/>
    </row>
    <row r="578" spans="1:81" ht="15.75" x14ac:dyDescent="0.25">
      <c r="A578" s="20"/>
      <c r="B578" s="29"/>
      <c r="C578" s="29"/>
      <c r="D578" s="29"/>
      <c r="E578" s="29"/>
      <c r="F578" s="26"/>
      <c r="G578" s="13"/>
      <c r="H578" s="20"/>
      <c r="I578" s="22"/>
      <c r="J578" s="22"/>
      <c r="K578" s="22"/>
      <c r="L578" s="22"/>
      <c r="M578" s="24"/>
      <c r="N578" s="22"/>
      <c r="O578" s="20"/>
      <c r="P578" s="12"/>
      <c r="Q578" s="12"/>
      <c r="R578" s="12"/>
      <c r="S578" s="12"/>
      <c r="T578" s="12"/>
      <c r="U578" s="12"/>
      <c r="V578" s="12"/>
      <c r="W578" s="12"/>
      <c r="X578" s="12"/>
      <c r="Y578" s="12"/>
      <c r="Z578" s="12"/>
      <c r="AA578" s="12"/>
      <c r="AB578" s="12"/>
      <c r="AC578" s="12"/>
      <c r="AD578" s="12"/>
      <c r="AE578" s="12"/>
      <c r="AF578" s="12"/>
      <c r="AG578" s="12"/>
      <c r="AH578" s="12"/>
      <c r="AI578" s="12"/>
      <c r="AJ578" s="12"/>
      <c r="AK578" s="12"/>
      <c r="AL578" s="12"/>
      <c r="AM578" s="12"/>
      <c r="AN578" s="12"/>
      <c r="AO578" s="12"/>
      <c r="AP578" s="12"/>
      <c r="AQ578" s="12"/>
      <c r="AR578" s="12"/>
      <c r="AS578" s="12"/>
      <c r="AT578" s="12"/>
      <c r="AU578" s="12"/>
      <c r="AV578" s="12"/>
      <c r="AW578" s="12"/>
      <c r="AX578" s="12"/>
      <c r="AY578" s="12"/>
      <c r="AZ578" s="12"/>
      <c r="BA578" s="12"/>
      <c r="BB578" s="12"/>
      <c r="BC578" s="12"/>
      <c r="BD578" s="12"/>
      <c r="BE578" s="12"/>
      <c r="BF578" s="12"/>
      <c r="BG578" s="12"/>
      <c r="BH578" s="12"/>
      <c r="BI578" s="12"/>
      <c r="BJ578" s="12"/>
      <c r="BK578" s="12"/>
      <c r="BL578" s="12"/>
      <c r="BM578" s="12"/>
      <c r="BN578" s="12"/>
      <c r="BO578" s="12"/>
      <c r="BP578" s="12"/>
      <c r="BQ578" s="12"/>
      <c r="BR578" s="12"/>
      <c r="BS578" s="12"/>
      <c r="BT578" s="12"/>
      <c r="BU578" s="12"/>
      <c r="BV578" s="12"/>
      <c r="BW578" s="12"/>
      <c r="BX578" s="12"/>
      <c r="BY578" s="12"/>
      <c r="BZ578" s="12"/>
      <c r="CA578" s="12"/>
      <c r="CB578" s="12"/>
      <c r="CC578" s="12"/>
    </row>
    <row r="579" spans="1:81" ht="15.75" x14ac:dyDescent="0.25">
      <c r="A579" s="20"/>
      <c r="B579" s="29"/>
      <c r="C579" s="29"/>
      <c r="D579" s="29"/>
      <c r="E579" s="29"/>
      <c r="F579" s="26"/>
      <c r="G579" s="13"/>
      <c r="H579" s="20"/>
      <c r="I579" s="22"/>
      <c r="J579" s="22"/>
      <c r="K579" s="22"/>
      <c r="L579" s="22"/>
      <c r="M579" s="24"/>
      <c r="N579" s="22"/>
      <c r="O579" s="20"/>
      <c r="P579" s="12"/>
      <c r="Q579" s="12"/>
      <c r="R579" s="12"/>
      <c r="S579" s="12"/>
      <c r="T579" s="12"/>
      <c r="U579" s="12"/>
      <c r="V579" s="12"/>
      <c r="W579" s="12"/>
      <c r="X579" s="12"/>
      <c r="Y579" s="12"/>
      <c r="Z579" s="12"/>
      <c r="AA579" s="12"/>
      <c r="AB579" s="12"/>
      <c r="AC579" s="12"/>
      <c r="AD579" s="12"/>
      <c r="AE579" s="12"/>
      <c r="AF579" s="12"/>
      <c r="AG579" s="12"/>
      <c r="AH579" s="12"/>
      <c r="AI579" s="12"/>
      <c r="AJ579" s="12"/>
      <c r="AK579" s="12"/>
      <c r="AL579" s="12"/>
      <c r="AM579" s="12"/>
      <c r="AN579" s="12"/>
      <c r="AO579" s="12"/>
      <c r="AP579" s="12"/>
      <c r="AQ579" s="12"/>
      <c r="AR579" s="12"/>
      <c r="AS579" s="12"/>
      <c r="AT579" s="12"/>
      <c r="AU579" s="12"/>
      <c r="AV579" s="12"/>
      <c r="AW579" s="12"/>
      <c r="AX579" s="12"/>
      <c r="AY579" s="12"/>
      <c r="AZ579" s="12"/>
      <c r="BA579" s="12"/>
      <c r="BB579" s="12"/>
      <c r="BC579" s="12"/>
      <c r="BD579" s="12"/>
      <c r="BE579" s="12"/>
      <c r="BF579" s="12"/>
      <c r="BG579" s="12"/>
      <c r="BH579" s="12"/>
      <c r="BI579" s="12"/>
      <c r="BJ579" s="12"/>
      <c r="BK579" s="12"/>
      <c r="BL579" s="12"/>
      <c r="BM579" s="12"/>
      <c r="BN579" s="12"/>
      <c r="BO579" s="12"/>
      <c r="BP579" s="12"/>
      <c r="BQ579" s="12"/>
      <c r="BR579" s="12"/>
      <c r="BS579" s="12"/>
      <c r="BT579" s="12"/>
      <c r="BU579" s="12"/>
      <c r="BV579" s="12"/>
      <c r="BW579" s="12"/>
      <c r="BX579" s="12"/>
      <c r="BY579" s="12"/>
      <c r="BZ579" s="12"/>
      <c r="CA579" s="12"/>
      <c r="CB579" s="12"/>
      <c r="CC579" s="12"/>
    </row>
    <row r="580" spans="1:81" ht="15.75" x14ac:dyDescent="0.25">
      <c r="A580" s="20"/>
      <c r="B580" s="29"/>
      <c r="C580" s="29"/>
      <c r="D580" s="29"/>
      <c r="E580" s="29"/>
      <c r="F580" s="26"/>
      <c r="G580" s="13"/>
      <c r="H580" s="20"/>
      <c r="I580" s="22"/>
      <c r="J580" s="22"/>
      <c r="K580" s="22"/>
      <c r="L580" s="22"/>
      <c r="M580" s="24"/>
      <c r="N580" s="22"/>
      <c r="O580" s="20"/>
      <c r="P580" s="12"/>
      <c r="Q580" s="12"/>
      <c r="R580" s="12"/>
      <c r="S580" s="12"/>
      <c r="T580" s="12"/>
      <c r="U580" s="12"/>
      <c r="V580" s="12"/>
      <c r="W580" s="12"/>
      <c r="X580" s="12"/>
      <c r="Y580" s="12"/>
      <c r="Z580" s="12"/>
      <c r="AA580" s="12"/>
      <c r="AB580" s="12"/>
      <c r="AC580" s="12"/>
      <c r="AD580" s="12"/>
      <c r="AE580" s="12"/>
      <c r="AF580" s="12"/>
      <c r="AG580" s="12"/>
      <c r="AH580" s="12"/>
      <c r="AI580" s="12"/>
      <c r="AJ580" s="12"/>
      <c r="AK580" s="12"/>
      <c r="AL580" s="12"/>
      <c r="AM580" s="12"/>
      <c r="AN580" s="12"/>
      <c r="AO580" s="12"/>
      <c r="AP580" s="12"/>
      <c r="AQ580" s="12"/>
      <c r="AR580" s="12"/>
      <c r="AS580" s="12"/>
      <c r="AT580" s="12"/>
      <c r="AU580" s="12"/>
      <c r="AV580" s="12"/>
      <c r="AW580" s="12"/>
      <c r="AX580" s="12"/>
      <c r="AY580" s="12"/>
      <c r="AZ580" s="12"/>
      <c r="BA580" s="12"/>
      <c r="BB580" s="12"/>
      <c r="BC580" s="12"/>
      <c r="BD580" s="12"/>
      <c r="BE580" s="12"/>
      <c r="BF580" s="12"/>
      <c r="BG580" s="12"/>
      <c r="BH580" s="12"/>
      <c r="BI580" s="12"/>
      <c r="BJ580" s="12"/>
      <c r="BK580" s="12"/>
      <c r="BL580" s="12"/>
      <c r="BM580" s="12"/>
      <c r="BN580" s="12"/>
      <c r="BO580" s="12"/>
      <c r="BP580" s="12"/>
      <c r="BQ580" s="12"/>
      <c r="BR580" s="12"/>
      <c r="BS580" s="12"/>
      <c r="BT580" s="12"/>
      <c r="BU580" s="12"/>
      <c r="BV580" s="12"/>
      <c r="BW580" s="12"/>
      <c r="BX580" s="12"/>
      <c r="BY580" s="12"/>
      <c r="BZ580" s="12"/>
      <c r="CA580" s="12"/>
      <c r="CB580" s="12"/>
      <c r="CC580" s="12"/>
    </row>
    <row r="581" spans="1:81" ht="15.75" x14ac:dyDescent="0.25">
      <c r="A581" s="20"/>
      <c r="B581" s="29"/>
      <c r="C581" s="29"/>
      <c r="D581" s="29"/>
      <c r="E581" s="29"/>
      <c r="F581" s="26"/>
      <c r="G581" s="13"/>
      <c r="H581" s="20"/>
      <c r="I581" s="22"/>
      <c r="J581" s="22"/>
      <c r="K581" s="22"/>
      <c r="L581" s="22"/>
      <c r="M581" s="24"/>
      <c r="N581" s="22"/>
      <c r="O581" s="20"/>
      <c r="P581" s="12"/>
      <c r="Q581" s="12"/>
      <c r="R581" s="12"/>
      <c r="S581" s="12"/>
      <c r="T581" s="12"/>
      <c r="U581" s="12"/>
      <c r="V581" s="12"/>
      <c r="W581" s="12"/>
      <c r="X581" s="12"/>
      <c r="Y581" s="12"/>
      <c r="Z581" s="12"/>
      <c r="AA581" s="12"/>
      <c r="AB581" s="12"/>
      <c r="AC581" s="12"/>
      <c r="AD581" s="12"/>
      <c r="AE581" s="12"/>
      <c r="AF581" s="12"/>
      <c r="AG581" s="12"/>
      <c r="AH581" s="12"/>
      <c r="AI581" s="12"/>
      <c r="AJ581" s="12"/>
      <c r="AK581" s="12"/>
      <c r="AL581" s="12"/>
      <c r="AM581" s="12"/>
      <c r="AN581" s="12"/>
      <c r="AO581" s="12"/>
      <c r="AP581" s="12"/>
      <c r="AQ581" s="12"/>
      <c r="AR581" s="12"/>
      <c r="AS581" s="12"/>
      <c r="AT581" s="12"/>
      <c r="AU581" s="12"/>
      <c r="AV581" s="12"/>
      <c r="AW581" s="12"/>
      <c r="AX581" s="12"/>
      <c r="AY581" s="12"/>
      <c r="AZ581" s="12"/>
      <c r="BA581" s="12"/>
      <c r="BB581" s="12"/>
      <c r="BC581" s="12"/>
      <c r="BD581" s="12"/>
      <c r="BE581" s="12"/>
      <c r="BF581" s="12"/>
      <c r="BG581" s="12"/>
      <c r="BH581" s="12"/>
      <c r="BI581" s="12"/>
      <c r="BJ581" s="12"/>
      <c r="BK581" s="12"/>
      <c r="BL581" s="12"/>
      <c r="BM581" s="12"/>
      <c r="BN581" s="12"/>
      <c r="BO581" s="12"/>
      <c r="BP581" s="12"/>
      <c r="BQ581" s="12"/>
      <c r="BR581" s="12"/>
      <c r="BS581" s="12"/>
      <c r="BT581" s="12"/>
      <c r="BU581" s="12"/>
      <c r="BV581" s="12"/>
      <c r="BW581" s="12"/>
      <c r="BX581" s="12"/>
      <c r="BY581" s="12"/>
      <c r="BZ581" s="12"/>
      <c r="CA581" s="12"/>
      <c r="CB581" s="12"/>
      <c r="CC581" s="12"/>
    </row>
    <row r="582" spans="1:81" ht="15.75" x14ac:dyDescent="0.25">
      <c r="A582" s="20"/>
      <c r="B582" s="29"/>
      <c r="C582" s="29"/>
      <c r="D582" s="29"/>
      <c r="E582" s="29"/>
      <c r="F582" s="26"/>
      <c r="G582" s="13"/>
      <c r="H582" s="20"/>
      <c r="I582" s="22"/>
      <c r="J582" s="22"/>
      <c r="K582" s="22"/>
      <c r="L582" s="22"/>
      <c r="M582" s="24"/>
      <c r="N582" s="22"/>
      <c r="O582" s="20"/>
      <c r="P582" s="12"/>
      <c r="Q582" s="12"/>
      <c r="R582" s="12"/>
      <c r="S582" s="12"/>
      <c r="T582" s="12"/>
      <c r="U582" s="12"/>
      <c r="V582" s="12"/>
      <c r="W582" s="12"/>
      <c r="X582" s="12"/>
      <c r="Y582" s="12"/>
      <c r="Z582" s="12"/>
      <c r="AA582" s="12"/>
      <c r="AB582" s="12"/>
      <c r="AC582" s="12"/>
      <c r="AD582" s="12"/>
      <c r="AE582" s="12"/>
      <c r="AF582" s="12"/>
      <c r="AG582" s="12"/>
      <c r="AH582" s="12"/>
      <c r="AI582" s="12"/>
      <c r="AJ582" s="12"/>
      <c r="AK582" s="12"/>
      <c r="AL582" s="12"/>
      <c r="AM582" s="12"/>
      <c r="AN582" s="12"/>
      <c r="AO582" s="12"/>
      <c r="AP582" s="12"/>
      <c r="AQ582" s="12"/>
      <c r="AR582" s="12"/>
      <c r="AS582" s="12"/>
      <c r="AT582" s="12"/>
      <c r="AU582" s="12"/>
      <c r="AV582" s="12"/>
      <c r="AW582" s="12"/>
      <c r="AX582" s="12"/>
      <c r="AY582" s="12"/>
      <c r="AZ582" s="12"/>
      <c r="BA582" s="12"/>
      <c r="BB582" s="12"/>
      <c r="BC582" s="12"/>
      <c r="BD582" s="12"/>
      <c r="BE582" s="12"/>
      <c r="BF582" s="12"/>
      <c r="BG582" s="12"/>
      <c r="BH582" s="12"/>
      <c r="BI582" s="12"/>
      <c r="BJ582" s="12"/>
      <c r="BK582" s="12"/>
      <c r="BL582" s="12"/>
      <c r="BM582" s="12"/>
      <c r="BN582" s="12"/>
      <c r="BO582" s="12"/>
      <c r="BP582" s="12"/>
      <c r="BQ582" s="12"/>
      <c r="BR582" s="12"/>
      <c r="BS582" s="12"/>
      <c r="BT582" s="12"/>
      <c r="BU582" s="12"/>
      <c r="BV582" s="12"/>
      <c r="BW582" s="12"/>
      <c r="BX582" s="12"/>
      <c r="BY582" s="12"/>
      <c r="BZ582" s="12"/>
      <c r="CA582" s="12"/>
      <c r="CB582" s="12"/>
      <c r="CC582" s="12"/>
    </row>
    <row r="583" spans="1:81" ht="15.75" x14ac:dyDescent="0.25">
      <c r="A583" s="20"/>
      <c r="B583" s="29"/>
      <c r="C583" s="29"/>
      <c r="D583" s="29"/>
      <c r="E583" s="29"/>
      <c r="F583" s="26"/>
      <c r="G583" s="13"/>
      <c r="H583" s="20"/>
      <c r="I583" s="22"/>
      <c r="J583" s="22"/>
      <c r="K583" s="22"/>
      <c r="L583" s="22"/>
      <c r="M583" s="24"/>
      <c r="N583" s="22"/>
      <c r="O583" s="20"/>
      <c r="P583" s="12"/>
      <c r="Q583" s="12"/>
      <c r="R583" s="12"/>
      <c r="S583" s="12"/>
      <c r="T583" s="12"/>
      <c r="U583" s="12"/>
      <c r="V583" s="12"/>
      <c r="W583" s="12"/>
      <c r="X583" s="12"/>
      <c r="Y583" s="12"/>
      <c r="Z583" s="12"/>
      <c r="AA583" s="12"/>
      <c r="AB583" s="12"/>
      <c r="AC583" s="12"/>
      <c r="AD583" s="12"/>
      <c r="AE583" s="12"/>
      <c r="AF583" s="12"/>
      <c r="AG583" s="12"/>
      <c r="AH583" s="12"/>
      <c r="AI583" s="12"/>
      <c r="AJ583" s="12"/>
      <c r="AK583" s="12"/>
      <c r="AL583" s="12"/>
      <c r="AM583" s="12"/>
      <c r="AN583" s="12"/>
      <c r="AO583" s="12"/>
      <c r="AP583" s="12"/>
      <c r="AQ583" s="12"/>
      <c r="AR583" s="12"/>
      <c r="AS583" s="12"/>
      <c r="AT583" s="12"/>
      <c r="AU583" s="12"/>
      <c r="AV583" s="12"/>
      <c r="AW583" s="12"/>
      <c r="AX583" s="12"/>
      <c r="AY583" s="12"/>
      <c r="AZ583" s="12"/>
      <c r="BA583" s="12"/>
      <c r="BB583" s="12"/>
      <c r="BC583" s="12"/>
      <c r="BD583" s="12"/>
      <c r="BE583" s="12"/>
      <c r="BF583" s="12"/>
      <c r="BG583" s="12"/>
      <c r="BH583" s="12"/>
      <c r="BI583" s="12"/>
      <c r="BJ583" s="12"/>
      <c r="BK583" s="12"/>
      <c r="BL583" s="12"/>
      <c r="BM583" s="12"/>
      <c r="BN583" s="12"/>
      <c r="BO583" s="12"/>
      <c r="BP583" s="12"/>
      <c r="BQ583" s="12"/>
      <c r="BR583" s="12"/>
      <c r="BS583" s="12"/>
      <c r="BT583" s="12"/>
      <c r="BU583" s="12"/>
      <c r="BV583" s="12"/>
      <c r="BW583" s="12"/>
      <c r="BX583" s="12"/>
      <c r="BY583" s="12"/>
      <c r="BZ583" s="12"/>
      <c r="CA583" s="12"/>
      <c r="CB583" s="12"/>
      <c r="CC583" s="12"/>
    </row>
    <row r="584" spans="1:81" ht="15.75" x14ac:dyDescent="0.25">
      <c r="A584" s="20"/>
      <c r="B584" s="29"/>
      <c r="C584" s="29"/>
      <c r="D584" s="29"/>
      <c r="E584" s="29"/>
      <c r="F584" s="26"/>
      <c r="G584" s="13"/>
      <c r="H584" s="20"/>
      <c r="I584" s="22"/>
      <c r="J584" s="22"/>
      <c r="K584" s="22"/>
      <c r="L584" s="22"/>
      <c r="M584" s="24"/>
      <c r="N584" s="22"/>
      <c r="O584" s="20"/>
      <c r="P584" s="12"/>
      <c r="Q584" s="12"/>
      <c r="R584" s="12"/>
      <c r="S584" s="12"/>
      <c r="T584" s="12"/>
      <c r="U584" s="12"/>
      <c r="V584" s="12"/>
      <c r="W584" s="12"/>
      <c r="X584" s="12"/>
      <c r="Y584" s="12"/>
      <c r="Z584" s="12"/>
      <c r="AA584" s="12"/>
      <c r="AB584" s="12"/>
      <c r="AC584" s="12"/>
      <c r="AD584" s="12"/>
      <c r="AE584" s="12"/>
      <c r="AF584" s="12"/>
      <c r="AG584" s="12"/>
      <c r="AH584" s="12"/>
      <c r="AI584" s="12"/>
      <c r="AJ584" s="12"/>
      <c r="AK584" s="12"/>
      <c r="AL584" s="12"/>
      <c r="AM584" s="12"/>
      <c r="AN584" s="12"/>
      <c r="AO584" s="12"/>
      <c r="AP584" s="12"/>
      <c r="AQ584" s="12"/>
      <c r="AR584" s="12"/>
      <c r="AS584" s="12"/>
      <c r="AT584" s="12"/>
      <c r="AU584" s="12"/>
      <c r="AV584" s="12"/>
      <c r="AW584" s="12"/>
      <c r="AX584" s="12"/>
      <c r="AY584" s="12"/>
      <c r="AZ584" s="12"/>
      <c r="BA584" s="12"/>
      <c r="BB584" s="12"/>
      <c r="BC584" s="12"/>
      <c r="BD584" s="12"/>
      <c r="BE584" s="12"/>
      <c r="BF584" s="12"/>
      <c r="BG584" s="12"/>
      <c r="BH584" s="12"/>
      <c r="BI584" s="12"/>
      <c r="BJ584" s="12"/>
      <c r="BK584" s="12"/>
      <c r="BL584" s="12"/>
      <c r="BM584" s="12"/>
      <c r="BN584" s="12"/>
      <c r="BO584" s="12"/>
      <c r="BP584" s="12"/>
      <c r="BQ584" s="12"/>
      <c r="BR584" s="12"/>
      <c r="BS584" s="12"/>
      <c r="BT584" s="12"/>
      <c r="BU584" s="12"/>
      <c r="BV584" s="12"/>
      <c r="BW584" s="12"/>
      <c r="BX584" s="12"/>
      <c r="BY584" s="12"/>
      <c r="BZ584" s="12"/>
      <c r="CA584" s="12"/>
      <c r="CB584" s="12"/>
      <c r="CC584" s="12"/>
    </row>
    <row r="585" spans="1:81" ht="15.75" x14ac:dyDescent="0.25">
      <c r="A585" s="20"/>
      <c r="B585" s="29"/>
      <c r="C585" s="29"/>
      <c r="D585" s="29"/>
      <c r="E585" s="29"/>
      <c r="F585" s="26"/>
      <c r="G585" s="13"/>
      <c r="H585" s="20"/>
      <c r="I585" s="22"/>
      <c r="J585" s="22"/>
      <c r="K585" s="22"/>
      <c r="L585" s="22"/>
      <c r="M585" s="24"/>
      <c r="N585" s="22"/>
      <c r="O585" s="20"/>
      <c r="P585" s="12"/>
      <c r="Q585" s="12"/>
      <c r="R585" s="12"/>
      <c r="S585" s="12"/>
      <c r="T585" s="12"/>
      <c r="U585" s="12"/>
      <c r="V585" s="12"/>
      <c r="W585" s="12"/>
      <c r="X585" s="12"/>
      <c r="Y585" s="12"/>
      <c r="Z585" s="12"/>
      <c r="AA585" s="12"/>
      <c r="AB585" s="12"/>
      <c r="AC585" s="12"/>
      <c r="AD585" s="12"/>
      <c r="AE585" s="12"/>
      <c r="AF585" s="12"/>
      <c r="AG585" s="12"/>
      <c r="AH585" s="12"/>
      <c r="AI585" s="12"/>
      <c r="AJ585" s="12"/>
      <c r="AK585" s="12"/>
      <c r="AL585" s="12"/>
      <c r="AM585" s="12"/>
      <c r="AN585" s="12"/>
      <c r="AO585" s="12"/>
      <c r="AP585" s="12"/>
      <c r="AQ585" s="12"/>
      <c r="AR585" s="12"/>
      <c r="AS585" s="12"/>
      <c r="AT585" s="12"/>
      <c r="AU585" s="12"/>
      <c r="AV585" s="12"/>
      <c r="AW585" s="12"/>
      <c r="AX585" s="12"/>
      <c r="AY585" s="12"/>
      <c r="AZ585" s="12"/>
      <c r="BA585" s="12"/>
      <c r="BB585" s="12"/>
      <c r="BC585" s="12"/>
      <c r="BD585" s="12"/>
      <c r="BE585" s="12"/>
      <c r="BF585" s="12"/>
      <c r="BG585" s="12"/>
      <c r="BH585" s="12"/>
      <c r="BI585" s="12"/>
      <c r="BJ585" s="12"/>
      <c r="BK585" s="12"/>
      <c r="BL585" s="12"/>
      <c r="BM585" s="12"/>
      <c r="BN585" s="12"/>
      <c r="BO585" s="12"/>
      <c r="BP585" s="12"/>
      <c r="BQ585" s="12"/>
      <c r="BR585" s="12"/>
      <c r="BS585" s="12"/>
      <c r="BT585" s="12"/>
      <c r="BU585" s="12"/>
      <c r="BV585" s="12"/>
      <c r="BW585" s="12"/>
      <c r="BX585" s="12"/>
      <c r="BY585" s="12"/>
      <c r="BZ585" s="12"/>
      <c r="CA585" s="12"/>
      <c r="CB585" s="12"/>
      <c r="CC585" s="12"/>
    </row>
    <row r="586" spans="1:81" ht="15.75" x14ac:dyDescent="0.25">
      <c r="A586" s="20"/>
      <c r="B586" s="29"/>
      <c r="C586" s="29"/>
      <c r="D586" s="29"/>
      <c r="E586" s="29"/>
      <c r="F586" s="26"/>
      <c r="G586" s="13"/>
      <c r="H586" s="20"/>
      <c r="I586" s="22"/>
      <c r="J586" s="22"/>
      <c r="K586" s="22"/>
      <c r="L586" s="22"/>
      <c r="M586" s="24"/>
      <c r="N586" s="22"/>
      <c r="O586" s="20"/>
      <c r="P586" s="12"/>
      <c r="Q586" s="12"/>
      <c r="R586" s="12"/>
      <c r="S586" s="12"/>
      <c r="T586" s="12"/>
      <c r="U586" s="12"/>
      <c r="V586" s="12"/>
      <c r="W586" s="12"/>
      <c r="X586" s="12"/>
      <c r="Y586" s="12"/>
      <c r="Z586" s="12"/>
      <c r="AA586" s="12"/>
      <c r="AB586" s="12"/>
      <c r="AC586" s="12"/>
      <c r="AD586" s="12"/>
      <c r="AE586" s="12"/>
      <c r="AF586" s="12"/>
      <c r="AG586" s="12"/>
      <c r="AH586" s="12"/>
      <c r="AI586" s="12"/>
      <c r="AJ586" s="12"/>
      <c r="AK586" s="12"/>
      <c r="AL586" s="12"/>
      <c r="AM586" s="12"/>
      <c r="AN586" s="12"/>
      <c r="AO586" s="12"/>
      <c r="AP586" s="12"/>
      <c r="AQ586" s="12"/>
      <c r="AR586" s="12"/>
      <c r="AS586" s="12"/>
      <c r="AT586" s="12"/>
      <c r="AU586" s="12"/>
      <c r="AV586" s="12"/>
      <c r="AW586" s="12"/>
      <c r="AX586" s="12"/>
      <c r="AY586" s="12"/>
      <c r="AZ586" s="12"/>
      <c r="BA586" s="12"/>
      <c r="BB586" s="12"/>
      <c r="BC586" s="12"/>
      <c r="BD586" s="12"/>
      <c r="BE586" s="12"/>
      <c r="BF586" s="12"/>
      <c r="BG586" s="12"/>
      <c r="BH586" s="12"/>
      <c r="BI586" s="12"/>
      <c r="BJ586" s="12"/>
      <c r="BK586" s="12"/>
      <c r="BL586" s="12"/>
      <c r="BM586" s="12"/>
      <c r="BN586" s="12"/>
      <c r="BO586" s="12"/>
      <c r="BP586" s="12"/>
      <c r="BQ586" s="12"/>
      <c r="BR586" s="12"/>
      <c r="BS586" s="12"/>
      <c r="BT586" s="12"/>
      <c r="BU586" s="12"/>
      <c r="BV586" s="12"/>
      <c r="BW586" s="12"/>
      <c r="BX586" s="12"/>
      <c r="BY586" s="12"/>
      <c r="BZ586" s="12"/>
      <c r="CA586" s="12"/>
      <c r="CB586" s="12"/>
      <c r="CC586" s="12"/>
    </row>
    <row r="587" spans="1:81" ht="15.75" x14ac:dyDescent="0.25">
      <c r="A587" s="20"/>
      <c r="B587" s="29"/>
      <c r="C587" s="29"/>
      <c r="D587" s="29"/>
      <c r="E587" s="29"/>
      <c r="F587" s="26"/>
      <c r="G587" s="13"/>
      <c r="H587" s="20"/>
      <c r="I587" s="22"/>
      <c r="J587" s="22"/>
      <c r="K587" s="22"/>
      <c r="L587" s="22"/>
      <c r="M587" s="24"/>
      <c r="N587" s="22"/>
      <c r="O587" s="20"/>
      <c r="P587" s="12"/>
      <c r="Q587" s="12"/>
      <c r="R587" s="12"/>
      <c r="S587" s="12"/>
      <c r="T587" s="12"/>
      <c r="U587" s="12"/>
      <c r="V587" s="12"/>
      <c r="W587" s="12"/>
      <c r="X587" s="12"/>
      <c r="Y587" s="12"/>
      <c r="Z587" s="12"/>
      <c r="AA587" s="12"/>
      <c r="AB587" s="12"/>
      <c r="AC587" s="12"/>
      <c r="AD587" s="12"/>
      <c r="AE587" s="12"/>
      <c r="AF587" s="12"/>
      <c r="AG587" s="12"/>
      <c r="AH587" s="12"/>
      <c r="AI587" s="12"/>
      <c r="AJ587" s="12"/>
      <c r="AK587" s="12"/>
      <c r="AL587" s="12"/>
      <c r="AM587" s="12"/>
      <c r="AN587" s="12"/>
      <c r="AO587" s="12"/>
      <c r="AP587" s="12"/>
      <c r="AQ587" s="12"/>
      <c r="AR587" s="12"/>
      <c r="AS587" s="12"/>
      <c r="AT587" s="12"/>
      <c r="AU587" s="12"/>
      <c r="AV587" s="12"/>
      <c r="AW587" s="12"/>
      <c r="AX587" s="12"/>
      <c r="AY587" s="12"/>
      <c r="AZ587" s="12"/>
      <c r="BA587" s="12"/>
      <c r="BB587" s="12"/>
      <c r="BC587" s="12"/>
      <c r="BD587" s="12"/>
      <c r="BE587" s="12"/>
      <c r="BF587" s="12"/>
      <c r="BG587" s="12"/>
      <c r="BH587" s="12"/>
      <c r="BI587" s="12"/>
      <c r="BJ587" s="12"/>
      <c r="BK587" s="12"/>
      <c r="BL587" s="12"/>
      <c r="BM587" s="12"/>
      <c r="BN587" s="12"/>
      <c r="BO587" s="12"/>
      <c r="BP587" s="12"/>
      <c r="BQ587" s="12"/>
      <c r="BR587" s="12"/>
      <c r="BS587" s="12"/>
      <c r="BT587" s="12"/>
      <c r="BU587" s="12"/>
      <c r="BV587" s="12"/>
      <c r="BW587" s="12"/>
      <c r="BX587" s="12"/>
      <c r="BY587" s="12"/>
      <c r="BZ587" s="12"/>
      <c r="CA587" s="12"/>
      <c r="CB587" s="12"/>
      <c r="CC587" s="12"/>
    </row>
    <row r="588" spans="1:81" ht="15.75" x14ac:dyDescent="0.25">
      <c r="A588" s="20"/>
      <c r="B588" s="29"/>
      <c r="C588" s="29"/>
      <c r="D588" s="29"/>
      <c r="E588" s="29"/>
      <c r="F588" s="26"/>
      <c r="G588" s="13"/>
      <c r="H588" s="20"/>
      <c r="I588" s="22"/>
      <c r="J588" s="22"/>
      <c r="K588" s="22"/>
      <c r="L588" s="22"/>
      <c r="M588" s="24"/>
      <c r="N588" s="22"/>
      <c r="O588" s="20"/>
      <c r="P588" s="12"/>
      <c r="Q588" s="12"/>
      <c r="R588" s="12"/>
      <c r="S588" s="12"/>
      <c r="T588" s="12"/>
      <c r="U588" s="12"/>
      <c r="V588" s="12"/>
      <c r="W588" s="12"/>
      <c r="X588" s="12"/>
      <c r="Y588" s="12"/>
      <c r="Z588" s="12"/>
      <c r="AA588" s="12"/>
      <c r="AB588" s="12"/>
      <c r="AC588" s="12"/>
      <c r="AD588" s="12"/>
      <c r="AE588" s="12"/>
      <c r="AF588" s="12"/>
      <c r="AG588" s="12"/>
      <c r="AH588" s="12"/>
      <c r="AI588" s="12"/>
      <c r="AJ588" s="12"/>
      <c r="AK588" s="12"/>
      <c r="AL588" s="12"/>
      <c r="AM588" s="12"/>
      <c r="AN588" s="12"/>
      <c r="AO588" s="12"/>
      <c r="AP588" s="12"/>
      <c r="AQ588" s="12"/>
      <c r="AR588" s="12"/>
      <c r="AS588" s="12"/>
      <c r="AT588" s="12"/>
      <c r="AU588" s="12"/>
      <c r="AV588" s="12"/>
      <c r="AW588" s="12"/>
      <c r="AX588" s="12"/>
      <c r="AY588" s="12"/>
      <c r="AZ588" s="12"/>
      <c r="BA588" s="12"/>
      <c r="BB588" s="12"/>
      <c r="BC588" s="12"/>
      <c r="BD588" s="12"/>
      <c r="BE588" s="12"/>
      <c r="BF588" s="12"/>
      <c r="BG588" s="12"/>
      <c r="BH588" s="12"/>
      <c r="BI588" s="12"/>
      <c r="BJ588" s="12"/>
      <c r="BK588" s="12"/>
      <c r="BL588" s="12"/>
      <c r="BM588" s="12"/>
      <c r="BN588" s="12"/>
      <c r="BO588" s="12"/>
      <c r="BP588" s="12"/>
      <c r="BQ588" s="12"/>
      <c r="BR588" s="12"/>
      <c r="BS588" s="12"/>
      <c r="BT588" s="12"/>
      <c r="BU588" s="12"/>
      <c r="BV588" s="12"/>
      <c r="BW588" s="12"/>
      <c r="BX588" s="12"/>
      <c r="BY588" s="12"/>
      <c r="BZ588" s="12"/>
      <c r="CA588" s="12"/>
      <c r="CB588" s="12"/>
      <c r="CC588" s="12"/>
    </row>
    <row r="589" spans="1:81" ht="15.75" x14ac:dyDescent="0.25">
      <c r="A589" s="20"/>
      <c r="B589" s="29"/>
      <c r="C589" s="29"/>
      <c r="D589" s="29"/>
      <c r="E589" s="29"/>
      <c r="F589" s="26"/>
      <c r="G589" s="13"/>
      <c r="H589" s="20"/>
      <c r="I589" s="22"/>
      <c r="J589" s="22"/>
      <c r="K589" s="22"/>
      <c r="L589" s="22"/>
      <c r="M589" s="24"/>
      <c r="N589" s="22"/>
      <c r="O589" s="20"/>
      <c r="P589" s="12"/>
      <c r="Q589" s="12"/>
      <c r="R589" s="12"/>
      <c r="S589" s="12"/>
      <c r="T589" s="12"/>
      <c r="U589" s="12"/>
      <c r="V589" s="12"/>
      <c r="W589" s="12"/>
      <c r="X589" s="12"/>
      <c r="Y589" s="12"/>
      <c r="Z589" s="12"/>
      <c r="AA589" s="12"/>
      <c r="AB589" s="12"/>
      <c r="AC589" s="12"/>
      <c r="AD589" s="12"/>
      <c r="AE589" s="12"/>
      <c r="AF589" s="12"/>
      <c r="AG589" s="12"/>
      <c r="AH589" s="12"/>
      <c r="AI589" s="12"/>
      <c r="AJ589" s="12"/>
      <c r="AK589" s="12"/>
      <c r="AL589" s="12"/>
      <c r="AM589" s="12"/>
      <c r="AN589" s="12"/>
      <c r="AO589" s="12"/>
      <c r="AP589" s="12"/>
      <c r="AQ589" s="12"/>
      <c r="AR589" s="12"/>
      <c r="AS589" s="12"/>
      <c r="AT589" s="12"/>
      <c r="AU589" s="12"/>
      <c r="AV589" s="12"/>
      <c r="AW589" s="12"/>
      <c r="AX589" s="12"/>
      <c r="AY589" s="12"/>
      <c r="AZ589" s="12"/>
      <c r="BA589" s="12"/>
      <c r="BB589" s="12"/>
      <c r="BC589" s="12"/>
      <c r="BD589" s="12"/>
      <c r="BE589" s="12"/>
      <c r="BF589" s="12"/>
      <c r="BG589" s="12"/>
      <c r="BH589" s="12"/>
      <c r="BI589" s="12"/>
      <c r="BJ589" s="12"/>
      <c r="BK589" s="12"/>
      <c r="BL589" s="12"/>
      <c r="BM589" s="12"/>
      <c r="BN589" s="12"/>
      <c r="BO589" s="12"/>
      <c r="BP589" s="12"/>
      <c r="BQ589" s="12"/>
      <c r="BR589" s="12"/>
      <c r="BS589" s="12"/>
      <c r="BT589" s="12"/>
      <c r="BU589" s="12"/>
      <c r="BV589" s="12"/>
      <c r="BW589" s="12"/>
      <c r="BX589" s="12"/>
      <c r="BY589" s="12"/>
      <c r="BZ589" s="12"/>
      <c r="CA589" s="12"/>
      <c r="CB589" s="12"/>
      <c r="CC589" s="12"/>
    </row>
    <row r="590" spans="1:81" ht="15.75" x14ac:dyDescent="0.25">
      <c r="A590" s="20"/>
      <c r="B590" s="29"/>
      <c r="C590" s="29"/>
      <c r="D590" s="29"/>
      <c r="E590" s="29"/>
      <c r="F590" s="26"/>
      <c r="G590" s="13"/>
      <c r="H590" s="20"/>
      <c r="I590" s="22"/>
      <c r="J590" s="22"/>
      <c r="K590" s="22"/>
      <c r="L590" s="22"/>
      <c r="M590" s="24"/>
      <c r="N590" s="22"/>
      <c r="O590" s="20"/>
      <c r="P590" s="12"/>
      <c r="Q590" s="12"/>
      <c r="R590" s="12"/>
      <c r="S590" s="12"/>
      <c r="T590" s="12"/>
      <c r="U590" s="12"/>
      <c r="V590" s="12"/>
      <c r="W590" s="12"/>
      <c r="X590" s="12"/>
      <c r="Y590" s="12"/>
      <c r="Z590" s="12"/>
      <c r="AA590" s="12"/>
      <c r="AB590" s="12"/>
      <c r="AC590" s="12"/>
      <c r="AD590" s="12"/>
      <c r="AE590" s="12"/>
      <c r="AF590" s="12"/>
      <c r="AG590" s="12"/>
      <c r="AH590" s="12"/>
      <c r="AI590" s="12"/>
      <c r="AJ590" s="12"/>
      <c r="AK590" s="12"/>
      <c r="AL590" s="12"/>
      <c r="AM590" s="12"/>
      <c r="AN590" s="12"/>
      <c r="AO590" s="12"/>
      <c r="AP590" s="12"/>
      <c r="AQ590" s="12"/>
      <c r="AR590" s="12"/>
      <c r="AS590" s="12"/>
      <c r="AT590" s="12"/>
      <c r="AU590" s="12"/>
      <c r="AV590" s="12"/>
      <c r="AW590" s="12"/>
      <c r="AX590" s="12"/>
      <c r="AY590" s="12"/>
      <c r="AZ590" s="12"/>
      <c r="BA590" s="12"/>
      <c r="BB590" s="12"/>
      <c r="BC590" s="12"/>
      <c r="BD590" s="12"/>
      <c r="BE590" s="12"/>
      <c r="BF590" s="12"/>
      <c r="BG590" s="12"/>
      <c r="BH590" s="12"/>
      <c r="BI590" s="12"/>
      <c r="BJ590" s="12"/>
      <c r="BK590" s="12"/>
      <c r="BL590" s="12"/>
      <c r="BM590" s="12"/>
      <c r="BN590" s="12"/>
      <c r="BO590" s="12"/>
      <c r="BP590" s="12"/>
      <c r="BQ590" s="12"/>
      <c r="BR590" s="12"/>
      <c r="BS590" s="12"/>
      <c r="BT590" s="12"/>
      <c r="BU590" s="12"/>
      <c r="BV590" s="12"/>
      <c r="BW590" s="12"/>
      <c r="BX590" s="12"/>
      <c r="BY590" s="12"/>
      <c r="BZ590" s="12"/>
      <c r="CA590" s="12"/>
      <c r="CB590" s="12"/>
      <c r="CC590" s="12"/>
    </row>
    <row r="591" spans="1:81" ht="15.75" x14ac:dyDescent="0.25">
      <c r="A591" s="20"/>
      <c r="B591" s="29"/>
      <c r="C591" s="29"/>
      <c r="D591" s="29"/>
      <c r="E591" s="29"/>
      <c r="F591" s="26"/>
      <c r="G591" s="13"/>
      <c r="H591" s="20"/>
      <c r="I591" s="22"/>
      <c r="J591" s="22"/>
      <c r="K591" s="22"/>
      <c r="L591" s="22"/>
      <c r="M591" s="24"/>
      <c r="N591" s="22"/>
      <c r="O591" s="20"/>
      <c r="P591" s="12"/>
      <c r="Q591" s="12"/>
      <c r="R591" s="12"/>
      <c r="S591" s="12"/>
      <c r="T591" s="12"/>
      <c r="U591" s="12"/>
      <c r="V591" s="12"/>
      <c r="W591" s="12"/>
      <c r="X591" s="12"/>
      <c r="Y591" s="12"/>
      <c r="Z591" s="12"/>
      <c r="AA591" s="12"/>
      <c r="AB591" s="12"/>
      <c r="AC591" s="12"/>
      <c r="AD591" s="12"/>
      <c r="AE591" s="12"/>
      <c r="AF591" s="12"/>
      <c r="AG591" s="12"/>
      <c r="AH591" s="12"/>
      <c r="AI591" s="12"/>
      <c r="AJ591" s="12"/>
      <c r="AK591" s="12"/>
      <c r="AL591" s="12"/>
      <c r="AM591" s="12"/>
      <c r="AN591" s="12"/>
      <c r="AO591" s="12"/>
      <c r="AP591" s="12"/>
      <c r="AQ591" s="12"/>
      <c r="AR591" s="12"/>
      <c r="AS591" s="12"/>
      <c r="AT591" s="12"/>
      <c r="AU591" s="12"/>
      <c r="AV591" s="12"/>
      <c r="AW591" s="12"/>
      <c r="AX591" s="12"/>
      <c r="AY591" s="12"/>
      <c r="AZ591" s="12"/>
      <c r="BA591" s="12"/>
      <c r="BB591" s="12"/>
      <c r="BC591" s="12"/>
      <c r="BD591" s="12"/>
      <c r="BE591" s="12"/>
      <c r="BF591" s="12"/>
      <c r="BG591" s="12"/>
      <c r="BH591" s="12"/>
      <c r="BI591" s="12"/>
      <c r="BJ591" s="12"/>
      <c r="BK591" s="12"/>
      <c r="BL591" s="12"/>
      <c r="BM591" s="12"/>
      <c r="BN591" s="12"/>
      <c r="BO591" s="12"/>
      <c r="BP591" s="12"/>
      <c r="BQ591" s="12"/>
      <c r="BR591" s="12"/>
      <c r="BS591" s="12"/>
      <c r="BT591" s="12"/>
      <c r="BU591" s="12"/>
      <c r="BV591" s="12"/>
      <c r="BW591" s="12"/>
      <c r="BX591" s="12"/>
      <c r="BY591" s="12"/>
      <c r="BZ591" s="12"/>
      <c r="CA591" s="12"/>
      <c r="CB591" s="12"/>
      <c r="CC591" s="12"/>
    </row>
    <row r="592" spans="1:81" ht="15.75" x14ac:dyDescent="0.25">
      <c r="A592" s="20"/>
      <c r="B592" s="29"/>
      <c r="C592" s="29"/>
      <c r="D592" s="29"/>
      <c r="E592" s="29"/>
      <c r="F592" s="26"/>
      <c r="G592" s="13"/>
      <c r="H592" s="20"/>
      <c r="I592" s="22"/>
      <c r="J592" s="22"/>
      <c r="K592" s="22"/>
      <c r="L592" s="22"/>
      <c r="M592" s="24"/>
      <c r="N592" s="22"/>
      <c r="O592" s="20"/>
      <c r="P592" s="12"/>
      <c r="Q592" s="12"/>
      <c r="R592" s="12"/>
      <c r="S592" s="12"/>
      <c r="T592" s="12"/>
      <c r="U592" s="12"/>
      <c r="V592" s="12"/>
      <c r="W592" s="12"/>
      <c r="X592" s="12"/>
      <c r="Y592" s="12"/>
      <c r="Z592" s="12"/>
      <c r="AA592" s="12"/>
      <c r="AB592" s="12"/>
      <c r="AC592" s="12"/>
      <c r="AD592" s="12"/>
      <c r="AE592" s="12"/>
      <c r="AF592" s="12"/>
      <c r="AG592" s="12"/>
      <c r="AH592" s="12"/>
      <c r="AI592" s="12"/>
      <c r="AJ592" s="12"/>
      <c r="AK592" s="12"/>
      <c r="AL592" s="12"/>
      <c r="AM592" s="12"/>
      <c r="AN592" s="12"/>
      <c r="AO592" s="12"/>
      <c r="AP592" s="12"/>
      <c r="AQ592" s="12"/>
      <c r="AR592" s="12"/>
      <c r="AS592" s="12"/>
      <c r="AT592" s="12"/>
      <c r="AU592" s="12"/>
      <c r="AV592" s="12"/>
      <c r="AW592" s="12"/>
      <c r="AX592" s="12"/>
      <c r="AY592" s="12"/>
      <c r="AZ592" s="12"/>
      <c r="BA592" s="12"/>
      <c r="BB592" s="12"/>
      <c r="BC592" s="12"/>
      <c r="BD592" s="12"/>
      <c r="BE592" s="12"/>
      <c r="BF592" s="12"/>
      <c r="BG592" s="12"/>
      <c r="BH592" s="12"/>
      <c r="BI592" s="12"/>
      <c r="BJ592" s="12"/>
      <c r="BK592" s="12"/>
      <c r="BL592" s="12"/>
      <c r="BM592" s="12"/>
      <c r="BN592" s="12"/>
      <c r="BO592" s="12"/>
      <c r="BP592" s="12"/>
      <c r="BQ592" s="12"/>
      <c r="BR592" s="12"/>
      <c r="BS592" s="12"/>
      <c r="BT592" s="12"/>
      <c r="BU592" s="12"/>
      <c r="BV592" s="12"/>
      <c r="BW592" s="12"/>
      <c r="BX592" s="12"/>
      <c r="BY592" s="12"/>
      <c r="BZ592" s="12"/>
      <c r="CA592" s="12"/>
      <c r="CB592" s="12"/>
      <c r="CC592" s="12"/>
    </row>
    <row r="593" spans="1:81" ht="15.75" x14ac:dyDescent="0.25">
      <c r="A593" s="20"/>
      <c r="B593" s="29"/>
      <c r="C593" s="29"/>
      <c r="D593" s="29"/>
      <c r="E593" s="29"/>
      <c r="F593" s="26"/>
      <c r="G593" s="13"/>
      <c r="H593" s="20"/>
      <c r="I593" s="22"/>
      <c r="J593" s="22"/>
      <c r="K593" s="22"/>
      <c r="L593" s="22"/>
      <c r="M593" s="24"/>
      <c r="N593" s="22"/>
      <c r="O593" s="20"/>
      <c r="P593" s="12"/>
      <c r="Q593" s="12"/>
      <c r="R593" s="12"/>
      <c r="S593" s="12"/>
      <c r="T593" s="12"/>
      <c r="U593" s="12"/>
      <c r="V593" s="12"/>
      <c r="W593" s="12"/>
      <c r="X593" s="12"/>
      <c r="Y593" s="12"/>
      <c r="Z593" s="12"/>
      <c r="AA593" s="12"/>
      <c r="AB593" s="12"/>
      <c r="AC593" s="12"/>
      <c r="AD593" s="12"/>
      <c r="AE593" s="12"/>
      <c r="AF593" s="12"/>
      <c r="AG593" s="12"/>
      <c r="AH593" s="12"/>
      <c r="AI593" s="12"/>
      <c r="AJ593" s="12"/>
      <c r="AK593" s="12"/>
      <c r="AL593" s="12"/>
      <c r="AM593" s="12"/>
      <c r="AN593" s="12"/>
      <c r="AO593" s="12"/>
      <c r="AP593" s="12"/>
      <c r="AQ593" s="12"/>
      <c r="AR593" s="12"/>
      <c r="AS593" s="12"/>
      <c r="AT593" s="12"/>
      <c r="AU593" s="12"/>
      <c r="AV593" s="12"/>
      <c r="AW593" s="12"/>
      <c r="AX593" s="12"/>
      <c r="AY593" s="12"/>
      <c r="AZ593" s="12"/>
      <c r="BA593" s="12"/>
      <c r="BB593" s="12"/>
      <c r="BC593" s="12"/>
      <c r="BD593" s="12"/>
      <c r="BE593" s="12"/>
      <c r="BF593" s="12"/>
      <c r="BG593" s="12"/>
      <c r="BH593" s="12"/>
      <c r="BI593" s="12"/>
      <c r="BJ593" s="12"/>
      <c r="BK593" s="12"/>
      <c r="BL593" s="12"/>
      <c r="BM593" s="12"/>
      <c r="BN593" s="12"/>
      <c r="BO593" s="12"/>
      <c r="BP593" s="12"/>
      <c r="BQ593" s="12"/>
      <c r="BR593" s="12"/>
      <c r="BS593" s="12"/>
      <c r="BT593" s="12"/>
      <c r="BU593" s="12"/>
      <c r="BV593" s="12"/>
      <c r="BW593" s="12"/>
      <c r="BX593" s="12"/>
      <c r="BY593" s="12"/>
      <c r="BZ593" s="12"/>
      <c r="CA593" s="12"/>
      <c r="CB593" s="12"/>
      <c r="CC593" s="12"/>
    </row>
    <row r="594" spans="1:81" ht="15.75" x14ac:dyDescent="0.25">
      <c r="A594" s="20"/>
      <c r="B594" s="29"/>
      <c r="C594" s="29"/>
      <c r="D594" s="29"/>
      <c r="E594" s="29"/>
      <c r="F594" s="26"/>
      <c r="G594" s="13"/>
      <c r="H594" s="20"/>
      <c r="I594" s="22"/>
      <c r="J594" s="22"/>
      <c r="K594" s="22"/>
      <c r="L594" s="22"/>
      <c r="M594" s="24"/>
      <c r="N594" s="22"/>
      <c r="O594" s="20"/>
      <c r="P594" s="12"/>
      <c r="Q594" s="12"/>
      <c r="R594" s="12"/>
      <c r="S594" s="12"/>
      <c r="T594" s="12"/>
      <c r="U594" s="12"/>
      <c r="V594" s="12"/>
      <c r="W594" s="12"/>
      <c r="X594" s="12"/>
      <c r="Y594" s="12"/>
      <c r="Z594" s="12"/>
      <c r="AA594" s="12"/>
      <c r="AB594" s="12"/>
      <c r="AC594" s="12"/>
      <c r="AD594" s="12"/>
      <c r="AE594" s="12"/>
      <c r="AF594" s="12"/>
      <c r="AG594" s="12"/>
      <c r="AH594" s="12"/>
      <c r="AI594" s="12"/>
      <c r="AJ594" s="12"/>
      <c r="AK594" s="12"/>
      <c r="AL594" s="12"/>
      <c r="AM594" s="12"/>
      <c r="AN594" s="12"/>
      <c r="AO594" s="12"/>
      <c r="AP594" s="12"/>
      <c r="AQ594" s="12"/>
      <c r="AR594" s="12"/>
      <c r="AS594" s="12"/>
      <c r="AT594" s="12"/>
      <c r="AU594" s="12"/>
      <c r="AV594" s="12"/>
      <c r="AW594" s="12"/>
      <c r="AX594" s="12"/>
      <c r="AY594" s="12"/>
      <c r="AZ594" s="12"/>
      <c r="BA594" s="12"/>
      <c r="BB594" s="12"/>
      <c r="BC594" s="12"/>
      <c r="BD594" s="12"/>
      <c r="BE594" s="12"/>
      <c r="BF594" s="12"/>
      <c r="BG594" s="12"/>
      <c r="BH594" s="12"/>
      <c r="BI594" s="12"/>
      <c r="BJ594" s="12"/>
      <c r="BK594" s="12"/>
      <c r="BL594" s="12"/>
      <c r="BM594" s="12"/>
      <c r="BN594" s="12"/>
      <c r="BO594" s="12"/>
      <c r="BP594" s="12"/>
      <c r="BQ594" s="12"/>
      <c r="BR594" s="12"/>
      <c r="BS594" s="12"/>
      <c r="BT594" s="12"/>
      <c r="BU594" s="12"/>
      <c r="BV594" s="12"/>
      <c r="BW594" s="12"/>
      <c r="BX594" s="12"/>
      <c r="BY594" s="12"/>
      <c r="BZ594" s="12"/>
      <c r="CA594" s="12"/>
      <c r="CB594" s="12"/>
      <c r="CC594" s="12"/>
    </row>
    <row r="595" spans="1:81" ht="15.75" x14ac:dyDescent="0.25">
      <c r="A595" s="20"/>
      <c r="B595" s="29"/>
      <c r="C595" s="29"/>
      <c r="D595" s="29"/>
      <c r="E595" s="29"/>
      <c r="F595" s="26"/>
      <c r="G595" s="13"/>
      <c r="H595" s="20"/>
      <c r="I595" s="22"/>
      <c r="J595" s="22"/>
      <c r="K595" s="22"/>
      <c r="L595" s="22"/>
      <c r="M595" s="24"/>
      <c r="N595" s="22"/>
      <c r="O595" s="20"/>
      <c r="P595" s="12"/>
      <c r="Q595" s="12"/>
      <c r="R595" s="12"/>
      <c r="S595" s="12"/>
      <c r="T595" s="12"/>
      <c r="U595" s="12"/>
      <c r="V595" s="12"/>
      <c r="W595" s="12"/>
      <c r="X595" s="12"/>
      <c r="Y595" s="12"/>
      <c r="Z595" s="12"/>
      <c r="AA595" s="12"/>
      <c r="AB595" s="12"/>
      <c r="AC595" s="12"/>
      <c r="AD595" s="12"/>
      <c r="AE595" s="12"/>
      <c r="AF595" s="12"/>
      <c r="AG595" s="12"/>
      <c r="AH595" s="12"/>
      <c r="AI595" s="12"/>
      <c r="AJ595" s="12"/>
      <c r="AK595" s="12"/>
      <c r="AL595" s="12"/>
      <c r="AM595" s="12"/>
      <c r="AN595" s="12"/>
      <c r="AO595" s="12"/>
      <c r="AP595" s="12"/>
      <c r="AQ595" s="12"/>
      <c r="AR595" s="12"/>
      <c r="AS595" s="12"/>
      <c r="AT595" s="12"/>
      <c r="AU595" s="12"/>
      <c r="AV595" s="12"/>
      <c r="AW595" s="12"/>
      <c r="AX595" s="12"/>
      <c r="AY595" s="12"/>
      <c r="AZ595" s="12"/>
      <c r="BA595" s="12"/>
      <c r="BB595" s="12"/>
      <c r="BC595" s="12"/>
      <c r="BD595" s="12"/>
      <c r="BE595" s="12"/>
      <c r="BF595" s="12"/>
      <c r="BG595" s="12"/>
      <c r="BH595" s="12"/>
      <c r="BI595" s="12"/>
      <c r="BJ595" s="12"/>
      <c r="BK595" s="12"/>
      <c r="BL595" s="12"/>
      <c r="BM595" s="12"/>
      <c r="BN595" s="12"/>
      <c r="BO595" s="12"/>
      <c r="BP595" s="12"/>
      <c r="BQ595" s="12"/>
      <c r="BR595" s="12"/>
      <c r="BS595" s="12"/>
      <c r="BT595" s="12"/>
      <c r="BU595" s="12"/>
      <c r="BV595" s="12"/>
      <c r="BW595" s="12"/>
      <c r="BX595" s="12"/>
      <c r="BY595" s="12"/>
      <c r="BZ595" s="12"/>
      <c r="CA595" s="12"/>
      <c r="CB595" s="12"/>
      <c r="CC595" s="12"/>
    </row>
    <row r="596" spans="1:81" ht="15.75" x14ac:dyDescent="0.25">
      <c r="A596" s="20"/>
      <c r="B596" s="29"/>
      <c r="C596" s="29"/>
      <c r="D596" s="29"/>
      <c r="E596" s="29"/>
      <c r="F596" s="26"/>
      <c r="G596" s="13"/>
      <c r="H596" s="20"/>
      <c r="I596" s="22"/>
      <c r="J596" s="22"/>
      <c r="K596" s="22"/>
      <c r="L596" s="22"/>
      <c r="M596" s="24"/>
      <c r="N596" s="22"/>
      <c r="O596" s="20"/>
      <c r="P596" s="12"/>
      <c r="Q596" s="12"/>
      <c r="R596" s="12"/>
      <c r="S596" s="12"/>
      <c r="T596" s="12"/>
      <c r="U596" s="12"/>
      <c r="V596" s="12"/>
      <c r="W596" s="12"/>
      <c r="X596" s="12"/>
      <c r="Y596" s="12"/>
      <c r="Z596" s="12"/>
      <c r="AA596" s="12"/>
      <c r="AB596" s="12"/>
      <c r="AC596" s="12"/>
      <c r="AD596" s="12"/>
      <c r="AE596" s="12"/>
      <c r="AF596" s="12"/>
      <c r="AG596" s="12"/>
      <c r="AH596" s="12"/>
      <c r="AI596" s="12"/>
      <c r="AJ596" s="12"/>
      <c r="AK596" s="12"/>
      <c r="AL596" s="12"/>
      <c r="AM596" s="12"/>
      <c r="AN596" s="12"/>
      <c r="AO596" s="12"/>
      <c r="AP596" s="12"/>
      <c r="AQ596" s="12"/>
      <c r="AR596" s="12"/>
      <c r="AS596" s="12"/>
      <c r="AT596" s="12"/>
      <c r="AU596" s="12"/>
      <c r="AV596" s="12"/>
      <c r="AW596" s="12"/>
      <c r="AX596" s="12"/>
      <c r="AY596" s="12"/>
      <c r="AZ596" s="12"/>
      <c r="BA596" s="12"/>
      <c r="BB596" s="12"/>
      <c r="BC596" s="12"/>
      <c r="BD596" s="12"/>
      <c r="BE596" s="12"/>
      <c r="BF596" s="12"/>
      <c r="BG596" s="12"/>
      <c r="BH596" s="12"/>
      <c r="BI596" s="12"/>
      <c r="BJ596" s="12"/>
      <c r="BK596" s="12"/>
      <c r="BL596" s="12"/>
      <c r="BM596" s="12"/>
      <c r="BN596" s="12"/>
      <c r="BO596" s="12"/>
      <c r="BP596" s="12"/>
      <c r="BQ596" s="12"/>
      <c r="BR596" s="12"/>
      <c r="BS596" s="12"/>
      <c r="BT596" s="12"/>
      <c r="BU596" s="12"/>
      <c r="BV596" s="12"/>
      <c r="BW596" s="12"/>
      <c r="BX596" s="12"/>
      <c r="BY596" s="12"/>
      <c r="BZ596" s="12"/>
      <c r="CA596" s="12"/>
      <c r="CB596" s="12"/>
      <c r="CC596" s="12"/>
    </row>
    <row r="597" spans="1:81" ht="15.75" x14ac:dyDescent="0.25">
      <c r="A597" s="20"/>
      <c r="B597" s="29"/>
      <c r="C597" s="29"/>
      <c r="D597" s="29"/>
      <c r="E597" s="29"/>
      <c r="F597" s="26"/>
      <c r="G597" s="13"/>
      <c r="H597" s="20"/>
      <c r="I597" s="22"/>
      <c r="J597" s="22"/>
      <c r="K597" s="22"/>
      <c r="L597" s="22"/>
      <c r="M597" s="24"/>
      <c r="N597" s="22"/>
      <c r="O597" s="20"/>
      <c r="P597" s="12"/>
      <c r="Q597" s="12"/>
      <c r="R597" s="12"/>
      <c r="S597" s="12"/>
      <c r="T597" s="12"/>
      <c r="U597" s="12"/>
      <c r="V597" s="12"/>
      <c r="W597" s="12"/>
      <c r="X597" s="12"/>
      <c r="Y597" s="12"/>
      <c r="Z597" s="12"/>
      <c r="AA597" s="12"/>
      <c r="AB597" s="12"/>
      <c r="AC597" s="12"/>
      <c r="AD597" s="12"/>
      <c r="AE597" s="12"/>
      <c r="AF597" s="12"/>
      <c r="AG597" s="12"/>
      <c r="AH597" s="12"/>
      <c r="AI597" s="12"/>
      <c r="AJ597" s="12"/>
      <c r="AK597" s="12"/>
      <c r="AL597" s="12"/>
      <c r="AM597" s="12"/>
      <c r="AN597" s="12"/>
      <c r="AO597" s="12"/>
      <c r="AP597" s="12"/>
      <c r="AQ597" s="12"/>
      <c r="AR597" s="12"/>
      <c r="AS597" s="12"/>
      <c r="AT597" s="12"/>
      <c r="AU597" s="12"/>
      <c r="AV597" s="12"/>
      <c r="AW597" s="12"/>
      <c r="AX597" s="12"/>
      <c r="AY597" s="12"/>
      <c r="AZ597" s="12"/>
      <c r="BA597" s="12"/>
      <c r="BB597" s="12"/>
      <c r="BC597" s="12"/>
      <c r="BD597" s="12"/>
      <c r="BE597" s="12"/>
      <c r="BF597" s="12"/>
      <c r="BG597" s="12"/>
      <c r="BH597" s="12"/>
      <c r="BI597" s="12"/>
      <c r="BJ597" s="12"/>
      <c r="BK597" s="12"/>
      <c r="BL597" s="12"/>
      <c r="BM597" s="12"/>
      <c r="BN597" s="12"/>
      <c r="BO597" s="12"/>
      <c r="BP597" s="12"/>
      <c r="BQ597" s="12"/>
      <c r="BR597" s="12"/>
      <c r="BS597" s="12"/>
      <c r="BT597" s="12"/>
      <c r="BU597" s="12"/>
      <c r="BV597" s="12"/>
      <c r="BW597" s="12"/>
      <c r="BX597" s="12"/>
      <c r="BY597" s="12"/>
      <c r="BZ597" s="12"/>
      <c r="CA597" s="12"/>
      <c r="CB597" s="12"/>
      <c r="CC597" s="12"/>
    </row>
    <row r="598" spans="1:81" ht="15.75" x14ac:dyDescent="0.25">
      <c r="A598" s="20"/>
      <c r="B598" s="29"/>
      <c r="C598" s="29"/>
      <c r="D598" s="29"/>
      <c r="E598" s="29"/>
      <c r="F598" s="26"/>
      <c r="G598" s="13"/>
      <c r="H598" s="20"/>
      <c r="I598" s="22"/>
      <c r="J598" s="22"/>
      <c r="K598" s="22"/>
      <c r="L598" s="22"/>
      <c r="M598" s="24"/>
      <c r="N598" s="22"/>
      <c r="O598" s="20"/>
      <c r="P598" s="12"/>
      <c r="Q598" s="12"/>
      <c r="R598" s="12"/>
      <c r="S598" s="12"/>
      <c r="T598" s="12"/>
      <c r="U598" s="12"/>
      <c r="V598" s="12"/>
      <c r="W598" s="12"/>
      <c r="X598" s="12"/>
      <c r="Y598" s="12"/>
      <c r="Z598" s="12"/>
      <c r="AA598" s="12"/>
      <c r="AB598" s="12"/>
      <c r="AC598" s="12"/>
      <c r="AD598" s="12"/>
      <c r="AE598" s="12"/>
      <c r="AF598" s="12"/>
      <c r="AG598" s="12"/>
      <c r="AH598" s="12"/>
      <c r="AI598" s="12"/>
      <c r="AJ598" s="12"/>
      <c r="AK598" s="12"/>
      <c r="AL598" s="12"/>
      <c r="AM598" s="12"/>
      <c r="AN598" s="12"/>
      <c r="AO598" s="12"/>
      <c r="AP598" s="12"/>
      <c r="AQ598" s="12"/>
      <c r="AR598" s="12"/>
      <c r="AS598" s="12"/>
      <c r="AT598" s="12"/>
      <c r="AU598" s="12"/>
      <c r="AV598" s="12"/>
      <c r="AW598" s="12"/>
      <c r="AX598" s="12"/>
      <c r="AY598" s="12"/>
      <c r="AZ598" s="12"/>
      <c r="BA598" s="12"/>
      <c r="BB598" s="12"/>
      <c r="BC598" s="12"/>
      <c r="BD598" s="12"/>
      <c r="BE598" s="12"/>
      <c r="BF598" s="12"/>
      <c r="BG598" s="12"/>
      <c r="BH598" s="12"/>
      <c r="BI598" s="12"/>
      <c r="BJ598" s="12"/>
      <c r="BK598" s="12"/>
      <c r="BL598" s="12"/>
      <c r="BM598" s="12"/>
      <c r="BN598" s="12"/>
      <c r="BO598" s="12"/>
      <c r="BP598" s="12"/>
      <c r="BQ598" s="12"/>
      <c r="BR598" s="12"/>
      <c r="BS598" s="12"/>
      <c r="BT598" s="12"/>
      <c r="BU598" s="12"/>
      <c r="BV598" s="12"/>
      <c r="BW598" s="12"/>
      <c r="BX598" s="12"/>
      <c r="BY598" s="12"/>
      <c r="BZ598" s="12"/>
      <c r="CA598" s="12"/>
      <c r="CB598" s="12"/>
      <c r="CC598" s="12"/>
    </row>
    <row r="599" spans="1:81" ht="15.75" x14ac:dyDescent="0.25">
      <c r="A599" s="20"/>
      <c r="B599" s="29"/>
      <c r="C599" s="29"/>
      <c r="D599" s="29"/>
      <c r="E599" s="29"/>
      <c r="F599" s="26"/>
      <c r="G599" s="13"/>
      <c r="H599" s="20"/>
      <c r="I599" s="22"/>
      <c r="J599" s="22"/>
      <c r="K599" s="22"/>
      <c r="L599" s="22"/>
      <c r="M599" s="24"/>
      <c r="N599" s="22"/>
      <c r="O599" s="20"/>
      <c r="P599" s="12"/>
      <c r="Q599" s="12"/>
      <c r="R599" s="12"/>
      <c r="S599" s="12"/>
      <c r="T599" s="12"/>
      <c r="U599" s="12"/>
      <c r="V599" s="12"/>
      <c r="W599" s="12"/>
      <c r="X599" s="12"/>
      <c r="Y599" s="12"/>
      <c r="Z599" s="12"/>
      <c r="AA599" s="12"/>
      <c r="AB599" s="12"/>
      <c r="AC599" s="12"/>
      <c r="AD599" s="12"/>
      <c r="AE599" s="12"/>
      <c r="AF599" s="12"/>
      <c r="AG599" s="12"/>
      <c r="AH599" s="12"/>
      <c r="AI599" s="12"/>
      <c r="AJ599" s="12"/>
      <c r="AK599" s="12"/>
      <c r="AL599" s="12"/>
      <c r="AM599" s="12"/>
      <c r="AN599" s="12"/>
      <c r="AO599" s="12"/>
      <c r="AP599" s="12"/>
      <c r="AQ599" s="12"/>
      <c r="AR599" s="12"/>
      <c r="AS599" s="12"/>
      <c r="AT599" s="12"/>
      <c r="AU599" s="12"/>
      <c r="AV599" s="12"/>
      <c r="AW599" s="12"/>
      <c r="AX599" s="12"/>
      <c r="AY599" s="12"/>
      <c r="AZ599" s="12"/>
      <c r="BA599" s="12"/>
      <c r="BB599" s="12"/>
      <c r="BC599" s="12"/>
      <c r="BD599" s="12"/>
      <c r="BE599" s="12"/>
      <c r="BF599" s="12"/>
      <c r="BG599" s="12"/>
      <c r="BH599" s="12"/>
      <c r="BI599" s="12"/>
      <c r="BJ599" s="12"/>
      <c r="BK599" s="12"/>
      <c r="BL599" s="12"/>
      <c r="BM599" s="12"/>
      <c r="BN599" s="12"/>
      <c r="BO599" s="12"/>
      <c r="BP599" s="12"/>
      <c r="BQ599" s="12"/>
      <c r="BR599" s="12"/>
      <c r="BS599" s="12"/>
      <c r="BT599" s="12"/>
      <c r="BU599" s="12"/>
      <c r="BV599" s="12"/>
      <c r="BW599" s="12"/>
      <c r="BX599" s="12"/>
      <c r="BY599" s="12"/>
      <c r="BZ599" s="12"/>
      <c r="CA599" s="12"/>
      <c r="CB599" s="12"/>
      <c r="CC599" s="12"/>
    </row>
    <row r="600" spans="1:81" ht="15.75" x14ac:dyDescent="0.25">
      <c r="A600" s="20"/>
      <c r="B600" s="29"/>
      <c r="C600" s="29"/>
      <c r="D600" s="29"/>
      <c r="E600" s="29"/>
      <c r="F600" s="26"/>
      <c r="G600" s="13"/>
      <c r="H600" s="20"/>
      <c r="I600" s="22"/>
      <c r="J600" s="22"/>
      <c r="K600" s="22"/>
      <c r="L600" s="22"/>
      <c r="M600" s="24"/>
      <c r="N600" s="22"/>
      <c r="O600" s="20"/>
      <c r="P600" s="12"/>
      <c r="Q600" s="12"/>
      <c r="R600" s="12"/>
      <c r="S600" s="12"/>
      <c r="T600" s="12"/>
      <c r="U600" s="12"/>
      <c r="V600" s="12"/>
      <c r="W600" s="12"/>
      <c r="X600" s="12"/>
      <c r="Y600" s="12"/>
      <c r="Z600" s="12"/>
      <c r="AA600" s="12"/>
      <c r="AB600" s="12"/>
      <c r="AC600" s="12"/>
      <c r="AD600" s="12"/>
      <c r="AE600" s="12"/>
      <c r="AF600" s="12"/>
      <c r="AG600" s="12"/>
      <c r="AH600" s="12"/>
      <c r="AI600" s="12"/>
      <c r="AJ600" s="12"/>
      <c r="AK600" s="12"/>
      <c r="AL600" s="12"/>
      <c r="AM600" s="12"/>
      <c r="AN600" s="12"/>
      <c r="AO600" s="12"/>
      <c r="AP600" s="12"/>
      <c r="AQ600" s="12"/>
      <c r="AR600" s="12"/>
      <c r="AS600" s="12"/>
      <c r="AT600" s="12"/>
      <c r="AU600" s="12"/>
      <c r="AV600" s="12"/>
      <c r="AW600" s="12"/>
      <c r="AX600" s="12"/>
      <c r="AY600" s="12"/>
      <c r="AZ600" s="12"/>
      <c r="BA600" s="12"/>
      <c r="BB600" s="12"/>
      <c r="BC600" s="12"/>
      <c r="BD600" s="12"/>
      <c r="BE600" s="12"/>
      <c r="BF600" s="12"/>
      <c r="BG600" s="12"/>
      <c r="BH600" s="12"/>
      <c r="BI600" s="12"/>
      <c r="BJ600" s="12"/>
      <c r="BK600" s="12"/>
      <c r="BL600" s="12"/>
      <c r="BM600" s="12"/>
      <c r="BN600" s="12"/>
      <c r="BO600" s="12"/>
      <c r="BP600" s="12"/>
      <c r="BQ600" s="12"/>
      <c r="BR600" s="12"/>
      <c r="BS600" s="12"/>
      <c r="BT600" s="12"/>
      <c r="BU600" s="12"/>
      <c r="BV600" s="12"/>
      <c r="BW600" s="12"/>
      <c r="BX600" s="12"/>
      <c r="BY600" s="12"/>
      <c r="BZ600" s="12"/>
      <c r="CA600" s="12"/>
      <c r="CB600" s="12"/>
      <c r="CC600" s="12"/>
    </row>
    <row r="601" spans="1:81" ht="15.75" x14ac:dyDescent="0.25">
      <c r="A601" s="20"/>
      <c r="B601" s="29"/>
      <c r="C601" s="29"/>
      <c r="D601" s="29"/>
      <c r="E601" s="29"/>
      <c r="F601" s="26"/>
      <c r="G601" s="13"/>
      <c r="H601" s="20"/>
      <c r="I601" s="22"/>
      <c r="J601" s="22"/>
      <c r="K601" s="22"/>
      <c r="L601" s="22"/>
      <c r="M601" s="24"/>
      <c r="N601" s="22"/>
      <c r="O601" s="20"/>
      <c r="P601" s="12"/>
      <c r="Q601" s="12"/>
      <c r="R601" s="12"/>
      <c r="S601" s="12"/>
      <c r="T601" s="12"/>
      <c r="U601" s="12"/>
      <c r="V601" s="12"/>
      <c r="W601" s="12"/>
      <c r="X601" s="12"/>
      <c r="Y601" s="12"/>
      <c r="Z601" s="12"/>
      <c r="AA601" s="12"/>
      <c r="AB601" s="12"/>
      <c r="AC601" s="12"/>
      <c r="AD601" s="12"/>
      <c r="AE601" s="12"/>
      <c r="AF601" s="12"/>
      <c r="AG601" s="12"/>
      <c r="AH601" s="12"/>
      <c r="AI601" s="12"/>
      <c r="AJ601" s="12"/>
      <c r="AK601" s="12"/>
      <c r="AL601" s="12"/>
      <c r="AM601" s="12"/>
      <c r="AN601" s="12"/>
      <c r="AO601" s="12"/>
      <c r="AP601" s="12"/>
      <c r="AQ601" s="12"/>
      <c r="AR601" s="12"/>
      <c r="AS601" s="12"/>
      <c r="AT601" s="12"/>
      <c r="AU601" s="12"/>
      <c r="AV601" s="12"/>
      <c r="AW601" s="12"/>
      <c r="AX601" s="12"/>
      <c r="AY601" s="12"/>
      <c r="AZ601" s="12"/>
      <c r="BA601" s="12"/>
      <c r="BB601" s="12"/>
      <c r="BC601" s="12"/>
      <c r="BD601" s="12"/>
      <c r="BE601" s="12"/>
      <c r="BF601" s="12"/>
      <c r="BG601" s="12"/>
      <c r="BH601" s="12"/>
      <c r="BI601" s="12"/>
      <c r="BJ601" s="12"/>
      <c r="BK601" s="12"/>
      <c r="BL601" s="12"/>
      <c r="BM601" s="12"/>
      <c r="BN601" s="12"/>
      <c r="BO601" s="12"/>
      <c r="BP601" s="12"/>
      <c r="BQ601" s="12"/>
      <c r="BR601" s="12"/>
      <c r="BS601" s="12"/>
      <c r="BT601" s="12"/>
      <c r="BU601" s="12"/>
      <c r="BV601" s="12"/>
      <c r="BW601" s="12"/>
      <c r="BX601" s="12"/>
      <c r="BY601" s="12"/>
      <c r="BZ601" s="12"/>
      <c r="CA601" s="12"/>
      <c r="CB601" s="12"/>
      <c r="CC601" s="12"/>
    </row>
    <row r="602" spans="1:81" ht="15.75" x14ac:dyDescent="0.25">
      <c r="A602" s="20"/>
      <c r="B602" s="29"/>
      <c r="C602" s="29"/>
      <c r="D602" s="29"/>
      <c r="E602" s="29"/>
      <c r="F602" s="26"/>
      <c r="G602" s="13"/>
      <c r="H602" s="20"/>
      <c r="I602" s="22"/>
      <c r="J602" s="22"/>
      <c r="K602" s="22"/>
      <c r="L602" s="22"/>
      <c r="M602" s="24"/>
      <c r="N602" s="22"/>
      <c r="O602" s="20"/>
      <c r="P602" s="12"/>
      <c r="Q602" s="12"/>
      <c r="R602" s="12"/>
      <c r="S602" s="12"/>
      <c r="T602" s="12"/>
      <c r="U602" s="12"/>
      <c r="V602" s="12"/>
      <c r="W602" s="12"/>
      <c r="X602" s="12"/>
      <c r="Y602" s="12"/>
      <c r="Z602" s="12"/>
      <c r="AA602" s="12"/>
      <c r="AB602" s="12"/>
      <c r="AC602" s="12"/>
      <c r="AD602" s="12"/>
      <c r="AE602" s="12"/>
      <c r="AF602" s="12"/>
      <c r="AG602" s="12"/>
      <c r="AH602" s="12"/>
      <c r="AI602" s="12"/>
      <c r="AJ602" s="12"/>
      <c r="AK602" s="12"/>
      <c r="AL602" s="12"/>
      <c r="AM602" s="12"/>
      <c r="AN602" s="12"/>
      <c r="AO602" s="12"/>
      <c r="AP602" s="12"/>
      <c r="AQ602" s="12"/>
      <c r="AR602" s="12"/>
      <c r="AS602" s="12"/>
      <c r="AT602" s="12"/>
      <c r="AU602" s="12"/>
      <c r="AV602" s="12"/>
      <c r="AW602" s="12"/>
      <c r="AX602" s="12"/>
      <c r="AY602" s="12"/>
      <c r="AZ602" s="12"/>
      <c r="BA602" s="12"/>
      <c r="BB602" s="12"/>
      <c r="BC602" s="12"/>
      <c r="BD602" s="12"/>
      <c r="BE602" s="12"/>
      <c r="BF602" s="12"/>
      <c r="BG602" s="12"/>
      <c r="BH602" s="12"/>
      <c r="BI602" s="12"/>
      <c r="BJ602" s="12"/>
      <c r="BK602" s="12"/>
      <c r="BL602" s="12"/>
      <c r="BM602" s="12"/>
      <c r="BN602" s="12"/>
      <c r="BO602" s="12"/>
      <c r="BP602" s="12"/>
      <c r="BQ602" s="12"/>
      <c r="BR602" s="12"/>
      <c r="BS602" s="12"/>
      <c r="BT602" s="12"/>
      <c r="BU602" s="12"/>
      <c r="BV602" s="12"/>
      <c r="BW602" s="12"/>
      <c r="BX602" s="12"/>
      <c r="BY602" s="12"/>
      <c r="BZ602" s="12"/>
      <c r="CA602" s="12"/>
      <c r="CB602" s="12"/>
      <c r="CC602" s="12"/>
    </row>
    <row r="603" spans="1:81" ht="15.75" x14ac:dyDescent="0.25">
      <c r="A603" s="20"/>
      <c r="B603" s="29"/>
      <c r="C603" s="29"/>
      <c r="D603" s="29"/>
      <c r="E603" s="29"/>
      <c r="F603" s="26"/>
      <c r="G603" s="13"/>
      <c r="H603" s="20"/>
      <c r="I603" s="22"/>
      <c r="J603" s="22"/>
      <c r="K603" s="22"/>
      <c r="L603" s="22"/>
      <c r="M603" s="24"/>
      <c r="N603" s="22"/>
      <c r="O603" s="20"/>
      <c r="P603" s="12"/>
      <c r="Q603" s="12"/>
      <c r="R603" s="12"/>
      <c r="S603" s="12"/>
      <c r="T603" s="12"/>
      <c r="U603" s="12"/>
      <c r="V603" s="12"/>
      <c r="W603" s="12"/>
      <c r="X603" s="12"/>
      <c r="Y603" s="12"/>
      <c r="Z603" s="12"/>
      <c r="AA603" s="12"/>
      <c r="AB603" s="12"/>
      <c r="AC603" s="12"/>
      <c r="AD603" s="12"/>
      <c r="AE603" s="12"/>
      <c r="AF603" s="12"/>
      <c r="AG603" s="12"/>
      <c r="AH603" s="12"/>
      <c r="AI603" s="12"/>
      <c r="AJ603" s="12"/>
      <c r="AK603" s="12"/>
      <c r="AL603" s="12"/>
      <c r="AM603" s="12"/>
      <c r="AN603" s="12"/>
      <c r="AO603" s="12"/>
      <c r="AP603" s="12"/>
      <c r="AQ603" s="12"/>
      <c r="AR603" s="12"/>
      <c r="AS603" s="12"/>
      <c r="AT603" s="12"/>
      <c r="AU603" s="12"/>
      <c r="AV603" s="12"/>
      <c r="AW603" s="12"/>
      <c r="AX603" s="12"/>
      <c r="AY603" s="12"/>
      <c r="AZ603" s="12"/>
      <c r="BA603" s="12"/>
      <c r="BB603" s="12"/>
      <c r="BC603" s="12"/>
      <c r="BD603" s="12"/>
      <c r="BE603" s="12"/>
      <c r="BF603" s="12"/>
      <c r="BG603" s="12"/>
      <c r="BH603" s="12"/>
      <c r="BI603" s="12"/>
      <c r="BJ603" s="12"/>
      <c r="BK603" s="12"/>
      <c r="BL603" s="12"/>
      <c r="BM603" s="12"/>
      <c r="BN603" s="12"/>
      <c r="BO603" s="12"/>
      <c r="BP603" s="12"/>
      <c r="BQ603" s="12"/>
      <c r="BR603" s="12"/>
      <c r="BS603" s="12"/>
      <c r="BT603" s="12"/>
      <c r="BU603" s="12"/>
      <c r="BV603" s="12"/>
      <c r="BW603" s="12"/>
      <c r="BX603" s="12"/>
      <c r="BY603" s="12"/>
      <c r="BZ603" s="12"/>
      <c r="CA603" s="12"/>
      <c r="CB603" s="12"/>
      <c r="CC603" s="12"/>
    </row>
    <row r="604" spans="1:81" ht="15.75" x14ac:dyDescent="0.25">
      <c r="A604" s="20"/>
      <c r="B604" s="29"/>
      <c r="C604" s="29"/>
      <c r="D604" s="29"/>
      <c r="E604" s="29"/>
      <c r="F604" s="26"/>
      <c r="G604" s="13"/>
      <c r="H604" s="20"/>
      <c r="I604" s="22"/>
      <c r="J604" s="22"/>
      <c r="K604" s="22"/>
      <c r="L604" s="22"/>
      <c r="M604" s="24"/>
      <c r="N604" s="22"/>
      <c r="O604" s="20"/>
      <c r="P604" s="12"/>
      <c r="Q604" s="12"/>
      <c r="R604" s="12"/>
      <c r="S604" s="12"/>
      <c r="T604" s="12"/>
      <c r="U604" s="12"/>
      <c r="V604" s="12"/>
      <c r="W604" s="12"/>
      <c r="X604" s="12"/>
      <c r="Y604" s="12"/>
      <c r="Z604" s="12"/>
      <c r="AA604" s="12"/>
      <c r="AB604" s="12"/>
      <c r="AC604" s="12"/>
      <c r="AD604" s="12"/>
      <c r="AE604" s="12"/>
      <c r="AF604" s="12"/>
      <c r="AG604" s="12"/>
      <c r="AH604" s="12"/>
      <c r="AI604" s="12"/>
      <c r="AJ604" s="12"/>
      <c r="AK604" s="12"/>
      <c r="AL604" s="12"/>
      <c r="AM604" s="12"/>
      <c r="AN604" s="12"/>
      <c r="AO604" s="12"/>
      <c r="AP604" s="12"/>
      <c r="AQ604" s="12"/>
      <c r="AR604" s="12"/>
      <c r="AS604" s="12"/>
      <c r="AT604" s="12"/>
      <c r="AU604" s="12"/>
      <c r="AV604" s="12"/>
      <c r="AW604" s="12"/>
      <c r="AX604" s="12"/>
      <c r="AY604" s="12"/>
      <c r="AZ604" s="12"/>
      <c r="BA604" s="12"/>
      <c r="BB604" s="12"/>
      <c r="BC604" s="12"/>
      <c r="BD604" s="12"/>
      <c r="BE604" s="12"/>
      <c r="BF604" s="12"/>
      <c r="BG604" s="12"/>
      <c r="BH604" s="12"/>
      <c r="BI604" s="12"/>
      <c r="BJ604" s="12"/>
      <c r="BK604" s="12"/>
      <c r="BL604" s="12"/>
      <c r="BM604" s="12"/>
      <c r="BN604" s="12"/>
      <c r="BO604" s="12"/>
      <c r="BP604" s="12"/>
      <c r="BQ604" s="12"/>
      <c r="BR604" s="12"/>
      <c r="BS604" s="12"/>
      <c r="BT604" s="12"/>
      <c r="BU604" s="12"/>
      <c r="BV604" s="12"/>
      <c r="BW604" s="12"/>
      <c r="BX604" s="12"/>
      <c r="BY604" s="12"/>
      <c r="BZ604" s="12"/>
      <c r="CA604" s="12"/>
      <c r="CB604" s="12"/>
      <c r="CC604" s="12"/>
    </row>
    <row r="605" spans="1:81" ht="15.75" x14ac:dyDescent="0.25">
      <c r="A605" s="20"/>
      <c r="B605" s="29"/>
      <c r="C605" s="29"/>
      <c r="D605" s="29"/>
      <c r="E605" s="29"/>
      <c r="F605" s="26"/>
      <c r="G605" s="13"/>
      <c r="H605" s="20"/>
      <c r="I605" s="22"/>
      <c r="J605" s="22"/>
      <c r="K605" s="22"/>
      <c r="L605" s="22"/>
      <c r="M605" s="24"/>
      <c r="N605" s="22"/>
      <c r="O605" s="20"/>
      <c r="P605" s="12"/>
      <c r="Q605" s="12"/>
      <c r="R605" s="12"/>
      <c r="S605" s="12"/>
      <c r="T605" s="12"/>
      <c r="U605" s="12"/>
      <c r="V605" s="12"/>
      <c r="W605" s="12"/>
      <c r="X605" s="12"/>
      <c r="Y605" s="12"/>
      <c r="Z605" s="12"/>
      <c r="AA605" s="12"/>
      <c r="AB605" s="12"/>
      <c r="AC605" s="12"/>
      <c r="AD605" s="12"/>
      <c r="AE605" s="12"/>
      <c r="AF605" s="12"/>
      <c r="AG605" s="12"/>
      <c r="AH605" s="12"/>
      <c r="AI605" s="12"/>
      <c r="AJ605" s="12"/>
      <c r="AK605" s="12"/>
      <c r="AL605" s="12"/>
      <c r="AM605" s="12"/>
      <c r="AN605" s="12"/>
      <c r="AO605" s="12"/>
      <c r="AP605" s="12"/>
      <c r="AQ605" s="12"/>
      <c r="AR605" s="12"/>
      <c r="AS605" s="12"/>
      <c r="AT605" s="12"/>
      <c r="AU605" s="12"/>
      <c r="AV605" s="12"/>
      <c r="AW605" s="12"/>
      <c r="AX605" s="12"/>
      <c r="AY605" s="12"/>
      <c r="AZ605" s="12"/>
      <c r="BA605" s="12"/>
      <c r="BB605" s="12"/>
      <c r="BC605" s="12"/>
      <c r="BD605" s="12"/>
      <c r="BE605" s="12"/>
      <c r="BF605" s="12"/>
      <c r="BG605" s="12"/>
      <c r="BH605" s="12"/>
      <c r="BI605" s="12"/>
      <c r="BJ605" s="12"/>
      <c r="BK605" s="12"/>
      <c r="BL605" s="12"/>
      <c r="BM605" s="12"/>
      <c r="BN605" s="12"/>
      <c r="BO605" s="12"/>
      <c r="BP605" s="12"/>
      <c r="BQ605" s="12"/>
      <c r="BR605" s="12"/>
      <c r="BS605" s="12"/>
      <c r="BT605" s="12"/>
      <c r="BU605" s="12"/>
      <c r="BV605" s="12"/>
      <c r="BW605" s="12"/>
      <c r="BX605" s="12"/>
      <c r="BY605" s="12"/>
      <c r="BZ605" s="12"/>
      <c r="CA605" s="12"/>
      <c r="CB605" s="12"/>
      <c r="CC605" s="12"/>
    </row>
    <row r="606" spans="1:81" ht="15.75" x14ac:dyDescent="0.25">
      <c r="A606" s="20"/>
      <c r="B606" s="29"/>
      <c r="C606" s="29"/>
      <c r="D606" s="29"/>
      <c r="E606" s="29"/>
      <c r="F606" s="26"/>
      <c r="G606" s="13"/>
      <c r="H606" s="20"/>
      <c r="I606" s="22"/>
      <c r="J606" s="22"/>
      <c r="K606" s="22"/>
      <c r="L606" s="22"/>
      <c r="M606" s="24"/>
      <c r="N606" s="22"/>
      <c r="O606" s="20"/>
      <c r="P606" s="12"/>
      <c r="Q606" s="12"/>
      <c r="R606" s="12"/>
      <c r="S606" s="12"/>
      <c r="T606" s="12"/>
      <c r="U606" s="12"/>
      <c r="V606" s="12"/>
      <c r="W606" s="12"/>
      <c r="X606" s="12"/>
      <c r="Y606" s="12"/>
      <c r="Z606" s="12"/>
      <c r="AA606" s="12"/>
      <c r="AB606" s="12"/>
      <c r="AC606" s="12"/>
      <c r="AD606" s="12"/>
      <c r="AE606" s="12"/>
      <c r="AF606" s="12"/>
      <c r="AG606" s="12"/>
      <c r="AH606" s="12"/>
      <c r="AI606" s="12"/>
      <c r="AJ606" s="12"/>
      <c r="AK606" s="12"/>
      <c r="AL606" s="12"/>
      <c r="AM606" s="12"/>
      <c r="AN606" s="12"/>
      <c r="AO606" s="12"/>
      <c r="AP606" s="12"/>
      <c r="AQ606" s="12"/>
      <c r="AR606" s="12"/>
      <c r="AS606" s="12"/>
      <c r="AT606" s="12"/>
      <c r="AU606" s="12"/>
      <c r="AV606" s="12"/>
      <c r="AW606" s="12"/>
      <c r="AX606" s="12"/>
      <c r="AY606" s="12"/>
      <c r="AZ606" s="12"/>
      <c r="BA606" s="12"/>
      <c r="BB606" s="12"/>
      <c r="BC606" s="12"/>
      <c r="BD606" s="12"/>
      <c r="BE606" s="12"/>
      <c r="BF606" s="12"/>
      <c r="BG606" s="12"/>
      <c r="BH606" s="12"/>
      <c r="BI606" s="12"/>
      <c r="BJ606" s="12"/>
      <c r="BK606" s="12"/>
      <c r="BL606" s="12"/>
      <c r="BM606" s="12"/>
      <c r="BN606" s="12"/>
      <c r="BO606" s="12"/>
      <c r="BP606" s="12"/>
      <c r="BQ606" s="12"/>
      <c r="BR606" s="12"/>
      <c r="BS606" s="12"/>
      <c r="BT606" s="12"/>
      <c r="BU606" s="12"/>
      <c r="BV606" s="12"/>
      <c r="BW606" s="12"/>
      <c r="BX606" s="12"/>
      <c r="BY606" s="12"/>
      <c r="BZ606" s="12"/>
      <c r="CA606" s="12"/>
      <c r="CB606" s="12"/>
      <c r="CC606" s="12"/>
    </row>
    <row r="607" spans="1:81" ht="15.75" x14ac:dyDescent="0.25">
      <c r="A607" s="20"/>
      <c r="B607" s="29"/>
      <c r="C607" s="29"/>
      <c r="D607" s="29"/>
      <c r="E607" s="29"/>
      <c r="F607" s="26"/>
      <c r="G607" s="13"/>
      <c r="H607" s="20"/>
      <c r="I607" s="22"/>
      <c r="J607" s="22"/>
      <c r="K607" s="22"/>
      <c r="L607" s="22"/>
      <c r="M607" s="24"/>
      <c r="N607" s="22"/>
      <c r="O607" s="20"/>
      <c r="P607" s="12"/>
      <c r="Q607" s="12"/>
      <c r="R607" s="12"/>
      <c r="S607" s="12"/>
      <c r="T607" s="12"/>
      <c r="U607" s="12"/>
      <c r="V607" s="12"/>
      <c r="W607" s="12"/>
      <c r="X607" s="12"/>
      <c r="Y607" s="12"/>
      <c r="Z607" s="12"/>
      <c r="AA607" s="12"/>
      <c r="AB607" s="12"/>
      <c r="AC607" s="12"/>
      <c r="AD607" s="12"/>
      <c r="AE607" s="12"/>
      <c r="AF607" s="12"/>
      <c r="AG607" s="12"/>
      <c r="AH607" s="12"/>
      <c r="AI607" s="12"/>
      <c r="AJ607" s="12"/>
      <c r="AK607" s="12"/>
      <c r="AL607" s="12"/>
      <c r="AM607" s="12"/>
      <c r="AN607" s="12"/>
      <c r="AO607" s="12"/>
      <c r="AP607" s="12"/>
      <c r="AQ607" s="12"/>
      <c r="AR607" s="12"/>
      <c r="AS607" s="12"/>
      <c r="AT607" s="12"/>
      <c r="AU607" s="12"/>
      <c r="AV607" s="12"/>
      <c r="AW607" s="12"/>
      <c r="AX607" s="12"/>
      <c r="AY607" s="12"/>
      <c r="AZ607" s="12"/>
      <c r="BA607" s="12"/>
      <c r="BB607" s="12"/>
      <c r="BC607" s="12"/>
      <c r="BD607" s="12"/>
      <c r="BE607" s="12"/>
      <c r="BF607" s="12"/>
      <c r="BG607" s="12"/>
      <c r="BH607" s="12"/>
      <c r="BI607" s="12"/>
      <c r="BJ607" s="12"/>
      <c r="BK607" s="12"/>
      <c r="BL607" s="12"/>
      <c r="BM607" s="12"/>
      <c r="BN607" s="12"/>
      <c r="BO607" s="12"/>
      <c r="BP607" s="12"/>
      <c r="BQ607" s="12"/>
      <c r="BR607" s="12"/>
      <c r="BS607" s="12"/>
      <c r="BT607" s="12"/>
      <c r="BU607" s="12"/>
      <c r="BV607" s="12"/>
      <c r="BW607" s="12"/>
      <c r="BX607" s="12"/>
      <c r="BY607" s="12"/>
      <c r="BZ607" s="12"/>
      <c r="CA607" s="12"/>
      <c r="CB607" s="12"/>
      <c r="CC607" s="12"/>
    </row>
    <row r="608" spans="1:81" ht="15.75" x14ac:dyDescent="0.25">
      <c r="A608" s="20"/>
      <c r="B608" s="29"/>
      <c r="C608" s="29"/>
      <c r="D608" s="29"/>
      <c r="E608" s="29"/>
      <c r="F608" s="26"/>
      <c r="G608" s="13"/>
      <c r="H608" s="20"/>
      <c r="I608" s="22"/>
      <c r="J608" s="22"/>
      <c r="K608" s="22"/>
      <c r="L608" s="22"/>
      <c r="M608" s="24"/>
      <c r="N608" s="22"/>
      <c r="O608" s="20"/>
      <c r="P608" s="12"/>
      <c r="Q608" s="12"/>
      <c r="R608" s="12"/>
      <c r="S608" s="12"/>
      <c r="T608" s="12"/>
      <c r="U608" s="12"/>
      <c r="V608" s="12"/>
      <c r="W608" s="12"/>
      <c r="X608" s="12"/>
      <c r="Y608" s="12"/>
      <c r="Z608" s="12"/>
      <c r="AA608" s="12"/>
      <c r="AB608" s="12"/>
      <c r="AC608" s="12"/>
      <c r="AD608" s="12"/>
      <c r="AE608" s="12"/>
      <c r="AF608" s="12"/>
      <c r="AG608" s="12"/>
      <c r="AH608" s="12"/>
      <c r="AI608" s="12"/>
      <c r="AJ608" s="12"/>
      <c r="AK608" s="12"/>
      <c r="AL608" s="12"/>
      <c r="AM608" s="12"/>
      <c r="AN608" s="12"/>
      <c r="AO608" s="12"/>
      <c r="AP608" s="12"/>
      <c r="AQ608" s="12"/>
      <c r="AR608" s="12"/>
      <c r="AS608" s="12"/>
      <c r="AT608" s="12"/>
      <c r="AU608" s="12"/>
      <c r="AV608" s="12"/>
      <c r="AW608" s="12"/>
      <c r="AX608" s="12"/>
      <c r="AY608" s="12"/>
      <c r="AZ608" s="12"/>
      <c r="BA608" s="12"/>
      <c r="BB608" s="12"/>
      <c r="BC608" s="12"/>
      <c r="BD608" s="12"/>
      <c r="BE608" s="12"/>
      <c r="BF608" s="12"/>
      <c r="BG608" s="12"/>
      <c r="BH608" s="12"/>
      <c r="BI608" s="12"/>
      <c r="BJ608" s="12"/>
      <c r="BK608" s="12"/>
      <c r="BL608" s="12"/>
      <c r="BM608" s="12"/>
      <c r="BN608" s="12"/>
      <c r="BO608" s="12"/>
      <c r="BP608" s="12"/>
      <c r="BQ608" s="12"/>
      <c r="BR608" s="12"/>
      <c r="BS608" s="12"/>
      <c r="BT608" s="12"/>
      <c r="BU608" s="12"/>
      <c r="BV608" s="12"/>
      <c r="BW608" s="12"/>
      <c r="BX608" s="12"/>
      <c r="BY608" s="12"/>
      <c r="BZ608" s="12"/>
      <c r="CA608" s="12"/>
      <c r="CB608" s="12"/>
      <c r="CC608" s="12"/>
    </row>
    <row r="609" spans="1:81" ht="15.75" x14ac:dyDescent="0.25">
      <c r="A609" s="20"/>
      <c r="B609" s="29"/>
      <c r="C609" s="29"/>
      <c r="D609" s="29"/>
      <c r="E609" s="29"/>
      <c r="F609" s="26"/>
      <c r="G609" s="13"/>
      <c r="H609" s="20"/>
      <c r="I609" s="22"/>
      <c r="J609" s="22"/>
      <c r="K609" s="22"/>
      <c r="L609" s="22"/>
      <c r="M609" s="24"/>
      <c r="N609" s="22"/>
      <c r="O609" s="20"/>
      <c r="P609" s="12"/>
      <c r="Q609" s="12"/>
      <c r="R609" s="12"/>
      <c r="S609" s="12"/>
      <c r="T609" s="12"/>
      <c r="U609" s="12"/>
      <c r="V609" s="12"/>
      <c r="W609" s="12"/>
      <c r="X609" s="12"/>
      <c r="Y609" s="12"/>
      <c r="Z609" s="12"/>
      <c r="AA609" s="12"/>
      <c r="AB609" s="12"/>
      <c r="AC609" s="12"/>
      <c r="AD609" s="12"/>
      <c r="AE609" s="12"/>
      <c r="AF609" s="12"/>
      <c r="AG609" s="12"/>
      <c r="AH609" s="12"/>
      <c r="AI609" s="12"/>
      <c r="AJ609" s="12"/>
      <c r="AK609" s="12"/>
      <c r="AL609" s="12"/>
      <c r="AM609" s="12"/>
      <c r="AN609" s="12"/>
      <c r="AO609" s="12"/>
      <c r="AP609" s="12"/>
      <c r="AQ609" s="12"/>
      <c r="AR609" s="12"/>
      <c r="AS609" s="12"/>
      <c r="AT609" s="12"/>
      <c r="AU609" s="12"/>
      <c r="AV609" s="12"/>
      <c r="AW609" s="12"/>
      <c r="AX609" s="12"/>
      <c r="AY609" s="12"/>
      <c r="AZ609" s="12"/>
      <c r="BA609" s="12"/>
      <c r="BB609" s="12"/>
      <c r="BC609" s="12"/>
      <c r="BD609" s="12"/>
      <c r="BE609" s="12"/>
      <c r="BF609" s="12"/>
      <c r="BG609" s="12"/>
      <c r="BH609" s="12"/>
      <c r="BI609" s="12"/>
      <c r="BJ609" s="12"/>
      <c r="BK609" s="12"/>
      <c r="BL609" s="12"/>
      <c r="BM609" s="12"/>
      <c r="BN609" s="12"/>
      <c r="BO609" s="12"/>
      <c r="BP609" s="12"/>
      <c r="BQ609" s="12"/>
      <c r="BR609" s="12"/>
      <c r="BS609" s="12"/>
      <c r="BT609" s="12"/>
      <c r="BU609" s="12"/>
      <c r="BV609" s="12"/>
      <c r="BW609" s="12"/>
      <c r="BX609" s="12"/>
      <c r="BY609" s="12"/>
      <c r="BZ609" s="12"/>
      <c r="CA609" s="12"/>
      <c r="CB609" s="12"/>
      <c r="CC609" s="12"/>
    </row>
    <row r="610" spans="1:81" ht="15.75" x14ac:dyDescent="0.25">
      <c r="A610" s="20"/>
      <c r="B610" s="29"/>
      <c r="C610" s="29"/>
      <c r="D610" s="29"/>
      <c r="E610" s="29"/>
      <c r="F610" s="26"/>
      <c r="G610" s="13"/>
      <c r="H610" s="20"/>
      <c r="I610" s="22"/>
      <c r="J610" s="22"/>
      <c r="K610" s="22"/>
      <c r="L610" s="22"/>
      <c r="M610" s="24"/>
      <c r="N610" s="22"/>
      <c r="O610" s="20"/>
      <c r="P610" s="12"/>
      <c r="Q610" s="12"/>
      <c r="R610" s="12"/>
      <c r="S610" s="12"/>
      <c r="T610" s="12"/>
      <c r="U610" s="12"/>
      <c r="V610" s="12"/>
      <c r="W610" s="12"/>
      <c r="X610" s="12"/>
      <c r="Y610" s="12"/>
      <c r="Z610" s="12"/>
      <c r="AA610" s="12"/>
      <c r="AB610" s="12"/>
      <c r="AC610" s="12"/>
      <c r="AD610" s="12"/>
      <c r="AE610" s="12"/>
      <c r="AF610" s="12"/>
      <c r="AG610" s="12"/>
      <c r="AH610" s="12"/>
      <c r="AI610" s="12"/>
      <c r="AJ610" s="12"/>
      <c r="AK610" s="12"/>
      <c r="AL610" s="12"/>
      <c r="AM610" s="12"/>
      <c r="AN610" s="12"/>
      <c r="AO610" s="12"/>
      <c r="AP610" s="12"/>
      <c r="AQ610" s="12"/>
      <c r="AR610" s="12"/>
      <c r="AS610" s="12"/>
      <c r="AT610" s="12"/>
      <c r="AU610" s="12"/>
      <c r="AV610" s="12"/>
      <c r="AW610" s="12"/>
      <c r="AX610" s="12"/>
      <c r="AY610" s="12"/>
      <c r="AZ610" s="12"/>
      <c r="BA610" s="12"/>
      <c r="BB610" s="12"/>
      <c r="BC610" s="12"/>
      <c r="BD610" s="12"/>
      <c r="BE610" s="12"/>
      <c r="BF610" s="12"/>
      <c r="BG610" s="12"/>
      <c r="BH610" s="12"/>
      <c r="BI610" s="12"/>
      <c r="BJ610" s="12"/>
      <c r="BK610" s="12"/>
      <c r="BL610" s="12"/>
      <c r="BM610" s="12"/>
      <c r="BN610" s="12"/>
      <c r="BO610" s="12"/>
      <c r="BP610" s="12"/>
      <c r="BQ610" s="12"/>
      <c r="BR610" s="12"/>
      <c r="BS610" s="12"/>
      <c r="BT610" s="12"/>
      <c r="BU610" s="12"/>
      <c r="BV610" s="12"/>
      <c r="BW610" s="12"/>
      <c r="BX610" s="12"/>
      <c r="BY610" s="12"/>
      <c r="BZ610" s="12"/>
      <c r="CA610" s="12"/>
      <c r="CB610" s="12"/>
      <c r="CC610" s="12"/>
    </row>
    <row r="611" spans="1:81" ht="15.75" x14ac:dyDescent="0.25">
      <c r="A611" s="20"/>
      <c r="B611" s="29"/>
      <c r="C611" s="29"/>
      <c r="D611" s="29"/>
      <c r="E611" s="29"/>
      <c r="F611" s="26"/>
      <c r="G611" s="13"/>
      <c r="H611" s="20"/>
      <c r="I611" s="22"/>
      <c r="J611" s="22"/>
      <c r="K611" s="22"/>
      <c r="L611" s="22"/>
      <c r="M611" s="24"/>
      <c r="N611" s="22"/>
      <c r="O611" s="20"/>
      <c r="P611" s="12"/>
      <c r="Q611" s="12"/>
      <c r="R611" s="12"/>
      <c r="S611" s="12"/>
      <c r="T611" s="12"/>
      <c r="U611" s="12"/>
      <c r="V611" s="12"/>
      <c r="W611" s="12"/>
      <c r="X611" s="12"/>
      <c r="Y611" s="12"/>
      <c r="Z611" s="12"/>
      <c r="AA611" s="12"/>
      <c r="AB611" s="12"/>
      <c r="AC611" s="12"/>
      <c r="AD611" s="12"/>
      <c r="AE611" s="12"/>
      <c r="AF611" s="12"/>
      <c r="AG611" s="12"/>
      <c r="AH611" s="12"/>
      <c r="AI611" s="12"/>
      <c r="AJ611" s="12"/>
      <c r="AK611" s="12"/>
      <c r="AL611" s="12"/>
      <c r="AM611" s="12"/>
      <c r="AN611" s="12"/>
      <c r="AO611" s="12"/>
      <c r="AP611" s="12"/>
      <c r="AQ611" s="12"/>
      <c r="AR611" s="12"/>
      <c r="AS611" s="12"/>
      <c r="AT611" s="12"/>
      <c r="AU611" s="12"/>
      <c r="AV611" s="12"/>
      <c r="AW611" s="12"/>
      <c r="AX611" s="12"/>
      <c r="AY611" s="12"/>
      <c r="AZ611" s="12"/>
      <c r="BA611" s="12"/>
      <c r="BB611" s="12"/>
      <c r="BC611" s="12"/>
      <c r="BD611" s="12"/>
      <c r="BE611" s="12"/>
      <c r="BF611" s="12"/>
      <c r="BG611" s="12"/>
      <c r="BH611" s="12"/>
      <c r="BI611" s="12"/>
      <c r="BJ611" s="12"/>
      <c r="BK611" s="12"/>
      <c r="BL611" s="12"/>
      <c r="BM611" s="12"/>
      <c r="BN611" s="12"/>
      <c r="BO611" s="12"/>
      <c r="BP611" s="12"/>
      <c r="BQ611" s="12"/>
      <c r="BR611" s="12"/>
      <c r="BS611" s="12"/>
      <c r="BT611" s="12"/>
      <c r="BU611" s="12"/>
      <c r="BV611" s="12"/>
      <c r="BW611" s="12"/>
      <c r="BX611" s="12"/>
      <c r="BY611" s="12"/>
      <c r="BZ611" s="12"/>
      <c r="CA611" s="12"/>
      <c r="CB611" s="12"/>
      <c r="CC611" s="12"/>
    </row>
    <row r="612" spans="1:81" ht="15.75" x14ac:dyDescent="0.25">
      <c r="A612" s="20"/>
      <c r="B612" s="29"/>
      <c r="C612" s="29"/>
      <c r="D612" s="29"/>
      <c r="E612" s="29"/>
      <c r="F612" s="26"/>
      <c r="G612" s="13"/>
      <c r="H612" s="20"/>
      <c r="I612" s="22"/>
      <c r="J612" s="22"/>
      <c r="K612" s="22"/>
      <c r="L612" s="22"/>
      <c r="M612" s="24"/>
      <c r="N612" s="22"/>
      <c r="O612" s="20"/>
      <c r="P612" s="12"/>
      <c r="Q612" s="12"/>
      <c r="R612" s="12"/>
      <c r="S612" s="12"/>
      <c r="T612" s="12"/>
      <c r="U612" s="12"/>
      <c r="V612" s="12"/>
      <c r="W612" s="12"/>
      <c r="X612" s="12"/>
      <c r="Y612" s="12"/>
      <c r="Z612" s="12"/>
      <c r="AA612" s="12"/>
      <c r="AB612" s="12"/>
      <c r="AC612" s="12"/>
      <c r="AD612" s="12"/>
      <c r="AE612" s="12"/>
      <c r="AF612" s="12"/>
      <c r="AG612" s="12"/>
      <c r="AH612" s="12"/>
      <c r="AI612" s="12"/>
      <c r="AJ612" s="12"/>
      <c r="AK612" s="12"/>
      <c r="AL612" s="12"/>
      <c r="AM612" s="12"/>
      <c r="AN612" s="12"/>
      <c r="AO612" s="12"/>
      <c r="AP612" s="12"/>
      <c r="AQ612" s="12"/>
      <c r="AR612" s="12"/>
      <c r="AS612" s="12"/>
      <c r="AT612" s="12"/>
      <c r="AU612" s="12"/>
      <c r="AV612" s="12"/>
      <c r="AW612" s="12"/>
      <c r="AX612" s="12"/>
      <c r="AY612" s="12"/>
      <c r="AZ612" s="12"/>
      <c r="BA612" s="12"/>
      <c r="BB612" s="12"/>
      <c r="BC612" s="12"/>
      <c r="BD612" s="12"/>
      <c r="BE612" s="12"/>
      <c r="BF612" s="12"/>
      <c r="BG612" s="12"/>
      <c r="BH612" s="12"/>
      <c r="BI612" s="12"/>
      <c r="BJ612" s="12"/>
      <c r="BK612" s="12"/>
      <c r="BL612" s="12"/>
      <c r="BM612" s="12"/>
      <c r="BN612" s="12"/>
      <c r="BO612" s="12"/>
      <c r="BP612" s="12"/>
      <c r="BQ612" s="12"/>
      <c r="BR612" s="12"/>
      <c r="BS612" s="12"/>
      <c r="BT612" s="12"/>
      <c r="BU612" s="12"/>
      <c r="BV612" s="12"/>
      <c r="BW612" s="12"/>
      <c r="BX612" s="12"/>
      <c r="BY612" s="12"/>
      <c r="BZ612" s="12"/>
      <c r="CA612" s="12"/>
      <c r="CB612" s="12"/>
      <c r="CC612" s="12"/>
    </row>
    <row r="613" spans="1:81" ht="15.75" x14ac:dyDescent="0.25">
      <c r="A613" s="20"/>
      <c r="B613" s="29"/>
      <c r="C613" s="29"/>
      <c r="D613" s="29"/>
      <c r="E613" s="29"/>
      <c r="F613" s="26"/>
      <c r="G613" s="13"/>
      <c r="H613" s="20"/>
      <c r="I613" s="22"/>
      <c r="J613" s="22"/>
      <c r="K613" s="22"/>
      <c r="L613" s="22"/>
      <c r="M613" s="24"/>
      <c r="N613" s="22"/>
      <c r="O613" s="20"/>
      <c r="P613" s="12"/>
      <c r="Q613" s="12"/>
      <c r="R613" s="12"/>
      <c r="S613" s="12"/>
      <c r="T613" s="12"/>
      <c r="U613" s="12"/>
      <c r="V613" s="12"/>
      <c r="W613" s="12"/>
      <c r="X613" s="12"/>
      <c r="Y613" s="12"/>
      <c r="Z613" s="12"/>
      <c r="AA613" s="12"/>
      <c r="AB613" s="12"/>
      <c r="AC613" s="12"/>
      <c r="AD613" s="12"/>
      <c r="AE613" s="12"/>
      <c r="AF613" s="12"/>
      <c r="AG613" s="12"/>
      <c r="AH613" s="12"/>
      <c r="AI613" s="12"/>
      <c r="AJ613" s="12"/>
      <c r="AK613" s="12"/>
      <c r="AL613" s="12"/>
      <c r="AM613" s="12"/>
      <c r="AN613" s="12"/>
      <c r="AO613" s="12"/>
      <c r="AP613" s="12"/>
      <c r="AQ613" s="12"/>
      <c r="AR613" s="12"/>
      <c r="AS613" s="12"/>
      <c r="AT613" s="12"/>
      <c r="AU613" s="12"/>
      <c r="AV613" s="12"/>
      <c r="AW613" s="12"/>
      <c r="AX613" s="12"/>
      <c r="AY613" s="12"/>
      <c r="AZ613" s="12"/>
      <c r="BA613" s="12"/>
      <c r="BB613" s="12"/>
      <c r="BC613" s="12"/>
      <c r="BD613" s="12"/>
      <c r="BE613" s="12"/>
      <c r="BF613" s="12"/>
      <c r="BG613" s="12"/>
      <c r="BH613" s="12"/>
      <c r="BI613" s="12"/>
      <c r="BJ613" s="12"/>
      <c r="BK613" s="12"/>
      <c r="BL613" s="12"/>
      <c r="BM613" s="12"/>
      <c r="BN613" s="12"/>
      <c r="BO613" s="12"/>
      <c r="BP613" s="12"/>
      <c r="BQ613" s="12"/>
      <c r="BR613" s="12"/>
      <c r="BS613" s="12"/>
      <c r="BT613" s="12"/>
      <c r="BU613" s="12"/>
      <c r="BV613" s="12"/>
      <c r="BW613" s="12"/>
      <c r="BX613" s="12"/>
      <c r="BY613" s="12"/>
      <c r="BZ613" s="12"/>
      <c r="CA613" s="12"/>
      <c r="CB613" s="12"/>
      <c r="CC613" s="12"/>
    </row>
    <row r="614" spans="1:81" ht="15.75" x14ac:dyDescent="0.25">
      <c r="A614" s="20"/>
      <c r="B614" s="29"/>
      <c r="C614" s="29"/>
      <c r="D614" s="29"/>
      <c r="E614" s="29"/>
      <c r="F614" s="26"/>
      <c r="G614" s="13"/>
      <c r="H614" s="20"/>
      <c r="I614" s="22"/>
      <c r="J614" s="22"/>
      <c r="K614" s="22"/>
      <c r="L614" s="22"/>
      <c r="M614" s="24"/>
      <c r="N614" s="22"/>
      <c r="O614" s="20"/>
      <c r="P614" s="12"/>
      <c r="Q614" s="12"/>
      <c r="R614" s="12"/>
      <c r="S614" s="12"/>
      <c r="T614" s="12"/>
      <c r="U614" s="12"/>
      <c r="V614" s="12"/>
      <c r="W614" s="12"/>
      <c r="X614" s="12"/>
      <c r="Y614" s="12"/>
      <c r="Z614" s="12"/>
      <c r="AA614" s="12"/>
      <c r="AB614" s="12"/>
      <c r="AC614" s="12"/>
      <c r="AD614" s="12"/>
      <c r="AE614" s="12"/>
      <c r="AF614" s="12"/>
      <c r="AG614" s="12"/>
      <c r="AH614" s="12"/>
      <c r="AI614" s="12"/>
      <c r="AJ614" s="12"/>
      <c r="AK614" s="12"/>
      <c r="AL614" s="12"/>
      <c r="AM614" s="12"/>
      <c r="AN614" s="12"/>
      <c r="AO614" s="12"/>
      <c r="AP614" s="12"/>
      <c r="AQ614" s="12"/>
      <c r="AR614" s="12"/>
      <c r="AS614" s="12"/>
      <c r="AT614" s="12"/>
      <c r="AU614" s="12"/>
      <c r="AV614" s="12"/>
      <c r="AW614" s="12"/>
      <c r="AX614" s="12"/>
      <c r="AY614" s="12"/>
      <c r="AZ614" s="12"/>
      <c r="BA614" s="12"/>
      <c r="BB614" s="12"/>
      <c r="BC614" s="12"/>
      <c r="BD614" s="12"/>
      <c r="BE614" s="12"/>
      <c r="BF614" s="12"/>
      <c r="BG614" s="12"/>
      <c r="BH614" s="12"/>
      <c r="BI614" s="12"/>
      <c r="BJ614" s="12"/>
      <c r="BK614" s="12"/>
      <c r="BL614" s="12"/>
      <c r="BM614" s="12"/>
      <c r="BN614" s="12"/>
      <c r="BO614" s="12"/>
      <c r="BP614" s="12"/>
      <c r="BQ614" s="12"/>
      <c r="BR614" s="12"/>
      <c r="BS614" s="12"/>
      <c r="BT614" s="12"/>
      <c r="BU614" s="12"/>
      <c r="BV614" s="12"/>
      <c r="BW614" s="12"/>
      <c r="BX614" s="12"/>
      <c r="BY614" s="12"/>
      <c r="BZ614" s="12"/>
      <c r="CA614" s="12"/>
      <c r="CB614" s="12"/>
      <c r="CC614" s="12"/>
    </row>
    <row r="615" spans="1:81" ht="15.75" x14ac:dyDescent="0.25">
      <c r="A615" s="20"/>
      <c r="B615" s="29"/>
      <c r="C615" s="29"/>
      <c r="D615" s="29"/>
      <c r="E615" s="29"/>
      <c r="F615" s="26"/>
      <c r="G615" s="13"/>
      <c r="H615" s="20"/>
      <c r="I615" s="22"/>
      <c r="J615" s="22"/>
      <c r="K615" s="22"/>
      <c r="L615" s="22"/>
      <c r="M615" s="24"/>
      <c r="N615" s="22"/>
      <c r="O615" s="20"/>
      <c r="P615" s="12"/>
      <c r="Q615" s="12"/>
      <c r="R615" s="12"/>
      <c r="S615" s="12"/>
      <c r="T615" s="12"/>
      <c r="U615" s="12"/>
      <c r="V615" s="12"/>
      <c r="W615" s="12"/>
      <c r="X615" s="12"/>
      <c r="Y615" s="12"/>
      <c r="Z615" s="12"/>
      <c r="AA615" s="12"/>
      <c r="AB615" s="12"/>
      <c r="AC615" s="12"/>
      <c r="AD615" s="12"/>
      <c r="AE615" s="12"/>
      <c r="AF615" s="12"/>
      <c r="AG615" s="12"/>
      <c r="AH615" s="12"/>
      <c r="AI615" s="12"/>
      <c r="AJ615" s="12"/>
      <c r="AK615" s="12"/>
      <c r="AL615" s="12"/>
      <c r="AM615" s="12"/>
      <c r="AN615" s="12"/>
      <c r="AO615" s="12"/>
      <c r="AP615" s="12"/>
      <c r="AQ615" s="12"/>
      <c r="AR615" s="12"/>
      <c r="AS615" s="12"/>
      <c r="AT615" s="12"/>
      <c r="AU615" s="12"/>
      <c r="AV615" s="12"/>
      <c r="AW615" s="12"/>
      <c r="AX615" s="12"/>
      <c r="AY615" s="12"/>
      <c r="AZ615" s="12"/>
      <c r="BA615" s="12"/>
      <c r="BB615" s="12"/>
      <c r="BC615" s="12"/>
      <c r="BD615" s="12"/>
      <c r="BE615" s="12"/>
      <c r="BF615" s="12"/>
      <c r="BG615" s="12"/>
      <c r="BH615" s="12"/>
      <c r="BI615" s="12"/>
      <c r="BJ615" s="12"/>
      <c r="BK615" s="12"/>
      <c r="BL615" s="12"/>
      <c r="BM615" s="12"/>
      <c r="BN615" s="12"/>
      <c r="BO615" s="12"/>
      <c r="BP615" s="12"/>
      <c r="BQ615" s="12"/>
      <c r="BR615" s="12"/>
      <c r="BS615" s="12"/>
      <c r="BT615" s="12"/>
      <c r="BU615" s="12"/>
      <c r="BV615" s="12"/>
      <c r="BW615" s="12"/>
      <c r="BX615" s="12"/>
      <c r="BY615" s="12"/>
      <c r="BZ615" s="12"/>
      <c r="CA615" s="12"/>
      <c r="CB615" s="12"/>
      <c r="CC615" s="12"/>
    </row>
    <row r="616" spans="1:81" ht="15.75" x14ac:dyDescent="0.25">
      <c r="A616" s="20"/>
      <c r="B616" s="29"/>
      <c r="C616" s="29"/>
      <c r="D616" s="29"/>
      <c r="E616" s="29"/>
      <c r="F616" s="26"/>
      <c r="G616" s="13"/>
      <c r="H616" s="20"/>
      <c r="I616" s="22"/>
      <c r="J616" s="22"/>
      <c r="K616" s="22"/>
      <c r="L616" s="22"/>
      <c r="M616" s="24"/>
      <c r="N616" s="22"/>
      <c r="O616" s="20"/>
      <c r="P616" s="12"/>
      <c r="Q616" s="12"/>
      <c r="R616" s="12"/>
      <c r="S616" s="12"/>
      <c r="T616" s="12"/>
      <c r="U616" s="12"/>
      <c r="V616" s="12"/>
      <c r="W616" s="12"/>
      <c r="X616" s="12"/>
      <c r="Y616" s="12"/>
      <c r="Z616" s="12"/>
      <c r="AA616" s="12"/>
      <c r="AB616" s="12"/>
      <c r="AC616" s="12"/>
      <c r="AD616" s="12"/>
      <c r="AE616" s="12"/>
      <c r="AF616" s="12"/>
      <c r="AG616" s="12"/>
      <c r="AH616" s="12"/>
      <c r="AI616" s="12"/>
      <c r="AJ616" s="12"/>
      <c r="AK616" s="12"/>
      <c r="AL616" s="12"/>
      <c r="AM616" s="12"/>
      <c r="AN616" s="12"/>
      <c r="AO616" s="12"/>
      <c r="AP616" s="12"/>
      <c r="AQ616" s="12"/>
      <c r="AR616" s="12"/>
      <c r="AS616" s="12"/>
      <c r="AT616" s="12"/>
      <c r="AU616" s="12"/>
      <c r="AV616" s="12"/>
      <c r="AW616" s="12"/>
      <c r="AX616" s="12"/>
      <c r="AY616" s="12"/>
      <c r="AZ616" s="12"/>
      <c r="BA616" s="12"/>
      <c r="BB616" s="12"/>
      <c r="BC616" s="12"/>
      <c r="BD616" s="12"/>
      <c r="BE616" s="12"/>
      <c r="BF616" s="12"/>
      <c r="BG616" s="12"/>
      <c r="BH616" s="12"/>
      <c r="BI616" s="12"/>
      <c r="BJ616" s="12"/>
      <c r="BK616" s="12"/>
      <c r="BL616" s="12"/>
      <c r="BM616" s="12"/>
      <c r="BN616" s="12"/>
      <c r="BO616" s="12"/>
      <c r="BP616" s="12"/>
      <c r="BQ616" s="12"/>
      <c r="BR616" s="12"/>
      <c r="BS616" s="12"/>
      <c r="BT616" s="12"/>
      <c r="BU616" s="12"/>
      <c r="BV616" s="12"/>
      <c r="BW616" s="12"/>
      <c r="BX616" s="12"/>
      <c r="BY616" s="12"/>
      <c r="BZ616" s="12"/>
      <c r="CA616" s="12"/>
      <c r="CB616" s="12"/>
      <c r="CC616" s="12"/>
    </row>
    <row r="617" spans="1:81" ht="15.75" x14ac:dyDescent="0.25">
      <c r="A617" s="20"/>
      <c r="B617" s="29"/>
      <c r="C617" s="29"/>
      <c r="D617" s="29"/>
      <c r="E617" s="29"/>
      <c r="F617" s="26"/>
      <c r="G617" s="13"/>
      <c r="H617" s="20"/>
      <c r="I617" s="22"/>
      <c r="J617" s="22"/>
      <c r="K617" s="22"/>
      <c r="L617" s="22"/>
      <c r="M617" s="24"/>
      <c r="N617" s="22"/>
      <c r="O617" s="20"/>
      <c r="P617" s="12"/>
      <c r="Q617" s="12"/>
      <c r="R617" s="12"/>
      <c r="S617" s="12"/>
      <c r="T617" s="12"/>
      <c r="U617" s="12"/>
      <c r="V617" s="12"/>
      <c r="W617" s="12"/>
      <c r="X617" s="12"/>
      <c r="Y617" s="12"/>
      <c r="Z617" s="12"/>
      <c r="AA617" s="12"/>
      <c r="AB617" s="12"/>
      <c r="AC617" s="12"/>
      <c r="AD617" s="12"/>
      <c r="AE617" s="12"/>
      <c r="AF617" s="12"/>
      <c r="AG617" s="12"/>
      <c r="AH617" s="12"/>
      <c r="AI617" s="12"/>
      <c r="AJ617" s="12"/>
      <c r="AK617" s="12"/>
      <c r="AL617" s="12"/>
      <c r="AM617" s="12"/>
      <c r="AN617" s="12"/>
      <c r="AO617" s="12"/>
      <c r="AP617" s="12"/>
      <c r="AQ617" s="12"/>
      <c r="AR617" s="12"/>
      <c r="AS617" s="12"/>
      <c r="AT617" s="12"/>
      <c r="AU617" s="12"/>
      <c r="AV617" s="12"/>
      <c r="AW617" s="12"/>
      <c r="AX617" s="12"/>
      <c r="AY617" s="12"/>
      <c r="AZ617" s="12"/>
      <c r="BA617" s="12"/>
      <c r="BB617" s="12"/>
      <c r="BC617" s="12"/>
      <c r="BD617" s="12"/>
      <c r="BE617" s="12"/>
      <c r="BF617" s="12"/>
      <c r="BG617" s="12"/>
      <c r="BH617" s="12"/>
      <c r="BI617" s="12"/>
      <c r="BJ617" s="12"/>
      <c r="BK617" s="12"/>
      <c r="BL617" s="12"/>
      <c r="BM617" s="12"/>
      <c r="BN617" s="12"/>
      <c r="BO617" s="12"/>
      <c r="BP617" s="12"/>
      <c r="BQ617" s="12"/>
      <c r="BR617" s="12"/>
      <c r="BS617" s="12"/>
      <c r="BT617" s="12"/>
      <c r="BU617" s="12"/>
      <c r="BV617" s="12"/>
      <c r="BW617" s="12"/>
      <c r="BX617" s="12"/>
      <c r="BY617" s="12"/>
      <c r="BZ617" s="12"/>
      <c r="CA617" s="12"/>
      <c r="CB617" s="12"/>
      <c r="CC617" s="12"/>
    </row>
    <row r="618" spans="1:81" ht="15.75" x14ac:dyDescent="0.25">
      <c r="A618" s="20"/>
      <c r="B618" s="29"/>
      <c r="C618" s="29"/>
      <c r="D618" s="29"/>
      <c r="E618" s="29"/>
      <c r="F618" s="26"/>
      <c r="G618" s="13"/>
      <c r="H618" s="20"/>
      <c r="I618" s="22"/>
      <c r="J618" s="22"/>
      <c r="K618" s="22"/>
      <c r="L618" s="22"/>
      <c r="M618" s="24"/>
      <c r="N618" s="22"/>
      <c r="O618" s="20"/>
      <c r="P618" s="12"/>
      <c r="Q618" s="12"/>
      <c r="R618" s="12"/>
      <c r="S618" s="12"/>
      <c r="T618" s="12"/>
      <c r="U618" s="12"/>
      <c r="V618" s="12"/>
      <c r="W618" s="12"/>
      <c r="X618" s="12"/>
      <c r="Y618" s="12"/>
      <c r="Z618" s="12"/>
      <c r="AA618" s="12"/>
      <c r="AB618" s="12"/>
      <c r="AC618" s="12"/>
      <c r="AD618" s="12"/>
      <c r="AE618" s="12"/>
      <c r="AF618" s="12"/>
      <c r="AG618" s="12"/>
      <c r="AH618" s="12"/>
      <c r="AI618" s="12"/>
      <c r="AJ618" s="12"/>
      <c r="AK618" s="12"/>
      <c r="AL618" s="12"/>
      <c r="AM618" s="12"/>
      <c r="AN618" s="12"/>
      <c r="AO618" s="12"/>
      <c r="AP618" s="12"/>
      <c r="AQ618" s="12"/>
      <c r="AR618" s="12"/>
      <c r="AS618" s="12"/>
      <c r="AT618" s="12"/>
      <c r="AU618" s="12"/>
      <c r="AV618" s="12"/>
      <c r="AW618" s="12"/>
      <c r="AX618" s="12"/>
      <c r="AY618" s="12"/>
      <c r="AZ618" s="12"/>
      <c r="BA618" s="12"/>
      <c r="BB618" s="12"/>
      <c r="BC618" s="12"/>
      <c r="BD618" s="12"/>
      <c r="BE618" s="12"/>
      <c r="BF618" s="12"/>
      <c r="BG618" s="12"/>
      <c r="BH618" s="12"/>
      <c r="BI618" s="12"/>
      <c r="BJ618" s="12"/>
      <c r="BK618" s="12"/>
      <c r="BL618" s="12"/>
      <c r="BM618" s="12"/>
      <c r="BN618" s="12"/>
      <c r="BO618" s="12"/>
      <c r="BP618" s="12"/>
      <c r="BQ618" s="12"/>
      <c r="BR618" s="12"/>
      <c r="BS618" s="12"/>
      <c r="BT618" s="12"/>
      <c r="BU618" s="12"/>
      <c r="BV618" s="12"/>
      <c r="BW618" s="12"/>
      <c r="BX618" s="12"/>
      <c r="BY618" s="12"/>
      <c r="BZ618" s="12"/>
      <c r="CA618" s="12"/>
      <c r="CB618" s="12"/>
      <c r="CC618" s="12"/>
    </row>
    <row r="619" spans="1:81" ht="15.75" x14ac:dyDescent="0.25">
      <c r="A619" s="20"/>
      <c r="B619" s="29"/>
      <c r="C619" s="29"/>
      <c r="D619" s="29"/>
      <c r="E619" s="29"/>
      <c r="F619" s="26"/>
      <c r="G619" s="13"/>
      <c r="H619" s="20"/>
      <c r="I619" s="22"/>
      <c r="J619" s="22"/>
      <c r="K619" s="22"/>
      <c r="L619" s="22"/>
      <c r="M619" s="24"/>
      <c r="N619" s="22"/>
      <c r="O619" s="20"/>
      <c r="P619" s="12"/>
      <c r="Q619" s="12"/>
      <c r="R619" s="12"/>
      <c r="S619" s="12"/>
      <c r="T619" s="12"/>
      <c r="U619" s="12"/>
      <c r="V619" s="12"/>
      <c r="W619" s="12"/>
      <c r="X619" s="12"/>
      <c r="Y619" s="12"/>
      <c r="Z619" s="12"/>
      <c r="AA619" s="12"/>
      <c r="AB619" s="12"/>
      <c r="AC619" s="12"/>
      <c r="AD619" s="12"/>
      <c r="AE619" s="12"/>
      <c r="AF619" s="12"/>
      <c r="AG619" s="12"/>
      <c r="AH619" s="12"/>
      <c r="AI619" s="12"/>
      <c r="AJ619" s="12"/>
      <c r="AK619" s="12"/>
      <c r="AL619" s="12"/>
      <c r="AM619" s="12"/>
      <c r="AN619" s="12"/>
      <c r="AO619" s="12"/>
      <c r="AP619" s="12"/>
      <c r="AQ619" s="12"/>
      <c r="AR619" s="12"/>
      <c r="AS619" s="12"/>
      <c r="AT619" s="12"/>
      <c r="AU619" s="12"/>
      <c r="AV619" s="12"/>
      <c r="AW619" s="12"/>
      <c r="AX619" s="12"/>
      <c r="AY619" s="12"/>
      <c r="AZ619" s="12"/>
      <c r="BA619" s="12"/>
      <c r="BB619" s="12"/>
      <c r="BC619" s="12"/>
      <c r="BD619" s="12"/>
      <c r="BE619" s="12"/>
      <c r="BF619" s="12"/>
      <c r="BG619" s="12"/>
      <c r="BH619" s="12"/>
      <c r="BI619" s="12"/>
      <c r="BJ619" s="12"/>
      <c r="BK619" s="12"/>
      <c r="BL619" s="12"/>
      <c r="BM619" s="12"/>
      <c r="BN619" s="12"/>
      <c r="BO619" s="12"/>
      <c r="BP619" s="12"/>
      <c r="BQ619" s="12"/>
      <c r="BR619" s="12"/>
      <c r="BS619" s="12"/>
      <c r="BT619" s="12"/>
      <c r="BU619" s="12"/>
      <c r="BV619" s="12"/>
      <c r="BW619" s="12"/>
      <c r="BX619" s="12"/>
      <c r="BY619" s="12"/>
      <c r="BZ619" s="12"/>
      <c r="CA619" s="12"/>
      <c r="CB619" s="12"/>
      <c r="CC619" s="12"/>
    </row>
    <row r="620" spans="1:81" ht="15.75" x14ac:dyDescent="0.25">
      <c r="A620" s="20"/>
      <c r="B620" s="29"/>
      <c r="C620" s="29"/>
      <c r="D620" s="29"/>
      <c r="E620" s="29"/>
      <c r="F620" s="26"/>
      <c r="G620" s="13"/>
      <c r="H620" s="20"/>
      <c r="I620" s="22"/>
      <c r="J620" s="22"/>
      <c r="K620" s="22"/>
      <c r="L620" s="22"/>
      <c r="M620" s="24"/>
      <c r="N620" s="22"/>
      <c r="O620" s="20"/>
      <c r="P620" s="12"/>
      <c r="Q620" s="12"/>
      <c r="R620" s="12"/>
      <c r="S620" s="12"/>
      <c r="T620" s="12"/>
      <c r="U620" s="12"/>
      <c r="V620" s="12"/>
      <c r="W620" s="12"/>
      <c r="X620" s="12"/>
      <c r="Y620" s="12"/>
      <c r="Z620" s="12"/>
      <c r="AA620" s="12"/>
      <c r="AB620" s="12"/>
      <c r="AC620" s="12"/>
      <c r="AD620" s="12"/>
      <c r="AE620" s="12"/>
      <c r="AF620" s="12"/>
      <c r="AG620" s="12"/>
      <c r="AH620" s="12"/>
      <c r="AI620" s="12"/>
      <c r="AJ620" s="12"/>
      <c r="AK620" s="12"/>
      <c r="AL620" s="12"/>
      <c r="AM620" s="12"/>
      <c r="AN620" s="12"/>
      <c r="AO620" s="12"/>
      <c r="AP620" s="12"/>
      <c r="AQ620" s="12"/>
      <c r="AR620" s="12"/>
      <c r="AS620" s="12"/>
      <c r="AT620" s="12"/>
      <c r="AU620" s="12"/>
      <c r="AV620" s="12"/>
      <c r="AW620" s="12"/>
      <c r="AX620" s="12"/>
      <c r="AY620" s="12"/>
      <c r="AZ620" s="12"/>
      <c r="BA620" s="12"/>
      <c r="BB620" s="12"/>
      <c r="BC620" s="12"/>
      <c r="BD620" s="12"/>
      <c r="BE620" s="12"/>
      <c r="BF620" s="12"/>
      <c r="BG620" s="12"/>
      <c r="BH620" s="12"/>
      <c r="BI620" s="12"/>
      <c r="BJ620" s="12"/>
      <c r="BK620" s="12"/>
      <c r="BL620" s="12"/>
      <c r="BM620" s="12"/>
      <c r="BN620" s="12"/>
      <c r="BO620" s="12"/>
      <c r="BP620" s="12"/>
      <c r="BQ620" s="12"/>
      <c r="BR620" s="12"/>
      <c r="BS620" s="12"/>
      <c r="BT620" s="12"/>
      <c r="BU620" s="12"/>
      <c r="BV620" s="12"/>
      <c r="BW620" s="12"/>
      <c r="BX620" s="12"/>
      <c r="BY620" s="12"/>
      <c r="BZ620" s="12"/>
      <c r="CA620" s="12"/>
      <c r="CB620" s="12"/>
      <c r="CC620" s="12"/>
    </row>
    <row r="621" spans="1:81" ht="15.75" x14ac:dyDescent="0.25">
      <c r="A621" s="20"/>
      <c r="B621" s="29"/>
      <c r="C621" s="29"/>
      <c r="D621" s="29"/>
      <c r="E621" s="29"/>
      <c r="F621" s="26"/>
      <c r="G621" s="13"/>
      <c r="H621" s="20"/>
      <c r="I621" s="22"/>
      <c r="J621" s="22"/>
      <c r="K621" s="22"/>
      <c r="L621" s="22"/>
      <c r="M621" s="24"/>
      <c r="N621" s="22"/>
      <c r="O621" s="20"/>
      <c r="P621" s="12"/>
      <c r="Q621" s="12"/>
      <c r="R621" s="12"/>
      <c r="S621" s="12"/>
      <c r="T621" s="12"/>
      <c r="U621" s="12"/>
      <c r="V621" s="12"/>
      <c r="W621" s="12"/>
      <c r="X621" s="12"/>
      <c r="Y621" s="12"/>
      <c r="Z621" s="12"/>
      <c r="AA621" s="12"/>
      <c r="AB621" s="12"/>
      <c r="AC621" s="12"/>
      <c r="AD621" s="12"/>
      <c r="AE621" s="12"/>
      <c r="AF621" s="12"/>
      <c r="AG621" s="12"/>
      <c r="AH621" s="12"/>
      <c r="AI621" s="12"/>
      <c r="AJ621" s="12"/>
      <c r="AK621" s="12"/>
      <c r="AL621" s="12"/>
      <c r="AM621" s="12"/>
      <c r="AN621" s="12"/>
      <c r="AO621" s="12"/>
      <c r="AP621" s="12"/>
      <c r="AQ621" s="12"/>
      <c r="AR621" s="12"/>
      <c r="AS621" s="12"/>
      <c r="AT621" s="12"/>
      <c r="AU621" s="12"/>
      <c r="AV621" s="12"/>
      <c r="AW621" s="12"/>
      <c r="AX621" s="12"/>
      <c r="AY621" s="12"/>
      <c r="AZ621" s="12"/>
      <c r="BA621" s="12"/>
      <c r="BB621" s="12"/>
      <c r="BC621" s="12"/>
      <c r="BD621" s="12"/>
      <c r="BE621" s="12"/>
      <c r="BF621" s="12"/>
      <c r="BG621" s="12"/>
      <c r="BH621" s="12"/>
      <c r="BI621" s="12"/>
      <c r="BJ621" s="12"/>
      <c r="BK621" s="12"/>
      <c r="BL621" s="12"/>
      <c r="BM621" s="12"/>
      <c r="BN621" s="12"/>
      <c r="BO621" s="12"/>
      <c r="BP621" s="12"/>
      <c r="BQ621" s="12"/>
      <c r="BR621" s="12"/>
      <c r="BS621" s="12"/>
      <c r="BT621" s="12"/>
      <c r="BU621" s="12"/>
      <c r="BV621" s="12"/>
      <c r="BW621" s="12"/>
      <c r="BX621" s="12"/>
      <c r="BY621" s="12"/>
      <c r="BZ621" s="12"/>
      <c r="CA621" s="12"/>
      <c r="CB621" s="12"/>
      <c r="CC621" s="12"/>
    </row>
    <row r="622" spans="1:81" ht="15.75" x14ac:dyDescent="0.25">
      <c r="A622" s="20"/>
      <c r="B622" s="29"/>
      <c r="C622" s="29"/>
      <c r="D622" s="29"/>
      <c r="E622" s="29"/>
      <c r="F622" s="26"/>
      <c r="G622" s="13"/>
      <c r="H622" s="20"/>
      <c r="I622" s="22"/>
      <c r="J622" s="22"/>
      <c r="K622" s="22"/>
      <c r="L622" s="22"/>
      <c r="M622" s="24"/>
      <c r="N622" s="22"/>
      <c r="O622" s="20"/>
      <c r="P622" s="12"/>
      <c r="Q622" s="12"/>
      <c r="R622" s="12"/>
      <c r="S622" s="12"/>
      <c r="T622" s="12"/>
      <c r="U622" s="12"/>
      <c r="V622" s="12"/>
      <c r="W622" s="12"/>
      <c r="X622" s="12"/>
      <c r="Y622" s="12"/>
      <c r="Z622" s="12"/>
      <c r="AA622" s="12"/>
      <c r="AB622" s="12"/>
      <c r="AC622" s="12"/>
      <c r="AD622" s="12"/>
      <c r="AE622" s="12"/>
      <c r="AF622" s="12"/>
      <c r="AG622" s="12"/>
      <c r="AH622" s="12"/>
      <c r="AI622" s="12"/>
      <c r="AJ622" s="12"/>
      <c r="AK622" s="12"/>
      <c r="AL622" s="12"/>
      <c r="AM622" s="12"/>
      <c r="AN622" s="12"/>
      <c r="AO622" s="12"/>
      <c r="AP622" s="12"/>
      <c r="AQ622" s="12"/>
      <c r="AR622" s="12"/>
      <c r="AS622" s="12"/>
      <c r="AT622" s="12"/>
      <c r="AU622" s="12"/>
      <c r="AV622" s="12"/>
      <c r="AW622" s="12"/>
      <c r="AX622" s="12"/>
      <c r="AY622" s="12"/>
      <c r="AZ622" s="12"/>
      <c r="BA622" s="12"/>
      <c r="BB622" s="12"/>
      <c r="BC622" s="12"/>
      <c r="BD622" s="12"/>
      <c r="BE622" s="12"/>
      <c r="BF622" s="12"/>
      <c r="BG622" s="12"/>
      <c r="BH622" s="12"/>
      <c r="BI622" s="12"/>
      <c r="BJ622" s="12"/>
      <c r="BK622" s="12"/>
      <c r="BL622" s="12"/>
      <c r="BM622" s="12"/>
      <c r="BN622" s="12"/>
      <c r="BO622" s="12"/>
      <c r="BP622" s="12"/>
      <c r="BQ622" s="12"/>
      <c r="BR622" s="12"/>
      <c r="BS622" s="12"/>
      <c r="BT622" s="12"/>
      <c r="BU622" s="12"/>
      <c r="BV622" s="12"/>
      <c r="BW622" s="12"/>
      <c r="BX622" s="12"/>
      <c r="BY622" s="12"/>
      <c r="BZ622" s="12"/>
      <c r="CA622" s="12"/>
      <c r="CB622" s="12"/>
      <c r="CC622" s="12"/>
    </row>
    <row r="623" spans="1:81" ht="15.75" x14ac:dyDescent="0.25">
      <c r="A623" s="20"/>
      <c r="B623" s="29"/>
      <c r="C623" s="29"/>
      <c r="D623" s="29"/>
      <c r="E623" s="29"/>
      <c r="F623" s="26"/>
      <c r="G623" s="13"/>
      <c r="H623" s="20"/>
      <c r="I623" s="22"/>
      <c r="J623" s="22"/>
      <c r="K623" s="22"/>
      <c r="L623" s="22"/>
      <c r="M623" s="24"/>
      <c r="N623" s="22"/>
      <c r="O623" s="20"/>
      <c r="P623" s="12"/>
      <c r="Q623" s="12"/>
      <c r="R623" s="12"/>
      <c r="S623" s="12"/>
      <c r="T623" s="12"/>
      <c r="U623" s="12"/>
      <c r="V623" s="12"/>
      <c r="W623" s="12"/>
      <c r="X623" s="12"/>
      <c r="Y623" s="12"/>
      <c r="Z623" s="12"/>
      <c r="AA623" s="12"/>
      <c r="AB623" s="12"/>
      <c r="AC623" s="12"/>
      <c r="AD623" s="12"/>
      <c r="AE623" s="12"/>
      <c r="AF623" s="12"/>
      <c r="AG623" s="12"/>
      <c r="AH623" s="12"/>
      <c r="AI623" s="12"/>
      <c r="AJ623" s="12"/>
      <c r="AK623" s="12"/>
      <c r="AL623" s="12"/>
      <c r="AM623" s="12"/>
      <c r="AN623" s="12"/>
      <c r="AO623" s="12"/>
      <c r="AP623" s="12"/>
      <c r="AQ623" s="12"/>
      <c r="AR623" s="12"/>
      <c r="AS623" s="12"/>
      <c r="AT623" s="12"/>
      <c r="AU623" s="12"/>
      <c r="AV623" s="12"/>
      <c r="AW623" s="12"/>
      <c r="AX623" s="12"/>
      <c r="AY623" s="12"/>
      <c r="AZ623" s="12"/>
      <c r="BA623" s="12"/>
      <c r="BB623" s="12"/>
      <c r="BC623" s="12"/>
      <c r="BD623" s="12"/>
      <c r="BE623" s="12"/>
      <c r="BF623" s="12"/>
      <c r="BG623" s="12"/>
      <c r="BH623" s="12"/>
      <c r="BI623" s="12"/>
      <c r="BJ623" s="12"/>
      <c r="BK623" s="12"/>
      <c r="BL623" s="12"/>
      <c r="BM623" s="12"/>
      <c r="BN623" s="12"/>
      <c r="BO623" s="12"/>
      <c r="BP623" s="12"/>
      <c r="BQ623" s="12"/>
      <c r="BR623" s="12"/>
      <c r="BS623" s="12"/>
      <c r="BT623" s="12"/>
      <c r="BU623" s="12"/>
      <c r="BV623" s="12"/>
      <c r="BW623" s="12"/>
      <c r="BX623" s="12"/>
      <c r="BY623" s="12"/>
      <c r="BZ623" s="12"/>
      <c r="CA623" s="12"/>
      <c r="CB623" s="12"/>
      <c r="CC623" s="12"/>
    </row>
    <row r="624" spans="1:81" ht="15.75" x14ac:dyDescent="0.25">
      <c r="A624" s="20"/>
      <c r="B624" s="29"/>
      <c r="C624" s="29"/>
      <c r="D624" s="29"/>
      <c r="E624" s="29"/>
      <c r="F624" s="26"/>
      <c r="G624" s="13"/>
      <c r="H624" s="20"/>
      <c r="I624" s="22"/>
      <c r="J624" s="22"/>
      <c r="K624" s="22"/>
      <c r="L624" s="22"/>
      <c r="M624" s="24"/>
      <c r="N624" s="22"/>
      <c r="O624" s="20"/>
      <c r="P624" s="12"/>
      <c r="Q624" s="12"/>
      <c r="R624" s="12"/>
      <c r="S624" s="12"/>
      <c r="T624" s="12"/>
      <c r="U624" s="12"/>
      <c r="V624" s="12"/>
      <c r="W624" s="12"/>
      <c r="X624" s="12"/>
      <c r="Y624" s="12"/>
      <c r="Z624" s="12"/>
      <c r="AA624" s="12"/>
      <c r="AB624" s="12"/>
      <c r="AC624" s="12"/>
      <c r="AD624" s="12"/>
      <c r="AE624" s="12"/>
      <c r="AF624" s="12"/>
      <c r="AG624" s="12"/>
      <c r="AH624" s="12"/>
      <c r="AI624" s="12"/>
      <c r="AJ624" s="12"/>
      <c r="AK624" s="12"/>
      <c r="AL624" s="12"/>
      <c r="AM624" s="12"/>
      <c r="AN624" s="12"/>
      <c r="AO624" s="12"/>
      <c r="AP624" s="12"/>
      <c r="AQ624" s="12"/>
      <c r="AR624" s="12"/>
      <c r="AS624" s="12"/>
      <c r="AT624" s="12"/>
      <c r="AU624" s="12"/>
      <c r="AV624" s="12"/>
      <c r="AW624" s="12"/>
      <c r="AX624" s="12"/>
      <c r="AY624" s="12"/>
      <c r="AZ624" s="12"/>
      <c r="BA624" s="12"/>
      <c r="BB624" s="12"/>
      <c r="BC624" s="12"/>
      <c r="BD624" s="12"/>
      <c r="BE624" s="12"/>
      <c r="BF624" s="12"/>
      <c r="BG624" s="12"/>
      <c r="BH624" s="12"/>
      <c r="BI624" s="12"/>
      <c r="BJ624" s="12"/>
      <c r="BK624" s="12"/>
      <c r="BL624" s="12"/>
      <c r="BM624" s="12"/>
      <c r="BN624" s="12"/>
      <c r="BO624" s="12"/>
      <c r="BP624" s="12"/>
      <c r="BQ624" s="12"/>
      <c r="BR624" s="12"/>
      <c r="BS624" s="12"/>
      <c r="BT624" s="12"/>
      <c r="BU624" s="12"/>
      <c r="BV624" s="12"/>
      <c r="BW624" s="12"/>
      <c r="BX624" s="12"/>
      <c r="BY624" s="12"/>
      <c r="BZ624" s="12"/>
      <c r="CA624" s="12"/>
      <c r="CB624" s="12"/>
      <c r="CC624" s="12"/>
    </row>
    <row r="625" spans="1:81" ht="15.75" x14ac:dyDescent="0.25">
      <c r="A625" s="20"/>
      <c r="B625" s="29"/>
      <c r="C625" s="29"/>
      <c r="D625" s="29"/>
      <c r="E625" s="29"/>
      <c r="F625" s="26"/>
      <c r="G625" s="13"/>
      <c r="H625" s="20"/>
      <c r="I625" s="22"/>
      <c r="J625" s="22"/>
      <c r="K625" s="22"/>
      <c r="L625" s="22"/>
      <c r="M625" s="24"/>
      <c r="N625" s="22"/>
      <c r="O625" s="20"/>
      <c r="P625" s="12"/>
      <c r="Q625" s="12"/>
      <c r="R625" s="12"/>
      <c r="S625" s="12"/>
      <c r="T625" s="12"/>
      <c r="U625" s="12"/>
      <c r="V625" s="12"/>
      <c r="W625" s="12"/>
      <c r="X625" s="12"/>
      <c r="Y625" s="12"/>
      <c r="Z625" s="12"/>
      <c r="AA625" s="12"/>
      <c r="AB625" s="12"/>
      <c r="AC625" s="12"/>
      <c r="AD625" s="12"/>
      <c r="AE625" s="12"/>
      <c r="AF625" s="12"/>
      <c r="AG625" s="12"/>
      <c r="AH625" s="12"/>
      <c r="AI625" s="12"/>
      <c r="AJ625" s="12"/>
      <c r="AK625" s="12"/>
      <c r="AL625" s="12"/>
      <c r="AM625" s="12"/>
      <c r="AN625" s="12"/>
      <c r="AO625" s="12"/>
      <c r="AP625" s="12"/>
      <c r="AQ625" s="12"/>
      <c r="AR625" s="12"/>
      <c r="AS625" s="12"/>
      <c r="AT625" s="12"/>
      <c r="AU625" s="12"/>
      <c r="AV625" s="12"/>
      <c r="AW625" s="12"/>
      <c r="AX625" s="12"/>
      <c r="AY625" s="12"/>
      <c r="AZ625" s="12"/>
      <c r="BA625" s="12"/>
      <c r="BB625" s="12"/>
      <c r="BC625" s="12"/>
      <c r="BD625" s="12"/>
      <c r="BE625" s="12"/>
      <c r="BF625" s="12"/>
      <c r="BG625" s="12"/>
      <c r="BH625" s="12"/>
      <c r="BI625" s="12"/>
      <c r="BJ625" s="12"/>
      <c r="BK625" s="12"/>
      <c r="BL625" s="12"/>
      <c r="BM625" s="12"/>
      <c r="BN625" s="12"/>
      <c r="BO625" s="12"/>
      <c r="BP625" s="12"/>
      <c r="BQ625" s="12"/>
      <c r="BR625" s="12"/>
      <c r="BS625" s="12"/>
      <c r="BT625" s="12"/>
      <c r="BU625" s="12"/>
      <c r="BV625" s="12"/>
      <c r="BW625" s="12"/>
      <c r="BX625" s="12"/>
      <c r="BY625" s="12"/>
      <c r="BZ625" s="12"/>
      <c r="CA625" s="12"/>
      <c r="CB625" s="12"/>
      <c r="CC625" s="12"/>
    </row>
    <row r="626" spans="1:81" ht="15.75" x14ac:dyDescent="0.25">
      <c r="A626" s="20"/>
      <c r="B626" s="29"/>
      <c r="C626" s="29"/>
      <c r="D626" s="29"/>
      <c r="E626" s="29"/>
      <c r="F626" s="26"/>
      <c r="G626" s="13"/>
      <c r="H626" s="20"/>
      <c r="I626" s="22"/>
      <c r="J626" s="22"/>
      <c r="K626" s="22"/>
      <c r="L626" s="22"/>
      <c r="M626" s="24"/>
      <c r="N626" s="22"/>
      <c r="O626" s="20"/>
      <c r="P626" s="12"/>
      <c r="Q626" s="12"/>
      <c r="R626" s="12"/>
      <c r="S626" s="12"/>
      <c r="T626" s="12"/>
      <c r="U626" s="12"/>
      <c r="V626" s="12"/>
      <c r="W626" s="12"/>
      <c r="X626" s="12"/>
      <c r="Y626" s="12"/>
      <c r="Z626" s="12"/>
      <c r="AA626" s="12"/>
      <c r="AB626" s="12"/>
      <c r="AC626" s="12"/>
      <c r="AD626" s="12"/>
      <c r="AE626" s="12"/>
      <c r="AF626" s="12"/>
      <c r="AG626" s="12"/>
      <c r="AH626" s="12"/>
      <c r="AI626" s="12"/>
      <c r="AJ626" s="12"/>
      <c r="AK626" s="12"/>
      <c r="AL626" s="12"/>
      <c r="AM626" s="12"/>
      <c r="AN626" s="12"/>
      <c r="AO626" s="12"/>
      <c r="AP626" s="12"/>
      <c r="AQ626" s="12"/>
      <c r="AR626" s="12"/>
      <c r="AS626" s="12"/>
      <c r="AT626" s="12"/>
      <c r="AU626" s="12"/>
      <c r="AV626" s="12"/>
      <c r="AW626" s="12"/>
      <c r="AX626" s="12"/>
      <c r="AY626" s="12"/>
      <c r="AZ626" s="12"/>
      <c r="BA626" s="12"/>
      <c r="BB626" s="12"/>
      <c r="BC626" s="12"/>
      <c r="BD626" s="12"/>
      <c r="BE626" s="12"/>
      <c r="BF626" s="12"/>
      <c r="BG626" s="12"/>
      <c r="BH626" s="12"/>
      <c r="BI626" s="12"/>
      <c r="BJ626" s="12"/>
      <c r="BK626" s="12"/>
      <c r="BL626" s="12"/>
      <c r="BM626" s="12"/>
      <c r="BN626" s="12"/>
      <c r="BO626" s="12"/>
      <c r="BP626" s="12"/>
      <c r="BQ626" s="12"/>
      <c r="BR626" s="12"/>
      <c r="BS626" s="12"/>
      <c r="BT626" s="12"/>
      <c r="BU626" s="12"/>
      <c r="BV626" s="12"/>
      <c r="BW626" s="12"/>
      <c r="BX626" s="12"/>
      <c r="BY626" s="12"/>
      <c r="BZ626" s="12"/>
      <c r="CA626" s="12"/>
      <c r="CB626" s="12"/>
      <c r="CC626" s="12"/>
    </row>
    <row r="627" spans="1:81" ht="15.75" x14ac:dyDescent="0.25">
      <c r="A627" s="20"/>
      <c r="B627" s="29"/>
      <c r="C627" s="29"/>
      <c r="D627" s="29"/>
      <c r="E627" s="29"/>
      <c r="F627" s="26"/>
      <c r="G627" s="13"/>
      <c r="H627" s="20"/>
      <c r="I627" s="22"/>
      <c r="J627" s="22"/>
      <c r="K627" s="22"/>
      <c r="L627" s="22"/>
      <c r="M627" s="24"/>
      <c r="N627" s="22"/>
      <c r="O627" s="20"/>
      <c r="P627" s="12"/>
      <c r="Q627" s="12"/>
      <c r="R627" s="12"/>
      <c r="S627" s="12"/>
      <c r="T627" s="12"/>
      <c r="U627" s="12"/>
      <c r="V627" s="12"/>
      <c r="W627" s="12"/>
      <c r="X627" s="12"/>
      <c r="Y627" s="12"/>
      <c r="Z627" s="12"/>
      <c r="AA627" s="12"/>
      <c r="AB627" s="12"/>
      <c r="AC627" s="12"/>
      <c r="AD627" s="12"/>
      <c r="AE627" s="12"/>
      <c r="AF627" s="12"/>
      <c r="AG627" s="12"/>
      <c r="AH627" s="12"/>
      <c r="AI627" s="12"/>
      <c r="AJ627" s="12"/>
      <c r="AK627" s="12"/>
      <c r="AL627" s="12"/>
      <c r="AM627" s="12"/>
      <c r="AN627" s="12"/>
      <c r="AO627" s="12"/>
      <c r="AP627" s="12"/>
      <c r="AQ627" s="12"/>
      <c r="AR627" s="12"/>
      <c r="AS627" s="12"/>
      <c r="AT627" s="12"/>
      <c r="AU627" s="12"/>
      <c r="AV627" s="12"/>
      <c r="AW627" s="12"/>
      <c r="AX627" s="12"/>
      <c r="AY627" s="12"/>
      <c r="AZ627" s="12"/>
      <c r="BA627" s="12"/>
      <c r="BB627" s="12"/>
      <c r="BC627" s="12"/>
      <c r="BD627" s="12"/>
      <c r="BE627" s="12"/>
      <c r="BF627" s="12"/>
      <c r="BG627" s="12"/>
      <c r="BH627" s="12"/>
      <c r="BI627" s="12"/>
      <c r="BJ627" s="12"/>
      <c r="BK627" s="12"/>
      <c r="BL627" s="12"/>
      <c r="BM627" s="12"/>
      <c r="BN627" s="12"/>
      <c r="BO627" s="12"/>
      <c r="BP627" s="12"/>
      <c r="BQ627" s="12"/>
      <c r="BR627" s="12"/>
      <c r="BS627" s="12"/>
      <c r="BT627" s="12"/>
      <c r="BU627" s="12"/>
      <c r="BV627" s="12"/>
      <c r="BW627" s="12"/>
      <c r="BX627" s="12"/>
      <c r="BY627" s="12"/>
      <c r="BZ627" s="12"/>
      <c r="CA627" s="12"/>
      <c r="CB627" s="12"/>
      <c r="CC627" s="12"/>
    </row>
    <row r="628" spans="1:81" ht="15.75" x14ac:dyDescent="0.25">
      <c r="A628" s="20"/>
      <c r="B628" s="29"/>
      <c r="C628" s="29"/>
      <c r="D628" s="29"/>
      <c r="E628" s="29"/>
      <c r="F628" s="26"/>
      <c r="G628" s="13"/>
      <c r="H628" s="20"/>
      <c r="I628" s="22"/>
      <c r="J628" s="22"/>
      <c r="K628" s="22"/>
      <c r="L628" s="22"/>
      <c r="M628" s="24"/>
      <c r="N628" s="22"/>
      <c r="O628" s="20"/>
      <c r="P628" s="12"/>
      <c r="Q628" s="12"/>
      <c r="R628" s="12"/>
      <c r="S628" s="12"/>
      <c r="T628" s="12"/>
      <c r="U628" s="12"/>
      <c r="V628" s="12"/>
      <c r="W628" s="12"/>
      <c r="X628" s="12"/>
      <c r="Y628" s="12"/>
      <c r="Z628" s="12"/>
      <c r="AA628" s="12"/>
      <c r="AB628" s="12"/>
      <c r="AC628" s="12"/>
      <c r="AD628" s="12"/>
      <c r="AE628" s="12"/>
      <c r="AF628" s="12"/>
      <c r="AG628" s="12"/>
      <c r="AH628" s="12"/>
      <c r="AI628" s="12"/>
      <c r="AJ628" s="12"/>
      <c r="AK628" s="12"/>
      <c r="AL628" s="12"/>
      <c r="AM628" s="12"/>
      <c r="AN628" s="12"/>
      <c r="AO628" s="12"/>
      <c r="AP628" s="12"/>
      <c r="AQ628" s="12"/>
      <c r="AR628" s="12"/>
      <c r="AS628" s="12"/>
      <c r="AT628" s="12"/>
      <c r="AU628" s="12"/>
      <c r="AV628" s="12"/>
      <c r="AW628" s="12"/>
      <c r="AX628" s="12"/>
      <c r="AY628" s="12"/>
      <c r="AZ628" s="12"/>
      <c r="BA628" s="12"/>
      <c r="BB628" s="12"/>
      <c r="BC628" s="12"/>
      <c r="BD628" s="12"/>
      <c r="BE628" s="12"/>
      <c r="BF628" s="12"/>
      <c r="BG628" s="12"/>
      <c r="BH628" s="12"/>
      <c r="BI628" s="12"/>
      <c r="BJ628" s="12"/>
      <c r="BK628" s="12"/>
      <c r="BL628" s="12"/>
      <c r="BM628" s="12"/>
      <c r="BN628" s="12"/>
      <c r="BO628" s="12"/>
      <c r="BP628" s="12"/>
      <c r="BQ628" s="12"/>
      <c r="BR628" s="12"/>
      <c r="BS628" s="12"/>
      <c r="BT628" s="12"/>
      <c r="BU628" s="12"/>
      <c r="BV628" s="12"/>
      <c r="BW628" s="12"/>
      <c r="BX628" s="12"/>
      <c r="BY628" s="12"/>
      <c r="BZ628" s="12"/>
      <c r="CA628" s="12"/>
      <c r="CB628" s="12"/>
      <c r="CC628" s="12"/>
    </row>
    <row r="629" spans="1:81" ht="15.75" x14ac:dyDescent="0.25">
      <c r="A629" s="20"/>
      <c r="B629" s="29"/>
      <c r="C629" s="29"/>
      <c r="D629" s="29"/>
      <c r="E629" s="29"/>
      <c r="F629" s="26"/>
      <c r="G629" s="13"/>
      <c r="H629" s="20"/>
      <c r="I629" s="22"/>
      <c r="J629" s="22"/>
      <c r="K629" s="22"/>
      <c r="L629" s="22"/>
      <c r="M629" s="24"/>
      <c r="N629" s="22"/>
      <c r="O629" s="20"/>
      <c r="P629" s="12"/>
      <c r="Q629" s="12"/>
      <c r="R629" s="12"/>
      <c r="S629" s="12"/>
      <c r="T629" s="12"/>
      <c r="U629" s="12"/>
      <c r="V629" s="12"/>
      <c r="W629" s="12"/>
      <c r="X629" s="12"/>
      <c r="Y629" s="12"/>
      <c r="Z629" s="12"/>
      <c r="AA629" s="12"/>
      <c r="AB629" s="12"/>
      <c r="AC629" s="12"/>
      <c r="AD629" s="12"/>
      <c r="AE629" s="12"/>
      <c r="AF629" s="12"/>
      <c r="AG629" s="12"/>
      <c r="AH629" s="12"/>
      <c r="AI629" s="12"/>
      <c r="AJ629" s="12"/>
      <c r="AK629" s="12"/>
      <c r="AL629" s="12"/>
      <c r="AM629" s="12"/>
      <c r="AN629" s="12"/>
      <c r="AO629" s="12"/>
      <c r="AP629" s="12"/>
      <c r="AQ629" s="12"/>
      <c r="AR629" s="12"/>
      <c r="AS629" s="12"/>
      <c r="AT629" s="12"/>
      <c r="AU629" s="12"/>
      <c r="AV629" s="12"/>
      <c r="AW629" s="12"/>
      <c r="AX629" s="12"/>
      <c r="AY629" s="12"/>
      <c r="AZ629" s="12"/>
      <c r="BA629" s="12"/>
      <c r="BB629" s="12"/>
      <c r="BC629" s="12"/>
      <c r="BD629" s="12"/>
      <c r="BE629" s="12"/>
      <c r="BF629" s="12"/>
      <c r="BG629" s="12"/>
      <c r="BH629" s="12"/>
      <c r="BI629" s="12"/>
      <c r="BJ629" s="12"/>
      <c r="BK629" s="12"/>
      <c r="BL629" s="12"/>
      <c r="BM629" s="12"/>
      <c r="BN629" s="12"/>
      <c r="BO629" s="12"/>
      <c r="BP629" s="12"/>
      <c r="BQ629" s="12"/>
      <c r="BR629" s="12"/>
      <c r="BS629" s="12"/>
      <c r="BT629" s="12"/>
      <c r="BU629" s="12"/>
      <c r="BV629" s="12"/>
      <c r="BW629" s="12"/>
      <c r="BX629" s="12"/>
      <c r="BY629" s="12"/>
      <c r="BZ629" s="12"/>
      <c r="CA629" s="12"/>
      <c r="CB629" s="12"/>
      <c r="CC629" s="12"/>
    </row>
    <row r="630" spans="1:81" ht="15.75" x14ac:dyDescent="0.25">
      <c r="A630" s="20"/>
      <c r="B630" s="29"/>
      <c r="C630" s="29"/>
      <c r="D630" s="29"/>
      <c r="E630" s="29"/>
      <c r="F630" s="26"/>
      <c r="G630" s="13"/>
      <c r="H630" s="20"/>
      <c r="I630" s="22"/>
      <c r="J630" s="22"/>
      <c r="K630" s="22"/>
      <c r="L630" s="22"/>
      <c r="M630" s="24"/>
      <c r="N630" s="22"/>
      <c r="O630" s="20"/>
      <c r="P630" s="12"/>
      <c r="Q630" s="12"/>
      <c r="R630" s="12"/>
      <c r="S630" s="12"/>
      <c r="T630" s="12"/>
      <c r="U630" s="12"/>
      <c r="V630" s="12"/>
      <c r="W630" s="12"/>
      <c r="X630" s="12"/>
      <c r="Y630" s="12"/>
      <c r="Z630" s="12"/>
      <c r="AA630" s="12"/>
      <c r="AB630" s="12"/>
      <c r="AC630" s="12"/>
      <c r="AD630" s="12"/>
      <c r="AE630" s="12"/>
      <c r="AF630" s="12"/>
      <c r="AG630" s="12"/>
      <c r="AH630" s="12"/>
      <c r="AI630" s="12"/>
      <c r="AJ630" s="12"/>
      <c r="AK630" s="12"/>
      <c r="AL630" s="12"/>
      <c r="AM630" s="12"/>
      <c r="AN630" s="12"/>
      <c r="AO630" s="12"/>
      <c r="AP630" s="12"/>
      <c r="AQ630" s="12"/>
      <c r="AR630" s="12"/>
      <c r="AS630" s="12"/>
      <c r="AT630" s="12"/>
      <c r="AU630" s="12"/>
      <c r="AV630" s="12"/>
      <c r="AW630" s="12"/>
      <c r="AX630" s="12"/>
      <c r="AY630" s="12"/>
      <c r="AZ630" s="12"/>
      <c r="BA630" s="12"/>
      <c r="BB630" s="12"/>
      <c r="BC630" s="12"/>
      <c r="BD630" s="12"/>
      <c r="BE630" s="12"/>
      <c r="BF630" s="12"/>
      <c r="BG630" s="12"/>
      <c r="BH630" s="12"/>
      <c r="BI630" s="12"/>
      <c r="BJ630" s="12"/>
      <c r="BK630" s="12"/>
      <c r="BL630" s="12"/>
      <c r="BM630" s="12"/>
      <c r="BN630" s="12"/>
      <c r="BO630" s="12"/>
      <c r="BP630" s="12"/>
      <c r="BQ630" s="12"/>
      <c r="BR630" s="12"/>
      <c r="BS630" s="12"/>
      <c r="BT630" s="12"/>
      <c r="BU630" s="12"/>
      <c r="BV630" s="12"/>
      <c r="BW630" s="12"/>
      <c r="BX630" s="12"/>
      <c r="BY630" s="12"/>
      <c r="BZ630" s="12"/>
      <c r="CA630" s="12"/>
      <c r="CB630" s="12"/>
      <c r="CC630" s="12"/>
    </row>
    <row r="631" spans="1:81" ht="15.75" x14ac:dyDescent="0.25">
      <c r="A631" s="20"/>
      <c r="B631" s="29"/>
      <c r="C631" s="29"/>
      <c r="D631" s="29"/>
      <c r="E631" s="29"/>
      <c r="F631" s="26"/>
      <c r="G631" s="13"/>
      <c r="H631" s="20"/>
      <c r="I631" s="22"/>
      <c r="J631" s="22"/>
      <c r="K631" s="22"/>
      <c r="L631" s="22"/>
      <c r="M631" s="24"/>
      <c r="N631" s="22"/>
      <c r="O631" s="20"/>
      <c r="P631" s="12"/>
      <c r="Q631" s="12"/>
      <c r="R631" s="12"/>
      <c r="S631" s="12"/>
      <c r="T631" s="12"/>
      <c r="U631" s="12"/>
      <c r="V631" s="12"/>
      <c r="W631" s="12"/>
      <c r="X631" s="12"/>
      <c r="Y631" s="12"/>
      <c r="Z631" s="12"/>
      <c r="AA631" s="12"/>
      <c r="AB631" s="12"/>
      <c r="AC631" s="12"/>
      <c r="AD631" s="12"/>
      <c r="AE631" s="12"/>
      <c r="AF631" s="12"/>
      <c r="AG631" s="12"/>
      <c r="AH631" s="12"/>
      <c r="AI631" s="12"/>
      <c r="AJ631" s="12"/>
      <c r="AK631" s="12"/>
      <c r="AL631" s="12"/>
      <c r="AM631" s="12"/>
      <c r="AN631" s="12"/>
      <c r="AO631" s="12"/>
      <c r="AP631" s="12"/>
      <c r="AQ631" s="12"/>
      <c r="AR631" s="12"/>
      <c r="AS631" s="12"/>
      <c r="AT631" s="12"/>
      <c r="AU631" s="12"/>
      <c r="AV631" s="12"/>
      <c r="AW631" s="12"/>
      <c r="AX631" s="12"/>
      <c r="AY631" s="12"/>
      <c r="AZ631" s="12"/>
      <c r="BA631" s="12"/>
      <c r="BB631" s="12"/>
      <c r="BC631" s="12"/>
      <c r="BD631" s="12"/>
      <c r="BE631" s="12"/>
      <c r="BF631" s="12"/>
      <c r="BG631" s="12"/>
      <c r="BH631" s="12"/>
      <c r="BI631" s="12"/>
      <c r="BJ631" s="12"/>
      <c r="BK631" s="12"/>
      <c r="BL631" s="12"/>
      <c r="BM631" s="12"/>
      <c r="BN631" s="12"/>
      <c r="BO631" s="12"/>
      <c r="BP631" s="12"/>
      <c r="BQ631" s="12"/>
      <c r="BR631" s="12"/>
      <c r="BS631" s="12"/>
      <c r="BT631" s="12"/>
      <c r="BU631" s="12"/>
      <c r="BV631" s="12"/>
      <c r="BW631" s="12"/>
      <c r="BX631" s="12"/>
      <c r="BY631" s="12"/>
      <c r="BZ631" s="12"/>
      <c r="CA631" s="12"/>
      <c r="CB631" s="12"/>
      <c r="CC631" s="12"/>
    </row>
    <row r="632" spans="1:81" ht="15.75" x14ac:dyDescent="0.25">
      <c r="A632" s="20"/>
      <c r="B632" s="29"/>
      <c r="C632" s="29"/>
      <c r="D632" s="29"/>
      <c r="E632" s="29"/>
      <c r="F632" s="26"/>
      <c r="G632" s="13"/>
      <c r="H632" s="20"/>
      <c r="I632" s="22"/>
      <c r="J632" s="22"/>
      <c r="K632" s="22"/>
      <c r="L632" s="22"/>
      <c r="M632" s="24"/>
      <c r="N632" s="22"/>
      <c r="O632" s="20"/>
      <c r="P632" s="12"/>
      <c r="Q632" s="12"/>
      <c r="R632" s="12"/>
      <c r="S632" s="12"/>
      <c r="T632" s="12"/>
      <c r="U632" s="12"/>
      <c r="V632" s="12"/>
      <c r="W632" s="12"/>
      <c r="X632" s="12"/>
      <c r="Y632" s="12"/>
      <c r="Z632" s="12"/>
      <c r="AA632" s="12"/>
      <c r="AB632" s="12"/>
      <c r="AC632" s="12"/>
      <c r="AD632" s="12"/>
      <c r="AE632" s="12"/>
      <c r="AF632" s="12"/>
      <c r="AG632" s="12"/>
      <c r="AH632" s="12"/>
      <c r="AI632" s="12"/>
      <c r="AJ632" s="12"/>
      <c r="AK632" s="12"/>
      <c r="AL632" s="12"/>
      <c r="AM632" s="12"/>
      <c r="AN632" s="12"/>
      <c r="AO632" s="12"/>
      <c r="AP632" s="12"/>
      <c r="AQ632" s="12"/>
      <c r="AR632" s="12"/>
      <c r="AS632" s="12"/>
      <c r="AT632" s="12"/>
      <c r="AU632" s="12"/>
      <c r="AV632" s="12"/>
      <c r="AW632" s="12"/>
      <c r="AX632" s="12"/>
      <c r="AY632" s="12"/>
      <c r="AZ632" s="12"/>
      <c r="BA632" s="12"/>
      <c r="BB632" s="12"/>
      <c r="BC632" s="12"/>
      <c r="BD632" s="12"/>
      <c r="BE632" s="12"/>
      <c r="BF632" s="12"/>
      <c r="BG632" s="12"/>
      <c r="BH632" s="12"/>
      <c r="BI632" s="12"/>
      <c r="BJ632" s="12"/>
      <c r="BK632" s="12"/>
      <c r="BL632" s="12"/>
      <c r="BM632" s="12"/>
      <c r="BN632" s="12"/>
      <c r="BO632" s="12"/>
      <c r="BP632" s="12"/>
      <c r="BQ632" s="12"/>
      <c r="BR632" s="12"/>
      <c r="BS632" s="12"/>
      <c r="BT632" s="12"/>
      <c r="BU632" s="12"/>
      <c r="BV632" s="12"/>
      <c r="BW632" s="12"/>
      <c r="BX632" s="12"/>
      <c r="BY632" s="12"/>
      <c r="BZ632" s="12"/>
      <c r="CA632" s="12"/>
      <c r="CB632" s="12"/>
      <c r="CC632" s="12"/>
    </row>
    <row r="633" spans="1:81" ht="15.75" x14ac:dyDescent="0.25">
      <c r="A633" s="20"/>
      <c r="B633" s="29"/>
      <c r="C633" s="29"/>
      <c r="D633" s="29"/>
      <c r="E633" s="29"/>
      <c r="F633" s="26"/>
      <c r="G633" s="13"/>
      <c r="H633" s="20"/>
      <c r="I633" s="22"/>
      <c r="J633" s="22"/>
      <c r="K633" s="22"/>
      <c r="L633" s="22"/>
      <c r="M633" s="24"/>
      <c r="N633" s="22"/>
      <c r="O633" s="20"/>
      <c r="P633" s="12"/>
      <c r="Q633" s="12"/>
      <c r="R633" s="12"/>
      <c r="S633" s="12"/>
      <c r="T633" s="12"/>
      <c r="U633" s="12"/>
      <c r="V633" s="12"/>
      <c r="W633" s="12"/>
      <c r="X633" s="12"/>
      <c r="Y633" s="12"/>
      <c r="Z633" s="12"/>
      <c r="AA633" s="12"/>
      <c r="AB633" s="12"/>
      <c r="AC633" s="12"/>
      <c r="AD633" s="12"/>
      <c r="AE633" s="12"/>
      <c r="AF633" s="12"/>
      <c r="AG633" s="12"/>
      <c r="AH633" s="12"/>
      <c r="AI633" s="12"/>
      <c r="AJ633" s="12"/>
      <c r="AK633" s="12"/>
      <c r="AL633" s="12"/>
      <c r="AM633" s="12"/>
      <c r="AN633" s="12"/>
      <c r="AO633" s="12"/>
      <c r="AP633" s="12"/>
      <c r="AQ633" s="12"/>
      <c r="AR633" s="12"/>
      <c r="AS633" s="12"/>
      <c r="AT633" s="12"/>
      <c r="AU633" s="12"/>
      <c r="AV633" s="12"/>
      <c r="AW633" s="12"/>
      <c r="AX633" s="12"/>
      <c r="AY633" s="12"/>
      <c r="AZ633" s="12"/>
      <c r="BA633" s="12"/>
      <c r="BB633" s="12"/>
      <c r="BC633" s="12"/>
      <c r="BD633" s="12"/>
      <c r="BE633" s="12"/>
      <c r="BF633" s="12"/>
      <c r="BG633" s="12"/>
      <c r="BH633" s="12"/>
      <c r="BI633" s="12"/>
      <c r="BJ633" s="12"/>
      <c r="BK633" s="12"/>
      <c r="BL633" s="12"/>
      <c r="BM633" s="12"/>
      <c r="BN633" s="12"/>
      <c r="BO633" s="12"/>
      <c r="BP633" s="12"/>
      <c r="BQ633" s="12"/>
      <c r="BR633" s="12"/>
      <c r="BS633" s="12"/>
      <c r="BT633" s="12"/>
      <c r="BU633" s="12"/>
      <c r="BV633" s="12"/>
      <c r="BW633" s="12"/>
      <c r="BX633" s="12"/>
      <c r="BY633" s="12"/>
      <c r="BZ633" s="12"/>
      <c r="CA633" s="12"/>
      <c r="CB633" s="12"/>
      <c r="CC633" s="12"/>
    </row>
    <row r="634" spans="1:81" ht="15.75" x14ac:dyDescent="0.25">
      <c r="A634" s="20"/>
      <c r="B634" s="29"/>
      <c r="C634" s="29"/>
      <c r="D634" s="29"/>
      <c r="E634" s="29"/>
      <c r="F634" s="26"/>
      <c r="G634" s="13"/>
      <c r="H634" s="20"/>
      <c r="I634" s="22"/>
      <c r="J634" s="22"/>
      <c r="K634" s="22"/>
      <c r="L634" s="22"/>
      <c r="M634" s="24"/>
      <c r="N634" s="22"/>
      <c r="O634" s="20"/>
      <c r="P634" s="12"/>
      <c r="Q634" s="12"/>
      <c r="R634" s="12"/>
      <c r="S634" s="12"/>
      <c r="T634" s="12"/>
      <c r="U634" s="12"/>
      <c r="V634" s="12"/>
      <c r="W634" s="12"/>
      <c r="X634" s="12"/>
      <c r="Y634" s="12"/>
      <c r="Z634" s="12"/>
      <c r="AA634" s="12"/>
      <c r="AB634" s="12"/>
      <c r="AC634" s="12"/>
      <c r="AD634" s="12"/>
      <c r="AE634" s="12"/>
      <c r="AF634" s="12"/>
      <c r="AG634" s="12"/>
      <c r="AH634" s="12"/>
      <c r="AI634" s="12"/>
      <c r="AJ634" s="12"/>
      <c r="AK634" s="12"/>
      <c r="AL634" s="12"/>
      <c r="AM634" s="12"/>
      <c r="AN634" s="12"/>
      <c r="AO634" s="12"/>
      <c r="AP634" s="12"/>
      <c r="AQ634" s="12"/>
      <c r="AR634" s="12"/>
      <c r="AS634" s="12"/>
      <c r="AT634" s="12"/>
      <c r="AU634" s="12"/>
      <c r="AV634" s="12"/>
      <c r="AW634" s="12"/>
      <c r="AX634" s="12"/>
      <c r="AY634" s="12"/>
      <c r="AZ634" s="12"/>
      <c r="BA634" s="12"/>
      <c r="BB634" s="12"/>
      <c r="BC634" s="12"/>
      <c r="BD634" s="12"/>
      <c r="BE634" s="12"/>
      <c r="BF634" s="12"/>
      <c r="BG634" s="12"/>
      <c r="BH634" s="12"/>
      <c r="BI634" s="12"/>
      <c r="BJ634" s="12"/>
      <c r="BK634" s="12"/>
      <c r="BL634" s="12"/>
      <c r="BM634" s="12"/>
      <c r="BN634" s="12"/>
      <c r="BO634" s="12"/>
      <c r="BP634" s="12"/>
      <c r="BQ634" s="12"/>
      <c r="BR634" s="12"/>
      <c r="BS634" s="12"/>
      <c r="BT634" s="12"/>
      <c r="BU634" s="12"/>
      <c r="BV634" s="12"/>
      <c r="BW634" s="12"/>
      <c r="BX634" s="12"/>
      <c r="BY634" s="12"/>
      <c r="BZ634" s="12"/>
      <c r="CA634" s="12"/>
      <c r="CB634" s="12"/>
      <c r="CC634" s="12"/>
    </row>
    <row r="635" spans="1:81" ht="15.75" x14ac:dyDescent="0.25">
      <c r="A635" s="20"/>
      <c r="B635" s="29"/>
      <c r="C635" s="29"/>
      <c r="D635" s="29"/>
      <c r="E635" s="29"/>
      <c r="F635" s="26"/>
      <c r="G635" s="13"/>
      <c r="H635" s="20"/>
      <c r="I635" s="22"/>
      <c r="J635" s="22"/>
      <c r="K635" s="22"/>
      <c r="L635" s="22"/>
      <c r="M635" s="24"/>
      <c r="N635" s="22"/>
      <c r="O635" s="20"/>
      <c r="P635" s="12"/>
      <c r="Q635" s="12"/>
      <c r="R635" s="12"/>
      <c r="S635" s="12"/>
      <c r="T635" s="12"/>
      <c r="U635" s="12"/>
      <c r="V635" s="12"/>
      <c r="W635" s="12"/>
      <c r="X635" s="12"/>
      <c r="Y635" s="12"/>
      <c r="Z635" s="12"/>
      <c r="AA635" s="12"/>
      <c r="AB635" s="12"/>
      <c r="AC635" s="12"/>
      <c r="AD635" s="12"/>
      <c r="AE635" s="12"/>
      <c r="AF635" s="12"/>
      <c r="AG635" s="12"/>
      <c r="AH635" s="12"/>
      <c r="AI635" s="12"/>
      <c r="AJ635" s="12"/>
      <c r="AK635" s="12"/>
      <c r="AL635" s="12"/>
      <c r="AM635" s="12"/>
      <c r="AN635" s="12"/>
      <c r="AO635" s="12"/>
      <c r="AP635" s="12"/>
      <c r="AQ635" s="12"/>
      <c r="AR635" s="12"/>
      <c r="AS635" s="12"/>
      <c r="AT635" s="12"/>
      <c r="AU635" s="12"/>
      <c r="AV635" s="12"/>
      <c r="AW635" s="12"/>
      <c r="AX635" s="12"/>
      <c r="AY635" s="12"/>
      <c r="AZ635" s="12"/>
      <c r="BA635" s="12"/>
      <c r="BB635" s="12"/>
      <c r="BC635" s="12"/>
      <c r="BD635" s="12"/>
      <c r="BE635" s="12"/>
      <c r="BF635" s="12"/>
      <c r="BG635" s="12"/>
      <c r="BH635" s="12"/>
      <c r="BI635" s="12"/>
      <c r="BJ635" s="12"/>
      <c r="BK635" s="12"/>
      <c r="BL635" s="12"/>
      <c r="BM635" s="12"/>
      <c r="BN635" s="12"/>
      <c r="BO635" s="12"/>
      <c r="BP635" s="12"/>
      <c r="BQ635" s="12"/>
      <c r="BR635" s="12"/>
      <c r="BS635" s="12"/>
      <c r="BT635" s="12"/>
      <c r="BU635" s="12"/>
      <c r="BV635" s="12"/>
      <c r="BW635" s="12"/>
      <c r="BX635" s="12"/>
      <c r="BY635" s="12"/>
      <c r="BZ635" s="12"/>
      <c r="CA635" s="12"/>
      <c r="CB635" s="12"/>
      <c r="CC635" s="12"/>
    </row>
    <row r="636" spans="1:81" ht="15.75" x14ac:dyDescent="0.25">
      <c r="A636" s="20"/>
      <c r="B636" s="29"/>
      <c r="C636" s="29"/>
      <c r="D636" s="29"/>
      <c r="E636" s="29"/>
      <c r="F636" s="26"/>
      <c r="G636" s="13"/>
      <c r="H636" s="20"/>
      <c r="I636" s="22"/>
      <c r="J636" s="22"/>
      <c r="K636" s="22"/>
      <c r="L636" s="22"/>
      <c r="M636" s="24"/>
      <c r="N636" s="22"/>
      <c r="O636" s="20"/>
      <c r="P636" s="12"/>
      <c r="Q636" s="12"/>
      <c r="R636" s="12"/>
      <c r="S636" s="12"/>
      <c r="T636" s="12"/>
      <c r="U636" s="12"/>
      <c r="V636" s="12"/>
      <c r="W636" s="12"/>
      <c r="X636" s="12"/>
      <c r="Y636" s="12"/>
      <c r="Z636" s="12"/>
      <c r="AA636" s="12"/>
      <c r="AB636" s="12"/>
      <c r="AC636" s="12"/>
      <c r="AD636" s="12"/>
      <c r="AE636" s="12"/>
      <c r="AF636" s="12"/>
      <c r="AG636" s="12"/>
      <c r="AH636" s="12"/>
      <c r="AI636" s="12"/>
      <c r="AJ636" s="12"/>
      <c r="AK636" s="12"/>
      <c r="AL636" s="12"/>
      <c r="AM636" s="12"/>
      <c r="AN636" s="12"/>
      <c r="AO636" s="12"/>
      <c r="AP636" s="12"/>
      <c r="AQ636" s="12"/>
      <c r="AR636" s="12"/>
      <c r="AS636" s="12"/>
      <c r="AT636" s="12"/>
      <c r="AU636" s="12"/>
      <c r="AV636" s="12"/>
      <c r="AW636" s="12"/>
      <c r="AX636" s="12"/>
      <c r="AY636" s="12"/>
      <c r="AZ636" s="12"/>
      <c r="BA636" s="12"/>
      <c r="BB636" s="12"/>
      <c r="BC636" s="12"/>
      <c r="BD636" s="12"/>
      <c r="BE636" s="12"/>
      <c r="BF636" s="12"/>
      <c r="BG636" s="12"/>
      <c r="BH636" s="12"/>
      <c r="BI636" s="12"/>
      <c r="BJ636" s="12"/>
      <c r="BK636" s="12"/>
      <c r="BL636" s="12"/>
      <c r="BM636" s="12"/>
      <c r="BN636" s="12"/>
      <c r="BO636" s="12"/>
      <c r="BP636" s="12"/>
      <c r="BQ636" s="12"/>
      <c r="BR636" s="12"/>
      <c r="BS636" s="12"/>
      <c r="BT636" s="12"/>
      <c r="BU636" s="12"/>
      <c r="BV636" s="12"/>
      <c r="BW636" s="12"/>
      <c r="BX636" s="12"/>
      <c r="BY636" s="12"/>
      <c r="BZ636" s="12"/>
      <c r="CA636" s="12"/>
      <c r="CB636" s="12"/>
      <c r="CC636" s="12"/>
    </row>
    <row r="637" spans="1:81" ht="15.75" x14ac:dyDescent="0.25">
      <c r="A637" s="20"/>
      <c r="B637" s="29"/>
      <c r="C637" s="29"/>
      <c r="D637" s="29"/>
      <c r="E637" s="29"/>
      <c r="F637" s="26"/>
      <c r="G637" s="13"/>
      <c r="H637" s="20"/>
      <c r="I637" s="22"/>
      <c r="J637" s="22"/>
      <c r="K637" s="22"/>
      <c r="L637" s="22"/>
      <c r="M637" s="24"/>
      <c r="N637" s="22"/>
      <c r="O637" s="20"/>
      <c r="P637" s="12"/>
      <c r="Q637" s="12"/>
      <c r="R637" s="12"/>
      <c r="S637" s="12"/>
      <c r="T637" s="12"/>
      <c r="U637" s="12"/>
      <c r="V637" s="12"/>
      <c r="W637" s="12"/>
      <c r="X637" s="12"/>
      <c r="Y637" s="12"/>
      <c r="Z637" s="12"/>
      <c r="AA637" s="12"/>
      <c r="AB637" s="12"/>
      <c r="AC637" s="12"/>
      <c r="AD637" s="12"/>
      <c r="AE637" s="12"/>
      <c r="AF637" s="12"/>
      <c r="AG637" s="12"/>
      <c r="AH637" s="12"/>
      <c r="AI637" s="12"/>
      <c r="AJ637" s="12"/>
      <c r="AK637" s="12"/>
      <c r="AL637" s="12"/>
      <c r="AM637" s="12"/>
      <c r="AN637" s="12"/>
      <c r="AO637" s="12"/>
      <c r="AP637" s="12"/>
      <c r="AQ637" s="12"/>
      <c r="AR637" s="12"/>
      <c r="AS637" s="12"/>
      <c r="AT637" s="12"/>
      <c r="AU637" s="12"/>
      <c r="AV637" s="12"/>
      <c r="AW637" s="12"/>
      <c r="AX637" s="12"/>
      <c r="AY637" s="12"/>
      <c r="AZ637" s="12"/>
      <c r="BA637" s="12"/>
      <c r="BB637" s="12"/>
      <c r="BC637" s="12"/>
      <c r="BD637" s="12"/>
      <c r="BE637" s="12"/>
      <c r="BF637" s="12"/>
      <c r="BG637" s="12"/>
      <c r="BH637" s="12"/>
      <c r="BI637" s="12"/>
      <c r="BJ637" s="12"/>
      <c r="BK637" s="12"/>
      <c r="BL637" s="12"/>
      <c r="BM637" s="12"/>
      <c r="BN637" s="12"/>
      <c r="BO637" s="12"/>
      <c r="BP637" s="12"/>
      <c r="BQ637" s="12"/>
      <c r="BR637" s="12"/>
      <c r="BS637" s="12"/>
      <c r="BT637" s="12"/>
      <c r="BU637" s="12"/>
      <c r="BV637" s="12"/>
      <c r="BW637" s="12"/>
      <c r="BX637" s="12"/>
      <c r="BY637" s="12"/>
      <c r="BZ637" s="12"/>
      <c r="CA637" s="12"/>
      <c r="CB637" s="12"/>
      <c r="CC637" s="12"/>
    </row>
    <row r="638" spans="1:81" ht="15.75" x14ac:dyDescent="0.25">
      <c r="A638" s="20"/>
      <c r="B638" s="29"/>
      <c r="C638" s="29"/>
      <c r="D638" s="29"/>
      <c r="E638" s="29"/>
      <c r="F638" s="26"/>
      <c r="G638" s="13"/>
      <c r="H638" s="20"/>
      <c r="I638" s="22"/>
      <c r="J638" s="22"/>
      <c r="K638" s="22"/>
      <c r="L638" s="22"/>
      <c r="M638" s="24"/>
      <c r="N638" s="22"/>
      <c r="O638" s="20"/>
      <c r="P638" s="12"/>
      <c r="Q638" s="12"/>
      <c r="R638" s="12"/>
      <c r="S638" s="12"/>
      <c r="T638" s="12"/>
      <c r="U638" s="12"/>
      <c r="V638" s="12"/>
      <c r="W638" s="12"/>
      <c r="X638" s="12"/>
      <c r="Y638" s="12"/>
      <c r="Z638" s="12"/>
      <c r="AA638" s="12"/>
      <c r="AB638" s="12"/>
      <c r="AC638" s="12"/>
      <c r="AD638" s="12"/>
      <c r="AE638" s="12"/>
      <c r="AF638" s="12"/>
      <c r="AG638" s="12"/>
      <c r="AH638" s="12"/>
      <c r="AI638" s="12"/>
      <c r="AJ638" s="12"/>
      <c r="AK638" s="12"/>
      <c r="AL638" s="12"/>
      <c r="AM638" s="12"/>
      <c r="AN638" s="12"/>
      <c r="AO638" s="12"/>
      <c r="AP638" s="12"/>
      <c r="AQ638" s="12"/>
      <c r="AR638" s="12"/>
      <c r="AS638" s="12"/>
      <c r="AT638" s="12"/>
      <c r="AU638" s="12"/>
      <c r="AV638" s="12"/>
      <c r="AW638" s="12"/>
      <c r="AX638" s="12"/>
      <c r="AY638" s="12"/>
      <c r="AZ638" s="12"/>
      <c r="BA638" s="12"/>
      <c r="BB638" s="12"/>
      <c r="BC638" s="12"/>
      <c r="BD638" s="12"/>
      <c r="BE638" s="12"/>
      <c r="BF638" s="12"/>
      <c r="BG638" s="12"/>
      <c r="BH638" s="12"/>
      <c r="BI638" s="12"/>
      <c r="BJ638" s="12"/>
      <c r="BK638" s="12"/>
      <c r="BL638" s="12"/>
      <c r="BM638" s="12"/>
      <c r="BN638" s="12"/>
      <c r="BO638" s="12"/>
      <c r="BP638" s="12"/>
      <c r="BQ638" s="12"/>
      <c r="BR638" s="12"/>
      <c r="BS638" s="12"/>
      <c r="BT638" s="12"/>
      <c r="BU638" s="12"/>
      <c r="BV638" s="12"/>
      <c r="BW638" s="12"/>
      <c r="BX638" s="12"/>
      <c r="BY638" s="12"/>
      <c r="BZ638" s="12"/>
      <c r="CA638" s="12"/>
      <c r="CB638" s="12"/>
      <c r="CC638" s="12"/>
    </row>
    <row r="639" spans="1:81" ht="15.75" x14ac:dyDescent="0.25">
      <c r="A639" s="20"/>
      <c r="B639" s="29"/>
      <c r="C639" s="29"/>
      <c r="D639" s="29"/>
      <c r="E639" s="29"/>
      <c r="F639" s="26"/>
      <c r="G639" s="13"/>
      <c r="H639" s="20"/>
      <c r="I639" s="22"/>
      <c r="J639" s="22"/>
      <c r="K639" s="22"/>
      <c r="L639" s="22"/>
      <c r="M639" s="24"/>
      <c r="N639" s="22"/>
      <c r="O639" s="20"/>
      <c r="P639" s="12"/>
      <c r="Q639" s="12"/>
      <c r="R639" s="12"/>
      <c r="S639" s="12"/>
      <c r="T639" s="12"/>
      <c r="U639" s="12"/>
      <c r="V639" s="12"/>
      <c r="W639" s="12"/>
      <c r="X639" s="12"/>
      <c r="Y639" s="12"/>
      <c r="Z639" s="12"/>
      <c r="AA639" s="12"/>
      <c r="AB639" s="12"/>
      <c r="AC639" s="12"/>
      <c r="AD639" s="12"/>
      <c r="AE639" s="12"/>
      <c r="AF639" s="12"/>
      <c r="AG639" s="12"/>
      <c r="AH639" s="12"/>
      <c r="AI639" s="12"/>
      <c r="AJ639" s="12"/>
      <c r="AK639" s="12"/>
      <c r="AL639" s="12"/>
      <c r="AM639" s="12"/>
      <c r="AN639" s="12"/>
      <c r="AO639" s="12"/>
      <c r="AP639" s="12"/>
      <c r="AQ639" s="12"/>
      <c r="AR639" s="12"/>
      <c r="AS639" s="12"/>
      <c r="AT639" s="12"/>
      <c r="AU639" s="12"/>
      <c r="AV639" s="12"/>
      <c r="AW639" s="12"/>
      <c r="AX639" s="12"/>
      <c r="AY639" s="12"/>
      <c r="AZ639" s="12"/>
      <c r="BA639" s="12"/>
      <c r="BB639" s="12"/>
      <c r="BC639" s="12"/>
      <c r="BD639" s="12"/>
      <c r="BE639" s="12"/>
      <c r="BF639" s="12"/>
      <c r="BG639" s="12"/>
      <c r="BH639" s="12"/>
      <c r="BI639" s="12"/>
      <c r="BJ639" s="12"/>
      <c r="BK639" s="12"/>
      <c r="BL639" s="12"/>
      <c r="BM639" s="12"/>
      <c r="BN639" s="12"/>
      <c r="BO639" s="12"/>
      <c r="BP639" s="12"/>
      <c r="BQ639" s="12"/>
      <c r="BR639" s="12"/>
      <c r="BS639" s="12"/>
      <c r="BT639" s="12"/>
      <c r="BU639" s="12"/>
      <c r="BV639" s="12"/>
      <c r="BW639" s="12"/>
      <c r="BX639" s="12"/>
      <c r="BY639" s="12"/>
      <c r="BZ639" s="12"/>
      <c r="CA639" s="12"/>
      <c r="CB639" s="12"/>
      <c r="CC639" s="12"/>
    </row>
    <row r="640" spans="1:81" ht="15.75" x14ac:dyDescent="0.25">
      <c r="A640" s="20"/>
      <c r="B640" s="29"/>
      <c r="C640" s="29"/>
      <c r="D640" s="29"/>
      <c r="E640" s="29"/>
      <c r="F640" s="26"/>
      <c r="G640" s="13"/>
      <c r="H640" s="20"/>
      <c r="I640" s="22"/>
      <c r="J640" s="22"/>
      <c r="K640" s="22"/>
      <c r="L640" s="22"/>
      <c r="M640" s="24"/>
      <c r="N640" s="22"/>
      <c r="O640" s="20"/>
      <c r="P640" s="12"/>
      <c r="Q640" s="12"/>
      <c r="R640" s="12"/>
      <c r="S640" s="12"/>
      <c r="T640" s="12"/>
      <c r="U640" s="12"/>
      <c r="V640" s="12"/>
      <c r="W640" s="12"/>
      <c r="X640" s="12"/>
      <c r="Y640" s="12"/>
      <c r="Z640" s="12"/>
      <c r="AA640" s="12"/>
      <c r="AB640" s="12"/>
      <c r="AC640" s="12"/>
      <c r="AD640" s="12"/>
      <c r="AE640" s="12"/>
      <c r="AF640" s="12"/>
      <c r="AG640" s="12"/>
      <c r="AH640" s="12"/>
      <c r="AI640" s="12"/>
      <c r="AJ640" s="12"/>
      <c r="AK640" s="12"/>
      <c r="AL640" s="12"/>
      <c r="AM640" s="12"/>
      <c r="AN640" s="12"/>
      <c r="AO640" s="12"/>
      <c r="AP640" s="12"/>
      <c r="AQ640" s="12"/>
      <c r="AR640" s="12"/>
      <c r="AS640" s="12"/>
      <c r="AT640" s="12"/>
      <c r="AU640" s="12"/>
      <c r="AV640" s="12"/>
      <c r="AW640" s="12"/>
      <c r="AX640" s="12"/>
      <c r="AY640" s="12"/>
      <c r="AZ640" s="12"/>
      <c r="BA640" s="12"/>
      <c r="BB640" s="12"/>
      <c r="BC640" s="12"/>
      <c r="BD640" s="12"/>
      <c r="BE640" s="12"/>
      <c r="BF640" s="12"/>
      <c r="BG640" s="12"/>
      <c r="BH640" s="12"/>
      <c r="BI640" s="12"/>
      <c r="BJ640" s="12"/>
      <c r="BK640" s="12"/>
      <c r="BL640" s="12"/>
      <c r="BM640" s="12"/>
      <c r="BN640" s="12"/>
      <c r="BO640" s="12"/>
      <c r="BP640" s="12"/>
      <c r="BQ640" s="12"/>
      <c r="BR640" s="12"/>
      <c r="BS640" s="12"/>
      <c r="BT640" s="12"/>
      <c r="BU640" s="12"/>
      <c r="BV640" s="12"/>
      <c r="BW640" s="12"/>
      <c r="BX640" s="12"/>
      <c r="BY640" s="12"/>
      <c r="BZ640" s="12"/>
      <c r="CA640" s="12"/>
      <c r="CB640" s="12"/>
      <c r="CC640" s="12"/>
    </row>
    <row r="641" spans="1:81" ht="15.75" x14ac:dyDescent="0.25">
      <c r="A641" s="20"/>
      <c r="B641" s="29"/>
      <c r="C641" s="29"/>
      <c r="D641" s="29"/>
      <c r="E641" s="29"/>
      <c r="F641" s="26"/>
      <c r="G641" s="13"/>
      <c r="H641" s="20"/>
      <c r="I641" s="22"/>
      <c r="J641" s="22"/>
      <c r="K641" s="22"/>
      <c r="L641" s="22"/>
      <c r="M641" s="24"/>
      <c r="N641" s="22"/>
      <c r="O641" s="20"/>
      <c r="P641" s="12"/>
      <c r="Q641" s="12"/>
      <c r="R641" s="12"/>
      <c r="S641" s="12"/>
      <c r="T641" s="12"/>
      <c r="U641" s="12"/>
      <c r="V641" s="12"/>
      <c r="W641" s="12"/>
      <c r="X641" s="12"/>
      <c r="Y641" s="12"/>
      <c r="Z641" s="12"/>
      <c r="AA641" s="12"/>
      <c r="AB641" s="12"/>
      <c r="AC641" s="12"/>
      <c r="AD641" s="12"/>
      <c r="AE641" s="12"/>
      <c r="AF641" s="12"/>
      <c r="AG641" s="12"/>
      <c r="AH641" s="12"/>
      <c r="AI641" s="12"/>
      <c r="AJ641" s="12"/>
      <c r="AK641" s="12"/>
      <c r="AL641" s="12"/>
      <c r="AM641" s="12"/>
      <c r="AN641" s="12"/>
      <c r="AO641" s="12"/>
      <c r="AP641" s="12"/>
      <c r="AQ641" s="12"/>
      <c r="AR641" s="12"/>
      <c r="AS641" s="12"/>
      <c r="AT641" s="12"/>
      <c r="AU641" s="12"/>
      <c r="AV641" s="12"/>
      <c r="AW641" s="12"/>
      <c r="AX641" s="12"/>
      <c r="AY641" s="12"/>
      <c r="AZ641" s="12"/>
      <c r="BA641" s="12"/>
      <c r="BB641" s="12"/>
      <c r="BC641" s="12"/>
      <c r="BD641" s="12"/>
      <c r="BE641" s="12"/>
      <c r="BF641" s="12"/>
      <c r="BG641" s="12"/>
      <c r="BH641" s="12"/>
      <c r="BI641" s="12"/>
      <c r="BJ641" s="12"/>
      <c r="BK641" s="12"/>
      <c r="BL641" s="12"/>
      <c r="BM641" s="12"/>
      <c r="BN641" s="12"/>
      <c r="BO641" s="12"/>
      <c r="BP641" s="12"/>
      <c r="BQ641" s="12"/>
      <c r="BR641" s="12"/>
      <c r="BS641" s="12"/>
      <c r="BT641" s="12"/>
      <c r="BU641" s="12"/>
      <c r="BV641" s="12"/>
      <c r="BW641" s="12"/>
      <c r="BX641" s="12"/>
      <c r="BY641" s="12"/>
      <c r="BZ641" s="12"/>
      <c r="CA641" s="12"/>
      <c r="CB641" s="12"/>
      <c r="CC641" s="12"/>
    </row>
    <row r="642" spans="1:81" ht="15.75" x14ac:dyDescent="0.25">
      <c r="A642" s="20"/>
      <c r="B642" s="29"/>
      <c r="C642" s="29"/>
      <c r="D642" s="29"/>
      <c r="E642" s="29"/>
      <c r="F642" s="26"/>
      <c r="G642" s="13"/>
      <c r="H642" s="20"/>
      <c r="I642" s="22"/>
      <c r="J642" s="22"/>
      <c r="K642" s="22"/>
      <c r="L642" s="22"/>
      <c r="M642" s="24"/>
      <c r="N642" s="22"/>
      <c r="O642" s="20"/>
      <c r="P642" s="12"/>
      <c r="Q642" s="12"/>
      <c r="R642" s="12"/>
      <c r="S642" s="12"/>
      <c r="T642" s="12"/>
      <c r="U642" s="12"/>
      <c r="V642" s="12"/>
      <c r="W642" s="12"/>
      <c r="X642" s="12"/>
      <c r="Y642" s="12"/>
      <c r="Z642" s="12"/>
      <c r="AA642" s="12"/>
      <c r="AB642" s="12"/>
      <c r="AC642" s="12"/>
      <c r="AD642" s="12"/>
      <c r="AE642" s="12"/>
      <c r="AF642" s="12"/>
      <c r="AG642" s="12"/>
      <c r="AH642" s="12"/>
      <c r="AI642" s="12"/>
      <c r="AJ642" s="12"/>
      <c r="AK642" s="12"/>
      <c r="AL642" s="12"/>
      <c r="AM642" s="12"/>
      <c r="AN642" s="12"/>
      <c r="AO642" s="12"/>
      <c r="AP642" s="12"/>
      <c r="AQ642" s="12"/>
      <c r="AR642" s="12"/>
      <c r="AS642" s="12"/>
      <c r="AT642" s="12"/>
      <c r="AU642" s="12"/>
      <c r="AV642" s="12"/>
      <c r="AW642" s="12"/>
      <c r="AX642" s="12"/>
      <c r="AY642" s="12"/>
      <c r="AZ642" s="12"/>
      <c r="BA642" s="12"/>
      <c r="BB642" s="12"/>
      <c r="BC642" s="12"/>
      <c r="BD642" s="12"/>
      <c r="BE642" s="12"/>
      <c r="BF642" s="12"/>
      <c r="BG642" s="12"/>
      <c r="BH642" s="12"/>
      <c r="BI642" s="12"/>
      <c r="BJ642" s="12"/>
      <c r="BK642" s="12"/>
      <c r="BL642" s="12"/>
      <c r="BM642" s="12"/>
      <c r="BN642" s="12"/>
      <c r="BO642" s="12"/>
      <c r="BP642" s="12"/>
      <c r="BQ642" s="12"/>
      <c r="BR642" s="12"/>
      <c r="BS642" s="12"/>
      <c r="BT642" s="12"/>
      <c r="BU642" s="12"/>
      <c r="BV642" s="12"/>
      <c r="BW642" s="12"/>
      <c r="BX642" s="12"/>
      <c r="BY642" s="12"/>
      <c r="BZ642" s="12"/>
      <c r="CA642" s="12"/>
      <c r="CB642" s="12"/>
      <c r="CC642" s="12"/>
    </row>
    <row r="643" spans="1:81" ht="15.75" x14ac:dyDescent="0.25">
      <c r="A643" s="20"/>
      <c r="B643" s="29"/>
      <c r="C643" s="29"/>
      <c r="D643" s="29"/>
      <c r="E643" s="29"/>
      <c r="F643" s="26"/>
      <c r="G643" s="13"/>
      <c r="H643" s="20"/>
      <c r="I643" s="22"/>
      <c r="J643" s="22"/>
      <c r="K643" s="22"/>
      <c r="L643" s="22"/>
      <c r="M643" s="24"/>
      <c r="N643" s="22"/>
      <c r="O643" s="20"/>
      <c r="P643" s="12"/>
      <c r="Q643" s="12"/>
      <c r="R643" s="12"/>
      <c r="S643" s="12"/>
      <c r="T643" s="12"/>
      <c r="U643" s="12"/>
      <c r="V643" s="12"/>
      <c r="W643" s="12"/>
      <c r="X643" s="12"/>
      <c r="Y643" s="12"/>
      <c r="Z643" s="12"/>
      <c r="AA643" s="12"/>
      <c r="AB643" s="12"/>
      <c r="AC643" s="12"/>
      <c r="AD643" s="12"/>
      <c r="AE643" s="12"/>
      <c r="AF643" s="12"/>
      <c r="AG643" s="12"/>
      <c r="AH643" s="12"/>
      <c r="AI643" s="12"/>
      <c r="AJ643" s="12"/>
      <c r="AK643" s="12"/>
      <c r="AL643" s="12"/>
      <c r="AM643" s="12"/>
      <c r="AN643" s="12"/>
      <c r="AO643" s="12"/>
      <c r="AP643" s="12"/>
      <c r="AQ643" s="12"/>
      <c r="AR643" s="12"/>
      <c r="AS643" s="12"/>
      <c r="AT643" s="12"/>
      <c r="AU643" s="12"/>
      <c r="AV643" s="12"/>
      <c r="AW643" s="12"/>
      <c r="AX643" s="12"/>
      <c r="AY643" s="12"/>
      <c r="AZ643" s="12"/>
      <c r="BA643" s="12"/>
      <c r="BB643" s="12"/>
      <c r="BC643" s="12"/>
      <c r="BD643" s="12"/>
      <c r="BE643" s="12"/>
      <c r="BF643" s="12"/>
      <c r="BG643" s="12"/>
      <c r="BH643" s="12"/>
      <c r="BI643" s="12"/>
      <c r="BJ643" s="12"/>
      <c r="BK643" s="12"/>
      <c r="BL643" s="12"/>
      <c r="BM643" s="12"/>
      <c r="BN643" s="12"/>
      <c r="BO643" s="12"/>
      <c r="BP643" s="12"/>
      <c r="BQ643" s="12"/>
      <c r="BR643" s="12"/>
      <c r="BS643" s="12"/>
      <c r="BT643" s="12"/>
      <c r="BU643" s="12"/>
      <c r="BV643" s="12"/>
      <c r="BW643" s="12"/>
      <c r="BX643" s="12"/>
      <c r="BY643" s="12"/>
      <c r="BZ643" s="12"/>
      <c r="CA643" s="12"/>
      <c r="CB643" s="12"/>
      <c r="CC643" s="12"/>
    </row>
    <row r="644" spans="1:81" ht="15.75" x14ac:dyDescent="0.25">
      <c r="A644" s="20"/>
      <c r="B644" s="29"/>
      <c r="C644" s="29"/>
      <c r="D644" s="29"/>
      <c r="E644" s="29"/>
      <c r="F644" s="26"/>
      <c r="G644" s="13"/>
      <c r="H644" s="20"/>
      <c r="I644" s="22"/>
      <c r="J644" s="22"/>
      <c r="K644" s="22"/>
      <c r="L644" s="22"/>
      <c r="M644" s="24"/>
      <c r="N644" s="22"/>
      <c r="O644" s="20"/>
      <c r="P644" s="12"/>
      <c r="Q644" s="12"/>
      <c r="R644" s="12"/>
      <c r="S644" s="12"/>
      <c r="T644" s="12"/>
      <c r="U644" s="12"/>
      <c r="V644" s="12"/>
      <c r="W644" s="12"/>
      <c r="X644" s="12"/>
      <c r="Y644" s="12"/>
      <c r="Z644" s="12"/>
      <c r="AA644" s="12"/>
      <c r="AB644" s="12"/>
      <c r="AC644" s="12"/>
      <c r="AD644" s="12"/>
      <c r="AE644" s="12"/>
      <c r="AF644" s="12"/>
      <c r="AG644" s="12"/>
      <c r="AH644" s="12"/>
      <c r="AI644" s="12"/>
      <c r="AJ644" s="12"/>
      <c r="AK644" s="12"/>
      <c r="AL644" s="12"/>
      <c r="AM644" s="12"/>
      <c r="AN644" s="12"/>
      <c r="AO644" s="12"/>
      <c r="AP644" s="12"/>
      <c r="AQ644" s="12"/>
      <c r="AR644" s="12"/>
      <c r="AS644" s="12"/>
      <c r="AT644" s="12"/>
      <c r="AU644" s="12"/>
      <c r="AV644" s="12"/>
      <c r="AW644" s="12"/>
      <c r="AX644" s="12"/>
      <c r="AY644" s="12"/>
      <c r="AZ644" s="12"/>
      <c r="BA644" s="12"/>
      <c r="BB644" s="12"/>
      <c r="BC644" s="12"/>
      <c r="BD644" s="12"/>
      <c r="BE644" s="12"/>
      <c r="BF644" s="12"/>
      <c r="BG644" s="12"/>
      <c r="BH644" s="12"/>
      <c r="BI644" s="12"/>
      <c r="BJ644" s="12"/>
      <c r="BK644" s="12"/>
      <c r="BL644" s="12"/>
      <c r="BM644" s="12"/>
      <c r="BN644" s="12"/>
      <c r="BO644" s="12"/>
      <c r="BP644" s="12"/>
      <c r="BQ644" s="12"/>
      <c r="BR644" s="12"/>
      <c r="BS644" s="12"/>
      <c r="BT644" s="12"/>
      <c r="BU644" s="12"/>
      <c r="BV644" s="12"/>
      <c r="BW644" s="12"/>
      <c r="BX644" s="12"/>
      <c r="BY644" s="12"/>
      <c r="BZ644" s="12"/>
      <c r="CA644" s="12"/>
      <c r="CB644" s="12"/>
      <c r="CC644" s="12"/>
    </row>
    <row r="645" spans="1:81" ht="15.75" x14ac:dyDescent="0.25">
      <c r="A645" s="20"/>
      <c r="B645" s="29"/>
      <c r="C645" s="29"/>
      <c r="D645" s="29"/>
      <c r="E645" s="29"/>
      <c r="F645" s="26"/>
      <c r="G645" s="13"/>
      <c r="H645" s="20"/>
      <c r="I645" s="22"/>
      <c r="J645" s="22"/>
      <c r="K645" s="22"/>
      <c r="L645" s="22"/>
      <c r="M645" s="24"/>
      <c r="N645" s="22"/>
      <c r="O645" s="20"/>
      <c r="P645" s="12"/>
      <c r="Q645" s="12"/>
      <c r="R645" s="12"/>
      <c r="S645" s="12"/>
      <c r="T645" s="12"/>
      <c r="U645" s="12"/>
      <c r="V645" s="12"/>
      <c r="W645" s="12"/>
      <c r="X645" s="12"/>
      <c r="Y645" s="12"/>
      <c r="Z645" s="12"/>
      <c r="AA645" s="12"/>
      <c r="AB645" s="12"/>
      <c r="AC645" s="12"/>
      <c r="AD645" s="12"/>
      <c r="AE645" s="12"/>
      <c r="AF645" s="12"/>
      <c r="AG645" s="12"/>
      <c r="AH645" s="12"/>
      <c r="AI645" s="12"/>
      <c r="AJ645" s="12"/>
      <c r="AK645" s="12"/>
      <c r="AL645" s="12"/>
      <c r="AM645" s="12"/>
      <c r="AN645" s="12"/>
      <c r="AO645" s="12"/>
      <c r="AP645" s="12"/>
      <c r="AQ645" s="12"/>
      <c r="AR645" s="12"/>
      <c r="AS645" s="12"/>
      <c r="AT645" s="12"/>
      <c r="AU645" s="12"/>
      <c r="AV645" s="12"/>
      <c r="AW645" s="12"/>
      <c r="AX645" s="12"/>
      <c r="AY645" s="12"/>
      <c r="AZ645" s="12"/>
      <c r="BA645" s="12"/>
      <c r="BB645" s="12"/>
      <c r="BC645" s="12"/>
      <c r="BD645" s="12"/>
      <c r="BE645" s="12"/>
      <c r="BF645" s="12"/>
      <c r="BG645" s="12"/>
      <c r="BH645" s="12"/>
      <c r="BI645" s="12"/>
      <c r="BJ645" s="12"/>
      <c r="BK645" s="12"/>
      <c r="BL645" s="12"/>
      <c r="BM645" s="12"/>
      <c r="BN645" s="12"/>
      <c r="BO645" s="12"/>
      <c r="BP645" s="12"/>
      <c r="BQ645" s="12"/>
      <c r="BR645" s="12"/>
      <c r="BS645" s="12"/>
      <c r="BT645" s="12"/>
      <c r="BU645" s="12"/>
      <c r="BV645" s="12"/>
      <c r="BW645" s="12"/>
      <c r="BX645" s="12"/>
      <c r="BY645" s="12"/>
      <c r="BZ645" s="12"/>
      <c r="CA645" s="12"/>
      <c r="CB645" s="12"/>
      <c r="CC645" s="12"/>
    </row>
    <row r="646" spans="1:81" ht="15.75" x14ac:dyDescent="0.25">
      <c r="A646" s="20"/>
      <c r="B646" s="29"/>
      <c r="C646" s="29"/>
      <c r="D646" s="29"/>
      <c r="E646" s="29"/>
      <c r="F646" s="26"/>
      <c r="G646" s="13"/>
      <c r="H646" s="20"/>
      <c r="I646" s="22"/>
      <c r="J646" s="22"/>
      <c r="K646" s="22"/>
      <c r="L646" s="22"/>
      <c r="M646" s="24"/>
      <c r="N646" s="22"/>
      <c r="O646" s="20"/>
      <c r="P646" s="12"/>
      <c r="Q646" s="12"/>
      <c r="R646" s="12"/>
      <c r="S646" s="12"/>
      <c r="T646" s="12"/>
      <c r="U646" s="12"/>
      <c r="V646" s="12"/>
      <c r="W646" s="12"/>
      <c r="X646" s="12"/>
      <c r="Y646" s="12"/>
      <c r="Z646" s="12"/>
      <c r="AA646" s="12"/>
      <c r="AB646" s="12"/>
      <c r="AC646" s="12"/>
      <c r="AD646" s="12"/>
      <c r="AE646" s="12"/>
      <c r="AF646" s="12"/>
      <c r="AG646" s="12"/>
      <c r="AH646" s="12"/>
      <c r="AI646" s="12"/>
      <c r="AJ646" s="12"/>
      <c r="AK646" s="12"/>
      <c r="AL646" s="12"/>
      <c r="AM646" s="12"/>
      <c r="AN646" s="12"/>
      <c r="AO646" s="12"/>
      <c r="AP646" s="12"/>
      <c r="AQ646" s="12"/>
      <c r="AR646" s="12"/>
      <c r="AS646" s="12"/>
      <c r="AT646" s="12"/>
      <c r="AU646" s="12"/>
      <c r="AV646" s="12"/>
      <c r="AW646" s="12"/>
      <c r="AX646" s="12"/>
      <c r="AY646" s="12"/>
      <c r="AZ646" s="12"/>
      <c r="BA646" s="12"/>
      <c r="BB646" s="12"/>
      <c r="BC646" s="12"/>
      <c r="BD646" s="12"/>
      <c r="BE646" s="12"/>
      <c r="BF646" s="12"/>
      <c r="BG646" s="12"/>
      <c r="BH646" s="12"/>
      <c r="BI646" s="12"/>
      <c r="BJ646" s="12"/>
      <c r="BK646" s="12"/>
      <c r="BL646" s="12"/>
      <c r="BM646" s="12"/>
      <c r="BN646" s="12"/>
      <c r="BO646" s="12"/>
      <c r="BP646" s="12"/>
      <c r="BQ646" s="12"/>
      <c r="BR646" s="12"/>
      <c r="BS646" s="12"/>
      <c r="BT646" s="12"/>
      <c r="BU646" s="12"/>
      <c r="BV646" s="12"/>
      <c r="BW646" s="12"/>
      <c r="BX646" s="12"/>
      <c r="BY646" s="12"/>
      <c r="BZ646" s="12"/>
      <c r="CA646" s="12"/>
      <c r="CB646" s="12"/>
      <c r="CC646" s="12"/>
    </row>
    <row r="647" spans="1:81" ht="15.75" x14ac:dyDescent="0.25">
      <c r="A647" s="20"/>
      <c r="B647" s="29"/>
      <c r="C647" s="29"/>
      <c r="D647" s="29"/>
      <c r="E647" s="29"/>
      <c r="F647" s="26"/>
      <c r="G647" s="13"/>
      <c r="H647" s="20"/>
      <c r="I647" s="22"/>
      <c r="J647" s="22"/>
      <c r="K647" s="22"/>
      <c r="L647" s="22"/>
      <c r="M647" s="24"/>
      <c r="N647" s="22"/>
      <c r="O647" s="20"/>
      <c r="P647" s="12"/>
      <c r="Q647" s="12"/>
      <c r="R647" s="12"/>
      <c r="S647" s="12"/>
      <c r="T647" s="12"/>
      <c r="U647" s="12"/>
      <c r="V647" s="12"/>
      <c r="W647" s="12"/>
      <c r="X647" s="12"/>
      <c r="Y647" s="12"/>
      <c r="Z647" s="12"/>
      <c r="AA647" s="12"/>
      <c r="AB647" s="12"/>
      <c r="AC647" s="12"/>
      <c r="AD647" s="12"/>
      <c r="AE647" s="12"/>
      <c r="AF647" s="12"/>
      <c r="AG647" s="12"/>
      <c r="AH647" s="12"/>
      <c r="AI647" s="12"/>
      <c r="AJ647" s="12"/>
      <c r="AK647" s="12"/>
      <c r="AL647" s="12"/>
      <c r="AM647" s="12"/>
      <c r="AN647" s="12"/>
      <c r="AO647" s="12"/>
      <c r="AP647" s="12"/>
      <c r="AQ647" s="12"/>
      <c r="AR647" s="12"/>
      <c r="AS647" s="12"/>
      <c r="AT647" s="12"/>
      <c r="AU647" s="12"/>
      <c r="AV647" s="12"/>
      <c r="AW647" s="12"/>
      <c r="AX647" s="12"/>
      <c r="AY647" s="12"/>
      <c r="AZ647" s="12"/>
      <c r="BA647" s="12"/>
      <c r="BB647" s="12"/>
      <c r="BC647" s="12"/>
      <c r="BD647" s="12"/>
      <c r="BE647" s="12"/>
      <c r="BF647" s="12"/>
      <c r="BG647" s="12"/>
      <c r="BH647" s="12"/>
      <c r="BI647" s="12"/>
      <c r="BJ647" s="12"/>
      <c r="BK647" s="12"/>
      <c r="BL647" s="12"/>
      <c r="BM647" s="12"/>
      <c r="BN647" s="12"/>
      <c r="BO647" s="12"/>
      <c r="BP647" s="12"/>
      <c r="BQ647" s="12"/>
      <c r="BR647" s="12"/>
      <c r="BS647" s="12"/>
      <c r="BT647" s="12"/>
      <c r="BU647" s="12"/>
      <c r="BV647" s="12"/>
      <c r="BW647" s="12"/>
      <c r="BX647" s="12"/>
      <c r="BY647" s="12"/>
      <c r="BZ647" s="12"/>
      <c r="CA647" s="12"/>
      <c r="CB647" s="12"/>
      <c r="CC647" s="12"/>
    </row>
    <row r="648" spans="1:81" ht="15.75" x14ac:dyDescent="0.25">
      <c r="A648" s="20"/>
      <c r="B648" s="29"/>
      <c r="C648" s="29"/>
      <c r="D648" s="29"/>
      <c r="E648" s="29"/>
      <c r="F648" s="26"/>
      <c r="G648" s="13"/>
      <c r="H648" s="20"/>
      <c r="I648" s="22"/>
      <c r="J648" s="22"/>
      <c r="K648" s="22"/>
      <c r="L648" s="22"/>
      <c r="M648" s="24"/>
      <c r="N648" s="22"/>
      <c r="O648" s="20"/>
      <c r="P648" s="12"/>
      <c r="Q648" s="12"/>
      <c r="R648" s="12"/>
      <c r="S648" s="12"/>
      <c r="T648" s="12"/>
      <c r="U648" s="12"/>
      <c r="V648" s="12"/>
      <c r="W648" s="12"/>
      <c r="X648" s="12"/>
      <c r="Y648" s="12"/>
      <c r="Z648" s="12"/>
      <c r="AA648" s="12"/>
      <c r="AB648" s="12"/>
      <c r="AC648" s="12"/>
      <c r="AD648" s="12"/>
      <c r="AE648" s="12"/>
      <c r="AF648" s="12"/>
      <c r="AG648" s="12"/>
      <c r="AH648" s="12"/>
      <c r="AI648" s="12"/>
      <c r="AJ648" s="12"/>
      <c r="AK648" s="12"/>
      <c r="AL648" s="12"/>
      <c r="AM648" s="12"/>
      <c r="AN648" s="12"/>
      <c r="AO648" s="12"/>
      <c r="AP648" s="12"/>
      <c r="AQ648" s="12"/>
      <c r="AR648" s="12"/>
      <c r="AS648" s="12"/>
      <c r="AT648" s="12"/>
      <c r="AU648" s="12"/>
      <c r="AV648" s="12"/>
      <c r="AW648" s="12"/>
      <c r="AX648" s="12"/>
      <c r="AY648" s="12"/>
      <c r="AZ648" s="12"/>
      <c r="BA648" s="12"/>
      <c r="BB648" s="12"/>
      <c r="BC648" s="12"/>
      <c r="BD648" s="12"/>
      <c r="BE648" s="12"/>
      <c r="BF648" s="12"/>
      <c r="BG648" s="12"/>
      <c r="BH648" s="12"/>
      <c r="BI648" s="12"/>
      <c r="BJ648" s="12"/>
      <c r="BK648" s="12"/>
      <c r="BL648" s="12"/>
      <c r="BM648" s="12"/>
      <c r="BN648" s="12"/>
      <c r="BO648" s="12"/>
      <c r="BP648" s="12"/>
      <c r="BQ648" s="12"/>
      <c r="BR648" s="12"/>
      <c r="BS648" s="12"/>
      <c r="BT648" s="12"/>
      <c r="BU648" s="12"/>
      <c r="BV648" s="12"/>
      <c r="BW648" s="12"/>
      <c r="BX648" s="12"/>
      <c r="BY648" s="12"/>
      <c r="BZ648" s="12"/>
      <c r="CA648" s="12"/>
      <c r="CB648" s="12"/>
      <c r="CC648" s="12"/>
    </row>
    <row r="649" spans="1:81" ht="15.75" x14ac:dyDescent="0.25">
      <c r="A649" s="20"/>
      <c r="B649" s="29"/>
      <c r="C649" s="29"/>
      <c r="D649" s="29"/>
      <c r="E649" s="29"/>
      <c r="F649" s="26"/>
      <c r="G649" s="13"/>
      <c r="H649" s="20"/>
      <c r="I649" s="22"/>
      <c r="J649" s="22"/>
      <c r="K649" s="22"/>
      <c r="L649" s="22"/>
      <c r="M649" s="24"/>
      <c r="N649" s="22"/>
      <c r="O649" s="20"/>
      <c r="P649" s="12"/>
      <c r="Q649" s="12"/>
      <c r="R649" s="12"/>
      <c r="S649" s="12"/>
      <c r="T649" s="12"/>
      <c r="U649" s="12"/>
      <c r="V649" s="12"/>
      <c r="W649" s="12"/>
      <c r="X649" s="12"/>
      <c r="Y649" s="12"/>
      <c r="Z649" s="12"/>
      <c r="AA649" s="12"/>
      <c r="AB649" s="12"/>
      <c r="AC649" s="12"/>
      <c r="AD649" s="12"/>
      <c r="AE649" s="12"/>
      <c r="AF649" s="12"/>
      <c r="AG649" s="12"/>
      <c r="AH649" s="12"/>
      <c r="AI649" s="12"/>
      <c r="AJ649" s="12"/>
      <c r="AK649" s="12"/>
      <c r="AL649" s="12"/>
      <c r="AM649" s="12"/>
      <c r="AN649" s="12"/>
      <c r="AO649" s="12"/>
      <c r="AP649" s="12"/>
      <c r="AQ649" s="12"/>
      <c r="AR649" s="12"/>
      <c r="AS649" s="12"/>
      <c r="AT649" s="12"/>
      <c r="AU649" s="12"/>
      <c r="AV649" s="12"/>
      <c r="AW649" s="12"/>
      <c r="AX649" s="12"/>
      <c r="AY649" s="12"/>
      <c r="AZ649" s="12"/>
      <c r="BA649" s="12"/>
      <c r="BB649" s="12"/>
      <c r="BC649" s="12"/>
      <c r="BD649" s="12"/>
      <c r="BE649" s="12"/>
      <c r="BF649" s="12"/>
      <c r="BG649" s="12"/>
      <c r="BH649" s="12"/>
      <c r="BI649" s="12"/>
      <c r="BJ649" s="12"/>
      <c r="BK649" s="12"/>
      <c r="BL649" s="12"/>
      <c r="BM649" s="12"/>
      <c r="BN649" s="12"/>
      <c r="BO649" s="12"/>
      <c r="BP649" s="12"/>
      <c r="BQ649" s="12"/>
      <c r="BR649" s="12"/>
      <c r="BS649" s="12"/>
      <c r="BT649" s="12"/>
      <c r="BU649" s="12"/>
      <c r="BV649" s="12"/>
      <c r="BW649" s="12"/>
      <c r="BX649" s="12"/>
      <c r="BY649" s="12"/>
      <c r="BZ649" s="12"/>
      <c r="CA649" s="12"/>
      <c r="CB649" s="12"/>
      <c r="CC649" s="12"/>
    </row>
    <row r="650" spans="1:81" ht="15.75" x14ac:dyDescent="0.25">
      <c r="A650" s="20"/>
      <c r="B650" s="29"/>
      <c r="C650" s="29"/>
      <c r="D650" s="29"/>
      <c r="E650" s="29"/>
      <c r="F650" s="26"/>
      <c r="G650" s="13"/>
      <c r="H650" s="20"/>
      <c r="I650" s="22"/>
      <c r="J650" s="22"/>
      <c r="K650" s="22"/>
      <c r="L650" s="22"/>
      <c r="M650" s="24"/>
      <c r="N650" s="22"/>
      <c r="O650" s="20"/>
      <c r="P650" s="12"/>
      <c r="Q650" s="12"/>
      <c r="R650" s="12"/>
      <c r="S650" s="12"/>
      <c r="T650" s="12"/>
      <c r="U650" s="12"/>
      <c r="V650" s="12"/>
      <c r="W650" s="12"/>
      <c r="X650" s="12"/>
      <c r="Y650" s="12"/>
      <c r="Z650" s="12"/>
      <c r="AA650" s="12"/>
      <c r="AB650" s="12"/>
      <c r="AC650" s="12"/>
      <c r="AD650" s="12"/>
      <c r="AE650" s="12"/>
      <c r="AF650" s="12"/>
      <c r="AG650" s="12"/>
      <c r="AH650" s="12"/>
      <c r="AI650" s="12"/>
      <c r="AJ650" s="12"/>
      <c r="AK650" s="12"/>
      <c r="AL650" s="12"/>
      <c r="AM650" s="12"/>
      <c r="AN650" s="12"/>
      <c r="AO650" s="12"/>
      <c r="AP650" s="12"/>
      <c r="AQ650" s="12"/>
      <c r="AR650" s="12"/>
      <c r="AS650" s="12"/>
      <c r="AT650" s="12"/>
      <c r="AU650" s="12"/>
      <c r="AV650" s="12"/>
      <c r="AW650" s="12"/>
      <c r="AX650" s="12"/>
      <c r="AY650" s="12"/>
      <c r="AZ650" s="12"/>
      <c r="BA650" s="12"/>
      <c r="BB650" s="12"/>
      <c r="BC650" s="12"/>
      <c r="BD650" s="12"/>
      <c r="BE650" s="12"/>
      <c r="BF650" s="12"/>
      <c r="BG650" s="12"/>
      <c r="BH650" s="12"/>
      <c r="BI650" s="12"/>
      <c r="BJ650" s="12"/>
      <c r="BK650" s="12"/>
      <c r="BL650" s="12"/>
      <c r="BM650" s="12"/>
      <c r="BN650" s="12"/>
      <c r="BO650" s="12"/>
      <c r="BP650" s="12"/>
      <c r="BQ650" s="12"/>
      <c r="BR650" s="12"/>
      <c r="BS650" s="12"/>
      <c r="BT650" s="12"/>
      <c r="BU650" s="12"/>
      <c r="BV650" s="12"/>
      <c r="BW650" s="12"/>
      <c r="BX650" s="12"/>
      <c r="BY650" s="12"/>
      <c r="BZ650" s="12"/>
      <c r="CA650" s="12"/>
      <c r="CB650" s="12"/>
      <c r="CC650" s="12"/>
    </row>
    <row r="651" spans="1:81" ht="15.75" x14ac:dyDescent="0.25">
      <c r="A651" s="20"/>
      <c r="B651" s="29"/>
      <c r="C651" s="29"/>
      <c r="D651" s="29"/>
      <c r="E651" s="29"/>
      <c r="F651" s="26"/>
      <c r="G651" s="13"/>
      <c r="H651" s="20"/>
      <c r="I651" s="22"/>
      <c r="J651" s="22"/>
      <c r="K651" s="22"/>
      <c r="L651" s="22"/>
      <c r="M651" s="24"/>
      <c r="N651" s="22"/>
      <c r="O651" s="20"/>
      <c r="P651" s="12"/>
      <c r="Q651" s="12"/>
      <c r="R651" s="12"/>
      <c r="S651" s="12"/>
      <c r="T651" s="12"/>
      <c r="U651" s="12"/>
      <c r="V651" s="12"/>
      <c r="W651" s="12"/>
      <c r="X651" s="12"/>
      <c r="Y651" s="12"/>
      <c r="Z651" s="12"/>
      <c r="AA651" s="12"/>
      <c r="AB651" s="12"/>
      <c r="AC651" s="12"/>
      <c r="AD651" s="12"/>
      <c r="AE651" s="12"/>
      <c r="AF651" s="12"/>
      <c r="AG651" s="12"/>
      <c r="AH651" s="12"/>
      <c r="AI651" s="12"/>
      <c r="AJ651" s="12"/>
      <c r="AK651" s="12"/>
      <c r="AL651" s="12"/>
      <c r="AM651" s="12"/>
      <c r="AN651" s="12"/>
      <c r="AO651" s="12"/>
      <c r="AP651" s="12"/>
      <c r="AQ651" s="12"/>
      <c r="AR651" s="12"/>
      <c r="AS651" s="12"/>
      <c r="AT651" s="12"/>
      <c r="AU651" s="12"/>
      <c r="AV651" s="12"/>
      <c r="AW651" s="12"/>
      <c r="AX651" s="12"/>
      <c r="AY651" s="12"/>
      <c r="AZ651" s="12"/>
      <c r="BA651" s="12"/>
      <c r="BB651" s="12"/>
      <c r="BC651" s="12"/>
      <c r="BD651" s="12"/>
      <c r="BE651" s="12"/>
      <c r="BF651" s="12"/>
      <c r="BG651" s="12"/>
      <c r="BH651" s="12"/>
      <c r="BI651" s="12"/>
      <c r="BJ651" s="12"/>
      <c r="BK651" s="12"/>
      <c r="BL651" s="12"/>
      <c r="BM651" s="12"/>
      <c r="BN651" s="12"/>
      <c r="BO651" s="12"/>
      <c r="BP651" s="12"/>
      <c r="BQ651" s="12"/>
      <c r="BR651" s="12"/>
      <c r="BS651" s="12"/>
      <c r="BT651" s="12"/>
      <c r="BU651" s="12"/>
      <c r="BV651" s="12"/>
      <c r="BW651" s="12"/>
      <c r="BX651" s="12"/>
      <c r="BY651" s="12"/>
      <c r="BZ651" s="12"/>
      <c r="CA651" s="12"/>
      <c r="CB651" s="12"/>
      <c r="CC651" s="12"/>
    </row>
    <row r="652" spans="1:81" ht="15.75" x14ac:dyDescent="0.25">
      <c r="A652" s="20"/>
      <c r="B652" s="29"/>
      <c r="C652" s="29"/>
      <c r="D652" s="29"/>
      <c r="E652" s="29"/>
      <c r="F652" s="26"/>
      <c r="G652" s="13"/>
      <c r="H652" s="20"/>
      <c r="I652" s="22"/>
      <c r="J652" s="22"/>
      <c r="K652" s="22"/>
      <c r="L652" s="22"/>
      <c r="M652" s="24"/>
      <c r="N652" s="22"/>
      <c r="O652" s="20"/>
      <c r="P652" s="12"/>
      <c r="Q652" s="12"/>
      <c r="R652" s="12"/>
      <c r="S652" s="12"/>
      <c r="T652" s="12"/>
      <c r="U652" s="12"/>
      <c r="V652" s="12"/>
      <c r="W652" s="12"/>
      <c r="X652" s="12"/>
      <c r="Y652" s="12"/>
      <c r="Z652" s="12"/>
      <c r="AA652" s="12"/>
      <c r="AB652" s="12"/>
      <c r="AC652" s="12"/>
      <c r="AD652" s="12"/>
      <c r="AE652" s="12"/>
      <c r="AF652" s="12"/>
      <c r="AG652" s="12"/>
      <c r="AH652" s="12"/>
      <c r="AI652" s="12"/>
      <c r="AJ652" s="12"/>
      <c r="AK652" s="12"/>
      <c r="AL652" s="12"/>
      <c r="AM652" s="12"/>
      <c r="AN652" s="12"/>
      <c r="AO652" s="12"/>
      <c r="AP652" s="12"/>
      <c r="AQ652" s="12"/>
      <c r="AR652" s="12"/>
      <c r="AS652" s="12"/>
      <c r="AT652" s="12"/>
      <c r="AU652" s="12"/>
      <c r="AV652" s="12"/>
      <c r="AW652" s="12"/>
      <c r="AX652" s="12"/>
      <c r="AY652" s="12"/>
      <c r="AZ652" s="12"/>
      <c r="BA652" s="12"/>
      <c r="BB652" s="12"/>
      <c r="BC652" s="12"/>
      <c r="BD652" s="12"/>
      <c r="BE652" s="12"/>
      <c r="BF652" s="12"/>
      <c r="BG652" s="12"/>
      <c r="BH652" s="12"/>
      <c r="BI652" s="12"/>
      <c r="BJ652" s="12"/>
      <c r="BK652" s="12"/>
      <c r="BL652" s="12"/>
      <c r="BM652" s="12"/>
      <c r="BN652" s="12"/>
      <c r="BO652" s="12"/>
      <c r="BP652" s="12"/>
      <c r="BQ652" s="12"/>
      <c r="BR652" s="12"/>
      <c r="BS652" s="12"/>
      <c r="BT652" s="12"/>
      <c r="BU652" s="12"/>
      <c r="BV652" s="12"/>
      <c r="BW652" s="12"/>
      <c r="BX652" s="12"/>
      <c r="BY652" s="12"/>
      <c r="BZ652" s="12"/>
      <c r="CA652" s="12"/>
      <c r="CB652" s="12"/>
      <c r="CC652" s="12"/>
    </row>
    <row r="653" spans="1:81" ht="15.75" x14ac:dyDescent="0.25">
      <c r="A653" s="20"/>
      <c r="B653" s="29"/>
      <c r="C653" s="29"/>
      <c r="D653" s="29"/>
      <c r="E653" s="29"/>
      <c r="F653" s="26"/>
      <c r="G653" s="13"/>
      <c r="H653" s="20"/>
      <c r="I653" s="22"/>
      <c r="J653" s="22"/>
      <c r="K653" s="22"/>
      <c r="L653" s="22"/>
      <c r="M653" s="24"/>
      <c r="N653" s="22"/>
      <c r="O653" s="20"/>
      <c r="P653" s="12"/>
      <c r="Q653" s="12"/>
      <c r="R653" s="12"/>
      <c r="S653" s="12"/>
      <c r="T653" s="12"/>
      <c r="U653" s="12"/>
      <c r="V653" s="12"/>
      <c r="W653" s="12"/>
      <c r="X653" s="12"/>
      <c r="Y653" s="12"/>
      <c r="Z653" s="12"/>
      <c r="AA653" s="12"/>
      <c r="AB653" s="12"/>
      <c r="AC653" s="12"/>
      <c r="AD653" s="12"/>
      <c r="AE653" s="12"/>
      <c r="AF653" s="12"/>
      <c r="AG653" s="12"/>
      <c r="AH653" s="12"/>
      <c r="AI653" s="12"/>
      <c r="AJ653" s="12"/>
      <c r="AK653" s="12"/>
      <c r="AL653" s="12"/>
      <c r="AM653" s="12"/>
      <c r="AN653" s="12"/>
      <c r="AO653" s="12"/>
      <c r="AP653" s="12"/>
      <c r="AQ653" s="12"/>
      <c r="AR653" s="12"/>
      <c r="AS653" s="12"/>
      <c r="AT653" s="12"/>
      <c r="AU653" s="12"/>
      <c r="AV653" s="12"/>
      <c r="AW653" s="12"/>
      <c r="AX653" s="12"/>
      <c r="AY653" s="12"/>
      <c r="AZ653" s="12"/>
      <c r="BA653" s="12"/>
      <c r="BB653" s="12"/>
      <c r="BC653" s="12"/>
      <c r="BD653" s="12"/>
      <c r="BE653" s="12"/>
      <c r="BF653" s="12"/>
      <c r="BG653" s="12"/>
      <c r="BH653" s="12"/>
      <c r="BI653" s="12"/>
      <c r="BJ653" s="12"/>
      <c r="BK653" s="12"/>
      <c r="BL653" s="12"/>
      <c r="BM653" s="12"/>
      <c r="BN653" s="12"/>
      <c r="BO653" s="12"/>
      <c r="BP653" s="12"/>
      <c r="BQ653" s="12"/>
      <c r="BR653" s="12"/>
      <c r="BS653" s="12"/>
      <c r="BT653" s="12"/>
      <c r="BU653" s="12"/>
      <c r="BV653" s="12"/>
      <c r="BW653" s="12"/>
      <c r="BX653" s="12"/>
      <c r="BY653" s="12"/>
      <c r="BZ653" s="12"/>
      <c r="CA653" s="12"/>
      <c r="CB653" s="12"/>
      <c r="CC653" s="12"/>
    </row>
    <row r="654" spans="1:81" ht="15.75" x14ac:dyDescent="0.25">
      <c r="A654" s="20"/>
      <c r="B654" s="29"/>
      <c r="C654" s="29"/>
      <c r="D654" s="29"/>
      <c r="E654" s="29"/>
      <c r="F654" s="26"/>
      <c r="G654" s="13"/>
      <c r="H654" s="20"/>
      <c r="I654" s="22"/>
      <c r="J654" s="22"/>
      <c r="K654" s="22"/>
      <c r="L654" s="22"/>
      <c r="M654" s="24"/>
      <c r="N654" s="22"/>
      <c r="O654" s="20"/>
      <c r="P654" s="12"/>
      <c r="Q654" s="12"/>
      <c r="R654" s="12"/>
      <c r="S654" s="12"/>
      <c r="T654" s="12"/>
      <c r="U654" s="12"/>
      <c r="V654" s="12"/>
      <c r="W654" s="12"/>
      <c r="X654" s="12"/>
      <c r="Y654" s="12"/>
      <c r="Z654" s="12"/>
      <c r="AA654" s="12"/>
      <c r="AB654" s="12"/>
      <c r="AC654" s="12"/>
      <c r="AD654" s="12"/>
      <c r="AE654" s="12"/>
      <c r="AF654" s="12"/>
      <c r="AG654" s="12"/>
      <c r="AH654" s="12"/>
      <c r="AI654" s="12"/>
      <c r="AJ654" s="12"/>
      <c r="AK654" s="12"/>
      <c r="AL654" s="12"/>
      <c r="AM654" s="12"/>
      <c r="AN654" s="12"/>
      <c r="AO654" s="12"/>
      <c r="AP654" s="12"/>
      <c r="AQ654" s="12"/>
      <c r="AR654" s="12"/>
      <c r="AS654" s="12"/>
      <c r="AT654" s="12"/>
      <c r="AU654" s="12"/>
      <c r="AV654" s="12"/>
      <c r="AW654" s="12"/>
      <c r="AX654" s="12"/>
      <c r="AY654" s="12"/>
      <c r="AZ654" s="12"/>
      <c r="BA654" s="12"/>
      <c r="BB654" s="12"/>
      <c r="BC654" s="12"/>
      <c r="BD654" s="12"/>
      <c r="BE654" s="12"/>
      <c r="BF654" s="12"/>
      <c r="BG654" s="12"/>
      <c r="BH654" s="12"/>
      <c r="BI654" s="12"/>
      <c r="BJ654" s="12"/>
      <c r="BK654" s="12"/>
      <c r="BL654" s="12"/>
      <c r="BM654" s="12"/>
      <c r="BN654" s="12"/>
      <c r="BO654" s="12"/>
      <c r="BP654" s="12"/>
      <c r="BQ654" s="12"/>
      <c r="BR654" s="12"/>
      <c r="BS654" s="12"/>
      <c r="BT654" s="12"/>
      <c r="BU654" s="12"/>
      <c r="BV654" s="12"/>
      <c r="BW654" s="12"/>
      <c r="BX654" s="12"/>
      <c r="BY654" s="12"/>
      <c r="BZ654" s="12"/>
      <c r="CA654" s="12"/>
      <c r="CB654" s="12"/>
      <c r="CC654" s="12"/>
    </row>
    <row r="655" spans="1:81" ht="15.75" x14ac:dyDescent="0.25">
      <c r="A655" s="20"/>
      <c r="B655" s="29"/>
      <c r="C655" s="29"/>
      <c r="D655" s="29"/>
      <c r="E655" s="29"/>
      <c r="F655" s="26"/>
      <c r="G655" s="13"/>
      <c r="H655" s="20"/>
      <c r="I655" s="22"/>
      <c r="J655" s="22"/>
      <c r="K655" s="22"/>
      <c r="L655" s="22"/>
      <c r="M655" s="24"/>
      <c r="N655" s="22"/>
      <c r="O655" s="20"/>
      <c r="P655" s="12"/>
      <c r="Q655" s="12"/>
      <c r="R655" s="12"/>
      <c r="S655" s="12"/>
      <c r="T655" s="12"/>
      <c r="U655" s="12"/>
      <c r="V655" s="12"/>
      <c r="W655" s="12"/>
      <c r="X655" s="12"/>
      <c r="Y655" s="12"/>
      <c r="Z655" s="12"/>
      <c r="AA655" s="12"/>
      <c r="AB655" s="12"/>
      <c r="AC655" s="12"/>
      <c r="AD655" s="12"/>
      <c r="AE655" s="12"/>
      <c r="AF655" s="12"/>
      <c r="AG655" s="12"/>
      <c r="AH655" s="12"/>
      <c r="AI655" s="12"/>
      <c r="AJ655" s="12"/>
      <c r="AK655" s="12"/>
      <c r="AL655" s="12"/>
      <c r="AM655" s="12"/>
      <c r="AN655" s="12"/>
      <c r="AO655" s="12"/>
      <c r="AP655" s="12"/>
      <c r="AQ655" s="12"/>
      <c r="AR655" s="12"/>
      <c r="AS655" s="12"/>
      <c r="AT655" s="12"/>
      <c r="AU655" s="12"/>
      <c r="AV655" s="12"/>
      <c r="AW655" s="12"/>
      <c r="AX655" s="12"/>
      <c r="AY655" s="12"/>
      <c r="AZ655" s="12"/>
      <c r="BA655" s="12"/>
      <c r="BB655" s="12"/>
      <c r="BC655" s="12"/>
      <c r="BD655" s="12"/>
      <c r="BE655" s="12"/>
      <c r="BF655" s="12"/>
      <c r="BG655" s="12"/>
      <c r="BH655" s="12"/>
      <c r="BI655" s="12"/>
      <c r="BJ655" s="12"/>
      <c r="BK655" s="12"/>
      <c r="BL655" s="12"/>
      <c r="BM655" s="12"/>
      <c r="BN655" s="12"/>
      <c r="BO655" s="12"/>
      <c r="BP655" s="12"/>
      <c r="BQ655" s="12"/>
      <c r="BR655" s="12"/>
      <c r="BS655" s="12"/>
      <c r="BT655" s="12"/>
      <c r="BU655" s="12"/>
      <c r="BV655" s="12"/>
      <c r="BW655" s="12"/>
      <c r="BX655" s="12"/>
      <c r="BY655" s="12"/>
      <c r="BZ655" s="12"/>
      <c r="CA655" s="12"/>
      <c r="CB655" s="12"/>
      <c r="CC655" s="12"/>
    </row>
    <row r="656" spans="1:81" ht="15.75" x14ac:dyDescent="0.25">
      <c r="A656" s="20"/>
      <c r="B656" s="29"/>
      <c r="C656" s="29"/>
      <c r="D656" s="29"/>
      <c r="E656" s="29"/>
      <c r="F656" s="26"/>
      <c r="G656" s="13"/>
      <c r="H656" s="20"/>
      <c r="I656" s="22"/>
      <c r="J656" s="22"/>
      <c r="K656" s="22"/>
      <c r="L656" s="22"/>
      <c r="M656" s="24"/>
      <c r="N656" s="22"/>
      <c r="O656" s="20"/>
      <c r="P656" s="12"/>
      <c r="Q656" s="12"/>
      <c r="R656" s="12"/>
      <c r="S656" s="12"/>
      <c r="T656" s="12"/>
      <c r="U656" s="12"/>
      <c r="V656" s="12"/>
      <c r="W656" s="12"/>
      <c r="X656" s="12"/>
      <c r="Y656" s="12"/>
      <c r="Z656" s="12"/>
      <c r="AA656" s="12"/>
      <c r="AB656" s="12"/>
      <c r="AC656" s="12"/>
      <c r="AD656" s="12"/>
      <c r="AE656" s="12"/>
      <c r="AF656" s="12"/>
      <c r="AG656" s="12"/>
      <c r="AH656" s="12"/>
      <c r="AI656" s="12"/>
      <c r="AJ656" s="12"/>
      <c r="AK656" s="12"/>
      <c r="AL656" s="12"/>
      <c r="AM656" s="12"/>
      <c r="AN656" s="12"/>
      <c r="AO656" s="12"/>
      <c r="AP656" s="12"/>
      <c r="AQ656" s="12"/>
      <c r="AR656" s="12"/>
      <c r="AS656" s="12"/>
      <c r="AT656" s="12"/>
      <c r="AU656" s="12"/>
      <c r="AV656" s="12"/>
      <c r="AW656" s="12"/>
      <c r="AX656" s="12"/>
      <c r="AY656" s="12"/>
      <c r="AZ656" s="12"/>
      <c r="BA656" s="12"/>
      <c r="BB656" s="12"/>
      <c r="BC656" s="12"/>
      <c r="BD656" s="12"/>
      <c r="BE656" s="12"/>
      <c r="BF656" s="12"/>
      <c r="BG656" s="12"/>
      <c r="BH656" s="12"/>
      <c r="BI656" s="12"/>
      <c r="BJ656" s="12"/>
      <c r="BK656" s="12"/>
      <c r="BL656" s="12"/>
      <c r="BM656" s="12"/>
      <c r="BN656" s="12"/>
      <c r="BO656" s="12"/>
      <c r="BP656" s="12"/>
      <c r="BQ656" s="12"/>
      <c r="BR656" s="12"/>
      <c r="BS656" s="12"/>
      <c r="BT656" s="12"/>
      <c r="BU656" s="12"/>
      <c r="BV656" s="12"/>
      <c r="BW656" s="12"/>
      <c r="BX656" s="12"/>
      <c r="BY656" s="12"/>
      <c r="BZ656" s="12"/>
      <c r="CA656" s="12"/>
      <c r="CB656" s="12"/>
      <c r="CC656" s="12"/>
    </row>
    <row r="657" spans="1:81" ht="15.75" x14ac:dyDescent="0.25">
      <c r="A657" s="20"/>
      <c r="B657" s="29"/>
      <c r="C657" s="29"/>
      <c r="D657" s="29"/>
      <c r="E657" s="29"/>
      <c r="F657" s="26"/>
      <c r="G657" s="13"/>
      <c r="H657" s="20"/>
      <c r="I657" s="22"/>
      <c r="J657" s="22"/>
      <c r="K657" s="22"/>
      <c r="L657" s="22"/>
      <c r="M657" s="24"/>
      <c r="N657" s="22"/>
      <c r="O657" s="20"/>
      <c r="P657" s="12"/>
      <c r="Q657" s="12"/>
      <c r="R657" s="12"/>
      <c r="S657" s="12"/>
      <c r="T657" s="12"/>
      <c r="U657" s="12"/>
      <c r="V657" s="12"/>
      <c r="W657" s="12"/>
      <c r="X657" s="12"/>
      <c r="Y657" s="12"/>
      <c r="Z657" s="12"/>
      <c r="AA657" s="12"/>
      <c r="AB657" s="12"/>
      <c r="AC657" s="12"/>
      <c r="AD657" s="12"/>
      <c r="AE657" s="12"/>
      <c r="AF657" s="12"/>
      <c r="AG657" s="12"/>
      <c r="AH657" s="12"/>
      <c r="AI657" s="12"/>
      <c r="AJ657" s="12"/>
      <c r="AK657" s="12"/>
      <c r="AL657" s="12"/>
      <c r="AM657" s="12"/>
      <c r="AN657" s="12"/>
      <c r="AO657" s="12"/>
      <c r="AP657" s="12"/>
      <c r="AQ657" s="12"/>
      <c r="AR657" s="12"/>
      <c r="AS657" s="12"/>
      <c r="AT657" s="12"/>
      <c r="AU657" s="12"/>
      <c r="AV657" s="12"/>
      <c r="AW657" s="12"/>
      <c r="AX657" s="12"/>
      <c r="AY657" s="12"/>
      <c r="AZ657" s="12"/>
      <c r="BA657" s="12"/>
      <c r="BB657" s="12"/>
      <c r="BC657" s="12"/>
      <c r="BD657" s="12"/>
      <c r="BE657" s="12"/>
      <c r="BF657" s="12"/>
      <c r="BG657" s="12"/>
      <c r="BH657" s="12"/>
      <c r="BI657" s="12"/>
      <c r="BJ657" s="12"/>
      <c r="BK657" s="12"/>
      <c r="BL657" s="12"/>
      <c r="BM657" s="12"/>
      <c r="BN657" s="12"/>
      <c r="BO657" s="12"/>
      <c r="BP657" s="12"/>
      <c r="BQ657" s="12"/>
      <c r="BR657" s="12"/>
      <c r="BS657" s="12"/>
      <c r="BT657" s="12"/>
      <c r="BU657" s="12"/>
      <c r="BV657" s="12"/>
      <c r="BW657" s="12"/>
      <c r="BX657" s="12"/>
      <c r="BY657" s="12"/>
      <c r="BZ657" s="12"/>
      <c r="CA657" s="12"/>
      <c r="CB657" s="12"/>
      <c r="CC657" s="12"/>
    </row>
    <row r="658" spans="1:81" ht="15.75" x14ac:dyDescent="0.25">
      <c r="A658" s="20"/>
      <c r="B658" s="29"/>
      <c r="C658" s="29"/>
      <c r="D658" s="29"/>
      <c r="E658" s="29"/>
      <c r="F658" s="26"/>
      <c r="G658" s="13"/>
      <c r="H658" s="20"/>
      <c r="I658" s="22"/>
      <c r="J658" s="22"/>
      <c r="K658" s="22"/>
      <c r="L658" s="22"/>
      <c r="M658" s="24"/>
      <c r="N658" s="22"/>
      <c r="O658" s="20"/>
      <c r="P658" s="12"/>
      <c r="Q658" s="12"/>
      <c r="R658" s="12"/>
      <c r="S658" s="12"/>
      <c r="T658" s="12"/>
      <c r="U658" s="12"/>
      <c r="V658" s="12"/>
      <c r="W658" s="12"/>
      <c r="X658" s="12"/>
      <c r="Y658" s="12"/>
      <c r="Z658" s="12"/>
      <c r="AA658" s="12"/>
      <c r="AB658" s="12"/>
      <c r="AC658" s="12"/>
      <c r="AD658" s="12"/>
      <c r="AE658" s="12"/>
      <c r="AF658" s="12"/>
      <c r="AG658" s="12"/>
      <c r="AH658" s="12"/>
      <c r="AI658" s="12"/>
      <c r="AJ658" s="12"/>
      <c r="AK658" s="12"/>
      <c r="AL658" s="12"/>
      <c r="AM658" s="12"/>
      <c r="AN658" s="12"/>
      <c r="AO658" s="12"/>
      <c r="AP658" s="12"/>
      <c r="AQ658" s="12"/>
      <c r="AR658" s="12"/>
      <c r="AS658" s="12"/>
      <c r="AT658" s="12"/>
      <c r="AU658" s="12"/>
      <c r="AV658" s="12"/>
      <c r="AW658" s="12"/>
      <c r="AX658" s="12"/>
      <c r="AY658" s="12"/>
      <c r="AZ658" s="12"/>
      <c r="BA658" s="12"/>
      <c r="BB658" s="12"/>
      <c r="BC658" s="12"/>
      <c r="BD658" s="12"/>
      <c r="BE658" s="12"/>
      <c r="BF658" s="12"/>
      <c r="BG658" s="12"/>
      <c r="BH658" s="12"/>
      <c r="BI658" s="12"/>
      <c r="BJ658" s="12"/>
      <c r="BK658" s="12"/>
      <c r="BL658" s="12"/>
      <c r="BM658" s="12"/>
      <c r="BN658" s="12"/>
      <c r="BO658" s="12"/>
      <c r="BP658" s="12"/>
      <c r="BQ658" s="12"/>
      <c r="BR658" s="12"/>
      <c r="BS658" s="12"/>
      <c r="BT658" s="12"/>
      <c r="BU658" s="12"/>
      <c r="BV658" s="12"/>
      <c r="BW658" s="12"/>
      <c r="BX658" s="12"/>
      <c r="BY658" s="12"/>
      <c r="BZ658" s="12"/>
      <c r="CA658" s="12"/>
      <c r="CB658" s="12"/>
      <c r="CC658" s="12"/>
    </row>
    <row r="659" spans="1:81" ht="15.75" x14ac:dyDescent="0.25">
      <c r="A659" s="20"/>
      <c r="B659" s="29"/>
      <c r="C659" s="29"/>
      <c r="D659" s="29"/>
      <c r="E659" s="29"/>
      <c r="F659" s="26"/>
      <c r="G659" s="13"/>
      <c r="H659" s="20"/>
      <c r="I659" s="22"/>
      <c r="J659" s="22"/>
      <c r="K659" s="22"/>
      <c r="L659" s="22"/>
      <c r="M659" s="24"/>
      <c r="N659" s="22"/>
      <c r="O659" s="20"/>
      <c r="P659" s="12"/>
      <c r="Q659" s="12"/>
      <c r="R659" s="12"/>
      <c r="S659" s="12"/>
      <c r="T659" s="12"/>
      <c r="U659" s="12"/>
      <c r="V659" s="12"/>
      <c r="W659" s="12"/>
      <c r="X659" s="12"/>
      <c r="Y659" s="12"/>
      <c r="Z659" s="12"/>
      <c r="AA659" s="12"/>
      <c r="AB659" s="12"/>
      <c r="AC659" s="12"/>
      <c r="AD659" s="12"/>
      <c r="AE659" s="12"/>
      <c r="AF659" s="12"/>
      <c r="AG659" s="12"/>
      <c r="AH659" s="12"/>
      <c r="AI659" s="12"/>
      <c r="AJ659" s="12"/>
      <c r="AK659" s="12"/>
      <c r="AL659" s="12"/>
      <c r="AM659" s="12"/>
      <c r="AN659" s="12"/>
      <c r="AO659" s="12"/>
      <c r="AP659" s="12"/>
      <c r="AQ659" s="12"/>
      <c r="AR659" s="12"/>
      <c r="AS659" s="12"/>
      <c r="AT659" s="12"/>
      <c r="AU659" s="12"/>
      <c r="AV659" s="12"/>
      <c r="AW659" s="12"/>
      <c r="AX659" s="12"/>
      <c r="AY659" s="12"/>
      <c r="AZ659" s="12"/>
      <c r="BA659" s="12"/>
      <c r="BB659" s="12"/>
      <c r="BC659" s="12"/>
      <c r="BD659" s="12"/>
      <c r="BE659" s="12"/>
      <c r="BF659" s="12"/>
      <c r="BG659" s="12"/>
      <c r="BH659" s="12"/>
      <c r="BI659" s="12"/>
      <c r="BJ659" s="12"/>
      <c r="BK659" s="12"/>
      <c r="BL659" s="12"/>
      <c r="BM659" s="12"/>
      <c r="BN659" s="12"/>
      <c r="BO659" s="12"/>
      <c r="BP659" s="12"/>
      <c r="BQ659" s="12"/>
      <c r="BR659" s="12"/>
      <c r="BS659" s="12"/>
      <c r="BT659" s="12"/>
      <c r="BU659" s="12"/>
      <c r="BV659" s="12"/>
      <c r="BW659" s="12"/>
      <c r="BX659" s="12"/>
      <c r="BY659" s="12"/>
      <c r="BZ659" s="12"/>
      <c r="CA659" s="12"/>
      <c r="CB659" s="12"/>
      <c r="CC659" s="12"/>
    </row>
    <row r="660" spans="1:81" ht="15.75" x14ac:dyDescent="0.25">
      <c r="A660" s="20"/>
      <c r="B660" s="29"/>
      <c r="C660" s="29"/>
      <c r="D660" s="29"/>
      <c r="E660" s="29"/>
      <c r="F660" s="26"/>
      <c r="G660" s="13"/>
      <c r="H660" s="20"/>
      <c r="I660" s="22"/>
      <c r="J660" s="22"/>
      <c r="K660" s="22"/>
      <c r="L660" s="22"/>
      <c r="M660" s="24"/>
      <c r="N660" s="22"/>
      <c r="O660" s="20"/>
      <c r="P660" s="12"/>
      <c r="Q660" s="12"/>
      <c r="R660" s="12"/>
      <c r="S660" s="12"/>
      <c r="T660" s="12"/>
      <c r="U660" s="12"/>
      <c r="V660" s="12"/>
      <c r="W660" s="12"/>
      <c r="X660" s="12"/>
      <c r="Y660" s="12"/>
      <c r="Z660" s="12"/>
      <c r="AA660" s="12"/>
      <c r="AB660" s="12"/>
      <c r="AC660" s="12"/>
      <c r="AD660" s="12"/>
      <c r="AE660" s="12"/>
      <c r="AF660" s="12"/>
      <c r="AG660" s="12"/>
      <c r="AH660" s="12"/>
      <c r="AI660" s="12"/>
      <c r="AJ660" s="12"/>
      <c r="AK660" s="12"/>
      <c r="AL660" s="12"/>
      <c r="AM660" s="12"/>
      <c r="AN660" s="12"/>
      <c r="AO660" s="12"/>
      <c r="AP660" s="12"/>
      <c r="AQ660" s="12"/>
      <c r="AR660" s="12"/>
      <c r="AS660" s="12"/>
      <c r="AT660" s="12"/>
      <c r="AU660" s="12"/>
      <c r="AV660" s="12"/>
      <c r="AW660" s="12"/>
      <c r="AX660" s="12"/>
      <c r="AY660" s="12"/>
      <c r="AZ660" s="12"/>
      <c r="BA660" s="12"/>
      <c r="BB660" s="12"/>
      <c r="BC660" s="12"/>
      <c r="BD660" s="12"/>
      <c r="BE660" s="12"/>
      <c r="BF660" s="12"/>
      <c r="BG660" s="12"/>
      <c r="BH660" s="12"/>
      <c r="BI660" s="12"/>
      <c r="BJ660" s="12"/>
      <c r="BK660" s="12"/>
      <c r="BL660" s="12"/>
      <c r="BM660" s="12"/>
      <c r="BN660" s="12"/>
      <c r="BO660" s="12"/>
      <c r="BP660" s="12"/>
      <c r="BQ660" s="12"/>
      <c r="BR660" s="12"/>
      <c r="BS660" s="12"/>
      <c r="BT660" s="12"/>
      <c r="BU660" s="12"/>
      <c r="BV660" s="12"/>
      <c r="BW660" s="12"/>
      <c r="BX660" s="12"/>
      <c r="BY660" s="12"/>
      <c r="BZ660" s="12"/>
      <c r="CA660" s="12"/>
      <c r="CB660" s="12"/>
      <c r="CC660" s="12"/>
    </row>
    <row r="661" spans="1:81" ht="15.75" x14ac:dyDescent="0.25">
      <c r="A661" s="20"/>
      <c r="B661" s="29"/>
      <c r="C661" s="29"/>
      <c r="D661" s="29"/>
      <c r="E661" s="29"/>
      <c r="F661" s="26"/>
      <c r="G661" s="13"/>
      <c r="H661" s="20"/>
      <c r="I661" s="22"/>
      <c r="J661" s="22"/>
      <c r="K661" s="22"/>
      <c r="L661" s="22"/>
      <c r="M661" s="24"/>
      <c r="N661" s="22"/>
      <c r="O661" s="20"/>
      <c r="P661" s="12"/>
      <c r="Q661" s="12"/>
      <c r="R661" s="12"/>
      <c r="S661" s="12"/>
      <c r="T661" s="12"/>
      <c r="U661" s="12"/>
      <c r="V661" s="12"/>
      <c r="W661" s="12"/>
      <c r="X661" s="12"/>
      <c r="Y661" s="12"/>
      <c r="Z661" s="12"/>
      <c r="AA661" s="12"/>
      <c r="AB661" s="12"/>
      <c r="AC661" s="12"/>
      <c r="AD661" s="12"/>
      <c r="AE661" s="12"/>
      <c r="AF661" s="12"/>
      <c r="AG661" s="12"/>
      <c r="AH661" s="12"/>
      <c r="AI661" s="12"/>
      <c r="AJ661" s="12"/>
      <c r="AK661" s="12"/>
      <c r="AL661" s="12"/>
      <c r="AM661" s="12"/>
      <c r="AN661" s="12"/>
      <c r="AO661" s="12"/>
      <c r="AP661" s="12"/>
      <c r="AQ661" s="12"/>
      <c r="AR661" s="12"/>
      <c r="AS661" s="12"/>
      <c r="AT661" s="12"/>
      <c r="AU661" s="12"/>
      <c r="AV661" s="12"/>
      <c r="AW661" s="12"/>
      <c r="AX661" s="12"/>
      <c r="AY661" s="12"/>
      <c r="AZ661" s="12"/>
      <c r="BA661" s="12"/>
      <c r="BB661" s="12"/>
      <c r="BC661" s="12"/>
      <c r="BD661" s="12"/>
      <c r="BE661" s="12"/>
      <c r="BF661" s="12"/>
      <c r="BG661" s="12"/>
      <c r="BH661" s="12"/>
      <c r="BI661" s="12"/>
      <c r="BJ661" s="12"/>
      <c r="BK661" s="12"/>
      <c r="BL661" s="12"/>
      <c r="BM661" s="12"/>
      <c r="BN661" s="12"/>
      <c r="BO661" s="12"/>
      <c r="BP661" s="12"/>
      <c r="BQ661" s="12"/>
      <c r="BR661" s="12"/>
      <c r="BS661" s="12"/>
      <c r="BT661" s="12"/>
      <c r="BU661" s="12"/>
      <c r="BV661" s="12"/>
      <c r="BW661" s="12"/>
      <c r="BX661" s="12"/>
      <c r="BY661" s="12"/>
      <c r="BZ661" s="12"/>
      <c r="CA661" s="12"/>
      <c r="CB661" s="12"/>
      <c r="CC661" s="12"/>
    </row>
    <row r="662" spans="1:81" ht="15.75" x14ac:dyDescent="0.25">
      <c r="A662" s="20"/>
      <c r="B662" s="29"/>
      <c r="C662" s="29"/>
      <c r="D662" s="29"/>
      <c r="E662" s="29"/>
      <c r="F662" s="26"/>
      <c r="G662" s="13"/>
      <c r="H662" s="20"/>
      <c r="I662" s="22"/>
      <c r="J662" s="22"/>
      <c r="K662" s="22"/>
      <c r="L662" s="22"/>
      <c r="M662" s="24"/>
      <c r="N662" s="22"/>
      <c r="O662" s="20"/>
      <c r="P662" s="12"/>
      <c r="Q662" s="12"/>
      <c r="R662" s="12"/>
      <c r="S662" s="12"/>
      <c r="T662" s="12"/>
      <c r="U662" s="12"/>
      <c r="V662" s="12"/>
      <c r="W662" s="12"/>
      <c r="X662" s="12"/>
      <c r="Y662" s="12"/>
      <c r="Z662" s="12"/>
      <c r="AA662" s="12"/>
      <c r="AB662" s="12"/>
      <c r="AC662" s="12"/>
      <c r="AD662" s="12"/>
      <c r="AE662" s="12"/>
      <c r="AF662" s="12"/>
      <c r="AG662" s="12"/>
      <c r="AH662" s="12"/>
      <c r="AI662" s="12"/>
      <c r="AJ662" s="12"/>
      <c r="AK662" s="12"/>
      <c r="AL662" s="12"/>
      <c r="AM662" s="12"/>
      <c r="AN662" s="12"/>
      <c r="AO662" s="12"/>
      <c r="AP662" s="12"/>
      <c r="AQ662" s="12"/>
      <c r="AR662" s="12"/>
      <c r="AS662" s="12"/>
      <c r="AT662" s="12"/>
      <c r="AU662" s="12"/>
      <c r="AV662" s="12"/>
      <c r="AW662" s="12"/>
      <c r="AX662" s="12"/>
      <c r="AY662" s="12"/>
      <c r="AZ662" s="12"/>
      <c r="BA662" s="12"/>
      <c r="BB662" s="12"/>
      <c r="BC662" s="12"/>
      <c r="BD662" s="12"/>
      <c r="BE662" s="12"/>
      <c r="BF662" s="12"/>
      <c r="BG662" s="12"/>
      <c r="BH662" s="12"/>
      <c r="BI662" s="12"/>
      <c r="BJ662" s="12"/>
      <c r="BK662" s="12"/>
      <c r="BL662" s="12"/>
      <c r="BM662" s="12"/>
      <c r="BN662" s="12"/>
      <c r="BO662" s="12"/>
      <c r="BP662" s="12"/>
      <c r="BQ662" s="12"/>
      <c r="BR662" s="12"/>
      <c r="BS662" s="12"/>
      <c r="BT662" s="12"/>
      <c r="BU662" s="12"/>
      <c r="BV662" s="12"/>
      <c r="BW662" s="12"/>
      <c r="BX662" s="12"/>
      <c r="BY662" s="12"/>
      <c r="BZ662" s="12"/>
      <c r="CA662" s="12"/>
      <c r="CB662" s="12"/>
      <c r="CC662" s="12"/>
    </row>
    <row r="663" spans="1:81" ht="15.75" x14ac:dyDescent="0.25">
      <c r="A663" s="20"/>
      <c r="B663" s="29"/>
      <c r="C663" s="29"/>
      <c r="D663" s="29"/>
      <c r="E663" s="29"/>
      <c r="F663" s="26"/>
      <c r="G663" s="13"/>
      <c r="H663" s="20"/>
      <c r="I663" s="22"/>
      <c r="J663" s="22"/>
      <c r="K663" s="22"/>
      <c r="L663" s="22"/>
      <c r="M663" s="24"/>
      <c r="N663" s="22"/>
      <c r="O663" s="20"/>
      <c r="P663" s="12"/>
      <c r="Q663" s="12"/>
      <c r="R663" s="12"/>
      <c r="S663" s="12"/>
      <c r="T663" s="12"/>
      <c r="U663" s="12"/>
      <c r="V663" s="12"/>
      <c r="W663" s="12"/>
      <c r="X663" s="12"/>
      <c r="Y663" s="12"/>
      <c r="Z663" s="12"/>
      <c r="AA663" s="12"/>
      <c r="AB663" s="12"/>
      <c r="AC663" s="12"/>
      <c r="AD663" s="12"/>
      <c r="AE663" s="12"/>
      <c r="AF663" s="12"/>
      <c r="AG663" s="12"/>
      <c r="AH663" s="12"/>
      <c r="AI663" s="12"/>
      <c r="AJ663" s="12"/>
      <c r="AK663" s="12"/>
      <c r="AL663" s="12"/>
      <c r="AM663" s="12"/>
      <c r="AN663" s="12"/>
      <c r="AO663" s="12"/>
      <c r="AP663" s="12"/>
      <c r="AQ663" s="12"/>
      <c r="AR663" s="12"/>
      <c r="AS663" s="12"/>
      <c r="AT663" s="12"/>
      <c r="AU663" s="12"/>
      <c r="AV663" s="12"/>
      <c r="AW663" s="12"/>
      <c r="AX663" s="12"/>
      <c r="AY663" s="12"/>
      <c r="AZ663" s="12"/>
      <c r="BA663" s="12"/>
      <c r="BB663" s="12"/>
      <c r="BC663" s="12"/>
      <c r="BD663" s="12"/>
      <c r="BE663" s="12"/>
      <c r="BF663" s="12"/>
      <c r="BG663" s="12"/>
      <c r="BH663" s="12"/>
      <c r="BI663" s="12"/>
      <c r="BJ663" s="12"/>
      <c r="BK663" s="12"/>
      <c r="BL663" s="12"/>
      <c r="BM663" s="12"/>
      <c r="BN663" s="12"/>
      <c r="BO663" s="12"/>
      <c r="BP663" s="12"/>
      <c r="BQ663" s="12"/>
      <c r="BR663" s="12"/>
      <c r="BS663" s="12"/>
      <c r="BT663" s="12"/>
      <c r="BU663" s="12"/>
      <c r="BV663" s="12"/>
      <c r="BW663" s="12"/>
      <c r="BX663" s="12"/>
      <c r="BY663" s="12"/>
      <c r="BZ663" s="12"/>
      <c r="CA663" s="12"/>
      <c r="CB663" s="12"/>
      <c r="CC663" s="12"/>
    </row>
    <row r="664" spans="1:81" ht="15.75" x14ac:dyDescent="0.25">
      <c r="A664" s="20"/>
      <c r="B664" s="29"/>
      <c r="C664" s="29"/>
      <c r="D664" s="29"/>
      <c r="E664" s="29"/>
      <c r="F664" s="26"/>
      <c r="G664" s="13"/>
      <c r="H664" s="20"/>
      <c r="I664" s="22"/>
      <c r="J664" s="22"/>
      <c r="K664" s="22"/>
      <c r="L664" s="22"/>
      <c r="M664" s="24"/>
      <c r="N664" s="22"/>
      <c r="O664" s="20"/>
      <c r="P664" s="12"/>
      <c r="Q664" s="12"/>
      <c r="R664" s="12"/>
      <c r="S664" s="12"/>
      <c r="T664" s="12"/>
      <c r="U664" s="12"/>
      <c r="V664" s="12"/>
      <c r="W664" s="12"/>
      <c r="X664" s="12"/>
      <c r="Y664" s="12"/>
      <c r="Z664" s="12"/>
      <c r="AA664" s="12"/>
      <c r="AB664" s="12"/>
      <c r="AC664" s="12"/>
      <c r="AD664" s="12"/>
      <c r="AE664" s="12"/>
      <c r="AF664" s="12"/>
      <c r="AG664" s="12"/>
      <c r="AH664" s="12"/>
      <c r="AI664" s="12"/>
      <c r="AJ664" s="12"/>
      <c r="AK664" s="12"/>
      <c r="AL664" s="12"/>
      <c r="AM664" s="12"/>
      <c r="AN664" s="12"/>
      <c r="AO664" s="12"/>
      <c r="AP664" s="12"/>
      <c r="AQ664" s="12"/>
      <c r="AR664" s="12"/>
      <c r="AS664" s="12"/>
      <c r="AT664" s="12"/>
      <c r="AU664" s="12"/>
      <c r="AV664" s="12"/>
      <c r="AW664" s="12"/>
      <c r="AX664" s="12"/>
      <c r="AY664" s="12"/>
      <c r="AZ664" s="12"/>
      <c r="BA664" s="12"/>
      <c r="BB664" s="12"/>
      <c r="BC664" s="12"/>
      <c r="BD664" s="12"/>
      <c r="BE664" s="12"/>
      <c r="BF664" s="12"/>
      <c r="BG664" s="12"/>
      <c r="BH664" s="12"/>
      <c r="BI664" s="12"/>
      <c r="BJ664" s="12"/>
      <c r="BK664" s="12"/>
      <c r="BL664" s="12"/>
      <c r="BM664" s="12"/>
      <c r="BN664" s="12"/>
      <c r="BO664" s="12"/>
      <c r="BP664" s="12"/>
      <c r="BQ664" s="12"/>
      <c r="BR664" s="12"/>
      <c r="BS664" s="12"/>
      <c r="BT664" s="12"/>
      <c r="BU664" s="12"/>
      <c r="BV664" s="12"/>
      <c r="BW664" s="12"/>
      <c r="BX664" s="12"/>
      <c r="BY664" s="12"/>
      <c r="BZ664" s="12"/>
      <c r="CA664" s="12"/>
      <c r="CB664" s="12"/>
      <c r="CC664" s="12"/>
    </row>
    <row r="665" spans="1:81" ht="15.75" x14ac:dyDescent="0.25">
      <c r="A665" s="20"/>
      <c r="B665" s="29"/>
      <c r="C665" s="29"/>
      <c r="D665" s="29"/>
      <c r="E665" s="29"/>
      <c r="F665" s="26"/>
      <c r="G665" s="13"/>
      <c r="H665" s="20"/>
      <c r="I665" s="22"/>
      <c r="J665" s="22"/>
      <c r="K665" s="22"/>
      <c r="L665" s="22"/>
      <c r="M665" s="24"/>
      <c r="N665" s="22"/>
      <c r="O665" s="20"/>
      <c r="P665" s="12"/>
      <c r="Q665" s="12"/>
      <c r="R665" s="12"/>
      <c r="S665" s="12"/>
      <c r="T665" s="12"/>
      <c r="U665" s="12"/>
      <c r="V665" s="12"/>
      <c r="W665" s="12"/>
      <c r="X665" s="12"/>
      <c r="Y665" s="12"/>
      <c r="Z665" s="12"/>
      <c r="AA665" s="12"/>
      <c r="AB665" s="12"/>
      <c r="AC665" s="12"/>
      <c r="AD665" s="12"/>
      <c r="AE665" s="12"/>
      <c r="AF665" s="12"/>
      <c r="AG665" s="12"/>
      <c r="AH665" s="12"/>
      <c r="AI665" s="12"/>
      <c r="AJ665" s="12"/>
      <c r="AK665" s="12"/>
      <c r="AL665" s="12"/>
      <c r="AM665" s="12"/>
      <c r="AN665" s="12"/>
      <c r="AO665" s="12"/>
      <c r="AP665" s="12"/>
      <c r="AQ665" s="12"/>
      <c r="AR665" s="12"/>
      <c r="AS665" s="12"/>
      <c r="AT665" s="12"/>
      <c r="AU665" s="12"/>
      <c r="AV665" s="12"/>
      <c r="AW665" s="12"/>
      <c r="AX665" s="12"/>
      <c r="AY665" s="12"/>
      <c r="AZ665" s="12"/>
      <c r="BA665" s="12"/>
      <c r="BB665" s="12"/>
      <c r="BC665" s="12"/>
      <c r="BD665" s="12"/>
      <c r="BE665" s="12"/>
      <c r="BF665" s="12"/>
      <c r="BG665" s="12"/>
      <c r="BH665" s="12"/>
      <c r="BI665" s="12"/>
      <c r="BJ665" s="12"/>
      <c r="BK665" s="12"/>
      <c r="BL665" s="12"/>
      <c r="BM665" s="12"/>
      <c r="BN665" s="12"/>
      <c r="BO665" s="12"/>
      <c r="BP665" s="12"/>
      <c r="BQ665" s="12"/>
      <c r="BR665" s="12"/>
      <c r="BS665" s="12"/>
      <c r="BT665" s="12"/>
      <c r="BU665" s="12"/>
      <c r="BV665" s="12"/>
      <c r="BW665" s="12"/>
      <c r="BX665" s="12"/>
      <c r="BY665" s="12"/>
      <c r="BZ665" s="12"/>
      <c r="CA665" s="12"/>
      <c r="CB665" s="12"/>
      <c r="CC665" s="12"/>
    </row>
    <row r="666" spans="1:81" ht="15.75" x14ac:dyDescent="0.25">
      <c r="A666" s="20"/>
      <c r="B666" s="29"/>
      <c r="C666" s="29"/>
      <c r="D666" s="29"/>
      <c r="E666" s="29"/>
      <c r="F666" s="26"/>
      <c r="G666" s="13"/>
      <c r="H666" s="20"/>
      <c r="I666" s="22"/>
      <c r="J666" s="22"/>
      <c r="K666" s="22"/>
      <c r="L666" s="22"/>
      <c r="M666" s="24"/>
      <c r="N666" s="22"/>
      <c r="O666" s="20"/>
      <c r="P666" s="12"/>
      <c r="Q666" s="12"/>
      <c r="R666" s="12"/>
      <c r="S666" s="12"/>
      <c r="T666" s="12"/>
      <c r="U666" s="12"/>
      <c r="V666" s="12"/>
      <c r="W666" s="12"/>
      <c r="X666" s="12"/>
      <c r="Y666" s="12"/>
      <c r="Z666" s="12"/>
      <c r="AA666" s="12"/>
      <c r="AB666" s="12"/>
      <c r="AC666" s="12"/>
      <c r="AD666" s="12"/>
      <c r="AE666" s="12"/>
      <c r="AF666" s="12"/>
      <c r="AG666" s="12"/>
      <c r="AH666" s="12"/>
      <c r="AI666" s="12"/>
      <c r="AJ666" s="12"/>
      <c r="AK666" s="12"/>
      <c r="AL666" s="12"/>
      <c r="AM666" s="12"/>
      <c r="AN666" s="12"/>
      <c r="AO666" s="12"/>
      <c r="AP666" s="12"/>
      <c r="AQ666" s="12"/>
      <c r="AR666" s="12"/>
      <c r="AS666" s="12"/>
      <c r="AT666" s="12"/>
      <c r="AU666" s="12"/>
      <c r="AV666" s="12"/>
      <c r="AW666" s="12"/>
      <c r="AX666" s="12"/>
      <c r="AY666" s="12"/>
      <c r="AZ666" s="12"/>
      <c r="BA666" s="12"/>
      <c r="BB666" s="12"/>
      <c r="BC666" s="12"/>
      <c r="BD666" s="12"/>
      <c r="BE666" s="12"/>
      <c r="BF666" s="12"/>
      <c r="BG666" s="12"/>
      <c r="BH666" s="12"/>
      <c r="BI666" s="12"/>
      <c r="BJ666" s="12"/>
      <c r="BK666" s="12"/>
      <c r="BL666" s="12"/>
      <c r="BM666" s="12"/>
      <c r="BN666" s="12"/>
      <c r="BO666" s="12"/>
      <c r="BP666" s="12"/>
      <c r="BQ666" s="12"/>
      <c r="BR666" s="12"/>
      <c r="BS666" s="12"/>
      <c r="BT666" s="12"/>
      <c r="BU666" s="12"/>
      <c r="BV666" s="12"/>
      <c r="BW666" s="12"/>
      <c r="BX666" s="12"/>
      <c r="BY666" s="12"/>
      <c r="BZ666" s="12"/>
      <c r="CA666" s="12"/>
      <c r="CB666" s="12"/>
      <c r="CC666" s="12"/>
    </row>
    <row r="667" spans="1:81" ht="15.75" x14ac:dyDescent="0.25">
      <c r="A667" s="20"/>
      <c r="B667" s="29"/>
      <c r="C667" s="29"/>
      <c r="D667" s="29"/>
      <c r="E667" s="29"/>
      <c r="F667" s="26"/>
      <c r="G667" s="13"/>
      <c r="H667" s="20"/>
      <c r="I667" s="22"/>
      <c r="J667" s="22"/>
      <c r="K667" s="22"/>
      <c r="L667" s="22"/>
      <c r="M667" s="24"/>
      <c r="N667" s="22"/>
      <c r="O667" s="20"/>
      <c r="P667" s="12"/>
      <c r="Q667" s="12"/>
      <c r="R667" s="12"/>
      <c r="S667" s="12"/>
      <c r="T667" s="12"/>
      <c r="U667" s="12"/>
      <c r="V667" s="12"/>
      <c r="W667" s="12"/>
      <c r="X667" s="12"/>
      <c r="Y667" s="12"/>
      <c r="Z667" s="12"/>
      <c r="AA667" s="12"/>
      <c r="AB667" s="12"/>
      <c r="AC667" s="12"/>
      <c r="AD667" s="12"/>
      <c r="AE667" s="12"/>
      <c r="AF667" s="12"/>
      <c r="AG667" s="12"/>
      <c r="AH667" s="12"/>
      <c r="AI667" s="12"/>
      <c r="AJ667" s="12"/>
      <c r="AK667" s="12"/>
      <c r="AL667" s="12"/>
      <c r="AM667" s="12"/>
      <c r="AN667" s="12"/>
      <c r="AO667" s="12"/>
      <c r="AP667" s="12"/>
      <c r="AQ667" s="12"/>
      <c r="AR667" s="12"/>
      <c r="AS667" s="12"/>
      <c r="AT667" s="12"/>
      <c r="AU667" s="12"/>
      <c r="AV667" s="12"/>
      <c r="AW667" s="12"/>
      <c r="AX667" s="12"/>
      <c r="AY667" s="12"/>
      <c r="AZ667" s="12"/>
      <c r="BA667" s="12"/>
      <c r="BB667" s="12"/>
      <c r="BC667" s="12"/>
      <c r="BD667" s="12"/>
      <c r="BE667" s="12"/>
      <c r="BF667" s="12"/>
      <c r="BG667" s="12"/>
      <c r="BH667" s="12"/>
      <c r="BI667" s="12"/>
      <c r="BJ667" s="12"/>
      <c r="BK667" s="12"/>
      <c r="BL667" s="12"/>
      <c r="BM667" s="12"/>
      <c r="BN667" s="12"/>
      <c r="BO667" s="12"/>
      <c r="BP667" s="12"/>
      <c r="BQ667" s="12"/>
      <c r="BR667" s="12"/>
      <c r="BS667" s="12"/>
      <c r="BT667" s="12"/>
      <c r="BU667" s="12"/>
      <c r="BV667" s="12"/>
      <c r="BW667" s="12"/>
      <c r="BX667" s="12"/>
      <c r="BY667" s="12"/>
      <c r="BZ667" s="12"/>
      <c r="CA667" s="12"/>
      <c r="CB667" s="12"/>
      <c r="CC667" s="12"/>
    </row>
    <row r="668" spans="1:81" ht="15.75" x14ac:dyDescent="0.25">
      <c r="A668" s="20"/>
      <c r="B668" s="29"/>
      <c r="C668" s="29"/>
      <c r="D668" s="29"/>
      <c r="E668" s="29"/>
      <c r="F668" s="26"/>
      <c r="G668" s="13"/>
      <c r="H668" s="20"/>
      <c r="I668" s="22"/>
      <c r="J668" s="22"/>
      <c r="K668" s="22"/>
      <c r="L668" s="22"/>
      <c r="M668" s="24"/>
      <c r="N668" s="22"/>
      <c r="O668" s="20"/>
      <c r="P668" s="12"/>
      <c r="Q668" s="12"/>
      <c r="R668" s="12"/>
      <c r="S668" s="12"/>
      <c r="T668" s="12"/>
      <c r="U668" s="12"/>
      <c r="V668" s="12"/>
      <c r="W668" s="12"/>
      <c r="X668" s="12"/>
      <c r="Y668" s="12"/>
      <c r="Z668" s="12"/>
      <c r="AA668" s="12"/>
      <c r="AB668" s="12"/>
      <c r="AC668" s="12"/>
      <c r="AD668" s="12"/>
      <c r="AE668" s="12"/>
      <c r="AF668" s="12"/>
      <c r="AG668" s="12"/>
      <c r="AH668" s="12"/>
      <c r="AI668" s="12"/>
      <c r="AJ668" s="12"/>
      <c r="AK668" s="12"/>
      <c r="AL668" s="12"/>
      <c r="AM668" s="12"/>
      <c r="AN668" s="12"/>
      <c r="AO668" s="12"/>
      <c r="AP668" s="12"/>
      <c r="AQ668" s="12"/>
      <c r="AR668" s="12"/>
      <c r="AS668" s="12"/>
      <c r="AT668" s="12"/>
      <c r="AU668" s="12"/>
      <c r="AV668" s="12"/>
      <c r="AW668" s="12"/>
      <c r="AX668" s="12"/>
      <c r="AY668" s="12"/>
      <c r="AZ668" s="12"/>
      <c r="BA668" s="12"/>
      <c r="BB668" s="12"/>
      <c r="BC668" s="12"/>
      <c r="BD668" s="12"/>
      <c r="BE668" s="12"/>
      <c r="BF668" s="12"/>
      <c r="BG668" s="12"/>
      <c r="BH668" s="12"/>
      <c r="BI668" s="12"/>
      <c r="BJ668" s="12"/>
      <c r="BK668" s="12"/>
      <c r="BL668" s="12"/>
      <c r="BM668" s="12"/>
      <c r="BN668" s="12"/>
      <c r="BO668" s="12"/>
      <c r="BP668" s="12"/>
      <c r="BQ668" s="12"/>
      <c r="BR668" s="12"/>
      <c r="BS668" s="12"/>
      <c r="BT668" s="12"/>
      <c r="BU668" s="12"/>
      <c r="BV668" s="12"/>
      <c r="BW668" s="12"/>
      <c r="BX668" s="12"/>
      <c r="BY668" s="12"/>
      <c r="BZ668" s="12"/>
      <c r="CA668" s="12"/>
      <c r="CB668" s="12"/>
      <c r="CC668" s="12"/>
    </row>
    <row r="669" spans="1:81" ht="15.75" x14ac:dyDescent="0.25">
      <c r="A669" s="20"/>
      <c r="B669" s="29"/>
      <c r="C669" s="29"/>
      <c r="D669" s="29"/>
      <c r="E669" s="29"/>
      <c r="F669" s="26"/>
      <c r="G669" s="13"/>
      <c r="H669" s="20"/>
      <c r="I669" s="22"/>
      <c r="J669" s="22"/>
      <c r="K669" s="22"/>
      <c r="L669" s="22"/>
      <c r="M669" s="24"/>
      <c r="N669" s="22"/>
      <c r="O669" s="20"/>
      <c r="P669" s="12"/>
      <c r="Q669" s="12"/>
      <c r="R669" s="12"/>
      <c r="S669" s="12"/>
      <c r="T669" s="12"/>
      <c r="U669" s="12"/>
      <c r="V669" s="12"/>
      <c r="W669" s="12"/>
      <c r="X669" s="12"/>
      <c r="Y669" s="12"/>
      <c r="Z669" s="12"/>
      <c r="AA669" s="12"/>
      <c r="AB669" s="12"/>
      <c r="AC669" s="12"/>
      <c r="AD669" s="12"/>
      <c r="AE669" s="12"/>
      <c r="AF669" s="12"/>
      <c r="AG669" s="12"/>
      <c r="AH669" s="12"/>
      <c r="AI669" s="12"/>
      <c r="AJ669" s="12"/>
      <c r="AK669" s="12"/>
      <c r="AL669" s="12"/>
      <c r="AM669" s="12"/>
      <c r="AN669" s="12"/>
      <c r="AO669" s="12"/>
      <c r="AP669" s="12"/>
      <c r="AQ669" s="12"/>
      <c r="AR669" s="12"/>
      <c r="AS669" s="12"/>
      <c r="AT669" s="12"/>
      <c r="AU669" s="12"/>
      <c r="AV669" s="12"/>
      <c r="AW669" s="12"/>
      <c r="AX669" s="12"/>
      <c r="AY669" s="12"/>
      <c r="AZ669" s="12"/>
      <c r="BA669" s="12"/>
      <c r="BB669" s="12"/>
      <c r="BC669" s="12"/>
      <c r="BD669" s="12"/>
      <c r="BE669" s="12"/>
      <c r="BF669" s="12"/>
      <c r="BG669" s="12"/>
      <c r="BH669" s="12"/>
      <c r="BI669" s="12"/>
      <c r="BJ669" s="12"/>
      <c r="BK669" s="12"/>
      <c r="BL669" s="12"/>
      <c r="BM669" s="12"/>
      <c r="BN669" s="12"/>
      <c r="BO669" s="12"/>
      <c r="BP669" s="12"/>
      <c r="BQ669" s="12"/>
      <c r="BR669" s="12"/>
      <c r="BS669" s="12"/>
      <c r="BT669" s="12"/>
      <c r="BU669" s="12"/>
      <c r="BV669" s="12"/>
      <c r="BW669" s="12"/>
      <c r="BX669" s="12"/>
      <c r="BY669" s="12"/>
      <c r="BZ669" s="12"/>
      <c r="CA669" s="12"/>
      <c r="CB669" s="12"/>
      <c r="CC669" s="12"/>
    </row>
    <row r="670" spans="1:81" ht="15.75" x14ac:dyDescent="0.25">
      <c r="A670" s="20"/>
      <c r="B670" s="29"/>
      <c r="C670" s="29"/>
      <c r="D670" s="29"/>
      <c r="E670" s="29"/>
      <c r="F670" s="26"/>
      <c r="G670" s="13"/>
      <c r="H670" s="20"/>
      <c r="I670" s="22"/>
      <c r="J670" s="22"/>
      <c r="K670" s="22"/>
      <c r="L670" s="22"/>
      <c r="M670" s="24"/>
      <c r="N670" s="22"/>
      <c r="O670" s="20"/>
      <c r="P670" s="12"/>
      <c r="Q670" s="12"/>
      <c r="R670" s="12"/>
      <c r="S670" s="12"/>
      <c r="T670" s="12"/>
      <c r="U670" s="12"/>
      <c r="V670" s="12"/>
      <c r="W670" s="12"/>
      <c r="X670" s="12"/>
      <c r="Y670" s="12"/>
      <c r="Z670" s="12"/>
      <c r="AA670" s="12"/>
      <c r="AB670" s="12"/>
      <c r="AC670" s="12"/>
      <c r="AD670" s="12"/>
      <c r="AE670" s="12"/>
      <c r="AF670" s="12"/>
      <c r="AG670" s="12"/>
      <c r="AH670" s="12"/>
      <c r="AI670" s="12"/>
      <c r="AJ670" s="12"/>
      <c r="AK670" s="12"/>
      <c r="AL670" s="12"/>
      <c r="AM670" s="12"/>
      <c r="AN670" s="12"/>
      <c r="AO670" s="12"/>
      <c r="AP670" s="12"/>
      <c r="AQ670" s="12"/>
      <c r="AR670" s="12"/>
      <c r="AS670" s="12"/>
      <c r="AT670" s="12"/>
      <c r="AU670" s="12"/>
      <c r="AV670" s="12"/>
      <c r="AW670" s="12"/>
      <c r="AX670" s="12"/>
      <c r="AY670" s="12"/>
      <c r="AZ670" s="12"/>
      <c r="BA670" s="12"/>
      <c r="BB670" s="12"/>
      <c r="BC670" s="12"/>
      <c r="BD670" s="12"/>
      <c r="BE670" s="12"/>
      <c r="BF670" s="12"/>
      <c r="BG670" s="12"/>
      <c r="BH670" s="12"/>
      <c r="BI670" s="12"/>
      <c r="BJ670" s="12"/>
      <c r="BK670" s="12"/>
      <c r="BL670" s="12"/>
      <c r="BM670" s="12"/>
      <c r="BN670" s="12"/>
      <c r="BO670" s="12"/>
      <c r="BP670" s="12"/>
      <c r="BQ670" s="12"/>
      <c r="BR670" s="12"/>
      <c r="BS670" s="12"/>
      <c r="BT670" s="12"/>
      <c r="BU670" s="12"/>
      <c r="BV670" s="12"/>
      <c r="BW670" s="12"/>
      <c r="BX670" s="12"/>
      <c r="BY670" s="12"/>
      <c r="BZ670" s="12"/>
      <c r="CA670" s="12"/>
      <c r="CB670" s="12"/>
      <c r="CC670" s="12"/>
    </row>
    <row r="671" spans="1:81" ht="15.75" x14ac:dyDescent="0.25">
      <c r="A671" s="20"/>
      <c r="B671" s="29"/>
      <c r="C671" s="29"/>
      <c r="D671" s="29"/>
      <c r="E671" s="29"/>
      <c r="F671" s="26"/>
      <c r="G671" s="13"/>
      <c r="H671" s="20"/>
      <c r="I671" s="22"/>
      <c r="J671" s="22"/>
      <c r="K671" s="22"/>
      <c r="L671" s="22"/>
      <c r="M671" s="24"/>
      <c r="N671" s="22"/>
      <c r="O671" s="20"/>
      <c r="P671" s="12"/>
      <c r="Q671" s="12"/>
      <c r="R671" s="12"/>
      <c r="S671" s="12"/>
      <c r="T671" s="12"/>
      <c r="U671" s="12"/>
      <c r="V671" s="12"/>
      <c r="W671" s="12"/>
      <c r="X671" s="12"/>
      <c r="Y671" s="12"/>
      <c r="Z671" s="12"/>
      <c r="AA671" s="12"/>
      <c r="AB671" s="12"/>
      <c r="AC671" s="12"/>
      <c r="AD671" s="12"/>
      <c r="AE671" s="12"/>
      <c r="AF671" s="12"/>
      <c r="AG671" s="12"/>
      <c r="AH671" s="12"/>
      <c r="AI671" s="12"/>
      <c r="AJ671" s="12"/>
      <c r="AK671" s="12"/>
      <c r="AL671" s="12"/>
      <c r="AM671" s="12"/>
      <c r="AN671" s="12"/>
      <c r="AO671" s="12"/>
      <c r="AP671" s="12"/>
      <c r="AQ671" s="12"/>
      <c r="AR671" s="12"/>
      <c r="AS671" s="12"/>
      <c r="AT671" s="12"/>
      <c r="AU671" s="12"/>
      <c r="AV671" s="12"/>
      <c r="AW671" s="12"/>
      <c r="AX671" s="12"/>
      <c r="AY671" s="12"/>
      <c r="AZ671" s="12"/>
      <c r="BA671" s="12"/>
      <c r="BB671" s="12"/>
      <c r="BC671" s="12"/>
      <c r="BD671" s="12"/>
      <c r="BE671" s="12"/>
      <c r="BF671" s="12"/>
      <c r="BG671" s="12"/>
      <c r="BH671" s="12"/>
      <c r="BI671" s="12"/>
      <c r="BJ671" s="12"/>
      <c r="BK671" s="12"/>
      <c r="BL671" s="12"/>
      <c r="BM671" s="12"/>
      <c r="BN671" s="12"/>
      <c r="BO671" s="12"/>
      <c r="BP671" s="12"/>
      <c r="BQ671" s="12"/>
      <c r="BR671" s="12"/>
      <c r="BS671" s="12"/>
      <c r="BT671" s="12"/>
      <c r="BU671" s="12"/>
      <c r="BV671" s="12"/>
      <c r="BW671" s="12"/>
      <c r="BX671" s="12"/>
      <c r="BY671" s="12"/>
      <c r="BZ671" s="12"/>
      <c r="CA671" s="12"/>
      <c r="CB671" s="12"/>
      <c r="CC671" s="12"/>
    </row>
    <row r="672" spans="1:81" ht="15.75" x14ac:dyDescent="0.25">
      <c r="A672" s="20"/>
      <c r="B672" s="29"/>
      <c r="C672" s="29"/>
      <c r="D672" s="29"/>
      <c r="E672" s="29"/>
      <c r="F672" s="26"/>
      <c r="G672" s="13"/>
      <c r="H672" s="20"/>
      <c r="I672" s="22"/>
      <c r="J672" s="22"/>
      <c r="K672" s="22"/>
      <c r="L672" s="22"/>
      <c r="M672" s="24"/>
      <c r="N672" s="22"/>
      <c r="O672" s="20"/>
      <c r="P672" s="12"/>
      <c r="Q672" s="12"/>
      <c r="R672" s="12"/>
      <c r="S672" s="12"/>
      <c r="T672" s="12"/>
      <c r="U672" s="12"/>
      <c r="V672" s="12"/>
      <c r="W672" s="12"/>
      <c r="X672" s="12"/>
      <c r="Y672" s="12"/>
      <c r="Z672" s="12"/>
      <c r="AA672" s="12"/>
      <c r="AB672" s="12"/>
      <c r="AC672" s="12"/>
      <c r="AD672" s="12"/>
      <c r="AE672" s="12"/>
      <c r="AF672" s="12"/>
      <c r="AG672" s="12"/>
      <c r="AH672" s="12"/>
      <c r="AI672" s="12"/>
      <c r="AJ672" s="12"/>
      <c r="AK672" s="12"/>
      <c r="AL672" s="12"/>
      <c r="AM672" s="12"/>
      <c r="AN672" s="12"/>
      <c r="AO672" s="12"/>
      <c r="AP672" s="12"/>
      <c r="AQ672" s="12"/>
      <c r="AR672" s="12"/>
      <c r="AS672" s="12"/>
      <c r="AT672" s="12"/>
      <c r="AU672" s="12"/>
      <c r="AV672" s="12"/>
      <c r="AW672" s="12"/>
      <c r="AX672" s="12"/>
      <c r="AY672" s="12"/>
      <c r="AZ672" s="12"/>
      <c r="BA672" s="12"/>
      <c r="BB672" s="12"/>
      <c r="BC672" s="12"/>
      <c r="BD672" s="12"/>
      <c r="BE672" s="12"/>
      <c r="BF672" s="12"/>
      <c r="BG672" s="12"/>
      <c r="BH672" s="12"/>
      <c r="BI672" s="12"/>
      <c r="BJ672" s="12"/>
      <c r="BK672" s="12"/>
      <c r="BL672" s="12"/>
      <c r="BM672" s="12"/>
      <c r="BN672" s="12"/>
      <c r="BO672" s="12"/>
      <c r="BP672" s="12"/>
      <c r="BQ672" s="12"/>
      <c r="BR672" s="12"/>
      <c r="BS672" s="12"/>
      <c r="BT672" s="12"/>
      <c r="BU672" s="12"/>
      <c r="BV672" s="12"/>
      <c r="BW672" s="12"/>
      <c r="BX672" s="12"/>
      <c r="BY672" s="12"/>
      <c r="BZ672" s="12"/>
      <c r="CA672" s="12"/>
      <c r="CB672" s="12"/>
      <c r="CC672" s="12"/>
    </row>
    <row r="673" spans="1:81" ht="15.75" x14ac:dyDescent="0.25">
      <c r="A673" s="20"/>
      <c r="B673" s="29"/>
      <c r="C673" s="29"/>
      <c r="D673" s="29"/>
      <c r="E673" s="29"/>
      <c r="F673" s="26"/>
      <c r="G673" s="13"/>
      <c r="H673" s="20"/>
      <c r="I673" s="22"/>
      <c r="J673" s="22"/>
      <c r="K673" s="22"/>
      <c r="L673" s="22"/>
      <c r="M673" s="24"/>
      <c r="N673" s="22"/>
      <c r="O673" s="20"/>
      <c r="P673" s="12"/>
      <c r="Q673" s="12"/>
      <c r="R673" s="12"/>
      <c r="S673" s="12"/>
      <c r="T673" s="12"/>
      <c r="U673" s="12"/>
      <c r="V673" s="12"/>
      <c r="W673" s="12"/>
      <c r="X673" s="12"/>
      <c r="Y673" s="12"/>
      <c r="Z673" s="12"/>
      <c r="AA673" s="12"/>
      <c r="AB673" s="12"/>
      <c r="AC673" s="12"/>
      <c r="AD673" s="12"/>
      <c r="AE673" s="12"/>
      <c r="AF673" s="12"/>
      <c r="AG673" s="12"/>
      <c r="AH673" s="12"/>
      <c r="AI673" s="12"/>
      <c r="AJ673" s="12"/>
      <c r="AK673" s="12"/>
      <c r="AL673" s="12"/>
      <c r="AM673" s="12"/>
      <c r="AN673" s="12"/>
      <c r="AO673" s="12"/>
      <c r="AP673" s="12"/>
      <c r="AQ673" s="12"/>
      <c r="AR673" s="12"/>
      <c r="AS673" s="12"/>
      <c r="AT673" s="12"/>
      <c r="AU673" s="12"/>
      <c r="AV673" s="12"/>
      <c r="AW673" s="12"/>
      <c r="AX673" s="12"/>
      <c r="AY673" s="12"/>
      <c r="AZ673" s="12"/>
      <c r="BA673" s="12"/>
      <c r="BB673" s="12"/>
      <c r="BC673" s="12"/>
      <c r="BD673" s="12"/>
      <c r="BE673" s="12"/>
      <c r="BF673" s="12"/>
      <c r="BG673" s="12"/>
      <c r="BH673" s="12"/>
      <c r="BI673" s="12"/>
      <c r="BJ673" s="12"/>
      <c r="BK673" s="12"/>
      <c r="BL673" s="12"/>
      <c r="BM673" s="12"/>
      <c r="BN673" s="12"/>
      <c r="BO673" s="12"/>
      <c r="BP673" s="12"/>
      <c r="BQ673" s="12"/>
      <c r="BR673" s="12"/>
      <c r="BS673" s="12"/>
      <c r="BT673" s="12"/>
      <c r="BU673" s="12"/>
      <c r="BV673" s="12"/>
      <c r="BW673" s="12"/>
      <c r="BX673" s="12"/>
      <c r="BY673" s="12"/>
      <c r="BZ673" s="12"/>
      <c r="CA673" s="12"/>
      <c r="CB673" s="12"/>
      <c r="CC673" s="12"/>
    </row>
    <row r="674" spans="1:81" ht="15.75" x14ac:dyDescent="0.25">
      <c r="A674" s="20"/>
      <c r="B674" s="29"/>
      <c r="C674" s="29"/>
      <c r="D674" s="29"/>
      <c r="E674" s="29"/>
      <c r="F674" s="26"/>
      <c r="G674" s="13"/>
      <c r="H674" s="20"/>
      <c r="I674" s="22"/>
      <c r="J674" s="22"/>
      <c r="K674" s="22"/>
      <c r="L674" s="22"/>
      <c r="M674" s="24"/>
      <c r="N674" s="22"/>
      <c r="O674" s="20"/>
      <c r="P674" s="12"/>
      <c r="Q674" s="12"/>
      <c r="R674" s="12"/>
      <c r="S674" s="12"/>
      <c r="T674" s="12"/>
      <c r="U674" s="12"/>
      <c r="V674" s="12"/>
      <c r="W674" s="12"/>
      <c r="X674" s="12"/>
      <c r="Y674" s="12"/>
      <c r="Z674" s="12"/>
      <c r="AA674" s="12"/>
      <c r="AB674" s="12"/>
      <c r="AC674" s="12"/>
      <c r="AD674" s="12"/>
      <c r="AE674" s="12"/>
      <c r="AF674" s="12"/>
      <c r="AG674" s="12"/>
      <c r="AH674" s="12"/>
      <c r="AI674" s="12"/>
      <c r="AJ674" s="12"/>
      <c r="AK674" s="12"/>
      <c r="AL674" s="12"/>
      <c r="AM674" s="12"/>
      <c r="AN674" s="12"/>
      <c r="AO674" s="12"/>
      <c r="AP674" s="12"/>
      <c r="AQ674" s="12"/>
      <c r="AR674" s="12"/>
      <c r="AS674" s="12"/>
      <c r="AT674" s="12"/>
      <c r="AU674" s="12"/>
      <c r="AV674" s="12"/>
      <c r="AW674" s="12"/>
      <c r="AX674" s="12"/>
      <c r="AY674" s="12"/>
      <c r="AZ674" s="12"/>
      <c r="BA674" s="12"/>
      <c r="BB674" s="12"/>
      <c r="BC674" s="12"/>
      <c r="BD674" s="12"/>
      <c r="BE674" s="12"/>
      <c r="BF674" s="12"/>
      <c r="BG674" s="12"/>
      <c r="BH674" s="12"/>
      <c r="BI674" s="12"/>
      <c r="BJ674" s="12"/>
      <c r="BK674" s="12"/>
      <c r="BL674" s="12"/>
      <c r="BM674" s="12"/>
      <c r="BN674" s="12"/>
      <c r="BO674" s="12"/>
      <c r="BP674" s="12"/>
      <c r="BQ674" s="12"/>
      <c r="BR674" s="12"/>
      <c r="BS674" s="12"/>
      <c r="BT674" s="12"/>
      <c r="BU674" s="12"/>
      <c r="BV674" s="12"/>
      <c r="BW674" s="12"/>
      <c r="BX674" s="12"/>
      <c r="BY674" s="12"/>
      <c r="BZ674" s="12"/>
      <c r="CA674" s="12"/>
      <c r="CB674" s="12"/>
      <c r="CC674" s="12"/>
    </row>
    <row r="675" spans="1:81" ht="15.75" x14ac:dyDescent="0.25">
      <c r="A675" s="20"/>
      <c r="B675" s="29"/>
      <c r="C675" s="29"/>
      <c r="D675" s="29"/>
      <c r="E675" s="29"/>
      <c r="F675" s="26"/>
      <c r="G675" s="13"/>
      <c r="H675" s="20"/>
      <c r="I675" s="22"/>
      <c r="J675" s="22"/>
      <c r="K675" s="22"/>
      <c r="L675" s="22"/>
      <c r="M675" s="24"/>
      <c r="N675" s="22"/>
      <c r="O675" s="20"/>
      <c r="P675" s="12"/>
      <c r="Q675" s="12"/>
      <c r="R675" s="12"/>
      <c r="S675" s="12"/>
      <c r="T675" s="12"/>
      <c r="U675" s="12"/>
      <c r="V675" s="12"/>
      <c r="W675" s="12"/>
      <c r="X675" s="12"/>
      <c r="Y675" s="12"/>
      <c r="Z675" s="12"/>
      <c r="AA675" s="12"/>
      <c r="AB675" s="12"/>
      <c r="AC675" s="12"/>
      <c r="AD675" s="12"/>
      <c r="AE675" s="12"/>
      <c r="AF675" s="12"/>
      <c r="AG675" s="12"/>
      <c r="AH675" s="12"/>
      <c r="AI675" s="12"/>
      <c r="AJ675" s="12"/>
      <c r="AK675" s="12"/>
      <c r="AL675" s="12"/>
      <c r="AM675" s="12"/>
      <c r="AN675" s="12"/>
      <c r="AO675" s="12"/>
      <c r="AP675" s="12"/>
      <c r="AQ675" s="12"/>
      <c r="AR675" s="12"/>
      <c r="AS675" s="12"/>
      <c r="AT675" s="12"/>
      <c r="AU675" s="12"/>
      <c r="AV675" s="12"/>
      <c r="AW675" s="12"/>
      <c r="AX675" s="12"/>
      <c r="AY675" s="12"/>
      <c r="AZ675" s="12"/>
      <c r="BA675" s="12"/>
      <c r="BB675" s="12"/>
      <c r="BC675" s="12"/>
      <c r="BD675" s="12"/>
      <c r="BE675" s="12"/>
      <c r="BF675" s="12"/>
      <c r="BG675" s="12"/>
      <c r="BH675" s="12"/>
      <c r="BI675" s="12"/>
      <c r="BJ675" s="12"/>
      <c r="BK675" s="12"/>
      <c r="BL675" s="12"/>
      <c r="BM675" s="12"/>
      <c r="BN675" s="12"/>
      <c r="BO675" s="12"/>
      <c r="BP675" s="12"/>
      <c r="BQ675" s="12"/>
      <c r="BR675" s="12"/>
      <c r="BS675" s="12"/>
      <c r="BT675" s="12"/>
      <c r="BU675" s="12"/>
      <c r="BV675" s="12"/>
      <c r="BW675" s="12"/>
      <c r="BX675" s="12"/>
      <c r="BY675" s="12"/>
      <c r="BZ675" s="12"/>
      <c r="CA675" s="12"/>
      <c r="CB675" s="12"/>
      <c r="CC675" s="12"/>
    </row>
    <row r="676" spans="1:81" ht="15.75" x14ac:dyDescent="0.25">
      <c r="A676" s="20"/>
      <c r="B676" s="29"/>
      <c r="C676" s="29"/>
      <c r="D676" s="29"/>
      <c r="E676" s="29"/>
      <c r="F676" s="26"/>
      <c r="G676" s="13"/>
      <c r="H676" s="20"/>
      <c r="I676" s="22"/>
      <c r="J676" s="22"/>
      <c r="K676" s="22"/>
      <c r="L676" s="22"/>
      <c r="M676" s="24"/>
      <c r="N676" s="22"/>
      <c r="O676" s="20"/>
      <c r="P676" s="12"/>
      <c r="Q676" s="12"/>
      <c r="R676" s="12"/>
      <c r="S676" s="12"/>
      <c r="T676" s="12"/>
      <c r="U676" s="12"/>
      <c r="V676" s="12"/>
      <c r="W676" s="12"/>
      <c r="X676" s="12"/>
      <c r="Y676" s="12"/>
      <c r="Z676" s="12"/>
      <c r="AA676" s="12"/>
      <c r="AB676" s="12"/>
      <c r="AC676" s="12"/>
      <c r="AD676" s="12"/>
      <c r="AE676" s="12"/>
      <c r="AF676" s="12"/>
      <c r="AG676" s="12"/>
      <c r="AH676" s="12"/>
      <c r="AI676" s="12"/>
      <c r="AJ676" s="12"/>
      <c r="AK676" s="12"/>
      <c r="AL676" s="12"/>
      <c r="AM676" s="12"/>
      <c r="AN676" s="12"/>
      <c r="AO676" s="12"/>
      <c r="AP676" s="12"/>
      <c r="AQ676" s="12"/>
      <c r="AR676" s="12"/>
      <c r="AS676" s="12"/>
      <c r="AT676" s="12"/>
      <c r="AU676" s="12"/>
      <c r="AV676" s="12"/>
      <c r="AW676" s="12"/>
      <c r="AX676" s="12"/>
      <c r="AY676" s="12"/>
      <c r="AZ676" s="12"/>
      <c r="BA676" s="12"/>
      <c r="BB676" s="12"/>
      <c r="BC676" s="12"/>
      <c r="BD676" s="12"/>
      <c r="BE676" s="12"/>
      <c r="BF676" s="12"/>
      <c r="BG676" s="12"/>
      <c r="BH676" s="12"/>
      <c r="BI676" s="12"/>
      <c r="BJ676" s="12"/>
      <c r="BK676" s="12"/>
      <c r="BL676" s="12"/>
      <c r="BM676" s="12"/>
      <c r="BN676" s="12"/>
      <c r="BO676" s="12"/>
      <c r="BP676" s="12"/>
      <c r="BQ676" s="12"/>
      <c r="BR676" s="12"/>
      <c r="BS676" s="12"/>
      <c r="BT676" s="12"/>
      <c r="BU676" s="12"/>
      <c r="BV676" s="12"/>
      <c r="BW676" s="12"/>
      <c r="BX676" s="12"/>
      <c r="BY676" s="12"/>
      <c r="BZ676" s="12"/>
      <c r="CA676" s="12"/>
      <c r="CB676" s="12"/>
      <c r="CC676" s="12"/>
    </row>
    <row r="677" spans="1:81" ht="15.75" x14ac:dyDescent="0.25">
      <c r="A677" s="20"/>
      <c r="B677" s="29"/>
      <c r="C677" s="29"/>
      <c r="D677" s="29"/>
      <c r="E677" s="29"/>
      <c r="F677" s="26"/>
      <c r="G677" s="13"/>
      <c r="H677" s="20"/>
      <c r="I677" s="22"/>
      <c r="J677" s="22"/>
      <c r="K677" s="22"/>
      <c r="L677" s="22"/>
      <c r="M677" s="24"/>
      <c r="N677" s="22"/>
      <c r="O677" s="20"/>
      <c r="P677" s="12"/>
      <c r="Q677" s="12"/>
      <c r="R677" s="12"/>
      <c r="S677" s="12"/>
      <c r="T677" s="12"/>
      <c r="U677" s="12"/>
      <c r="V677" s="12"/>
      <c r="W677" s="12"/>
      <c r="X677" s="12"/>
      <c r="Y677" s="12"/>
      <c r="Z677" s="12"/>
      <c r="AA677" s="12"/>
      <c r="AB677" s="12"/>
      <c r="AC677" s="12"/>
      <c r="AD677" s="12"/>
      <c r="AE677" s="12"/>
      <c r="AF677" s="12"/>
      <c r="AG677" s="12"/>
      <c r="AH677" s="12"/>
      <c r="AI677" s="12"/>
      <c r="AJ677" s="12"/>
      <c r="AK677" s="12"/>
      <c r="AL677" s="12"/>
      <c r="AM677" s="12"/>
      <c r="AN677" s="12"/>
      <c r="AO677" s="12"/>
      <c r="AP677" s="12"/>
      <c r="AQ677" s="12"/>
      <c r="AR677" s="12"/>
      <c r="AS677" s="12"/>
      <c r="AT677" s="12"/>
      <c r="AU677" s="12"/>
      <c r="AV677" s="12"/>
      <c r="AW677" s="12"/>
      <c r="AX677" s="12"/>
      <c r="AY677" s="12"/>
      <c r="AZ677" s="12"/>
      <c r="BA677" s="12"/>
      <c r="BB677" s="12"/>
      <c r="BC677" s="12"/>
      <c r="BD677" s="12"/>
      <c r="BE677" s="12"/>
      <c r="BF677" s="12"/>
      <c r="BG677" s="12"/>
      <c r="BH677" s="12"/>
      <c r="BI677" s="12"/>
      <c r="BJ677" s="12"/>
      <c r="BK677" s="12"/>
      <c r="BL677" s="12"/>
      <c r="BM677" s="12"/>
      <c r="BN677" s="12"/>
      <c r="BO677" s="12"/>
      <c r="BP677" s="12"/>
      <c r="BQ677" s="12"/>
      <c r="BR677" s="12"/>
      <c r="BS677" s="12"/>
      <c r="BT677" s="12"/>
      <c r="BU677" s="12"/>
      <c r="BV677" s="12"/>
      <c r="BW677" s="12"/>
      <c r="BX677" s="12"/>
      <c r="BY677" s="12"/>
      <c r="BZ677" s="12"/>
      <c r="CA677" s="12"/>
      <c r="CB677" s="12"/>
      <c r="CC677" s="12"/>
    </row>
    <row r="678" spans="1:81" ht="15.75" x14ac:dyDescent="0.25">
      <c r="A678" s="20"/>
      <c r="B678" s="29"/>
      <c r="C678" s="29"/>
      <c r="D678" s="29"/>
      <c r="E678" s="29"/>
      <c r="F678" s="26"/>
      <c r="G678" s="13"/>
      <c r="H678" s="20"/>
      <c r="I678" s="22"/>
      <c r="J678" s="22"/>
      <c r="K678" s="22"/>
      <c r="L678" s="22"/>
      <c r="M678" s="24"/>
      <c r="N678" s="22"/>
      <c r="O678" s="20"/>
      <c r="P678" s="12"/>
      <c r="Q678" s="12"/>
      <c r="R678" s="12"/>
      <c r="S678" s="12"/>
      <c r="T678" s="12"/>
      <c r="U678" s="12"/>
      <c r="V678" s="12"/>
      <c r="W678" s="12"/>
      <c r="X678" s="12"/>
      <c r="Y678" s="12"/>
      <c r="Z678" s="12"/>
      <c r="AA678" s="12"/>
      <c r="AB678" s="12"/>
      <c r="AC678" s="12"/>
      <c r="AD678" s="12"/>
      <c r="AE678" s="12"/>
      <c r="AF678" s="12"/>
      <c r="AG678" s="12"/>
      <c r="AH678" s="12"/>
      <c r="AI678" s="12"/>
      <c r="AJ678" s="12"/>
      <c r="AK678" s="12"/>
      <c r="AL678" s="12"/>
      <c r="AM678" s="12"/>
      <c r="AN678" s="12"/>
      <c r="AO678" s="12"/>
      <c r="AP678" s="12"/>
      <c r="AQ678" s="12"/>
      <c r="AR678" s="12"/>
      <c r="AS678" s="12"/>
      <c r="AT678" s="12"/>
      <c r="AU678" s="12"/>
      <c r="AV678" s="12"/>
      <c r="AW678" s="12"/>
      <c r="AX678" s="12"/>
      <c r="AY678" s="12"/>
      <c r="AZ678" s="12"/>
      <c r="BA678" s="12"/>
      <c r="BB678" s="12"/>
      <c r="BC678" s="12"/>
      <c r="BD678" s="12"/>
      <c r="BE678" s="12"/>
      <c r="BF678" s="12"/>
      <c r="BG678" s="12"/>
      <c r="BH678" s="12"/>
      <c r="BI678" s="12"/>
      <c r="BJ678" s="12"/>
      <c r="BK678" s="12"/>
      <c r="BL678" s="12"/>
      <c r="BM678" s="12"/>
      <c r="BN678" s="12"/>
      <c r="BO678" s="12"/>
      <c r="BP678" s="12"/>
      <c r="BQ678" s="12"/>
      <c r="BR678" s="12"/>
      <c r="BS678" s="12"/>
      <c r="BT678" s="12"/>
      <c r="BU678" s="12"/>
      <c r="BV678" s="12"/>
      <c r="BW678" s="12"/>
      <c r="BX678" s="12"/>
      <c r="BY678" s="12"/>
      <c r="BZ678" s="12"/>
      <c r="CA678" s="12"/>
      <c r="CB678" s="12"/>
      <c r="CC678" s="12"/>
    </row>
    <row r="679" spans="1:81" ht="15.75" x14ac:dyDescent="0.25">
      <c r="A679" s="20"/>
      <c r="B679" s="29"/>
      <c r="C679" s="29"/>
      <c r="D679" s="29"/>
      <c r="E679" s="29"/>
      <c r="F679" s="26"/>
      <c r="G679" s="13"/>
      <c r="H679" s="20"/>
      <c r="I679" s="22"/>
      <c r="J679" s="22"/>
      <c r="K679" s="22"/>
      <c r="L679" s="22"/>
      <c r="M679" s="24"/>
      <c r="N679" s="22"/>
      <c r="O679" s="20"/>
      <c r="P679" s="12"/>
      <c r="Q679" s="12"/>
      <c r="R679" s="12"/>
      <c r="S679" s="12"/>
      <c r="T679" s="12"/>
      <c r="U679" s="12"/>
      <c r="V679" s="12"/>
      <c r="W679" s="12"/>
      <c r="X679" s="12"/>
      <c r="Y679" s="12"/>
      <c r="Z679" s="12"/>
      <c r="AA679" s="12"/>
      <c r="AB679" s="12"/>
      <c r="AC679" s="12"/>
      <c r="AD679" s="12"/>
      <c r="AE679" s="12"/>
      <c r="AF679" s="12"/>
      <c r="AG679" s="12"/>
      <c r="AH679" s="12"/>
      <c r="AI679" s="12"/>
      <c r="AJ679" s="12"/>
      <c r="AK679" s="12"/>
      <c r="AL679" s="12"/>
      <c r="AM679" s="12"/>
      <c r="AN679" s="12"/>
      <c r="AO679" s="12"/>
      <c r="AP679" s="12"/>
      <c r="AQ679" s="12"/>
      <c r="AR679" s="12"/>
      <c r="AS679" s="12"/>
      <c r="AT679" s="12"/>
      <c r="AU679" s="12"/>
      <c r="AV679" s="12"/>
      <c r="AW679" s="12"/>
      <c r="AX679" s="12"/>
      <c r="AY679" s="12"/>
      <c r="AZ679" s="12"/>
      <c r="BA679" s="12"/>
      <c r="BB679" s="12"/>
      <c r="BC679" s="12"/>
      <c r="BD679" s="12"/>
      <c r="BE679" s="12"/>
      <c r="BF679" s="12"/>
      <c r="BG679" s="12"/>
      <c r="BH679" s="12"/>
      <c r="BI679" s="12"/>
      <c r="BJ679" s="12"/>
      <c r="BK679" s="12"/>
      <c r="BL679" s="12"/>
      <c r="BM679" s="12"/>
      <c r="BN679" s="12"/>
      <c r="BO679" s="12"/>
      <c r="BP679" s="12"/>
      <c r="BQ679" s="12"/>
      <c r="BR679" s="12"/>
      <c r="BS679" s="12"/>
      <c r="BT679" s="12"/>
      <c r="BU679" s="12"/>
      <c r="BV679" s="12"/>
      <c r="BW679" s="12"/>
      <c r="BX679" s="12"/>
      <c r="BY679" s="12"/>
      <c r="BZ679" s="12"/>
      <c r="CA679" s="12"/>
      <c r="CB679" s="12"/>
      <c r="CC679" s="12"/>
    </row>
    <row r="680" spans="1:81" ht="15.75" x14ac:dyDescent="0.25">
      <c r="A680" s="20"/>
      <c r="B680" s="29"/>
      <c r="C680" s="29"/>
      <c r="D680" s="29"/>
      <c r="E680" s="29"/>
      <c r="F680" s="26"/>
      <c r="G680" s="13"/>
      <c r="H680" s="20"/>
      <c r="I680" s="22"/>
      <c r="J680" s="22"/>
      <c r="K680" s="22"/>
      <c r="L680" s="22"/>
      <c r="M680" s="24"/>
      <c r="N680" s="22"/>
      <c r="O680" s="20"/>
      <c r="P680" s="12"/>
      <c r="Q680" s="12"/>
      <c r="R680" s="12"/>
      <c r="S680" s="12"/>
      <c r="T680" s="12"/>
      <c r="U680" s="12"/>
      <c r="V680" s="12"/>
      <c r="W680" s="12"/>
      <c r="X680" s="12"/>
      <c r="Y680" s="12"/>
      <c r="Z680" s="12"/>
      <c r="AA680" s="12"/>
      <c r="AB680" s="12"/>
      <c r="AC680" s="12"/>
      <c r="AD680" s="12"/>
      <c r="AE680" s="12"/>
      <c r="AF680" s="12"/>
      <c r="AG680" s="12"/>
      <c r="AH680" s="12"/>
      <c r="AI680" s="12"/>
      <c r="AJ680" s="12"/>
      <c r="AK680" s="12"/>
      <c r="AL680" s="12"/>
      <c r="AM680" s="12"/>
      <c r="AN680" s="12"/>
      <c r="AO680" s="12"/>
      <c r="AP680" s="12"/>
      <c r="AQ680" s="12"/>
      <c r="AR680" s="12"/>
      <c r="AS680" s="12"/>
      <c r="AT680" s="12"/>
      <c r="AU680" s="12"/>
      <c r="AV680" s="12"/>
      <c r="AW680" s="12"/>
      <c r="AX680" s="12"/>
      <c r="AY680" s="12"/>
      <c r="AZ680" s="12"/>
      <c r="BA680" s="12"/>
      <c r="BB680" s="12"/>
      <c r="BC680" s="12"/>
      <c r="BD680" s="12"/>
      <c r="BE680" s="12"/>
      <c r="BF680" s="12"/>
      <c r="BG680" s="12"/>
      <c r="BH680" s="12"/>
      <c r="BI680" s="12"/>
      <c r="BJ680" s="12"/>
      <c r="BK680" s="12"/>
      <c r="BL680" s="12"/>
      <c r="BM680" s="12"/>
      <c r="BN680" s="12"/>
      <c r="BO680" s="12"/>
      <c r="BP680" s="12"/>
      <c r="BQ680" s="12"/>
      <c r="BR680" s="12"/>
      <c r="BS680" s="12"/>
      <c r="BT680" s="12"/>
      <c r="BU680" s="12"/>
      <c r="BV680" s="12"/>
      <c r="BW680" s="12"/>
      <c r="BX680" s="12"/>
      <c r="BY680" s="12"/>
      <c r="BZ680" s="12"/>
      <c r="CA680" s="12"/>
      <c r="CB680" s="12"/>
      <c r="CC680" s="12"/>
    </row>
    <row r="681" spans="1:81" ht="15.75" x14ac:dyDescent="0.25">
      <c r="A681" s="20"/>
      <c r="B681" s="29"/>
      <c r="C681" s="29"/>
      <c r="D681" s="29"/>
      <c r="E681" s="29"/>
      <c r="F681" s="26"/>
      <c r="G681" s="13"/>
      <c r="H681" s="20"/>
      <c r="I681" s="22"/>
      <c r="J681" s="22"/>
      <c r="K681" s="22"/>
      <c r="L681" s="22"/>
      <c r="M681" s="24"/>
      <c r="N681" s="22"/>
      <c r="O681" s="20"/>
      <c r="P681" s="12"/>
      <c r="Q681" s="12"/>
      <c r="R681" s="12"/>
      <c r="S681" s="12"/>
      <c r="T681" s="12"/>
      <c r="U681" s="12"/>
      <c r="V681" s="12"/>
      <c r="W681" s="12"/>
      <c r="X681" s="12"/>
      <c r="Y681" s="12"/>
      <c r="Z681" s="12"/>
      <c r="AA681" s="12"/>
      <c r="AB681" s="12"/>
      <c r="AC681" s="12"/>
      <c r="AD681" s="12"/>
      <c r="AE681" s="12"/>
      <c r="AF681" s="12"/>
      <c r="AG681" s="12"/>
      <c r="AH681" s="12"/>
      <c r="AI681" s="12"/>
      <c r="AJ681" s="12"/>
      <c r="AK681" s="12"/>
      <c r="AL681" s="12"/>
      <c r="AM681" s="12"/>
      <c r="AN681" s="12"/>
      <c r="AO681" s="12"/>
      <c r="AP681" s="12"/>
      <c r="AQ681" s="12"/>
      <c r="AR681" s="12"/>
      <c r="AS681" s="12"/>
      <c r="AT681" s="12"/>
      <c r="AU681" s="12"/>
      <c r="AV681" s="12"/>
      <c r="AW681" s="12"/>
      <c r="AX681" s="12"/>
      <c r="AY681" s="12"/>
      <c r="AZ681" s="12"/>
      <c r="BA681" s="12"/>
      <c r="BB681" s="12"/>
      <c r="BC681" s="12"/>
      <c r="BD681" s="12"/>
      <c r="BE681" s="12"/>
      <c r="BF681" s="12"/>
      <c r="BG681" s="12"/>
      <c r="BH681" s="12"/>
      <c r="BI681" s="12"/>
      <c r="BJ681" s="12"/>
      <c r="BK681" s="12"/>
      <c r="BL681" s="12"/>
      <c r="BM681" s="12"/>
      <c r="BN681" s="12"/>
      <c r="BO681" s="12"/>
      <c r="BP681" s="12"/>
      <c r="BQ681" s="12"/>
      <c r="BR681" s="12"/>
      <c r="BS681" s="12"/>
      <c r="BT681" s="12"/>
      <c r="BU681" s="12"/>
      <c r="BV681" s="12"/>
      <c r="BW681" s="12"/>
      <c r="BX681" s="12"/>
      <c r="BY681" s="12"/>
      <c r="BZ681" s="12"/>
      <c r="CA681" s="12"/>
      <c r="CB681" s="12"/>
      <c r="CC681" s="12"/>
    </row>
    <row r="682" spans="1:81" ht="15.75" x14ac:dyDescent="0.25">
      <c r="A682" s="20"/>
      <c r="B682" s="29"/>
      <c r="C682" s="29"/>
      <c r="D682" s="29"/>
      <c r="E682" s="29"/>
      <c r="F682" s="26"/>
      <c r="G682" s="13"/>
      <c r="H682" s="20"/>
      <c r="I682" s="22"/>
      <c r="J682" s="22"/>
      <c r="K682" s="22"/>
      <c r="L682" s="22"/>
      <c r="M682" s="24"/>
      <c r="N682" s="22"/>
      <c r="O682" s="20"/>
      <c r="P682" s="12"/>
      <c r="Q682" s="12"/>
      <c r="R682" s="12"/>
      <c r="S682" s="12"/>
      <c r="T682" s="12"/>
      <c r="U682" s="12"/>
      <c r="V682" s="12"/>
      <c r="W682" s="12"/>
      <c r="X682" s="12"/>
      <c r="Y682" s="12"/>
      <c r="Z682" s="12"/>
      <c r="AA682" s="12"/>
      <c r="AB682" s="12"/>
      <c r="AC682" s="12"/>
      <c r="AD682" s="12"/>
      <c r="AE682" s="12"/>
      <c r="AF682" s="12"/>
      <c r="AG682" s="12"/>
      <c r="AH682" s="12"/>
      <c r="AI682" s="12"/>
      <c r="AJ682" s="12"/>
      <c r="AK682" s="12"/>
      <c r="AL682" s="12"/>
      <c r="AM682" s="12"/>
      <c r="AN682" s="12"/>
      <c r="AO682" s="12"/>
      <c r="AP682" s="12"/>
      <c r="AQ682" s="12"/>
      <c r="AR682" s="12"/>
      <c r="AS682" s="12"/>
      <c r="AT682" s="12"/>
      <c r="AU682" s="12"/>
      <c r="AV682" s="12"/>
      <c r="AW682" s="12"/>
      <c r="AX682" s="12"/>
      <c r="AY682" s="12"/>
      <c r="AZ682" s="12"/>
      <c r="BA682" s="12"/>
      <c r="BB682" s="12"/>
      <c r="BC682" s="12"/>
      <c r="BD682" s="12"/>
      <c r="BE682" s="12"/>
      <c r="BF682" s="12"/>
      <c r="BG682" s="12"/>
      <c r="BH682" s="12"/>
      <c r="BI682" s="12"/>
      <c r="BJ682" s="12"/>
      <c r="BK682" s="12"/>
      <c r="BL682" s="12"/>
      <c r="BM682" s="12"/>
      <c r="BN682" s="12"/>
      <c r="BO682" s="12"/>
      <c r="BP682" s="12"/>
      <c r="BQ682" s="12"/>
      <c r="BR682" s="12"/>
      <c r="BS682" s="12"/>
      <c r="BT682" s="12"/>
      <c r="BU682" s="12"/>
      <c r="BV682" s="12"/>
      <c r="BW682" s="12"/>
      <c r="BX682" s="12"/>
      <c r="BY682" s="12"/>
      <c r="BZ682" s="12"/>
      <c r="CA682" s="12"/>
      <c r="CB682" s="12"/>
      <c r="CC682" s="12"/>
    </row>
    <row r="683" spans="1:81" ht="15.75" x14ac:dyDescent="0.25">
      <c r="A683" s="20"/>
      <c r="B683" s="29"/>
      <c r="C683" s="29"/>
      <c r="D683" s="29"/>
      <c r="E683" s="29"/>
      <c r="F683" s="26"/>
      <c r="G683" s="13"/>
      <c r="H683" s="20"/>
      <c r="I683" s="22"/>
      <c r="J683" s="22"/>
      <c r="K683" s="22"/>
      <c r="L683" s="22"/>
      <c r="M683" s="24"/>
      <c r="N683" s="22"/>
      <c r="O683" s="20"/>
      <c r="P683" s="12"/>
      <c r="Q683" s="12"/>
      <c r="R683" s="12"/>
      <c r="S683" s="12"/>
      <c r="T683" s="12"/>
      <c r="U683" s="12"/>
      <c r="V683" s="12"/>
      <c r="W683" s="12"/>
      <c r="X683" s="12"/>
      <c r="Y683" s="12"/>
      <c r="Z683" s="12"/>
      <c r="AA683" s="12"/>
      <c r="AB683" s="12"/>
      <c r="AC683" s="12"/>
      <c r="AD683" s="12"/>
      <c r="AE683" s="12"/>
      <c r="AF683" s="12"/>
      <c r="AG683" s="12"/>
      <c r="AH683" s="12"/>
      <c r="AI683" s="12"/>
      <c r="AJ683" s="12"/>
      <c r="AK683" s="12"/>
      <c r="AL683" s="12"/>
      <c r="AM683" s="12"/>
      <c r="AN683" s="12"/>
      <c r="AO683" s="12"/>
      <c r="AP683" s="12"/>
      <c r="AQ683" s="12"/>
      <c r="AR683" s="12"/>
      <c r="AS683" s="12"/>
      <c r="AT683" s="12"/>
      <c r="AU683" s="12"/>
      <c r="AV683" s="12"/>
      <c r="AW683" s="12"/>
      <c r="AX683" s="12"/>
      <c r="AY683" s="12"/>
      <c r="AZ683" s="12"/>
      <c r="BA683" s="12"/>
      <c r="BB683" s="12"/>
      <c r="BC683" s="12"/>
      <c r="BD683" s="12"/>
      <c r="BE683" s="12"/>
      <c r="BF683" s="12"/>
      <c r="BG683" s="12"/>
      <c r="BH683" s="12"/>
      <c r="BI683" s="12"/>
      <c r="BJ683" s="12"/>
      <c r="BK683" s="12"/>
      <c r="BL683" s="12"/>
      <c r="BM683" s="12"/>
      <c r="BN683" s="12"/>
      <c r="BO683" s="12"/>
      <c r="BP683" s="12"/>
      <c r="BQ683" s="12"/>
      <c r="BR683" s="12"/>
      <c r="BS683" s="12"/>
      <c r="BT683" s="12"/>
      <c r="BU683" s="12"/>
      <c r="BV683" s="12"/>
      <c r="BW683" s="12"/>
      <c r="BX683" s="12"/>
      <c r="BY683" s="12"/>
      <c r="BZ683" s="12"/>
      <c r="CA683" s="12"/>
      <c r="CB683" s="12"/>
      <c r="CC683" s="12"/>
    </row>
    <row r="684" spans="1:81" ht="15.75" x14ac:dyDescent="0.25">
      <c r="A684" s="20"/>
      <c r="B684" s="29"/>
      <c r="C684" s="29"/>
      <c r="D684" s="29"/>
      <c r="E684" s="29"/>
      <c r="F684" s="26"/>
      <c r="G684" s="13"/>
      <c r="H684" s="20"/>
      <c r="I684" s="22"/>
      <c r="J684" s="22"/>
      <c r="K684" s="22"/>
      <c r="L684" s="22"/>
      <c r="M684" s="24"/>
      <c r="N684" s="22"/>
      <c r="O684" s="20"/>
      <c r="P684" s="12"/>
      <c r="Q684" s="12"/>
      <c r="R684" s="12"/>
      <c r="S684" s="12"/>
      <c r="T684" s="12"/>
      <c r="U684" s="12"/>
      <c r="V684" s="12"/>
      <c r="W684" s="12"/>
      <c r="X684" s="12"/>
      <c r="Y684" s="12"/>
      <c r="Z684" s="12"/>
      <c r="AA684" s="12"/>
      <c r="AB684" s="12"/>
      <c r="AC684" s="12"/>
      <c r="AD684" s="12"/>
      <c r="AE684" s="12"/>
      <c r="AF684" s="12"/>
      <c r="AG684" s="12"/>
      <c r="AH684" s="12"/>
      <c r="AI684" s="12"/>
      <c r="AJ684" s="12"/>
      <c r="AK684" s="12"/>
      <c r="AL684" s="12"/>
      <c r="AM684" s="12"/>
      <c r="AN684" s="12"/>
      <c r="AO684" s="12"/>
      <c r="AP684" s="12"/>
      <c r="AQ684" s="12"/>
      <c r="AR684" s="12"/>
      <c r="AS684" s="12"/>
      <c r="AT684" s="12"/>
      <c r="AU684" s="12"/>
      <c r="AV684" s="12"/>
      <c r="AW684" s="12"/>
      <c r="AX684" s="12"/>
      <c r="AY684" s="12"/>
      <c r="AZ684" s="12"/>
      <c r="BA684" s="12"/>
      <c r="BB684" s="12"/>
      <c r="BC684" s="12"/>
      <c r="BD684" s="12"/>
      <c r="BE684" s="12"/>
      <c r="BF684" s="12"/>
      <c r="BG684" s="12"/>
      <c r="BH684" s="12"/>
      <c r="BI684" s="12"/>
      <c r="BJ684" s="12"/>
      <c r="BK684" s="12"/>
      <c r="BL684" s="12"/>
      <c r="BM684" s="12"/>
      <c r="BN684" s="12"/>
      <c r="BO684" s="12"/>
      <c r="BP684" s="12"/>
      <c r="BQ684" s="12"/>
      <c r="BR684" s="12"/>
      <c r="BS684" s="12"/>
      <c r="BT684" s="12"/>
      <c r="BU684" s="12"/>
      <c r="BV684" s="12"/>
      <c r="BW684" s="12"/>
      <c r="BX684" s="12"/>
      <c r="BY684" s="12"/>
      <c r="BZ684" s="12"/>
      <c r="CA684" s="12"/>
      <c r="CB684" s="12"/>
      <c r="CC684" s="12"/>
    </row>
    <row r="685" spans="1:81" ht="15.75" x14ac:dyDescent="0.25">
      <c r="A685" s="20"/>
      <c r="B685" s="29"/>
      <c r="C685" s="29"/>
      <c r="D685" s="29"/>
      <c r="E685" s="29"/>
      <c r="F685" s="26"/>
      <c r="G685" s="13"/>
      <c r="H685" s="20"/>
      <c r="I685" s="22"/>
      <c r="J685" s="22"/>
      <c r="K685" s="22"/>
      <c r="L685" s="22"/>
      <c r="M685" s="24"/>
      <c r="N685" s="22"/>
      <c r="O685" s="20"/>
      <c r="P685" s="12"/>
      <c r="Q685" s="12"/>
      <c r="R685" s="12"/>
      <c r="S685" s="12"/>
      <c r="T685" s="12"/>
      <c r="U685" s="12"/>
      <c r="V685" s="12"/>
      <c r="W685" s="12"/>
      <c r="X685" s="12"/>
      <c r="Y685" s="12"/>
      <c r="Z685" s="12"/>
      <c r="AA685" s="12"/>
      <c r="AB685" s="12"/>
      <c r="AC685" s="12"/>
      <c r="AD685" s="12"/>
      <c r="AE685" s="12"/>
      <c r="AF685" s="12"/>
      <c r="AG685" s="12"/>
      <c r="AH685" s="12"/>
      <c r="AI685" s="12"/>
      <c r="AJ685" s="12"/>
      <c r="AK685" s="12"/>
      <c r="AL685" s="12"/>
      <c r="AM685" s="12"/>
      <c r="AN685" s="12"/>
      <c r="AO685" s="12"/>
      <c r="AP685" s="12"/>
      <c r="AQ685" s="12"/>
      <c r="AR685" s="12"/>
      <c r="AS685" s="12"/>
      <c r="AT685" s="12"/>
      <c r="AU685" s="12"/>
      <c r="AV685" s="12"/>
      <c r="AW685" s="12"/>
      <c r="AX685" s="12"/>
      <c r="AY685" s="12"/>
      <c r="AZ685" s="12"/>
      <c r="BA685" s="12"/>
      <c r="BB685" s="12"/>
      <c r="BC685" s="12"/>
      <c r="BD685" s="12"/>
      <c r="BE685" s="12"/>
      <c r="BF685" s="12"/>
      <c r="BG685" s="12"/>
      <c r="BH685" s="12"/>
      <c r="BI685" s="12"/>
      <c r="BJ685" s="12"/>
      <c r="BK685" s="12"/>
      <c r="BL685" s="12"/>
      <c r="BM685" s="12"/>
      <c r="BN685" s="12"/>
      <c r="BO685" s="12"/>
      <c r="BP685" s="12"/>
      <c r="BQ685" s="12"/>
      <c r="BR685" s="12"/>
      <c r="BS685" s="12"/>
      <c r="BT685" s="12"/>
      <c r="BU685" s="12"/>
      <c r="BV685" s="12"/>
      <c r="BW685" s="12"/>
      <c r="BX685" s="12"/>
      <c r="BY685" s="12"/>
      <c r="BZ685" s="12"/>
      <c r="CA685" s="12"/>
      <c r="CB685" s="12"/>
      <c r="CC685" s="12"/>
    </row>
    <row r="686" spans="1:81" ht="15.75" x14ac:dyDescent="0.25">
      <c r="A686" s="20"/>
      <c r="B686" s="29"/>
      <c r="C686" s="29"/>
      <c r="D686" s="29"/>
      <c r="E686" s="29"/>
      <c r="F686" s="26"/>
      <c r="G686" s="13"/>
      <c r="H686" s="20"/>
      <c r="I686" s="22"/>
      <c r="J686" s="22"/>
      <c r="K686" s="22"/>
      <c r="L686" s="22"/>
      <c r="M686" s="24"/>
      <c r="N686" s="22"/>
      <c r="O686" s="20"/>
      <c r="P686" s="12"/>
      <c r="Q686" s="12"/>
      <c r="R686" s="12"/>
      <c r="S686" s="12"/>
      <c r="T686" s="12"/>
      <c r="U686" s="12"/>
      <c r="V686" s="12"/>
      <c r="W686" s="12"/>
      <c r="X686" s="12"/>
      <c r="Y686" s="12"/>
      <c r="Z686" s="12"/>
      <c r="AA686" s="12"/>
      <c r="AB686" s="12"/>
      <c r="AC686" s="12"/>
      <c r="AD686" s="12"/>
      <c r="AE686" s="12"/>
      <c r="AF686" s="12"/>
      <c r="AG686" s="12"/>
      <c r="AH686" s="12"/>
      <c r="AI686" s="12"/>
      <c r="AJ686" s="12"/>
      <c r="AK686" s="12"/>
      <c r="AL686" s="12"/>
      <c r="AM686" s="12"/>
      <c r="AN686" s="12"/>
      <c r="AO686" s="12"/>
      <c r="AP686" s="12"/>
      <c r="AQ686" s="12"/>
      <c r="AR686" s="12"/>
      <c r="AS686" s="12"/>
      <c r="AT686" s="12"/>
      <c r="AU686" s="12"/>
      <c r="AV686" s="12"/>
      <c r="AW686" s="12"/>
      <c r="AX686" s="12"/>
      <c r="AY686" s="12"/>
      <c r="AZ686" s="12"/>
      <c r="BA686" s="12"/>
      <c r="BB686" s="12"/>
      <c r="BC686" s="12"/>
      <c r="BD686" s="12"/>
      <c r="BE686" s="12"/>
      <c r="BF686" s="12"/>
      <c r="BG686" s="12"/>
      <c r="BH686" s="12"/>
      <c r="BI686" s="12"/>
      <c r="BJ686" s="12"/>
      <c r="BK686" s="12"/>
      <c r="BL686" s="12"/>
      <c r="BM686" s="12"/>
      <c r="BN686" s="12"/>
      <c r="BO686" s="12"/>
      <c r="BP686" s="12"/>
      <c r="BQ686" s="12"/>
      <c r="BR686" s="12"/>
      <c r="BS686" s="12"/>
      <c r="BT686" s="12"/>
      <c r="BU686" s="12"/>
      <c r="BV686" s="12"/>
      <c r="BW686" s="12"/>
      <c r="BX686" s="12"/>
      <c r="BY686" s="12"/>
      <c r="BZ686" s="12"/>
      <c r="CA686" s="12"/>
      <c r="CB686" s="12"/>
      <c r="CC686" s="12"/>
    </row>
    <row r="687" spans="1:81" ht="15.75" x14ac:dyDescent="0.25">
      <c r="A687" s="20"/>
      <c r="B687" s="29"/>
      <c r="C687" s="29"/>
      <c r="D687" s="29"/>
      <c r="E687" s="29"/>
      <c r="F687" s="26"/>
      <c r="G687" s="13"/>
      <c r="H687" s="20"/>
      <c r="I687" s="22"/>
      <c r="J687" s="22"/>
      <c r="K687" s="22"/>
      <c r="L687" s="22"/>
      <c r="M687" s="24"/>
      <c r="N687" s="22"/>
      <c r="O687" s="20"/>
      <c r="P687" s="12"/>
      <c r="Q687" s="12"/>
      <c r="R687" s="12"/>
      <c r="S687" s="12"/>
      <c r="T687" s="12"/>
      <c r="U687" s="12"/>
      <c r="V687" s="12"/>
      <c r="W687" s="12"/>
      <c r="X687" s="12"/>
      <c r="Y687" s="12"/>
      <c r="Z687" s="12"/>
      <c r="AA687" s="12"/>
      <c r="AB687" s="12"/>
      <c r="AC687" s="12"/>
      <c r="AD687" s="12"/>
      <c r="AE687" s="12"/>
      <c r="AF687" s="12"/>
      <c r="AG687" s="12"/>
      <c r="AH687" s="12"/>
      <c r="AI687" s="12"/>
      <c r="AJ687" s="12"/>
      <c r="AK687" s="12"/>
      <c r="AL687" s="12"/>
      <c r="AM687" s="12"/>
      <c r="AN687" s="12"/>
      <c r="AO687" s="12"/>
      <c r="AP687" s="12"/>
      <c r="AQ687" s="12"/>
      <c r="AR687" s="12"/>
      <c r="AS687" s="12"/>
      <c r="AT687" s="12"/>
      <c r="AU687" s="12"/>
      <c r="AV687" s="12"/>
      <c r="AW687" s="12"/>
      <c r="AX687" s="12"/>
      <c r="AY687" s="12"/>
      <c r="AZ687" s="12"/>
      <c r="BA687" s="12"/>
      <c r="BB687" s="12"/>
      <c r="BC687" s="12"/>
      <c r="BD687" s="12"/>
      <c r="BE687" s="12"/>
      <c r="BF687" s="12"/>
      <c r="BG687" s="12"/>
      <c r="BH687" s="12"/>
      <c r="BI687" s="12"/>
      <c r="BJ687" s="12"/>
      <c r="BK687" s="12"/>
      <c r="BL687" s="12"/>
      <c r="BM687" s="12"/>
      <c r="BN687" s="12"/>
      <c r="BO687" s="12"/>
      <c r="BP687" s="12"/>
      <c r="BQ687" s="12"/>
      <c r="BR687" s="12"/>
      <c r="BS687" s="12"/>
      <c r="BT687" s="12"/>
      <c r="BU687" s="12"/>
      <c r="BV687" s="12"/>
      <c r="BW687" s="12"/>
      <c r="BX687" s="12"/>
      <c r="BY687" s="12"/>
      <c r="BZ687" s="12"/>
      <c r="CA687" s="12"/>
      <c r="CB687" s="12"/>
      <c r="CC687" s="12"/>
    </row>
    <row r="688" spans="1:81" ht="15.75" x14ac:dyDescent="0.25">
      <c r="A688" s="20"/>
      <c r="B688" s="29"/>
      <c r="C688" s="29"/>
      <c r="D688" s="29"/>
      <c r="E688" s="29"/>
      <c r="F688" s="26"/>
      <c r="G688" s="13"/>
      <c r="H688" s="20"/>
      <c r="I688" s="22"/>
      <c r="J688" s="22"/>
      <c r="K688" s="22"/>
      <c r="L688" s="22"/>
      <c r="M688" s="24"/>
      <c r="N688" s="22"/>
      <c r="O688" s="20"/>
      <c r="P688" s="12"/>
      <c r="Q688" s="12"/>
      <c r="R688" s="12"/>
      <c r="S688" s="12"/>
      <c r="T688" s="12"/>
      <c r="U688" s="12"/>
      <c r="V688" s="12"/>
      <c r="W688" s="12"/>
      <c r="X688" s="12"/>
      <c r="Y688" s="12"/>
      <c r="Z688" s="12"/>
      <c r="AA688" s="12"/>
      <c r="AB688" s="12"/>
      <c r="AC688" s="12"/>
      <c r="AD688" s="12"/>
      <c r="AE688" s="12"/>
      <c r="AF688" s="12"/>
      <c r="AG688" s="12"/>
      <c r="AH688" s="12"/>
      <c r="AI688" s="12"/>
      <c r="AJ688" s="12"/>
      <c r="AK688" s="12"/>
      <c r="AL688" s="12"/>
      <c r="AM688" s="12"/>
      <c r="AN688" s="12"/>
      <c r="AO688" s="12"/>
      <c r="AP688" s="12"/>
      <c r="AQ688" s="12"/>
      <c r="AR688" s="12"/>
      <c r="AS688" s="12"/>
      <c r="AT688" s="12"/>
      <c r="AU688" s="12"/>
      <c r="AV688" s="12"/>
      <c r="AW688" s="12"/>
      <c r="AX688" s="12"/>
      <c r="AY688" s="12"/>
      <c r="AZ688" s="12"/>
      <c r="BA688" s="12"/>
      <c r="BB688" s="12"/>
      <c r="BC688" s="12"/>
      <c r="BD688" s="12"/>
      <c r="BE688" s="12"/>
      <c r="BF688" s="12"/>
      <c r="BG688" s="12"/>
      <c r="BH688" s="12"/>
      <c r="BI688" s="12"/>
      <c r="BJ688" s="12"/>
      <c r="BK688" s="12"/>
      <c r="BL688" s="12"/>
      <c r="BM688" s="12"/>
      <c r="BN688" s="12"/>
      <c r="BO688" s="12"/>
      <c r="BP688" s="12"/>
      <c r="BQ688" s="12"/>
      <c r="BR688" s="12"/>
      <c r="BS688" s="12"/>
      <c r="BT688" s="12"/>
      <c r="BU688" s="12"/>
      <c r="BV688" s="12"/>
      <c r="BW688" s="12"/>
      <c r="BX688" s="12"/>
      <c r="BY688" s="12"/>
      <c r="BZ688" s="12"/>
      <c r="CA688" s="12"/>
      <c r="CB688" s="12"/>
      <c r="CC688" s="12"/>
    </row>
    <row r="689" spans="1:81" ht="15.75" x14ac:dyDescent="0.25">
      <c r="A689" s="20"/>
      <c r="B689" s="29"/>
      <c r="C689" s="29"/>
      <c r="D689" s="29"/>
      <c r="E689" s="29"/>
      <c r="F689" s="26"/>
      <c r="G689" s="13"/>
      <c r="H689" s="20"/>
      <c r="I689" s="22"/>
      <c r="J689" s="22"/>
      <c r="K689" s="22"/>
      <c r="L689" s="22"/>
      <c r="M689" s="24"/>
      <c r="N689" s="22"/>
      <c r="O689" s="20"/>
      <c r="P689" s="12"/>
      <c r="Q689" s="12"/>
      <c r="R689" s="12"/>
      <c r="S689" s="12"/>
      <c r="T689" s="12"/>
      <c r="U689" s="12"/>
      <c r="V689" s="12"/>
      <c r="W689" s="12"/>
      <c r="X689" s="12"/>
      <c r="Y689" s="12"/>
      <c r="Z689" s="12"/>
      <c r="AA689" s="12"/>
      <c r="AB689" s="12"/>
      <c r="AC689" s="12"/>
      <c r="AD689" s="12"/>
      <c r="AE689" s="12"/>
      <c r="AF689" s="12"/>
      <c r="AG689" s="12"/>
      <c r="AH689" s="12"/>
      <c r="AI689" s="12"/>
      <c r="AJ689" s="12"/>
      <c r="AK689" s="12"/>
      <c r="AL689" s="12"/>
      <c r="AM689" s="12"/>
      <c r="AN689" s="12"/>
      <c r="AO689" s="12"/>
      <c r="AP689" s="12"/>
      <c r="AQ689" s="12"/>
      <c r="AR689" s="12"/>
      <c r="AS689" s="12"/>
      <c r="AT689" s="12"/>
      <c r="AU689" s="12"/>
      <c r="AV689" s="12"/>
      <c r="AW689" s="12"/>
      <c r="AX689" s="12"/>
      <c r="AY689" s="12"/>
      <c r="AZ689" s="12"/>
      <c r="BA689" s="12"/>
      <c r="BB689" s="12"/>
      <c r="BC689" s="12"/>
      <c r="BD689" s="12"/>
      <c r="BE689" s="12"/>
      <c r="BF689" s="12"/>
      <c r="BG689" s="12"/>
      <c r="BH689" s="12"/>
      <c r="BI689" s="12"/>
      <c r="BJ689" s="12"/>
      <c r="BK689" s="12"/>
      <c r="BL689" s="12"/>
      <c r="BM689" s="12"/>
      <c r="BN689" s="12"/>
      <c r="BO689" s="12"/>
      <c r="BP689" s="12"/>
      <c r="BQ689" s="12"/>
      <c r="BR689" s="12"/>
      <c r="BS689" s="12"/>
      <c r="BT689" s="12"/>
      <c r="BU689" s="12"/>
      <c r="BV689" s="12"/>
      <c r="BW689" s="12"/>
      <c r="BX689" s="12"/>
      <c r="BY689" s="12"/>
      <c r="BZ689" s="12"/>
      <c r="CA689" s="12"/>
      <c r="CB689" s="12"/>
      <c r="CC689" s="12"/>
    </row>
    <row r="690" spans="1:81" ht="15.75" x14ac:dyDescent="0.25">
      <c r="A690" s="20"/>
      <c r="B690" s="29"/>
      <c r="C690" s="29"/>
      <c r="D690" s="29"/>
      <c r="E690" s="29"/>
      <c r="F690" s="26"/>
      <c r="G690" s="13"/>
      <c r="H690" s="20"/>
      <c r="I690" s="22"/>
      <c r="J690" s="22"/>
      <c r="K690" s="22"/>
      <c r="L690" s="22"/>
      <c r="M690" s="24"/>
      <c r="N690" s="22"/>
      <c r="O690" s="20"/>
      <c r="P690" s="12"/>
      <c r="Q690" s="12"/>
      <c r="R690" s="12"/>
      <c r="S690" s="12"/>
      <c r="T690" s="12"/>
      <c r="U690" s="12"/>
      <c r="V690" s="12"/>
      <c r="W690" s="12"/>
      <c r="X690" s="12"/>
      <c r="Y690" s="12"/>
      <c r="Z690" s="12"/>
      <c r="AA690" s="12"/>
      <c r="AB690" s="12"/>
      <c r="AC690" s="12"/>
      <c r="AD690" s="12"/>
      <c r="AE690" s="12"/>
      <c r="AF690" s="12"/>
      <c r="AG690" s="12"/>
      <c r="AH690" s="12"/>
      <c r="AI690" s="12"/>
      <c r="AJ690" s="12"/>
      <c r="AK690" s="12"/>
      <c r="AL690" s="12"/>
      <c r="AM690" s="12"/>
      <c r="AN690" s="12"/>
      <c r="AO690" s="12"/>
      <c r="AP690" s="12"/>
      <c r="AQ690" s="12"/>
      <c r="AR690" s="12"/>
      <c r="AS690" s="12"/>
      <c r="AT690" s="12"/>
      <c r="AU690" s="12"/>
      <c r="AV690" s="12"/>
      <c r="AW690" s="12"/>
      <c r="AX690" s="12"/>
      <c r="AY690" s="12"/>
      <c r="AZ690" s="12"/>
      <c r="BA690" s="12"/>
      <c r="BB690" s="12"/>
      <c r="BC690" s="12"/>
      <c r="BD690" s="12"/>
      <c r="BE690" s="12"/>
      <c r="BF690" s="12"/>
      <c r="BG690" s="12"/>
      <c r="BH690" s="12"/>
      <c r="BI690" s="12"/>
      <c r="BJ690" s="12"/>
      <c r="BK690" s="12"/>
      <c r="BL690" s="12"/>
      <c r="BM690" s="12"/>
      <c r="BN690" s="12"/>
      <c r="BO690" s="12"/>
      <c r="BP690" s="12"/>
      <c r="BQ690" s="12"/>
      <c r="BR690" s="12"/>
      <c r="BS690" s="12"/>
      <c r="BT690" s="12"/>
      <c r="BU690" s="12"/>
      <c r="BV690" s="12"/>
      <c r="BW690" s="12"/>
      <c r="BX690" s="12"/>
      <c r="BY690" s="12"/>
      <c r="BZ690" s="12"/>
      <c r="CA690" s="12"/>
      <c r="CB690" s="12"/>
      <c r="CC690" s="12"/>
    </row>
    <row r="691" spans="1:81" ht="15.75" x14ac:dyDescent="0.25">
      <c r="A691" s="20"/>
      <c r="B691" s="29"/>
      <c r="C691" s="29"/>
      <c r="D691" s="29"/>
      <c r="E691" s="29"/>
      <c r="F691" s="26"/>
      <c r="G691" s="13"/>
      <c r="H691" s="20"/>
      <c r="I691" s="22"/>
      <c r="J691" s="22"/>
      <c r="K691" s="22"/>
      <c r="L691" s="22"/>
      <c r="M691" s="24"/>
      <c r="N691" s="22"/>
      <c r="O691" s="20"/>
      <c r="P691" s="12"/>
      <c r="Q691" s="12"/>
      <c r="R691" s="12"/>
      <c r="S691" s="12"/>
      <c r="T691" s="12"/>
      <c r="U691" s="12"/>
      <c r="V691" s="12"/>
      <c r="W691" s="12"/>
      <c r="X691" s="12"/>
      <c r="Y691" s="12"/>
      <c r="Z691" s="12"/>
      <c r="AA691" s="12"/>
      <c r="AB691" s="12"/>
      <c r="AC691" s="12"/>
      <c r="AD691" s="12"/>
      <c r="AE691" s="12"/>
      <c r="AF691" s="12"/>
      <c r="AG691" s="12"/>
      <c r="AH691" s="12"/>
      <c r="AI691" s="12"/>
      <c r="AJ691" s="12"/>
      <c r="AK691" s="12"/>
      <c r="AL691" s="12"/>
      <c r="AM691" s="12"/>
      <c r="AN691" s="12"/>
      <c r="AO691" s="12"/>
      <c r="AP691" s="12"/>
      <c r="AQ691" s="12"/>
      <c r="AR691" s="12"/>
      <c r="AS691" s="12"/>
      <c r="AT691" s="12"/>
      <c r="AU691" s="12"/>
      <c r="AV691" s="12"/>
      <c r="AW691" s="12"/>
      <c r="AX691" s="12"/>
      <c r="AY691" s="12"/>
      <c r="AZ691" s="12"/>
      <c r="BA691" s="12"/>
      <c r="BB691" s="12"/>
      <c r="BC691" s="12"/>
      <c r="BD691" s="12"/>
      <c r="BE691" s="12"/>
      <c r="BF691" s="12"/>
      <c r="BG691" s="12"/>
      <c r="BH691" s="12"/>
      <c r="BI691" s="12"/>
      <c r="BJ691" s="12"/>
      <c r="BK691" s="12"/>
      <c r="BL691" s="12"/>
      <c r="BM691" s="12"/>
      <c r="BN691" s="12"/>
      <c r="BO691" s="12"/>
      <c r="BP691" s="12"/>
      <c r="BQ691" s="12"/>
      <c r="BR691" s="12"/>
      <c r="BS691" s="12"/>
      <c r="BT691" s="12"/>
      <c r="BU691" s="12"/>
      <c r="BV691" s="12"/>
      <c r="BW691" s="12"/>
      <c r="BX691" s="12"/>
      <c r="BY691" s="12"/>
      <c r="BZ691" s="12"/>
      <c r="CA691" s="12"/>
      <c r="CB691" s="12"/>
      <c r="CC691" s="12"/>
    </row>
    <row r="692" spans="1:81" ht="15.75" x14ac:dyDescent="0.25">
      <c r="A692" s="20"/>
      <c r="B692" s="29"/>
      <c r="C692" s="29"/>
      <c r="D692" s="29"/>
      <c r="E692" s="29"/>
      <c r="F692" s="26"/>
      <c r="G692" s="13"/>
      <c r="H692" s="20"/>
      <c r="I692" s="22"/>
      <c r="J692" s="22"/>
      <c r="K692" s="22"/>
      <c r="L692" s="22"/>
      <c r="M692" s="24"/>
      <c r="N692" s="22"/>
      <c r="O692" s="20"/>
      <c r="P692" s="12"/>
      <c r="Q692" s="12"/>
      <c r="R692" s="12"/>
      <c r="S692" s="12"/>
      <c r="T692" s="12"/>
      <c r="U692" s="12"/>
      <c r="V692" s="12"/>
      <c r="W692" s="12"/>
      <c r="X692" s="12"/>
      <c r="Y692" s="12"/>
      <c r="Z692" s="12"/>
      <c r="AA692" s="12"/>
      <c r="AB692" s="12"/>
      <c r="AC692" s="12"/>
      <c r="AD692" s="12"/>
      <c r="AE692" s="12"/>
      <c r="AF692" s="12"/>
      <c r="AG692" s="12"/>
      <c r="AH692" s="12"/>
      <c r="AI692" s="12"/>
      <c r="AJ692" s="12"/>
      <c r="AK692" s="12"/>
      <c r="AL692" s="12"/>
      <c r="AM692" s="12"/>
      <c r="AN692" s="12"/>
      <c r="AO692" s="12"/>
      <c r="AP692" s="12"/>
      <c r="AQ692" s="12"/>
      <c r="AR692" s="12"/>
      <c r="AS692" s="12"/>
      <c r="AT692" s="12"/>
      <c r="AU692" s="12"/>
      <c r="AV692" s="12"/>
      <c r="AW692" s="12"/>
      <c r="AX692" s="12"/>
      <c r="AY692" s="12"/>
      <c r="AZ692" s="12"/>
      <c r="BA692" s="12"/>
      <c r="BB692" s="12"/>
      <c r="BC692" s="12"/>
      <c r="BD692" s="12"/>
      <c r="BE692" s="12"/>
      <c r="BF692" s="12"/>
      <c r="BG692" s="12"/>
      <c r="BH692" s="12"/>
      <c r="BI692" s="12"/>
      <c r="BJ692" s="12"/>
      <c r="BK692" s="12"/>
      <c r="BL692" s="12"/>
      <c r="BM692" s="12"/>
      <c r="BN692" s="12"/>
      <c r="BO692" s="12"/>
      <c r="BP692" s="12"/>
      <c r="BQ692" s="12"/>
      <c r="BR692" s="12"/>
      <c r="BS692" s="12"/>
      <c r="BT692" s="12"/>
      <c r="BU692" s="12"/>
      <c r="BV692" s="12"/>
      <c r="BW692" s="12"/>
      <c r="BX692" s="12"/>
      <c r="BY692" s="12"/>
      <c r="BZ692" s="12"/>
      <c r="CA692" s="12"/>
      <c r="CB692" s="12"/>
      <c r="CC692" s="12"/>
    </row>
    <row r="693" spans="1:81" ht="15.75" x14ac:dyDescent="0.25">
      <c r="A693" s="20"/>
      <c r="B693" s="29"/>
      <c r="C693" s="29"/>
      <c r="D693" s="29"/>
      <c r="E693" s="29"/>
      <c r="F693" s="26"/>
      <c r="G693" s="13"/>
      <c r="H693" s="20"/>
      <c r="I693" s="22"/>
      <c r="J693" s="22"/>
      <c r="K693" s="22"/>
      <c r="L693" s="22"/>
      <c r="M693" s="24"/>
      <c r="N693" s="22"/>
      <c r="O693" s="20"/>
      <c r="P693" s="12"/>
      <c r="Q693" s="12"/>
      <c r="R693" s="12"/>
      <c r="S693" s="12"/>
      <c r="T693" s="12"/>
      <c r="U693" s="12"/>
      <c r="V693" s="12"/>
      <c r="W693" s="12"/>
      <c r="X693" s="12"/>
      <c r="Y693" s="12"/>
      <c r="Z693" s="12"/>
      <c r="AA693" s="12"/>
      <c r="AB693" s="12"/>
      <c r="AC693" s="12"/>
      <c r="AD693" s="12"/>
      <c r="AE693" s="12"/>
      <c r="AF693" s="12"/>
      <c r="AG693" s="12"/>
      <c r="AH693" s="12"/>
      <c r="AI693" s="12"/>
      <c r="AJ693" s="12"/>
      <c r="AK693" s="12"/>
      <c r="AL693" s="12"/>
      <c r="AM693" s="12"/>
      <c r="AN693" s="12"/>
      <c r="AO693" s="12"/>
      <c r="AP693" s="12"/>
      <c r="AQ693" s="12"/>
      <c r="AR693" s="12"/>
      <c r="AS693" s="12"/>
      <c r="AT693" s="12"/>
      <c r="AU693" s="12"/>
      <c r="AV693" s="12"/>
      <c r="AW693" s="12"/>
      <c r="AX693" s="12"/>
      <c r="AY693" s="12"/>
      <c r="AZ693" s="12"/>
      <c r="BA693" s="12"/>
      <c r="BB693" s="12"/>
      <c r="BC693" s="12"/>
      <c r="BD693" s="12"/>
      <c r="BE693" s="12"/>
      <c r="BF693" s="12"/>
      <c r="BG693" s="12"/>
      <c r="BH693" s="12"/>
      <c r="BI693" s="12"/>
      <c r="BJ693" s="12"/>
      <c r="BK693" s="12"/>
      <c r="BL693" s="12"/>
      <c r="BM693" s="12"/>
      <c r="BN693" s="12"/>
      <c r="BO693" s="12"/>
      <c r="BP693" s="12"/>
      <c r="BQ693" s="12"/>
      <c r="BR693" s="12"/>
      <c r="BS693" s="12"/>
      <c r="BT693" s="12"/>
      <c r="BU693" s="12"/>
      <c r="BV693" s="12"/>
      <c r="BW693" s="12"/>
      <c r="BX693" s="12"/>
      <c r="BY693" s="12"/>
      <c r="BZ693" s="12"/>
      <c r="CA693" s="12"/>
      <c r="CB693" s="12"/>
      <c r="CC693" s="12"/>
    </row>
    <row r="694" spans="1:81" ht="15.75" x14ac:dyDescent="0.25">
      <c r="A694" s="20"/>
      <c r="B694" s="29"/>
      <c r="C694" s="29"/>
      <c r="D694" s="29"/>
      <c r="E694" s="29"/>
      <c r="F694" s="26"/>
      <c r="G694" s="13"/>
      <c r="H694" s="20"/>
      <c r="I694" s="22"/>
      <c r="J694" s="22"/>
      <c r="K694" s="22"/>
      <c r="L694" s="22"/>
      <c r="M694" s="24"/>
      <c r="N694" s="22"/>
      <c r="O694" s="20"/>
      <c r="P694" s="12"/>
      <c r="Q694" s="12"/>
      <c r="R694" s="12"/>
      <c r="S694" s="12"/>
      <c r="T694" s="12"/>
      <c r="U694" s="12"/>
      <c r="V694" s="12"/>
      <c r="W694" s="12"/>
      <c r="X694" s="12"/>
      <c r="Y694" s="12"/>
      <c r="Z694" s="12"/>
      <c r="AA694" s="12"/>
      <c r="AB694" s="12"/>
      <c r="AC694" s="12"/>
      <c r="AD694" s="12"/>
      <c r="AE694" s="12"/>
      <c r="AF694" s="12"/>
      <c r="AG694" s="12"/>
      <c r="AH694" s="12"/>
      <c r="AI694" s="12"/>
      <c r="AJ694" s="12"/>
      <c r="AK694" s="12"/>
      <c r="AL694" s="12"/>
      <c r="AM694" s="12"/>
      <c r="AN694" s="12"/>
      <c r="AO694" s="12"/>
      <c r="AP694" s="12"/>
      <c r="AQ694" s="12"/>
      <c r="AR694" s="12"/>
      <c r="AS694" s="12"/>
      <c r="AT694" s="12"/>
      <c r="AU694" s="12"/>
      <c r="AV694" s="12"/>
      <c r="AW694" s="12"/>
      <c r="AX694" s="12"/>
      <c r="AY694" s="12"/>
      <c r="AZ694" s="12"/>
      <c r="BA694" s="12"/>
      <c r="BB694" s="12"/>
      <c r="BC694" s="12"/>
      <c r="BD694" s="12"/>
      <c r="BE694" s="12"/>
      <c r="BF694" s="12"/>
      <c r="BG694" s="12"/>
      <c r="BH694" s="12"/>
      <c r="BI694" s="12"/>
      <c r="BJ694" s="12"/>
      <c r="BK694" s="12"/>
      <c r="BL694" s="12"/>
      <c r="BM694" s="12"/>
      <c r="BN694" s="12"/>
      <c r="BO694" s="12"/>
      <c r="BP694" s="12"/>
      <c r="BQ694" s="12"/>
      <c r="BR694" s="12"/>
      <c r="BS694" s="12"/>
      <c r="BT694" s="12"/>
      <c r="BU694" s="12"/>
      <c r="BV694" s="12"/>
      <c r="BW694" s="12"/>
      <c r="BX694" s="12"/>
      <c r="BY694" s="12"/>
      <c r="BZ694" s="12"/>
      <c r="CA694" s="12"/>
      <c r="CB694" s="12"/>
      <c r="CC694" s="12"/>
    </row>
    <row r="695" spans="1:81" ht="15.75" x14ac:dyDescent="0.25">
      <c r="A695" s="20"/>
      <c r="B695" s="29"/>
      <c r="C695" s="29"/>
      <c r="D695" s="29"/>
      <c r="E695" s="29"/>
      <c r="F695" s="26"/>
      <c r="G695" s="13"/>
      <c r="H695" s="20"/>
      <c r="I695" s="22"/>
      <c r="J695" s="22"/>
      <c r="K695" s="22"/>
      <c r="L695" s="22"/>
      <c r="M695" s="24"/>
      <c r="N695" s="22"/>
      <c r="O695" s="20"/>
      <c r="P695" s="12"/>
      <c r="Q695" s="12"/>
      <c r="R695" s="12"/>
      <c r="S695" s="12"/>
      <c r="T695" s="12"/>
      <c r="U695" s="12"/>
      <c r="V695" s="12"/>
      <c r="W695" s="12"/>
      <c r="X695" s="12"/>
      <c r="Y695" s="12"/>
      <c r="Z695" s="12"/>
      <c r="AA695" s="12"/>
      <c r="AB695" s="12"/>
      <c r="AC695" s="12"/>
      <c r="AD695" s="12"/>
      <c r="AE695" s="12"/>
      <c r="AF695" s="12"/>
      <c r="AG695" s="12"/>
      <c r="AH695" s="12"/>
      <c r="AI695" s="12"/>
      <c r="AJ695" s="12"/>
      <c r="AK695" s="12"/>
      <c r="AL695" s="12"/>
      <c r="AM695" s="12"/>
      <c r="AN695" s="12"/>
      <c r="AO695" s="12"/>
      <c r="AP695" s="12"/>
      <c r="AQ695" s="12"/>
      <c r="AR695" s="12"/>
      <c r="AS695" s="12"/>
      <c r="AT695" s="12"/>
      <c r="AU695" s="12"/>
      <c r="AV695" s="12"/>
      <c r="AW695" s="12"/>
      <c r="AX695" s="12"/>
      <c r="AY695" s="12"/>
      <c r="AZ695" s="12"/>
      <c r="BA695" s="12"/>
      <c r="BB695" s="12"/>
      <c r="BC695" s="12"/>
      <c r="BD695" s="12"/>
      <c r="BE695" s="12"/>
      <c r="BF695" s="12"/>
      <c r="BG695" s="12"/>
      <c r="BH695" s="12"/>
      <c r="BI695" s="12"/>
      <c r="BJ695" s="12"/>
      <c r="BK695" s="12"/>
      <c r="BL695" s="12"/>
      <c r="BM695" s="12"/>
      <c r="BN695" s="12"/>
      <c r="BO695" s="12"/>
      <c r="BP695" s="12"/>
      <c r="BQ695" s="12"/>
      <c r="BR695" s="12"/>
      <c r="BS695" s="12"/>
      <c r="BT695" s="12"/>
      <c r="BU695" s="12"/>
      <c r="BV695" s="12"/>
      <c r="BW695" s="12"/>
      <c r="BX695" s="12"/>
      <c r="BY695" s="12"/>
      <c r="BZ695" s="12"/>
      <c r="CA695" s="12"/>
      <c r="CB695" s="12"/>
      <c r="CC695" s="12"/>
    </row>
    <row r="696" spans="1:81" ht="15.75" x14ac:dyDescent="0.25">
      <c r="A696" s="20"/>
      <c r="B696" s="29"/>
      <c r="C696" s="29"/>
      <c r="D696" s="29"/>
      <c r="E696" s="29"/>
      <c r="F696" s="26"/>
      <c r="G696" s="13"/>
      <c r="H696" s="20"/>
      <c r="I696" s="22"/>
      <c r="J696" s="22"/>
      <c r="K696" s="22"/>
      <c r="L696" s="22"/>
      <c r="M696" s="24"/>
      <c r="N696" s="22"/>
      <c r="O696" s="20"/>
      <c r="P696" s="12"/>
      <c r="Q696" s="12"/>
      <c r="R696" s="12"/>
      <c r="S696" s="12"/>
      <c r="T696" s="12"/>
      <c r="U696" s="12"/>
      <c r="V696" s="12"/>
      <c r="W696" s="12"/>
      <c r="X696" s="12"/>
      <c r="Y696" s="12"/>
      <c r="Z696" s="12"/>
      <c r="AA696" s="12"/>
      <c r="AB696" s="12"/>
      <c r="AC696" s="12"/>
      <c r="AD696" s="12"/>
      <c r="AE696" s="12"/>
      <c r="AF696" s="12"/>
      <c r="AG696" s="12"/>
      <c r="AH696" s="12"/>
      <c r="AI696" s="12"/>
      <c r="AJ696" s="12"/>
      <c r="AK696" s="12"/>
      <c r="AL696" s="12"/>
      <c r="AM696" s="12"/>
      <c r="AN696" s="12"/>
      <c r="AO696" s="12"/>
      <c r="AP696" s="12"/>
      <c r="AQ696" s="12"/>
      <c r="AR696" s="12"/>
      <c r="AS696" s="12"/>
      <c r="AT696" s="12"/>
      <c r="AU696" s="12"/>
      <c r="AV696" s="12"/>
      <c r="AW696" s="12"/>
      <c r="AX696" s="12"/>
      <c r="AY696" s="12"/>
      <c r="AZ696" s="12"/>
      <c r="BA696" s="12"/>
      <c r="BB696" s="12"/>
      <c r="BC696" s="12"/>
      <c r="BD696" s="12"/>
      <c r="BE696" s="12"/>
      <c r="BF696" s="12"/>
      <c r="BG696" s="12"/>
      <c r="BH696" s="12"/>
      <c r="BI696" s="12"/>
      <c r="BJ696" s="12"/>
      <c r="BK696" s="12"/>
      <c r="BL696" s="12"/>
      <c r="BM696" s="12"/>
      <c r="BN696" s="12"/>
      <c r="BO696" s="12"/>
      <c r="BP696" s="12"/>
      <c r="BQ696" s="12"/>
      <c r="BR696" s="12"/>
      <c r="BS696" s="12"/>
      <c r="BT696" s="12"/>
      <c r="BU696" s="12"/>
      <c r="BV696" s="12"/>
      <c r="BW696" s="12"/>
      <c r="BX696" s="12"/>
      <c r="BY696" s="12"/>
      <c r="BZ696" s="12"/>
      <c r="CA696" s="12"/>
      <c r="CB696" s="12"/>
      <c r="CC696" s="12"/>
    </row>
    <row r="697" spans="1:81" ht="15.75" x14ac:dyDescent="0.25">
      <c r="A697" s="20"/>
      <c r="B697" s="29"/>
      <c r="C697" s="29"/>
      <c r="D697" s="29"/>
      <c r="E697" s="29"/>
      <c r="F697" s="26"/>
      <c r="G697" s="13"/>
      <c r="H697" s="20"/>
      <c r="I697" s="22"/>
      <c r="J697" s="22"/>
      <c r="K697" s="22"/>
      <c r="L697" s="22"/>
      <c r="M697" s="24"/>
      <c r="N697" s="22"/>
      <c r="O697" s="20"/>
      <c r="P697" s="12"/>
      <c r="Q697" s="12"/>
      <c r="R697" s="12"/>
      <c r="S697" s="12"/>
      <c r="T697" s="12"/>
      <c r="U697" s="12"/>
      <c r="V697" s="12"/>
      <c r="W697" s="12"/>
      <c r="X697" s="12"/>
      <c r="Y697" s="12"/>
      <c r="Z697" s="12"/>
      <c r="AA697" s="12"/>
      <c r="AB697" s="12"/>
      <c r="AC697" s="12"/>
      <c r="AD697" s="12"/>
      <c r="AE697" s="12"/>
      <c r="AF697" s="12"/>
      <c r="AG697" s="12"/>
      <c r="AH697" s="12"/>
      <c r="AI697" s="12"/>
      <c r="AJ697" s="12"/>
      <c r="AK697" s="12"/>
      <c r="AL697" s="12"/>
      <c r="AM697" s="12"/>
      <c r="AN697" s="12"/>
      <c r="AO697" s="12"/>
      <c r="AP697" s="12"/>
      <c r="AQ697" s="12"/>
      <c r="AR697" s="12"/>
      <c r="AS697" s="12"/>
      <c r="AT697" s="12"/>
      <c r="AU697" s="12"/>
      <c r="AV697" s="12"/>
      <c r="AW697" s="12"/>
      <c r="AX697" s="12"/>
      <c r="AY697" s="12"/>
      <c r="AZ697" s="12"/>
      <c r="BA697" s="12"/>
      <c r="BB697" s="12"/>
      <c r="BC697" s="12"/>
      <c r="BD697" s="12"/>
      <c r="BE697" s="12"/>
      <c r="BF697" s="12"/>
      <c r="BG697" s="12"/>
      <c r="BH697" s="12"/>
      <c r="BI697" s="12"/>
      <c r="BJ697" s="12"/>
      <c r="BK697" s="12"/>
      <c r="BL697" s="12"/>
      <c r="BM697" s="12"/>
      <c r="BN697" s="12"/>
      <c r="BO697" s="12"/>
      <c r="BP697" s="12"/>
      <c r="BQ697" s="12"/>
      <c r="BR697" s="12"/>
      <c r="BS697" s="12"/>
      <c r="BT697" s="12"/>
      <c r="BU697" s="12"/>
      <c r="BV697" s="12"/>
      <c r="BW697" s="12"/>
      <c r="BX697" s="12"/>
      <c r="BY697" s="12"/>
      <c r="BZ697" s="12"/>
      <c r="CA697" s="12"/>
      <c r="CB697" s="12"/>
      <c r="CC697" s="12"/>
    </row>
    <row r="698" spans="1:81" ht="15.75" x14ac:dyDescent="0.25">
      <c r="A698" s="20"/>
      <c r="B698" s="29"/>
      <c r="C698" s="29"/>
      <c r="D698" s="29"/>
      <c r="E698" s="29"/>
      <c r="F698" s="26"/>
      <c r="G698" s="13"/>
      <c r="H698" s="20"/>
      <c r="I698" s="22"/>
      <c r="J698" s="22"/>
      <c r="K698" s="22"/>
      <c r="L698" s="22"/>
      <c r="M698" s="24"/>
      <c r="N698" s="22"/>
      <c r="O698" s="20"/>
      <c r="P698" s="12"/>
      <c r="Q698" s="12"/>
      <c r="R698" s="12"/>
      <c r="S698" s="12"/>
      <c r="T698" s="12"/>
      <c r="U698" s="12"/>
      <c r="V698" s="12"/>
      <c r="W698" s="12"/>
      <c r="X698" s="12"/>
      <c r="Y698" s="12"/>
      <c r="Z698" s="12"/>
      <c r="AA698" s="12"/>
      <c r="AB698" s="12"/>
      <c r="AC698" s="12"/>
      <c r="AD698" s="12"/>
      <c r="AE698" s="12"/>
      <c r="AF698" s="12"/>
      <c r="AG698" s="12"/>
      <c r="AH698" s="12"/>
      <c r="AI698" s="12"/>
      <c r="AJ698" s="12"/>
      <c r="AK698" s="12"/>
      <c r="AL698" s="12"/>
      <c r="AM698" s="12"/>
      <c r="AN698" s="12"/>
      <c r="AO698" s="12"/>
      <c r="AP698" s="12"/>
      <c r="AQ698" s="12"/>
      <c r="AR698" s="12"/>
      <c r="AS698" s="12"/>
      <c r="AT698" s="12"/>
      <c r="AU698" s="12"/>
      <c r="AV698" s="12"/>
      <c r="AW698" s="12"/>
      <c r="AX698" s="12"/>
      <c r="AY698" s="12"/>
      <c r="AZ698" s="12"/>
      <c r="BA698" s="12"/>
      <c r="BB698" s="12"/>
      <c r="BC698" s="12"/>
      <c r="BD698" s="12"/>
      <c r="BE698" s="12"/>
      <c r="BF698" s="12"/>
      <c r="BG698" s="12"/>
      <c r="BH698" s="12"/>
      <c r="BI698" s="12"/>
      <c r="BJ698" s="12"/>
      <c r="BK698" s="12"/>
      <c r="BL698" s="12"/>
      <c r="BM698" s="12"/>
      <c r="BN698" s="12"/>
      <c r="BO698" s="12"/>
      <c r="BP698" s="12"/>
      <c r="BQ698" s="12"/>
      <c r="BR698" s="12"/>
      <c r="BS698" s="12"/>
      <c r="BT698" s="12"/>
      <c r="BU698" s="12"/>
      <c r="BV698" s="12"/>
      <c r="BW698" s="12"/>
      <c r="BX698" s="12"/>
      <c r="BY698" s="12"/>
      <c r="BZ698" s="12"/>
      <c r="CA698" s="12"/>
      <c r="CB698" s="12"/>
      <c r="CC698" s="12"/>
    </row>
    <row r="699" spans="1:81" ht="15.75" x14ac:dyDescent="0.25">
      <c r="A699" s="20"/>
      <c r="B699" s="29"/>
      <c r="C699" s="29"/>
      <c r="D699" s="29"/>
      <c r="E699" s="29"/>
      <c r="F699" s="26"/>
      <c r="G699" s="13"/>
      <c r="H699" s="20"/>
      <c r="I699" s="22"/>
      <c r="J699" s="22"/>
      <c r="K699" s="22"/>
      <c r="L699" s="22"/>
      <c r="M699" s="24"/>
      <c r="N699" s="22"/>
      <c r="O699" s="20"/>
      <c r="P699" s="12"/>
      <c r="Q699" s="12"/>
      <c r="R699" s="12"/>
      <c r="S699" s="12"/>
      <c r="T699" s="12"/>
      <c r="U699" s="12"/>
      <c r="V699" s="12"/>
      <c r="W699" s="12"/>
      <c r="X699" s="12"/>
      <c r="Y699" s="12"/>
      <c r="Z699" s="12"/>
      <c r="AA699" s="12"/>
      <c r="AB699" s="12"/>
      <c r="AC699" s="12"/>
      <c r="AD699" s="12"/>
      <c r="AE699" s="12"/>
      <c r="AF699" s="12"/>
      <c r="AG699" s="12"/>
      <c r="AH699" s="12"/>
      <c r="AI699" s="12"/>
      <c r="AJ699" s="12"/>
      <c r="AK699" s="12"/>
      <c r="AL699" s="12"/>
      <c r="AM699" s="12"/>
      <c r="AN699" s="12"/>
      <c r="AO699" s="12"/>
      <c r="AP699" s="12"/>
      <c r="AQ699" s="12"/>
      <c r="AR699" s="12"/>
      <c r="AS699" s="12"/>
      <c r="AT699" s="12"/>
      <c r="AU699" s="12"/>
      <c r="AV699" s="12"/>
      <c r="AW699" s="12"/>
      <c r="AX699" s="12"/>
      <c r="AY699" s="12"/>
      <c r="AZ699" s="12"/>
      <c r="BA699" s="12"/>
      <c r="BB699" s="12"/>
      <c r="BC699" s="12"/>
      <c r="BD699" s="12"/>
      <c r="BE699" s="12"/>
      <c r="BF699" s="12"/>
      <c r="BG699" s="12"/>
      <c r="BH699" s="12"/>
      <c r="BI699" s="12"/>
      <c r="BJ699" s="12"/>
      <c r="BK699" s="12"/>
      <c r="BL699" s="12"/>
      <c r="BM699" s="12"/>
      <c r="BN699" s="12"/>
      <c r="BO699" s="12"/>
      <c r="BP699" s="12"/>
      <c r="BQ699" s="12"/>
      <c r="BR699" s="12"/>
      <c r="BS699" s="12"/>
      <c r="BT699" s="12"/>
      <c r="BU699" s="12"/>
      <c r="BV699" s="12"/>
      <c r="BW699" s="12"/>
      <c r="BX699" s="12"/>
      <c r="BY699" s="12"/>
      <c r="BZ699" s="12"/>
      <c r="CA699" s="12"/>
      <c r="CB699" s="12"/>
      <c r="CC699" s="12"/>
    </row>
    <row r="700" spans="1:81" ht="15.75" x14ac:dyDescent="0.25">
      <c r="A700" s="20"/>
      <c r="B700" s="29"/>
      <c r="C700" s="29"/>
      <c r="D700" s="29"/>
      <c r="E700" s="29"/>
      <c r="F700" s="26"/>
      <c r="G700" s="13"/>
      <c r="H700" s="20"/>
      <c r="I700" s="22"/>
      <c r="J700" s="22"/>
      <c r="K700" s="22"/>
      <c r="L700" s="22"/>
      <c r="M700" s="24"/>
      <c r="N700" s="22"/>
      <c r="O700" s="20"/>
      <c r="P700" s="12"/>
      <c r="Q700" s="12"/>
      <c r="R700" s="12"/>
      <c r="S700" s="12"/>
      <c r="T700" s="12"/>
      <c r="U700" s="12"/>
      <c r="V700" s="12"/>
      <c r="W700" s="12"/>
      <c r="X700" s="12"/>
      <c r="Y700" s="12"/>
      <c r="Z700" s="12"/>
      <c r="AA700" s="12"/>
      <c r="AB700" s="12"/>
      <c r="AC700" s="12"/>
      <c r="AD700" s="12"/>
      <c r="AE700" s="12"/>
      <c r="AF700" s="12"/>
      <c r="AG700" s="12"/>
      <c r="AH700" s="12"/>
      <c r="AI700" s="12"/>
      <c r="AJ700" s="12"/>
      <c r="AK700" s="12"/>
      <c r="AL700" s="12"/>
      <c r="AM700" s="12"/>
      <c r="AN700" s="12"/>
      <c r="AO700" s="12"/>
      <c r="AP700" s="12"/>
      <c r="AQ700" s="12"/>
      <c r="AR700" s="12"/>
      <c r="AS700" s="12"/>
      <c r="AT700" s="12"/>
      <c r="AU700" s="12"/>
      <c r="AV700" s="12"/>
      <c r="AW700" s="12"/>
      <c r="AX700" s="12"/>
      <c r="AY700" s="12"/>
      <c r="AZ700" s="12"/>
      <c r="BA700" s="12"/>
      <c r="BB700" s="12"/>
      <c r="BC700" s="12"/>
      <c r="BD700" s="12"/>
      <c r="BE700" s="12"/>
      <c r="BF700" s="12"/>
      <c r="BG700" s="12"/>
      <c r="BH700" s="12"/>
      <c r="BI700" s="12"/>
      <c r="BJ700" s="12"/>
      <c r="BK700" s="12"/>
      <c r="BL700" s="12"/>
      <c r="BM700" s="12"/>
      <c r="BN700" s="12"/>
      <c r="BO700" s="12"/>
      <c r="BP700" s="12"/>
      <c r="BQ700" s="12"/>
      <c r="BR700" s="12"/>
      <c r="BS700" s="12"/>
      <c r="BT700" s="12"/>
      <c r="BU700" s="12"/>
      <c r="BV700" s="12"/>
      <c r="BW700" s="12"/>
      <c r="BX700" s="12"/>
      <c r="BY700" s="12"/>
      <c r="BZ700" s="12"/>
      <c r="CA700" s="12"/>
      <c r="CB700" s="12"/>
      <c r="CC700" s="12"/>
    </row>
    <row r="701" spans="1:81" ht="15.75" x14ac:dyDescent="0.25">
      <c r="A701" s="20"/>
      <c r="B701" s="29"/>
      <c r="C701" s="29"/>
      <c r="D701" s="29"/>
      <c r="E701" s="29"/>
      <c r="F701" s="26"/>
      <c r="G701" s="13"/>
      <c r="H701" s="20"/>
      <c r="I701" s="22"/>
      <c r="J701" s="22"/>
      <c r="K701" s="22"/>
      <c r="L701" s="22"/>
      <c r="M701" s="24"/>
      <c r="N701" s="22"/>
      <c r="O701" s="20"/>
      <c r="P701" s="12"/>
      <c r="Q701" s="12"/>
      <c r="R701" s="12"/>
      <c r="S701" s="12"/>
      <c r="T701" s="12"/>
      <c r="U701" s="12"/>
      <c r="V701" s="12"/>
      <c r="W701" s="12"/>
      <c r="X701" s="12"/>
      <c r="Y701" s="12"/>
      <c r="Z701" s="12"/>
      <c r="AA701" s="12"/>
      <c r="AB701" s="12"/>
      <c r="AC701" s="12"/>
      <c r="AD701" s="12"/>
      <c r="AE701" s="12"/>
      <c r="AF701" s="12"/>
      <c r="AG701" s="12"/>
      <c r="AH701" s="12"/>
      <c r="AI701" s="12"/>
      <c r="AJ701" s="12"/>
      <c r="AK701" s="12"/>
      <c r="AL701" s="12"/>
      <c r="AM701" s="12"/>
      <c r="AN701" s="12"/>
      <c r="AO701" s="12"/>
      <c r="AP701" s="12"/>
      <c r="AQ701" s="12"/>
      <c r="AR701" s="12"/>
      <c r="AS701" s="12"/>
      <c r="AT701" s="12"/>
      <c r="AU701" s="12"/>
      <c r="AV701" s="12"/>
      <c r="AW701" s="12"/>
      <c r="AX701" s="12"/>
      <c r="AY701" s="12"/>
      <c r="AZ701" s="12"/>
      <c r="BA701" s="12"/>
      <c r="BB701" s="12"/>
      <c r="BC701" s="12"/>
      <c r="BD701" s="12"/>
      <c r="BE701" s="12"/>
      <c r="BF701" s="12"/>
      <c r="BG701" s="12"/>
      <c r="BH701" s="12"/>
      <c r="BI701" s="12"/>
      <c r="BJ701" s="12"/>
      <c r="BK701" s="12"/>
      <c r="BL701" s="12"/>
      <c r="BM701" s="12"/>
      <c r="BN701" s="12"/>
      <c r="BO701" s="12"/>
      <c r="BP701" s="12"/>
      <c r="BQ701" s="12"/>
      <c r="BR701" s="12"/>
      <c r="BS701" s="12"/>
      <c r="BT701" s="12"/>
      <c r="BU701" s="12"/>
      <c r="BV701" s="12"/>
      <c r="BW701" s="12"/>
      <c r="BX701" s="12"/>
      <c r="BY701" s="12"/>
      <c r="BZ701" s="12"/>
      <c r="CA701" s="12"/>
      <c r="CB701" s="12"/>
      <c r="CC701" s="12"/>
    </row>
  </sheetData>
  <sheetProtection algorithmName="SHA-512" hashValue="QNxD8+u2Ozf4g3qlV95pLvOgvIzHoS8lYon104blGn4Qg64wir7qsh5eMmj5E3dys0fYX91zyJGFZb7iHTmpfA==" saltValue="2tN14RV0+IKR1WgXmzoX8g==" spinCount="100000" sheet="1" selectLockedCells="1" selectUnlockedCells="1"/>
  <mergeCells count="394">
    <mergeCell ref="O74:O75"/>
    <mergeCell ref="P74:P75"/>
    <mergeCell ref="M77:M78"/>
    <mergeCell ref="N77:N78"/>
    <mergeCell ref="O77:O78"/>
    <mergeCell ref="P77:P78"/>
    <mergeCell ref="B76:P76"/>
    <mergeCell ref="B77:B78"/>
    <mergeCell ref="C77:C78"/>
    <mergeCell ref="D77:D78"/>
    <mergeCell ref="E77:E78"/>
    <mergeCell ref="F77:F78"/>
    <mergeCell ref="G77:G78"/>
    <mergeCell ref="G63:G64"/>
    <mergeCell ref="M63:M64"/>
    <mergeCell ref="N63:N64"/>
    <mergeCell ref="O63:O64"/>
    <mergeCell ref="P63:P64"/>
    <mergeCell ref="E71:E72"/>
    <mergeCell ref="F71:F72"/>
    <mergeCell ref="G71:G72"/>
    <mergeCell ref="M71:M72"/>
    <mergeCell ref="N71:N72"/>
    <mergeCell ref="B67:P67"/>
    <mergeCell ref="B68:B69"/>
    <mergeCell ref="C68:C69"/>
    <mergeCell ref="D68:D69"/>
    <mergeCell ref="E68:E69"/>
    <mergeCell ref="F68:F69"/>
    <mergeCell ref="G68:G69"/>
    <mergeCell ref="M68:M69"/>
    <mergeCell ref="N68:N69"/>
    <mergeCell ref="O68:O69"/>
    <mergeCell ref="O71:O72"/>
    <mergeCell ref="P71:P72"/>
    <mergeCell ref="F63:F64"/>
    <mergeCell ref="P68:P69"/>
    <mergeCell ref="B73:P73"/>
    <mergeCell ref="B74:B75"/>
    <mergeCell ref="C74:C75"/>
    <mergeCell ref="D74:D75"/>
    <mergeCell ref="E74:E75"/>
    <mergeCell ref="F74:F75"/>
    <mergeCell ref="G74:G75"/>
    <mergeCell ref="M74:M75"/>
    <mergeCell ref="A65:A66"/>
    <mergeCell ref="B65:B66"/>
    <mergeCell ref="C65:C66"/>
    <mergeCell ref="D65:D66"/>
    <mergeCell ref="E65:E66"/>
    <mergeCell ref="P65:P66"/>
    <mergeCell ref="F65:F66"/>
    <mergeCell ref="G65:G66"/>
    <mergeCell ref="M65:M66"/>
    <mergeCell ref="N65:N66"/>
    <mergeCell ref="O65:O66"/>
    <mergeCell ref="B70:P70"/>
    <mergeCell ref="B71:B72"/>
    <mergeCell ref="C71:C72"/>
    <mergeCell ref="D71:D72"/>
    <mergeCell ref="N74:N75"/>
    <mergeCell ref="A61:A62"/>
    <mergeCell ref="B61:B62"/>
    <mergeCell ref="C61:C62"/>
    <mergeCell ref="D61:D62"/>
    <mergeCell ref="E61:E62"/>
    <mergeCell ref="A63:A64"/>
    <mergeCell ref="B63:B64"/>
    <mergeCell ref="C63:C64"/>
    <mergeCell ref="D63:D64"/>
    <mergeCell ref="E63:E64"/>
    <mergeCell ref="G61:G62"/>
    <mergeCell ref="M61:M62"/>
    <mergeCell ref="F59:F60"/>
    <mergeCell ref="G59:G60"/>
    <mergeCell ref="M59:M60"/>
    <mergeCell ref="N59:N60"/>
    <mergeCell ref="O59:O60"/>
    <mergeCell ref="P59:P60"/>
    <mergeCell ref="N61:N62"/>
    <mergeCell ref="O61:O62"/>
    <mergeCell ref="P61:P62"/>
    <mergeCell ref="F61:F62"/>
    <mergeCell ref="G57:G58"/>
    <mergeCell ref="M57:M58"/>
    <mergeCell ref="N57:N58"/>
    <mergeCell ref="O57:O58"/>
    <mergeCell ref="P57:P58"/>
    <mergeCell ref="F57:F58"/>
    <mergeCell ref="A59:A60"/>
    <mergeCell ref="B59:B60"/>
    <mergeCell ref="C59:C60"/>
    <mergeCell ref="D59:D60"/>
    <mergeCell ref="E59:E60"/>
    <mergeCell ref="A57:A58"/>
    <mergeCell ref="B57:B58"/>
    <mergeCell ref="C57:C58"/>
    <mergeCell ref="D57:D58"/>
    <mergeCell ref="E57:E58"/>
    <mergeCell ref="F55:F56"/>
    <mergeCell ref="G55:G56"/>
    <mergeCell ref="M55:M56"/>
    <mergeCell ref="N55:N56"/>
    <mergeCell ref="O55:O56"/>
    <mergeCell ref="P55:P56"/>
    <mergeCell ref="G53:G54"/>
    <mergeCell ref="M53:M54"/>
    <mergeCell ref="N53:N54"/>
    <mergeCell ref="O53:O54"/>
    <mergeCell ref="P53:P54"/>
    <mergeCell ref="F53:F54"/>
    <mergeCell ref="A55:A56"/>
    <mergeCell ref="B55:B56"/>
    <mergeCell ref="C55:C56"/>
    <mergeCell ref="D55:D56"/>
    <mergeCell ref="E55:E56"/>
    <mergeCell ref="A53:A54"/>
    <mergeCell ref="B53:B54"/>
    <mergeCell ref="C53:C54"/>
    <mergeCell ref="D53:D54"/>
    <mergeCell ref="E53:E54"/>
    <mergeCell ref="F51:F52"/>
    <mergeCell ref="G51:G52"/>
    <mergeCell ref="M51:M52"/>
    <mergeCell ref="N51:N52"/>
    <mergeCell ref="O51:O52"/>
    <mergeCell ref="P51:P52"/>
    <mergeCell ref="G49:G50"/>
    <mergeCell ref="M49:M50"/>
    <mergeCell ref="N49:N50"/>
    <mergeCell ref="O49:O50"/>
    <mergeCell ref="P49:P50"/>
    <mergeCell ref="F49:F50"/>
    <mergeCell ref="A51:A52"/>
    <mergeCell ref="B51:B52"/>
    <mergeCell ref="C51:C52"/>
    <mergeCell ref="D51:D52"/>
    <mergeCell ref="E51:E52"/>
    <mergeCell ref="A49:A50"/>
    <mergeCell ref="B49:B50"/>
    <mergeCell ref="C49:C50"/>
    <mergeCell ref="D49:D50"/>
    <mergeCell ref="E49:E50"/>
    <mergeCell ref="F47:F48"/>
    <mergeCell ref="G47:G48"/>
    <mergeCell ref="M47:M48"/>
    <mergeCell ref="N47:N48"/>
    <mergeCell ref="O47:O48"/>
    <mergeCell ref="P47:P48"/>
    <mergeCell ref="G45:G46"/>
    <mergeCell ref="M45:M46"/>
    <mergeCell ref="N45:N46"/>
    <mergeCell ref="O45:O46"/>
    <mergeCell ref="P45:P46"/>
    <mergeCell ref="F45:F46"/>
    <mergeCell ref="A47:A48"/>
    <mergeCell ref="B47:B48"/>
    <mergeCell ref="C47:C48"/>
    <mergeCell ref="D47:D48"/>
    <mergeCell ref="E47:E48"/>
    <mergeCell ref="A45:A46"/>
    <mergeCell ref="B45:B46"/>
    <mergeCell ref="C45:C46"/>
    <mergeCell ref="D45:D46"/>
    <mergeCell ref="E45:E46"/>
    <mergeCell ref="F43:F44"/>
    <mergeCell ref="G43:G44"/>
    <mergeCell ref="M43:M44"/>
    <mergeCell ref="N43:N44"/>
    <mergeCell ref="O43:O44"/>
    <mergeCell ref="P43:P44"/>
    <mergeCell ref="G41:G42"/>
    <mergeCell ref="M41:M42"/>
    <mergeCell ref="N41:N42"/>
    <mergeCell ref="O41:O42"/>
    <mergeCell ref="P41:P42"/>
    <mergeCell ref="F41:F42"/>
    <mergeCell ref="A43:A44"/>
    <mergeCell ref="B43:B44"/>
    <mergeCell ref="C43:C44"/>
    <mergeCell ref="D43:D44"/>
    <mergeCell ref="E43:E44"/>
    <mergeCell ref="A41:A42"/>
    <mergeCell ref="B41:B42"/>
    <mergeCell ref="C41:C42"/>
    <mergeCell ref="D41:D42"/>
    <mergeCell ref="E41:E42"/>
    <mergeCell ref="F39:F40"/>
    <mergeCell ref="G39:G40"/>
    <mergeCell ref="M39:M40"/>
    <mergeCell ref="N39:N40"/>
    <mergeCell ref="O39:O40"/>
    <mergeCell ref="P39:P40"/>
    <mergeCell ref="G37:G38"/>
    <mergeCell ref="M37:M38"/>
    <mergeCell ref="N37:N38"/>
    <mergeCell ref="O37:O38"/>
    <mergeCell ref="P37:P38"/>
    <mergeCell ref="F37:F38"/>
    <mergeCell ref="A39:A40"/>
    <mergeCell ref="B39:B40"/>
    <mergeCell ref="C39:C40"/>
    <mergeCell ref="D39:D40"/>
    <mergeCell ref="E39:E40"/>
    <mergeCell ref="A37:A38"/>
    <mergeCell ref="B37:B38"/>
    <mergeCell ref="C37:C38"/>
    <mergeCell ref="D37:D38"/>
    <mergeCell ref="E37:E38"/>
    <mergeCell ref="F35:F36"/>
    <mergeCell ref="G35:G36"/>
    <mergeCell ref="M35:M36"/>
    <mergeCell ref="N35:N36"/>
    <mergeCell ref="O35:O36"/>
    <mergeCell ref="P35:P36"/>
    <mergeCell ref="G33:G34"/>
    <mergeCell ref="M33:M34"/>
    <mergeCell ref="N33:N34"/>
    <mergeCell ref="O33:O34"/>
    <mergeCell ref="P33:P34"/>
    <mergeCell ref="F33:F34"/>
    <mergeCell ref="A35:A36"/>
    <mergeCell ref="B35:B36"/>
    <mergeCell ref="C35:C36"/>
    <mergeCell ref="D35:D36"/>
    <mergeCell ref="E35:E36"/>
    <mergeCell ref="A33:A34"/>
    <mergeCell ref="B33:B34"/>
    <mergeCell ref="C33:C34"/>
    <mergeCell ref="D33:D34"/>
    <mergeCell ref="E33:E34"/>
    <mergeCell ref="F31:F32"/>
    <mergeCell ref="G31:G32"/>
    <mergeCell ref="M31:M32"/>
    <mergeCell ref="N31:N32"/>
    <mergeCell ref="O31:O32"/>
    <mergeCell ref="P31:P32"/>
    <mergeCell ref="G29:G30"/>
    <mergeCell ref="M29:M30"/>
    <mergeCell ref="N29:N30"/>
    <mergeCell ref="O29:O30"/>
    <mergeCell ref="P29:P30"/>
    <mergeCell ref="F29:F30"/>
    <mergeCell ref="A31:A32"/>
    <mergeCell ref="B31:B32"/>
    <mergeCell ref="C31:C32"/>
    <mergeCell ref="D31:D32"/>
    <mergeCell ref="E31:E32"/>
    <mergeCell ref="A29:A30"/>
    <mergeCell ref="B29:B30"/>
    <mergeCell ref="C29:C30"/>
    <mergeCell ref="D29:D30"/>
    <mergeCell ref="E29:E30"/>
    <mergeCell ref="F27:F28"/>
    <mergeCell ref="G27:G28"/>
    <mergeCell ref="M27:M28"/>
    <mergeCell ref="N27:N28"/>
    <mergeCell ref="O27:O28"/>
    <mergeCell ref="P27:P28"/>
    <mergeCell ref="G25:G26"/>
    <mergeCell ref="M25:M26"/>
    <mergeCell ref="N25:N26"/>
    <mergeCell ref="O25:O26"/>
    <mergeCell ref="P25:P26"/>
    <mergeCell ref="F25:F26"/>
    <mergeCell ref="A27:A28"/>
    <mergeCell ref="B27:B28"/>
    <mergeCell ref="C27:C28"/>
    <mergeCell ref="D27:D28"/>
    <mergeCell ref="E27:E28"/>
    <mergeCell ref="A25:A26"/>
    <mergeCell ref="B25:B26"/>
    <mergeCell ref="C25:C26"/>
    <mergeCell ref="D25:D26"/>
    <mergeCell ref="E25:E26"/>
    <mergeCell ref="F23:F24"/>
    <mergeCell ref="G23:G24"/>
    <mergeCell ref="M23:M24"/>
    <mergeCell ref="N23:N24"/>
    <mergeCell ref="O23:O24"/>
    <mergeCell ref="P23:P24"/>
    <mergeCell ref="G21:G22"/>
    <mergeCell ref="M21:M22"/>
    <mergeCell ref="N21:N22"/>
    <mergeCell ref="O21:O22"/>
    <mergeCell ref="P21:P22"/>
    <mergeCell ref="F21:F22"/>
    <mergeCell ref="A23:A24"/>
    <mergeCell ref="B23:B24"/>
    <mergeCell ref="C23:C24"/>
    <mergeCell ref="D23:D24"/>
    <mergeCell ref="E23:E24"/>
    <mergeCell ref="A21:A22"/>
    <mergeCell ref="B21:B22"/>
    <mergeCell ref="C21:C22"/>
    <mergeCell ref="D21:D22"/>
    <mergeCell ref="E21:E22"/>
    <mergeCell ref="F19:F20"/>
    <mergeCell ref="G19:G20"/>
    <mergeCell ref="M19:M20"/>
    <mergeCell ref="N19:N20"/>
    <mergeCell ref="O19:O20"/>
    <mergeCell ref="P19:P20"/>
    <mergeCell ref="G17:G18"/>
    <mergeCell ref="M17:M18"/>
    <mergeCell ref="N17:N18"/>
    <mergeCell ref="O17:O18"/>
    <mergeCell ref="P17:P18"/>
    <mergeCell ref="F17:F18"/>
    <mergeCell ref="A19:A20"/>
    <mergeCell ref="B19:B20"/>
    <mergeCell ref="C19:C20"/>
    <mergeCell ref="D19:D20"/>
    <mergeCell ref="E19:E20"/>
    <mergeCell ref="A17:A18"/>
    <mergeCell ref="B17:B18"/>
    <mergeCell ref="C17:C18"/>
    <mergeCell ref="D17:D18"/>
    <mergeCell ref="E17:E18"/>
    <mergeCell ref="F15:F16"/>
    <mergeCell ref="G15:G16"/>
    <mergeCell ref="M15:M16"/>
    <mergeCell ref="N15:N16"/>
    <mergeCell ref="O15:O16"/>
    <mergeCell ref="P15:P16"/>
    <mergeCell ref="G13:G14"/>
    <mergeCell ref="M13:M14"/>
    <mergeCell ref="N13:N14"/>
    <mergeCell ref="O13:O14"/>
    <mergeCell ref="P13:P14"/>
    <mergeCell ref="F13:F14"/>
    <mergeCell ref="A15:A16"/>
    <mergeCell ref="B15:B16"/>
    <mergeCell ref="C15:C16"/>
    <mergeCell ref="D15:D16"/>
    <mergeCell ref="E15:E16"/>
    <mergeCell ref="A13:A14"/>
    <mergeCell ref="B13:B14"/>
    <mergeCell ref="C13:C14"/>
    <mergeCell ref="D13:D14"/>
    <mergeCell ref="E13:E14"/>
    <mergeCell ref="F11:F12"/>
    <mergeCell ref="G11:G12"/>
    <mergeCell ref="M11:M12"/>
    <mergeCell ref="N11:N12"/>
    <mergeCell ref="O11:O12"/>
    <mergeCell ref="P11:P12"/>
    <mergeCell ref="G9:G10"/>
    <mergeCell ref="M9:M10"/>
    <mergeCell ref="N9:N10"/>
    <mergeCell ref="O9:O10"/>
    <mergeCell ref="P9:P10"/>
    <mergeCell ref="F9:F10"/>
    <mergeCell ref="A11:A12"/>
    <mergeCell ref="B11:B12"/>
    <mergeCell ref="C11:C12"/>
    <mergeCell ref="D11:D12"/>
    <mergeCell ref="E11:E12"/>
    <mergeCell ref="A9:A10"/>
    <mergeCell ref="B9:B10"/>
    <mergeCell ref="C9:C10"/>
    <mergeCell ref="D9:D10"/>
    <mergeCell ref="E9:E10"/>
    <mergeCell ref="F7:F8"/>
    <mergeCell ref="G7:G8"/>
    <mergeCell ref="M7:M8"/>
    <mergeCell ref="N7:N8"/>
    <mergeCell ref="O7:O8"/>
    <mergeCell ref="P7:P8"/>
    <mergeCell ref="G5:G6"/>
    <mergeCell ref="M5:M6"/>
    <mergeCell ref="N5:N6"/>
    <mergeCell ref="O5:O6"/>
    <mergeCell ref="P5:P6"/>
    <mergeCell ref="F5:F6"/>
    <mergeCell ref="A7:A8"/>
    <mergeCell ref="B7:B8"/>
    <mergeCell ref="C7:C8"/>
    <mergeCell ref="D7:D8"/>
    <mergeCell ref="E7:E8"/>
    <mergeCell ref="A5:A6"/>
    <mergeCell ref="B5:B6"/>
    <mergeCell ref="C5:C6"/>
    <mergeCell ref="D5:D6"/>
    <mergeCell ref="E5:E6"/>
    <mergeCell ref="A1:P1"/>
    <mergeCell ref="A2:P2"/>
    <mergeCell ref="A3:A4"/>
    <mergeCell ref="B3:E3"/>
    <mergeCell ref="F3:F4"/>
    <mergeCell ref="G3:G4"/>
    <mergeCell ref="H3:L3"/>
    <mergeCell ref="M3:O3"/>
    <mergeCell ref="P3:P4"/>
  </mergeCells>
  <pageMargins left="0.7" right="0.7" top="0.75" bottom="0.75" header="0.3" footer="0.3"/>
  <pageSetup scale="75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I117"/>
  <sheetViews>
    <sheetView zoomScaleNormal="100" workbookViewId="0">
      <pane xSplit="1" ySplit="2" topLeftCell="B3" activePane="bottomRight" state="frozen"/>
      <selection activeCell="N5" sqref="N5:N6"/>
      <selection pane="topRight" activeCell="N5" sqref="N5:N6"/>
      <selection pane="bottomLeft" activeCell="N5" sqref="N5:N6"/>
      <selection pane="bottomRight" sqref="A1:AI1"/>
    </sheetView>
  </sheetViews>
  <sheetFormatPr defaultRowHeight="15" x14ac:dyDescent="0.25"/>
  <cols>
    <col min="1" max="1" width="4.5703125" bestFit="1" customWidth="1"/>
    <col min="2" max="2" width="8.42578125" bestFit="1" customWidth="1"/>
    <col min="3" max="3" width="14.7109375" bestFit="1" customWidth="1"/>
    <col min="4" max="4" width="14.7109375" customWidth="1"/>
    <col min="5" max="5" width="14.7109375" bestFit="1" customWidth="1"/>
    <col min="6" max="6" width="15.7109375" bestFit="1" customWidth="1"/>
    <col min="7" max="7" width="14.7109375" customWidth="1"/>
    <col min="8" max="8" width="14.7109375" bestFit="1" customWidth="1"/>
    <col min="9" max="9" width="15.7109375" style="204" bestFit="1" customWidth="1"/>
    <col min="10" max="10" width="13.42578125" bestFit="1" customWidth="1"/>
    <col min="11" max="12" width="11.140625" customWidth="1"/>
    <col min="13" max="13" width="9.28515625" bestFit="1" customWidth="1"/>
    <col min="14" max="14" width="9.28515625" customWidth="1"/>
    <col min="17" max="17" width="8.28515625" bestFit="1" customWidth="1"/>
    <col min="18" max="18" width="9.7109375" bestFit="1" customWidth="1"/>
    <col min="19" max="19" width="8.42578125" style="10" bestFit="1" customWidth="1"/>
    <col min="20" max="20" width="0.42578125" customWidth="1"/>
    <col min="21" max="21" width="13.140625" style="21" bestFit="1" customWidth="1"/>
    <col min="22" max="22" width="10.42578125" style="174" bestFit="1" customWidth="1"/>
    <col min="23" max="23" width="9.140625" style="174" customWidth="1"/>
    <col min="24" max="24" width="11.28515625" style="236" customWidth="1"/>
    <col min="25" max="25" width="9.140625" style="174" customWidth="1"/>
    <col min="26" max="26" width="9.140625" style="174"/>
    <col min="27" max="27" width="11.28515625" style="236" customWidth="1"/>
    <col min="28" max="28" width="9.140625" style="174"/>
    <col min="29" max="29" width="9.7109375" style="174" bestFit="1" customWidth="1"/>
    <col min="30" max="30" width="9.7109375" style="174" customWidth="1"/>
    <col min="31" max="31" width="12.140625" style="1" bestFit="1" customWidth="1"/>
    <col min="32" max="32" width="0.42578125" customWidth="1"/>
    <col min="33" max="33" width="11.28515625" bestFit="1" customWidth="1"/>
    <col min="34" max="35" width="9.7109375" customWidth="1"/>
  </cols>
  <sheetData>
    <row r="1" spans="1:35" ht="26.25" x14ac:dyDescent="0.25">
      <c r="A1" s="350" t="s">
        <v>88</v>
      </c>
      <c r="B1" s="351"/>
      <c r="C1" s="351"/>
      <c r="D1" s="351"/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351"/>
      <c r="Q1" s="351"/>
      <c r="R1" s="351"/>
      <c r="S1" s="351"/>
      <c r="T1" s="351"/>
      <c r="U1" s="351"/>
      <c r="V1" s="351"/>
      <c r="W1" s="351"/>
      <c r="X1" s="351"/>
      <c r="Y1" s="351"/>
      <c r="Z1" s="351"/>
      <c r="AA1" s="351"/>
      <c r="AB1" s="351"/>
      <c r="AC1" s="351"/>
      <c r="AD1" s="351"/>
      <c r="AE1" s="351"/>
      <c r="AF1" s="351"/>
      <c r="AG1" s="351"/>
      <c r="AH1" s="351"/>
      <c r="AI1" s="352"/>
    </row>
    <row r="2" spans="1:35" ht="15.75" x14ac:dyDescent="0.25">
      <c r="A2" s="86" t="s">
        <v>0</v>
      </c>
      <c r="B2" s="86" t="s">
        <v>20</v>
      </c>
      <c r="C2" s="86" t="s">
        <v>1</v>
      </c>
      <c r="D2" s="86" t="s">
        <v>42</v>
      </c>
      <c r="E2" s="86" t="s">
        <v>52</v>
      </c>
      <c r="F2" s="86" t="s">
        <v>2</v>
      </c>
      <c r="G2" s="86" t="s">
        <v>43</v>
      </c>
      <c r="H2" s="86" t="s">
        <v>53</v>
      </c>
      <c r="I2" s="87" t="s">
        <v>3</v>
      </c>
      <c r="J2" s="88" t="s">
        <v>4</v>
      </c>
      <c r="K2" s="88" t="s">
        <v>45</v>
      </c>
      <c r="L2" s="88" t="s">
        <v>46</v>
      </c>
      <c r="M2" s="88" t="s">
        <v>55</v>
      </c>
      <c r="N2" s="89" t="s">
        <v>54</v>
      </c>
      <c r="O2" s="89" t="s">
        <v>5</v>
      </c>
      <c r="P2" s="89" t="s">
        <v>44</v>
      </c>
      <c r="Q2" s="88" t="s">
        <v>6</v>
      </c>
      <c r="R2" s="88" t="s">
        <v>30</v>
      </c>
      <c r="S2" s="90" t="s">
        <v>29</v>
      </c>
      <c r="T2" s="70"/>
      <c r="U2" s="219" t="s">
        <v>20</v>
      </c>
      <c r="V2" s="160" t="s">
        <v>11</v>
      </c>
      <c r="W2" s="160" t="s">
        <v>47</v>
      </c>
      <c r="X2" s="226" t="s">
        <v>56</v>
      </c>
      <c r="Y2" s="175" t="s">
        <v>51</v>
      </c>
      <c r="Z2" s="175" t="s">
        <v>48</v>
      </c>
      <c r="AA2" s="227" t="s">
        <v>56</v>
      </c>
      <c r="AB2" s="175" t="s">
        <v>12</v>
      </c>
      <c r="AC2" s="175" t="s">
        <v>13</v>
      </c>
      <c r="AD2" s="175" t="s">
        <v>83</v>
      </c>
      <c r="AE2" s="91" t="s">
        <v>84</v>
      </c>
      <c r="AF2" s="11"/>
      <c r="AG2" s="86" t="s">
        <v>20</v>
      </c>
      <c r="AH2" s="91" t="s">
        <v>24</v>
      </c>
      <c r="AI2" s="92" t="s">
        <v>25</v>
      </c>
    </row>
    <row r="3" spans="1:35" ht="15.75" x14ac:dyDescent="0.25">
      <c r="A3" s="264">
        <v>1</v>
      </c>
      <c r="B3" s="135" t="s">
        <v>7</v>
      </c>
      <c r="C3" s="132">
        <v>139842</v>
      </c>
      <c r="D3" s="34">
        <v>391157</v>
      </c>
      <c r="E3" s="266">
        <f>(C5+D5)</f>
        <v>1160000</v>
      </c>
      <c r="F3" s="34">
        <v>155612</v>
      </c>
      <c r="G3" s="34">
        <v>123746</v>
      </c>
      <c r="H3" s="266">
        <f>(F5+G5)</f>
        <v>35000</v>
      </c>
      <c r="I3" s="34">
        <v>556351300</v>
      </c>
      <c r="J3" s="5">
        <v>4537.3999999999996</v>
      </c>
      <c r="K3" s="5">
        <v>42507.3</v>
      </c>
      <c r="L3" s="5">
        <v>37220.5</v>
      </c>
      <c r="M3" s="5">
        <v>389.3</v>
      </c>
      <c r="N3" s="36">
        <v>932.1</v>
      </c>
      <c r="O3" s="36">
        <v>331.8</v>
      </c>
      <c r="P3" s="36">
        <v>691.5</v>
      </c>
      <c r="Q3" s="5">
        <v>224.7</v>
      </c>
      <c r="R3" s="269">
        <v>1.05</v>
      </c>
      <c r="S3" s="272">
        <v>0.16</v>
      </c>
      <c r="T3" s="39"/>
      <c r="U3" s="220" t="s">
        <v>14</v>
      </c>
      <c r="V3" s="161">
        <v>0.75</v>
      </c>
      <c r="W3" s="161">
        <v>0</v>
      </c>
      <c r="X3" s="353">
        <f>(V4+W4)</f>
        <v>26.396250000000002</v>
      </c>
      <c r="Y3" s="176">
        <v>9.875</v>
      </c>
      <c r="Z3" s="176">
        <v>0</v>
      </c>
      <c r="AA3" s="353">
        <f>(Y4+Z4)</f>
        <v>21.725000000000001</v>
      </c>
      <c r="AB3" s="176">
        <v>2.25</v>
      </c>
      <c r="AC3" s="280">
        <v>12</v>
      </c>
      <c r="AD3" s="280">
        <v>0</v>
      </c>
      <c r="AE3" s="277">
        <f>AC3+AD3</f>
        <v>12</v>
      </c>
      <c r="AF3" s="11"/>
      <c r="AG3" s="17" t="s">
        <v>21</v>
      </c>
      <c r="AH3" s="9">
        <v>2.77</v>
      </c>
      <c r="AI3" s="37">
        <v>2.8000000000000001E-2</v>
      </c>
    </row>
    <row r="4" spans="1:35" ht="15.75" x14ac:dyDescent="0.25">
      <c r="A4" s="264"/>
      <c r="B4" s="136" t="s">
        <v>8</v>
      </c>
      <c r="C4" s="133">
        <v>138682</v>
      </c>
      <c r="D4" s="35">
        <v>391157</v>
      </c>
      <c r="E4" s="267"/>
      <c r="F4" s="34">
        <v>155577</v>
      </c>
      <c r="G4" s="34">
        <v>123746</v>
      </c>
      <c r="H4" s="267"/>
      <c r="I4" s="34">
        <v>555238200</v>
      </c>
      <c r="J4" s="5">
        <v>4523.2</v>
      </c>
      <c r="K4" s="5">
        <v>42507.3</v>
      </c>
      <c r="L4" s="5">
        <v>37220.5</v>
      </c>
      <c r="M4" s="5">
        <v>389.1</v>
      </c>
      <c r="N4" s="36">
        <v>932.1</v>
      </c>
      <c r="O4" s="36">
        <v>331.8</v>
      </c>
      <c r="P4" s="36">
        <v>691.5</v>
      </c>
      <c r="Q4" s="5">
        <v>224.5</v>
      </c>
      <c r="R4" s="270"/>
      <c r="S4" s="272"/>
      <c r="T4" s="39"/>
      <c r="U4" s="217" t="s">
        <v>16</v>
      </c>
      <c r="V4" s="162">
        <f>(V3*35.195)</f>
        <v>26.396250000000002</v>
      </c>
      <c r="W4" s="162">
        <f>(W3*5.25)</f>
        <v>0</v>
      </c>
      <c r="X4" s="354"/>
      <c r="Y4" s="177">
        <f>(Y3*2.2)</f>
        <v>21.725000000000001</v>
      </c>
      <c r="Z4" s="177">
        <f>(Z3*2.2)</f>
        <v>0</v>
      </c>
      <c r="AA4" s="354"/>
      <c r="AB4" s="177">
        <f>(AB3*0.25)</f>
        <v>0.5625</v>
      </c>
      <c r="AC4" s="261"/>
      <c r="AD4" s="261"/>
      <c r="AE4" s="278"/>
      <c r="AF4" s="11"/>
      <c r="AG4" s="17" t="s">
        <v>23</v>
      </c>
      <c r="AH4" s="5">
        <v>11.8</v>
      </c>
      <c r="AI4" s="5">
        <v>10.6</v>
      </c>
    </row>
    <row r="5" spans="1:35" ht="16.5" thickBot="1" x14ac:dyDescent="0.3">
      <c r="A5" s="265"/>
      <c r="B5" s="152" t="s">
        <v>9</v>
      </c>
      <c r="C5" s="145">
        <f>((C3-C4)*1000)</f>
        <v>1160000</v>
      </c>
      <c r="D5" s="146">
        <f>((D3-D4)*1000)</f>
        <v>0</v>
      </c>
      <c r="E5" s="268"/>
      <c r="F5" s="146">
        <f>(F3-F4)*1000</f>
        <v>35000</v>
      </c>
      <c r="G5" s="146">
        <f>(G3-G4)*1000</f>
        <v>0</v>
      </c>
      <c r="H5" s="268"/>
      <c r="I5" s="146">
        <f t="shared" ref="I5:Q5" si="0">(I3-I4)</f>
        <v>1113100</v>
      </c>
      <c r="J5" s="147">
        <f t="shared" si="0"/>
        <v>14.199999999999818</v>
      </c>
      <c r="K5" s="147">
        <f t="shared" si="0"/>
        <v>0</v>
      </c>
      <c r="L5" s="147">
        <f t="shared" si="0"/>
        <v>0</v>
      </c>
      <c r="M5" s="147">
        <f t="shared" si="0"/>
        <v>0.19999999999998863</v>
      </c>
      <c r="N5" s="148">
        <f t="shared" si="0"/>
        <v>0</v>
      </c>
      <c r="O5" s="148">
        <f t="shared" si="0"/>
        <v>0</v>
      </c>
      <c r="P5" s="148">
        <f t="shared" si="0"/>
        <v>0</v>
      </c>
      <c r="Q5" s="147">
        <f t="shared" si="0"/>
        <v>0.19999999999998863</v>
      </c>
      <c r="R5" s="271"/>
      <c r="S5" s="273"/>
      <c r="T5" s="39"/>
      <c r="U5" s="218" t="s">
        <v>15</v>
      </c>
      <c r="V5" s="163">
        <f>IF(V4=0,0,(V4)/((C5/1000000)*8.34))</f>
        <v>2.7284637806995788</v>
      </c>
      <c r="W5" s="163">
        <f>IF(W4=0,0,(W4)/((D5/1000000)*8.34))</f>
        <v>0</v>
      </c>
      <c r="X5" s="355"/>
      <c r="Y5" s="178">
        <f>IF(Y4=0,0,(Y4)/((C5/1000000)*8.34))</f>
        <v>2.2456172992640377</v>
      </c>
      <c r="Z5" s="178">
        <f>IF(Z4=0,0,(Z4)/((D5/1000000)*8.34))</f>
        <v>0</v>
      </c>
      <c r="AA5" s="355"/>
      <c r="AB5" s="178">
        <f>IF(AB4=0,0,(AB4)/((C5/1000000)*8.34))</f>
        <v>5.8143140659885892E-2</v>
      </c>
      <c r="AC5" s="178">
        <f>IF(AC3=0,0,(AC3)/((C5/1000000)*8.34))</f>
        <v>1.2403870007442324</v>
      </c>
      <c r="AD5" s="178">
        <f>IF(AD4=0,0,(AD4)/((D5/1000000)*8.34))</f>
        <v>0</v>
      </c>
      <c r="AE5" s="279"/>
      <c r="AF5" s="11"/>
      <c r="AG5" s="18" t="s">
        <v>22</v>
      </c>
      <c r="AH5" s="6">
        <v>7.31</v>
      </c>
      <c r="AI5" s="6">
        <v>7.67</v>
      </c>
    </row>
    <row r="6" spans="1:35" ht="15.75" x14ac:dyDescent="0.25">
      <c r="A6" s="281">
        <v>2</v>
      </c>
      <c r="B6" s="153" t="s">
        <v>7</v>
      </c>
      <c r="C6" s="134">
        <v>140860</v>
      </c>
      <c r="D6" s="2">
        <v>391157</v>
      </c>
      <c r="E6" s="287">
        <f>(C7+D7)</f>
        <v>1018000</v>
      </c>
      <c r="F6" s="2">
        <v>155612</v>
      </c>
      <c r="G6" s="2">
        <v>123746</v>
      </c>
      <c r="H6" s="287">
        <f>(F7+G7)</f>
        <v>0</v>
      </c>
      <c r="I6" s="2">
        <v>557318500</v>
      </c>
      <c r="J6" s="3">
        <v>4550.1000000000004</v>
      </c>
      <c r="K6" s="3">
        <v>42507.3</v>
      </c>
      <c r="L6" s="3">
        <v>37220.5</v>
      </c>
      <c r="M6" s="3">
        <v>389.3</v>
      </c>
      <c r="N6" s="4">
        <v>932.1</v>
      </c>
      <c r="O6" s="4">
        <v>331.8</v>
      </c>
      <c r="P6" s="4">
        <v>691.5</v>
      </c>
      <c r="Q6" s="3">
        <v>224.7</v>
      </c>
      <c r="R6" s="270">
        <v>1.04</v>
      </c>
      <c r="S6" s="270">
        <v>0.04</v>
      </c>
      <c r="T6" s="39"/>
      <c r="U6" s="221" t="s">
        <v>14</v>
      </c>
      <c r="V6" s="164">
        <v>0.625</v>
      </c>
      <c r="W6" s="164">
        <v>0</v>
      </c>
      <c r="X6" s="356">
        <f>(V7+W7)</f>
        <v>21.996874999999999</v>
      </c>
      <c r="Y6" s="179">
        <v>8.75</v>
      </c>
      <c r="Z6" s="179">
        <v>0</v>
      </c>
      <c r="AA6" s="356">
        <f>(Y7+Z7)</f>
        <v>19.25</v>
      </c>
      <c r="AB6" s="179">
        <v>2.125</v>
      </c>
      <c r="AC6" s="357">
        <v>11</v>
      </c>
      <c r="AD6" s="357">
        <v>0</v>
      </c>
      <c r="AE6" s="277">
        <f t="shared" ref="AE6" si="1">AC6+AD6</f>
        <v>11</v>
      </c>
      <c r="AF6" s="11"/>
      <c r="AG6" s="19" t="s">
        <v>21</v>
      </c>
      <c r="AH6" s="7">
        <v>2.44</v>
      </c>
      <c r="AI6" s="8">
        <v>3.3000000000000002E-2</v>
      </c>
    </row>
    <row r="7" spans="1:35" ht="15.75" x14ac:dyDescent="0.25">
      <c r="A7" s="264"/>
      <c r="B7" s="283" t="s">
        <v>9</v>
      </c>
      <c r="C7" s="266">
        <f>((C6-C3)*1000)</f>
        <v>1018000</v>
      </c>
      <c r="D7" s="266">
        <f>((D6-D3)*1000)</f>
        <v>0</v>
      </c>
      <c r="E7" s="267"/>
      <c r="F7" s="266">
        <f>((F6-F3)*1000)</f>
        <v>0</v>
      </c>
      <c r="G7" s="266">
        <f>((G6-G3)*1000)</f>
        <v>0</v>
      </c>
      <c r="H7" s="267"/>
      <c r="I7" s="266">
        <f>(I6-I3)</f>
        <v>967200</v>
      </c>
      <c r="J7" s="285">
        <f t="shared" ref="J7:Q7" si="2">(J6-J3)</f>
        <v>12.700000000000728</v>
      </c>
      <c r="K7" s="285">
        <f t="shared" si="2"/>
        <v>0</v>
      </c>
      <c r="L7" s="285">
        <f t="shared" si="2"/>
        <v>0</v>
      </c>
      <c r="M7" s="285">
        <f t="shared" si="2"/>
        <v>0</v>
      </c>
      <c r="N7" s="285">
        <f t="shared" si="2"/>
        <v>0</v>
      </c>
      <c r="O7" s="285">
        <f t="shared" si="2"/>
        <v>0</v>
      </c>
      <c r="P7" s="285">
        <f t="shared" si="2"/>
        <v>0</v>
      </c>
      <c r="Q7" s="285">
        <f t="shared" si="2"/>
        <v>0</v>
      </c>
      <c r="R7" s="270"/>
      <c r="S7" s="270"/>
      <c r="T7" s="39"/>
      <c r="U7" s="217" t="s">
        <v>16</v>
      </c>
      <c r="V7" s="162">
        <f>(V6*35.195)</f>
        <v>21.996874999999999</v>
      </c>
      <c r="W7" s="162">
        <f>(W6*5.25)</f>
        <v>0</v>
      </c>
      <c r="X7" s="354"/>
      <c r="Y7" s="177">
        <f>(Y6*2.2)</f>
        <v>19.25</v>
      </c>
      <c r="Z7" s="177">
        <f>(Z6*2.2)</f>
        <v>0</v>
      </c>
      <c r="AA7" s="354"/>
      <c r="AB7" s="177">
        <f>(AB6*0.25)</f>
        <v>0.53125</v>
      </c>
      <c r="AC7" s="358"/>
      <c r="AD7" s="358"/>
      <c r="AE7" s="278"/>
      <c r="AF7" s="11"/>
      <c r="AG7" s="17" t="s">
        <v>23</v>
      </c>
      <c r="AH7" s="5">
        <v>10.199999999999999</v>
      </c>
      <c r="AI7" s="5">
        <v>11</v>
      </c>
    </row>
    <row r="8" spans="1:35" ht="16.5" thickBot="1" x14ac:dyDescent="0.3">
      <c r="A8" s="265"/>
      <c r="B8" s="284"/>
      <c r="C8" s="268"/>
      <c r="D8" s="268"/>
      <c r="E8" s="268"/>
      <c r="F8" s="268"/>
      <c r="G8" s="268"/>
      <c r="H8" s="268"/>
      <c r="I8" s="268"/>
      <c r="J8" s="286"/>
      <c r="K8" s="286"/>
      <c r="L8" s="286"/>
      <c r="M8" s="286"/>
      <c r="N8" s="286"/>
      <c r="O8" s="286"/>
      <c r="P8" s="286"/>
      <c r="Q8" s="286"/>
      <c r="R8" s="271"/>
      <c r="S8" s="271"/>
      <c r="T8" s="39"/>
      <c r="U8" s="218" t="s">
        <v>15</v>
      </c>
      <c r="V8" s="163">
        <f>IF(V7=0,0,(V7)/((C7/1000000)*8.34))</f>
        <v>2.590879163074256</v>
      </c>
      <c r="W8" s="163">
        <f>IF(W7=0,0,(W7)/((D7/1000000)*8.34))</f>
        <v>0</v>
      </c>
      <c r="X8" s="355"/>
      <c r="Y8" s="178">
        <f>IF(Y7=0,0,(Y7)/((C7/1000000)*8.34))</f>
        <v>2.2673413332202608</v>
      </c>
      <c r="Z8" s="178">
        <f>IF(Z7=0,0,(Z7)/((D7/1000000)*8.34))</f>
        <v>0</v>
      </c>
      <c r="AA8" s="355"/>
      <c r="AB8" s="178">
        <f>IF(AB7=0,0,(AB7)/((C7/1000000)*8.34))</f>
        <v>6.2572731598611098E-2</v>
      </c>
      <c r="AC8" s="178">
        <f>IF(AC6=0,0,(AC6)/((C7/1000000)*8.34))</f>
        <v>1.2956236189830062</v>
      </c>
      <c r="AD8" s="178">
        <f>IF(AD6=0,0,(AD6)/((D7/1000000)*8.34))</f>
        <v>0</v>
      </c>
      <c r="AE8" s="279"/>
      <c r="AF8" s="11"/>
      <c r="AG8" s="18" t="s">
        <v>22</v>
      </c>
      <c r="AH8" s="6">
        <v>7.39</v>
      </c>
      <c r="AI8" s="6">
        <v>7.62</v>
      </c>
    </row>
    <row r="9" spans="1:35" ht="15.75" x14ac:dyDescent="0.25">
      <c r="A9" s="288">
        <v>3</v>
      </c>
      <c r="B9" s="38" t="s">
        <v>7</v>
      </c>
      <c r="C9" s="134">
        <v>141860</v>
      </c>
      <c r="D9" s="2">
        <v>391157</v>
      </c>
      <c r="E9" s="287">
        <f t="shared" ref="E9" si="3">(C10+D10)</f>
        <v>1000000</v>
      </c>
      <c r="F9" s="2">
        <v>155647</v>
      </c>
      <c r="G9" s="2">
        <v>123746</v>
      </c>
      <c r="H9" s="287">
        <f>(F10+G10)</f>
        <v>35000</v>
      </c>
      <c r="I9" s="2">
        <v>558360000</v>
      </c>
      <c r="J9" s="3">
        <v>4562.2</v>
      </c>
      <c r="K9" s="3">
        <v>42507.3</v>
      </c>
      <c r="L9" s="3">
        <v>37220.5</v>
      </c>
      <c r="M9" s="3">
        <v>389.4</v>
      </c>
      <c r="N9" s="4">
        <v>932.1</v>
      </c>
      <c r="O9" s="4">
        <v>331.9</v>
      </c>
      <c r="P9" s="4">
        <v>691.5</v>
      </c>
      <c r="Q9" s="3">
        <v>224.8</v>
      </c>
      <c r="R9" s="270">
        <v>1.04</v>
      </c>
      <c r="S9" s="270">
        <v>0.08</v>
      </c>
      <c r="T9" s="39"/>
      <c r="U9" s="221" t="s">
        <v>14</v>
      </c>
      <c r="V9" s="164">
        <v>0.4375</v>
      </c>
      <c r="W9" s="164">
        <v>0</v>
      </c>
      <c r="X9" s="356">
        <f>(V10+W10)</f>
        <v>15.397812500000001</v>
      </c>
      <c r="Y9" s="179">
        <v>8.375</v>
      </c>
      <c r="Z9" s="179">
        <v>0</v>
      </c>
      <c r="AA9" s="356">
        <f>(Y10+Z10)</f>
        <v>18.425000000000001</v>
      </c>
      <c r="AB9" s="179">
        <v>2.25</v>
      </c>
      <c r="AC9" s="357">
        <v>10</v>
      </c>
      <c r="AD9" s="357">
        <v>0</v>
      </c>
      <c r="AE9" s="277">
        <f t="shared" ref="AE9" si="4">AC9+AD9</f>
        <v>10</v>
      </c>
      <c r="AF9" s="11"/>
      <c r="AG9" s="19" t="s">
        <v>21</v>
      </c>
      <c r="AH9" s="7">
        <v>2.2799999999999998</v>
      </c>
      <c r="AI9" s="8">
        <v>2.7E-2</v>
      </c>
    </row>
    <row r="10" spans="1:35" ht="15.75" x14ac:dyDescent="0.25">
      <c r="A10" s="264"/>
      <c r="B10" s="283" t="s">
        <v>9</v>
      </c>
      <c r="C10" s="266">
        <f>((C9-C6)*1000)</f>
        <v>1000000</v>
      </c>
      <c r="D10" s="266">
        <f>((D9-D6)*1000)</f>
        <v>0</v>
      </c>
      <c r="E10" s="267"/>
      <c r="F10" s="266">
        <f>((F9-F6)*1000)</f>
        <v>35000</v>
      </c>
      <c r="G10" s="266">
        <f>((G9-G6)*1000)</f>
        <v>0</v>
      </c>
      <c r="H10" s="267"/>
      <c r="I10" s="266">
        <f>(I9-I6)</f>
        <v>1041500</v>
      </c>
      <c r="J10" s="285">
        <f t="shared" ref="J10:Q10" si="5">(J9-J6)</f>
        <v>12.099999999999454</v>
      </c>
      <c r="K10" s="285">
        <f t="shared" si="5"/>
        <v>0</v>
      </c>
      <c r="L10" s="285">
        <f t="shared" si="5"/>
        <v>0</v>
      </c>
      <c r="M10" s="285">
        <f t="shared" si="5"/>
        <v>9.9999999999965894E-2</v>
      </c>
      <c r="N10" s="285">
        <f t="shared" si="5"/>
        <v>0</v>
      </c>
      <c r="O10" s="285">
        <f t="shared" si="5"/>
        <v>9.9999999999965894E-2</v>
      </c>
      <c r="P10" s="285">
        <f t="shared" si="5"/>
        <v>0</v>
      </c>
      <c r="Q10" s="285">
        <f t="shared" si="5"/>
        <v>0.10000000000002274</v>
      </c>
      <c r="R10" s="270"/>
      <c r="S10" s="270"/>
      <c r="T10" s="39"/>
      <c r="U10" s="217" t="s">
        <v>16</v>
      </c>
      <c r="V10" s="162">
        <f>(V9*35.195)</f>
        <v>15.397812500000001</v>
      </c>
      <c r="W10" s="162">
        <f>(W9*5.25)</f>
        <v>0</v>
      </c>
      <c r="X10" s="354"/>
      <c r="Y10" s="177">
        <f>(Y9*2.2)</f>
        <v>18.425000000000001</v>
      </c>
      <c r="Z10" s="177">
        <f>(Z9*2.2)</f>
        <v>0</v>
      </c>
      <c r="AA10" s="354"/>
      <c r="AB10" s="177">
        <f>(AB9*0.25)</f>
        <v>0.5625</v>
      </c>
      <c r="AC10" s="358"/>
      <c r="AD10" s="358"/>
      <c r="AE10" s="278"/>
      <c r="AF10" s="11"/>
      <c r="AG10" s="17" t="s">
        <v>23</v>
      </c>
      <c r="AH10" s="5">
        <v>8.8000000000000007</v>
      </c>
      <c r="AI10" s="5">
        <v>8.5</v>
      </c>
    </row>
    <row r="11" spans="1:35" ht="16.5" thickBot="1" x14ac:dyDescent="0.3">
      <c r="A11" s="265"/>
      <c r="B11" s="284"/>
      <c r="C11" s="268"/>
      <c r="D11" s="268"/>
      <c r="E11" s="268"/>
      <c r="F11" s="268"/>
      <c r="G11" s="268"/>
      <c r="H11" s="268"/>
      <c r="I11" s="268"/>
      <c r="J11" s="286"/>
      <c r="K11" s="286"/>
      <c r="L11" s="286"/>
      <c r="M11" s="286"/>
      <c r="N11" s="286"/>
      <c r="O11" s="286"/>
      <c r="P11" s="286"/>
      <c r="Q11" s="286"/>
      <c r="R11" s="271"/>
      <c r="S11" s="271"/>
      <c r="T11" s="39"/>
      <c r="U11" s="218" t="s">
        <v>15</v>
      </c>
      <c r="V11" s="163">
        <f>IF(V10=0,0,(V10)/((C10/1000000)*8.34))</f>
        <v>1.8462604916067147</v>
      </c>
      <c r="W11" s="163">
        <f>IF(W10=0,0,(W10)/((D10/1000000)*8.34))</f>
        <v>0</v>
      </c>
      <c r="X11" s="355"/>
      <c r="Y11" s="178">
        <f>IF(Y10=0,0,(Y10)/((C10/1000000)*8.34))</f>
        <v>2.2092326139088732</v>
      </c>
      <c r="Z11" s="178">
        <f>IF(Z10=0,0,(Z10)/((D10/1000000)*8.34))</f>
        <v>0</v>
      </c>
      <c r="AA11" s="355"/>
      <c r="AB11" s="178">
        <f>IF(AB10=0,0,(AB10)/((C10/1000000)*8.34))</f>
        <v>6.7446043165467623E-2</v>
      </c>
      <c r="AC11" s="178">
        <f>IF(AC9=0,0,(AC9)/((C10/1000000)*8.34))</f>
        <v>1.1990407673860912</v>
      </c>
      <c r="AD11" s="178">
        <f>IF(AD9=0,0,(AD9)/((D10/1000000)*8.34))</f>
        <v>0</v>
      </c>
      <c r="AE11" s="279"/>
      <c r="AF11" s="11"/>
      <c r="AG11" s="18" t="s">
        <v>22</v>
      </c>
      <c r="AH11" s="6">
        <v>7.36</v>
      </c>
      <c r="AI11" s="6">
        <v>7.66</v>
      </c>
    </row>
    <row r="12" spans="1:35" ht="15.75" x14ac:dyDescent="0.25">
      <c r="A12" s="288">
        <v>4</v>
      </c>
      <c r="B12" s="38" t="s">
        <v>7</v>
      </c>
      <c r="C12" s="134">
        <v>141860</v>
      </c>
      <c r="D12" s="2">
        <v>392401</v>
      </c>
      <c r="E12" s="287">
        <f t="shared" ref="E12" si="6">(C13+D13)</f>
        <v>1244000</v>
      </c>
      <c r="F12" s="2">
        <v>155647</v>
      </c>
      <c r="G12" s="2">
        <v>123781</v>
      </c>
      <c r="H12" s="287">
        <f>(F13+G13)</f>
        <v>35000</v>
      </c>
      <c r="I12" s="2">
        <v>559385700</v>
      </c>
      <c r="J12" s="3">
        <v>4562.2</v>
      </c>
      <c r="K12" s="3">
        <v>42522.8</v>
      </c>
      <c r="L12" s="3">
        <v>37236</v>
      </c>
      <c r="M12" s="3">
        <v>389.4</v>
      </c>
      <c r="N12" s="4">
        <v>932.4</v>
      </c>
      <c r="O12" s="4">
        <v>331.9</v>
      </c>
      <c r="P12" s="4">
        <v>691.7</v>
      </c>
      <c r="Q12" s="3">
        <v>224.8</v>
      </c>
      <c r="R12" s="270">
        <v>1.01</v>
      </c>
      <c r="S12" s="270">
        <v>0.15</v>
      </c>
      <c r="T12" s="39"/>
      <c r="U12" s="221" t="s">
        <v>14</v>
      </c>
      <c r="V12" s="164">
        <v>0</v>
      </c>
      <c r="W12" s="164">
        <v>4</v>
      </c>
      <c r="X12" s="356">
        <f>(V13+W13)</f>
        <v>21</v>
      </c>
      <c r="Y12" s="179">
        <v>0</v>
      </c>
      <c r="Z12" s="179">
        <v>5.375</v>
      </c>
      <c r="AA12" s="356">
        <f>(Y13+Z13)</f>
        <v>11.825000000000001</v>
      </c>
      <c r="AB12" s="179">
        <v>0.875</v>
      </c>
      <c r="AC12" s="357">
        <v>0</v>
      </c>
      <c r="AD12" s="357">
        <v>15</v>
      </c>
      <c r="AE12" s="277">
        <f t="shared" ref="AE12" si="7">AC12+AD12</f>
        <v>15</v>
      </c>
      <c r="AF12" s="11"/>
      <c r="AG12" s="19" t="s">
        <v>21</v>
      </c>
      <c r="AH12" s="7">
        <v>2.12</v>
      </c>
      <c r="AI12" s="8">
        <v>2.8000000000000001E-2</v>
      </c>
    </row>
    <row r="13" spans="1:35" ht="15.75" x14ac:dyDescent="0.25">
      <c r="A13" s="264"/>
      <c r="B13" s="283" t="s">
        <v>9</v>
      </c>
      <c r="C13" s="266">
        <f>((C12-C9)*1000)</f>
        <v>0</v>
      </c>
      <c r="D13" s="266">
        <f>((D12-D9)*1000)</f>
        <v>1244000</v>
      </c>
      <c r="E13" s="267"/>
      <c r="F13" s="266">
        <f>((F12-F9)*1000)</f>
        <v>0</v>
      </c>
      <c r="G13" s="266">
        <f>((G12-G9)*1000)</f>
        <v>35000</v>
      </c>
      <c r="H13" s="267"/>
      <c r="I13" s="266">
        <f>(I12-I9)</f>
        <v>1025700</v>
      </c>
      <c r="J13" s="285">
        <f t="shared" ref="J13:Q13" si="8">(J12-J9)</f>
        <v>0</v>
      </c>
      <c r="K13" s="285">
        <f t="shared" si="8"/>
        <v>15.5</v>
      </c>
      <c r="L13" s="285">
        <f t="shared" si="8"/>
        <v>15.5</v>
      </c>
      <c r="M13" s="285">
        <f t="shared" si="8"/>
        <v>0</v>
      </c>
      <c r="N13" s="285">
        <f t="shared" si="8"/>
        <v>0.29999999999995453</v>
      </c>
      <c r="O13" s="285">
        <f t="shared" si="8"/>
        <v>0</v>
      </c>
      <c r="P13" s="285">
        <f t="shared" si="8"/>
        <v>0.20000000000004547</v>
      </c>
      <c r="Q13" s="285">
        <f t="shared" si="8"/>
        <v>0</v>
      </c>
      <c r="R13" s="270"/>
      <c r="S13" s="270"/>
      <c r="T13" s="39"/>
      <c r="U13" s="217" t="s">
        <v>16</v>
      </c>
      <c r="V13" s="162">
        <f>(V12*35.195)</f>
        <v>0</v>
      </c>
      <c r="W13" s="162">
        <f>(W12*5.25)</f>
        <v>21</v>
      </c>
      <c r="X13" s="354"/>
      <c r="Y13" s="177">
        <f>(Y12*2.2)</f>
        <v>0</v>
      </c>
      <c r="Z13" s="177">
        <f>(Z12*2.2)</f>
        <v>11.825000000000001</v>
      </c>
      <c r="AA13" s="354"/>
      <c r="AB13" s="177">
        <f>(AB12*0.25)</f>
        <v>0.21875</v>
      </c>
      <c r="AC13" s="358"/>
      <c r="AD13" s="358"/>
      <c r="AE13" s="278"/>
      <c r="AF13" s="11"/>
      <c r="AG13" s="17" t="s">
        <v>23</v>
      </c>
      <c r="AH13" s="5">
        <v>8.9</v>
      </c>
      <c r="AI13" s="5">
        <v>8.8000000000000007</v>
      </c>
    </row>
    <row r="14" spans="1:35" ht="16.5" thickBot="1" x14ac:dyDescent="0.3">
      <c r="A14" s="265"/>
      <c r="B14" s="284"/>
      <c r="C14" s="268"/>
      <c r="D14" s="268"/>
      <c r="E14" s="268"/>
      <c r="F14" s="268"/>
      <c r="G14" s="268"/>
      <c r="H14" s="268"/>
      <c r="I14" s="268"/>
      <c r="J14" s="286"/>
      <c r="K14" s="286"/>
      <c r="L14" s="286"/>
      <c r="M14" s="286"/>
      <c r="N14" s="286"/>
      <c r="O14" s="286"/>
      <c r="P14" s="286"/>
      <c r="Q14" s="286"/>
      <c r="R14" s="271"/>
      <c r="S14" s="271"/>
      <c r="T14" s="39"/>
      <c r="U14" s="218" t="s">
        <v>15</v>
      </c>
      <c r="V14" s="163">
        <f>IF(V13=0,0,(V13)/((C13/1000000)*8.34))</f>
        <v>0</v>
      </c>
      <c r="W14" s="163">
        <f>IF(W13=0,0,(W13)/((D13/1000000)*8.34))</f>
        <v>2.0241041893173564</v>
      </c>
      <c r="X14" s="355"/>
      <c r="Y14" s="178">
        <f>IF(Y13=0,0,(Y13)/((C13/1000000)*8.34))</f>
        <v>0</v>
      </c>
      <c r="Z14" s="178">
        <f>IF(Z13=0,0,(Z13)/((D13/1000000)*8.34))</f>
        <v>1.1397634304132258</v>
      </c>
      <c r="AA14" s="355"/>
      <c r="AB14" s="178">
        <f>IF(AB13=0,0,(AB13)/((D13/1000000)*8.34))</f>
        <v>2.1084418638722464E-2</v>
      </c>
      <c r="AC14" s="178">
        <f>IF(AC12=0,0,(AC12)/((C13/1000000)*8.34))</f>
        <v>0</v>
      </c>
      <c r="AD14" s="178">
        <f>IF(AD12=0,0,(AD12)/((D13/1000000)*8.34))</f>
        <v>1.4457887066552546</v>
      </c>
      <c r="AE14" s="279"/>
      <c r="AF14" s="11"/>
      <c r="AG14" s="18" t="s">
        <v>22</v>
      </c>
      <c r="AH14" s="6">
        <v>7.48</v>
      </c>
      <c r="AI14" s="6">
        <v>7.67</v>
      </c>
    </row>
    <row r="15" spans="1:35" ht="15.75" x14ac:dyDescent="0.25">
      <c r="A15" s="288">
        <v>5</v>
      </c>
      <c r="B15" s="38" t="s">
        <v>7</v>
      </c>
      <c r="C15" s="134">
        <v>142729</v>
      </c>
      <c r="D15" s="2">
        <v>392401</v>
      </c>
      <c r="E15" s="287">
        <f t="shared" ref="E15" si="9">(C16+D16)</f>
        <v>869000</v>
      </c>
      <c r="F15" s="2">
        <v>155647</v>
      </c>
      <c r="G15" s="2">
        <v>123781</v>
      </c>
      <c r="H15" s="287">
        <f>(F16+G16)</f>
        <v>0</v>
      </c>
      <c r="I15" s="2">
        <v>560403500</v>
      </c>
      <c r="J15" s="3">
        <v>4572.8999999999996</v>
      </c>
      <c r="K15" s="3">
        <v>42522.8</v>
      </c>
      <c r="L15" s="3">
        <v>37236</v>
      </c>
      <c r="M15" s="3">
        <v>389.4</v>
      </c>
      <c r="N15" s="4">
        <v>932.4</v>
      </c>
      <c r="O15" s="4">
        <v>331.9</v>
      </c>
      <c r="P15" s="4">
        <v>691.7</v>
      </c>
      <c r="Q15" s="3">
        <v>224.8</v>
      </c>
      <c r="R15" s="270">
        <v>1.1000000000000001</v>
      </c>
      <c r="S15" s="270">
        <v>0.22</v>
      </c>
      <c r="T15" s="39"/>
      <c r="U15" s="221" t="s">
        <v>14</v>
      </c>
      <c r="V15" s="164">
        <v>0.75</v>
      </c>
      <c r="W15" s="164">
        <v>0</v>
      </c>
      <c r="X15" s="356">
        <f>(V16+W16)</f>
        <v>26.396250000000002</v>
      </c>
      <c r="Y15" s="179">
        <v>7.0625</v>
      </c>
      <c r="Z15" s="179">
        <v>0</v>
      </c>
      <c r="AA15" s="356">
        <f>(Y16+Z16)</f>
        <v>15.537500000000001</v>
      </c>
      <c r="AB15" s="179">
        <v>0</v>
      </c>
      <c r="AC15" s="357">
        <v>9</v>
      </c>
      <c r="AD15" s="357">
        <v>0</v>
      </c>
      <c r="AE15" s="277">
        <f t="shared" ref="AE15" si="10">AC15+AD15</f>
        <v>9</v>
      </c>
      <c r="AF15" s="11"/>
      <c r="AG15" s="19" t="s">
        <v>21</v>
      </c>
      <c r="AH15" s="7">
        <v>1.85</v>
      </c>
      <c r="AI15" s="8">
        <v>2.8000000000000001E-2</v>
      </c>
    </row>
    <row r="16" spans="1:35" ht="15.75" x14ac:dyDescent="0.25">
      <c r="A16" s="264"/>
      <c r="B16" s="283" t="s">
        <v>9</v>
      </c>
      <c r="C16" s="266">
        <f>((C15-C12)*1000)</f>
        <v>869000</v>
      </c>
      <c r="D16" s="266">
        <f>((D15-D12)*1000)</f>
        <v>0</v>
      </c>
      <c r="E16" s="267"/>
      <c r="F16" s="266">
        <f>((F15-F12)*1000)</f>
        <v>0</v>
      </c>
      <c r="G16" s="266">
        <f>((G15-G12)*1000)</f>
        <v>0</v>
      </c>
      <c r="H16" s="267"/>
      <c r="I16" s="266">
        <f>(I15-I12)</f>
        <v>1017800</v>
      </c>
      <c r="J16" s="285">
        <f t="shared" ref="J16:Q16" si="11">(J15-J12)</f>
        <v>10.699999999999818</v>
      </c>
      <c r="K16" s="285">
        <f t="shared" si="11"/>
        <v>0</v>
      </c>
      <c r="L16" s="285">
        <f t="shared" si="11"/>
        <v>0</v>
      </c>
      <c r="M16" s="285">
        <f t="shared" si="11"/>
        <v>0</v>
      </c>
      <c r="N16" s="285">
        <f t="shared" si="11"/>
        <v>0</v>
      </c>
      <c r="O16" s="285">
        <f t="shared" si="11"/>
        <v>0</v>
      </c>
      <c r="P16" s="285">
        <f t="shared" si="11"/>
        <v>0</v>
      </c>
      <c r="Q16" s="285">
        <f t="shared" si="11"/>
        <v>0</v>
      </c>
      <c r="R16" s="270"/>
      <c r="S16" s="270"/>
      <c r="T16" s="39"/>
      <c r="U16" s="217" t="s">
        <v>16</v>
      </c>
      <c r="V16" s="162">
        <f>(V15*35.195)</f>
        <v>26.396250000000002</v>
      </c>
      <c r="W16" s="162">
        <f>(W15*5.25)</f>
        <v>0</v>
      </c>
      <c r="X16" s="354"/>
      <c r="Y16" s="177">
        <f>(Y15*2.2)</f>
        <v>15.537500000000001</v>
      </c>
      <c r="Z16" s="177">
        <f>(Z15*2.2)</f>
        <v>0</v>
      </c>
      <c r="AA16" s="354"/>
      <c r="AB16" s="177">
        <f>(AB15*0.25)</f>
        <v>0</v>
      </c>
      <c r="AC16" s="358"/>
      <c r="AD16" s="358"/>
      <c r="AE16" s="278"/>
      <c r="AF16" s="11"/>
      <c r="AG16" s="17" t="s">
        <v>23</v>
      </c>
      <c r="AH16" s="5">
        <v>9.6</v>
      </c>
      <c r="AI16" s="5">
        <v>9</v>
      </c>
    </row>
    <row r="17" spans="1:35" ht="16.5" thickBot="1" x14ac:dyDescent="0.3">
      <c r="A17" s="265"/>
      <c r="B17" s="284"/>
      <c r="C17" s="268"/>
      <c r="D17" s="268"/>
      <c r="E17" s="268"/>
      <c r="F17" s="268"/>
      <c r="G17" s="268"/>
      <c r="H17" s="268"/>
      <c r="I17" s="268"/>
      <c r="J17" s="286"/>
      <c r="K17" s="286"/>
      <c r="L17" s="286"/>
      <c r="M17" s="286"/>
      <c r="N17" s="286"/>
      <c r="O17" s="286"/>
      <c r="P17" s="286"/>
      <c r="Q17" s="286"/>
      <c r="R17" s="271"/>
      <c r="S17" s="271"/>
      <c r="T17" s="39"/>
      <c r="U17" s="218" t="s">
        <v>15</v>
      </c>
      <c r="V17" s="163">
        <f>IF(V16=0,0,(V16)/((C16/1000000)*8.34))</f>
        <v>3.6421380732008179</v>
      </c>
      <c r="W17" s="163">
        <f>IF(W16=0,0,(W16)/((D16/1000000)*8.34))</f>
        <v>0</v>
      </c>
      <c r="X17" s="355"/>
      <c r="Y17" s="178">
        <f>IF(Y16=0,0,(Y16)/((C16/1000000)*8.34))</f>
        <v>2.1438545366238655</v>
      </c>
      <c r="Z17" s="178">
        <f>IF(Z16=0,0,(Z16)/((D16/1000000)*8.34))</f>
        <v>0</v>
      </c>
      <c r="AA17" s="355"/>
      <c r="AB17" s="178">
        <f>IF(AB16=0,0,(AB16)/((C16/1000000)*8.34))</f>
        <v>0</v>
      </c>
      <c r="AC17" s="178">
        <f>IF(AC15=0,0,(AC15)/((C16/1000000)*8.34))</f>
        <v>1.2418143735874361</v>
      </c>
      <c r="AD17" s="178">
        <f>IF(AD15=0,0,(AD15)/((D16/1000000)*8.34))</f>
        <v>0</v>
      </c>
      <c r="AE17" s="279"/>
      <c r="AF17" s="11"/>
      <c r="AG17" s="18" t="s">
        <v>22</v>
      </c>
      <c r="AH17" s="6">
        <v>7.44</v>
      </c>
      <c r="AI17" s="6">
        <v>7.75</v>
      </c>
    </row>
    <row r="18" spans="1:35" ht="15.75" x14ac:dyDescent="0.25">
      <c r="A18" s="288">
        <v>6</v>
      </c>
      <c r="B18" s="38" t="s">
        <v>7</v>
      </c>
      <c r="C18" s="134">
        <v>143806</v>
      </c>
      <c r="D18" s="2">
        <v>392401</v>
      </c>
      <c r="E18" s="287">
        <f t="shared" ref="E18" si="12">(C19+D19)</f>
        <v>1077000</v>
      </c>
      <c r="F18" s="2">
        <v>155682</v>
      </c>
      <c r="G18" s="2">
        <v>123781</v>
      </c>
      <c r="H18" s="287">
        <f>(F19+G19)</f>
        <v>35000</v>
      </c>
      <c r="I18" s="2">
        <v>561450200</v>
      </c>
      <c r="J18" s="3">
        <v>4586</v>
      </c>
      <c r="K18" s="3">
        <v>42522.8</v>
      </c>
      <c r="L18" s="3">
        <v>37236</v>
      </c>
      <c r="M18" s="3">
        <v>389.6</v>
      </c>
      <c r="N18" s="4">
        <v>932.4</v>
      </c>
      <c r="O18" s="4">
        <v>332</v>
      </c>
      <c r="P18" s="4">
        <v>691.7</v>
      </c>
      <c r="Q18" s="3">
        <v>224.8</v>
      </c>
      <c r="R18" s="270">
        <v>1.1499999999999999</v>
      </c>
      <c r="S18" s="270">
        <v>0.02</v>
      </c>
      <c r="T18" s="39"/>
      <c r="U18" s="221" t="s">
        <v>14</v>
      </c>
      <c r="V18" s="164">
        <v>0.875</v>
      </c>
      <c r="W18" s="164">
        <v>0</v>
      </c>
      <c r="X18" s="356">
        <f>(V19+W19)</f>
        <v>30.795625000000001</v>
      </c>
      <c r="Y18" s="179">
        <v>9.25</v>
      </c>
      <c r="Z18" s="179">
        <v>0</v>
      </c>
      <c r="AA18" s="356">
        <f>(Y19+Z19)</f>
        <v>20.350000000000001</v>
      </c>
      <c r="AB18" s="179">
        <v>2.5</v>
      </c>
      <c r="AC18" s="357">
        <v>11</v>
      </c>
      <c r="AD18" s="357">
        <v>0</v>
      </c>
      <c r="AE18" s="277">
        <f t="shared" ref="AE18" si="13">AC18+AD18</f>
        <v>11</v>
      </c>
      <c r="AF18" s="11"/>
      <c r="AG18" s="19" t="s">
        <v>21</v>
      </c>
      <c r="AH18" s="7">
        <v>3.28</v>
      </c>
      <c r="AI18" s="8">
        <v>3.2000000000000001E-2</v>
      </c>
    </row>
    <row r="19" spans="1:35" ht="15.75" x14ac:dyDescent="0.25">
      <c r="A19" s="264"/>
      <c r="B19" s="283" t="s">
        <v>9</v>
      </c>
      <c r="C19" s="266">
        <f>((C18-C15)*1000)</f>
        <v>1077000</v>
      </c>
      <c r="D19" s="266">
        <f>((D18-D15)*1000)</f>
        <v>0</v>
      </c>
      <c r="E19" s="267"/>
      <c r="F19" s="266">
        <f>((F18-F15)*1000)</f>
        <v>35000</v>
      </c>
      <c r="G19" s="266">
        <f>((G18-G15)*1000)</f>
        <v>0</v>
      </c>
      <c r="H19" s="267"/>
      <c r="I19" s="266">
        <f>(I18-I15)</f>
        <v>1046700</v>
      </c>
      <c r="J19" s="285">
        <f t="shared" ref="J19:Q19" si="14">(J18-J15)</f>
        <v>13.100000000000364</v>
      </c>
      <c r="K19" s="285">
        <f t="shared" si="14"/>
        <v>0</v>
      </c>
      <c r="L19" s="285">
        <f t="shared" si="14"/>
        <v>0</v>
      </c>
      <c r="M19" s="285">
        <f t="shared" si="14"/>
        <v>0.20000000000004547</v>
      </c>
      <c r="N19" s="285">
        <f t="shared" si="14"/>
        <v>0</v>
      </c>
      <c r="O19" s="285">
        <f t="shared" si="14"/>
        <v>0.10000000000002274</v>
      </c>
      <c r="P19" s="285">
        <f t="shared" si="14"/>
        <v>0</v>
      </c>
      <c r="Q19" s="285">
        <f t="shared" si="14"/>
        <v>0</v>
      </c>
      <c r="R19" s="270"/>
      <c r="S19" s="270"/>
      <c r="T19" s="39"/>
      <c r="U19" s="217" t="s">
        <v>16</v>
      </c>
      <c r="V19" s="162">
        <f>(V18*35.195)</f>
        <v>30.795625000000001</v>
      </c>
      <c r="W19" s="162">
        <f>(W18*5.25)</f>
        <v>0</v>
      </c>
      <c r="X19" s="354"/>
      <c r="Y19" s="177">
        <f>(Y18*2.2)</f>
        <v>20.350000000000001</v>
      </c>
      <c r="Z19" s="177">
        <f>(Z18*2.2)</f>
        <v>0</v>
      </c>
      <c r="AA19" s="354"/>
      <c r="AB19" s="177">
        <f>(AB18*0.25)</f>
        <v>0.625</v>
      </c>
      <c r="AC19" s="358"/>
      <c r="AD19" s="358"/>
      <c r="AE19" s="278"/>
      <c r="AF19" s="11"/>
      <c r="AG19" s="17" t="s">
        <v>23</v>
      </c>
      <c r="AH19" s="5">
        <v>9.9</v>
      </c>
      <c r="AI19" s="5">
        <v>9.6</v>
      </c>
    </row>
    <row r="20" spans="1:35" ht="16.5" thickBot="1" x14ac:dyDescent="0.3">
      <c r="A20" s="265"/>
      <c r="B20" s="284"/>
      <c r="C20" s="268"/>
      <c r="D20" s="268"/>
      <c r="E20" s="268"/>
      <c r="F20" s="268"/>
      <c r="G20" s="268"/>
      <c r="H20" s="268"/>
      <c r="I20" s="268"/>
      <c r="J20" s="286"/>
      <c r="K20" s="286"/>
      <c r="L20" s="286"/>
      <c r="M20" s="286"/>
      <c r="N20" s="286"/>
      <c r="O20" s="286"/>
      <c r="P20" s="286"/>
      <c r="Q20" s="286"/>
      <c r="R20" s="271"/>
      <c r="S20" s="271"/>
      <c r="T20" s="39"/>
      <c r="U20" s="218" t="s">
        <v>15</v>
      </c>
      <c r="V20" s="163">
        <f>IF(V19=0,0,(V19)/((C19/1000000)*8.34))</f>
        <v>3.4285245897989132</v>
      </c>
      <c r="W20" s="163">
        <f>IF(W19=0,0,(W19)/((D19/1000000)*8.34))</f>
        <v>0</v>
      </c>
      <c r="X20" s="355"/>
      <c r="Y20" s="178">
        <f>IF(Y19=0,0,(Y19)/((C19/1000000)*8.34))</f>
        <v>2.2655969931575632</v>
      </c>
      <c r="Z20" s="178">
        <f>IF(Z19=0,0,(Z19)/((D19/1000000)*8.34))</f>
        <v>0</v>
      </c>
      <c r="AA20" s="355"/>
      <c r="AB20" s="178">
        <f>IF(AB19=0,0,(AB19)/((C19/1000000)*8.34))</f>
        <v>6.9582217234568894E-2</v>
      </c>
      <c r="AC20" s="178">
        <f>IF(AC18=0,0,(AC18)/((C19/1000000)*8.34))</f>
        <v>1.2246470233284126</v>
      </c>
      <c r="AD20" s="178">
        <f>IF(AD18=0,0,(AD18)/((D19/1000000)*8.34))</f>
        <v>0</v>
      </c>
      <c r="AE20" s="279"/>
      <c r="AF20" s="11"/>
      <c r="AG20" s="18" t="s">
        <v>22</v>
      </c>
      <c r="AH20" s="6">
        <v>7.5</v>
      </c>
      <c r="AI20" s="6">
        <v>7.58</v>
      </c>
    </row>
    <row r="21" spans="1:35" ht="15.75" x14ac:dyDescent="0.25">
      <c r="A21" s="288">
        <v>7</v>
      </c>
      <c r="B21" s="38" t="s">
        <v>7</v>
      </c>
      <c r="C21" s="134">
        <v>144794</v>
      </c>
      <c r="D21" s="2">
        <v>392401</v>
      </c>
      <c r="E21" s="287">
        <f t="shared" ref="E21" si="15">(C22+D22)</f>
        <v>988000</v>
      </c>
      <c r="F21" s="2">
        <v>155718</v>
      </c>
      <c r="G21" s="2">
        <v>123781</v>
      </c>
      <c r="H21" s="287">
        <f>(F22+G22)</f>
        <v>36000</v>
      </c>
      <c r="I21" s="2">
        <v>562315200</v>
      </c>
      <c r="J21" s="3">
        <v>4598.1000000000004</v>
      </c>
      <c r="K21" s="3">
        <v>42522.8</v>
      </c>
      <c r="L21" s="3">
        <v>37236</v>
      </c>
      <c r="M21" s="3">
        <v>389.8</v>
      </c>
      <c r="N21" s="4">
        <v>932.4</v>
      </c>
      <c r="O21" s="4">
        <v>332.1</v>
      </c>
      <c r="P21" s="4">
        <v>691.7</v>
      </c>
      <c r="Q21" s="3">
        <v>224.8</v>
      </c>
      <c r="R21" s="270">
        <v>1.07</v>
      </c>
      <c r="S21" s="270">
        <v>0.1</v>
      </c>
      <c r="T21" s="39"/>
      <c r="U21" s="221" t="s">
        <v>14</v>
      </c>
      <c r="V21" s="164">
        <v>0.5</v>
      </c>
      <c r="W21" s="164">
        <v>0</v>
      </c>
      <c r="X21" s="356">
        <f>(V22+W22)</f>
        <v>17.5975</v>
      </c>
      <c r="Y21" s="179">
        <v>7.875</v>
      </c>
      <c r="Z21" s="179">
        <v>0</v>
      </c>
      <c r="AA21" s="356">
        <f>(Y22+Z22)</f>
        <v>17.325000000000003</v>
      </c>
      <c r="AB21" s="179">
        <v>0.75</v>
      </c>
      <c r="AC21" s="357">
        <v>9</v>
      </c>
      <c r="AD21" s="357">
        <v>0</v>
      </c>
      <c r="AE21" s="277">
        <f t="shared" ref="AE21" si="16">AC21+AD21</f>
        <v>9</v>
      </c>
      <c r="AF21" s="11"/>
      <c r="AG21" s="19" t="s">
        <v>21</v>
      </c>
      <c r="AH21" s="7">
        <v>3.3</v>
      </c>
      <c r="AI21" s="8">
        <v>2.9000000000000001E-2</v>
      </c>
    </row>
    <row r="22" spans="1:35" ht="15.75" x14ac:dyDescent="0.25">
      <c r="A22" s="264"/>
      <c r="B22" s="283" t="s">
        <v>9</v>
      </c>
      <c r="C22" s="266">
        <f>((C21-C18)*1000)</f>
        <v>988000</v>
      </c>
      <c r="D22" s="266">
        <f>((D21-D18)*1000)</f>
        <v>0</v>
      </c>
      <c r="E22" s="267"/>
      <c r="F22" s="266">
        <f>((F21-F18)*1000)</f>
        <v>36000</v>
      </c>
      <c r="G22" s="266">
        <f>((G21-G18)*1000)</f>
        <v>0</v>
      </c>
      <c r="H22" s="267"/>
      <c r="I22" s="266">
        <f t="shared" ref="I22:Q22" si="17">(I21-I18)</f>
        <v>865000</v>
      </c>
      <c r="J22" s="285">
        <f t="shared" si="17"/>
        <v>12.100000000000364</v>
      </c>
      <c r="K22" s="285">
        <f t="shared" si="17"/>
        <v>0</v>
      </c>
      <c r="L22" s="285">
        <f t="shared" si="17"/>
        <v>0</v>
      </c>
      <c r="M22" s="285">
        <f t="shared" si="17"/>
        <v>0.19999999999998863</v>
      </c>
      <c r="N22" s="285">
        <f t="shared" si="17"/>
        <v>0</v>
      </c>
      <c r="O22" s="285">
        <f t="shared" si="17"/>
        <v>0.10000000000002274</v>
      </c>
      <c r="P22" s="285">
        <f t="shared" si="17"/>
        <v>0</v>
      </c>
      <c r="Q22" s="285">
        <f t="shared" si="17"/>
        <v>0</v>
      </c>
      <c r="R22" s="270"/>
      <c r="S22" s="270"/>
      <c r="T22" s="39"/>
      <c r="U22" s="217" t="s">
        <v>16</v>
      </c>
      <c r="V22" s="162">
        <f>(V21*35.195)</f>
        <v>17.5975</v>
      </c>
      <c r="W22" s="162">
        <f>(W21*5.25)</f>
        <v>0</v>
      </c>
      <c r="X22" s="354"/>
      <c r="Y22" s="177">
        <f>(Y21*2.2)</f>
        <v>17.325000000000003</v>
      </c>
      <c r="Z22" s="177">
        <f>(Z21*2.2)</f>
        <v>0</v>
      </c>
      <c r="AA22" s="354"/>
      <c r="AB22" s="177">
        <f>(AB21*0.25)</f>
        <v>0.1875</v>
      </c>
      <c r="AC22" s="358"/>
      <c r="AD22" s="358"/>
      <c r="AE22" s="278"/>
      <c r="AF22" s="11"/>
      <c r="AG22" s="17" t="s">
        <v>23</v>
      </c>
      <c r="AH22" s="5">
        <v>11.3</v>
      </c>
      <c r="AI22" s="5">
        <v>9.9</v>
      </c>
    </row>
    <row r="23" spans="1:35" ht="16.5" thickBot="1" x14ac:dyDescent="0.3">
      <c r="A23" s="265"/>
      <c r="B23" s="284"/>
      <c r="C23" s="268"/>
      <c r="D23" s="268"/>
      <c r="E23" s="268"/>
      <c r="F23" s="268"/>
      <c r="G23" s="268"/>
      <c r="H23" s="268"/>
      <c r="I23" s="268"/>
      <c r="J23" s="286"/>
      <c r="K23" s="286"/>
      <c r="L23" s="286"/>
      <c r="M23" s="286"/>
      <c r="N23" s="286"/>
      <c r="O23" s="286"/>
      <c r="P23" s="286"/>
      <c r="Q23" s="286"/>
      <c r="R23" s="271"/>
      <c r="S23" s="271"/>
      <c r="T23" s="39"/>
      <c r="U23" s="218" t="s">
        <v>15</v>
      </c>
      <c r="V23" s="163">
        <f>IF(V22=0,0,(V22)/((C22/1000000)*8.34))</f>
        <v>2.1356396664045283</v>
      </c>
      <c r="W23" s="163">
        <f>IF(W22=0,0,(W22)/((D22/1000000)*8.34))</f>
        <v>0</v>
      </c>
      <c r="X23" s="355"/>
      <c r="Y23" s="178">
        <f>IF(Y22=0,0,(Y22)/((C22/1000000)*8.34))</f>
        <v>2.1025689569801651</v>
      </c>
      <c r="Z23" s="178">
        <f>IF(Z22=0,0,(Z22)/((D22/1000000)*8.34))</f>
        <v>0</v>
      </c>
      <c r="AA23" s="355"/>
      <c r="AB23" s="178">
        <f>IF(AB22=0,0,(AB22)/((C22/1000000)*8.34))</f>
        <v>2.2755075291993127E-2</v>
      </c>
      <c r="AC23" s="178">
        <f>IF(AC21=0,0,(AC21)/((C22/1000000)*8.34))</f>
        <v>1.0922436140156702</v>
      </c>
      <c r="AD23" s="178">
        <f>IF(AD21=0,0,(AD21)/((D22/1000000)*8.34))</f>
        <v>0</v>
      </c>
      <c r="AE23" s="279"/>
      <c r="AF23" s="11"/>
      <c r="AG23" s="18" t="s">
        <v>22</v>
      </c>
      <c r="AH23" s="6">
        <v>7.44</v>
      </c>
      <c r="AI23" s="6">
        <v>7.66</v>
      </c>
    </row>
    <row r="24" spans="1:35" ht="15.75" x14ac:dyDescent="0.25">
      <c r="A24" s="288">
        <v>8</v>
      </c>
      <c r="B24" s="38" t="s">
        <v>7</v>
      </c>
      <c r="C24" s="134">
        <v>146067</v>
      </c>
      <c r="D24" s="2">
        <v>392401</v>
      </c>
      <c r="E24" s="287">
        <f t="shared" ref="E24" si="18">(C25+D25)</f>
        <v>1273000</v>
      </c>
      <c r="F24" s="2">
        <v>155753</v>
      </c>
      <c r="G24" s="2">
        <v>123781</v>
      </c>
      <c r="H24" s="287">
        <f>(F25+G25)</f>
        <v>35000</v>
      </c>
      <c r="I24" s="2">
        <v>563590300</v>
      </c>
      <c r="J24" s="3">
        <v>4613.6000000000004</v>
      </c>
      <c r="K24" s="3">
        <v>42522.8</v>
      </c>
      <c r="L24" s="3">
        <v>37236</v>
      </c>
      <c r="M24" s="3">
        <v>389.96</v>
      </c>
      <c r="N24" s="4">
        <v>932.4</v>
      </c>
      <c r="O24" s="4">
        <v>332.2</v>
      </c>
      <c r="P24" s="4">
        <v>691.7</v>
      </c>
      <c r="Q24" s="3">
        <v>225</v>
      </c>
      <c r="R24" s="270">
        <v>1</v>
      </c>
      <c r="S24" s="270">
        <v>0</v>
      </c>
      <c r="T24" s="39"/>
      <c r="U24" s="221" t="s">
        <v>14</v>
      </c>
      <c r="V24" s="164">
        <v>0.875</v>
      </c>
      <c r="W24" s="164">
        <v>0</v>
      </c>
      <c r="X24" s="356">
        <f>(V25+W25)</f>
        <v>30.795625000000001</v>
      </c>
      <c r="Y24" s="179">
        <v>10.5</v>
      </c>
      <c r="Z24" s="179">
        <v>0</v>
      </c>
      <c r="AA24" s="356">
        <f>(Y25+Z25)</f>
        <v>23.1</v>
      </c>
      <c r="AB24" s="179">
        <v>0</v>
      </c>
      <c r="AC24" s="357">
        <v>13</v>
      </c>
      <c r="AD24" s="357">
        <v>0</v>
      </c>
      <c r="AE24" s="277">
        <f t="shared" ref="AE24" si="19">AC24+AD24</f>
        <v>13</v>
      </c>
      <c r="AF24" s="11"/>
      <c r="AG24" s="19" t="s">
        <v>21</v>
      </c>
      <c r="AH24" s="7">
        <v>2.35</v>
      </c>
      <c r="AI24" s="8">
        <v>3.5000000000000003E-2</v>
      </c>
    </row>
    <row r="25" spans="1:35" ht="15.75" x14ac:dyDescent="0.25">
      <c r="A25" s="264"/>
      <c r="B25" s="283" t="s">
        <v>9</v>
      </c>
      <c r="C25" s="266">
        <f>((C24-C21)*1000)</f>
        <v>1273000</v>
      </c>
      <c r="D25" s="266">
        <f>((D24-D21)*1000)</f>
        <v>0</v>
      </c>
      <c r="E25" s="267"/>
      <c r="F25" s="266">
        <f t="shared" ref="F25:G25" si="20">((F24-F21)*1000)</f>
        <v>35000</v>
      </c>
      <c r="G25" s="266">
        <f t="shared" si="20"/>
        <v>0</v>
      </c>
      <c r="H25" s="267"/>
      <c r="I25" s="266">
        <f t="shared" ref="I25:Q25" si="21">(I24-I21)</f>
        <v>1275100</v>
      </c>
      <c r="J25" s="285">
        <f t="shared" si="21"/>
        <v>15.5</v>
      </c>
      <c r="K25" s="285">
        <f t="shared" si="21"/>
        <v>0</v>
      </c>
      <c r="L25" s="285">
        <f t="shared" si="21"/>
        <v>0</v>
      </c>
      <c r="M25" s="285">
        <f t="shared" si="21"/>
        <v>0.15999999999996817</v>
      </c>
      <c r="N25" s="285">
        <f t="shared" si="21"/>
        <v>0</v>
      </c>
      <c r="O25" s="285">
        <f t="shared" si="21"/>
        <v>9.9999999999965894E-2</v>
      </c>
      <c r="P25" s="285">
        <f t="shared" si="21"/>
        <v>0</v>
      </c>
      <c r="Q25" s="285">
        <f t="shared" si="21"/>
        <v>0.19999999999998863</v>
      </c>
      <c r="R25" s="270"/>
      <c r="S25" s="270"/>
      <c r="T25" s="39"/>
      <c r="U25" s="217" t="s">
        <v>16</v>
      </c>
      <c r="V25" s="162">
        <f>(V24*35.195)</f>
        <v>30.795625000000001</v>
      </c>
      <c r="W25" s="162">
        <f>(W24*5.25)</f>
        <v>0</v>
      </c>
      <c r="X25" s="354"/>
      <c r="Y25" s="177">
        <f>(Y24*2.2)</f>
        <v>23.1</v>
      </c>
      <c r="Z25" s="177">
        <f>(Z24*2.2)</f>
        <v>0</v>
      </c>
      <c r="AA25" s="354"/>
      <c r="AB25" s="177">
        <f>(AB24*0.25)</f>
        <v>0</v>
      </c>
      <c r="AC25" s="358"/>
      <c r="AD25" s="358"/>
      <c r="AE25" s="278"/>
      <c r="AF25" s="11"/>
      <c r="AG25" s="17" t="s">
        <v>23</v>
      </c>
      <c r="AH25" s="5">
        <v>11.4</v>
      </c>
      <c r="AI25" s="5">
        <v>9.1</v>
      </c>
    </row>
    <row r="26" spans="1:35" ht="16.5" thickBot="1" x14ac:dyDescent="0.3">
      <c r="A26" s="265"/>
      <c r="B26" s="284"/>
      <c r="C26" s="268"/>
      <c r="D26" s="268"/>
      <c r="E26" s="268"/>
      <c r="F26" s="268"/>
      <c r="G26" s="268"/>
      <c r="H26" s="268"/>
      <c r="I26" s="268"/>
      <c r="J26" s="286"/>
      <c r="K26" s="286"/>
      <c r="L26" s="286"/>
      <c r="M26" s="286"/>
      <c r="N26" s="286"/>
      <c r="O26" s="286"/>
      <c r="P26" s="286"/>
      <c r="Q26" s="286"/>
      <c r="R26" s="271"/>
      <c r="S26" s="271"/>
      <c r="T26" s="39"/>
      <c r="U26" s="218" t="s">
        <v>15</v>
      </c>
      <c r="V26" s="163">
        <f>IF(V25=0,0,(V25)/((C25/1000000)*8.34))</f>
        <v>2.9006449200419717</v>
      </c>
      <c r="W26" s="163">
        <f>IF(W25=0,0,(W25)/((D25/1000000)*8.34))</f>
        <v>0</v>
      </c>
      <c r="X26" s="355"/>
      <c r="Y26" s="178">
        <f>IF(Y25=0,0,(Y25)/((C25/1000000)*8.34))</f>
        <v>2.1757927515018625</v>
      </c>
      <c r="Z26" s="178">
        <f>IF(Z25=0,0,(Z25)/((D25/1000000)*8.34))</f>
        <v>0</v>
      </c>
      <c r="AA26" s="355"/>
      <c r="AB26" s="178">
        <f>IF(AB25=0,0,(AB25)/((C25/1000000)*8.34))</f>
        <v>0</v>
      </c>
      <c r="AC26" s="178">
        <f>IF(AC24=0,0,(AC24)/((C25/1000000)*8.34))</f>
        <v>1.2244721112348143</v>
      </c>
      <c r="AD26" s="178">
        <f>IF(AD24=0,0,(AD24)/((D25/1000000)*8.34))</f>
        <v>0</v>
      </c>
      <c r="AE26" s="279"/>
      <c r="AF26" s="11"/>
      <c r="AG26" s="18" t="s">
        <v>22</v>
      </c>
      <c r="AH26" s="6">
        <v>7.38</v>
      </c>
      <c r="AI26" s="6">
        <v>7.6</v>
      </c>
    </row>
    <row r="27" spans="1:35" ht="15.75" x14ac:dyDescent="0.25">
      <c r="A27" s="288">
        <v>9</v>
      </c>
      <c r="B27" s="38" t="s">
        <v>7</v>
      </c>
      <c r="C27" s="134">
        <v>147394</v>
      </c>
      <c r="D27" s="2">
        <v>392401</v>
      </c>
      <c r="E27" s="287">
        <f t="shared" ref="E27" si="22">(C28+D28)</f>
        <v>1327000</v>
      </c>
      <c r="F27" s="2">
        <v>155788</v>
      </c>
      <c r="G27" s="2">
        <v>123781</v>
      </c>
      <c r="H27" s="287">
        <f>(F28+G28)</f>
        <v>35000</v>
      </c>
      <c r="I27" s="2">
        <v>564823700</v>
      </c>
      <c r="J27" s="3">
        <v>4629.8</v>
      </c>
      <c r="K27" s="3">
        <v>42522.8</v>
      </c>
      <c r="L27" s="3">
        <v>37236</v>
      </c>
      <c r="M27" s="3">
        <v>390.1</v>
      </c>
      <c r="N27" s="4">
        <v>932.4</v>
      </c>
      <c r="O27" s="4">
        <v>332.3</v>
      </c>
      <c r="P27" s="4">
        <v>691.7</v>
      </c>
      <c r="Q27" s="3">
        <v>225.2</v>
      </c>
      <c r="R27" s="270">
        <v>1.05</v>
      </c>
      <c r="S27" s="270">
        <v>0</v>
      </c>
      <c r="T27" s="39"/>
      <c r="U27" s="221" t="s">
        <v>14</v>
      </c>
      <c r="V27" s="164">
        <v>0.5</v>
      </c>
      <c r="W27" s="164">
        <v>0</v>
      </c>
      <c r="X27" s="356">
        <f>(V28+W28)</f>
        <v>17.5975</v>
      </c>
      <c r="Y27" s="179">
        <v>11</v>
      </c>
      <c r="Z27" s="179">
        <v>0</v>
      </c>
      <c r="AA27" s="356">
        <f>(Y28+Z28)</f>
        <v>24.200000000000003</v>
      </c>
      <c r="AB27" s="179">
        <v>0</v>
      </c>
      <c r="AC27" s="357">
        <v>13</v>
      </c>
      <c r="AD27" s="357">
        <v>0</v>
      </c>
      <c r="AE27" s="277">
        <f t="shared" ref="AE27" si="23">AC27+AD27</f>
        <v>13</v>
      </c>
      <c r="AF27" s="11"/>
      <c r="AG27" s="19" t="s">
        <v>21</v>
      </c>
      <c r="AH27" s="7">
        <v>2.04</v>
      </c>
      <c r="AI27" s="8">
        <v>3.3000000000000002E-2</v>
      </c>
    </row>
    <row r="28" spans="1:35" ht="15.75" x14ac:dyDescent="0.25">
      <c r="A28" s="264"/>
      <c r="B28" s="283" t="s">
        <v>9</v>
      </c>
      <c r="C28" s="266">
        <f>((C27-C24)*1000)</f>
        <v>1327000</v>
      </c>
      <c r="D28" s="266">
        <f>((D27-D24)*1000)</f>
        <v>0</v>
      </c>
      <c r="E28" s="267"/>
      <c r="F28" s="266">
        <f>((F27-F24)*1000)</f>
        <v>35000</v>
      </c>
      <c r="G28" s="266">
        <f>((G27-G24)*1000)</f>
        <v>0</v>
      </c>
      <c r="H28" s="267"/>
      <c r="I28" s="266">
        <f t="shared" ref="I28:Q28" si="24">(I27-I24)</f>
        <v>1233400</v>
      </c>
      <c r="J28" s="285">
        <f t="shared" si="24"/>
        <v>16.199999999999818</v>
      </c>
      <c r="K28" s="285">
        <f t="shared" si="24"/>
        <v>0</v>
      </c>
      <c r="L28" s="285">
        <f t="shared" si="24"/>
        <v>0</v>
      </c>
      <c r="M28" s="285">
        <f t="shared" si="24"/>
        <v>0.1400000000000432</v>
      </c>
      <c r="N28" s="285">
        <f t="shared" si="24"/>
        <v>0</v>
      </c>
      <c r="O28" s="285">
        <f t="shared" si="24"/>
        <v>0.10000000000002274</v>
      </c>
      <c r="P28" s="285">
        <f t="shared" si="24"/>
        <v>0</v>
      </c>
      <c r="Q28" s="285">
        <f t="shared" si="24"/>
        <v>0.19999999999998863</v>
      </c>
      <c r="R28" s="270"/>
      <c r="S28" s="270"/>
      <c r="T28" s="39"/>
      <c r="U28" s="217" t="s">
        <v>16</v>
      </c>
      <c r="V28" s="162">
        <f>(V27*35.195)</f>
        <v>17.5975</v>
      </c>
      <c r="W28" s="162">
        <f>(W27*5.25)</f>
        <v>0</v>
      </c>
      <c r="X28" s="354"/>
      <c r="Y28" s="177">
        <f>(Y27*2.2)</f>
        <v>24.200000000000003</v>
      </c>
      <c r="Z28" s="177">
        <f>(Z27*2.2)</f>
        <v>0</v>
      </c>
      <c r="AA28" s="354"/>
      <c r="AB28" s="177">
        <f>(AB27*0.25)</f>
        <v>0</v>
      </c>
      <c r="AC28" s="358"/>
      <c r="AD28" s="358"/>
      <c r="AE28" s="278"/>
      <c r="AF28" s="11"/>
      <c r="AG28" s="17" t="s">
        <v>23</v>
      </c>
      <c r="AH28" s="5">
        <v>9.4</v>
      </c>
      <c r="AI28" s="5">
        <v>9</v>
      </c>
    </row>
    <row r="29" spans="1:35" ht="16.5" thickBot="1" x14ac:dyDescent="0.3">
      <c r="A29" s="265"/>
      <c r="B29" s="284"/>
      <c r="C29" s="268"/>
      <c r="D29" s="268"/>
      <c r="E29" s="268"/>
      <c r="F29" s="268"/>
      <c r="G29" s="268"/>
      <c r="H29" s="268"/>
      <c r="I29" s="268"/>
      <c r="J29" s="286"/>
      <c r="K29" s="286"/>
      <c r="L29" s="286"/>
      <c r="M29" s="286"/>
      <c r="N29" s="286"/>
      <c r="O29" s="286"/>
      <c r="P29" s="286"/>
      <c r="Q29" s="286"/>
      <c r="R29" s="271"/>
      <c r="S29" s="271"/>
      <c r="T29" s="39"/>
      <c r="U29" s="218" t="s">
        <v>15</v>
      </c>
      <c r="V29" s="163">
        <f>IF(V28=0,0,(V28)/((C28/1000000)*8.34))</f>
        <v>1.5900617862906361</v>
      </c>
      <c r="W29" s="163">
        <f>IF(W28=0,0,(W28)/((D28/1000000)*8.34))</f>
        <v>0</v>
      </c>
      <c r="X29" s="355"/>
      <c r="Y29" s="178">
        <f>IF(Y28=0,0,(Y28)/((C28/1000000)*8.34))</f>
        <v>2.1866455592120131</v>
      </c>
      <c r="Z29" s="178">
        <f>IF(Z28=0,0,(Z28)/((D28/1000000)*8.34))</f>
        <v>0</v>
      </c>
      <c r="AA29" s="355"/>
      <c r="AB29" s="178">
        <f>IF(AB28=0,0,(AB28)/((C28/1000000)*8.34))</f>
        <v>0</v>
      </c>
      <c r="AC29" s="178">
        <f>IF(AC27=0,0,(AC27)/((C28/1000000)*8.34))</f>
        <v>1.1746443086676102</v>
      </c>
      <c r="AD29" s="178">
        <f>IF(AD27=0,0,(AD27)/((D28/1000000)*8.34))</f>
        <v>0</v>
      </c>
      <c r="AE29" s="279"/>
      <c r="AF29" s="11"/>
      <c r="AG29" s="18" t="s">
        <v>22</v>
      </c>
      <c r="AH29" s="6">
        <v>7.54</v>
      </c>
      <c r="AI29" s="6">
        <v>7.75</v>
      </c>
    </row>
    <row r="30" spans="1:35" ht="15.75" x14ac:dyDescent="0.25">
      <c r="A30" s="288">
        <v>10</v>
      </c>
      <c r="B30" s="38" t="s">
        <v>7</v>
      </c>
      <c r="C30" s="134">
        <v>147394</v>
      </c>
      <c r="D30" s="2">
        <v>393567</v>
      </c>
      <c r="E30" s="287">
        <f t="shared" ref="E30" si="25">(C31+D31)</f>
        <v>1166000</v>
      </c>
      <c r="F30" s="2">
        <v>155788</v>
      </c>
      <c r="G30" s="2">
        <v>123816</v>
      </c>
      <c r="H30" s="287">
        <f>(F31+G31)</f>
        <v>35000</v>
      </c>
      <c r="I30" s="2">
        <v>565961900</v>
      </c>
      <c r="J30" s="3">
        <v>4629.8</v>
      </c>
      <c r="K30" s="3">
        <v>42537.3</v>
      </c>
      <c r="L30" s="3">
        <v>37250.5</v>
      </c>
      <c r="M30" s="3">
        <v>390.1</v>
      </c>
      <c r="N30" s="4">
        <v>932.6</v>
      </c>
      <c r="O30" s="4">
        <v>332.3</v>
      </c>
      <c r="P30" s="4">
        <v>691.8</v>
      </c>
      <c r="Q30" s="3">
        <v>225.2</v>
      </c>
      <c r="R30" s="270">
        <v>1.02</v>
      </c>
      <c r="S30" s="270">
        <v>0</v>
      </c>
      <c r="T30" s="39"/>
      <c r="U30" s="221" t="s">
        <v>14</v>
      </c>
      <c r="V30" s="164">
        <v>0</v>
      </c>
      <c r="W30" s="164">
        <v>4</v>
      </c>
      <c r="X30" s="356">
        <f>(V31+W31)</f>
        <v>21</v>
      </c>
      <c r="Y30" s="179">
        <v>0</v>
      </c>
      <c r="Z30" s="179">
        <v>4.625</v>
      </c>
      <c r="AA30" s="356">
        <f>(Y31+Z31)</f>
        <v>10.175000000000001</v>
      </c>
      <c r="AB30" s="179">
        <v>0</v>
      </c>
      <c r="AC30" s="357">
        <v>0</v>
      </c>
      <c r="AD30" s="357">
        <v>13</v>
      </c>
      <c r="AE30" s="277">
        <f t="shared" ref="AE30" si="26">AC30+AD30</f>
        <v>13</v>
      </c>
      <c r="AF30" s="11"/>
      <c r="AG30" s="19" t="s">
        <v>21</v>
      </c>
      <c r="AH30" s="7">
        <v>3.42</v>
      </c>
      <c r="AI30" s="8">
        <v>3.6999999999999998E-2</v>
      </c>
    </row>
    <row r="31" spans="1:35" ht="15.75" x14ac:dyDescent="0.25">
      <c r="A31" s="264"/>
      <c r="B31" s="283" t="s">
        <v>9</v>
      </c>
      <c r="C31" s="266">
        <f>((C30-C27)*1000)</f>
        <v>0</v>
      </c>
      <c r="D31" s="266">
        <f>((D30-D27)*1000)</f>
        <v>1166000</v>
      </c>
      <c r="E31" s="267"/>
      <c r="F31" s="266">
        <f>((F30-F27)*1000)</f>
        <v>0</v>
      </c>
      <c r="G31" s="266">
        <f>((G30-G27)*1000)</f>
        <v>35000</v>
      </c>
      <c r="H31" s="267"/>
      <c r="I31" s="266">
        <f t="shared" ref="I31:Q31" si="27">(I30-I27)</f>
        <v>1138200</v>
      </c>
      <c r="J31" s="285">
        <f t="shared" si="27"/>
        <v>0</v>
      </c>
      <c r="K31" s="285">
        <f t="shared" si="27"/>
        <v>14.5</v>
      </c>
      <c r="L31" s="285">
        <f t="shared" si="27"/>
        <v>14.5</v>
      </c>
      <c r="M31" s="285">
        <f t="shared" si="27"/>
        <v>0</v>
      </c>
      <c r="N31" s="285">
        <f t="shared" si="27"/>
        <v>0.20000000000004547</v>
      </c>
      <c r="O31" s="285">
        <f t="shared" si="27"/>
        <v>0</v>
      </c>
      <c r="P31" s="285">
        <f t="shared" si="27"/>
        <v>9.9999999999909051E-2</v>
      </c>
      <c r="Q31" s="285">
        <f t="shared" si="27"/>
        <v>0</v>
      </c>
      <c r="R31" s="270"/>
      <c r="S31" s="270"/>
      <c r="T31" s="39"/>
      <c r="U31" s="217" t="s">
        <v>16</v>
      </c>
      <c r="V31" s="162">
        <f>(V30*35.195)</f>
        <v>0</v>
      </c>
      <c r="W31" s="162">
        <f>(W30*5.25)</f>
        <v>21</v>
      </c>
      <c r="X31" s="354"/>
      <c r="Y31" s="177">
        <f>(Y30*2.2)</f>
        <v>0</v>
      </c>
      <c r="Z31" s="177">
        <f>(Z30*2.2)</f>
        <v>10.175000000000001</v>
      </c>
      <c r="AA31" s="354"/>
      <c r="AB31" s="177">
        <f>(AB30*0.25)</f>
        <v>0</v>
      </c>
      <c r="AC31" s="358"/>
      <c r="AD31" s="358"/>
      <c r="AE31" s="278"/>
      <c r="AF31" s="11"/>
      <c r="AG31" s="17" t="s">
        <v>23</v>
      </c>
      <c r="AH31" s="5">
        <v>8.9</v>
      </c>
      <c r="AI31" s="5">
        <v>7.9</v>
      </c>
    </row>
    <row r="32" spans="1:35" ht="16.5" thickBot="1" x14ac:dyDescent="0.3">
      <c r="A32" s="265"/>
      <c r="B32" s="284"/>
      <c r="C32" s="268"/>
      <c r="D32" s="268"/>
      <c r="E32" s="268"/>
      <c r="F32" s="268"/>
      <c r="G32" s="268"/>
      <c r="H32" s="268"/>
      <c r="I32" s="268"/>
      <c r="J32" s="286"/>
      <c r="K32" s="286"/>
      <c r="L32" s="286"/>
      <c r="M32" s="286"/>
      <c r="N32" s="286"/>
      <c r="O32" s="286"/>
      <c r="P32" s="286"/>
      <c r="Q32" s="286"/>
      <c r="R32" s="271"/>
      <c r="S32" s="271"/>
      <c r="T32" s="39"/>
      <c r="U32" s="218" t="s">
        <v>15</v>
      </c>
      <c r="V32" s="163">
        <f>IF(V31=0,0,(V31)/((C31/1000000)*8.34))</f>
        <v>0</v>
      </c>
      <c r="W32" s="163">
        <f>IF(W31=0,0,(W31)/((D31/1000000)*8.34))</f>
        <v>2.1595073855152584</v>
      </c>
      <c r="X32" s="355"/>
      <c r="Y32" s="178">
        <f>IF(Y31=0,0,(Y31)/((C31/1000000)*8.34))</f>
        <v>0</v>
      </c>
      <c r="Z32" s="178">
        <f>IF(Z31=0,0,(Z31)/((D31/1000000)*8.34))</f>
        <v>1.0463327451246551</v>
      </c>
      <c r="AA32" s="355"/>
      <c r="AB32" s="178">
        <f>IF(AB31=0,0,(AB31)/((C31/1000000)*8.34))</f>
        <v>0</v>
      </c>
      <c r="AC32" s="178">
        <f>IF(AC30=0,0,(AC30)/((C31/1000000)*8.34))</f>
        <v>0</v>
      </c>
      <c r="AD32" s="178">
        <f>IF(AD30=0,0,(AD30)/((D31/1000000)*8.34))</f>
        <v>1.3368379053189696</v>
      </c>
      <c r="AE32" s="279"/>
      <c r="AF32" s="11"/>
      <c r="AG32" s="18" t="s">
        <v>22</v>
      </c>
      <c r="AH32" s="6">
        <v>7.42</v>
      </c>
      <c r="AI32" s="6">
        <v>7.73</v>
      </c>
    </row>
    <row r="33" spans="1:35" ht="15.75" x14ac:dyDescent="0.25">
      <c r="A33" s="288">
        <v>11</v>
      </c>
      <c r="B33" s="38" t="s">
        <v>7</v>
      </c>
      <c r="C33" s="134">
        <v>147394</v>
      </c>
      <c r="D33" s="2">
        <v>394555</v>
      </c>
      <c r="E33" s="287">
        <f t="shared" ref="E33" si="28">(C34+D34)</f>
        <v>988000</v>
      </c>
      <c r="F33" s="2">
        <v>155788</v>
      </c>
      <c r="G33" s="2">
        <v>123852</v>
      </c>
      <c r="H33" s="287">
        <f>(F34+G34)</f>
        <v>36000</v>
      </c>
      <c r="I33" s="2">
        <v>566833700</v>
      </c>
      <c r="J33" s="3">
        <v>4629.8</v>
      </c>
      <c r="K33" s="3">
        <v>42549.5</v>
      </c>
      <c r="L33" s="3">
        <v>37262.699999999997</v>
      </c>
      <c r="M33" s="3">
        <v>390.1</v>
      </c>
      <c r="N33" s="4">
        <v>932.9</v>
      </c>
      <c r="O33" s="4">
        <v>332.3</v>
      </c>
      <c r="P33" s="4">
        <v>692.1</v>
      </c>
      <c r="Q33" s="3">
        <v>225.2</v>
      </c>
      <c r="R33" s="270">
        <v>1.02</v>
      </c>
      <c r="S33" s="270">
        <v>0</v>
      </c>
      <c r="T33" s="39"/>
      <c r="U33" s="221" t="s">
        <v>14</v>
      </c>
      <c r="V33" s="164">
        <v>0</v>
      </c>
      <c r="W33" s="164">
        <v>3.125</v>
      </c>
      <c r="X33" s="356">
        <f>(V34+W34)</f>
        <v>16.40625</v>
      </c>
      <c r="Y33" s="179">
        <v>0</v>
      </c>
      <c r="Z33" s="179">
        <v>7.25</v>
      </c>
      <c r="AA33" s="356">
        <f>(Y34+Z34)</f>
        <v>15.950000000000001</v>
      </c>
      <c r="AB33" s="179">
        <v>0</v>
      </c>
      <c r="AC33" s="357">
        <v>0</v>
      </c>
      <c r="AD33" s="357">
        <v>10</v>
      </c>
      <c r="AE33" s="277">
        <f t="shared" ref="AE33" si="29">AC33+AD33</f>
        <v>10</v>
      </c>
      <c r="AF33" s="11"/>
      <c r="AG33" s="19" t="s">
        <v>21</v>
      </c>
      <c r="AH33" s="7">
        <v>1.58</v>
      </c>
      <c r="AI33" s="8">
        <v>3.7999999999999999E-2</v>
      </c>
    </row>
    <row r="34" spans="1:35" ht="15.75" x14ac:dyDescent="0.25">
      <c r="A34" s="264"/>
      <c r="B34" s="283" t="s">
        <v>9</v>
      </c>
      <c r="C34" s="266">
        <f>((C33-C30)*1000)</f>
        <v>0</v>
      </c>
      <c r="D34" s="266">
        <f>((D33-D30)*1000)</f>
        <v>988000</v>
      </c>
      <c r="E34" s="267"/>
      <c r="F34" s="266">
        <f>((F33-F30)*1000)</f>
        <v>0</v>
      </c>
      <c r="G34" s="266">
        <f>((G33-G30)*1000)</f>
        <v>36000</v>
      </c>
      <c r="H34" s="267"/>
      <c r="I34" s="266">
        <f t="shared" ref="I34:Q34" si="30">(I33-I30)</f>
        <v>871800</v>
      </c>
      <c r="J34" s="285">
        <f t="shared" si="30"/>
        <v>0</v>
      </c>
      <c r="K34" s="285">
        <f t="shared" si="30"/>
        <v>12.19999999999709</v>
      </c>
      <c r="L34" s="285">
        <f t="shared" si="30"/>
        <v>12.19999999999709</v>
      </c>
      <c r="M34" s="285">
        <f t="shared" si="30"/>
        <v>0</v>
      </c>
      <c r="N34" s="285">
        <f t="shared" si="30"/>
        <v>0.29999999999995453</v>
      </c>
      <c r="O34" s="285">
        <f t="shared" si="30"/>
        <v>0</v>
      </c>
      <c r="P34" s="285">
        <f t="shared" si="30"/>
        <v>0.30000000000006821</v>
      </c>
      <c r="Q34" s="285">
        <f t="shared" si="30"/>
        <v>0</v>
      </c>
      <c r="R34" s="270"/>
      <c r="S34" s="270"/>
      <c r="T34" s="39"/>
      <c r="U34" s="217" t="s">
        <v>16</v>
      </c>
      <c r="V34" s="162">
        <f>(V33*35.195)</f>
        <v>0</v>
      </c>
      <c r="W34" s="162">
        <f>(W33*5.25)</f>
        <v>16.40625</v>
      </c>
      <c r="X34" s="354"/>
      <c r="Y34" s="177">
        <f>(Y33*2.2)</f>
        <v>0</v>
      </c>
      <c r="Z34" s="177">
        <f>(Z33*2.2)</f>
        <v>15.950000000000001</v>
      </c>
      <c r="AA34" s="354"/>
      <c r="AB34" s="177">
        <f>(AB33*0.25)</f>
        <v>0</v>
      </c>
      <c r="AC34" s="358"/>
      <c r="AD34" s="358"/>
      <c r="AE34" s="278"/>
      <c r="AF34" s="11"/>
      <c r="AG34" s="17" t="s">
        <v>23</v>
      </c>
      <c r="AH34" s="5">
        <v>8.4</v>
      </c>
      <c r="AI34" s="5">
        <v>7.8</v>
      </c>
    </row>
    <row r="35" spans="1:35" ht="16.5" thickBot="1" x14ac:dyDescent="0.3">
      <c r="A35" s="265"/>
      <c r="B35" s="284"/>
      <c r="C35" s="268"/>
      <c r="D35" s="268"/>
      <c r="E35" s="268"/>
      <c r="F35" s="268"/>
      <c r="G35" s="268"/>
      <c r="H35" s="268"/>
      <c r="I35" s="268"/>
      <c r="J35" s="286"/>
      <c r="K35" s="286"/>
      <c r="L35" s="286"/>
      <c r="M35" s="286"/>
      <c r="N35" s="286"/>
      <c r="O35" s="286"/>
      <c r="P35" s="286"/>
      <c r="Q35" s="286"/>
      <c r="R35" s="271"/>
      <c r="S35" s="271"/>
      <c r="T35" s="39"/>
      <c r="U35" s="218" t="s">
        <v>15</v>
      </c>
      <c r="V35" s="163">
        <f>IF(V34=0,0,(V34)/((C34/1000000)*8.34))</f>
        <v>0</v>
      </c>
      <c r="W35" s="163">
        <f>IF(W34=0,0,(W34)/((D34/1000000)*8.34))</f>
        <v>1.9910690880493986</v>
      </c>
      <c r="X35" s="355"/>
      <c r="Y35" s="178">
        <f>IF(Y34=0,0,(Y34)/((C34/1000000)*8.34))</f>
        <v>0</v>
      </c>
      <c r="Z35" s="178">
        <f>IF(Z34=0,0,(Z34)/((D34/1000000)*8.34))</f>
        <v>1.9356984048388821</v>
      </c>
      <c r="AA35" s="355"/>
      <c r="AB35" s="178">
        <f>IF(AB34=0,0,(AB34)/((C34/1000000)*8.34))</f>
        <v>0</v>
      </c>
      <c r="AC35" s="178">
        <f>IF(AC33=0,0,(AC33)/((C34/1000000)*8.34))</f>
        <v>0</v>
      </c>
      <c r="AD35" s="178">
        <f>IF(AD33=0,0,(AD33)/((D34/1000000)*8.34))</f>
        <v>1.2136040155729668</v>
      </c>
      <c r="AE35" s="279"/>
      <c r="AF35" s="11"/>
      <c r="AG35" s="18" t="s">
        <v>22</v>
      </c>
      <c r="AH35" s="6">
        <v>7.45</v>
      </c>
      <c r="AI35" s="6">
        <v>7.65</v>
      </c>
    </row>
    <row r="36" spans="1:35" ht="15.75" x14ac:dyDescent="0.25">
      <c r="A36" s="288">
        <v>12</v>
      </c>
      <c r="B36" s="38" t="s">
        <v>7</v>
      </c>
      <c r="C36" s="134">
        <v>147394</v>
      </c>
      <c r="D36" s="2">
        <v>395423</v>
      </c>
      <c r="E36" s="287">
        <f t="shared" ref="E36" si="31">(C37+D37)</f>
        <v>868000</v>
      </c>
      <c r="F36" s="2">
        <v>155788</v>
      </c>
      <c r="G36" s="2">
        <v>123852</v>
      </c>
      <c r="H36" s="287">
        <f>(F37+G37)</f>
        <v>0</v>
      </c>
      <c r="I36" s="2">
        <v>567864500</v>
      </c>
      <c r="J36" s="3">
        <v>4629.8</v>
      </c>
      <c r="K36" s="3">
        <v>42560.3</v>
      </c>
      <c r="L36" s="3">
        <v>37273.5</v>
      </c>
      <c r="M36" s="3">
        <v>390.1</v>
      </c>
      <c r="N36" s="4">
        <v>932.9</v>
      </c>
      <c r="O36" s="4">
        <v>332.3</v>
      </c>
      <c r="P36" s="4">
        <v>692.1</v>
      </c>
      <c r="Q36" s="3">
        <v>225.2</v>
      </c>
      <c r="R36" s="270">
        <v>1.05</v>
      </c>
      <c r="S36" s="270">
        <v>0.01</v>
      </c>
      <c r="T36" s="39"/>
      <c r="U36" s="221" t="s">
        <v>14</v>
      </c>
      <c r="V36" s="164">
        <v>0</v>
      </c>
      <c r="W36" s="164">
        <v>2.875</v>
      </c>
      <c r="X36" s="356">
        <f>(V37+W37)</f>
        <v>15.09375</v>
      </c>
      <c r="Y36" s="179">
        <v>0</v>
      </c>
      <c r="Z36" s="179">
        <v>3.625</v>
      </c>
      <c r="AA36" s="356">
        <f>(Y37+Z37)</f>
        <v>7.9750000000000005</v>
      </c>
      <c r="AB36" s="179">
        <v>0.875</v>
      </c>
      <c r="AC36" s="357">
        <v>0</v>
      </c>
      <c r="AD36" s="357">
        <v>9</v>
      </c>
      <c r="AE36" s="277">
        <f t="shared" ref="AE36" si="32">AC36+AD36</f>
        <v>9</v>
      </c>
      <c r="AF36" s="11"/>
      <c r="AG36" s="19" t="s">
        <v>21</v>
      </c>
      <c r="AH36" s="7">
        <v>1.63</v>
      </c>
      <c r="AI36" s="8">
        <v>3.9E-2</v>
      </c>
    </row>
    <row r="37" spans="1:35" ht="15.75" x14ac:dyDescent="0.25">
      <c r="A37" s="264"/>
      <c r="B37" s="289" t="s">
        <v>9</v>
      </c>
      <c r="C37" s="266">
        <f>((C36-C33)*1000)</f>
        <v>0</v>
      </c>
      <c r="D37" s="266">
        <f>((D36-D33)*1000)</f>
        <v>868000</v>
      </c>
      <c r="E37" s="267"/>
      <c r="F37" s="266">
        <f>((F36-F33)*1000)</f>
        <v>0</v>
      </c>
      <c r="G37" s="266">
        <f>((G36-G33)*1000)</f>
        <v>0</v>
      </c>
      <c r="H37" s="267"/>
      <c r="I37" s="266">
        <f t="shared" ref="I37:Q37" si="33">(I36-I33)</f>
        <v>1030800</v>
      </c>
      <c r="J37" s="285">
        <f t="shared" si="33"/>
        <v>0</v>
      </c>
      <c r="K37" s="285">
        <f t="shared" si="33"/>
        <v>10.80000000000291</v>
      </c>
      <c r="L37" s="285">
        <f t="shared" si="33"/>
        <v>10.80000000000291</v>
      </c>
      <c r="M37" s="285">
        <f t="shared" si="33"/>
        <v>0</v>
      </c>
      <c r="N37" s="285">
        <f t="shared" si="33"/>
        <v>0</v>
      </c>
      <c r="O37" s="285">
        <f t="shared" si="33"/>
        <v>0</v>
      </c>
      <c r="P37" s="285">
        <f t="shared" si="33"/>
        <v>0</v>
      </c>
      <c r="Q37" s="285">
        <f t="shared" si="33"/>
        <v>0</v>
      </c>
      <c r="R37" s="270"/>
      <c r="S37" s="270"/>
      <c r="T37" s="39"/>
      <c r="U37" s="217" t="s">
        <v>16</v>
      </c>
      <c r="V37" s="162">
        <f>(V36*35.195)</f>
        <v>0</v>
      </c>
      <c r="W37" s="162">
        <f>(W36*5.25)</f>
        <v>15.09375</v>
      </c>
      <c r="X37" s="354"/>
      <c r="Y37" s="177">
        <f>(Y36*2.2)</f>
        <v>0</v>
      </c>
      <c r="Z37" s="177">
        <f>(Z36*2.2)</f>
        <v>7.9750000000000005</v>
      </c>
      <c r="AA37" s="354"/>
      <c r="AB37" s="177">
        <f>(AB36*0.25)</f>
        <v>0.21875</v>
      </c>
      <c r="AC37" s="358"/>
      <c r="AD37" s="358"/>
      <c r="AE37" s="278"/>
      <c r="AF37" s="11"/>
      <c r="AG37" s="17" t="s">
        <v>23</v>
      </c>
      <c r="AH37" s="5">
        <v>10.1</v>
      </c>
      <c r="AI37" s="5">
        <v>8.9</v>
      </c>
    </row>
    <row r="38" spans="1:35" ht="16.5" thickBot="1" x14ac:dyDescent="0.3">
      <c r="A38" s="265"/>
      <c r="B38" s="290"/>
      <c r="C38" s="268"/>
      <c r="D38" s="268"/>
      <c r="E38" s="268"/>
      <c r="F38" s="268"/>
      <c r="G38" s="268"/>
      <c r="H38" s="268"/>
      <c r="I38" s="268"/>
      <c r="J38" s="286"/>
      <c r="K38" s="286"/>
      <c r="L38" s="286"/>
      <c r="M38" s="286"/>
      <c r="N38" s="286"/>
      <c r="O38" s="286"/>
      <c r="P38" s="286"/>
      <c r="Q38" s="286"/>
      <c r="R38" s="271"/>
      <c r="S38" s="271"/>
      <c r="T38" s="39"/>
      <c r="U38" s="218" t="s">
        <v>15</v>
      </c>
      <c r="V38" s="163">
        <f>IF(V37=0,0,(V37)/((C37/1000000)*8.34))</f>
        <v>0</v>
      </c>
      <c r="W38" s="163">
        <f>IF(W37=0,0,(W37)/((D37/1000000)*8.34))</f>
        <v>2.0850255279647252</v>
      </c>
      <c r="X38" s="355"/>
      <c r="Y38" s="178">
        <f>IF(Y37=0,0,(Y37)/((C37/1000000)*8.34))</f>
        <v>0</v>
      </c>
      <c r="Z38" s="178">
        <f>IF(Z37=0,0,(Z37)/((D37/1000000)*8.34))</f>
        <v>1.1016532396202854</v>
      </c>
      <c r="AA38" s="355"/>
      <c r="AB38" s="178">
        <f>IF(AB37=0,0,(AB37)/((D37/1000000)*8.34))</f>
        <v>3.0217761274851089E-2</v>
      </c>
      <c r="AC38" s="178">
        <f>IF(AC36=0,0,(AC36)/((C37/1000000)*8.34))</f>
        <v>0</v>
      </c>
      <c r="AD38" s="178">
        <f>IF(AD36=0,0,(AD36)/((D37/1000000)*8.34))</f>
        <v>1.243245035308159</v>
      </c>
      <c r="AE38" s="279"/>
      <c r="AF38" s="11"/>
      <c r="AG38" s="18" t="s">
        <v>22</v>
      </c>
      <c r="AH38" s="6">
        <v>7.5</v>
      </c>
      <c r="AI38" s="6">
        <v>7.69</v>
      </c>
    </row>
    <row r="39" spans="1:35" ht="15.75" x14ac:dyDescent="0.25">
      <c r="A39" s="288">
        <v>13</v>
      </c>
      <c r="B39" s="122" t="s">
        <v>7</v>
      </c>
      <c r="C39" s="134">
        <v>147394</v>
      </c>
      <c r="D39" s="2">
        <v>396378</v>
      </c>
      <c r="E39" s="287">
        <f t="shared" ref="E39" si="34">(C40+D40)</f>
        <v>955000</v>
      </c>
      <c r="F39" s="2">
        <v>155788</v>
      </c>
      <c r="G39" s="2">
        <v>123887</v>
      </c>
      <c r="H39" s="287">
        <f>(F40+G40)</f>
        <v>35000</v>
      </c>
      <c r="I39" s="2">
        <v>568856700</v>
      </c>
      <c r="J39" s="3">
        <v>4629.8</v>
      </c>
      <c r="K39" s="3">
        <v>42572.2</v>
      </c>
      <c r="L39" s="3">
        <v>37285.4</v>
      </c>
      <c r="M39" s="3">
        <v>390.1</v>
      </c>
      <c r="N39" s="4">
        <v>933.2</v>
      </c>
      <c r="O39" s="4">
        <v>332.3</v>
      </c>
      <c r="P39" s="4">
        <v>692.3</v>
      </c>
      <c r="Q39" s="3">
        <v>225.2</v>
      </c>
      <c r="R39" s="270">
        <v>1.02</v>
      </c>
      <c r="S39" s="270">
        <v>0.05</v>
      </c>
      <c r="T39" s="39"/>
      <c r="U39" s="221" t="s">
        <v>14</v>
      </c>
      <c r="V39" s="164">
        <v>0</v>
      </c>
      <c r="W39" s="164">
        <v>3</v>
      </c>
      <c r="X39" s="356">
        <f>(V40+W40)</f>
        <v>15.75</v>
      </c>
      <c r="Y39" s="179">
        <v>0</v>
      </c>
      <c r="Z39" s="179">
        <v>4</v>
      </c>
      <c r="AA39" s="356">
        <f>(Y40+Z40)</f>
        <v>8.8000000000000007</v>
      </c>
      <c r="AB39" s="179">
        <v>1.125</v>
      </c>
      <c r="AC39" s="357">
        <v>0</v>
      </c>
      <c r="AD39" s="357">
        <v>10</v>
      </c>
      <c r="AE39" s="277">
        <f t="shared" ref="AE39" si="35">AC39+AD39</f>
        <v>10</v>
      </c>
      <c r="AF39" s="11"/>
      <c r="AG39" s="19" t="s">
        <v>21</v>
      </c>
      <c r="AH39" s="7">
        <v>1.58</v>
      </c>
      <c r="AI39" s="8">
        <v>3.7999999999999999E-2</v>
      </c>
    </row>
    <row r="40" spans="1:35" ht="15.75" x14ac:dyDescent="0.25">
      <c r="A40" s="264"/>
      <c r="B40" s="283" t="s">
        <v>9</v>
      </c>
      <c r="C40" s="266">
        <f>((C39-C36)*1000)</f>
        <v>0</v>
      </c>
      <c r="D40" s="266">
        <f>((D39-D36)*1000)</f>
        <v>955000</v>
      </c>
      <c r="E40" s="267"/>
      <c r="F40" s="266">
        <f>((F39-F36)*1000)</f>
        <v>0</v>
      </c>
      <c r="G40" s="266">
        <f>((G39-G36)*1000)</f>
        <v>35000</v>
      </c>
      <c r="H40" s="267"/>
      <c r="I40" s="266">
        <f t="shared" ref="I40:Q40" si="36">(I39-I36)</f>
        <v>992200</v>
      </c>
      <c r="J40" s="285">
        <f t="shared" si="36"/>
        <v>0</v>
      </c>
      <c r="K40" s="285">
        <f t="shared" si="36"/>
        <v>11.899999999994179</v>
      </c>
      <c r="L40" s="285">
        <f t="shared" si="36"/>
        <v>11.900000000001455</v>
      </c>
      <c r="M40" s="285">
        <f t="shared" si="36"/>
        <v>0</v>
      </c>
      <c r="N40" s="285">
        <f t="shared" si="36"/>
        <v>0.30000000000006821</v>
      </c>
      <c r="O40" s="285">
        <f t="shared" si="36"/>
        <v>0</v>
      </c>
      <c r="P40" s="285">
        <f t="shared" si="36"/>
        <v>0.19999999999993179</v>
      </c>
      <c r="Q40" s="285">
        <f t="shared" si="36"/>
        <v>0</v>
      </c>
      <c r="R40" s="270"/>
      <c r="S40" s="270"/>
      <c r="T40" s="39"/>
      <c r="U40" s="217" t="s">
        <v>16</v>
      </c>
      <c r="V40" s="162">
        <f>(V39*35.195)</f>
        <v>0</v>
      </c>
      <c r="W40" s="162">
        <f>(W39*5.25)</f>
        <v>15.75</v>
      </c>
      <c r="X40" s="354"/>
      <c r="Y40" s="177">
        <f>(Y39*2.2)</f>
        <v>0</v>
      </c>
      <c r="Z40" s="177">
        <f>(Z39*2.2)</f>
        <v>8.8000000000000007</v>
      </c>
      <c r="AA40" s="354"/>
      <c r="AB40" s="177">
        <f>(AB39*0.25)</f>
        <v>0.28125</v>
      </c>
      <c r="AC40" s="358"/>
      <c r="AD40" s="358"/>
      <c r="AE40" s="278"/>
      <c r="AF40" s="11"/>
      <c r="AG40" s="17" t="s">
        <v>23</v>
      </c>
      <c r="AH40" s="5">
        <v>9.3000000000000007</v>
      </c>
      <c r="AI40" s="5">
        <v>8.5</v>
      </c>
    </row>
    <row r="41" spans="1:35" ht="16.5" thickBot="1" x14ac:dyDescent="0.3">
      <c r="A41" s="265"/>
      <c r="B41" s="284"/>
      <c r="C41" s="268"/>
      <c r="D41" s="268"/>
      <c r="E41" s="268"/>
      <c r="F41" s="268"/>
      <c r="G41" s="268"/>
      <c r="H41" s="268"/>
      <c r="I41" s="268"/>
      <c r="J41" s="286"/>
      <c r="K41" s="286"/>
      <c r="L41" s="286"/>
      <c r="M41" s="286"/>
      <c r="N41" s="286"/>
      <c r="O41" s="286"/>
      <c r="P41" s="286"/>
      <c r="Q41" s="286"/>
      <c r="R41" s="271"/>
      <c r="S41" s="271"/>
      <c r="T41" s="39"/>
      <c r="U41" s="218" t="s">
        <v>15</v>
      </c>
      <c r="V41" s="163">
        <f>IF(V40=0,0,(V40)/((C40/1000000)*8.34))</f>
        <v>0</v>
      </c>
      <c r="W41" s="163">
        <f>IF(W40=0,0,(W40)/((D40/1000000)*8.34))</f>
        <v>1.9774756111341294</v>
      </c>
      <c r="X41" s="355"/>
      <c r="Y41" s="178">
        <f>IF(Y40=0,0,(Y40)/((C40/1000000)*8.34))</f>
        <v>0</v>
      </c>
      <c r="Z41" s="178">
        <f>IF(Z40=0,0,(Z40)/((D40/1000000)*8.34))</f>
        <v>1.1048752620939899</v>
      </c>
      <c r="AA41" s="355"/>
      <c r="AB41" s="178">
        <f>IF(AB40=0,0,(AB40)/((D40/1000000)*8.34))</f>
        <v>3.5312064484538025E-2</v>
      </c>
      <c r="AC41" s="178">
        <f>IF(AC39=0,0,(AC39)/((C40/1000000)*8.34))</f>
        <v>0</v>
      </c>
      <c r="AD41" s="178">
        <f>IF(AD39=0,0,(AD39)/((D40/1000000)*8.34))</f>
        <v>1.255540070561352</v>
      </c>
      <c r="AE41" s="279"/>
      <c r="AF41" s="11"/>
      <c r="AG41" s="18" t="s">
        <v>22</v>
      </c>
      <c r="AH41" s="6">
        <v>7.56</v>
      </c>
      <c r="AI41" s="6">
        <v>7.72</v>
      </c>
    </row>
    <row r="42" spans="1:35" ht="15.75" x14ac:dyDescent="0.25">
      <c r="A42" s="288">
        <v>14</v>
      </c>
      <c r="B42" s="38" t="s">
        <v>7</v>
      </c>
      <c r="C42" s="134">
        <v>147394</v>
      </c>
      <c r="D42" s="2">
        <v>397358</v>
      </c>
      <c r="E42" s="287">
        <f t="shared" ref="E42" si="37">(C43+D43)</f>
        <v>980000</v>
      </c>
      <c r="F42" s="2">
        <v>155788</v>
      </c>
      <c r="G42" s="2">
        <v>123922</v>
      </c>
      <c r="H42" s="287">
        <f>(F43+G43)</f>
        <v>35000</v>
      </c>
      <c r="I42" s="2">
        <v>569916300</v>
      </c>
      <c r="J42" s="3">
        <v>4629.8</v>
      </c>
      <c r="K42" s="3">
        <v>42584.5</v>
      </c>
      <c r="L42" s="3">
        <v>37297.699999999997</v>
      </c>
      <c r="M42" s="3">
        <v>390.1</v>
      </c>
      <c r="N42" s="4">
        <v>933.5</v>
      </c>
      <c r="O42" s="4">
        <v>332.3</v>
      </c>
      <c r="P42" s="4">
        <v>692.5</v>
      </c>
      <c r="Q42" s="3">
        <v>225.2</v>
      </c>
      <c r="R42" s="270">
        <v>1.05</v>
      </c>
      <c r="S42" s="270">
        <v>0.21</v>
      </c>
      <c r="T42" s="39"/>
      <c r="U42" s="221" t="s">
        <v>14</v>
      </c>
      <c r="V42" s="164">
        <v>0</v>
      </c>
      <c r="W42" s="164">
        <v>3.375</v>
      </c>
      <c r="X42" s="356">
        <f>(V43+W43)</f>
        <v>17.71875</v>
      </c>
      <c r="Y42" s="179">
        <v>0</v>
      </c>
      <c r="Z42" s="179">
        <v>4.125</v>
      </c>
      <c r="AA42" s="356">
        <f>(Y43+Z43)</f>
        <v>9.0750000000000011</v>
      </c>
      <c r="AB42" s="179">
        <v>1.375</v>
      </c>
      <c r="AC42" s="357">
        <v>0</v>
      </c>
      <c r="AD42" s="357">
        <v>10</v>
      </c>
      <c r="AE42" s="277">
        <f t="shared" ref="AE42" si="38">AC42+AD42</f>
        <v>10</v>
      </c>
      <c r="AF42" s="11"/>
      <c r="AG42" s="19" t="s">
        <v>21</v>
      </c>
      <c r="AH42" s="7">
        <v>1.27</v>
      </c>
      <c r="AI42" s="8">
        <v>3.7999999999999999E-2</v>
      </c>
    </row>
    <row r="43" spans="1:35" ht="15.75" x14ac:dyDescent="0.25">
      <c r="A43" s="264"/>
      <c r="B43" s="289" t="s">
        <v>9</v>
      </c>
      <c r="C43" s="266">
        <f>((C42-C39)*1000)</f>
        <v>0</v>
      </c>
      <c r="D43" s="266">
        <f>((D42-D39)*1000)</f>
        <v>980000</v>
      </c>
      <c r="E43" s="267"/>
      <c r="F43" s="266">
        <f>((F42-F39)*1000)</f>
        <v>0</v>
      </c>
      <c r="G43" s="266">
        <f>((G42-G39)*1000)</f>
        <v>35000</v>
      </c>
      <c r="H43" s="267"/>
      <c r="I43" s="266">
        <f t="shared" ref="I43:P43" si="39">(I42-I39)</f>
        <v>1059600</v>
      </c>
      <c r="J43" s="285">
        <f t="shared" si="39"/>
        <v>0</v>
      </c>
      <c r="K43" s="285">
        <f t="shared" si="39"/>
        <v>12.30000000000291</v>
      </c>
      <c r="L43" s="285">
        <f t="shared" si="39"/>
        <v>12.299999999995634</v>
      </c>
      <c r="M43" s="285">
        <f t="shared" si="39"/>
        <v>0</v>
      </c>
      <c r="N43" s="285">
        <f t="shared" si="39"/>
        <v>0.29999999999995453</v>
      </c>
      <c r="O43" s="285">
        <f t="shared" si="39"/>
        <v>0</v>
      </c>
      <c r="P43" s="285">
        <f t="shared" si="39"/>
        <v>0.20000000000004547</v>
      </c>
      <c r="Q43" s="285">
        <f>(Q42-Q39)</f>
        <v>0</v>
      </c>
      <c r="R43" s="270"/>
      <c r="S43" s="270"/>
      <c r="T43" s="39"/>
      <c r="U43" s="217" t="s">
        <v>16</v>
      </c>
      <c r="V43" s="162">
        <f>(V42*35.195)</f>
        <v>0</v>
      </c>
      <c r="W43" s="162">
        <f>(W42*5.25)</f>
        <v>17.71875</v>
      </c>
      <c r="X43" s="354"/>
      <c r="Y43" s="177">
        <f>(Y42*2.2)</f>
        <v>0</v>
      </c>
      <c r="Z43" s="177">
        <f>(Z42*2.2)</f>
        <v>9.0750000000000011</v>
      </c>
      <c r="AA43" s="354"/>
      <c r="AB43" s="177">
        <f>(AB42*0.25)</f>
        <v>0.34375</v>
      </c>
      <c r="AC43" s="358"/>
      <c r="AD43" s="358"/>
      <c r="AE43" s="278"/>
      <c r="AF43" s="11"/>
      <c r="AG43" s="17" t="s">
        <v>23</v>
      </c>
      <c r="AH43" s="5">
        <v>9.9</v>
      </c>
      <c r="AI43" s="5">
        <v>8.9</v>
      </c>
    </row>
    <row r="44" spans="1:35" ht="16.5" thickBot="1" x14ac:dyDescent="0.3">
      <c r="A44" s="265"/>
      <c r="B44" s="290"/>
      <c r="C44" s="268"/>
      <c r="D44" s="268"/>
      <c r="E44" s="268"/>
      <c r="F44" s="268"/>
      <c r="G44" s="268"/>
      <c r="H44" s="268"/>
      <c r="I44" s="268"/>
      <c r="J44" s="286"/>
      <c r="K44" s="286"/>
      <c r="L44" s="286"/>
      <c r="M44" s="286"/>
      <c r="N44" s="286"/>
      <c r="O44" s="286"/>
      <c r="P44" s="286"/>
      <c r="Q44" s="286"/>
      <c r="R44" s="271"/>
      <c r="S44" s="271"/>
      <c r="T44" s="39"/>
      <c r="U44" s="218" t="s">
        <v>15</v>
      </c>
      <c r="V44" s="163">
        <f>IF(V43=0,0,(V43)/((C43/1000000)*8.34))</f>
        <v>0</v>
      </c>
      <c r="W44" s="163">
        <f>IF(W43=0,0,(W43)/((D43/1000000)*8.34))</f>
        <v>2.1679085303186025</v>
      </c>
      <c r="X44" s="355"/>
      <c r="Y44" s="178">
        <f>IF(Y43=0,0,(Y43)/((C43/1000000)*8.34))</f>
        <v>0</v>
      </c>
      <c r="Z44" s="178">
        <f>IF(Z43=0,0,(Z43)/((D43/1000000)*8.34))</f>
        <v>1.1103362208192631</v>
      </c>
      <c r="AA44" s="355"/>
      <c r="AB44" s="178">
        <f>IF(AB43=0,0,(AB43)/((D43/1000000)*8.34))</f>
        <v>4.205819018254784E-2</v>
      </c>
      <c r="AC44" s="178">
        <f>IF(AC42=0,0,(AC42)/((C43/1000000)*8.34))</f>
        <v>0</v>
      </c>
      <c r="AD44" s="178">
        <f>IF(AD42=0,0,(AD42)/((D43/1000000)*8.34))</f>
        <v>1.2235109871286645</v>
      </c>
      <c r="AE44" s="279"/>
      <c r="AF44" s="11"/>
      <c r="AG44" s="18" t="s">
        <v>22</v>
      </c>
      <c r="AH44" s="6">
        <v>7.64</v>
      </c>
      <c r="AI44" s="6">
        <v>7.74</v>
      </c>
    </row>
    <row r="45" spans="1:35" ht="15.75" x14ac:dyDescent="0.25">
      <c r="A45" s="288">
        <v>15</v>
      </c>
      <c r="B45" s="122" t="s">
        <v>7</v>
      </c>
      <c r="C45" s="134">
        <v>147394</v>
      </c>
      <c r="D45" s="2">
        <v>398480</v>
      </c>
      <c r="E45" s="287">
        <f t="shared" ref="E45" si="40">(C46+D46)</f>
        <v>1122000</v>
      </c>
      <c r="F45" s="2">
        <v>155788</v>
      </c>
      <c r="G45" s="2">
        <v>123939</v>
      </c>
      <c r="H45" s="287">
        <f>(F46+G46)</f>
        <v>17000</v>
      </c>
      <c r="I45" s="2">
        <v>570911000</v>
      </c>
      <c r="J45" s="3">
        <v>4629.8</v>
      </c>
      <c r="K45" s="3">
        <v>42598.6</v>
      </c>
      <c r="L45" s="3">
        <v>37311.800000000003</v>
      </c>
      <c r="M45" s="3">
        <v>390.1</v>
      </c>
      <c r="N45" s="4">
        <v>933.6</v>
      </c>
      <c r="O45" s="4">
        <v>332.3</v>
      </c>
      <c r="P45" s="4">
        <v>692.6</v>
      </c>
      <c r="Q45" s="3">
        <v>225.2</v>
      </c>
      <c r="R45" s="270">
        <v>1.03</v>
      </c>
      <c r="S45" s="270">
        <v>0.59</v>
      </c>
      <c r="T45" s="39"/>
      <c r="U45" s="221" t="s">
        <v>14</v>
      </c>
      <c r="V45" s="164">
        <v>0</v>
      </c>
      <c r="W45" s="164">
        <v>5.125</v>
      </c>
      <c r="X45" s="356">
        <f>(V46+W46)</f>
        <v>26.90625</v>
      </c>
      <c r="Y45" s="179">
        <v>0</v>
      </c>
      <c r="Z45" s="179">
        <v>4.5</v>
      </c>
      <c r="AA45" s="356">
        <f>(Y46+Z46)</f>
        <v>9.9</v>
      </c>
      <c r="AB45" s="179">
        <v>1.25</v>
      </c>
      <c r="AC45" s="357">
        <v>0</v>
      </c>
      <c r="AD45" s="357">
        <v>12</v>
      </c>
      <c r="AE45" s="277">
        <f t="shared" ref="AE45" si="41">AC45+AD45</f>
        <v>12</v>
      </c>
      <c r="AF45" s="11"/>
      <c r="AG45" s="19" t="s">
        <v>21</v>
      </c>
      <c r="AH45" s="7">
        <v>1.23</v>
      </c>
      <c r="AI45" s="8">
        <v>3.7999999999999999E-2</v>
      </c>
    </row>
    <row r="46" spans="1:35" ht="15.75" x14ac:dyDescent="0.25">
      <c r="A46" s="264"/>
      <c r="B46" s="283" t="s">
        <v>9</v>
      </c>
      <c r="C46" s="266">
        <f>((C45-C42)*1000)</f>
        <v>0</v>
      </c>
      <c r="D46" s="266">
        <f>((D45-D42)*1000)</f>
        <v>1122000</v>
      </c>
      <c r="E46" s="267"/>
      <c r="F46" s="266">
        <f>((F45-F42)*1000)</f>
        <v>0</v>
      </c>
      <c r="G46" s="266">
        <f>((G45-G42)*1000)</f>
        <v>17000</v>
      </c>
      <c r="H46" s="267"/>
      <c r="I46" s="266">
        <f t="shared" ref="I46:Q46" si="42">(I45-I42)</f>
        <v>994700</v>
      </c>
      <c r="J46" s="285">
        <f t="shared" si="42"/>
        <v>0</v>
      </c>
      <c r="K46" s="285">
        <f t="shared" si="42"/>
        <v>14.099999999998545</v>
      </c>
      <c r="L46" s="285">
        <f t="shared" si="42"/>
        <v>14.100000000005821</v>
      </c>
      <c r="M46" s="285">
        <f t="shared" si="42"/>
        <v>0</v>
      </c>
      <c r="N46" s="285">
        <f t="shared" si="42"/>
        <v>0.10000000000002274</v>
      </c>
      <c r="O46" s="285">
        <f t="shared" si="42"/>
        <v>0</v>
      </c>
      <c r="P46" s="285">
        <f t="shared" si="42"/>
        <v>0.10000000000002274</v>
      </c>
      <c r="Q46" s="285">
        <f t="shared" si="42"/>
        <v>0</v>
      </c>
      <c r="R46" s="270"/>
      <c r="S46" s="270"/>
      <c r="T46" s="39"/>
      <c r="U46" s="217" t="s">
        <v>16</v>
      </c>
      <c r="V46" s="162">
        <f>(V45*35.195)</f>
        <v>0</v>
      </c>
      <c r="W46" s="162">
        <f>(W45*5.25)</f>
        <v>26.90625</v>
      </c>
      <c r="X46" s="354"/>
      <c r="Y46" s="177">
        <f>(Y45*2.2)</f>
        <v>0</v>
      </c>
      <c r="Z46" s="177">
        <f>(Z45*2.2)</f>
        <v>9.9</v>
      </c>
      <c r="AA46" s="354"/>
      <c r="AB46" s="177">
        <f>(AB45*0.25)</f>
        <v>0.3125</v>
      </c>
      <c r="AC46" s="358"/>
      <c r="AD46" s="358"/>
      <c r="AE46" s="278"/>
      <c r="AF46" s="11"/>
      <c r="AG46" s="17" t="s">
        <v>23</v>
      </c>
      <c r="AH46" s="5">
        <v>9.1</v>
      </c>
      <c r="AI46" s="5">
        <v>8.6999999999999993</v>
      </c>
    </row>
    <row r="47" spans="1:35" ht="16.5" thickBot="1" x14ac:dyDescent="0.3">
      <c r="A47" s="265"/>
      <c r="B47" s="284"/>
      <c r="C47" s="268"/>
      <c r="D47" s="268"/>
      <c r="E47" s="268"/>
      <c r="F47" s="268"/>
      <c r="G47" s="268"/>
      <c r="H47" s="268"/>
      <c r="I47" s="268"/>
      <c r="J47" s="286"/>
      <c r="K47" s="286"/>
      <c r="L47" s="286"/>
      <c r="M47" s="286"/>
      <c r="N47" s="286"/>
      <c r="O47" s="286"/>
      <c r="P47" s="286"/>
      <c r="Q47" s="286"/>
      <c r="R47" s="271"/>
      <c r="S47" s="271"/>
      <c r="T47" s="39"/>
      <c r="U47" s="218" t="s">
        <v>15</v>
      </c>
      <c r="V47" s="163">
        <f>IF(V46=0,0,(V46)/((C46/1000000)*8.34))</f>
        <v>0</v>
      </c>
      <c r="W47" s="163">
        <f>IF(W46=0,0,(W46)/((D46/1000000)*8.34))</f>
        <v>2.8753734979930492</v>
      </c>
      <c r="X47" s="355"/>
      <c r="Y47" s="178">
        <f>IF(Y46=0,0,(Y46)/((C46/1000000)*8.34))</f>
        <v>0</v>
      </c>
      <c r="Z47" s="178">
        <f>IF(Z46=0,0,(Z46)/((D46/1000000)*8.34))</f>
        <v>1.0579771476936097</v>
      </c>
      <c r="AA47" s="355"/>
      <c r="AB47" s="178">
        <f>IF(AB46=0,0,(AB46)/((D46/1000000)*8.34))</f>
        <v>3.33957432984094E-2</v>
      </c>
      <c r="AC47" s="178">
        <f>IF(AC45=0,0,(AC45)/((C46/1000000)*8.34))</f>
        <v>0</v>
      </c>
      <c r="AD47" s="178">
        <f>IF(AD45=0,0,(AD45)/((D46/1000000)*8.34))</f>
        <v>1.282396542658921</v>
      </c>
      <c r="AE47" s="279"/>
      <c r="AF47" s="11"/>
      <c r="AG47" s="18" t="s">
        <v>22</v>
      </c>
      <c r="AH47" s="6">
        <v>7.62</v>
      </c>
      <c r="AI47" s="6">
        <v>7.72</v>
      </c>
    </row>
    <row r="48" spans="1:35" ht="15.75" x14ac:dyDescent="0.25">
      <c r="A48" s="288">
        <v>16</v>
      </c>
      <c r="B48" s="38" t="s">
        <v>7</v>
      </c>
      <c r="C48" s="134">
        <v>147394</v>
      </c>
      <c r="D48" s="2">
        <v>399421</v>
      </c>
      <c r="E48" s="287">
        <f t="shared" ref="E48" si="43">(C49+D49)</f>
        <v>941000</v>
      </c>
      <c r="F48" s="2">
        <v>155788</v>
      </c>
      <c r="G48" s="2">
        <v>124044</v>
      </c>
      <c r="H48" s="287">
        <f>(F49+G49)</f>
        <v>105000</v>
      </c>
      <c r="I48" s="2">
        <v>571955400</v>
      </c>
      <c r="J48" s="3">
        <v>4629.8</v>
      </c>
      <c r="K48" s="3">
        <v>42609.8</v>
      </c>
      <c r="L48" s="3">
        <v>37322.400000000001</v>
      </c>
      <c r="M48" s="3">
        <v>390.1</v>
      </c>
      <c r="N48" s="4">
        <v>934.4</v>
      </c>
      <c r="O48" s="4">
        <v>332.3</v>
      </c>
      <c r="P48" s="4">
        <v>693.2</v>
      </c>
      <c r="Q48" s="3">
        <v>225.2</v>
      </c>
      <c r="R48" s="270">
        <v>1.01</v>
      </c>
      <c r="S48" s="270">
        <v>0.04</v>
      </c>
      <c r="T48" s="39"/>
      <c r="U48" s="221" t="s">
        <v>14</v>
      </c>
      <c r="V48" s="164">
        <v>0</v>
      </c>
      <c r="W48" s="164">
        <v>6.875</v>
      </c>
      <c r="X48" s="356">
        <f>(V49+W49)</f>
        <v>36.09375</v>
      </c>
      <c r="Y48" s="179">
        <v>0</v>
      </c>
      <c r="Z48" s="179">
        <v>3.625</v>
      </c>
      <c r="AA48" s="356">
        <f>(Y49+Z49)</f>
        <v>7.9750000000000005</v>
      </c>
      <c r="AB48" s="179">
        <v>1.125</v>
      </c>
      <c r="AC48" s="357">
        <v>0</v>
      </c>
      <c r="AD48" s="357">
        <v>10</v>
      </c>
      <c r="AE48" s="277">
        <f t="shared" ref="AE48" si="44">AC48+AD48</f>
        <v>10</v>
      </c>
      <c r="AF48" s="11"/>
      <c r="AG48" s="19" t="s">
        <v>21</v>
      </c>
      <c r="AH48" s="7">
        <v>3.53</v>
      </c>
      <c r="AI48" s="8">
        <v>0.04</v>
      </c>
    </row>
    <row r="49" spans="1:35" ht="15.75" x14ac:dyDescent="0.25">
      <c r="A49" s="264"/>
      <c r="B49" s="289" t="s">
        <v>9</v>
      </c>
      <c r="C49" s="266">
        <f>((C48-C45)*1000)</f>
        <v>0</v>
      </c>
      <c r="D49" s="266">
        <f>((D48-D45)*1000)</f>
        <v>941000</v>
      </c>
      <c r="E49" s="267"/>
      <c r="F49" s="266">
        <f>((F48-F45)*1000)</f>
        <v>0</v>
      </c>
      <c r="G49" s="266">
        <f>((G48-G45)*1000)</f>
        <v>105000</v>
      </c>
      <c r="H49" s="267"/>
      <c r="I49" s="266">
        <f t="shared" ref="I49:Q49" si="45">(I48-I45)</f>
        <v>1044400</v>
      </c>
      <c r="J49" s="285">
        <f t="shared" si="45"/>
        <v>0</v>
      </c>
      <c r="K49" s="285">
        <f t="shared" si="45"/>
        <v>11.200000000004366</v>
      </c>
      <c r="L49" s="285">
        <f t="shared" si="45"/>
        <v>10.599999999998545</v>
      </c>
      <c r="M49" s="285">
        <f t="shared" si="45"/>
        <v>0</v>
      </c>
      <c r="N49" s="285">
        <f t="shared" si="45"/>
        <v>0.79999999999995453</v>
      </c>
      <c r="O49" s="285">
        <f t="shared" si="45"/>
        <v>0</v>
      </c>
      <c r="P49" s="285">
        <f t="shared" si="45"/>
        <v>0.60000000000002274</v>
      </c>
      <c r="Q49" s="285">
        <f t="shared" si="45"/>
        <v>0</v>
      </c>
      <c r="R49" s="270"/>
      <c r="S49" s="270"/>
      <c r="T49" s="39"/>
      <c r="U49" s="217" t="s">
        <v>16</v>
      </c>
      <c r="V49" s="162">
        <f>(V48*35.195)</f>
        <v>0</v>
      </c>
      <c r="W49" s="162">
        <f>(W48*5.25)</f>
        <v>36.09375</v>
      </c>
      <c r="X49" s="354"/>
      <c r="Y49" s="177">
        <f>(Y48*2.2)</f>
        <v>0</v>
      </c>
      <c r="Z49" s="177">
        <f>(Z48*2.2)</f>
        <v>7.9750000000000005</v>
      </c>
      <c r="AA49" s="354"/>
      <c r="AB49" s="177">
        <f>(AB48*0.25)</f>
        <v>0.28125</v>
      </c>
      <c r="AC49" s="358"/>
      <c r="AD49" s="358"/>
      <c r="AE49" s="278"/>
      <c r="AF49" s="11"/>
      <c r="AG49" s="17" t="s">
        <v>23</v>
      </c>
      <c r="AH49" s="5">
        <v>8.9</v>
      </c>
      <c r="AI49" s="5">
        <v>8</v>
      </c>
    </row>
    <row r="50" spans="1:35" ht="16.5" thickBot="1" x14ac:dyDescent="0.3">
      <c r="A50" s="265"/>
      <c r="B50" s="290"/>
      <c r="C50" s="268"/>
      <c r="D50" s="268"/>
      <c r="E50" s="268"/>
      <c r="F50" s="268"/>
      <c r="G50" s="268"/>
      <c r="H50" s="268"/>
      <c r="I50" s="268"/>
      <c r="J50" s="286"/>
      <c r="K50" s="286"/>
      <c r="L50" s="286"/>
      <c r="M50" s="286"/>
      <c r="N50" s="286"/>
      <c r="O50" s="286"/>
      <c r="P50" s="286"/>
      <c r="Q50" s="286"/>
      <c r="R50" s="271"/>
      <c r="S50" s="271"/>
      <c r="T50" s="39"/>
      <c r="U50" s="218" t="s">
        <v>15</v>
      </c>
      <c r="V50" s="163">
        <f>IF(V49=0,0,(V49)/((C49/1000000)*8.34))</f>
        <v>0</v>
      </c>
      <c r="W50" s="163">
        <f>IF(W49=0,0,(W49)/((D49/1000000)*8.34))</f>
        <v>4.5991368435538504</v>
      </c>
      <c r="X50" s="355"/>
      <c r="Y50" s="178">
        <f>IF(Y49=0,0,(Y49)/((C49/1000000)*8.34))</f>
        <v>0</v>
      </c>
      <c r="Z50" s="178">
        <f>IF(Z49=0,0,(Z49)/((D49/1000000)*8.34))</f>
        <v>1.0161902359090413</v>
      </c>
      <c r="AA50" s="355"/>
      <c r="AB50" s="178">
        <f>IF(AB49=0,0,(AB49)/((D49/1000000)*8.34))</f>
        <v>3.5837429949770259E-2</v>
      </c>
      <c r="AC50" s="178">
        <f>IF(AC48=0,0,(AC48)/((C49/1000000)*8.34))</f>
        <v>0</v>
      </c>
      <c r="AD50" s="178">
        <f>IF(AD48=0,0,(AD48)/((D49/1000000)*8.34))</f>
        <v>1.2742197315473871</v>
      </c>
      <c r="AE50" s="279"/>
      <c r="AF50" s="11"/>
      <c r="AG50" s="18" t="s">
        <v>22</v>
      </c>
      <c r="AH50" s="6">
        <v>7.58</v>
      </c>
      <c r="AI50" s="6">
        <v>7.79</v>
      </c>
    </row>
    <row r="51" spans="1:35" ht="15.75" x14ac:dyDescent="0.25">
      <c r="A51" s="288">
        <v>17</v>
      </c>
      <c r="B51" s="122" t="s">
        <v>7</v>
      </c>
      <c r="C51" s="134">
        <v>147394</v>
      </c>
      <c r="D51" s="2">
        <v>400588</v>
      </c>
      <c r="E51" s="287">
        <f t="shared" ref="E51" si="46">(C52+D52)</f>
        <v>1167000</v>
      </c>
      <c r="F51" s="2">
        <v>155788</v>
      </c>
      <c r="G51" s="2">
        <v>124079</v>
      </c>
      <c r="H51" s="287">
        <f>(F52+G52)</f>
        <v>35000</v>
      </c>
      <c r="I51" s="2">
        <v>572973500</v>
      </c>
      <c r="J51" s="3">
        <v>4629.8</v>
      </c>
      <c r="K51" s="3">
        <v>42624.4</v>
      </c>
      <c r="L51" s="3">
        <v>37336.9</v>
      </c>
      <c r="M51" s="3">
        <v>390.1</v>
      </c>
      <c r="N51" s="4">
        <v>934.7</v>
      </c>
      <c r="O51" s="4">
        <v>332.3</v>
      </c>
      <c r="P51" s="4">
        <v>693.4</v>
      </c>
      <c r="Q51" s="3">
        <v>225.2</v>
      </c>
      <c r="R51" s="270">
        <v>1.03</v>
      </c>
      <c r="S51" s="270">
        <v>0</v>
      </c>
      <c r="T51" s="39"/>
      <c r="U51" s="221" t="s">
        <v>14</v>
      </c>
      <c r="V51" s="164">
        <v>0</v>
      </c>
      <c r="W51" s="164">
        <v>4.375</v>
      </c>
      <c r="X51" s="356">
        <f>(V52+W52)</f>
        <v>22.96875</v>
      </c>
      <c r="Y51" s="179">
        <v>0</v>
      </c>
      <c r="Z51" s="179">
        <v>5.5</v>
      </c>
      <c r="AA51" s="356">
        <f>(Y52+Z52)</f>
        <v>12.100000000000001</v>
      </c>
      <c r="AB51" s="179">
        <v>1.25</v>
      </c>
      <c r="AC51" s="357">
        <v>0</v>
      </c>
      <c r="AD51" s="357">
        <v>12</v>
      </c>
      <c r="AE51" s="277">
        <f t="shared" ref="AE51" si="47">AC51+AD51</f>
        <v>12</v>
      </c>
      <c r="AF51" s="11"/>
      <c r="AG51" s="19" t="s">
        <v>21</v>
      </c>
      <c r="AH51" s="7">
        <v>2.63</v>
      </c>
      <c r="AI51" s="8">
        <v>5.6000000000000001E-2</v>
      </c>
    </row>
    <row r="52" spans="1:35" ht="15.75" x14ac:dyDescent="0.25">
      <c r="A52" s="264"/>
      <c r="B52" s="283" t="s">
        <v>9</v>
      </c>
      <c r="C52" s="266">
        <f>((C51-C48)*1000)</f>
        <v>0</v>
      </c>
      <c r="D52" s="266">
        <f>((D51-D48)*1000)</f>
        <v>1167000</v>
      </c>
      <c r="E52" s="267"/>
      <c r="F52" s="266">
        <f>((F51-F48)*1000)</f>
        <v>0</v>
      </c>
      <c r="G52" s="266">
        <f>((G51-G48)*1000)</f>
        <v>35000</v>
      </c>
      <c r="H52" s="267"/>
      <c r="I52" s="266">
        <f t="shared" ref="I52:Q52" si="48">(I51-I48)</f>
        <v>1018100</v>
      </c>
      <c r="J52" s="285">
        <f t="shared" si="48"/>
        <v>0</v>
      </c>
      <c r="K52" s="285">
        <f t="shared" si="48"/>
        <v>14.599999999998545</v>
      </c>
      <c r="L52" s="285">
        <f t="shared" si="48"/>
        <v>14.5</v>
      </c>
      <c r="M52" s="285">
        <f t="shared" si="48"/>
        <v>0</v>
      </c>
      <c r="N52" s="285">
        <f t="shared" si="48"/>
        <v>0.30000000000006821</v>
      </c>
      <c r="O52" s="285">
        <f t="shared" si="48"/>
        <v>0</v>
      </c>
      <c r="P52" s="285">
        <f t="shared" si="48"/>
        <v>0.19999999999993179</v>
      </c>
      <c r="Q52" s="285">
        <f t="shared" si="48"/>
        <v>0</v>
      </c>
      <c r="R52" s="270"/>
      <c r="S52" s="270"/>
      <c r="T52" s="39"/>
      <c r="U52" s="217" t="s">
        <v>16</v>
      </c>
      <c r="V52" s="162">
        <f>(V51*35.195)</f>
        <v>0</v>
      </c>
      <c r="W52" s="162">
        <f>(W51*5.25)</f>
        <v>22.96875</v>
      </c>
      <c r="X52" s="354"/>
      <c r="Y52" s="177">
        <f>(Y51*2.2)</f>
        <v>0</v>
      </c>
      <c r="Z52" s="177">
        <f>(Z51*2.2)</f>
        <v>12.100000000000001</v>
      </c>
      <c r="AA52" s="354"/>
      <c r="AB52" s="177">
        <f>(AB51*0.25)</f>
        <v>0.3125</v>
      </c>
      <c r="AC52" s="358"/>
      <c r="AD52" s="358"/>
      <c r="AE52" s="278"/>
      <c r="AF52" s="11"/>
      <c r="AG52" s="17" t="s">
        <v>23</v>
      </c>
      <c r="AH52" s="5">
        <v>9.4</v>
      </c>
      <c r="AI52" s="5">
        <v>8.8000000000000007</v>
      </c>
    </row>
    <row r="53" spans="1:35" ht="16.5" thickBot="1" x14ac:dyDescent="0.3">
      <c r="A53" s="265"/>
      <c r="B53" s="284"/>
      <c r="C53" s="268"/>
      <c r="D53" s="268"/>
      <c r="E53" s="268"/>
      <c r="F53" s="268"/>
      <c r="G53" s="268"/>
      <c r="H53" s="268"/>
      <c r="I53" s="268"/>
      <c r="J53" s="286"/>
      <c r="K53" s="286"/>
      <c r="L53" s="286"/>
      <c r="M53" s="286"/>
      <c r="N53" s="286"/>
      <c r="O53" s="286"/>
      <c r="P53" s="286"/>
      <c r="Q53" s="286"/>
      <c r="R53" s="271"/>
      <c r="S53" s="271"/>
      <c r="T53" s="39"/>
      <c r="U53" s="218" t="s">
        <v>15</v>
      </c>
      <c r="V53" s="163">
        <f>IF(V52=0,0,(V52)/((C52/1000000)*8.34))</f>
        <v>0</v>
      </c>
      <c r="W53" s="163">
        <f>IF(W52=0,0,(W52)/((D52/1000000)*8.34))</f>
        <v>2.3599372430076504</v>
      </c>
      <c r="X53" s="355"/>
      <c r="Y53" s="178">
        <f>IF(Y52=0,0,(Y52)/((C52/1000000)*8.34))</f>
        <v>0</v>
      </c>
      <c r="Z53" s="178">
        <f>IF(Z52=0,0,(Z52)/((D52/1000000)*8.34))</f>
        <v>1.2432213612143705</v>
      </c>
      <c r="AA53" s="355"/>
      <c r="AB53" s="178">
        <f>IF(AB52=0,0,(AB52)/((D52/1000000)*8.34))</f>
        <v>3.2107989700784358E-2</v>
      </c>
      <c r="AC53" s="178">
        <f>IF(AC51=0,0,(AC51)/((C52/1000000)*8.34))</f>
        <v>0</v>
      </c>
      <c r="AD53" s="178">
        <f>IF(AD51=0,0,(AD51)/((D52/1000000)*8.34))</f>
        <v>1.2329468045101195</v>
      </c>
      <c r="AE53" s="279"/>
      <c r="AF53" s="11"/>
      <c r="AG53" s="18" t="s">
        <v>22</v>
      </c>
      <c r="AH53" s="6">
        <v>7.53</v>
      </c>
      <c r="AI53" s="6">
        <v>7.77</v>
      </c>
    </row>
    <row r="54" spans="1:35" ht="15.75" x14ac:dyDescent="0.25">
      <c r="A54" s="288">
        <v>18</v>
      </c>
      <c r="B54" s="38" t="s">
        <v>7</v>
      </c>
      <c r="C54" s="134">
        <v>147394</v>
      </c>
      <c r="D54" s="2">
        <v>401851</v>
      </c>
      <c r="E54" s="287">
        <f t="shared" ref="E54" si="49">(C55+D55)</f>
        <v>1263000</v>
      </c>
      <c r="F54" s="2">
        <v>155788</v>
      </c>
      <c r="G54" s="2">
        <v>124114</v>
      </c>
      <c r="H54" s="287">
        <f>(F55+G55)</f>
        <v>35000</v>
      </c>
      <c r="I54" s="2">
        <v>574042600</v>
      </c>
      <c r="J54" s="3">
        <v>4629.8</v>
      </c>
      <c r="K54" s="3">
        <v>42640.3</v>
      </c>
      <c r="L54" s="3">
        <v>37352.800000000003</v>
      </c>
      <c r="M54" s="3">
        <v>390.1</v>
      </c>
      <c r="N54" s="4">
        <v>935</v>
      </c>
      <c r="O54" s="4">
        <v>332.3</v>
      </c>
      <c r="P54" s="4">
        <v>693.6</v>
      </c>
      <c r="Q54" s="3">
        <v>225.2</v>
      </c>
      <c r="R54" s="270">
        <v>1.03</v>
      </c>
      <c r="S54" s="270">
        <v>0</v>
      </c>
      <c r="T54" s="39"/>
      <c r="U54" s="221" t="s">
        <v>14</v>
      </c>
      <c r="V54" s="164">
        <v>0</v>
      </c>
      <c r="W54" s="164">
        <v>4.875</v>
      </c>
      <c r="X54" s="356">
        <f>(V55+W55)</f>
        <v>25.59375</v>
      </c>
      <c r="Y54" s="179">
        <v>0</v>
      </c>
      <c r="Z54" s="179">
        <v>5.25</v>
      </c>
      <c r="AA54" s="356">
        <f>(Y55+Z55)</f>
        <v>11.55</v>
      </c>
      <c r="AB54" s="179">
        <v>1</v>
      </c>
      <c r="AC54" s="357">
        <v>0</v>
      </c>
      <c r="AD54" s="357">
        <v>14</v>
      </c>
      <c r="AE54" s="277">
        <f t="shared" ref="AE54" si="50">AC54+AD54</f>
        <v>14</v>
      </c>
      <c r="AF54" s="11"/>
      <c r="AG54" s="19" t="s">
        <v>21</v>
      </c>
      <c r="AH54" s="7">
        <v>2.25</v>
      </c>
      <c r="AI54" s="8">
        <v>4.2000000000000003E-2</v>
      </c>
    </row>
    <row r="55" spans="1:35" ht="15.75" x14ac:dyDescent="0.25">
      <c r="A55" s="264"/>
      <c r="B55" s="289" t="s">
        <v>9</v>
      </c>
      <c r="C55" s="266">
        <f>((C54-C51)*1000)</f>
        <v>0</v>
      </c>
      <c r="D55" s="266">
        <f>((D54-D51)*1000)</f>
        <v>1263000</v>
      </c>
      <c r="E55" s="267"/>
      <c r="F55" s="266">
        <f>((F54-F51)*1000)</f>
        <v>0</v>
      </c>
      <c r="G55" s="266">
        <f>((G54-G51)*1000)</f>
        <v>35000</v>
      </c>
      <c r="H55" s="267"/>
      <c r="I55" s="266">
        <f t="shared" ref="I55:Q55" si="51">(I54-I51)</f>
        <v>1069100</v>
      </c>
      <c r="J55" s="285">
        <f t="shared" si="51"/>
        <v>0</v>
      </c>
      <c r="K55" s="285">
        <f t="shared" si="51"/>
        <v>15.900000000001455</v>
      </c>
      <c r="L55" s="285">
        <f t="shared" si="51"/>
        <v>15.900000000001455</v>
      </c>
      <c r="M55" s="285">
        <f t="shared" si="51"/>
        <v>0</v>
      </c>
      <c r="N55" s="285">
        <f t="shared" si="51"/>
        <v>0.29999999999995453</v>
      </c>
      <c r="O55" s="285">
        <f t="shared" si="51"/>
        <v>0</v>
      </c>
      <c r="P55" s="285">
        <f t="shared" si="51"/>
        <v>0.20000000000004547</v>
      </c>
      <c r="Q55" s="285">
        <f t="shared" si="51"/>
        <v>0</v>
      </c>
      <c r="R55" s="270"/>
      <c r="S55" s="270"/>
      <c r="T55" s="39"/>
      <c r="U55" s="217" t="s">
        <v>16</v>
      </c>
      <c r="V55" s="162">
        <f>(V54*35.195)</f>
        <v>0</v>
      </c>
      <c r="W55" s="162">
        <f>(W54*5.25)</f>
        <v>25.59375</v>
      </c>
      <c r="X55" s="354"/>
      <c r="Y55" s="177">
        <f>(Y54*2.2)</f>
        <v>0</v>
      </c>
      <c r="Z55" s="177">
        <f>(Z54*2.2)</f>
        <v>11.55</v>
      </c>
      <c r="AA55" s="354"/>
      <c r="AB55" s="177">
        <f>(AB54*0.25)</f>
        <v>0.25</v>
      </c>
      <c r="AC55" s="358"/>
      <c r="AD55" s="358"/>
      <c r="AE55" s="278"/>
      <c r="AF55" s="11"/>
      <c r="AG55" s="17" t="s">
        <v>23</v>
      </c>
      <c r="AH55" s="5">
        <v>7.9</v>
      </c>
      <c r="AI55" s="5">
        <v>7.6</v>
      </c>
    </row>
    <row r="56" spans="1:35" ht="16.5" thickBot="1" x14ac:dyDescent="0.3">
      <c r="A56" s="265"/>
      <c r="B56" s="290"/>
      <c r="C56" s="268"/>
      <c r="D56" s="268"/>
      <c r="E56" s="268"/>
      <c r="F56" s="268"/>
      <c r="G56" s="268"/>
      <c r="H56" s="268"/>
      <c r="I56" s="268"/>
      <c r="J56" s="286"/>
      <c r="K56" s="286"/>
      <c r="L56" s="286"/>
      <c r="M56" s="286"/>
      <c r="N56" s="286"/>
      <c r="O56" s="286"/>
      <c r="P56" s="286"/>
      <c r="Q56" s="286"/>
      <c r="R56" s="271"/>
      <c r="S56" s="271"/>
      <c r="T56" s="39"/>
      <c r="U56" s="218" t="s">
        <v>15</v>
      </c>
      <c r="V56" s="163">
        <f>IF(V55=0,0,(V55)/((C55/1000000)*8.34))</f>
        <v>0</v>
      </c>
      <c r="W56" s="163">
        <f>IF(W55=0,0,(W55)/((D55/1000000)*8.34))</f>
        <v>2.4297664006561974</v>
      </c>
      <c r="X56" s="355"/>
      <c r="Y56" s="178">
        <f>IF(Y55=0,0,(Y55)/((C55/1000000)*8.34))</f>
        <v>0</v>
      </c>
      <c r="Z56" s="178">
        <f>IF(Z55=0,0,(Z55)/((D55/1000000)*8.34))</f>
        <v>1.0965099654243353</v>
      </c>
      <c r="AA56" s="355"/>
      <c r="AB56" s="178">
        <f>IF(AB55=0,0,(AB55)/((D55/1000000)*8.34))</f>
        <v>2.3733981935591671E-2</v>
      </c>
      <c r="AC56" s="178">
        <f>IF(AC54=0,0,(AC54)/((C55/1000000)*8.34))</f>
        <v>0</v>
      </c>
      <c r="AD56" s="178">
        <f>IF(AD54=0,0,(AD54)/((D55/1000000)*8.34))</f>
        <v>1.3291029883931336</v>
      </c>
      <c r="AE56" s="279"/>
      <c r="AF56" s="11"/>
      <c r="AG56" s="18" t="s">
        <v>22</v>
      </c>
      <c r="AH56" s="6">
        <v>7.43</v>
      </c>
      <c r="AI56" s="6">
        <v>7.61</v>
      </c>
    </row>
    <row r="57" spans="1:35" ht="15.75" x14ac:dyDescent="0.25">
      <c r="A57" s="288">
        <v>19</v>
      </c>
      <c r="B57" s="122" t="s">
        <v>7</v>
      </c>
      <c r="C57" s="134">
        <v>147394</v>
      </c>
      <c r="D57" s="2">
        <v>402640</v>
      </c>
      <c r="E57" s="287">
        <f t="shared" ref="E57" si="52">(C58+D58)</f>
        <v>789000</v>
      </c>
      <c r="F57" s="2">
        <v>155788</v>
      </c>
      <c r="G57" s="2">
        <v>124114</v>
      </c>
      <c r="H57" s="287">
        <f>(F58+G58)</f>
        <v>0</v>
      </c>
      <c r="I57" s="2">
        <v>575111900</v>
      </c>
      <c r="J57" s="3">
        <v>4629.8</v>
      </c>
      <c r="K57" s="3">
        <v>42650.7</v>
      </c>
      <c r="L57" s="3">
        <v>37363.199999999997</v>
      </c>
      <c r="M57" s="3">
        <v>390.1</v>
      </c>
      <c r="N57" s="4">
        <v>935</v>
      </c>
      <c r="O57" s="4">
        <v>332.3</v>
      </c>
      <c r="P57" s="4">
        <v>693.6</v>
      </c>
      <c r="Q57" s="3">
        <v>225.2</v>
      </c>
      <c r="R57" s="270">
        <v>0.99</v>
      </c>
      <c r="S57" s="270">
        <v>0</v>
      </c>
      <c r="T57" s="39"/>
      <c r="U57" s="221" t="s">
        <v>14</v>
      </c>
      <c r="V57" s="164">
        <v>0</v>
      </c>
      <c r="W57" s="164">
        <v>3.375</v>
      </c>
      <c r="X57" s="356">
        <f>(V58+W58)</f>
        <v>17.71875</v>
      </c>
      <c r="Y57" s="179">
        <v>0</v>
      </c>
      <c r="Z57" s="179">
        <v>3.5</v>
      </c>
      <c r="AA57" s="356">
        <f>(Y58+Z58)</f>
        <v>7.7000000000000011</v>
      </c>
      <c r="AB57" s="179">
        <v>0.625</v>
      </c>
      <c r="AC57" s="357">
        <v>0</v>
      </c>
      <c r="AD57" s="357">
        <v>9</v>
      </c>
      <c r="AE57" s="277">
        <f t="shared" ref="AE57" si="53">AC57+AD57</f>
        <v>9</v>
      </c>
      <c r="AF57" s="11"/>
      <c r="AG57" s="19" t="s">
        <v>21</v>
      </c>
      <c r="AH57" s="7">
        <v>1.93</v>
      </c>
      <c r="AI57" s="8">
        <v>4.4999999999999998E-2</v>
      </c>
    </row>
    <row r="58" spans="1:35" ht="15.75" x14ac:dyDescent="0.25">
      <c r="A58" s="264"/>
      <c r="B58" s="283" t="s">
        <v>9</v>
      </c>
      <c r="C58" s="266">
        <f>((C57-C54)*1000)</f>
        <v>0</v>
      </c>
      <c r="D58" s="266">
        <f>((D57-D54)*1000)</f>
        <v>789000</v>
      </c>
      <c r="E58" s="267"/>
      <c r="F58" s="266">
        <f>((F57-F54)*1000)</f>
        <v>0</v>
      </c>
      <c r="G58" s="266">
        <f>((G57-G54)*1000)</f>
        <v>0</v>
      </c>
      <c r="H58" s="267"/>
      <c r="I58" s="266">
        <f t="shared" ref="I58:Q58" si="54">(I57-I54)</f>
        <v>1069300</v>
      </c>
      <c r="J58" s="285">
        <f t="shared" si="54"/>
        <v>0</v>
      </c>
      <c r="K58" s="285">
        <f t="shared" si="54"/>
        <v>10.399999999994179</v>
      </c>
      <c r="L58" s="285">
        <f t="shared" si="54"/>
        <v>10.399999999994179</v>
      </c>
      <c r="M58" s="285">
        <f t="shared" si="54"/>
        <v>0</v>
      </c>
      <c r="N58" s="285">
        <f t="shared" si="54"/>
        <v>0</v>
      </c>
      <c r="O58" s="285">
        <f t="shared" si="54"/>
        <v>0</v>
      </c>
      <c r="P58" s="285">
        <f t="shared" si="54"/>
        <v>0</v>
      </c>
      <c r="Q58" s="285">
        <f t="shared" si="54"/>
        <v>0</v>
      </c>
      <c r="R58" s="270"/>
      <c r="S58" s="270"/>
      <c r="T58" s="39"/>
      <c r="U58" s="222" t="s">
        <v>16</v>
      </c>
      <c r="V58" s="162">
        <f>(V57*35.195)</f>
        <v>0</v>
      </c>
      <c r="W58" s="162">
        <f>(W57*5.25)</f>
        <v>17.71875</v>
      </c>
      <c r="X58" s="354"/>
      <c r="Y58" s="177">
        <f>(Y57*2.2)</f>
        <v>0</v>
      </c>
      <c r="Z58" s="177">
        <f>(Z57*2.2)</f>
        <v>7.7000000000000011</v>
      </c>
      <c r="AA58" s="354"/>
      <c r="AB58" s="177">
        <f>(AB57*0.25)</f>
        <v>0.15625</v>
      </c>
      <c r="AC58" s="358"/>
      <c r="AD58" s="358"/>
      <c r="AE58" s="278"/>
      <c r="AF58" s="11"/>
      <c r="AG58" s="17" t="s">
        <v>23</v>
      </c>
      <c r="AH58" s="5">
        <v>8.3000000000000007</v>
      </c>
      <c r="AI58" s="5">
        <v>8</v>
      </c>
    </row>
    <row r="59" spans="1:35" ht="16.5" thickBot="1" x14ac:dyDescent="0.3">
      <c r="A59" s="265"/>
      <c r="B59" s="284"/>
      <c r="C59" s="268"/>
      <c r="D59" s="268"/>
      <c r="E59" s="268"/>
      <c r="F59" s="268"/>
      <c r="G59" s="268"/>
      <c r="H59" s="268"/>
      <c r="I59" s="268"/>
      <c r="J59" s="286"/>
      <c r="K59" s="286"/>
      <c r="L59" s="286"/>
      <c r="M59" s="286"/>
      <c r="N59" s="286"/>
      <c r="O59" s="286"/>
      <c r="P59" s="286"/>
      <c r="Q59" s="286"/>
      <c r="R59" s="271"/>
      <c r="S59" s="271"/>
      <c r="T59" s="39"/>
      <c r="U59" s="218" t="s">
        <v>15</v>
      </c>
      <c r="V59" s="163">
        <f>IF(V58=0,0,(V58)/((C58/1000000)*8.34))</f>
        <v>0</v>
      </c>
      <c r="W59" s="163">
        <f>IF(W58=0,0,(W58)/((D58/1000000)*8.34))</f>
        <v>2.6927127499521295</v>
      </c>
      <c r="X59" s="355"/>
      <c r="Y59" s="178">
        <f>IF(Y58=0,0,(Y58)/((C58/1000000)*8.34))</f>
        <v>0</v>
      </c>
      <c r="Z59" s="178">
        <f>IF(Z58=0,0,(Z58)/((D58/1000000)*8.34))</f>
        <v>1.1701665283742588</v>
      </c>
      <c r="AA59" s="355"/>
      <c r="AB59" s="178">
        <f>IF(AB58=0,0,(AB58)/((D58/1000000)*8.34))</f>
        <v>2.3745262345256875E-2</v>
      </c>
      <c r="AC59" s="178">
        <f>IF(AC57=0,0,(AC57)/((C58/1000000)*8.34))</f>
        <v>0</v>
      </c>
      <c r="AD59" s="178">
        <f>IF(AD57=0,0,(AD57)/((D58/1000000)*8.34))</f>
        <v>1.3677271110867959</v>
      </c>
      <c r="AE59" s="279"/>
      <c r="AF59" s="11"/>
      <c r="AG59" s="18" t="s">
        <v>22</v>
      </c>
      <c r="AH59" s="6">
        <v>7.45</v>
      </c>
      <c r="AI59" s="6">
        <v>7.66</v>
      </c>
    </row>
    <row r="60" spans="1:35" ht="15.75" x14ac:dyDescent="0.25">
      <c r="A60" s="288">
        <v>20</v>
      </c>
      <c r="B60" s="38" t="s">
        <v>7</v>
      </c>
      <c r="C60" s="134">
        <v>147394</v>
      </c>
      <c r="D60" s="2">
        <v>403737</v>
      </c>
      <c r="E60" s="287">
        <f t="shared" ref="E60" si="55">(C61+D61)</f>
        <v>1097000</v>
      </c>
      <c r="F60" s="2">
        <v>155788</v>
      </c>
      <c r="G60" s="2">
        <v>124184</v>
      </c>
      <c r="H60" s="287">
        <f>(F61+G61)</f>
        <v>70000</v>
      </c>
      <c r="I60" s="2">
        <v>576171400</v>
      </c>
      <c r="J60" s="3">
        <v>4629.8</v>
      </c>
      <c r="K60" s="3">
        <v>42664.4</v>
      </c>
      <c r="L60" s="3">
        <v>37376.9</v>
      </c>
      <c r="M60" s="3">
        <v>390.1</v>
      </c>
      <c r="N60" s="4">
        <v>935.6</v>
      </c>
      <c r="O60" s="4">
        <v>332.3</v>
      </c>
      <c r="P60" s="4">
        <v>694</v>
      </c>
      <c r="Q60" s="3">
        <v>225.2</v>
      </c>
      <c r="R60" s="270">
        <v>1.07</v>
      </c>
      <c r="S60" s="270">
        <v>0</v>
      </c>
      <c r="T60" s="39"/>
      <c r="U60" s="221" t="s">
        <v>14</v>
      </c>
      <c r="V60" s="164">
        <v>0</v>
      </c>
      <c r="W60" s="164">
        <v>3.1875</v>
      </c>
      <c r="X60" s="356">
        <f>(V61+W61)</f>
        <v>16.734375</v>
      </c>
      <c r="Y60" s="179">
        <v>0</v>
      </c>
      <c r="Z60" s="179">
        <v>4.625</v>
      </c>
      <c r="AA60" s="356">
        <f>(Y61+Z61)</f>
        <v>10.175000000000001</v>
      </c>
      <c r="AB60" s="179">
        <v>0.75</v>
      </c>
      <c r="AC60" s="357">
        <v>0</v>
      </c>
      <c r="AD60" s="357">
        <v>12</v>
      </c>
      <c r="AE60" s="277">
        <f t="shared" ref="AE60" si="56">AC60+AD60</f>
        <v>12</v>
      </c>
      <c r="AF60" s="11"/>
      <c r="AG60" s="19" t="s">
        <v>21</v>
      </c>
      <c r="AH60" s="7">
        <v>1.8</v>
      </c>
      <c r="AI60" s="8">
        <v>3.6999999999999998E-2</v>
      </c>
    </row>
    <row r="61" spans="1:35" ht="15.75" x14ac:dyDescent="0.25">
      <c r="A61" s="264"/>
      <c r="B61" s="289" t="s">
        <v>9</v>
      </c>
      <c r="C61" s="266">
        <f>((C60-C57)*1000)</f>
        <v>0</v>
      </c>
      <c r="D61" s="266">
        <f>((D60-D57)*1000)</f>
        <v>1097000</v>
      </c>
      <c r="E61" s="267"/>
      <c r="F61" s="266">
        <f>((F60-F57)*1000)</f>
        <v>0</v>
      </c>
      <c r="G61" s="266">
        <f>((G60-G57)*1000)</f>
        <v>70000</v>
      </c>
      <c r="H61" s="267"/>
      <c r="I61" s="266">
        <f t="shared" ref="I61:Q61" si="57">(I60-I57)</f>
        <v>1059500</v>
      </c>
      <c r="J61" s="285">
        <f t="shared" si="57"/>
        <v>0</v>
      </c>
      <c r="K61" s="285">
        <f t="shared" si="57"/>
        <v>13.700000000004366</v>
      </c>
      <c r="L61" s="285">
        <f t="shared" si="57"/>
        <v>13.700000000004366</v>
      </c>
      <c r="M61" s="285">
        <f t="shared" si="57"/>
        <v>0</v>
      </c>
      <c r="N61" s="285">
        <f t="shared" si="57"/>
        <v>0.60000000000002274</v>
      </c>
      <c r="O61" s="285">
        <f t="shared" si="57"/>
        <v>0</v>
      </c>
      <c r="P61" s="285">
        <f t="shared" si="57"/>
        <v>0.39999999999997726</v>
      </c>
      <c r="Q61" s="285">
        <f t="shared" si="57"/>
        <v>0</v>
      </c>
      <c r="R61" s="270"/>
      <c r="S61" s="270"/>
      <c r="T61" s="39"/>
      <c r="U61" s="217" t="s">
        <v>16</v>
      </c>
      <c r="V61" s="162">
        <f>(V60*35.195)</f>
        <v>0</v>
      </c>
      <c r="W61" s="162">
        <f>(W60*5.25)</f>
        <v>16.734375</v>
      </c>
      <c r="X61" s="354"/>
      <c r="Y61" s="177">
        <f>(Y60*2.2)</f>
        <v>0</v>
      </c>
      <c r="Z61" s="177">
        <f>(Z60*2.2)</f>
        <v>10.175000000000001</v>
      </c>
      <c r="AA61" s="354"/>
      <c r="AB61" s="177">
        <f>(AB60*0.25)</f>
        <v>0.1875</v>
      </c>
      <c r="AC61" s="358"/>
      <c r="AD61" s="358"/>
      <c r="AE61" s="278"/>
      <c r="AF61" s="11"/>
      <c r="AG61" s="17" t="s">
        <v>23</v>
      </c>
      <c r="AH61" s="5">
        <v>9.6999999999999993</v>
      </c>
      <c r="AI61" s="5">
        <v>8.6999999999999993</v>
      </c>
    </row>
    <row r="62" spans="1:35" ht="16.5" thickBot="1" x14ac:dyDescent="0.3">
      <c r="A62" s="265"/>
      <c r="B62" s="290"/>
      <c r="C62" s="268"/>
      <c r="D62" s="268"/>
      <c r="E62" s="268"/>
      <c r="F62" s="268"/>
      <c r="G62" s="268"/>
      <c r="H62" s="268"/>
      <c r="I62" s="268"/>
      <c r="J62" s="286"/>
      <c r="K62" s="286"/>
      <c r="L62" s="286"/>
      <c r="M62" s="286"/>
      <c r="N62" s="286"/>
      <c r="O62" s="286"/>
      <c r="P62" s="286"/>
      <c r="Q62" s="286"/>
      <c r="R62" s="271"/>
      <c r="S62" s="271"/>
      <c r="T62" s="39"/>
      <c r="U62" s="218" t="s">
        <v>15</v>
      </c>
      <c r="V62" s="163">
        <f>IF(V61=0,0,(V61)/((C61/1000000)*8.34))</f>
        <v>0</v>
      </c>
      <c r="W62" s="163">
        <f>IF(W61=0,0,(W61)/((D61/1000000)*8.34))</f>
        <v>1.8290973419987802</v>
      </c>
      <c r="X62" s="355"/>
      <c r="Y62" s="178">
        <f>IF(Y61=0,0,(Y61)/((C61/1000000)*8.34))</f>
        <v>0</v>
      </c>
      <c r="Z62" s="178">
        <f>IF(Z61=0,0,(Z61)/((D61/1000000)*8.34))</f>
        <v>1.1121458348362332</v>
      </c>
      <c r="AA62" s="355"/>
      <c r="AB62" s="178">
        <f>IF(AB61=0,0,(AB61)/((D61/1000000)*8.34))</f>
        <v>2.0494087865532553E-2</v>
      </c>
      <c r="AC62" s="178">
        <f>IF(AC60=0,0,(AC60)/((C61/1000000)*8.34))</f>
        <v>0</v>
      </c>
      <c r="AD62" s="178">
        <f>IF(AD60=0,0,(AD60)/((D61/1000000)*8.34))</f>
        <v>1.3116216233940834</v>
      </c>
      <c r="AE62" s="279"/>
      <c r="AF62" s="11"/>
      <c r="AG62" s="18" t="s">
        <v>22</v>
      </c>
      <c r="AH62" s="6">
        <v>7.47</v>
      </c>
      <c r="AI62" s="6">
        <v>7.62</v>
      </c>
    </row>
    <row r="63" spans="1:35" ht="15.75" x14ac:dyDescent="0.25">
      <c r="A63" s="288">
        <v>21</v>
      </c>
      <c r="B63" s="122" t="s">
        <v>7</v>
      </c>
      <c r="C63" s="134">
        <v>147394</v>
      </c>
      <c r="D63" s="2">
        <v>404902</v>
      </c>
      <c r="E63" s="287">
        <f t="shared" ref="E63" si="58">(C64+D64)</f>
        <v>1165000</v>
      </c>
      <c r="F63" s="2">
        <v>155788</v>
      </c>
      <c r="G63" s="2">
        <v>124219</v>
      </c>
      <c r="H63" s="287">
        <f>(F64+G64)</f>
        <v>35000</v>
      </c>
      <c r="I63" s="2">
        <v>577171200</v>
      </c>
      <c r="J63" s="3">
        <v>4629.8</v>
      </c>
      <c r="K63" s="3">
        <v>42678.8</v>
      </c>
      <c r="L63" s="3">
        <v>37391.4</v>
      </c>
      <c r="M63" s="3">
        <v>390.1</v>
      </c>
      <c r="N63" s="4">
        <v>935.8</v>
      </c>
      <c r="O63" s="4">
        <v>332.3</v>
      </c>
      <c r="P63" s="4">
        <v>694.2</v>
      </c>
      <c r="Q63" s="3">
        <v>225.2</v>
      </c>
      <c r="R63" s="270">
        <v>1.05</v>
      </c>
      <c r="S63" s="270">
        <v>0</v>
      </c>
      <c r="T63" s="39"/>
      <c r="U63" s="221" t="s">
        <v>14</v>
      </c>
      <c r="V63" s="164">
        <v>0</v>
      </c>
      <c r="W63" s="164">
        <v>3.625</v>
      </c>
      <c r="X63" s="356">
        <f>(V64+W64)</f>
        <v>19.03125</v>
      </c>
      <c r="Y63" s="179">
        <v>0</v>
      </c>
      <c r="Z63" s="179">
        <v>5</v>
      </c>
      <c r="AA63" s="356">
        <f>(Y64+Z64)</f>
        <v>11</v>
      </c>
      <c r="AB63" s="179">
        <v>0.875</v>
      </c>
      <c r="AC63" s="357">
        <v>0</v>
      </c>
      <c r="AD63" s="357">
        <v>13</v>
      </c>
      <c r="AE63" s="277">
        <f t="shared" ref="AE63" si="59">AC63+AD63</f>
        <v>13</v>
      </c>
      <c r="AF63" s="11"/>
      <c r="AG63" s="19" t="s">
        <v>21</v>
      </c>
      <c r="AH63" s="7">
        <v>1.73</v>
      </c>
      <c r="AI63" s="8">
        <v>0.04</v>
      </c>
    </row>
    <row r="64" spans="1:35" ht="15.75" x14ac:dyDescent="0.25">
      <c r="A64" s="264"/>
      <c r="B64" s="283" t="s">
        <v>9</v>
      </c>
      <c r="C64" s="266">
        <f>((C63-C60)*1000)</f>
        <v>0</v>
      </c>
      <c r="D64" s="266">
        <f>((D63-D60)*1000)</f>
        <v>1165000</v>
      </c>
      <c r="E64" s="267"/>
      <c r="F64" s="266">
        <f>((F63-F60)*1000)</f>
        <v>0</v>
      </c>
      <c r="G64" s="266">
        <f>((G63-G60)*1000)</f>
        <v>35000</v>
      </c>
      <c r="H64" s="267"/>
      <c r="I64" s="266">
        <f t="shared" ref="I64:Q64" si="60">(I63-I60)</f>
        <v>999800</v>
      </c>
      <c r="J64" s="285">
        <f t="shared" si="60"/>
        <v>0</v>
      </c>
      <c r="K64" s="285">
        <f t="shared" si="60"/>
        <v>14.400000000001455</v>
      </c>
      <c r="L64" s="285">
        <f t="shared" si="60"/>
        <v>14.5</v>
      </c>
      <c r="M64" s="285">
        <f t="shared" si="60"/>
        <v>0</v>
      </c>
      <c r="N64" s="285">
        <f t="shared" si="60"/>
        <v>0.19999999999993179</v>
      </c>
      <c r="O64" s="285">
        <f t="shared" si="60"/>
        <v>0</v>
      </c>
      <c r="P64" s="285">
        <f t="shared" si="60"/>
        <v>0.20000000000004547</v>
      </c>
      <c r="Q64" s="285">
        <f t="shared" si="60"/>
        <v>0</v>
      </c>
      <c r="R64" s="270"/>
      <c r="S64" s="270"/>
      <c r="T64" s="39"/>
      <c r="U64" s="217" t="s">
        <v>16</v>
      </c>
      <c r="V64" s="162">
        <f>(V63*35.195)</f>
        <v>0</v>
      </c>
      <c r="W64" s="162">
        <f>(W63*5.25)</f>
        <v>19.03125</v>
      </c>
      <c r="X64" s="354"/>
      <c r="Y64" s="177">
        <f>(Y63*2.2)</f>
        <v>0</v>
      </c>
      <c r="Z64" s="177">
        <f>(Z63*2.2)</f>
        <v>11</v>
      </c>
      <c r="AA64" s="354"/>
      <c r="AB64" s="177">
        <f>(AB63*0.25)</f>
        <v>0.21875</v>
      </c>
      <c r="AC64" s="358"/>
      <c r="AD64" s="358"/>
      <c r="AE64" s="278"/>
      <c r="AF64" s="11"/>
      <c r="AG64" s="17" t="s">
        <v>23</v>
      </c>
      <c r="AH64" s="5">
        <v>9.8000000000000007</v>
      </c>
      <c r="AI64" s="5">
        <v>8.4</v>
      </c>
    </row>
    <row r="65" spans="1:35" ht="16.5" thickBot="1" x14ac:dyDescent="0.3">
      <c r="A65" s="265"/>
      <c r="B65" s="284"/>
      <c r="C65" s="268"/>
      <c r="D65" s="268"/>
      <c r="E65" s="268"/>
      <c r="F65" s="268"/>
      <c r="G65" s="268"/>
      <c r="H65" s="268"/>
      <c r="I65" s="268"/>
      <c r="J65" s="286"/>
      <c r="K65" s="286"/>
      <c r="L65" s="286"/>
      <c r="M65" s="286"/>
      <c r="N65" s="286"/>
      <c r="O65" s="286"/>
      <c r="P65" s="286"/>
      <c r="Q65" s="286"/>
      <c r="R65" s="271"/>
      <c r="S65" s="271"/>
      <c r="T65" s="39"/>
      <c r="U65" s="218" t="s">
        <v>15</v>
      </c>
      <c r="V65" s="163">
        <f>IF(V64=0,0,(V64)/((C64/1000000)*8.34))</f>
        <v>0</v>
      </c>
      <c r="W65" s="163">
        <f>IF(W64=0,0,(W64)/((D64/1000000)*8.34))</f>
        <v>1.9587334424306047</v>
      </c>
      <c r="X65" s="355"/>
      <c r="Y65" s="178">
        <f>IF(Y64=0,0,(Y64)/((C64/1000000)*8.34))</f>
        <v>0</v>
      </c>
      <c r="Z65" s="178">
        <f>IF(Z64=0,0,(Z64)/((D64/1000000)*8.34))</f>
        <v>1.1321414971027468</v>
      </c>
      <c r="AA65" s="355"/>
      <c r="AB65" s="178">
        <f>IF(AB64=0,0,(AB64)/((D64/1000000)*8.34))</f>
        <v>2.2514177499202353E-2</v>
      </c>
      <c r="AC65" s="178">
        <f>IF(AC63=0,0,(AC63)/((C64/1000000)*8.34))</f>
        <v>0</v>
      </c>
      <c r="AD65" s="178">
        <f>IF(AD63=0,0,(AD63)/((D64/1000000)*8.34))</f>
        <v>1.3379854056668827</v>
      </c>
      <c r="AE65" s="279"/>
      <c r="AF65" s="11"/>
      <c r="AG65" s="18" t="s">
        <v>22</v>
      </c>
      <c r="AH65" s="6">
        <v>7.6</v>
      </c>
      <c r="AI65" s="6">
        <v>7.75</v>
      </c>
    </row>
    <row r="66" spans="1:35" ht="15.75" x14ac:dyDescent="0.25">
      <c r="A66" s="288">
        <v>22</v>
      </c>
      <c r="B66" s="38" t="s">
        <v>7</v>
      </c>
      <c r="C66" s="134">
        <v>147394</v>
      </c>
      <c r="D66" s="2">
        <v>405768</v>
      </c>
      <c r="E66" s="287">
        <f t="shared" ref="E66" si="61">(C67+D67)</f>
        <v>866000</v>
      </c>
      <c r="F66" s="2">
        <v>155788</v>
      </c>
      <c r="G66" s="2">
        <v>124219</v>
      </c>
      <c r="H66" s="287">
        <f>(F67+G67)</f>
        <v>0</v>
      </c>
      <c r="I66" s="2">
        <v>578172000</v>
      </c>
      <c r="J66" s="3">
        <v>4629.8</v>
      </c>
      <c r="K66" s="3">
        <v>42689.7</v>
      </c>
      <c r="L66" s="3">
        <v>37402.300000000003</v>
      </c>
      <c r="M66" s="3">
        <v>390.1</v>
      </c>
      <c r="N66" s="4">
        <v>935.8</v>
      </c>
      <c r="O66" s="4">
        <v>332.3</v>
      </c>
      <c r="P66" s="4">
        <v>694.2</v>
      </c>
      <c r="Q66" s="3">
        <v>225.2</v>
      </c>
      <c r="R66" s="270">
        <v>1.05</v>
      </c>
      <c r="S66" s="270">
        <v>0</v>
      </c>
      <c r="T66" s="39"/>
      <c r="U66" s="221" t="s">
        <v>14</v>
      </c>
      <c r="V66" s="164">
        <v>0</v>
      </c>
      <c r="W66" s="164">
        <v>3</v>
      </c>
      <c r="X66" s="356">
        <f>(V67+W67)</f>
        <v>15.75</v>
      </c>
      <c r="Y66" s="179">
        <v>0</v>
      </c>
      <c r="Z66" s="179">
        <v>4</v>
      </c>
      <c r="AA66" s="356">
        <f>(Y67+Z67)</f>
        <v>8.8000000000000007</v>
      </c>
      <c r="AB66" s="179">
        <v>0.5625</v>
      </c>
      <c r="AC66" s="357">
        <v>0</v>
      </c>
      <c r="AD66" s="357">
        <v>10</v>
      </c>
      <c r="AE66" s="277">
        <f t="shared" ref="AE66" si="62">AC66+AD66</f>
        <v>10</v>
      </c>
      <c r="AF66" s="11"/>
      <c r="AG66" s="19" t="s">
        <v>21</v>
      </c>
      <c r="AH66" s="7">
        <v>1.6</v>
      </c>
      <c r="AI66" s="8">
        <v>3.6999999999999998E-2</v>
      </c>
    </row>
    <row r="67" spans="1:35" ht="15.75" x14ac:dyDescent="0.25">
      <c r="A67" s="264"/>
      <c r="B67" s="283" t="s">
        <v>9</v>
      </c>
      <c r="C67" s="266">
        <f>((C66-C63)*1000)</f>
        <v>0</v>
      </c>
      <c r="D67" s="266">
        <f>((D66-D63)*1000)</f>
        <v>866000</v>
      </c>
      <c r="E67" s="267"/>
      <c r="F67" s="266">
        <f>((F66-F63)*1000)</f>
        <v>0</v>
      </c>
      <c r="G67" s="266">
        <f>((G66-G63)*1000)</f>
        <v>0</v>
      </c>
      <c r="H67" s="267"/>
      <c r="I67" s="266">
        <f t="shared" ref="I67:Q67" si="63">(I66-I63)</f>
        <v>1000800</v>
      </c>
      <c r="J67" s="285">
        <f t="shared" si="63"/>
        <v>0</v>
      </c>
      <c r="K67" s="285">
        <f t="shared" si="63"/>
        <v>10.899999999994179</v>
      </c>
      <c r="L67" s="285">
        <f t="shared" si="63"/>
        <v>10.900000000001455</v>
      </c>
      <c r="M67" s="285">
        <f t="shared" si="63"/>
        <v>0</v>
      </c>
      <c r="N67" s="285">
        <f t="shared" si="63"/>
        <v>0</v>
      </c>
      <c r="O67" s="285">
        <f t="shared" si="63"/>
        <v>0</v>
      </c>
      <c r="P67" s="285">
        <f t="shared" si="63"/>
        <v>0</v>
      </c>
      <c r="Q67" s="285">
        <f t="shared" si="63"/>
        <v>0</v>
      </c>
      <c r="R67" s="270"/>
      <c r="S67" s="270"/>
      <c r="T67" s="39"/>
      <c r="U67" s="217" t="s">
        <v>16</v>
      </c>
      <c r="V67" s="162">
        <f>(V66*35.195)</f>
        <v>0</v>
      </c>
      <c r="W67" s="162">
        <f>(W66*5.25)</f>
        <v>15.75</v>
      </c>
      <c r="X67" s="354"/>
      <c r="Y67" s="177">
        <f>(Y66*2.2)</f>
        <v>0</v>
      </c>
      <c r="Z67" s="177">
        <f>(Z66*2.2)</f>
        <v>8.8000000000000007</v>
      </c>
      <c r="AA67" s="354"/>
      <c r="AB67" s="177">
        <f>(AB66*0.25)</f>
        <v>0.140625</v>
      </c>
      <c r="AC67" s="358"/>
      <c r="AD67" s="358"/>
      <c r="AE67" s="278"/>
      <c r="AF67" s="11"/>
      <c r="AG67" s="17" t="s">
        <v>23</v>
      </c>
      <c r="AH67" s="5">
        <v>9.9</v>
      </c>
      <c r="AI67" s="5">
        <v>8.3000000000000007</v>
      </c>
    </row>
    <row r="68" spans="1:35" ht="16.5" thickBot="1" x14ac:dyDescent="0.3">
      <c r="A68" s="265"/>
      <c r="B68" s="284"/>
      <c r="C68" s="268"/>
      <c r="D68" s="268"/>
      <c r="E68" s="268"/>
      <c r="F68" s="268"/>
      <c r="G68" s="268"/>
      <c r="H68" s="268"/>
      <c r="I68" s="268"/>
      <c r="J68" s="286"/>
      <c r="K68" s="286"/>
      <c r="L68" s="286"/>
      <c r="M68" s="286"/>
      <c r="N68" s="286"/>
      <c r="O68" s="286"/>
      <c r="P68" s="286"/>
      <c r="Q68" s="286"/>
      <c r="R68" s="271"/>
      <c r="S68" s="271"/>
      <c r="T68" s="39"/>
      <c r="U68" s="218" t="s">
        <v>15</v>
      </c>
      <c r="V68" s="163">
        <f>IF(V67=0,0,(V67)/((C67/1000000)*8.34))</f>
        <v>0</v>
      </c>
      <c r="W68" s="163">
        <f>IF(W67=0,0,(W67)/((D67/1000000)*8.34))</f>
        <v>2.1807034741721636</v>
      </c>
      <c r="X68" s="355"/>
      <c r="Y68" s="178">
        <f>IF(Y67=0,0,(Y67)/((C67/1000000)*8.34))</f>
        <v>0</v>
      </c>
      <c r="Z68" s="178">
        <f>IF(Z67=0,0,(Z67)/((D67/1000000)*8.34))</f>
        <v>1.2184247982676215</v>
      </c>
      <c r="AA68" s="355"/>
      <c r="AB68" s="178">
        <f>IF(AB67=0,0,(AB67)/((D67/1000000)*8.34))</f>
        <v>1.9470566733680032E-2</v>
      </c>
      <c r="AC68" s="178">
        <f>IF(AC66=0,0,(AC66)/((C67/1000000)*8.34))</f>
        <v>0</v>
      </c>
      <c r="AD68" s="178">
        <f>IF(AD66=0,0,(AD66)/((D67/1000000)*8.34))</f>
        <v>1.3845736343950243</v>
      </c>
      <c r="AE68" s="279"/>
      <c r="AF68" s="11"/>
      <c r="AG68" s="18" t="s">
        <v>22</v>
      </c>
      <c r="AH68" s="6">
        <v>7.54</v>
      </c>
      <c r="AI68" s="6">
        <v>7.71</v>
      </c>
    </row>
    <row r="69" spans="1:35" ht="15.75" x14ac:dyDescent="0.25">
      <c r="A69" s="288">
        <v>23</v>
      </c>
      <c r="B69" s="38" t="s">
        <v>7</v>
      </c>
      <c r="C69" s="134">
        <v>147394</v>
      </c>
      <c r="D69" s="2">
        <v>406765</v>
      </c>
      <c r="E69" s="287">
        <f t="shared" ref="E69" si="64">(C70+D70)</f>
        <v>997000</v>
      </c>
      <c r="F69" s="2">
        <v>155788</v>
      </c>
      <c r="G69" s="2">
        <v>124254</v>
      </c>
      <c r="H69" s="287">
        <f>(F70+G70)</f>
        <v>35000</v>
      </c>
      <c r="I69" s="2">
        <v>579163500</v>
      </c>
      <c r="J69" s="3">
        <v>4629.8</v>
      </c>
      <c r="K69" s="3">
        <v>42702.1</v>
      </c>
      <c r="L69" s="3">
        <v>37414.699999999997</v>
      </c>
      <c r="M69" s="3">
        <v>390.1</v>
      </c>
      <c r="N69" s="4">
        <v>936.1</v>
      </c>
      <c r="O69" s="4">
        <v>332.3</v>
      </c>
      <c r="P69" s="4">
        <v>694.4</v>
      </c>
      <c r="Q69" s="3">
        <v>225.2</v>
      </c>
      <c r="R69" s="270">
        <v>1.02</v>
      </c>
      <c r="S69" s="270">
        <v>0.25</v>
      </c>
      <c r="T69" s="39"/>
      <c r="U69" s="221" t="s">
        <v>14</v>
      </c>
      <c r="V69" s="164">
        <v>0</v>
      </c>
      <c r="W69" s="164">
        <v>4</v>
      </c>
      <c r="X69" s="356">
        <f>(V70+W70)</f>
        <v>21</v>
      </c>
      <c r="Y69" s="179">
        <v>0</v>
      </c>
      <c r="Z69" s="179">
        <v>4.25</v>
      </c>
      <c r="AA69" s="356">
        <f>(Y70+Z70)</f>
        <v>9.3500000000000014</v>
      </c>
      <c r="AB69" s="179">
        <v>0.75</v>
      </c>
      <c r="AC69" s="357">
        <v>0</v>
      </c>
      <c r="AD69" s="357">
        <v>11</v>
      </c>
      <c r="AE69" s="277">
        <f t="shared" ref="AE69" si="65">AC69+AD69</f>
        <v>11</v>
      </c>
      <c r="AF69" s="11"/>
      <c r="AG69" s="19" t="s">
        <v>21</v>
      </c>
      <c r="AH69" s="7">
        <v>1.54</v>
      </c>
      <c r="AI69" s="8">
        <v>3.6999999999999998E-2</v>
      </c>
    </row>
    <row r="70" spans="1:35" ht="15.75" x14ac:dyDescent="0.25">
      <c r="A70" s="264"/>
      <c r="B70" s="283" t="s">
        <v>9</v>
      </c>
      <c r="C70" s="266">
        <f>((C69-C66)*1000)</f>
        <v>0</v>
      </c>
      <c r="D70" s="266">
        <f>((D69-D66)*1000)</f>
        <v>997000</v>
      </c>
      <c r="E70" s="267"/>
      <c r="F70" s="266">
        <f>((F69-F66)*1000)</f>
        <v>0</v>
      </c>
      <c r="G70" s="266">
        <f>((G69-G66)*1000)</f>
        <v>35000</v>
      </c>
      <c r="H70" s="267"/>
      <c r="I70" s="266">
        <f t="shared" ref="I70:Q70" si="66">(I69-I66)</f>
        <v>991500</v>
      </c>
      <c r="J70" s="285">
        <f t="shared" si="66"/>
        <v>0</v>
      </c>
      <c r="K70" s="285">
        <f t="shared" si="66"/>
        <v>12.400000000001455</v>
      </c>
      <c r="L70" s="285">
        <f t="shared" si="66"/>
        <v>12.399999999994179</v>
      </c>
      <c r="M70" s="285">
        <f t="shared" si="66"/>
        <v>0</v>
      </c>
      <c r="N70" s="285">
        <f t="shared" si="66"/>
        <v>0.30000000000006821</v>
      </c>
      <c r="O70" s="285">
        <f t="shared" si="66"/>
        <v>0</v>
      </c>
      <c r="P70" s="285">
        <f t="shared" si="66"/>
        <v>0.19999999999993179</v>
      </c>
      <c r="Q70" s="285">
        <f t="shared" si="66"/>
        <v>0</v>
      </c>
      <c r="R70" s="270"/>
      <c r="S70" s="270"/>
      <c r="T70" s="39"/>
      <c r="U70" s="217" t="s">
        <v>16</v>
      </c>
      <c r="V70" s="162">
        <f>(V69*35.195)</f>
        <v>0</v>
      </c>
      <c r="W70" s="162">
        <f>(W69*5.25)</f>
        <v>21</v>
      </c>
      <c r="X70" s="354"/>
      <c r="Y70" s="177">
        <f>(Y69*2.2)</f>
        <v>0</v>
      </c>
      <c r="Z70" s="177">
        <f>(Z69*2.2)</f>
        <v>9.3500000000000014</v>
      </c>
      <c r="AA70" s="354"/>
      <c r="AB70" s="177">
        <f>(AB69*0.25)</f>
        <v>0.1875</v>
      </c>
      <c r="AC70" s="358"/>
      <c r="AD70" s="358"/>
      <c r="AE70" s="278"/>
      <c r="AF70" s="11"/>
      <c r="AG70" s="17" t="s">
        <v>23</v>
      </c>
      <c r="AH70" s="5">
        <v>10.6</v>
      </c>
      <c r="AI70" s="5">
        <v>8.6999999999999993</v>
      </c>
    </row>
    <row r="71" spans="1:35" ht="16.5" thickBot="1" x14ac:dyDescent="0.3">
      <c r="A71" s="265"/>
      <c r="B71" s="284"/>
      <c r="C71" s="268"/>
      <c r="D71" s="268"/>
      <c r="E71" s="268"/>
      <c r="F71" s="268"/>
      <c r="G71" s="268"/>
      <c r="H71" s="268"/>
      <c r="I71" s="268"/>
      <c r="J71" s="286"/>
      <c r="K71" s="286"/>
      <c r="L71" s="286"/>
      <c r="M71" s="286"/>
      <c r="N71" s="286"/>
      <c r="O71" s="286"/>
      <c r="P71" s="286"/>
      <c r="Q71" s="286"/>
      <c r="R71" s="271"/>
      <c r="S71" s="271"/>
      <c r="T71" s="39"/>
      <c r="U71" s="218" t="s">
        <v>15</v>
      </c>
      <c r="V71" s="163">
        <f>IF(V70=0,0,(V70)/((C70/1000000)*8.34))</f>
        <v>0</v>
      </c>
      <c r="W71" s="163">
        <f>IF(W70=0,0,(W70)/((D70/1000000)*8.34))</f>
        <v>2.5255622984060091</v>
      </c>
      <c r="X71" s="355"/>
      <c r="Y71" s="178">
        <f>IF(Y70=0,0,(Y70)/((C70/1000000)*8.34))</f>
        <v>0</v>
      </c>
      <c r="Z71" s="178">
        <f>IF(Z70=0,0,(Z70)/((D70/1000000)*8.34))</f>
        <v>1.1244765471474376</v>
      </c>
      <c r="AA71" s="355"/>
      <c r="AB71" s="178">
        <f>IF(AB70=0,0,(AB70)/((D70/1000000)*8.34))</f>
        <v>2.2549663378625084E-2</v>
      </c>
      <c r="AC71" s="178">
        <f>IF(AC69=0,0,(AC69)/((C70/1000000)*8.34))</f>
        <v>0</v>
      </c>
      <c r="AD71" s="178">
        <f>IF(AD69=0,0,(AD69)/((D70/1000000)*8.34))</f>
        <v>1.3229135848793383</v>
      </c>
      <c r="AE71" s="279"/>
      <c r="AF71" s="11"/>
      <c r="AG71" s="18" t="s">
        <v>22</v>
      </c>
      <c r="AH71" s="6">
        <v>7.33</v>
      </c>
      <c r="AI71" s="6">
        <v>7.53</v>
      </c>
    </row>
    <row r="72" spans="1:35" ht="15.75" x14ac:dyDescent="0.25">
      <c r="A72" s="288">
        <v>24</v>
      </c>
      <c r="B72" s="38" t="s">
        <v>7</v>
      </c>
      <c r="C72" s="134">
        <v>147394</v>
      </c>
      <c r="D72" s="2">
        <v>407962</v>
      </c>
      <c r="E72" s="287">
        <f t="shared" ref="E72" si="67">(C73+D73)</f>
        <v>1197000</v>
      </c>
      <c r="F72" s="2">
        <v>155788</v>
      </c>
      <c r="G72" s="2">
        <v>124289</v>
      </c>
      <c r="H72" s="287">
        <f>(F73+G73)</f>
        <v>35000</v>
      </c>
      <c r="I72" s="2">
        <v>580188700</v>
      </c>
      <c r="J72" s="3">
        <v>4629.8</v>
      </c>
      <c r="K72" s="3">
        <v>42717.1</v>
      </c>
      <c r="L72" s="3">
        <v>37429.699999999997</v>
      </c>
      <c r="M72" s="3">
        <v>390.1</v>
      </c>
      <c r="N72" s="4">
        <v>936.4</v>
      </c>
      <c r="O72" s="4">
        <v>332.3</v>
      </c>
      <c r="P72" s="4">
        <v>694.6</v>
      </c>
      <c r="Q72" s="3">
        <v>225.2</v>
      </c>
      <c r="R72" s="270">
        <v>1.05</v>
      </c>
      <c r="S72" s="270">
        <v>0</v>
      </c>
      <c r="T72" s="39"/>
      <c r="U72" s="221" t="s">
        <v>14</v>
      </c>
      <c r="V72" s="164">
        <v>0</v>
      </c>
      <c r="W72" s="164">
        <v>5.375</v>
      </c>
      <c r="X72" s="356">
        <f>(V73+W73)</f>
        <v>28.21875</v>
      </c>
      <c r="Y72" s="179">
        <v>0</v>
      </c>
      <c r="Z72" s="179">
        <v>5.375</v>
      </c>
      <c r="AA72" s="356">
        <f>(Y73+Z73)</f>
        <v>11.825000000000001</v>
      </c>
      <c r="AB72" s="179">
        <v>0.875</v>
      </c>
      <c r="AC72" s="357">
        <v>0</v>
      </c>
      <c r="AD72" s="357">
        <v>13</v>
      </c>
      <c r="AE72" s="277">
        <f t="shared" ref="AE72" si="68">AC72+AD72</f>
        <v>13</v>
      </c>
      <c r="AF72" s="11"/>
      <c r="AG72" s="19" t="s">
        <v>21</v>
      </c>
      <c r="AH72" s="7">
        <v>1.66</v>
      </c>
      <c r="AI72" s="8">
        <v>3.6999999999999998E-2</v>
      </c>
    </row>
    <row r="73" spans="1:35" ht="15.75" x14ac:dyDescent="0.25">
      <c r="A73" s="264"/>
      <c r="B73" s="283" t="s">
        <v>9</v>
      </c>
      <c r="C73" s="266">
        <f>((C72-C69)*1000)</f>
        <v>0</v>
      </c>
      <c r="D73" s="266">
        <f>((D72-D69)*1000)</f>
        <v>1197000</v>
      </c>
      <c r="E73" s="267"/>
      <c r="F73" s="266">
        <f>((F72-F69)*1000)</f>
        <v>0</v>
      </c>
      <c r="G73" s="266">
        <f>((G72-G69)*1000)</f>
        <v>35000</v>
      </c>
      <c r="H73" s="267"/>
      <c r="I73" s="266">
        <f t="shared" ref="I73:Q73" si="69">(I72-I69)</f>
        <v>1025200</v>
      </c>
      <c r="J73" s="285">
        <f t="shared" si="69"/>
        <v>0</v>
      </c>
      <c r="K73" s="285">
        <f t="shared" si="69"/>
        <v>15</v>
      </c>
      <c r="L73" s="285">
        <f t="shared" si="69"/>
        <v>15</v>
      </c>
      <c r="M73" s="285">
        <f t="shared" si="69"/>
        <v>0</v>
      </c>
      <c r="N73" s="285">
        <f t="shared" si="69"/>
        <v>0.29999999999995453</v>
      </c>
      <c r="O73" s="285">
        <f t="shared" si="69"/>
        <v>0</v>
      </c>
      <c r="P73" s="285">
        <f t="shared" si="69"/>
        <v>0.20000000000004547</v>
      </c>
      <c r="Q73" s="285">
        <f t="shared" si="69"/>
        <v>0</v>
      </c>
      <c r="R73" s="270"/>
      <c r="S73" s="270"/>
      <c r="T73" s="39"/>
      <c r="U73" s="217" t="s">
        <v>16</v>
      </c>
      <c r="V73" s="162">
        <f>(V72*35.195)</f>
        <v>0</v>
      </c>
      <c r="W73" s="162">
        <f>(W72*5.25)</f>
        <v>28.21875</v>
      </c>
      <c r="X73" s="354"/>
      <c r="Y73" s="177">
        <f>(Y72*2.2)</f>
        <v>0</v>
      </c>
      <c r="Z73" s="177">
        <f>(Z72*2.2)</f>
        <v>11.825000000000001</v>
      </c>
      <c r="AA73" s="354"/>
      <c r="AB73" s="177">
        <f>(AB72*0.25)</f>
        <v>0.21875</v>
      </c>
      <c r="AC73" s="358"/>
      <c r="AD73" s="358"/>
      <c r="AE73" s="278"/>
      <c r="AF73" s="11"/>
      <c r="AG73" s="17" t="s">
        <v>23</v>
      </c>
      <c r="AH73" s="5">
        <v>8.6999999999999993</v>
      </c>
      <c r="AI73" s="5">
        <v>8.1999999999999993</v>
      </c>
    </row>
    <row r="74" spans="1:35" ht="16.5" thickBot="1" x14ac:dyDescent="0.3">
      <c r="A74" s="265"/>
      <c r="B74" s="284"/>
      <c r="C74" s="268"/>
      <c r="D74" s="268"/>
      <c r="E74" s="267"/>
      <c r="F74" s="268"/>
      <c r="G74" s="268"/>
      <c r="H74" s="267"/>
      <c r="I74" s="268"/>
      <c r="J74" s="286"/>
      <c r="K74" s="286"/>
      <c r="L74" s="286"/>
      <c r="M74" s="286"/>
      <c r="N74" s="286"/>
      <c r="O74" s="286"/>
      <c r="P74" s="286"/>
      <c r="Q74" s="286"/>
      <c r="R74" s="271"/>
      <c r="S74" s="271"/>
      <c r="T74" s="39"/>
      <c r="U74" s="218" t="s">
        <v>15</v>
      </c>
      <c r="V74" s="163">
        <f>IF(V73=0,0,(V73)/((C73/1000000)*8.34))</f>
        <v>0</v>
      </c>
      <c r="W74" s="163">
        <f>IF(W73=0,0,(W73)/((D73/1000000)*8.34))</f>
        <v>2.8266860196053685</v>
      </c>
      <c r="X74" s="355"/>
      <c r="Y74" s="178">
        <f>IF(Y73=0,0,(Y73)/((C73/1000000)*8.34))</f>
        <v>0</v>
      </c>
      <c r="Z74" s="178">
        <f>IF(Z73=0,0,(Z73)/((D73/1000000)*8.34))</f>
        <v>1.1845160463108211</v>
      </c>
      <c r="AA74" s="355"/>
      <c r="AB74" s="178">
        <f>IF(AB73=0,0,(AB73)/((D73/1000000)*8.34))</f>
        <v>2.1912294725623012E-2</v>
      </c>
      <c r="AC74" s="178">
        <f>IF(AC72=0,0,(AC72)/((C73/1000000)*8.34))</f>
        <v>0</v>
      </c>
      <c r="AD74" s="178">
        <f>IF(AD72=0,0,(AD72)/((D73/1000000)*8.34))</f>
        <v>1.3022163722655962</v>
      </c>
      <c r="AE74" s="279"/>
      <c r="AF74" s="11"/>
      <c r="AG74" s="18" t="s">
        <v>22</v>
      </c>
      <c r="AH74" s="6">
        <v>7.36</v>
      </c>
      <c r="AI74" s="6">
        <v>7.63</v>
      </c>
    </row>
    <row r="75" spans="1:35" ht="15.75" x14ac:dyDescent="0.25">
      <c r="A75" s="288">
        <v>25</v>
      </c>
      <c r="B75" s="38" t="s">
        <v>7</v>
      </c>
      <c r="C75" s="134">
        <v>147394</v>
      </c>
      <c r="D75" s="2">
        <v>408659</v>
      </c>
      <c r="E75" s="287">
        <f t="shared" ref="E75" si="70">(C76+D76)</f>
        <v>697000</v>
      </c>
      <c r="F75" s="2">
        <v>155788</v>
      </c>
      <c r="G75" s="2">
        <v>124289</v>
      </c>
      <c r="H75" s="287">
        <f>(F76+G76)</f>
        <v>0</v>
      </c>
      <c r="I75" s="2">
        <v>581195500</v>
      </c>
      <c r="J75" s="3">
        <v>4629.8</v>
      </c>
      <c r="K75" s="3">
        <v>42725.9</v>
      </c>
      <c r="L75" s="3">
        <v>37438.400000000001</v>
      </c>
      <c r="M75" s="3">
        <v>390.1</v>
      </c>
      <c r="N75" s="4">
        <v>936.4</v>
      </c>
      <c r="O75" s="4">
        <v>332.3</v>
      </c>
      <c r="P75" s="4">
        <v>694.6</v>
      </c>
      <c r="Q75" s="3">
        <v>225.2</v>
      </c>
      <c r="R75" s="270">
        <v>1.08</v>
      </c>
      <c r="S75" s="270">
        <v>0</v>
      </c>
      <c r="T75" s="39"/>
      <c r="U75" s="221" t="s">
        <v>14</v>
      </c>
      <c r="V75" s="164">
        <v>0</v>
      </c>
      <c r="W75" s="164">
        <v>2.5</v>
      </c>
      <c r="X75" s="356">
        <f>(V76+W76)</f>
        <v>13.125</v>
      </c>
      <c r="Y75" s="179">
        <v>0</v>
      </c>
      <c r="Z75" s="179">
        <v>3.5</v>
      </c>
      <c r="AA75" s="356">
        <f>(Y76+Z76)</f>
        <v>7.7000000000000011</v>
      </c>
      <c r="AB75" s="179">
        <v>0.5</v>
      </c>
      <c r="AC75" s="357">
        <v>0</v>
      </c>
      <c r="AD75" s="357">
        <v>8</v>
      </c>
      <c r="AE75" s="277">
        <f t="shared" ref="AE75" si="71">AC75+AD75</f>
        <v>8</v>
      </c>
      <c r="AF75" s="11"/>
      <c r="AG75" s="19" t="s">
        <v>21</v>
      </c>
      <c r="AH75" s="7">
        <v>1.86</v>
      </c>
      <c r="AI75" s="8">
        <v>0.04</v>
      </c>
    </row>
    <row r="76" spans="1:35" ht="15.75" x14ac:dyDescent="0.25">
      <c r="A76" s="264"/>
      <c r="B76" s="283" t="s">
        <v>9</v>
      </c>
      <c r="C76" s="266">
        <f>((C75-C72)*1000)</f>
        <v>0</v>
      </c>
      <c r="D76" s="266">
        <f>((D75-D72)*1000)</f>
        <v>697000</v>
      </c>
      <c r="E76" s="267"/>
      <c r="F76" s="266">
        <f>((F75-F72)*1000)</f>
        <v>0</v>
      </c>
      <c r="G76" s="266">
        <f>((G75-G72)*1000)</f>
        <v>0</v>
      </c>
      <c r="H76" s="267"/>
      <c r="I76" s="266">
        <f t="shared" ref="I76:Q76" si="72">(I75-I72)</f>
        <v>1006800</v>
      </c>
      <c r="J76" s="285">
        <f t="shared" si="72"/>
        <v>0</v>
      </c>
      <c r="K76" s="285">
        <f t="shared" si="72"/>
        <v>8.8000000000029104</v>
      </c>
      <c r="L76" s="285">
        <f t="shared" si="72"/>
        <v>8.7000000000043656</v>
      </c>
      <c r="M76" s="285">
        <f t="shared" si="72"/>
        <v>0</v>
      </c>
      <c r="N76" s="285">
        <f t="shared" si="72"/>
        <v>0</v>
      </c>
      <c r="O76" s="285">
        <f t="shared" si="72"/>
        <v>0</v>
      </c>
      <c r="P76" s="285">
        <f t="shared" si="72"/>
        <v>0</v>
      </c>
      <c r="Q76" s="285">
        <f t="shared" si="72"/>
        <v>0</v>
      </c>
      <c r="R76" s="270"/>
      <c r="S76" s="270"/>
      <c r="T76" s="39"/>
      <c r="U76" s="217" t="s">
        <v>16</v>
      </c>
      <c r="V76" s="162">
        <f>(V75*35.195)</f>
        <v>0</v>
      </c>
      <c r="W76" s="162">
        <f>(W75*5.25)</f>
        <v>13.125</v>
      </c>
      <c r="X76" s="354"/>
      <c r="Y76" s="177">
        <f>(Y75*2.2)</f>
        <v>0</v>
      </c>
      <c r="Z76" s="177">
        <f>(Z75*2.2)</f>
        <v>7.7000000000000011</v>
      </c>
      <c r="AA76" s="354"/>
      <c r="AB76" s="177">
        <f>(AB75*0.25)</f>
        <v>0.125</v>
      </c>
      <c r="AC76" s="358"/>
      <c r="AD76" s="358"/>
      <c r="AE76" s="278"/>
      <c r="AF76" s="11"/>
      <c r="AG76" s="17" t="s">
        <v>23</v>
      </c>
      <c r="AH76" s="5">
        <v>8</v>
      </c>
      <c r="AI76" s="5">
        <v>8.4</v>
      </c>
    </row>
    <row r="77" spans="1:35" ht="16.5" thickBot="1" x14ac:dyDescent="0.3">
      <c r="A77" s="265"/>
      <c r="B77" s="284"/>
      <c r="C77" s="268"/>
      <c r="D77" s="268"/>
      <c r="E77" s="268"/>
      <c r="F77" s="268"/>
      <c r="G77" s="268"/>
      <c r="H77" s="268"/>
      <c r="I77" s="268"/>
      <c r="J77" s="286"/>
      <c r="K77" s="286"/>
      <c r="L77" s="286"/>
      <c r="M77" s="286"/>
      <c r="N77" s="286"/>
      <c r="O77" s="286"/>
      <c r="P77" s="286"/>
      <c r="Q77" s="286"/>
      <c r="R77" s="271"/>
      <c r="S77" s="271"/>
      <c r="T77" s="39"/>
      <c r="U77" s="218" t="s">
        <v>15</v>
      </c>
      <c r="V77" s="163">
        <f>IF(V76=0,0,(V76)/((C76/1000000)*8.34))</f>
        <v>0</v>
      </c>
      <c r="W77" s="163">
        <f>IF(W76=0,0,(W76)/((D76/1000000)*8.34))</f>
        <v>2.2578780591022163</v>
      </c>
      <c r="X77" s="355"/>
      <c r="Y77" s="178">
        <f>IF(Y76=0,0,(Y76)/((C76/1000000)*8.34))</f>
        <v>0</v>
      </c>
      <c r="Z77" s="178">
        <f>IF(Z76=0,0,(Z76)/((D76/1000000)*8.34))</f>
        <v>1.3246217946733003</v>
      </c>
      <c r="AA77" s="355"/>
      <c r="AB77" s="178">
        <f>IF(AB76=0,0,(AB76)/((D76/1000000)*8.34))</f>
        <v>2.1503600562878249E-2</v>
      </c>
      <c r="AC77" s="178">
        <f>IF(AC75=0,0,(AC75)/((C76/1000000)*8.34))</f>
        <v>0</v>
      </c>
      <c r="AD77" s="178">
        <f>IF(AD75=0,0,(AD75)/((D76/1000000)*8.34))</f>
        <v>1.3762304360242079</v>
      </c>
      <c r="AE77" s="279"/>
      <c r="AF77" s="11"/>
      <c r="AG77" s="18" t="s">
        <v>22</v>
      </c>
      <c r="AH77" s="6">
        <v>7.33</v>
      </c>
      <c r="AI77" s="6">
        <v>7.66</v>
      </c>
    </row>
    <row r="78" spans="1:35" ht="15.75" x14ac:dyDescent="0.25">
      <c r="A78" s="288">
        <v>26</v>
      </c>
      <c r="B78" s="38" t="s">
        <v>7</v>
      </c>
      <c r="C78" s="134">
        <v>147394</v>
      </c>
      <c r="D78" s="2">
        <v>409745</v>
      </c>
      <c r="E78" s="287">
        <f t="shared" ref="E78" si="73">(C79+D79)</f>
        <v>1086000</v>
      </c>
      <c r="F78" s="2">
        <v>155788</v>
      </c>
      <c r="G78" s="2">
        <v>124324</v>
      </c>
      <c r="H78" s="287">
        <f>(F79+G79)</f>
        <v>35000</v>
      </c>
      <c r="I78" s="2">
        <v>582076100</v>
      </c>
      <c r="J78" s="3">
        <v>4629.8</v>
      </c>
      <c r="K78" s="3">
        <v>42739.3</v>
      </c>
      <c r="L78" s="3">
        <v>37451.9</v>
      </c>
      <c r="M78" s="3">
        <v>390.1</v>
      </c>
      <c r="N78" s="4">
        <v>936.7</v>
      </c>
      <c r="O78" s="4">
        <v>332.3</v>
      </c>
      <c r="P78" s="4">
        <v>694.8</v>
      </c>
      <c r="Q78" s="3">
        <v>225.2</v>
      </c>
      <c r="R78" s="270">
        <v>1.03</v>
      </c>
      <c r="S78" s="362">
        <v>0</v>
      </c>
      <c r="T78" s="39"/>
      <c r="U78" s="221" t="s">
        <v>14</v>
      </c>
      <c r="V78" s="164">
        <v>0</v>
      </c>
      <c r="W78" s="164">
        <v>4.25</v>
      </c>
      <c r="X78" s="356">
        <f>(V79+W79)</f>
        <v>22.3125</v>
      </c>
      <c r="Y78" s="179">
        <v>0</v>
      </c>
      <c r="Z78" s="179">
        <v>4.625</v>
      </c>
      <c r="AA78" s="356">
        <f>(Y79+Z79)</f>
        <v>10.175000000000001</v>
      </c>
      <c r="AB78" s="179">
        <v>0.75</v>
      </c>
      <c r="AC78" s="357">
        <v>0</v>
      </c>
      <c r="AD78" s="357">
        <v>12</v>
      </c>
      <c r="AE78" s="277">
        <f t="shared" ref="AE78" si="74">AC78+AD78</f>
        <v>12</v>
      </c>
      <c r="AF78" s="11"/>
      <c r="AG78" s="19" t="s">
        <v>21</v>
      </c>
      <c r="AH78" s="7">
        <v>1.41</v>
      </c>
      <c r="AI78" s="8">
        <v>5.0999999999999997E-2</v>
      </c>
    </row>
    <row r="79" spans="1:35" ht="15.75" x14ac:dyDescent="0.25">
      <c r="A79" s="264"/>
      <c r="B79" s="283" t="s">
        <v>9</v>
      </c>
      <c r="C79" s="266">
        <f>((C78-C75)*1000)</f>
        <v>0</v>
      </c>
      <c r="D79" s="266">
        <f>((D78-D75)*1000)</f>
        <v>1086000</v>
      </c>
      <c r="E79" s="267"/>
      <c r="F79" s="266">
        <f>((F78-F75)*1000)</f>
        <v>0</v>
      </c>
      <c r="G79" s="266">
        <f>((G78-G75)*1000)</f>
        <v>35000</v>
      </c>
      <c r="H79" s="267"/>
      <c r="I79" s="266">
        <f t="shared" ref="I79:Q79" si="75">(I78-I75)</f>
        <v>880600</v>
      </c>
      <c r="J79" s="285">
        <f t="shared" si="75"/>
        <v>0</v>
      </c>
      <c r="K79" s="285">
        <f t="shared" si="75"/>
        <v>13.400000000001455</v>
      </c>
      <c r="L79" s="285">
        <f t="shared" si="75"/>
        <v>13.5</v>
      </c>
      <c r="M79" s="285">
        <f t="shared" si="75"/>
        <v>0</v>
      </c>
      <c r="N79" s="285">
        <f t="shared" si="75"/>
        <v>0.30000000000006821</v>
      </c>
      <c r="O79" s="285">
        <f t="shared" si="75"/>
        <v>0</v>
      </c>
      <c r="P79" s="285">
        <f t="shared" si="75"/>
        <v>0.19999999999993179</v>
      </c>
      <c r="Q79" s="285">
        <f t="shared" si="75"/>
        <v>0</v>
      </c>
      <c r="R79" s="270"/>
      <c r="S79" s="270"/>
      <c r="T79" s="39"/>
      <c r="U79" s="217" t="s">
        <v>16</v>
      </c>
      <c r="V79" s="162">
        <f>(V78*35.195)</f>
        <v>0</v>
      </c>
      <c r="W79" s="162">
        <f>(W78*5.25)</f>
        <v>22.3125</v>
      </c>
      <c r="X79" s="354"/>
      <c r="Y79" s="177">
        <f>(Y78*2.2)</f>
        <v>0</v>
      </c>
      <c r="Z79" s="177">
        <f>(Z78*2.2)</f>
        <v>10.175000000000001</v>
      </c>
      <c r="AA79" s="354"/>
      <c r="AB79" s="177">
        <f>(AB78*0.25)</f>
        <v>0.1875</v>
      </c>
      <c r="AC79" s="358"/>
      <c r="AD79" s="358"/>
      <c r="AE79" s="278"/>
      <c r="AF79" s="11"/>
      <c r="AG79" s="17" t="s">
        <v>23</v>
      </c>
      <c r="AH79" s="5">
        <v>11.2</v>
      </c>
      <c r="AI79" s="5">
        <v>9.3000000000000007</v>
      </c>
    </row>
    <row r="80" spans="1:35" ht="16.5" thickBot="1" x14ac:dyDescent="0.3">
      <c r="A80" s="360"/>
      <c r="B80" s="361"/>
      <c r="C80" s="267"/>
      <c r="D80" s="267"/>
      <c r="E80" s="267"/>
      <c r="F80" s="267"/>
      <c r="G80" s="267"/>
      <c r="H80" s="267"/>
      <c r="I80" s="267"/>
      <c r="J80" s="359"/>
      <c r="K80" s="359"/>
      <c r="L80" s="359"/>
      <c r="M80" s="359"/>
      <c r="N80" s="359"/>
      <c r="O80" s="359"/>
      <c r="P80" s="359"/>
      <c r="Q80" s="359"/>
      <c r="R80" s="270"/>
      <c r="S80" s="271"/>
      <c r="T80" s="39"/>
      <c r="U80" s="243" t="s">
        <v>15</v>
      </c>
      <c r="V80" s="248">
        <f>IF(V79=0,0,(V79)/((C79/1000000)*8.34))</f>
        <v>0</v>
      </c>
      <c r="W80" s="248">
        <f>IF(W79=0,0,(W79)/((D79/1000000)*8.34))</f>
        <v>2.4634988142083016</v>
      </c>
      <c r="X80" s="354"/>
      <c r="Y80" s="249">
        <f>IF(Y79=0,0,(Y79)/((C79/1000000)*8.34))</f>
        <v>0</v>
      </c>
      <c r="Z80" s="249">
        <f>IF(Z79=0,0,(Z79)/((D79/1000000)*8.34))</f>
        <v>1.1234106637342061</v>
      </c>
      <c r="AA80" s="354"/>
      <c r="AB80" s="249">
        <f>IF(AB79=0,0,(AB79)/((D79/1000000)*8.34))</f>
        <v>2.0701670707632788E-2</v>
      </c>
      <c r="AC80" s="249">
        <f>IF(AC78=0,0,(AC78)/((C79/1000000)*8.34))</f>
        <v>0</v>
      </c>
      <c r="AD80" s="249">
        <f>IF(AD78=0,0,(AD78)/((D79/1000000)*8.34))</f>
        <v>1.3249069252884984</v>
      </c>
      <c r="AE80" s="279"/>
      <c r="AF80" s="11"/>
      <c r="AG80" s="18" t="s">
        <v>22</v>
      </c>
      <c r="AH80" s="6">
        <v>7.41</v>
      </c>
      <c r="AI80" s="6">
        <v>7.73</v>
      </c>
    </row>
    <row r="81" spans="1:35" ht="15.75" x14ac:dyDescent="0.25">
      <c r="A81" s="363">
        <v>27</v>
      </c>
      <c r="B81" s="153" t="s">
        <v>7</v>
      </c>
      <c r="C81" s="210">
        <v>147394</v>
      </c>
      <c r="D81" s="211">
        <v>410654</v>
      </c>
      <c r="E81" s="287">
        <f t="shared" ref="E81:E87" si="76">(C82+D82)</f>
        <v>909000</v>
      </c>
      <c r="F81" s="211">
        <v>155788</v>
      </c>
      <c r="G81" s="211">
        <v>124359</v>
      </c>
      <c r="H81" s="287">
        <f t="shared" ref="H81" si="77">(F82+G82)</f>
        <v>35000</v>
      </c>
      <c r="I81" s="211">
        <v>583071800</v>
      </c>
      <c r="J81" s="212">
        <v>4629.8</v>
      </c>
      <c r="K81" s="212">
        <v>42750.7</v>
      </c>
      <c r="L81" s="212">
        <v>37463.300000000003</v>
      </c>
      <c r="M81" s="212">
        <v>390.1</v>
      </c>
      <c r="N81" s="213">
        <v>937</v>
      </c>
      <c r="O81" s="213">
        <v>332.3</v>
      </c>
      <c r="P81" s="213">
        <v>695</v>
      </c>
      <c r="Q81" s="212">
        <v>225.2</v>
      </c>
      <c r="R81" s="369">
        <v>1.06</v>
      </c>
      <c r="S81" s="368">
        <v>0</v>
      </c>
      <c r="T81" s="39"/>
      <c r="U81" s="221" t="s">
        <v>14</v>
      </c>
      <c r="V81" s="253">
        <v>0</v>
      </c>
      <c r="W81" s="253">
        <v>3.625</v>
      </c>
      <c r="X81" s="356">
        <f>(V82+W82)</f>
        <v>19.03125</v>
      </c>
      <c r="Y81" s="254">
        <v>0</v>
      </c>
      <c r="Z81" s="254">
        <v>3.75</v>
      </c>
      <c r="AA81" s="356">
        <f>(Y82+Z82)</f>
        <v>8.25</v>
      </c>
      <c r="AB81" s="254">
        <v>0.625</v>
      </c>
      <c r="AC81" s="357">
        <v>0</v>
      </c>
      <c r="AD81" s="357">
        <v>10</v>
      </c>
      <c r="AE81" s="277">
        <f t="shared" ref="AE81" si="78">AC81+AD81</f>
        <v>10</v>
      </c>
      <c r="AF81" s="11"/>
      <c r="AG81" s="19" t="s">
        <v>21</v>
      </c>
      <c r="AH81" s="7">
        <v>1.43</v>
      </c>
      <c r="AI81" s="8">
        <v>3.9E-2</v>
      </c>
    </row>
    <row r="82" spans="1:35" ht="15.75" x14ac:dyDescent="0.25">
      <c r="A82" s="364"/>
      <c r="B82" s="283" t="s">
        <v>9</v>
      </c>
      <c r="C82" s="266">
        <f>((C81-C78)*1000)</f>
        <v>0</v>
      </c>
      <c r="D82" s="266">
        <f>((D81-D78)*1000)</f>
        <v>909000</v>
      </c>
      <c r="E82" s="267"/>
      <c r="F82" s="266">
        <f>((F81-F78)*1000)</f>
        <v>0</v>
      </c>
      <c r="G82" s="266">
        <f>((G81-G78)*1000)</f>
        <v>35000</v>
      </c>
      <c r="H82" s="267"/>
      <c r="I82" s="266">
        <f t="shared" ref="I82:Q82" si="79">(I81-I78)</f>
        <v>995700</v>
      </c>
      <c r="J82" s="285">
        <f t="shared" si="79"/>
        <v>0</v>
      </c>
      <c r="K82" s="285">
        <f t="shared" si="79"/>
        <v>11.399999999994179</v>
      </c>
      <c r="L82" s="285">
        <f t="shared" si="79"/>
        <v>11.400000000001455</v>
      </c>
      <c r="M82" s="285">
        <f t="shared" si="79"/>
        <v>0</v>
      </c>
      <c r="N82" s="285">
        <f t="shared" si="79"/>
        <v>0.29999999999995453</v>
      </c>
      <c r="O82" s="285">
        <f t="shared" si="79"/>
        <v>0</v>
      </c>
      <c r="P82" s="285">
        <f t="shared" si="79"/>
        <v>0.20000000000004547</v>
      </c>
      <c r="Q82" s="285">
        <f t="shared" si="79"/>
        <v>0</v>
      </c>
      <c r="R82" s="370"/>
      <c r="S82" s="272"/>
      <c r="T82" s="39"/>
      <c r="U82" s="242" t="s">
        <v>16</v>
      </c>
      <c r="V82" s="162">
        <f>(V81*35.195)</f>
        <v>0</v>
      </c>
      <c r="W82" s="162">
        <f>(W81*5.25)</f>
        <v>19.03125</v>
      </c>
      <c r="X82" s="354"/>
      <c r="Y82" s="177">
        <f>(Y81*2.2)</f>
        <v>0</v>
      </c>
      <c r="Z82" s="177">
        <f>(Z81*2.2)</f>
        <v>8.25</v>
      </c>
      <c r="AA82" s="354"/>
      <c r="AB82" s="177">
        <f>(AB81*0.25)</f>
        <v>0.15625</v>
      </c>
      <c r="AC82" s="358"/>
      <c r="AD82" s="358"/>
      <c r="AE82" s="278"/>
      <c r="AF82" s="11"/>
      <c r="AG82" s="17" t="s">
        <v>23</v>
      </c>
      <c r="AH82" s="5">
        <v>7.5</v>
      </c>
      <c r="AI82" s="5">
        <v>9.9</v>
      </c>
    </row>
    <row r="83" spans="1:35" ht="16.5" thickBot="1" x14ac:dyDescent="0.3">
      <c r="A83" s="365"/>
      <c r="B83" s="284"/>
      <c r="C83" s="268"/>
      <c r="D83" s="268"/>
      <c r="E83" s="267"/>
      <c r="F83" s="268"/>
      <c r="G83" s="268"/>
      <c r="H83" s="267"/>
      <c r="I83" s="268"/>
      <c r="J83" s="286"/>
      <c r="K83" s="286"/>
      <c r="L83" s="286"/>
      <c r="M83" s="286"/>
      <c r="N83" s="286"/>
      <c r="O83" s="286"/>
      <c r="P83" s="286"/>
      <c r="Q83" s="286"/>
      <c r="R83" s="371"/>
      <c r="S83" s="273"/>
      <c r="T83" s="39"/>
      <c r="U83" s="243" t="s">
        <v>15</v>
      </c>
      <c r="V83" s="163">
        <f>IF(V82=0,0,(V82)/((C82/1000000)*8.34))</f>
        <v>0</v>
      </c>
      <c r="W83" s="163">
        <f>IF(W82=0,0,(W82)/((D82/1000000)*8.34))</f>
        <v>2.5103679432691473</v>
      </c>
      <c r="X83" s="355"/>
      <c r="Y83" s="178">
        <f>IF(Y82=0,0,(Y82)/((C82/1000000)*8.34))</f>
        <v>0</v>
      </c>
      <c r="Z83" s="178">
        <f>IF(Z82=0,0,(Z82)/((D82/1000000)*8.34))</f>
        <v>1.0882383202349013</v>
      </c>
      <c r="AA83" s="355"/>
      <c r="AB83" s="178">
        <f>IF(AB82=0,0,(AB82)/((D82/1000000)*8.34))</f>
        <v>2.0610574246873129E-2</v>
      </c>
      <c r="AC83" s="178">
        <f>IF(AC81=0,0,(AC81)/((C82/1000000)*8.34))</f>
        <v>0</v>
      </c>
      <c r="AD83" s="255">
        <f>IF(AD81=0,0,(AD81)/((D82/1000000)*8.34))</f>
        <v>1.3190767517998803</v>
      </c>
      <c r="AE83" s="279"/>
      <c r="AF83" s="11"/>
      <c r="AG83" s="18" t="s">
        <v>22</v>
      </c>
      <c r="AH83" s="6">
        <v>7.52</v>
      </c>
      <c r="AI83" s="6">
        <v>7.62</v>
      </c>
    </row>
    <row r="84" spans="1:35" ht="15.75" x14ac:dyDescent="0.25">
      <c r="A84" s="281">
        <v>28</v>
      </c>
      <c r="B84" s="250" t="s">
        <v>7</v>
      </c>
      <c r="C84" s="245">
        <v>147394</v>
      </c>
      <c r="D84" s="245">
        <v>411363</v>
      </c>
      <c r="E84" s="287">
        <f t="shared" si="76"/>
        <v>709000</v>
      </c>
      <c r="F84" s="245">
        <v>155788</v>
      </c>
      <c r="G84" s="245">
        <v>124359</v>
      </c>
      <c r="H84" s="287">
        <f t="shared" ref="H84" si="80">(F85+G85)</f>
        <v>0</v>
      </c>
      <c r="I84" s="245">
        <v>583956800</v>
      </c>
      <c r="J84" s="247">
        <v>4629.8</v>
      </c>
      <c r="K84" s="247">
        <v>42759.8</v>
      </c>
      <c r="L84" s="247">
        <v>37472.400000000001</v>
      </c>
      <c r="M84" s="247">
        <v>390.1</v>
      </c>
      <c r="N84" s="247">
        <v>937</v>
      </c>
      <c r="O84" s="247">
        <v>332.3</v>
      </c>
      <c r="P84" s="247">
        <v>695</v>
      </c>
      <c r="Q84" s="247">
        <v>225.2</v>
      </c>
      <c r="R84" s="349">
        <v>1.01</v>
      </c>
      <c r="S84" s="349">
        <v>0.25</v>
      </c>
      <c r="T84" s="251"/>
      <c r="U84" s="221" t="s">
        <v>14</v>
      </c>
      <c r="V84" s="256">
        <v>0</v>
      </c>
      <c r="W84" s="256">
        <v>2.5</v>
      </c>
      <c r="X84" s="356">
        <f>(V85+W85)</f>
        <v>13.125</v>
      </c>
      <c r="Y84" s="256">
        <v>0</v>
      </c>
      <c r="Z84" s="256">
        <v>2.875</v>
      </c>
      <c r="AA84" s="356">
        <f>(Y85+Z85)</f>
        <v>6.3250000000000002</v>
      </c>
      <c r="AB84" s="256">
        <v>0.5</v>
      </c>
      <c r="AC84" s="357">
        <v>0</v>
      </c>
      <c r="AD84" s="357">
        <v>8</v>
      </c>
      <c r="AE84" s="277">
        <f>AC84+AD84</f>
        <v>8</v>
      </c>
      <c r="AF84" s="252"/>
      <c r="AG84" s="19" t="s">
        <v>21</v>
      </c>
      <c r="AH84" s="7">
        <v>1.1399999999999999</v>
      </c>
      <c r="AI84" s="7">
        <v>4.4999999999999998E-2</v>
      </c>
    </row>
    <row r="85" spans="1:35" ht="15.75" x14ac:dyDescent="0.25">
      <c r="A85" s="264"/>
      <c r="B85" s="283" t="s">
        <v>9</v>
      </c>
      <c r="C85" s="266">
        <f>((C84-C81)*1000)</f>
        <v>0</v>
      </c>
      <c r="D85" s="266">
        <f>((D84-D81)*1000)</f>
        <v>709000</v>
      </c>
      <c r="E85" s="267"/>
      <c r="F85" s="266">
        <f>((F84-F81)*1000)</f>
        <v>0</v>
      </c>
      <c r="G85" s="266">
        <f>((G84-G81)*1000)</f>
        <v>0</v>
      </c>
      <c r="H85" s="267"/>
      <c r="I85" s="266">
        <f t="shared" ref="I85:Q85" si="81">(I84-I81)</f>
        <v>885000</v>
      </c>
      <c r="J85" s="266">
        <f t="shared" si="81"/>
        <v>0</v>
      </c>
      <c r="K85" s="285">
        <f t="shared" si="81"/>
        <v>9.1000000000058208</v>
      </c>
      <c r="L85" s="285">
        <f t="shared" si="81"/>
        <v>9.0999999999985448</v>
      </c>
      <c r="M85" s="266">
        <f t="shared" si="81"/>
        <v>0</v>
      </c>
      <c r="N85" s="266">
        <f t="shared" si="81"/>
        <v>0</v>
      </c>
      <c r="O85" s="266">
        <f t="shared" si="81"/>
        <v>0</v>
      </c>
      <c r="P85" s="266">
        <f t="shared" si="81"/>
        <v>0</v>
      </c>
      <c r="Q85" s="266">
        <f t="shared" si="81"/>
        <v>0</v>
      </c>
      <c r="R85" s="272"/>
      <c r="S85" s="272"/>
      <c r="T85" s="251"/>
      <c r="U85" s="242" t="s">
        <v>16</v>
      </c>
      <c r="V85" s="162">
        <f>(V84*35.195)</f>
        <v>0</v>
      </c>
      <c r="W85" s="162">
        <f>(W84*5.25)</f>
        <v>13.125</v>
      </c>
      <c r="X85" s="354"/>
      <c r="Y85" s="162">
        <f t="shared" ref="Y85" si="82">(Y84*35.195)</f>
        <v>0</v>
      </c>
      <c r="Z85" s="162">
        <f>(Z84*2.2)</f>
        <v>6.3250000000000002</v>
      </c>
      <c r="AA85" s="354"/>
      <c r="AB85" s="177">
        <f>(AB84*0.25)</f>
        <v>0.125</v>
      </c>
      <c r="AC85" s="358"/>
      <c r="AD85" s="358"/>
      <c r="AE85" s="278"/>
      <c r="AF85" s="252"/>
      <c r="AG85" s="17" t="s">
        <v>23</v>
      </c>
      <c r="AH85" s="9">
        <v>8.8000000000000007</v>
      </c>
      <c r="AI85" s="9">
        <v>8.6999999999999993</v>
      </c>
    </row>
    <row r="86" spans="1:35" ht="16.5" thickBot="1" x14ac:dyDescent="0.3">
      <c r="A86" s="265"/>
      <c r="B86" s="284"/>
      <c r="C86" s="268"/>
      <c r="D86" s="268"/>
      <c r="E86" s="267"/>
      <c r="F86" s="268"/>
      <c r="G86" s="268"/>
      <c r="H86" s="267"/>
      <c r="I86" s="268"/>
      <c r="J86" s="268"/>
      <c r="K86" s="286"/>
      <c r="L86" s="286"/>
      <c r="M86" s="268"/>
      <c r="N86" s="268"/>
      <c r="O86" s="268"/>
      <c r="P86" s="268"/>
      <c r="Q86" s="268"/>
      <c r="R86" s="273"/>
      <c r="S86" s="273"/>
      <c r="T86" s="251"/>
      <c r="U86" s="243" t="s">
        <v>15</v>
      </c>
      <c r="V86" s="178">
        <f>IF(V85=0,0,(V85)/((#REF!/1000000)*8.34))</f>
        <v>0</v>
      </c>
      <c r="W86" s="178">
        <f>IF(W85=0,0,(W85)/((D85/1000000)*8.34))</f>
        <v>2.2196629156477359</v>
      </c>
      <c r="X86" s="355"/>
      <c r="Y86" s="178">
        <f t="shared" ref="Y86:Z86" si="83">IF(Y85=0,0,(Y85)/((C85/1000000)*8.34))</f>
        <v>0</v>
      </c>
      <c r="Z86" s="178">
        <f t="shared" si="83"/>
        <v>1.0696661288740517</v>
      </c>
      <c r="AA86" s="355"/>
      <c r="AB86" s="178">
        <f>IF(AB85=0,0,(AB85)/((D85/1000000)*8.34))</f>
        <v>2.1139646815692723E-2</v>
      </c>
      <c r="AC86" s="178">
        <f>IF(AC84=0,0,(AC84)/((C85/1000000)*8.34))</f>
        <v>0</v>
      </c>
      <c r="AD86" s="255">
        <f>IF(AD84=0,0,(AD84)/((D85/1000000)*8.34))</f>
        <v>1.3529373962043343</v>
      </c>
      <c r="AE86" s="279"/>
      <c r="AF86" s="252"/>
      <c r="AG86" s="18" t="s">
        <v>22</v>
      </c>
      <c r="AH86" s="6">
        <v>7.54</v>
      </c>
      <c r="AI86" s="6">
        <v>7.69</v>
      </c>
    </row>
    <row r="87" spans="1:35" ht="15.75" x14ac:dyDescent="0.25">
      <c r="A87" s="373">
        <v>29</v>
      </c>
      <c r="B87" s="250" t="s">
        <v>7</v>
      </c>
      <c r="C87" s="245">
        <v>147394</v>
      </c>
      <c r="D87" s="246">
        <v>412469</v>
      </c>
      <c r="E87" s="287">
        <f t="shared" si="76"/>
        <v>1106000</v>
      </c>
      <c r="F87" s="245">
        <v>155788</v>
      </c>
      <c r="G87" s="245">
        <v>124395</v>
      </c>
      <c r="H87" s="287">
        <f t="shared" ref="H87" si="84">(F88+G88)</f>
        <v>36000</v>
      </c>
      <c r="I87" s="245">
        <v>584960500</v>
      </c>
      <c r="J87" s="247">
        <v>4629.8</v>
      </c>
      <c r="K87" s="247">
        <v>42773.7</v>
      </c>
      <c r="L87" s="247">
        <v>37486.300000000003</v>
      </c>
      <c r="M87" s="247">
        <v>390.1</v>
      </c>
      <c r="N87" s="247">
        <v>937.2</v>
      </c>
      <c r="O87" s="247">
        <v>332.3</v>
      </c>
      <c r="P87" s="247">
        <v>695.2</v>
      </c>
      <c r="Q87" s="247">
        <v>225.2</v>
      </c>
      <c r="R87" s="368">
        <v>1</v>
      </c>
      <c r="S87" s="368">
        <v>0.33</v>
      </c>
      <c r="T87" s="39"/>
      <c r="U87" s="221" t="s">
        <v>14</v>
      </c>
      <c r="V87" s="244">
        <v>0</v>
      </c>
      <c r="W87" s="256">
        <v>5</v>
      </c>
      <c r="X87" s="354">
        <f>(V88+W88)</f>
        <v>26.25</v>
      </c>
      <c r="Y87" s="256">
        <v>0</v>
      </c>
      <c r="Z87" s="256">
        <v>4.6875</v>
      </c>
      <c r="AA87" s="354">
        <f>(Y88+Z88)</f>
        <v>10.3125</v>
      </c>
      <c r="AB87" s="256">
        <v>0.75</v>
      </c>
      <c r="AC87" s="357">
        <v>0</v>
      </c>
      <c r="AD87" s="357">
        <v>12</v>
      </c>
      <c r="AE87" s="277">
        <f t="shared" ref="AE87" si="85">AC87+AD87</f>
        <v>12</v>
      </c>
      <c r="AF87" s="11"/>
      <c r="AG87" s="19" t="s">
        <v>21</v>
      </c>
      <c r="AH87" s="214">
        <v>1.1599999999999999</v>
      </c>
      <c r="AI87" s="215">
        <v>4.9000000000000002E-2</v>
      </c>
    </row>
    <row r="88" spans="1:35" ht="15.75" x14ac:dyDescent="0.25">
      <c r="A88" s="364"/>
      <c r="B88" s="374" t="s">
        <v>9</v>
      </c>
      <c r="C88" s="266">
        <f>((C87-C84)*1000)</f>
        <v>0</v>
      </c>
      <c r="D88" s="266">
        <f>((D87-D84)*1000)</f>
        <v>1106000</v>
      </c>
      <c r="E88" s="267"/>
      <c r="F88" s="266">
        <f>((F87-F84)*1000)</f>
        <v>0</v>
      </c>
      <c r="G88" s="266">
        <f>((G87-G84)*1000)</f>
        <v>36000</v>
      </c>
      <c r="H88" s="267"/>
      <c r="I88" s="266">
        <f t="shared" ref="I88" si="86">(I87-I84)</f>
        <v>1003700</v>
      </c>
      <c r="J88" s="366">
        <f>(J87-J84)</f>
        <v>0</v>
      </c>
      <c r="K88" s="366">
        <f>(K87-K84)</f>
        <v>13.899999999994179</v>
      </c>
      <c r="L88" s="366">
        <f>(L87-L84)</f>
        <v>13.900000000001455</v>
      </c>
      <c r="M88" s="366">
        <f>(M87-M84)</f>
        <v>0</v>
      </c>
      <c r="N88" s="366">
        <f t="shared" ref="N88:Q88" si="87">(N87-N84)</f>
        <v>0.20000000000004547</v>
      </c>
      <c r="O88" s="366">
        <f t="shared" si="87"/>
        <v>0</v>
      </c>
      <c r="P88" s="366">
        <f t="shared" si="87"/>
        <v>0.20000000000004547</v>
      </c>
      <c r="Q88" s="366">
        <f t="shared" si="87"/>
        <v>0</v>
      </c>
      <c r="R88" s="272"/>
      <c r="S88" s="272"/>
      <c r="T88" s="39"/>
      <c r="U88" s="217" t="s">
        <v>16</v>
      </c>
      <c r="V88" s="162">
        <f>(V87*35.195)</f>
        <v>0</v>
      </c>
      <c r="W88" s="177">
        <f>(W87*5.25)</f>
        <v>26.25</v>
      </c>
      <c r="X88" s="354"/>
      <c r="Y88" s="177">
        <f>(Y87*2.2)</f>
        <v>0</v>
      </c>
      <c r="Z88" s="177">
        <f>(Z87*2.2)</f>
        <v>10.3125</v>
      </c>
      <c r="AA88" s="354"/>
      <c r="AB88" s="177">
        <f>(AB87*0.25)</f>
        <v>0.1875</v>
      </c>
      <c r="AC88" s="358"/>
      <c r="AD88" s="358"/>
      <c r="AE88" s="278"/>
      <c r="AF88" s="11"/>
      <c r="AG88" s="17" t="s">
        <v>23</v>
      </c>
      <c r="AH88" s="237">
        <v>10.7</v>
      </c>
      <c r="AI88" s="237">
        <v>10</v>
      </c>
    </row>
    <row r="89" spans="1:35" ht="16.5" thickBot="1" x14ac:dyDescent="0.3">
      <c r="A89" s="365"/>
      <c r="B89" s="375"/>
      <c r="C89" s="268"/>
      <c r="D89" s="268"/>
      <c r="E89" s="268"/>
      <c r="F89" s="268"/>
      <c r="G89" s="268"/>
      <c r="H89" s="268"/>
      <c r="I89" s="268"/>
      <c r="J89" s="367"/>
      <c r="K89" s="367"/>
      <c r="L89" s="367"/>
      <c r="M89" s="367"/>
      <c r="N89" s="367"/>
      <c r="O89" s="367"/>
      <c r="P89" s="367"/>
      <c r="Q89" s="367"/>
      <c r="R89" s="273"/>
      <c r="S89" s="273"/>
      <c r="T89" s="39"/>
      <c r="U89" s="218" t="s">
        <v>15</v>
      </c>
      <c r="V89" s="178">
        <f>IF(V88=0,0,(V88)/((C88/1000000)*8.34))</f>
        <v>0</v>
      </c>
      <c r="W89" s="178">
        <f>IF(W88=0,0,(W88)/((D88/1000000)*8.34))</f>
        <v>2.8458246061378745</v>
      </c>
      <c r="X89" s="355"/>
      <c r="Y89" s="178">
        <f>IF(Y88=0,0,(Y88)/((C88/1000000)*8.34))</f>
        <v>0</v>
      </c>
      <c r="Z89" s="178">
        <f>IF(Z88=0,0,(Z88)/((D88/1000000)*8.34))</f>
        <v>1.1180025238398792</v>
      </c>
      <c r="AA89" s="355"/>
      <c r="AB89" s="178">
        <f>IF(AB88=0,0,(AB88)/((D88/1000000)*8.34))</f>
        <v>2.0327318615270533E-2</v>
      </c>
      <c r="AC89" s="178">
        <f>IF(AC87=0,0,(AC87)/((C88/1000000)*8.34))</f>
        <v>0</v>
      </c>
      <c r="AD89" s="255">
        <f>IF(AD87=0,0,(AD87)/((D88/1000000)*8.34))</f>
        <v>1.3009483913773141</v>
      </c>
      <c r="AE89" s="279"/>
      <c r="AF89" s="11"/>
      <c r="AG89" s="18" t="s">
        <v>22</v>
      </c>
      <c r="AH89" s="216">
        <v>7.57</v>
      </c>
      <c r="AI89" s="6">
        <v>7.78</v>
      </c>
    </row>
    <row r="90" spans="1:35" ht="15.75" x14ac:dyDescent="0.25">
      <c r="A90" s="93"/>
      <c r="B90" s="43"/>
      <c r="C90" s="44"/>
      <c r="D90" s="44"/>
      <c r="E90" s="44"/>
      <c r="F90" s="45"/>
      <c r="G90" s="45"/>
      <c r="H90" s="45"/>
      <c r="I90" s="45"/>
      <c r="J90" s="46"/>
      <c r="K90" s="46"/>
      <c r="L90" s="46"/>
      <c r="M90" s="46"/>
      <c r="N90" s="46"/>
      <c r="O90" s="46"/>
      <c r="P90" s="46"/>
      <c r="Q90" s="47"/>
      <c r="R90" s="47"/>
      <c r="S90" s="48"/>
      <c r="T90" s="49"/>
      <c r="U90" s="223"/>
      <c r="V90" s="165"/>
      <c r="W90" s="165"/>
      <c r="X90" s="228"/>
      <c r="Y90" s="165"/>
      <c r="Z90" s="165"/>
      <c r="AA90" s="228"/>
      <c r="AB90" s="165"/>
      <c r="AC90" s="183"/>
      <c r="AD90" s="183"/>
      <c r="AE90" s="51"/>
      <c r="AF90" s="76"/>
      <c r="AG90" s="77"/>
      <c r="AH90" s="78"/>
      <c r="AI90" s="79"/>
    </row>
    <row r="91" spans="1:35" ht="15.75" x14ac:dyDescent="0.25">
      <c r="A91" s="93"/>
      <c r="B91" s="41" t="s">
        <v>9</v>
      </c>
      <c r="C91" s="52">
        <f>SUM(C5,C7,C10,C13,C16,C19,C22,C25,C28,C31,C34,C37,C40,C43,C46,C49,C52,C55,C58,C61,C64,C67,C70,C73,C76,C79,C82,C85,C88)</f>
        <v>8712000</v>
      </c>
      <c r="D91" s="52">
        <f>SUM(D5,D7,D10,D13,D16,D19,D22,D25,D28,D31,D34,D37,D40,D43,D46,D49,D52,D55,D58,D61,D64,D67,D70,D73,D76,D79,D82,D85,D88)</f>
        <v>21312000</v>
      </c>
      <c r="E91" s="52">
        <f>SUM(E3:E89)</f>
        <v>30024000</v>
      </c>
      <c r="F91" s="52">
        <f>SUM(F5,F7,F10,F13,F16,F19,F22,F25,F28,F31,F34,F37,F40,F43,F46,F49,F52,F55,F58,F61,F64,F67,F70,F73,F76,F79,F82,F85,F88)</f>
        <v>211000</v>
      </c>
      <c r="G91" s="52">
        <f>SUM(G5,G7,G10,G13,G16,G19,G22,G25,G28,G31,G34,G37,G40,G43,G46,G49,G52,G55,G58,G61,G64,G67,G70,G73,G76,G79,G82,G85,G88)</f>
        <v>649000</v>
      </c>
      <c r="H91" s="52">
        <f>SUM(H3:H89)</f>
        <v>860000</v>
      </c>
      <c r="I91" s="52">
        <f t="shared" ref="I91:Q91" si="88">SUM(I5,I7,I10,I13,I16,I19,I22,I25,I28,I31,I34,I37,I40,I43,I46,I49,I52,I55,I58,I61,I64,I67,I70,I73,I76,I79,I82,I85,I88)</f>
        <v>29722300</v>
      </c>
      <c r="J91" s="52">
        <f t="shared" si="88"/>
        <v>106.60000000000036</v>
      </c>
      <c r="K91" s="52">
        <f t="shared" si="88"/>
        <v>266.39999999999418</v>
      </c>
      <c r="L91" s="52">
        <f t="shared" si="88"/>
        <v>265.80000000000291</v>
      </c>
      <c r="M91" s="52">
        <f t="shared" si="88"/>
        <v>1</v>
      </c>
      <c r="N91" s="52">
        <f t="shared" si="88"/>
        <v>5.1000000000000227</v>
      </c>
      <c r="O91" s="52">
        <f t="shared" si="88"/>
        <v>0.5</v>
      </c>
      <c r="P91" s="52">
        <f t="shared" si="88"/>
        <v>3.7000000000000455</v>
      </c>
      <c r="Q91" s="52">
        <f t="shared" si="88"/>
        <v>0.69999999999998863</v>
      </c>
      <c r="R91" s="54" t="s">
        <v>31</v>
      </c>
      <c r="S91" s="54">
        <f>SUM(S3:S89)</f>
        <v>2.5</v>
      </c>
      <c r="T91" s="55"/>
      <c r="U91" s="135" t="s">
        <v>18</v>
      </c>
      <c r="V91" s="166">
        <f>(V88+V82+V79+V76+V73+V70+V67+V64+V61+V58+V55+V52+V49+V46+V43+V40+V37+V34+V31+V28+V25+V22+V19+V16+V13+V10+V7+V4)</f>
        <v>186.97343749999999</v>
      </c>
      <c r="W91" s="166">
        <f>(W88+W82+W79+W76+W73+W70+W67+W64+W61+W58+W55+W52+W49+W46+W43+W40+W37+W34+W31+W28+W25+W22+W19+W16+W13+W10+W7+W4)</f>
        <v>417.703125</v>
      </c>
      <c r="X91" s="229">
        <f>SUM(X3:X89)</f>
        <v>617.80156250000005</v>
      </c>
      <c r="Y91" s="168">
        <f>(Y88+Y82+Y79+Y76+Y73+Y70+Y67+Y64+Y61+Y58+Y55+Y52+Y49+Y46+Y43+Y40+Y37+Y34+Y31+Y28+Y25+Y22+Y19+Y16+Y13+Y10+Y7+Y4)</f>
        <v>159.91249999999999</v>
      </c>
      <c r="Z91" s="168">
        <f>(Z88+Z82+Z79+Z76+Z73+Z70+Z67+Z64+Z61+Z58+Z55+Z52+Z49+Z46+Z43+Z40+Z37+Z34+Z31+Z28+Z25+Z22+Z19+Z16+Z13+Z10+Z7+Z4)</f>
        <v>200.61249999999998</v>
      </c>
      <c r="AA91" s="230">
        <f>SUM(AA3:AA89)</f>
        <v>366.85</v>
      </c>
      <c r="AB91" s="168">
        <f>(AB88+AB82+AB79+AB76+AB73+AB70+AB67+AB64+AB61+AB58+AB55+AB52+AB49+AB46+AB43+AB40+AB37+AB34+AB31+AB28+AB25+AB22+AB19+AB16+AB13+AB10+AB7+AB4)</f>
        <v>6.453125</v>
      </c>
      <c r="AC91" s="168">
        <f>(AC87+AC81+AC78+AC75+AC72+AC69+AC66+AC63+AC60+AC57+AC54+AC51+AC48+AC45+AC42+AC39+AC36+AC33+AC30+AC27+AC24+AC21+AC18+AC15+AC12+AC9+AC6+AC4)</f>
        <v>76</v>
      </c>
      <c r="AD91" s="168">
        <f>(AD88+AD81+AD78+AD75+AD72+AD69+AD66+AD63+AD60+AD57+AD54+AD51+AD48+AD45+AD42+AD39+AD36+AD33+AD30+AD27+AD24+AD21+AD18+AD15+AD12+AD9+AD6+AD4)</f>
        <v>213</v>
      </c>
      <c r="AE91" s="56">
        <f>SUM(AE3:AE89)</f>
        <v>321</v>
      </c>
      <c r="AF91" s="76"/>
      <c r="AG91" s="41" t="s">
        <v>26</v>
      </c>
      <c r="AH91" s="80">
        <f t="shared" ref="AH91:AI93" si="89">(AH87+AH81+AH78+AH75+AH72+AH69+AH66+AH63+AH60+AH57+AH54+AH51+AH48+AH45+AH42+AH39+AH36+AH33+AH30+AH27+AH24+AH21+AH18+AH15+AH12+AH9+AH6+AH3)/28</f>
        <v>2.0596428571428573</v>
      </c>
      <c r="AI91" s="80">
        <f t="shared" si="89"/>
        <v>3.7535714285714297E-2</v>
      </c>
    </row>
    <row r="92" spans="1:35" ht="15.75" x14ac:dyDescent="0.25">
      <c r="A92" s="93"/>
      <c r="B92" s="57" t="s">
        <v>10</v>
      </c>
      <c r="C92" s="58">
        <f t="shared" ref="C92:Q92" si="90">(C91/29)</f>
        <v>300413.79310344829</v>
      </c>
      <c r="D92" s="58">
        <f t="shared" si="90"/>
        <v>734896.55172413797</v>
      </c>
      <c r="E92" s="59">
        <f t="shared" si="90"/>
        <v>1035310.3448275862</v>
      </c>
      <c r="F92" s="58">
        <f t="shared" si="90"/>
        <v>7275.8620689655172</v>
      </c>
      <c r="G92" s="58">
        <f t="shared" si="90"/>
        <v>22379.310344827587</v>
      </c>
      <c r="H92" s="60">
        <f t="shared" si="90"/>
        <v>29655.172413793105</v>
      </c>
      <c r="I92" s="58">
        <f t="shared" si="90"/>
        <v>1024906.8965517242</v>
      </c>
      <c r="J92" s="58">
        <f t="shared" si="90"/>
        <v>3.6758620689655297</v>
      </c>
      <c r="K92" s="58">
        <f t="shared" si="90"/>
        <v>9.1862068965515231</v>
      </c>
      <c r="L92" s="58">
        <f t="shared" si="90"/>
        <v>9.1655172413794102</v>
      </c>
      <c r="M92" s="58">
        <f t="shared" si="90"/>
        <v>3.4482758620689655E-2</v>
      </c>
      <c r="N92" s="58">
        <f t="shared" si="90"/>
        <v>0.17586206896551804</v>
      </c>
      <c r="O92" s="58">
        <f t="shared" si="90"/>
        <v>1.7241379310344827E-2</v>
      </c>
      <c r="P92" s="58">
        <f t="shared" si="90"/>
        <v>0.12758620689655328</v>
      </c>
      <c r="Q92" s="58">
        <f t="shared" si="90"/>
        <v>2.4137931034482366E-2</v>
      </c>
      <c r="R92" s="62">
        <f>SUM(R3:R89)/29</f>
        <v>1.0406896551724141</v>
      </c>
      <c r="S92" s="62">
        <f>S91/29</f>
        <v>8.6206896551724144E-2</v>
      </c>
      <c r="T92" s="55"/>
      <c r="U92" s="136" t="s">
        <v>19</v>
      </c>
      <c r="V92" s="167">
        <f t="shared" ref="V92:AE92" si="91">(V91/28)</f>
        <v>6.6776227678571427</v>
      </c>
      <c r="W92" s="167">
        <f t="shared" si="91"/>
        <v>14.91796875</v>
      </c>
      <c r="X92" s="231">
        <f t="shared" si="91"/>
        <v>22.064341517857144</v>
      </c>
      <c r="Y92" s="180">
        <f t="shared" si="91"/>
        <v>5.7111607142857137</v>
      </c>
      <c r="Z92" s="180">
        <f t="shared" si="91"/>
        <v>7.164732142857142</v>
      </c>
      <c r="AA92" s="232">
        <f t="shared" si="91"/>
        <v>13.101785714285715</v>
      </c>
      <c r="AB92" s="180">
        <f t="shared" si="91"/>
        <v>0.23046875</v>
      </c>
      <c r="AC92" s="180">
        <f t="shared" si="91"/>
        <v>2.7142857142857144</v>
      </c>
      <c r="AD92" s="168">
        <f t="shared" si="91"/>
        <v>7.6071428571428568</v>
      </c>
      <c r="AE92" s="56">
        <f t="shared" si="91"/>
        <v>11.464285714285714</v>
      </c>
      <c r="AF92" s="76"/>
      <c r="AG92" s="41" t="s">
        <v>27</v>
      </c>
      <c r="AH92" s="80">
        <f t="shared" si="89"/>
        <v>9.5571428571428605</v>
      </c>
      <c r="AI92" s="80">
        <f t="shared" si="89"/>
        <v>8.8750000000000018</v>
      </c>
    </row>
    <row r="93" spans="1:35" s="12" customFormat="1" ht="15.75" x14ac:dyDescent="0.25">
      <c r="A93" s="67"/>
      <c r="B93" s="41" t="s">
        <v>49</v>
      </c>
      <c r="C93" s="63">
        <f>MAX(C88,C85,C82,C79,C76,C73,C70,C67,C64,C61,C58,C55,C52,C49,C46,C43,C40,C37,C34,C31,C28,C25,C22,C19,C16,C13,C10,C7,C5)</f>
        <v>1327000</v>
      </c>
      <c r="D93" s="63">
        <f>MAX(D88,D85,D82,D79,D76,D73,D70,D67,D64,D61,D58,D55,D52,D49,D46,D43,D40,D37,D34,D31,D28,D25,D22,D19,D16,D13,D10,D7,D5)</f>
        <v>1263000</v>
      </c>
      <c r="E93" s="63">
        <f>MAX(E3:E89)</f>
        <v>1327000</v>
      </c>
      <c r="F93" s="63">
        <f>MAX(F88,F85,F82,F79,F76,F73,F70,F67,F64,F61,F58,F55,F52,F49,F46,F43,F40,F37,F34,F31,F28,F25,F22,F19,F16,F13,F10,F7,F5)</f>
        <v>36000</v>
      </c>
      <c r="G93" s="63">
        <f>MAX(G88,G85,G82,G79,G76,G73,G70,G67,G64,G61,G58,G55,G52,G49,G46,G43,G40,G37,G34,G31,G28,G25,G22,G19,G16,G13,G10,G7,G5)</f>
        <v>105000</v>
      </c>
      <c r="H93" s="63">
        <f>MAX(H3:H89)</f>
        <v>105000</v>
      </c>
      <c r="I93" s="63">
        <f t="shared" ref="I93:Q93" si="92">MAX(I88,I85,I82,I79,I76,I73,I70,I67,I64,I61,I58,I55,I52,I49,I46,I43,I40,I37,I34,I31,I28,I25,I22,I19,I16,I13,I10,I7,I5)</f>
        <v>1275100</v>
      </c>
      <c r="J93" s="63">
        <f t="shared" si="92"/>
        <v>16.199999999999818</v>
      </c>
      <c r="K93" s="63">
        <f t="shared" si="92"/>
        <v>15.900000000001455</v>
      </c>
      <c r="L93" s="63">
        <f t="shared" si="92"/>
        <v>15.900000000001455</v>
      </c>
      <c r="M93" s="63">
        <f t="shared" si="92"/>
        <v>0.20000000000004547</v>
      </c>
      <c r="N93" s="63">
        <f t="shared" si="92"/>
        <v>0.79999999999995453</v>
      </c>
      <c r="O93" s="63">
        <f t="shared" si="92"/>
        <v>0.10000000000002274</v>
      </c>
      <c r="P93" s="63">
        <f t="shared" si="92"/>
        <v>0.60000000000002274</v>
      </c>
      <c r="Q93" s="63">
        <f t="shared" si="92"/>
        <v>0.19999999999998863</v>
      </c>
      <c r="R93" s="65">
        <f>MAX(R3:R89)</f>
        <v>1.1499999999999999</v>
      </c>
      <c r="S93" s="65">
        <f>MAX(S3:S89)</f>
        <v>0.59</v>
      </c>
      <c r="T93" s="39"/>
      <c r="U93" s="220" t="s">
        <v>35</v>
      </c>
      <c r="V93" s="168">
        <f>MAX(V88,V82,V79,V76,V73,V70,V67,V64,V61,V58,V55,V52,V49,V46,V43,V40,V37,V34,V31,V28,V25,V22,V19,V16,V13,V10,V7,V4)</f>
        <v>30.795625000000001</v>
      </c>
      <c r="W93" s="168">
        <f>MAX(W88,W82,W79,W76,W73,W70,W67,W64,W61,W58,W55,W52,W49,W46,W43,W40,W37,W34,W31,W28,W25,W22,W19,W16,W13,W10,W7,W4)</f>
        <v>36.09375</v>
      </c>
      <c r="X93" s="230">
        <f>MAX(X3:X89)</f>
        <v>36.09375</v>
      </c>
      <c r="Y93" s="168">
        <f>MAX(Y88+Y82,Y79,Y76,Y73,Y70,Y67,Y64,Y61,Y58,Y55,Y52,Y49,Y46,Y43,Y40,Y37,Y34,Y31,Y28,Y25,Y22,Y19,Y16,Y13,Y10,Y7,Y4)</f>
        <v>24.200000000000003</v>
      </c>
      <c r="Z93" s="168">
        <f>MAX(Z88,Z82,Z79,Z76,Z73,Z70,Z67,Z64,Z61,Z58,Z55,Z52,Z49,Z46,Z43,Z40,Z37,Z34,Z31,Z28,Z25,Z22,Z19,Z16,Z13,Z10,Z7,Z4)</f>
        <v>15.950000000000001</v>
      </c>
      <c r="AA93" s="230">
        <f>MAX(AA3:AA89)</f>
        <v>24.200000000000003</v>
      </c>
      <c r="AB93" s="168">
        <f>MAX(AB88,AB82,AB79,AB76,AB73,AB70,AB67,AB64,AB61,AB58,AB55,AB52,AB49,AB46,AB43,AB40,AB37,AB34,AB31,AB28,AB25,AB22,AB19,AB16,AB13,AB10,AB7,AB4)</f>
        <v>0.625</v>
      </c>
      <c r="AC93" s="168">
        <f>MAX(AC87,AC81,AC78,AC75,AC72,AC69,AC66,AC63,AC60,AC57,AC54,AC51,AC48,AC45,AC42,AC39,AC36,AC33,AC30,AC27,AC24,AC21,AC18,AC15,AC12,AC9,AC6,AC4)</f>
        <v>13</v>
      </c>
      <c r="AD93" s="168">
        <f>MAX(AD88,AD81,AD78,AD75,AD72,AD69,AD66,AD63,AD60,AD57,AD54,AD51,AD48,AD45,AD42,AD39,AD36,AD33,AD30,AD27,AD24,AD21,AD18,AD15,AD12,AD9,AD6,AD4)</f>
        <v>15</v>
      </c>
      <c r="AE93" s="56">
        <f>MAX(AE3:AE89)</f>
        <v>15</v>
      </c>
      <c r="AF93" s="11"/>
      <c r="AG93" s="41" t="s">
        <v>28</v>
      </c>
      <c r="AH93" s="80">
        <f t="shared" si="89"/>
        <v>7.4696428571428557</v>
      </c>
      <c r="AI93" s="80">
        <f t="shared" si="89"/>
        <v>7.6810714285714274</v>
      </c>
    </row>
    <row r="94" spans="1:35" s="12" customFormat="1" ht="15.75" x14ac:dyDescent="0.25">
      <c r="A94" s="67"/>
      <c r="B94" s="41" t="s">
        <v>50</v>
      </c>
      <c r="C94" s="63">
        <f>MIN(C88,C85,C82,C79,C76,C73,C70,C67,C64,C61,C58,C55,C52,C49,C46,C43,C40,C37,C34,C31,C28,C25,C22,C19,C16,C13,C10,C7,C5)</f>
        <v>0</v>
      </c>
      <c r="D94" s="63">
        <f>MIN(D88,D85,D82,D79,D76,D73,D70,D67,D64,D61,D58,D55,D52,D49,D46,D43,D40,D37,D34,D31,D28,D25,D22,D19,D16,D13,D10,D7,D5)</f>
        <v>0</v>
      </c>
      <c r="E94" s="63">
        <f>MIN(E3:E89)</f>
        <v>697000</v>
      </c>
      <c r="F94" s="63">
        <f>MIN(F88,F85,F82,F79,F76,F73,F70,F67,F64,F61,F58,F55,F52,F49,F46,F43,F40,F37,F34,F31,F28,F25,F22,F19,F16,F13,F10,F7,F5)</f>
        <v>0</v>
      </c>
      <c r="G94" s="63">
        <f>MIN(G88,G85,G82,G79,G76,G73,G70,G67,G64,G61,G58,G55,G52,G49,G46,G43,G40,G37,G34,G31,G28,G25,G22,G19,G16,G13,G10,G7,G5)</f>
        <v>0</v>
      </c>
      <c r="H94" s="63">
        <f>MIN(H3:H89)</f>
        <v>0</v>
      </c>
      <c r="I94" s="63">
        <f t="shared" ref="I94:Q94" si="93">MIN(I88,I85,I82,I79,I76,I73,I70,I67,I64,I61,I58,I55,I52,I49,I46,I43,I40,I37,I34,I31,I28,I25,I22,I19,I16,I13,I10,I7,I5)</f>
        <v>865000</v>
      </c>
      <c r="J94" s="63">
        <f t="shared" si="93"/>
        <v>0</v>
      </c>
      <c r="K94" s="63">
        <f t="shared" si="93"/>
        <v>0</v>
      </c>
      <c r="L94" s="63">
        <f t="shared" si="93"/>
        <v>0</v>
      </c>
      <c r="M94" s="63">
        <f t="shared" si="93"/>
        <v>0</v>
      </c>
      <c r="N94" s="63">
        <f t="shared" si="93"/>
        <v>0</v>
      </c>
      <c r="O94" s="63">
        <f t="shared" si="93"/>
        <v>0</v>
      </c>
      <c r="P94" s="63">
        <f t="shared" si="93"/>
        <v>0</v>
      </c>
      <c r="Q94" s="63">
        <f t="shared" si="93"/>
        <v>0</v>
      </c>
      <c r="R94" s="65">
        <f>MIN(R3:R89)</f>
        <v>0.99</v>
      </c>
      <c r="S94" s="66">
        <f>MIN(S3:S89)</f>
        <v>0</v>
      </c>
      <c r="T94" s="67"/>
      <c r="U94" s="135" t="s">
        <v>36</v>
      </c>
      <c r="V94" s="169">
        <f>MIN(V88,V82,V79,V76,V73,V70,V67,V64,V61,V58,V55,V52,V49,V46,V43,V40,V37,V34,V31,V28,V25,V22,V19,V16,V13,V10,V7,V4)</f>
        <v>0</v>
      </c>
      <c r="W94" s="184">
        <f>MIN(W88,W82,W79,W76,W73,W70,W67,W64,W61,W58,W55,W52,W49,W46,W43,W40,W37,W34,W31,W28,W25,W22,W19,W16,W13,W10,W7,W4)</f>
        <v>0</v>
      </c>
      <c r="X94" s="230">
        <f>MIN(X3:X89)</f>
        <v>13.125</v>
      </c>
      <c r="Y94" s="181">
        <f>MIN(Y88,Y82,Y79,Y76,Y73,Y70,Y67,Y64,Y61,Y58,Y55,Y52,Y49,Y46,Y43,Y40,Y37,Y34,Y31,Y28,Y25,Y22,Y19,Y16,Y13,Y10,Y7,Y4)</f>
        <v>0</v>
      </c>
      <c r="Z94" s="169">
        <f>MIN(Z88,Z82,Z79,Z76,Z73,Z70,Z67,Z64,Z61,Z58,Z55,Z52,Z49,Z46,Z43,Z40,Z37,Z34,Z31,Z28,Z25,Z22,Z19,Z16,Z13,Z10,Z7,Z4)</f>
        <v>0</v>
      </c>
      <c r="AA94" s="230">
        <f>MIN(AA3:AA89)</f>
        <v>6.3250000000000002</v>
      </c>
      <c r="AB94" s="181">
        <f>MIN(AB88,AB82,AB79,AB76,AB73,AB70,AB67,AB64,AB61,AB58,AB55,AB52,AB49,AB46,AB43,AB40,AB37,AB34,AB31,AB28,AB25,AB22,AB19,AB16,AB13,AB10,AB7,AB4)</f>
        <v>0</v>
      </c>
      <c r="AC94" s="184">
        <f>MIN(AC87,AC81,AC78,AC75,AC72,AC69,AC66,AC63,AC60,AC57,AC54,AC51,AC48,AC45,AC42,AC39,AC36,AC33,AC30,AC27,AC24,AC21,AC18,AC15,AC12,AC9,AC6,AC4)</f>
        <v>0</v>
      </c>
      <c r="AD94" s="184">
        <f>MIN(AD88,AD81,AD78,AD75,AD72,AD69,AD66,AD63,AD60,AD57,AD54,AD51,AD48,AD45,AD42,AD39,AD36,AD33,AD30,AD27,AD24,AD21,AD18,AD15,AD12,AD9,AD6,AD4)</f>
        <v>0</v>
      </c>
      <c r="AE94" s="68">
        <f>MIN(AE3:AE89)</f>
        <v>8</v>
      </c>
      <c r="AF94" s="67"/>
      <c r="AG94" s="67"/>
      <c r="AH94" s="67"/>
      <c r="AI94" s="67"/>
    </row>
    <row r="95" spans="1:35" s="12" customFormat="1" ht="15.75" x14ac:dyDescent="0.25">
      <c r="A95" s="67"/>
      <c r="B95" s="141"/>
      <c r="C95" s="69"/>
      <c r="D95" s="69"/>
      <c r="E95" s="69"/>
      <c r="F95" s="69"/>
      <c r="G95" s="69"/>
      <c r="H95" s="69"/>
      <c r="I95" s="69"/>
      <c r="J95" s="70"/>
      <c r="K95" s="70"/>
      <c r="L95" s="70"/>
      <c r="M95" s="70"/>
      <c r="N95" s="70"/>
      <c r="O95" s="71"/>
      <c r="P95" s="71"/>
      <c r="Q95" s="70"/>
      <c r="R95" s="72"/>
      <c r="S95" s="72"/>
      <c r="T95" s="39"/>
      <c r="U95" s="220" t="s">
        <v>17</v>
      </c>
      <c r="V95" s="170">
        <f>AVERAGE(V89,V83,V80,V77,V74,V71,V68,V65,V62,V59,V56,V53,V50,V47,V44,V41,V38,V35,V32,V29,V26,V23,V20,V17,V14,V11,V8,V5)</f>
        <v>0.7450933025399078</v>
      </c>
      <c r="W95" s="168">
        <f>AVERAGE(W89,W83,W80,W77,W74,W71,W68,W65,W62,W59,W56,W53,W50,W47,W44,W41,W38,W35,W32,W29,W26,W23,W20,W17,W14,W11,W8,W5)</f>
        <v>1.7414417523854577</v>
      </c>
      <c r="X95" s="233"/>
      <c r="Y95" s="170">
        <f>AVERAGE(Y89,Y83,Y80,Y77,Y74,Y71,Y68,Y65,Y62,Y59,Y56,Y53,Y50,Y47,Y44,Y41,Y38,Y35,Y32,Y29,Y26,Y23,Y20,Y17,Y14,Y11,Y8,Y5)</f>
        <v>0.62845178728102291</v>
      </c>
      <c r="Z95" s="168">
        <f>AVERAGE(Z89,Z83,Z80,Z77,Z74,Z71,Z68,Z65,Z62,Z59,Z56,Z53,Z50,Z47,Z44,Z41,Z38,Z35,Z32,Z29,Z26,Z23,Z20,Z17,Z14,Z11,Z8,Z5)</f>
        <v>0.83745366313118097</v>
      </c>
      <c r="AA95" s="233"/>
      <c r="AB95" s="168">
        <f>AVERAGE(AB89,AB83,AB80,AB77,AB74,AB71,AB68,AB65,AB62,AB59,AB56,AB53,AB50,AB47,AB44,AB41,AB38,AB35,AB32,AB29,AB26,AB23,AB20,AB17,AB14,AB11,AB8,AB5)</f>
        <v>2.6717000146297014E-2</v>
      </c>
      <c r="AC95" s="166">
        <f>AVERAGE(AC89,AC83,AC80,AC77,AC74,AC71,AC68,AC65,AC62,AC59,AC56,AC53,AC50,AC47,AC44,AC41,AC38,AC35,AC32,AC29,AC26,AC23,AC20,AC17,AC14,AC11,AC8,AC5)</f>
        <v>0.34617402921240259</v>
      </c>
      <c r="AD95" s="168">
        <f>AVERAGE(AD89,AD83,AD80,AD77,AD74,AD71,AD68,AD65,AD62,AD59,AD56,AD53,AD50,AD47,AD44,AD41,AD38,AD35,AD32,AD29,AD26,AD23,AD20,AD17,AD14,AD11,AD8,AD5)</f>
        <v>0.9351926079940196</v>
      </c>
      <c r="AE95" s="11"/>
      <c r="AF95" s="11"/>
      <c r="AG95" s="41" t="s">
        <v>32</v>
      </c>
      <c r="AH95" s="80">
        <f t="shared" ref="AH95:AI97" si="94">MAX(AH87,AH81,AH78,AH75,AH72,AH69,AH66,AH63,AH60,AH57,AH54,AH51,AH48,AH45,AH42,AH39,AH36,AH33,AH30,AH27,AH24,AH21,AH18,AH15,AH12,AH9,AH6,AH3)</f>
        <v>3.53</v>
      </c>
      <c r="AI95" s="80">
        <f t="shared" si="94"/>
        <v>5.6000000000000001E-2</v>
      </c>
    </row>
    <row r="96" spans="1:35" s="12" customFormat="1" ht="15.75" x14ac:dyDescent="0.25">
      <c r="A96" s="67"/>
      <c r="B96" s="297"/>
      <c r="C96" s="297"/>
      <c r="D96" s="297"/>
      <c r="E96" s="297"/>
      <c r="F96" s="69"/>
      <c r="G96" s="69"/>
      <c r="H96" s="69"/>
      <c r="I96" s="69"/>
      <c r="J96" s="70"/>
      <c r="K96" s="70"/>
      <c r="L96" s="70"/>
      <c r="M96" s="70"/>
      <c r="N96" s="70"/>
      <c r="O96" s="70"/>
      <c r="P96" s="70"/>
      <c r="Q96" s="70"/>
      <c r="R96" s="72"/>
      <c r="S96" s="73"/>
      <c r="T96" s="39"/>
      <c r="U96" s="220" t="s">
        <v>37</v>
      </c>
      <c r="V96" s="168">
        <f>MAX(V89,V83,V80,V77,V74,V71,V68,V65,V62,V59,V56,V53,V50,V47,V44,V41,V38,V35,V32,V29,V26,V23,V20,V17,V14,V11,V8,V5)</f>
        <v>3.6421380732008179</v>
      </c>
      <c r="W96" s="182">
        <f>MAX(W89,W83,W80,W77,W74,W71,W68,W65,W62,W59,W56,W53,W50,W47,W44,W41,W38,W35,W32,W29,W26,W23,W20,W17,W14,W11,W8,W5)</f>
        <v>4.5991368435538504</v>
      </c>
      <c r="X96" s="233"/>
      <c r="Y96" s="182">
        <f>MAX(Y89,Y83,Y80,Y77,Y74,Y71,Y68,Y65,Y62,Y59,Y56,Y53,Y50,Y47,Y44,Y41,Y38,Y35,Y32,Y29,Y26,Y23,Y20,Y17,Y14,Y11,Y8,Y5)</f>
        <v>2.2673413332202608</v>
      </c>
      <c r="Z96" s="182">
        <f>MAX(Z89,Z83,Z80,Z77,Z74,Z71,Z68,Z65,Z62,Z59,Z56,Z53,Z50,Z47,Z44,Z41,Z38,Z35,Z32,Z29,Z26,Z23,Z20,Z17,Z14,Z11,Z8,Z5)</f>
        <v>1.9356984048388821</v>
      </c>
      <c r="AA96" s="233"/>
      <c r="AB96" s="182">
        <f>MAX(AB89,AB83,AB80,AB77,AB74,AB71,AB68,AB65,AB62,AB59,AB56,AB53,AB50,AB47,AB44,AB41,AB38,AB35,AB32,AB29,AB26,AB23,AB20,AB17,AB14,AB11,AB8,AB5)</f>
        <v>6.9582217234568894E-2</v>
      </c>
      <c r="AC96" s="168">
        <f>MAX(AC89,AC83,AC80,AC77,AC74,AC71,AC68,AC65,AC62,AC59,AC56,AC53,AC50,AC47,AC44,AC41,AC38,AC35,AC32,AC29,AC26,AC23,AC20,AC17,AC14,AC11,AC8,AC5)</f>
        <v>1.2956236189830062</v>
      </c>
      <c r="AD96" s="168">
        <f>MAX(AD89,AD83,AD80,AD77,AD74,AD71,AD68,AD65,AD62,AD59,AD56,AD53,AD50,AD47,AD44,AD41,AD38,AD35,AD32,AD29,AD26,AD23,AD20,AD17,AD14,AD11,AD8,AD5)</f>
        <v>1.4457887066552546</v>
      </c>
      <c r="AE96" s="11"/>
      <c r="AF96" s="11"/>
      <c r="AG96" s="41" t="s">
        <v>33</v>
      </c>
      <c r="AH96" s="80">
        <f t="shared" si="94"/>
        <v>11.8</v>
      </c>
      <c r="AI96" s="80">
        <f t="shared" si="94"/>
        <v>11</v>
      </c>
    </row>
    <row r="97" spans="1:35" s="12" customFormat="1" ht="15.75" x14ac:dyDescent="0.25">
      <c r="A97" s="67"/>
      <c r="B97" s="297"/>
      <c r="C97" s="297"/>
      <c r="D97" s="297"/>
      <c r="E97" s="297"/>
      <c r="F97" s="297"/>
      <c r="G97" s="141"/>
      <c r="H97" s="141"/>
      <c r="I97" s="69"/>
      <c r="J97" s="69"/>
      <c r="K97" s="70"/>
      <c r="L97" s="70"/>
      <c r="M97" s="70"/>
      <c r="N97" s="70"/>
      <c r="O97" s="70"/>
      <c r="P97" s="70"/>
      <c r="Q97" s="70"/>
      <c r="R97" s="74"/>
      <c r="S97" s="73"/>
      <c r="T97" s="39"/>
      <c r="U97" s="220" t="s">
        <v>38</v>
      </c>
      <c r="V97" s="168">
        <f>MIN(V89,V83,V80,V77,V74,V71,V68,V65,V62,V59,V56,V53,V50,V47,V44,V41,V38,V35,V32,V29,V26,V23,V20,V17,V14,V11,V8,V5)</f>
        <v>0</v>
      </c>
      <c r="W97" s="168">
        <f>MIN(W89,W83,W80,W77,W74,W71,W68,W65,W62,W59,W56,W53,W50,W47,W44,W41,W38,W35,W32,W29,W26,W23,W20,W17,W14,W11,W8,W5)</f>
        <v>0</v>
      </c>
      <c r="X97" s="233"/>
      <c r="Y97" s="168">
        <f>MIN(Y89,Y83,Y80,Y77,Y74,Y71,Y68,Y65,Y62,Y59,Y56,Y53,Y50,Y47,Y44,Y41,Y38,Y35,Y32,Y29,Y26,Y23,Y20,Y17,Y14,Y11,Y8,Y5)</f>
        <v>0</v>
      </c>
      <c r="Z97" s="168">
        <f>MIN(Z89,Z83,Z80,Z77,Z74,Z71,Z68,Z65,Z62,Z59,Z56,Z53,Z50,Z47,Z44,Z41,Z38,Z35,Z32,Z29,Z26,Z23,Z20,Z17,Z14,Z11,Z8,Z5)</f>
        <v>0</v>
      </c>
      <c r="AA97" s="233"/>
      <c r="AB97" s="168">
        <f>MIN(AB89,AB83,AB80,AB77,AB74,AB71,AB68,AB65,AB62,AB59,AB56,AB53,AB50,AB47,AB44,AB41,AB38,AB35,AB32,AB29,AB26,AB23,AB20,AB17,AB14,AB11,AB8,AB5)</f>
        <v>0</v>
      </c>
      <c r="AC97" s="168">
        <f>MIN(AC89,AC83,AC80,AC77,AC74,AC71,AC68,AC65,AC62,AC59,AC56,AC53,AC50,AC47,AC44,AC41,AC38,AC35,AC32,AC29,AC26,AC23,AC20,AC17,AC14,AC11,AC8,AC5)</f>
        <v>0</v>
      </c>
      <c r="AD97" s="168">
        <f>MIN(AD89,AD83,AD80,AD77,AD74,AD71,AD68,AD65,AD62,AD59,AD56,AD53,AD50,AD47,AD44,AD41,AD38,AD35,AD32,AD29,AD26,AD23,AD20,AD17,AD14,AD11,AD8,AD5)</f>
        <v>0</v>
      </c>
      <c r="AE97" s="11"/>
      <c r="AF97" s="11"/>
      <c r="AG97" s="41" t="s">
        <v>34</v>
      </c>
      <c r="AH97" s="80">
        <f t="shared" si="94"/>
        <v>7.64</v>
      </c>
      <c r="AI97" s="80">
        <f t="shared" si="94"/>
        <v>7.79</v>
      </c>
    </row>
    <row r="98" spans="1:35" s="12" customFormat="1" ht="15.75" x14ac:dyDescent="0.25">
      <c r="A98" s="94"/>
      <c r="B98" s="299"/>
      <c r="C98" s="299"/>
      <c r="D98" s="75"/>
      <c r="E98" s="75"/>
      <c r="F98" s="75"/>
      <c r="G98" s="75"/>
      <c r="H98" s="75"/>
      <c r="I98" s="75"/>
      <c r="J98" s="75"/>
      <c r="K98" s="70"/>
      <c r="L98" s="70"/>
      <c r="M98" s="70"/>
      <c r="N98" s="70"/>
      <c r="O98" s="70"/>
      <c r="P98" s="70"/>
      <c r="Q98" s="70"/>
      <c r="R98" s="74"/>
      <c r="S98" s="73"/>
      <c r="T98" s="39"/>
      <c r="U98" s="372" t="s">
        <v>72</v>
      </c>
      <c r="V98" s="372"/>
      <c r="W98" s="372"/>
      <c r="X98" s="372"/>
      <c r="Y98" s="372"/>
      <c r="Z98" s="372"/>
      <c r="AA98" s="372"/>
      <c r="AB98" s="171"/>
      <c r="AC98" s="171"/>
      <c r="AD98" s="171"/>
      <c r="AE98" s="11"/>
      <c r="AF98" s="11"/>
      <c r="AG98" s="83"/>
      <c r="AH98" s="78"/>
      <c r="AI98" s="84"/>
    </row>
    <row r="99" spans="1:35" s="12" customFormat="1" ht="15.75" x14ac:dyDescent="0.25">
      <c r="A99" s="94"/>
      <c r="B99" s="292"/>
      <c r="C99" s="292"/>
      <c r="D99" s="75"/>
      <c r="E99" s="75"/>
      <c r="F99" s="75"/>
      <c r="G99" s="75"/>
      <c r="H99" s="75"/>
      <c r="I99" s="75"/>
      <c r="J99" s="75"/>
      <c r="K99" s="70"/>
      <c r="L99" s="70"/>
      <c r="M99" s="70"/>
      <c r="N99" s="70"/>
      <c r="O99" s="70"/>
      <c r="P99" s="70"/>
      <c r="Q99" s="70"/>
      <c r="R99" s="70"/>
      <c r="S99" s="73"/>
      <c r="T99" s="39"/>
      <c r="U99" s="224"/>
      <c r="V99" s="171"/>
      <c r="W99" s="171"/>
      <c r="X99" s="233"/>
      <c r="Y99" s="171"/>
      <c r="Z99" s="171"/>
      <c r="AA99" s="233"/>
      <c r="AB99" s="171"/>
      <c r="AC99" s="171"/>
      <c r="AD99" s="171"/>
      <c r="AE99" s="11"/>
      <c r="AF99" s="11"/>
      <c r="AG99" s="41" t="s">
        <v>39</v>
      </c>
      <c r="AH99" s="80">
        <f t="shared" ref="AH99:AI101" si="95">MIN(AH81,AH78,AH75,AH72,AH69,AH66,AH63,AH60,AH57,AH54,AH51,AH48,AH45,AH42,AH39,AH36,AH33,AH30,AH27,AH24,AH21,AH18,AH15,AH12,AH9,AH6,AH3)</f>
        <v>1.23</v>
      </c>
      <c r="AI99" s="81">
        <f t="shared" si="95"/>
        <v>2.7E-2</v>
      </c>
    </row>
    <row r="100" spans="1:35" s="12" customFormat="1" ht="15.75" x14ac:dyDescent="0.25">
      <c r="A100" s="67"/>
      <c r="B100" s="293"/>
      <c r="C100" s="293"/>
      <c r="D100" s="142"/>
      <c r="E100" s="142"/>
      <c r="F100" s="75"/>
      <c r="G100" s="75"/>
      <c r="H100" s="75"/>
      <c r="I100" s="142"/>
      <c r="J100" s="142"/>
      <c r="K100" s="70"/>
      <c r="L100" s="70"/>
      <c r="M100" s="70"/>
      <c r="N100" s="70"/>
      <c r="O100" s="70"/>
      <c r="P100" s="70"/>
      <c r="Q100" s="70"/>
      <c r="R100" s="70"/>
      <c r="S100" s="73"/>
      <c r="T100" s="39"/>
      <c r="U100" s="225"/>
      <c r="V100" s="172"/>
      <c r="W100" s="172"/>
      <c r="X100" s="234"/>
      <c r="Y100" s="172"/>
      <c r="Z100" s="172"/>
      <c r="AA100" s="234"/>
      <c r="AB100" s="172"/>
      <c r="AC100" s="172"/>
      <c r="AD100" s="172"/>
      <c r="AE100" s="85"/>
      <c r="AF100" s="11"/>
      <c r="AG100" s="41" t="s">
        <v>40</v>
      </c>
      <c r="AH100" s="82">
        <f t="shared" si="95"/>
        <v>7.5</v>
      </c>
      <c r="AI100" s="82">
        <f t="shared" si="95"/>
        <v>7.6</v>
      </c>
    </row>
    <row r="101" spans="1:35" s="12" customFormat="1" ht="15.75" x14ac:dyDescent="0.25">
      <c r="A101" s="67"/>
      <c r="B101" s="294"/>
      <c r="C101" s="294"/>
      <c r="D101" s="294"/>
      <c r="E101" s="139"/>
      <c r="F101" s="96"/>
      <c r="G101" s="96"/>
      <c r="H101" s="96"/>
      <c r="I101" s="97"/>
      <c r="J101" s="97"/>
      <c r="K101" s="98"/>
      <c r="L101" s="98"/>
      <c r="M101" s="99"/>
      <c r="N101" s="99"/>
      <c r="O101" s="99"/>
      <c r="P101" s="99"/>
      <c r="Q101" s="100"/>
      <c r="R101" s="101"/>
      <c r="S101" s="102"/>
      <c r="T101" s="39"/>
      <c r="U101" s="225"/>
      <c r="V101" s="172"/>
      <c r="W101" s="172"/>
      <c r="X101" s="234"/>
      <c r="Y101" s="172"/>
      <c r="Z101" s="172"/>
      <c r="AA101" s="234"/>
      <c r="AB101" s="172"/>
      <c r="AC101" s="172"/>
      <c r="AD101" s="172"/>
      <c r="AE101" s="85"/>
      <c r="AF101" s="11"/>
      <c r="AG101" s="41" t="s">
        <v>41</v>
      </c>
      <c r="AH101" s="80">
        <f t="shared" si="95"/>
        <v>7.31</v>
      </c>
      <c r="AI101" s="80">
        <f t="shared" si="95"/>
        <v>7.53</v>
      </c>
    </row>
    <row r="102" spans="1:35" s="12" customFormat="1" ht="15.75" x14ac:dyDescent="0.25">
      <c r="B102" s="295"/>
      <c r="C102" s="295"/>
      <c r="D102" s="295"/>
      <c r="E102" s="295"/>
      <c r="F102" s="295"/>
      <c r="G102" s="295"/>
      <c r="H102" s="140"/>
      <c r="I102" s="296"/>
      <c r="J102" s="296"/>
      <c r="K102" s="16"/>
      <c r="L102" s="16"/>
      <c r="M102" s="14"/>
      <c r="N102" s="14"/>
      <c r="O102" s="14"/>
      <c r="P102" s="14"/>
      <c r="S102" s="13"/>
      <c r="U102" s="20"/>
      <c r="V102" s="173"/>
      <c r="W102" s="173"/>
      <c r="X102" s="235"/>
      <c r="Y102" s="173"/>
      <c r="Z102" s="173"/>
      <c r="AA102" s="235"/>
      <c r="AB102" s="173"/>
      <c r="AC102" s="173"/>
      <c r="AD102" s="173"/>
      <c r="AE102" s="31"/>
    </row>
    <row r="103" spans="1:35" s="12" customFormat="1" ht="15.75" x14ac:dyDescent="0.25">
      <c r="B103" s="15"/>
      <c r="C103" s="298"/>
      <c r="D103" s="298"/>
      <c r="E103" s="298"/>
      <c r="F103" s="298"/>
      <c r="G103" s="298"/>
      <c r="H103" s="298"/>
      <c r="I103" s="298"/>
      <c r="J103" s="298"/>
      <c r="K103" s="298"/>
      <c r="L103" s="298"/>
      <c r="M103" s="14"/>
      <c r="N103" s="14"/>
      <c r="O103" s="14"/>
      <c r="P103" s="14"/>
      <c r="S103" s="13"/>
      <c r="U103" s="20"/>
      <c r="V103" s="173"/>
      <c r="W103" s="173"/>
      <c r="X103" s="235"/>
      <c r="Y103" s="173"/>
      <c r="Z103" s="173"/>
      <c r="AA103" s="235"/>
      <c r="AB103" s="173"/>
      <c r="AC103" s="173"/>
      <c r="AD103" s="173"/>
      <c r="AE103" s="31"/>
    </row>
    <row r="104" spans="1:35" s="12" customFormat="1" ht="15.75" x14ac:dyDescent="0.25">
      <c r="I104" s="203"/>
      <c r="S104" s="13"/>
      <c r="U104" s="20"/>
      <c r="V104" s="173"/>
      <c r="W104" s="173"/>
      <c r="X104" s="235"/>
      <c r="Y104" s="173"/>
      <c r="Z104" s="173"/>
      <c r="AA104" s="235"/>
      <c r="AB104" s="173"/>
      <c r="AC104" s="173"/>
      <c r="AD104" s="173"/>
      <c r="AE104" s="31"/>
    </row>
    <row r="105" spans="1:35" s="12" customFormat="1" ht="15.75" x14ac:dyDescent="0.25">
      <c r="I105" s="203"/>
      <c r="S105" s="13"/>
      <c r="U105" s="20"/>
      <c r="V105" s="173"/>
      <c r="W105" s="173"/>
      <c r="X105" s="235"/>
      <c r="Y105" s="173"/>
      <c r="Z105" s="173"/>
      <c r="AA105" s="235"/>
      <c r="AB105" s="173"/>
      <c r="AC105" s="173"/>
      <c r="AD105" s="173"/>
      <c r="AE105" s="31"/>
    </row>
    <row r="106" spans="1:35" s="12" customFormat="1" ht="15.75" x14ac:dyDescent="0.25">
      <c r="I106" s="203"/>
      <c r="S106" s="13"/>
      <c r="U106" s="20"/>
      <c r="V106" s="173"/>
      <c r="W106" s="173"/>
      <c r="X106" s="235"/>
      <c r="Y106" s="173"/>
      <c r="Z106" s="173"/>
      <c r="AA106" s="235"/>
      <c r="AB106" s="173"/>
      <c r="AC106" s="173"/>
      <c r="AD106" s="173"/>
      <c r="AE106" s="31"/>
    </row>
    <row r="107" spans="1:35" s="12" customFormat="1" ht="15.75" x14ac:dyDescent="0.25">
      <c r="I107" s="203"/>
      <c r="S107" s="13"/>
      <c r="U107" s="20"/>
      <c r="V107" s="173"/>
      <c r="W107" s="173"/>
      <c r="X107" s="235"/>
      <c r="Y107" s="173"/>
      <c r="Z107" s="173"/>
      <c r="AA107" s="235"/>
      <c r="AB107" s="173"/>
      <c r="AC107" s="173"/>
      <c r="AD107" s="173"/>
      <c r="AE107" s="31"/>
    </row>
    <row r="108" spans="1:35" s="12" customFormat="1" ht="15.75" x14ac:dyDescent="0.25">
      <c r="I108" s="203"/>
      <c r="S108" s="13"/>
      <c r="U108" s="20"/>
      <c r="V108" s="173"/>
      <c r="W108" s="173"/>
      <c r="X108" s="235"/>
      <c r="Y108" s="173"/>
      <c r="Z108" s="173"/>
      <c r="AA108" s="235"/>
      <c r="AB108" s="173"/>
      <c r="AC108" s="173"/>
      <c r="AD108" s="173"/>
      <c r="AE108" s="31"/>
    </row>
    <row r="109" spans="1:35" s="12" customFormat="1" ht="15.75" x14ac:dyDescent="0.25">
      <c r="I109" s="203"/>
      <c r="S109" s="13"/>
      <c r="U109" s="20"/>
      <c r="V109" s="173"/>
      <c r="W109" s="173"/>
      <c r="X109" s="235"/>
      <c r="Y109" s="173"/>
      <c r="Z109" s="173"/>
      <c r="AA109" s="235"/>
      <c r="AB109" s="173"/>
      <c r="AC109" s="173"/>
      <c r="AD109" s="173"/>
      <c r="AE109" s="31"/>
    </row>
    <row r="110" spans="1:35" s="12" customFormat="1" ht="15.75" x14ac:dyDescent="0.25">
      <c r="I110" s="203"/>
      <c r="S110" s="13"/>
      <c r="U110" s="20"/>
      <c r="V110" s="173"/>
      <c r="W110" s="173"/>
      <c r="X110" s="235"/>
      <c r="Y110" s="173"/>
      <c r="Z110" s="173"/>
      <c r="AA110" s="235"/>
      <c r="AB110" s="173"/>
      <c r="AC110" s="173"/>
      <c r="AD110" s="173"/>
      <c r="AE110" s="31"/>
    </row>
    <row r="111" spans="1:35" s="12" customFormat="1" ht="15.75" x14ac:dyDescent="0.25">
      <c r="I111" s="203"/>
      <c r="S111" s="13"/>
      <c r="U111" s="20"/>
      <c r="V111" s="173"/>
      <c r="W111" s="173"/>
      <c r="X111" s="235"/>
      <c r="Y111" s="173"/>
      <c r="Z111" s="173"/>
      <c r="AA111" s="235"/>
      <c r="AB111" s="173"/>
      <c r="AC111" s="173"/>
      <c r="AD111" s="173"/>
      <c r="AE111" s="31"/>
    </row>
    <row r="112" spans="1:35" s="12" customFormat="1" ht="15.75" x14ac:dyDescent="0.25">
      <c r="I112" s="203"/>
      <c r="S112" s="13"/>
      <c r="U112" s="20"/>
      <c r="V112" s="173"/>
      <c r="W112" s="173"/>
      <c r="X112" s="235"/>
      <c r="Y112" s="173"/>
      <c r="Z112" s="173"/>
      <c r="AA112" s="235"/>
      <c r="AB112" s="173"/>
      <c r="AC112" s="173"/>
      <c r="AD112" s="173"/>
      <c r="AE112" s="31"/>
    </row>
    <row r="113" spans="9:31" s="12" customFormat="1" ht="15.75" x14ac:dyDescent="0.25">
      <c r="I113" s="203"/>
      <c r="S113" s="13"/>
      <c r="U113" s="20"/>
      <c r="V113" s="173"/>
      <c r="W113" s="173"/>
      <c r="X113" s="235"/>
      <c r="Y113" s="173"/>
      <c r="Z113" s="173"/>
      <c r="AA113" s="235"/>
      <c r="AB113" s="173"/>
      <c r="AC113" s="173"/>
      <c r="AD113" s="173"/>
      <c r="AE113" s="31"/>
    </row>
    <row r="114" spans="9:31" s="12" customFormat="1" ht="15.75" x14ac:dyDescent="0.25">
      <c r="I114" s="203"/>
      <c r="S114" s="13"/>
      <c r="U114" s="20"/>
      <c r="V114" s="173"/>
      <c r="W114" s="173"/>
      <c r="X114" s="235"/>
      <c r="Y114" s="173"/>
      <c r="Z114" s="173"/>
      <c r="AA114" s="235"/>
      <c r="AB114" s="173"/>
      <c r="AC114" s="173"/>
      <c r="AD114" s="173"/>
      <c r="AE114" s="31"/>
    </row>
    <row r="115" spans="9:31" s="12" customFormat="1" ht="15.75" x14ac:dyDescent="0.25">
      <c r="I115" s="203"/>
      <c r="S115" s="13"/>
      <c r="U115" s="20"/>
      <c r="V115" s="173"/>
      <c r="W115" s="173"/>
      <c r="X115" s="235"/>
      <c r="Y115" s="173"/>
      <c r="Z115" s="173"/>
      <c r="AA115" s="235"/>
      <c r="AB115" s="173"/>
      <c r="AC115" s="173"/>
      <c r="AD115" s="173"/>
      <c r="AE115" s="31"/>
    </row>
    <row r="116" spans="9:31" s="12" customFormat="1" ht="15.75" x14ac:dyDescent="0.25">
      <c r="I116" s="203"/>
      <c r="S116" s="13"/>
      <c r="U116" s="20"/>
      <c r="V116" s="173"/>
      <c r="W116" s="173"/>
      <c r="X116" s="235"/>
      <c r="Y116" s="173"/>
      <c r="Z116" s="173"/>
      <c r="AA116" s="235"/>
      <c r="AB116" s="173"/>
      <c r="AC116" s="173"/>
      <c r="AD116" s="173"/>
      <c r="AE116" s="31"/>
    </row>
    <row r="117" spans="9:31" s="12" customFormat="1" ht="15.75" x14ac:dyDescent="0.25">
      <c r="I117" s="203"/>
      <c r="S117" s="13"/>
      <c r="U117" s="20"/>
      <c r="V117" s="173"/>
      <c r="W117" s="173"/>
      <c r="X117" s="235"/>
      <c r="Y117" s="173"/>
      <c r="Z117" s="173"/>
      <c r="AA117" s="235"/>
      <c r="AB117" s="173"/>
      <c r="AC117" s="173"/>
      <c r="AD117" s="173"/>
      <c r="AE117" s="31"/>
    </row>
  </sheetData>
  <sheetProtection algorithmName="SHA-512" hashValue="5p+SAHYq+eyWEa3BKkPYRFDkwXpchR1eVO0N+iH+vO9zD0/+x6EsoqAUXvbBBEAIVH54c6ModfawcFf79UAakQ==" saltValue="DBK+iQ9Wr1uL/IpGvfgA1w==" spinCount="100000" sheet="1" objects="1" scenarios="1" selectLockedCells="1" selectUnlockedCells="1"/>
  <mergeCells count="693">
    <mergeCell ref="AC87:AC88"/>
    <mergeCell ref="AD87:AD88"/>
    <mergeCell ref="AC84:AC85"/>
    <mergeCell ref="AD84:AD85"/>
    <mergeCell ref="AD81:AD82"/>
    <mergeCell ref="AD78:AD79"/>
    <mergeCell ref="AD75:AD76"/>
    <mergeCell ref="AD72:AD73"/>
    <mergeCell ref="AD69:AD70"/>
    <mergeCell ref="AC81:AC82"/>
    <mergeCell ref="AC78:AC79"/>
    <mergeCell ref="AC75:AC76"/>
    <mergeCell ref="AC72:AC73"/>
    <mergeCell ref="AC69:AC70"/>
    <mergeCell ref="A87:A89"/>
    <mergeCell ref="B88:B89"/>
    <mergeCell ref="C88:C89"/>
    <mergeCell ref="D88:D89"/>
    <mergeCell ref="F88:F89"/>
    <mergeCell ref="G88:G89"/>
    <mergeCell ref="H87:H89"/>
    <mergeCell ref="I88:I89"/>
    <mergeCell ref="J88:J89"/>
    <mergeCell ref="E87:E89"/>
    <mergeCell ref="C103:L103"/>
    <mergeCell ref="B98:C98"/>
    <mergeCell ref="U98:AA98"/>
    <mergeCell ref="B99:C99"/>
    <mergeCell ref="B100:C100"/>
    <mergeCell ref="B101:D101"/>
    <mergeCell ref="B102:G102"/>
    <mergeCell ref="I102:J102"/>
    <mergeCell ref="B96:E96"/>
    <mergeCell ref="B97:F97"/>
    <mergeCell ref="N82:N83"/>
    <mergeCell ref="O82:O83"/>
    <mergeCell ref="P82:P83"/>
    <mergeCell ref="Q82:Q83"/>
    <mergeCell ref="AE81:AE83"/>
    <mergeCell ref="K88:K89"/>
    <mergeCell ref="L88:L89"/>
    <mergeCell ref="M88:M89"/>
    <mergeCell ref="N88:N89"/>
    <mergeCell ref="S81:S83"/>
    <mergeCell ref="X81:X83"/>
    <mergeCell ref="AA81:AA83"/>
    <mergeCell ref="R81:R83"/>
    <mergeCell ref="O88:O89"/>
    <mergeCell ref="P88:P89"/>
    <mergeCell ref="Q88:Q89"/>
    <mergeCell ref="R87:R89"/>
    <mergeCell ref="S87:S89"/>
    <mergeCell ref="AE87:AE89"/>
    <mergeCell ref="AA87:AA89"/>
    <mergeCell ref="X87:X89"/>
    <mergeCell ref="AE84:AE86"/>
    <mergeCell ref="AA84:AA86"/>
    <mergeCell ref="X84:X86"/>
    <mergeCell ref="B82:B83"/>
    <mergeCell ref="C82:C83"/>
    <mergeCell ref="D82:D83"/>
    <mergeCell ref="F82:F83"/>
    <mergeCell ref="G82:G83"/>
    <mergeCell ref="I82:I83"/>
    <mergeCell ref="A81:A83"/>
    <mergeCell ref="E81:E83"/>
    <mergeCell ref="H81:H83"/>
    <mergeCell ref="J82:J83"/>
    <mergeCell ref="K82:K83"/>
    <mergeCell ref="L82:L83"/>
    <mergeCell ref="M82:M83"/>
    <mergeCell ref="A78:A80"/>
    <mergeCell ref="AA78:AA80"/>
    <mergeCell ref="AE78:AE80"/>
    <mergeCell ref="B79:B80"/>
    <mergeCell ref="C79:C80"/>
    <mergeCell ref="D79:D80"/>
    <mergeCell ref="F79:F80"/>
    <mergeCell ref="G79:G80"/>
    <mergeCell ref="I79:I80"/>
    <mergeCell ref="J79:J80"/>
    <mergeCell ref="K79:K80"/>
    <mergeCell ref="E78:E80"/>
    <mergeCell ref="H78:H80"/>
    <mergeCell ref="R78:R80"/>
    <mergeCell ref="S78:S80"/>
    <mergeCell ref="X78:X80"/>
    <mergeCell ref="L79:L80"/>
    <mergeCell ref="M79:M80"/>
    <mergeCell ref="N79:N80"/>
    <mergeCell ref="O79:O80"/>
    <mergeCell ref="P79:P80"/>
    <mergeCell ref="Q79:Q80"/>
    <mergeCell ref="AE75:AE77"/>
    <mergeCell ref="B76:B77"/>
    <mergeCell ref="C76:C77"/>
    <mergeCell ref="D76:D77"/>
    <mergeCell ref="F76:F77"/>
    <mergeCell ref="G76:G77"/>
    <mergeCell ref="N73:N74"/>
    <mergeCell ref="O73:O74"/>
    <mergeCell ref="P73:P74"/>
    <mergeCell ref="Q73:Q74"/>
    <mergeCell ref="AE72:AE74"/>
    <mergeCell ref="L76:L77"/>
    <mergeCell ref="M76:M77"/>
    <mergeCell ref="N76:N77"/>
    <mergeCell ref="O76:O77"/>
    <mergeCell ref="P76:P77"/>
    <mergeCell ref="Q76:Q77"/>
    <mergeCell ref="R75:R77"/>
    <mergeCell ref="S75:S77"/>
    <mergeCell ref="X75:X77"/>
    <mergeCell ref="A75:A77"/>
    <mergeCell ref="E75:E77"/>
    <mergeCell ref="H75:H77"/>
    <mergeCell ref="I76:I77"/>
    <mergeCell ref="J76:J77"/>
    <mergeCell ref="K76:K77"/>
    <mergeCell ref="S72:S74"/>
    <mergeCell ref="X72:X74"/>
    <mergeCell ref="AA72:AA74"/>
    <mergeCell ref="B73:B74"/>
    <mergeCell ref="C73:C74"/>
    <mergeCell ref="D73:D74"/>
    <mergeCell ref="F73:F74"/>
    <mergeCell ref="G73:G74"/>
    <mergeCell ref="I73:I74"/>
    <mergeCell ref="AA75:AA77"/>
    <mergeCell ref="A72:A74"/>
    <mergeCell ref="E72:E74"/>
    <mergeCell ref="H72:H74"/>
    <mergeCell ref="R72:R74"/>
    <mergeCell ref="J73:J74"/>
    <mergeCell ref="K73:K74"/>
    <mergeCell ref="L73:L74"/>
    <mergeCell ref="M73:M74"/>
    <mergeCell ref="A69:A71"/>
    <mergeCell ref="AA69:AA71"/>
    <mergeCell ref="AE69:AE71"/>
    <mergeCell ref="B70:B71"/>
    <mergeCell ref="C70:C71"/>
    <mergeCell ref="D70:D71"/>
    <mergeCell ref="F70:F71"/>
    <mergeCell ref="G70:G71"/>
    <mergeCell ref="I70:I71"/>
    <mergeCell ref="J70:J71"/>
    <mergeCell ref="K70:K71"/>
    <mergeCell ref="E69:E71"/>
    <mergeCell ref="H69:H71"/>
    <mergeCell ref="R69:R71"/>
    <mergeCell ref="S69:S71"/>
    <mergeCell ref="X69:X71"/>
    <mergeCell ref="L70:L71"/>
    <mergeCell ref="M70:M71"/>
    <mergeCell ref="N70:N71"/>
    <mergeCell ref="O70:O71"/>
    <mergeCell ref="P70:P71"/>
    <mergeCell ref="Q70:Q71"/>
    <mergeCell ref="AE66:AE68"/>
    <mergeCell ref="B67:B68"/>
    <mergeCell ref="C67:C68"/>
    <mergeCell ref="D67:D68"/>
    <mergeCell ref="F67:F68"/>
    <mergeCell ref="G67:G68"/>
    <mergeCell ref="N64:N65"/>
    <mergeCell ref="O64:O65"/>
    <mergeCell ref="P64:P65"/>
    <mergeCell ref="Q64:Q65"/>
    <mergeCell ref="AE63:AE65"/>
    <mergeCell ref="L67:L68"/>
    <mergeCell ref="M67:M68"/>
    <mergeCell ref="N67:N68"/>
    <mergeCell ref="O67:O68"/>
    <mergeCell ref="P67:P68"/>
    <mergeCell ref="Q67:Q68"/>
    <mergeCell ref="R66:R68"/>
    <mergeCell ref="S66:S68"/>
    <mergeCell ref="X66:X68"/>
    <mergeCell ref="AC66:AC67"/>
    <mergeCell ref="AC63:AC64"/>
    <mergeCell ref="AD66:AD67"/>
    <mergeCell ref="AD63:AD64"/>
    <mergeCell ref="A66:A68"/>
    <mergeCell ref="E66:E68"/>
    <mergeCell ref="H66:H68"/>
    <mergeCell ref="I67:I68"/>
    <mergeCell ref="J67:J68"/>
    <mergeCell ref="K67:K68"/>
    <mergeCell ref="S63:S65"/>
    <mergeCell ref="X63:X65"/>
    <mergeCell ref="AA63:AA65"/>
    <mergeCell ref="B64:B65"/>
    <mergeCell ref="C64:C65"/>
    <mergeCell ref="D64:D65"/>
    <mergeCell ref="F64:F65"/>
    <mergeCell ref="G64:G65"/>
    <mergeCell ref="I64:I65"/>
    <mergeCell ref="AA66:AA68"/>
    <mergeCell ref="A63:A65"/>
    <mergeCell ref="E63:E65"/>
    <mergeCell ref="H63:H65"/>
    <mergeCell ref="R63:R65"/>
    <mergeCell ref="J64:J65"/>
    <mergeCell ref="K64:K65"/>
    <mergeCell ref="L64:L65"/>
    <mergeCell ref="M64:M65"/>
    <mergeCell ref="A60:A62"/>
    <mergeCell ref="AA60:AA62"/>
    <mergeCell ref="AE60:AE62"/>
    <mergeCell ref="B61:B62"/>
    <mergeCell ref="C61:C62"/>
    <mergeCell ref="D61:D62"/>
    <mergeCell ref="F61:F62"/>
    <mergeCell ref="G61:G62"/>
    <mergeCell ref="I61:I62"/>
    <mergeCell ref="J61:J62"/>
    <mergeCell ref="K61:K62"/>
    <mergeCell ref="E60:E62"/>
    <mergeCell ref="H60:H62"/>
    <mergeCell ref="R60:R62"/>
    <mergeCell ref="S60:S62"/>
    <mergeCell ref="X60:X62"/>
    <mergeCell ref="L61:L62"/>
    <mergeCell ref="M61:M62"/>
    <mergeCell ref="N61:N62"/>
    <mergeCell ref="O61:O62"/>
    <mergeCell ref="P61:P62"/>
    <mergeCell ref="Q61:Q62"/>
    <mergeCell ref="AC60:AC61"/>
    <mergeCell ref="AD60:AD61"/>
    <mergeCell ref="AE57:AE59"/>
    <mergeCell ref="B58:B59"/>
    <mergeCell ref="C58:C59"/>
    <mergeCell ref="D58:D59"/>
    <mergeCell ref="F58:F59"/>
    <mergeCell ref="G58:G59"/>
    <mergeCell ref="N55:N56"/>
    <mergeCell ref="O55:O56"/>
    <mergeCell ref="P55:P56"/>
    <mergeCell ref="Q55:Q56"/>
    <mergeCell ref="AE54:AE56"/>
    <mergeCell ref="L58:L59"/>
    <mergeCell ref="M58:M59"/>
    <mergeCell ref="N58:N59"/>
    <mergeCell ref="O58:O59"/>
    <mergeCell ref="P58:P59"/>
    <mergeCell ref="Q58:Q59"/>
    <mergeCell ref="R57:R59"/>
    <mergeCell ref="S57:S59"/>
    <mergeCell ref="X57:X59"/>
    <mergeCell ref="AC57:AC58"/>
    <mergeCell ref="AC54:AC55"/>
    <mergeCell ref="AD57:AD58"/>
    <mergeCell ref="AD54:AD55"/>
    <mergeCell ref="A57:A59"/>
    <mergeCell ref="E57:E59"/>
    <mergeCell ref="H57:H59"/>
    <mergeCell ref="I58:I59"/>
    <mergeCell ref="J58:J59"/>
    <mergeCell ref="K58:K59"/>
    <mergeCell ref="S54:S56"/>
    <mergeCell ref="X54:X56"/>
    <mergeCell ref="AA54:AA56"/>
    <mergeCell ref="B55:B56"/>
    <mergeCell ref="C55:C56"/>
    <mergeCell ref="D55:D56"/>
    <mergeCell ref="F55:F56"/>
    <mergeCell ref="G55:G56"/>
    <mergeCell ref="I55:I56"/>
    <mergeCell ref="AA57:AA59"/>
    <mergeCell ref="A54:A56"/>
    <mergeCell ref="E54:E56"/>
    <mergeCell ref="H54:H56"/>
    <mergeCell ref="R54:R56"/>
    <mergeCell ref="J55:J56"/>
    <mergeCell ref="K55:K56"/>
    <mergeCell ref="L55:L56"/>
    <mergeCell ref="M55:M56"/>
    <mergeCell ref="A51:A53"/>
    <mergeCell ref="AA51:AA53"/>
    <mergeCell ref="AE51:AE53"/>
    <mergeCell ref="B52:B53"/>
    <mergeCell ref="C52:C53"/>
    <mergeCell ref="D52:D53"/>
    <mergeCell ref="F52:F53"/>
    <mergeCell ref="G52:G53"/>
    <mergeCell ref="I52:I53"/>
    <mergeCell ref="J52:J53"/>
    <mergeCell ref="K52:K53"/>
    <mergeCell ref="E51:E53"/>
    <mergeCell ref="H51:H53"/>
    <mergeCell ref="R51:R53"/>
    <mergeCell ref="S51:S53"/>
    <mergeCell ref="X51:X53"/>
    <mergeCell ref="L52:L53"/>
    <mergeCell ref="M52:M53"/>
    <mergeCell ref="N52:N53"/>
    <mergeCell ref="O52:O53"/>
    <mergeCell ref="P52:P53"/>
    <mergeCell ref="Q52:Q53"/>
    <mergeCell ref="AC51:AC52"/>
    <mergeCell ref="AD51:AD52"/>
    <mergeCell ref="AE48:AE50"/>
    <mergeCell ref="B49:B50"/>
    <mergeCell ref="C49:C50"/>
    <mergeCell ref="D49:D50"/>
    <mergeCell ref="F49:F50"/>
    <mergeCell ref="G49:G50"/>
    <mergeCell ref="N46:N47"/>
    <mergeCell ref="O46:O47"/>
    <mergeCell ref="P46:P47"/>
    <mergeCell ref="Q46:Q47"/>
    <mergeCell ref="AE45:AE47"/>
    <mergeCell ref="L49:L50"/>
    <mergeCell ref="M49:M50"/>
    <mergeCell ref="N49:N50"/>
    <mergeCell ref="O49:O50"/>
    <mergeCell ref="P49:P50"/>
    <mergeCell ref="Q49:Q50"/>
    <mergeCell ref="R48:R50"/>
    <mergeCell ref="S48:S50"/>
    <mergeCell ref="X48:X50"/>
    <mergeCell ref="AC48:AC49"/>
    <mergeCell ref="AC45:AC46"/>
    <mergeCell ref="AD48:AD49"/>
    <mergeCell ref="AD45:AD46"/>
    <mergeCell ref="A48:A50"/>
    <mergeCell ref="E48:E50"/>
    <mergeCell ref="H48:H50"/>
    <mergeCell ref="I49:I50"/>
    <mergeCell ref="J49:J50"/>
    <mergeCell ref="K49:K50"/>
    <mergeCell ref="S45:S47"/>
    <mergeCell ref="X45:X47"/>
    <mergeCell ref="AA45:AA47"/>
    <mergeCell ref="B46:B47"/>
    <mergeCell ref="C46:C47"/>
    <mergeCell ref="D46:D47"/>
    <mergeCell ref="F46:F47"/>
    <mergeCell ref="G46:G47"/>
    <mergeCell ref="I46:I47"/>
    <mergeCell ref="AA48:AA50"/>
    <mergeCell ref="A45:A47"/>
    <mergeCell ref="E45:E47"/>
    <mergeCell ref="H45:H47"/>
    <mergeCell ref="R45:R47"/>
    <mergeCell ref="J46:J47"/>
    <mergeCell ref="K46:K47"/>
    <mergeCell ref="L46:L47"/>
    <mergeCell ref="M46:M47"/>
    <mergeCell ref="A42:A44"/>
    <mergeCell ref="AA42:AA44"/>
    <mergeCell ref="AE42:AE44"/>
    <mergeCell ref="B43:B44"/>
    <mergeCell ref="C43:C44"/>
    <mergeCell ref="D43:D44"/>
    <mergeCell ref="F43:F44"/>
    <mergeCell ref="G43:G44"/>
    <mergeCell ref="I43:I44"/>
    <mergeCell ref="J43:J44"/>
    <mergeCell ref="K43:K44"/>
    <mergeCell ref="E42:E44"/>
    <mergeCell ref="H42:H44"/>
    <mergeCell ref="R42:R44"/>
    <mergeCell ref="S42:S44"/>
    <mergeCell ref="X42:X44"/>
    <mergeCell ref="L43:L44"/>
    <mergeCell ref="M43:M44"/>
    <mergeCell ref="N43:N44"/>
    <mergeCell ref="O43:O44"/>
    <mergeCell ref="P43:P44"/>
    <mergeCell ref="Q43:Q44"/>
    <mergeCell ref="AC42:AC43"/>
    <mergeCell ref="AD42:AD43"/>
    <mergeCell ref="AE39:AE41"/>
    <mergeCell ref="B40:B41"/>
    <mergeCell ref="C40:C41"/>
    <mergeCell ref="D40:D41"/>
    <mergeCell ref="F40:F41"/>
    <mergeCell ref="G40:G41"/>
    <mergeCell ref="N37:N38"/>
    <mergeCell ref="O37:O38"/>
    <mergeCell ref="P37:P38"/>
    <mergeCell ref="Q37:Q38"/>
    <mergeCell ref="AE36:AE38"/>
    <mergeCell ref="L40:L41"/>
    <mergeCell ref="M40:M41"/>
    <mergeCell ref="N40:N41"/>
    <mergeCell ref="O40:O41"/>
    <mergeCell ref="P40:P41"/>
    <mergeCell ref="Q40:Q41"/>
    <mergeCell ref="R39:R41"/>
    <mergeCell ref="S39:S41"/>
    <mergeCell ref="X39:X41"/>
    <mergeCell ref="AC39:AC40"/>
    <mergeCell ref="AD39:AD40"/>
    <mergeCell ref="AD36:AD37"/>
    <mergeCell ref="AC36:AC37"/>
    <mergeCell ref="A39:A41"/>
    <mergeCell ref="E39:E41"/>
    <mergeCell ref="H39:H41"/>
    <mergeCell ref="I40:I41"/>
    <mergeCell ref="J40:J41"/>
    <mergeCell ref="K40:K41"/>
    <mergeCell ref="S36:S38"/>
    <mergeCell ref="X36:X38"/>
    <mergeCell ref="AA36:AA38"/>
    <mergeCell ref="B37:B38"/>
    <mergeCell ref="C37:C38"/>
    <mergeCell ref="D37:D38"/>
    <mergeCell ref="F37:F38"/>
    <mergeCell ref="G37:G38"/>
    <mergeCell ref="I37:I38"/>
    <mergeCell ref="AA39:AA41"/>
    <mergeCell ref="A36:A38"/>
    <mergeCell ref="E36:E38"/>
    <mergeCell ref="H36:H38"/>
    <mergeCell ref="R36:R38"/>
    <mergeCell ref="J37:J38"/>
    <mergeCell ref="K37:K38"/>
    <mergeCell ref="L37:L38"/>
    <mergeCell ref="M37:M38"/>
    <mergeCell ref="A33:A35"/>
    <mergeCell ref="AA33:AA35"/>
    <mergeCell ref="AE33:AE35"/>
    <mergeCell ref="B34:B35"/>
    <mergeCell ref="C34:C35"/>
    <mergeCell ref="D34:D35"/>
    <mergeCell ref="F34:F35"/>
    <mergeCell ref="G34:G35"/>
    <mergeCell ref="I34:I35"/>
    <mergeCell ref="J34:J35"/>
    <mergeCell ref="K34:K35"/>
    <mergeCell ref="E33:E35"/>
    <mergeCell ref="H33:H35"/>
    <mergeCell ref="R33:R35"/>
    <mergeCell ref="S33:S35"/>
    <mergeCell ref="X33:X35"/>
    <mergeCell ref="L34:L35"/>
    <mergeCell ref="M34:M35"/>
    <mergeCell ref="N34:N35"/>
    <mergeCell ref="O34:O35"/>
    <mergeCell ref="P34:P35"/>
    <mergeCell ref="Q34:Q35"/>
    <mergeCell ref="AD33:AD34"/>
    <mergeCell ref="AC33:AC34"/>
    <mergeCell ref="AE30:AE32"/>
    <mergeCell ref="B31:B32"/>
    <mergeCell ref="C31:C32"/>
    <mergeCell ref="D31:D32"/>
    <mergeCell ref="F31:F32"/>
    <mergeCell ref="G31:G32"/>
    <mergeCell ref="N28:N29"/>
    <mergeCell ref="O28:O29"/>
    <mergeCell ref="P28:P29"/>
    <mergeCell ref="Q28:Q29"/>
    <mergeCell ref="AE27:AE29"/>
    <mergeCell ref="L31:L32"/>
    <mergeCell ref="M31:M32"/>
    <mergeCell ref="N31:N32"/>
    <mergeCell ref="O31:O32"/>
    <mergeCell ref="P31:P32"/>
    <mergeCell ref="Q31:Q32"/>
    <mergeCell ref="R30:R32"/>
    <mergeCell ref="S30:S32"/>
    <mergeCell ref="X30:X32"/>
    <mergeCell ref="AD30:AD31"/>
    <mergeCell ref="AC30:AC31"/>
    <mergeCell ref="AD27:AD28"/>
    <mergeCell ref="AC27:AC28"/>
    <mergeCell ref="A30:A32"/>
    <mergeCell ref="E30:E32"/>
    <mergeCell ref="H30:H32"/>
    <mergeCell ref="I31:I32"/>
    <mergeCell ref="J31:J32"/>
    <mergeCell ref="K31:K32"/>
    <mergeCell ref="S27:S29"/>
    <mergeCell ref="X27:X29"/>
    <mergeCell ref="AA27:AA29"/>
    <mergeCell ref="B28:B29"/>
    <mergeCell ref="C28:C29"/>
    <mergeCell ref="D28:D29"/>
    <mergeCell ref="F28:F29"/>
    <mergeCell ref="G28:G29"/>
    <mergeCell ref="I28:I29"/>
    <mergeCell ref="AA30:AA32"/>
    <mergeCell ref="A27:A29"/>
    <mergeCell ref="E27:E29"/>
    <mergeCell ref="H27:H29"/>
    <mergeCell ref="R27:R29"/>
    <mergeCell ref="J28:J29"/>
    <mergeCell ref="K28:K29"/>
    <mergeCell ref="L28:L29"/>
    <mergeCell ref="M28:M29"/>
    <mergeCell ref="A24:A26"/>
    <mergeCell ref="AA24:AA26"/>
    <mergeCell ref="AE24:AE26"/>
    <mergeCell ref="B25:B26"/>
    <mergeCell ref="C25:C26"/>
    <mergeCell ref="D25:D26"/>
    <mergeCell ref="F25:F26"/>
    <mergeCell ref="G25:G26"/>
    <mergeCell ref="I25:I26"/>
    <mergeCell ref="J25:J26"/>
    <mergeCell ref="K25:K26"/>
    <mergeCell ref="E24:E26"/>
    <mergeCell ref="H24:H26"/>
    <mergeCell ref="R24:R26"/>
    <mergeCell ref="S24:S26"/>
    <mergeCell ref="X24:X26"/>
    <mergeCell ref="L25:L26"/>
    <mergeCell ref="M25:M26"/>
    <mergeCell ref="N25:N26"/>
    <mergeCell ref="O25:O26"/>
    <mergeCell ref="P25:P26"/>
    <mergeCell ref="Q25:Q26"/>
    <mergeCell ref="AD24:AD25"/>
    <mergeCell ref="AC24:AC25"/>
    <mergeCell ref="AE21:AE23"/>
    <mergeCell ref="B22:B23"/>
    <mergeCell ref="C22:C23"/>
    <mergeCell ref="D22:D23"/>
    <mergeCell ref="F22:F23"/>
    <mergeCell ref="G22:G23"/>
    <mergeCell ref="N19:N20"/>
    <mergeCell ref="O19:O20"/>
    <mergeCell ref="P19:P20"/>
    <mergeCell ref="Q19:Q20"/>
    <mergeCell ref="AE18:AE20"/>
    <mergeCell ref="L22:L23"/>
    <mergeCell ref="M22:M23"/>
    <mergeCell ref="N22:N23"/>
    <mergeCell ref="O22:O23"/>
    <mergeCell ref="P22:P23"/>
    <mergeCell ref="Q22:Q23"/>
    <mergeCell ref="R21:R23"/>
    <mergeCell ref="S21:S23"/>
    <mergeCell ref="X21:X23"/>
    <mergeCell ref="AD21:AD22"/>
    <mergeCell ref="AC21:AC22"/>
    <mergeCell ref="AC18:AC19"/>
    <mergeCell ref="AD18:AD19"/>
    <mergeCell ref="A21:A23"/>
    <mergeCell ref="E21:E23"/>
    <mergeCell ref="H21:H23"/>
    <mergeCell ref="I22:I23"/>
    <mergeCell ref="J22:J23"/>
    <mergeCell ref="K22:K23"/>
    <mergeCell ref="S18:S20"/>
    <mergeCell ref="X18:X20"/>
    <mergeCell ref="AA18:AA20"/>
    <mergeCell ref="B19:B20"/>
    <mergeCell ref="C19:C20"/>
    <mergeCell ref="D19:D20"/>
    <mergeCell ref="F19:F20"/>
    <mergeCell ref="G19:G20"/>
    <mergeCell ref="I19:I20"/>
    <mergeCell ref="AA21:AA23"/>
    <mergeCell ref="A18:A20"/>
    <mergeCell ref="E18:E20"/>
    <mergeCell ref="H18:H20"/>
    <mergeCell ref="R18:R20"/>
    <mergeCell ref="J19:J20"/>
    <mergeCell ref="K19:K20"/>
    <mergeCell ref="L19:L20"/>
    <mergeCell ref="M19:M20"/>
    <mergeCell ref="A15:A17"/>
    <mergeCell ref="AA15:AA17"/>
    <mergeCell ref="AE15:AE17"/>
    <mergeCell ref="B16:B17"/>
    <mergeCell ref="C16:C17"/>
    <mergeCell ref="D16:D17"/>
    <mergeCell ref="F16:F17"/>
    <mergeCell ref="G16:G17"/>
    <mergeCell ref="I16:I17"/>
    <mergeCell ref="J16:J17"/>
    <mergeCell ref="K16:K17"/>
    <mergeCell ref="E15:E17"/>
    <mergeCell ref="H15:H17"/>
    <mergeCell ref="R15:R17"/>
    <mergeCell ref="S15:S17"/>
    <mergeCell ref="X15:X17"/>
    <mergeCell ref="L16:L17"/>
    <mergeCell ref="M16:M17"/>
    <mergeCell ref="N16:N17"/>
    <mergeCell ref="O16:O17"/>
    <mergeCell ref="P16:P17"/>
    <mergeCell ref="Q16:Q17"/>
    <mergeCell ref="AD15:AD16"/>
    <mergeCell ref="AC15:AC16"/>
    <mergeCell ref="AE12:AE14"/>
    <mergeCell ref="B13:B14"/>
    <mergeCell ref="C13:C14"/>
    <mergeCell ref="D13:D14"/>
    <mergeCell ref="F13:F14"/>
    <mergeCell ref="G13:G14"/>
    <mergeCell ref="N10:N11"/>
    <mergeCell ref="O10:O11"/>
    <mergeCell ref="P10:P11"/>
    <mergeCell ref="Q10:Q11"/>
    <mergeCell ref="AE9:AE11"/>
    <mergeCell ref="L13:L14"/>
    <mergeCell ref="M13:M14"/>
    <mergeCell ref="N13:N14"/>
    <mergeCell ref="O13:O14"/>
    <mergeCell ref="P13:P14"/>
    <mergeCell ref="Q13:Q14"/>
    <mergeCell ref="R12:R14"/>
    <mergeCell ref="S12:S14"/>
    <mergeCell ref="X12:X14"/>
    <mergeCell ref="AC12:AC13"/>
    <mergeCell ref="AC9:AC10"/>
    <mergeCell ref="AD12:AD13"/>
    <mergeCell ref="AD9:AD10"/>
    <mergeCell ref="A12:A14"/>
    <mergeCell ref="E12:E14"/>
    <mergeCell ref="H12:H14"/>
    <mergeCell ref="I13:I14"/>
    <mergeCell ref="J13:J14"/>
    <mergeCell ref="K13:K14"/>
    <mergeCell ref="S9:S11"/>
    <mergeCell ref="X9:X11"/>
    <mergeCell ref="AA9:AA11"/>
    <mergeCell ref="B10:B11"/>
    <mergeCell ref="C10:C11"/>
    <mergeCell ref="D10:D11"/>
    <mergeCell ref="F10:F11"/>
    <mergeCell ref="G10:G11"/>
    <mergeCell ref="I10:I11"/>
    <mergeCell ref="AA12:AA14"/>
    <mergeCell ref="A9:A11"/>
    <mergeCell ref="E9:E11"/>
    <mergeCell ref="H9:H11"/>
    <mergeCell ref="R9:R11"/>
    <mergeCell ref="J10:J11"/>
    <mergeCell ref="K10:K11"/>
    <mergeCell ref="L10:L11"/>
    <mergeCell ref="M10:M11"/>
    <mergeCell ref="A6:A8"/>
    <mergeCell ref="AA6:AA8"/>
    <mergeCell ref="AE6:AE8"/>
    <mergeCell ref="B7:B8"/>
    <mergeCell ref="C7:C8"/>
    <mergeCell ref="D7:D8"/>
    <mergeCell ref="F7:F8"/>
    <mergeCell ref="G7:G8"/>
    <mergeCell ref="I7:I8"/>
    <mergeCell ref="J7:J8"/>
    <mergeCell ref="K7:K8"/>
    <mergeCell ref="E6:E8"/>
    <mergeCell ref="H6:H8"/>
    <mergeCell ref="R6:R8"/>
    <mergeCell ref="S6:S8"/>
    <mergeCell ref="X6:X8"/>
    <mergeCell ref="L7:L8"/>
    <mergeCell ref="M7:M8"/>
    <mergeCell ref="N7:N8"/>
    <mergeCell ref="O7:O8"/>
    <mergeCell ref="P7:P8"/>
    <mergeCell ref="Q7:Q8"/>
    <mergeCell ref="AD6:AD7"/>
    <mergeCell ref="AC6:AC7"/>
    <mergeCell ref="A1:AI1"/>
    <mergeCell ref="A3:A5"/>
    <mergeCell ref="E3:E5"/>
    <mergeCell ref="H3:H5"/>
    <mergeCell ref="R3:R5"/>
    <mergeCell ref="S3:S5"/>
    <mergeCell ref="X3:X5"/>
    <mergeCell ref="AA3:AA5"/>
    <mergeCell ref="AE3:AE5"/>
    <mergeCell ref="AC3:AC4"/>
    <mergeCell ref="AD3:AD4"/>
    <mergeCell ref="S84:S86"/>
    <mergeCell ref="R84:R86"/>
    <mergeCell ref="Q85:Q86"/>
    <mergeCell ref="P85:P86"/>
    <mergeCell ref="O85:O86"/>
    <mergeCell ref="N85:N86"/>
    <mergeCell ref="M85:M86"/>
    <mergeCell ref="L85:L86"/>
    <mergeCell ref="K85:K86"/>
    <mergeCell ref="J85:J86"/>
    <mergeCell ref="I85:I86"/>
    <mergeCell ref="F85:F86"/>
    <mergeCell ref="G85:G86"/>
    <mergeCell ref="H84:H86"/>
    <mergeCell ref="E84:E86"/>
    <mergeCell ref="D85:D86"/>
    <mergeCell ref="C85:C86"/>
    <mergeCell ref="A84:A86"/>
    <mergeCell ref="B85:B86"/>
  </mergeCells>
  <pageMargins left="0.7" right="0.7" top="0.75" bottom="0.75" header="0.3" footer="0.3"/>
  <pageSetup orientation="portrait" r:id="rId1"/>
  <ignoredErrors>
    <ignoredError sqref="AA91 X91 E93:E94 X93:X94 AA93:AA94" 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CC697"/>
  <sheetViews>
    <sheetView zoomScaleNormal="100" workbookViewId="0">
      <pane ySplit="4" topLeftCell="A5" activePane="bottomLeft" state="frozen"/>
      <selection pane="bottomLeft" sqref="A1:P1"/>
    </sheetView>
  </sheetViews>
  <sheetFormatPr defaultRowHeight="15" x14ac:dyDescent="0.25"/>
  <cols>
    <col min="1" max="1" width="4.5703125" style="21" bestFit="1" customWidth="1"/>
    <col min="2" max="5" width="12.7109375" style="30" customWidth="1"/>
    <col min="6" max="6" width="9.140625" style="27" customWidth="1"/>
    <col min="7" max="7" width="9.140625" style="10"/>
    <col min="8" max="8" width="9.140625" style="21"/>
    <col min="9" max="9" width="9.7109375" style="23" bestFit="1" customWidth="1"/>
    <col min="10" max="10" width="9.140625" style="23"/>
    <col min="11" max="11" width="9.7109375" style="23" bestFit="1" customWidth="1"/>
    <col min="12" max="12" width="10.140625" style="23" bestFit="1" customWidth="1"/>
    <col min="13" max="13" width="9.140625" style="25"/>
    <col min="14" max="14" width="9.140625" style="23"/>
    <col min="15" max="15" width="9.7109375" style="21" bestFit="1" customWidth="1"/>
    <col min="16" max="16" width="9.5703125" bestFit="1" customWidth="1"/>
  </cols>
  <sheetData>
    <row r="1" spans="1:81" ht="26.25" x14ac:dyDescent="0.25">
      <c r="A1" s="300" t="s">
        <v>89</v>
      </c>
      <c r="B1" s="300"/>
      <c r="C1" s="300"/>
      <c r="D1" s="300"/>
      <c r="E1" s="300"/>
      <c r="F1" s="300"/>
      <c r="G1" s="300"/>
      <c r="H1" s="300"/>
      <c r="I1" s="300"/>
      <c r="J1" s="300"/>
      <c r="K1" s="300"/>
      <c r="L1" s="300"/>
      <c r="M1" s="300"/>
      <c r="N1" s="300"/>
      <c r="O1" s="300"/>
      <c r="P1" s="300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2"/>
      <c r="BB1" s="12"/>
      <c r="BC1" s="12"/>
      <c r="BD1" s="12"/>
      <c r="BE1" s="12"/>
      <c r="BF1" s="12"/>
      <c r="BG1" s="12"/>
      <c r="BH1" s="12"/>
      <c r="BI1" s="12"/>
      <c r="BJ1" s="12"/>
      <c r="BK1" s="12"/>
      <c r="BL1" s="12"/>
      <c r="BM1" s="12"/>
      <c r="BN1" s="12"/>
      <c r="BO1" s="12"/>
      <c r="BP1" s="12"/>
      <c r="BQ1" s="12"/>
      <c r="BR1" s="12"/>
      <c r="BS1" s="12"/>
      <c r="BT1" s="12"/>
      <c r="BU1" s="12"/>
      <c r="BV1" s="12"/>
      <c r="BW1" s="12"/>
      <c r="BX1" s="12"/>
      <c r="BY1" s="12"/>
      <c r="BZ1" s="12"/>
      <c r="CA1" s="12"/>
      <c r="CB1" s="12"/>
      <c r="CC1" s="12"/>
    </row>
    <row r="2" spans="1:81" ht="18.75" x14ac:dyDescent="0.3">
      <c r="A2" s="301" t="s">
        <v>57</v>
      </c>
      <c r="B2" s="301"/>
      <c r="C2" s="301"/>
      <c r="D2" s="301"/>
      <c r="E2" s="301"/>
      <c r="F2" s="301"/>
      <c r="G2" s="301"/>
      <c r="H2" s="301"/>
      <c r="I2" s="301"/>
      <c r="J2" s="301"/>
      <c r="K2" s="301"/>
      <c r="L2" s="301"/>
      <c r="M2" s="301"/>
      <c r="N2" s="301"/>
      <c r="O2" s="301"/>
      <c r="P2" s="30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2"/>
      <c r="AN2" s="12"/>
      <c r="AO2" s="12"/>
      <c r="AP2" s="12"/>
      <c r="AQ2" s="12"/>
      <c r="AR2" s="12"/>
      <c r="AS2" s="12"/>
      <c r="AT2" s="12"/>
      <c r="AU2" s="12"/>
      <c r="AV2" s="12"/>
      <c r="AW2" s="12"/>
      <c r="AX2" s="12"/>
      <c r="AY2" s="12"/>
      <c r="AZ2" s="12"/>
      <c r="BA2" s="12"/>
      <c r="BB2" s="12"/>
      <c r="BC2" s="12"/>
      <c r="BD2" s="12"/>
      <c r="BE2" s="12"/>
      <c r="BF2" s="12"/>
      <c r="BG2" s="12"/>
      <c r="BH2" s="12"/>
      <c r="BI2" s="12"/>
      <c r="BJ2" s="12"/>
      <c r="BK2" s="12"/>
      <c r="BL2" s="12"/>
      <c r="BM2" s="12"/>
      <c r="BN2" s="12"/>
      <c r="BO2" s="12"/>
      <c r="BP2" s="12"/>
      <c r="BQ2" s="12"/>
      <c r="BR2" s="12"/>
      <c r="BS2" s="12"/>
      <c r="BT2" s="12"/>
      <c r="BU2" s="12"/>
      <c r="BV2" s="12"/>
      <c r="BW2" s="12"/>
      <c r="BX2" s="12"/>
      <c r="BY2" s="12"/>
      <c r="BZ2" s="12"/>
      <c r="CA2" s="12"/>
      <c r="CB2" s="12"/>
      <c r="CC2" s="12"/>
    </row>
    <row r="3" spans="1:81" ht="15.75" customHeight="1" x14ac:dyDescent="0.25">
      <c r="A3" s="303" t="s">
        <v>0</v>
      </c>
      <c r="B3" s="305" t="s">
        <v>58</v>
      </c>
      <c r="C3" s="305"/>
      <c r="D3" s="305"/>
      <c r="E3" s="305"/>
      <c r="F3" s="306" t="s">
        <v>59</v>
      </c>
      <c r="G3" s="308" t="s">
        <v>61</v>
      </c>
      <c r="H3" s="310" t="s">
        <v>62</v>
      </c>
      <c r="I3" s="310"/>
      <c r="J3" s="310"/>
      <c r="K3" s="310"/>
      <c r="L3" s="310"/>
      <c r="M3" s="310" t="s">
        <v>70</v>
      </c>
      <c r="N3" s="310"/>
      <c r="O3" s="310"/>
      <c r="P3" s="311" t="s">
        <v>60</v>
      </c>
      <c r="Q3" s="12"/>
      <c r="R3" s="12"/>
      <c r="S3" s="12"/>
      <c r="T3" s="12"/>
      <c r="U3" s="12"/>
      <c r="V3" s="12"/>
      <c r="W3" s="12"/>
      <c r="X3" s="12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  <c r="BB3" s="12"/>
      <c r="BC3" s="12"/>
      <c r="BD3" s="12"/>
      <c r="BE3" s="12"/>
      <c r="BF3" s="12"/>
      <c r="BG3" s="12"/>
      <c r="BH3" s="12"/>
      <c r="BI3" s="12"/>
      <c r="BJ3" s="12"/>
      <c r="BK3" s="12"/>
      <c r="BL3" s="12"/>
      <c r="BM3" s="12"/>
      <c r="BN3" s="12"/>
      <c r="BO3" s="12"/>
      <c r="BP3" s="12"/>
      <c r="BQ3" s="12"/>
      <c r="BR3" s="12"/>
      <c r="BS3" s="12"/>
      <c r="BT3" s="12"/>
      <c r="BU3" s="12"/>
      <c r="BV3" s="12"/>
      <c r="BW3" s="12"/>
      <c r="BX3" s="12"/>
      <c r="BY3" s="12"/>
      <c r="BZ3" s="12"/>
      <c r="CA3" s="12"/>
      <c r="CB3" s="12"/>
      <c r="CC3" s="12"/>
    </row>
    <row r="4" spans="1:81" ht="15.75" x14ac:dyDescent="0.25">
      <c r="A4" s="304"/>
      <c r="B4" s="28" t="s">
        <v>1</v>
      </c>
      <c r="C4" s="28" t="s">
        <v>2</v>
      </c>
      <c r="D4" s="28" t="s">
        <v>68</v>
      </c>
      <c r="E4" s="28" t="s">
        <v>3</v>
      </c>
      <c r="F4" s="307"/>
      <c r="G4" s="309"/>
      <c r="H4" s="137" t="s">
        <v>20</v>
      </c>
      <c r="I4" s="144" t="s">
        <v>11</v>
      </c>
      <c r="J4" s="144" t="s">
        <v>63</v>
      </c>
      <c r="K4" s="144" t="s">
        <v>12</v>
      </c>
      <c r="L4" s="144" t="s">
        <v>64</v>
      </c>
      <c r="M4" s="143" t="s">
        <v>21</v>
      </c>
      <c r="N4" s="144" t="s">
        <v>22</v>
      </c>
      <c r="O4" s="137" t="s">
        <v>65</v>
      </c>
      <c r="P4" s="311"/>
      <c r="Q4" s="12"/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2"/>
      <c r="AH4" s="12"/>
      <c r="AI4" s="12"/>
      <c r="AJ4" s="12"/>
      <c r="AK4" s="12"/>
      <c r="AL4" s="12"/>
      <c r="AM4" s="12"/>
      <c r="AN4" s="12"/>
      <c r="AO4" s="12"/>
      <c r="AP4" s="12"/>
      <c r="AQ4" s="12"/>
      <c r="AR4" s="12"/>
      <c r="AS4" s="12"/>
      <c r="AT4" s="12"/>
      <c r="AU4" s="12"/>
      <c r="AV4" s="12"/>
      <c r="AW4" s="12"/>
      <c r="AX4" s="12"/>
      <c r="AY4" s="12"/>
      <c r="AZ4" s="12"/>
      <c r="BA4" s="12"/>
      <c r="BB4" s="12"/>
      <c r="BC4" s="12"/>
      <c r="BD4" s="12"/>
      <c r="BE4" s="12"/>
      <c r="BF4" s="12"/>
      <c r="BG4" s="12"/>
      <c r="BH4" s="12"/>
      <c r="BI4" s="12"/>
      <c r="BJ4" s="12"/>
      <c r="BK4" s="12"/>
      <c r="BL4" s="12"/>
      <c r="BM4" s="12"/>
      <c r="BN4" s="12"/>
      <c r="BO4" s="12"/>
      <c r="BP4" s="12"/>
      <c r="BQ4" s="12"/>
      <c r="BR4" s="12"/>
      <c r="BS4" s="12"/>
      <c r="BT4" s="12"/>
      <c r="BU4" s="12"/>
      <c r="BV4" s="12"/>
      <c r="BW4" s="12"/>
      <c r="BX4" s="12"/>
      <c r="BY4" s="12"/>
      <c r="BZ4" s="12"/>
      <c r="CA4" s="12"/>
      <c r="CB4" s="12"/>
      <c r="CC4" s="12"/>
    </row>
    <row r="5" spans="1:81" ht="15.75" x14ac:dyDescent="0.25">
      <c r="A5" s="304">
        <v>1</v>
      </c>
      <c r="B5" s="312">
        <f>Feb!E3</f>
        <v>1160000</v>
      </c>
      <c r="C5" s="312">
        <f>Feb!H3</f>
        <v>35000</v>
      </c>
      <c r="D5" s="312">
        <f>Feb!Q5*10*15000</f>
        <v>29999.999999998294</v>
      </c>
      <c r="E5" s="312">
        <f>Feb!I5</f>
        <v>1113100</v>
      </c>
      <c r="F5" s="316">
        <f>Feb!J5+Feb!K5</f>
        <v>14.199999999999818</v>
      </c>
      <c r="G5" s="318">
        <f>Feb!S3</f>
        <v>0.16</v>
      </c>
      <c r="H5" s="137" t="s">
        <v>16</v>
      </c>
      <c r="I5" s="138">
        <f>Feb!X3</f>
        <v>26.396250000000002</v>
      </c>
      <c r="J5" s="138">
        <f>Feb!AA3</f>
        <v>21.725000000000001</v>
      </c>
      <c r="K5" s="138">
        <f>Feb!AB4</f>
        <v>0.5625</v>
      </c>
      <c r="L5" s="138">
        <f>Feb!AE3</f>
        <v>12</v>
      </c>
      <c r="M5" s="320">
        <f>Feb!AI3</f>
        <v>2.8000000000000001E-2</v>
      </c>
      <c r="N5" s="318">
        <f>Feb!AI5</f>
        <v>7.67</v>
      </c>
      <c r="O5" s="316">
        <f>Feb!AI4</f>
        <v>10.6</v>
      </c>
      <c r="P5" s="322">
        <f>Feb!R3</f>
        <v>1.05</v>
      </c>
      <c r="Q5" s="12"/>
      <c r="R5" s="12"/>
      <c r="S5" s="12"/>
      <c r="T5" s="12"/>
      <c r="U5" s="12"/>
      <c r="V5" s="12"/>
      <c r="W5" s="12"/>
      <c r="X5" s="12"/>
      <c r="Y5" s="12"/>
      <c r="Z5" s="12"/>
      <c r="AA5" s="12"/>
      <c r="AB5" s="12"/>
      <c r="AC5" s="12"/>
      <c r="AD5" s="12"/>
      <c r="AE5" s="12"/>
      <c r="AF5" s="12"/>
      <c r="AG5" s="12"/>
      <c r="AH5" s="12"/>
      <c r="AI5" s="12"/>
      <c r="AJ5" s="12"/>
      <c r="AK5" s="12"/>
      <c r="AL5" s="12"/>
      <c r="AM5" s="12"/>
      <c r="AN5" s="12"/>
      <c r="AO5" s="12"/>
      <c r="AP5" s="12"/>
      <c r="AQ5" s="12"/>
      <c r="AR5" s="12"/>
      <c r="AS5" s="12"/>
      <c r="AT5" s="12"/>
      <c r="AU5" s="12"/>
      <c r="AV5" s="12"/>
      <c r="AW5" s="12"/>
      <c r="AX5" s="12"/>
      <c r="AY5" s="12"/>
      <c r="AZ5" s="12"/>
      <c r="BA5" s="12"/>
      <c r="BB5" s="12"/>
      <c r="BC5" s="12"/>
      <c r="BD5" s="12"/>
      <c r="BE5" s="12"/>
      <c r="BF5" s="12"/>
      <c r="BG5" s="12"/>
      <c r="BH5" s="12"/>
      <c r="BI5" s="12"/>
      <c r="BJ5" s="12"/>
      <c r="BK5" s="12"/>
      <c r="BL5" s="12"/>
      <c r="BM5" s="12"/>
      <c r="BN5" s="12"/>
      <c r="BO5" s="12"/>
      <c r="BP5" s="12"/>
      <c r="BQ5" s="12"/>
      <c r="BR5" s="12"/>
      <c r="BS5" s="12"/>
      <c r="BT5" s="12"/>
      <c r="BU5" s="12"/>
      <c r="BV5" s="12"/>
      <c r="BW5" s="12"/>
      <c r="BX5" s="12"/>
      <c r="BY5" s="12"/>
      <c r="BZ5" s="12"/>
      <c r="CA5" s="12"/>
      <c r="CB5" s="12"/>
      <c r="CC5" s="12"/>
    </row>
    <row r="6" spans="1:81" ht="15.75" x14ac:dyDescent="0.25">
      <c r="A6" s="304"/>
      <c r="B6" s="313"/>
      <c r="C6" s="313"/>
      <c r="D6" s="313"/>
      <c r="E6" s="313"/>
      <c r="F6" s="317"/>
      <c r="G6" s="319"/>
      <c r="H6" s="137" t="s">
        <v>15</v>
      </c>
      <c r="I6" s="138">
        <f>IF(Feb!W5=0,Feb!V5,AVERAGE(Feb!V5,Feb!W5))</f>
        <v>2.7284637806995788</v>
      </c>
      <c r="J6" s="138">
        <f>IF(Feb!Z5=0,Feb!Y5,AVERAGE(Feb!Z5,Feb!Y5))</f>
        <v>2.2456172992640377</v>
      </c>
      <c r="K6" s="138">
        <f>Feb!AB5</f>
        <v>5.8143140659885892E-2</v>
      </c>
      <c r="L6" s="138">
        <f>IF(Feb!AD5=0,Feb!AC5,AVERAGE(Feb!AC5,Feb!AD5))</f>
        <v>1.2403870007442324</v>
      </c>
      <c r="M6" s="321"/>
      <c r="N6" s="319"/>
      <c r="O6" s="317"/>
      <c r="P6" s="322"/>
      <c r="Q6" s="12"/>
      <c r="R6" s="12"/>
      <c r="S6" s="12"/>
      <c r="T6" s="12"/>
      <c r="U6" s="12"/>
      <c r="V6" s="12"/>
      <c r="W6" s="12"/>
      <c r="X6" s="12"/>
      <c r="Y6" s="12"/>
      <c r="Z6" s="12"/>
      <c r="AA6" s="12"/>
      <c r="AB6" s="12"/>
      <c r="AC6" s="12"/>
      <c r="AD6" s="12"/>
      <c r="AE6" s="12"/>
      <c r="AF6" s="12"/>
      <c r="AG6" s="12"/>
      <c r="AH6" s="12"/>
      <c r="AI6" s="12"/>
      <c r="AJ6" s="12"/>
      <c r="AK6" s="12"/>
      <c r="AL6" s="12"/>
      <c r="AM6" s="12"/>
      <c r="AN6" s="12"/>
      <c r="AO6" s="12"/>
      <c r="AP6" s="12"/>
      <c r="AQ6" s="12"/>
      <c r="AR6" s="12"/>
      <c r="AS6" s="12"/>
      <c r="AT6" s="12"/>
      <c r="AU6" s="12"/>
      <c r="AV6" s="12"/>
      <c r="AW6" s="12"/>
      <c r="AX6" s="12"/>
      <c r="AY6" s="12"/>
      <c r="AZ6" s="12"/>
      <c r="BA6" s="12"/>
      <c r="BB6" s="12"/>
      <c r="BC6" s="12"/>
      <c r="BD6" s="12"/>
      <c r="BE6" s="12"/>
      <c r="BF6" s="12"/>
      <c r="BG6" s="12"/>
      <c r="BH6" s="12"/>
      <c r="BI6" s="12"/>
      <c r="BJ6" s="12"/>
      <c r="BK6" s="12"/>
      <c r="BL6" s="12"/>
      <c r="BM6" s="12"/>
      <c r="BN6" s="12"/>
      <c r="BO6" s="12"/>
      <c r="BP6" s="12"/>
      <c r="BQ6" s="12"/>
      <c r="BR6" s="12"/>
      <c r="BS6" s="12"/>
      <c r="BT6" s="12"/>
      <c r="BU6" s="12"/>
      <c r="BV6" s="12"/>
      <c r="BW6" s="12"/>
      <c r="BX6" s="12"/>
      <c r="BY6" s="12"/>
      <c r="BZ6" s="12"/>
      <c r="CA6" s="12"/>
      <c r="CB6" s="12"/>
      <c r="CC6" s="12"/>
    </row>
    <row r="7" spans="1:81" ht="15.75" x14ac:dyDescent="0.25">
      <c r="A7" s="304">
        <v>2</v>
      </c>
      <c r="B7" s="312">
        <f>Feb!E6</f>
        <v>1018000</v>
      </c>
      <c r="C7" s="314">
        <f>Feb!H6</f>
        <v>0</v>
      </c>
      <c r="D7" s="314">
        <f>Feb!Q7*10*15000</f>
        <v>0</v>
      </c>
      <c r="E7" s="312">
        <f>Feb!I7</f>
        <v>967200</v>
      </c>
      <c r="F7" s="316">
        <f>Feb!J7+Feb!K7</f>
        <v>12.700000000000728</v>
      </c>
      <c r="G7" s="318">
        <f>Feb!S6</f>
        <v>0.04</v>
      </c>
      <c r="H7" s="137" t="s">
        <v>16</v>
      </c>
      <c r="I7" s="138">
        <f>Feb!X6</f>
        <v>21.996874999999999</v>
      </c>
      <c r="J7" s="138">
        <f>Feb!AA6</f>
        <v>19.25</v>
      </c>
      <c r="K7" s="138">
        <f>Feb!AB7</f>
        <v>0.53125</v>
      </c>
      <c r="L7" s="138">
        <f>Feb!AE6</f>
        <v>11</v>
      </c>
      <c r="M7" s="320">
        <f>Feb!AI6</f>
        <v>3.3000000000000002E-2</v>
      </c>
      <c r="N7" s="318">
        <f>Feb!AI8</f>
        <v>7.62</v>
      </c>
      <c r="O7" s="316">
        <f>Feb!AI7</f>
        <v>11</v>
      </c>
      <c r="P7" s="322">
        <f>Feb!R6</f>
        <v>1.04</v>
      </c>
      <c r="Q7" s="12"/>
      <c r="R7" s="12"/>
      <c r="S7" s="12"/>
      <c r="T7" s="12"/>
      <c r="U7" s="12"/>
      <c r="V7" s="12"/>
      <c r="W7" s="12"/>
      <c r="X7" s="12"/>
      <c r="Y7" s="12"/>
      <c r="Z7" s="12"/>
      <c r="AA7" s="12"/>
      <c r="AB7" s="12"/>
      <c r="AC7" s="12"/>
      <c r="AD7" s="12"/>
      <c r="AE7" s="12"/>
      <c r="AF7" s="12"/>
      <c r="AG7" s="12"/>
      <c r="AH7" s="12"/>
      <c r="AI7" s="12"/>
      <c r="AJ7" s="12"/>
      <c r="AK7" s="12"/>
      <c r="AL7" s="12"/>
      <c r="AM7" s="12"/>
      <c r="AN7" s="12"/>
      <c r="AO7" s="12"/>
      <c r="AP7" s="12"/>
      <c r="AQ7" s="12"/>
      <c r="AR7" s="12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/>
      <c r="BM7" s="12"/>
      <c r="BN7" s="12"/>
      <c r="BO7" s="12"/>
      <c r="BP7" s="12"/>
      <c r="BQ7" s="12"/>
      <c r="BR7" s="12"/>
      <c r="BS7" s="12"/>
      <c r="BT7" s="12"/>
      <c r="BU7" s="12"/>
      <c r="BV7" s="12"/>
      <c r="BW7" s="12"/>
      <c r="BX7" s="12"/>
      <c r="BY7" s="12"/>
      <c r="BZ7" s="12"/>
      <c r="CA7" s="12"/>
      <c r="CB7" s="12"/>
      <c r="CC7" s="12"/>
    </row>
    <row r="8" spans="1:81" ht="15.75" x14ac:dyDescent="0.25">
      <c r="A8" s="304"/>
      <c r="B8" s="313"/>
      <c r="C8" s="315"/>
      <c r="D8" s="315"/>
      <c r="E8" s="313"/>
      <c r="F8" s="317"/>
      <c r="G8" s="319"/>
      <c r="H8" s="137" t="s">
        <v>15</v>
      </c>
      <c r="I8" s="138">
        <f>IF(Feb!W8=0,Feb!V8,AVERAGE(Feb!V8,Feb!W8))</f>
        <v>2.590879163074256</v>
      </c>
      <c r="J8" s="138">
        <f>IF(Feb!Z8=0,Feb!Y8,AVERAGE(Feb!Z8,Feb!Y8))</f>
        <v>2.2673413332202608</v>
      </c>
      <c r="K8" s="138">
        <f>Feb!AB8</f>
        <v>6.2572731598611098E-2</v>
      </c>
      <c r="L8" s="138">
        <f>IF(Feb!AD8=0,Feb!AC8,AVERAGE(Feb!AC8,Feb!AD8))</f>
        <v>1.2956236189830062</v>
      </c>
      <c r="M8" s="321"/>
      <c r="N8" s="319"/>
      <c r="O8" s="317"/>
      <c r="P8" s="322"/>
      <c r="Q8" s="12"/>
      <c r="R8" s="12"/>
      <c r="S8" s="12"/>
      <c r="T8" s="12"/>
      <c r="U8" s="12"/>
      <c r="V8" s="12"/>
      <c r="W8" s="12"/>
      <c r="X8" s="12"/>
      <c r="Y8" s="12"/>
      <c r="Z8" s="12"/>
      <c r="AA8" s="12"/>
      <c r="AB8" s="12"/>
      <c r="AC8" s="12"/>
      <c r="AD8" s="12"/>
      <c r="AE8" s="12"/>
      <c r="AF8" s="12"/>
      <c r="AG8" s="12"/>
      <c r="AH8" s="12"/>
      <c r="AI8" s="12"/>
      <c r="AJ8" s="12"/>
      <c r="AK8" s="12"/>
      <c r="AL8" s="12"/>
      <c r="AM8" s="12"/>
      <c r="AN8" s="12"/>
      <c r="AO8" s="12"/>
      <c r="AP8" s="12"/>
      <c r="AQ8" s="12"/>
      <c r="AR8" s="12"/>
      <c r="AS8" s="12"/>
      <c r="AT8" s="12"/>
      <c r="AU8" s="12"/>
      <c r="AV8" s="12"/>
      <c r="AW8" s="12"/>
      <c r="AX8" s="12"/>
      <c r="AY8" s="12"/>
      <c r="AZ8" s="12"/>
      <c r="BA8" s="12"/>
      <c r="BB8" s="12"/>
      <c r="BC8" s="12"/>
      <c r="BD8" s="12"/>
      <c r="BE8" s="12"/>
      <c r="BF8" s="12"/>
      <c r="BG8" s="12"/>
      <c r="BH8" s="12"/>
      <c r="BI8" s="12"/>
      <c r="BJ8" s="12"/>
      <c r="BK8" s="12"/>
      <c r="BL8" s="12"/>
      <c r="BM8" s="12"/>
      <c r="BN8" s="12"/>
      <c r="BO8" s="12"/>
      <c r="BP8" s="12"/>
      <c r="BQ8" s="12"/>
      <c r="BR8" s="12"/>
      <c r="BS8" s="12"/>
      <c r="BT8" s="12"/>
      <c r="BU8" s="12"/>
      <c r="BV8" s="12"/>
      <c r="BW8" s="12"/>
      <c r="BX8" s="12"/>
      <c r="BY8" s="12"/>
      <c r="BZ8" s="12"/>
      <c r="CA8" s="12"/>
      <c r="CB8" s="12"/>
      <c r="CC8" s="12"/>
    </row>
    <row r="9" spans="1:81" ht="15.75" x14ac:dyDescent="0.25">
      <c r="A9" s="304">
        <v>3</v>
      </c>
      <c r="B9" s="312">
        <f>Feb!E9</f>
        <v>1000000</v>
      </c>
      <c r="C9" s="312">
        <f>Feb!H9</f>
        <v>35000</v>
      </c>
      <c r="D9" s="312">
        <f>Feb!Q10*10*15000</f>
        <v>15000.000000003411</v>
      </c>
      <c r="E9" s="312">
        <f>Feb!I10</f>
        <v>1041500</v>
      </c>
      <c r="F9" s="316">
        <f>Feb!J10+Feb!K10</f>
        <v>12.099999999999454</v>
      </c>
      <c r="G9" s="318">
        <f>Feb!S9</f>
        <v>0.08</v>
      </c>
      <c r="H9" s="137" t="s">
        <v>16</v>
      </c>
      <c r="I9" s="138">
        <f>Feb!X9</f>
        <v>15.397812500000001</v>
      </c>
      <c r="J9" s="138">
        <f>Feb!AA9</f>
        <v>18.425000000000001</v>
      </c>
      <c r="K9" s="138">
        <f>Feb!AB10</f>
        <v>0.5625</v>
      </c>
      <c r="L9" s="138">
        <f>Feb!AE9</f>
        <v>10</v>
      </c>
      <c r="M9" s="320">
        <f>Feb!AI9</f>
        <v>2.7E-2</v>
      </c>
      <c r="N9" s="318">
        <f>Feb!AI11</f>
        <v>7.66</v>
      </c>
      <c r="O9" s="316">
        <f>Feb!AI10</f>
        <v>8.5</v>
      </c>
      <c r="P9" s="322">
        <f>Feb!R9</f>
        <v>1.04</v>
      </c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</row>
    <row r="10" spans="1:81" ht="15.75" x14ac:dyDescent="0.25">
      <c r="A10" s="304"/>
      <c r="B10" s="313"/>
      <c r="C10" s="313"/>
      <c r="D10" s="313"/>
      <c r="E10" s="313"/>
      <c r="F10" s="317"/>
      <c r="G10" s="319"/>
      <c r="H10" s="137" t="s">
        <v>15</v>
      </c>
      <c r="I10" s="138">
        <f>IF(Feb!W11=0,Feb!V11,AVERAGE(Feb!V11,Feb!W11))</f>
        <v>1.8462604916067147</v>
      </c>
      <c r="J10" s="138">
        <f>IF(Feb!Z11=0,Feb!Y11,AVERAGE(Feb!Z11,Feb!Y11))</f>
        <v>2.2092326139088732</v>
      </c>
      <c r="K10" s="138">
        <f>Feb!AB11</f>
        <v>6.7446043165467623E-2</v>
      </c>
      <c r="L10" s="138">
        <f>IF(Feb!AD11=0,Feb!AC11,AVERAGE(Feb!AC11,Feb!AD11))</f>
        <v>1.1990407673860912</v>
      </c>
      <c r="M10" s="321"/>
      <c r="N10" s="319"/>
      <c r="O10" s="317"/>
      <c r="P10" s="322"/>
      <c r="Q10" s="12"/>
      <c r="R10" s="12"/>
      <c r="S10" s="12"/>
      <c r="T10" s="12"/>
      <c r="U10" s="12"/>
      <c r="V10" s="12"/>
      <c r="W10" s="12"/>
      <c r="X10" s="12"/>
      <c r="Y10" s="12"/>
      <c r="Z10" s="12"/>
      <c r="AA10" s="12"/>
      <c r="AB10" s="12"/>
      <c r="AC10" s="12"/>
      <c r="AD10" s="12"/>
      <c r="AE10" s="12"/>
      <c r="AF10" s="12"/>
      <c r="AG10" s="12"/>
      <c r="AH10" s="12"/>
      <c r="AI10" s="12"/>
      <c r="AJ10" s="12"/>
      <c r="AK10" s="12"/>
      <c r="AL10" s="12"/>
      <c r="AM10" s="12"/>
      <c r="AN10" s="12"/>
      <c r="AO10" s="12"/>
      <c r="AP10" s="12"/>
      <c r="AQ10" s="12"/>
      <c r="AR10" s="12"/>
      <c r="AS10" s="12"/>
      <c r="AT10" s="12"/>
      <c r="AU10" s="12"/>
      <c r="AV10" s="12"/>
      <c r="AW10" s="12"/>
      <c r="AX10" s="12"/>
      <c r="AY10" s="12"/>
      <c r="AZ10" s="12"/>
      <c r="BA10" s="12"/>
      <c r="BB10" s="12"/>
      <c r="BC10" s="12"/>
      <c r="BD10" s="12"/>
      <c r="BE10" s="12"/>
      <c r="BF10" s="12"/>
      <c r="BG10" s="12"/>
      <c r="BH10" s="12"/>
      <c r="BI10" s="12"/>
      <c r="BJ10" s="12"/>
      <c r="BK10" s="12"/>
      <c r="BL10" s="12"/>
      <c r="BM10" s="12"/>
      <c r="BN10" s="12"/>
      <c r="BO10" s="12"/>
      <c r="BP10" s="12"/>
      <c r="BQ10" s="12"/>
      <c r="BR10" s="12"/>
      <c r="BS10" s="12"/>
      <c r="BT10" s="12"/>
      <c r="BU10" s="12"/>
      <c r="BV10" s="12"/>
      <c r="BW10" s="12"/>
      <c r="BX10" s="12"/>
      <c r="BY10" s="12"/>
      <c r="BZ10" s="12"/>
      <c r="CA10" s="12"/>
      <c r="CB10" s="12"/>
      <c r="CC10" s="12"/>
    </row>
    <row r="11" spans="1:81" ht="15.75" x14ac:dyDescent="0.25">
      <c r="A11" s="304">
        <v>4</v>
      </c>
      <c r="B11" s="312">
        <f>Feb!E12</f>
        <v>1244000</v>
      </c>
      <c r="C11" s="312">
        <f>Feb!H12</f>
        <v>35000</v>
      </c>
      <c r="D11" s="314">
        <f>Feb!Q13*10*15000</f>
        <v>0</v>
      </c>
      <c r="E11" s="312">
        <f>Feb!I13</f>
        <v>1025700</v>
      </c>
      <c r="F11" s="316">
        <f>Feb!J13+Feb!K13</f>
        <v>15.5</v>
      </c>
      <c r="G11" s="318">
        <f>Feb!S12</f>
        <v>0.15</v>
      </c>
      <c r="H11" s="137" t="s">
        <v>16</v>
      </c>
      <c r="I11" s="138">
        <f>Feb!X12</f>
        <v>21</v>
      </c>
      <c r="J11" s="138">
        <f>Feb!AA12</f>
        <v>11.825000000000001</v>
      </c>
      <c r="K11" s="138">
        <f>Feb!AB13</f>
        <v>0.21875</v>
      </c>
      <c r="L11" s="138">
        <f>Feb!AE12</f>
        <v>15</v>
      </c>
      <c r="M11" s="320">
        <f>Feb!AI12</f>
        <v>2.8000000000000001E-2</v>
      </c>
      <c r="N11" s="318">
        <f>Feb!AI14</f>
        <v>7.67</v>
      </c>
      <c r="O11" s="316">
        <f>Feb!AI13</f>
        <v>8.8000000000000007</v>
      </c>
      <c r="P11" s="322">
        <f>Feb!R12</f>
        <v>1.01</v>
      </c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2"/>
      <c r="BP11" s="12"/>
      <c r="BQ11" s="12"/>
      <c r="BR11" s="12"/>
      <c r="BS11" s="12"/>
      <c r="BT11" s="12"/>
      <c r="BU11" s="12"/>
      <c r="BV11" s="12"/>
      <c r="BW11" s="12"/>
      <c r="BX11" s="12"/>
      <c r="BY11" s="12"/>
      <c r="BZ11" s="12"/>
      <c r="CA11" s="12"/>
      <c r="CB11" s="12"/>
      <c r="CC11" s="12"/>
    </row>
    <row r="12" spans="1:81" ht="15.75" x14ac:dyDescent="0.25">
      <c r="A12" s="304"/>
      <c r="B12" s="313"/>
      <c r="C12" s="313"/>
      <c r="D12" s="315"/>
      <c r="E12" s="313"/>
      <c r="F12" s="317"/>
      <c r="G12" s="319"/>
      <c r="H12" s="137" t="s">
        <v>15</v>
      </c>
      <c r="I12" s="138">
        <f>IF(Feb!W14=0,Feb!V14,AVERAGE(Feb!V14,Feb!W14))</f>
        <v>1.0120520946586782</v>
      </c>
      <c r="J12" s="138">
        <f>IF(Feb!Z14=0,Feb!Y14,AVERAGE(Feb!Z14,Feb!Y14))</f>
        <v>0.5698817152066129</v>
      </c>
      <c r="K12" s="138">
        <f>Feb!AB14</f>
        <v>2.1084418638722464E-2</v>
      </c>
      <c r="L12" s="258">
        <f>IF(Feb!AD14=0,Feb!AC14,(IF(Feb!AC14=0,(Feb!AC14+Feb!AD14))))</f>
        <v>1.4457887066552546</v>
      </c>
      <c r="M12" s="321"/>
      <c r="N12" s="319"/>
      <c r="O12" s="317"/>
      <c r="P12" s="322"/>
      <c r="Q12" s="12"/>
      <c r="R12" s="12"/>
      <c r="S12" s="12"/>
      <c r="T12" s="12"/>
      <c r="U12" s="12"/>
      <c r="V12" s="12"/>
      <c r="W12" s="12"/>
      <c r="X12" s="12"/>
      <c r="Y12" s="12"/>
      <c r="Z12" s="12"/>
      <c r="AA12" s="12"/>
      <c r="AB12" s="12"/>
      <c r="AC12" s="12"/>
      <c r="AD12" s="12"/>
      <c r="AE12" s="12"/>
      <c r="AF12" s="12"/>
      <c r="AG12" s="12"/>
      <c r="AH12" s="12"/>
      <c r="AI12" s="12"/>
      <c r="AJ12" s="12"/>
      <c r="AK12" s="12"/>
      <c r="AL12" s="12"/>
      <c r="AM12" s="12"/>
      <c r="AN12" s="12"/>
      <c r="AO12" s="12"/>
      <c r="AP12" s="12"/>
      <c r="AQ12" s="12"/>
      <c r="AR12" s="12"/>
      <c r="AS12" s="12"/>
      <c r="AT12" s="12"/>
      <c r="AU12" s="12"/>
      <c r="AV12" s="12"/>
      <c r="AW12" s="12"/>
      <c r="AX12" s="12"/>
      <c r="AY12" s="12"/>
      <c r="AZ12" s="12"/>
      <c r="BA12" s="12"/>
      <c r="BB12" s="12"/>
      <c r="BC12" s="12"/>
      <c r="BD12" s="12"/>
      <c r="BE12" s="12"/>
      <c r="BF12" s="12"/>
      <c r="BG12" s="12"/>
      <c r="BH12" s="12"/>
      <c r="BI12" s="12"/>
      <c r="BJ12" s="12"/>
      <c r="BK12" s="12"/>
      <c r="BL12" s="12"/>
      <c r="BM12" s="12"/>
      <c r="BN12" s="12"/>
      <c r="BO12" s="12"/>
      <c r="BP12" s="12"/>
      <c r="BQ12" s="12"/>
      <c r="BR12" s="12"/>
      <c r="BS12" s="12"/>
      <c r="BT12" s="12"/>
      <c r="BU12" s="12"/>
      <c r="BV12" s="12"/>
      <c r="BW12" s="12"/>
      <c r="BX12" s="12"/>
      <c r="BY12" s="12"/>
      <c r="BZ12" s="12"/>
      <c r="CA12" s="12"/>
      <c r="CB12" s="12"/>
      <c r="CC12" s="12"/>
    </row>
    <row r="13" spans="1:81" ht="15.75" x14ac:dyDescent="0.25">
      <c r="A13" s="304">
        <v>5</v>
      </c>
      <c r="B13" s="312">
        <f>Feb!E15</f>
        <v>869000</v>
      </c>
      <c r="C13" s="314">
        <f>Feb!H15</f>
        <v>0</v>
      </c>
      <c r="D13" s="314">
        <f>Feb!Q16*10*15000</f>
        <v>0</v>
      </c>
      <c r="E13" s="312">
        <f>Feb!I16</f>
        <v>1017800</v>
      </c>
      <c r="F13" s="316">
        <f>Feb!J16+Feb!K16</f>
        <v>10.699999999999818</v>
      </c>
      <c r="G13" s="318">
        <f>Feb!S15</f>
        <v>0.22</v>
      </c>
      <c r="H13" s="137" t="s">
        <v>16</v>
      </c>
      <c r="I13" s="138">
        <f>Feb!X15</f>
        <v>26.396250000000002</v>
      </c>
      <c r="J13" s="138">
        <f>Feb!AA15</f>
        <v>15.537500000000001</v>
      </c>
      <c r="K13" s="138">
        <f>Feb!AB16</f>
        <v>0</v>
      </c>
      <c r="L13" s="138">
        <f>Feb!AE15</f>
        <v>9</v>
      </c>
      <c r="M13" s="320">
        <f>Feb!AI15</f>
        <v>2.8000000000000001E-2</v>
      </c>
      <c r="N13" s="318">
        <f>Feb!AI17</f>
        <v>7.75</v>
      </c>
      <c r="O13" s="316">
        <f>Feb!AI16</f>
        <v>9</v>
      </c>
      <c r="P13" s="322">
        <f>Feb!R15</f>
        <v>1.1000000000000001</v>
      </c>
      <c r="Q13" s="12"/>
      <c r="R13" s="12"/>
      <c r="S13" s="12"/>
      <c r="T13" s="12"/>
      <c r="U13" s="12"/>
      <c r="V13" s="12"/>
      <c r="W13" s="12"/>
      <c r="X13" s="12"/>
      <c r="Y13" s="12"/>
      <c r="Z13" s="12"/>
      <c r="AA13" s="12"/>
      <c r="AB13" s="12"/>
      <c r="AC13" s="12"/>
      <c r="AD13" s="12"/>
      <c r="AE13" s="12"/>
      <c r="AF13" s="12"/>
      <c r="AG13" s="12"/>
      <c r="AH13" s="12"/>
      <c r="AI13" s="12"/>
      <c r="AJ13" s="12"/>
      <c r="AK13" s="12"/>
      <c r="AL13" s="12"/>
      <c r="AM13" s="12"/>
      <c r="AN13" s="12"/>
      <c r="AO13" s="12"/>
      <c r="AP13" s="12"/>
      <c r="AQ13" s="12"/>
      <c r="AR13" s="12"/>
      <c r="AS13" s="12"/>
      <c r="AT13" s="12"/>
      <c r="AU13" s="12"/>
      <c r="AV13" s="12"/>
      <c r="AW13" s="12"/>
      <c r="AX13" s="12"/>
      <c r="AY13" s="12"/>
      <c r="AZ13" s="12"/>
      <c r="BA13" s="12"/>
      <c r="BB13" s="12"/>
      <c r="BC13" s="12"/>
      <c r="BD13" s="12"/>
      <c r="BE13" s="12"/>
      <c r="BF13" s="12"/>
      <c r="BG13" s="12"/>
      <c r="BH13" s="12"/>
      <c r="BI13" s="12"/>
      <c r="BJ13" s="12"/>
      <c r="BK13" s="12"/>
      <c r="BL13" s="12"/>
      <c r="BM13" s="12"/>
      <c r="BN13" s="12"/>
      <c r="BO13" s="12"/>
      <c r="BP13" s="12"/>
      <c r="BQ13" s="12"/>
      <c r="BR13" s="12"/>
      <c r="BS13" s="12"/>
      <c r="BT13" s="12"/>
      <c r="BU13" s="12"/>
      <c r="BV13" s="12"/>
      <c r="BW13" s="12"/>
      <c r="BX13" s="12"/>
      <c r="BY13" s="12"/>
      <c r="BZ13" s="12"/>
      <c r="CA13" s="12"/>
      <c r="CB13" s="12"/>
      <c r="CC13" s="12"/>
    </row>
    <row r="14" spans="1:81" ht="15.75" x14ac:dyDescent="0.25">
      <c r="A14" s="304"/>
      <c r="B14" s="313"/>
      <c r="C14" s="315"/>
      <c r="D14" s="315"/>
      <c r="E14" s="313"/>
      <c r="F14" s="317"/>
      <c r="G14" s="319"/>
      <c r="H14" s="137" t="s">
        <v>15</v>
      </c>
      <c r="I14" s="138">
        <f>IF(Feb!W17=0,Feb!V17,AVERAGE(Feb!V17,Feb!W17))</f>
        <v>3.6421380732008179</v>
      </c>
      <c r="J14" s="138">
        <f>IF(Feb!Z17=0,Feb!Y17,AVERAGE(Feb!Z17,Feb!Y17))</f>
        <v>2.1438545366238655</v>
      </c>
      <c r="K14" s="138">
        <f>Feb!AB17</f>
        <v>0</v>
      </c>
      <c r="L14" s="138">
        <f>IF(Feb!AD17=0,Feb!AC17,AVERAGE(Feb!AC17,Feb!AD17))</f>
        <v>1.2418143735874361</v>
      </c>
      <c r="M14" s="321"/>
      <c r="N14" s="319"/>
      <c r="O14" s="317"/>
      <c r="P14" s="322"/>
      <c r="Q14" s="12"/>
      <c r="R14" s="12"/>
      <c r="S14" s="12"/>
      <c r="T14" s="12"/>
      <c r="U14" s="12"/>
      <c r="V14" s="12"/>
      <c r="W14" s="12"/>
      <c r="X14" s="12"/>
      <c r="Y14" s="12"/>
      <c r="Z14" s="12"/>
      <c r="AA14" s="12"/>
      <c r="AB14" s="12"/>
      <c r="AC14" s="12"/>
      <c r="AD14" s="12"/>
      <c r="AE14" s="12"/>
      <c r="AF14" s="12"/>
      <c r="AG14" s="12"/>
      <c r="AH14" s="12"/>
      <c r="AI14" s="12"/>
      <c r="AJ14" s="12"/>
      <c r="AK14" s="12"/>
      <c r="AL14" s="12"/>
      <c r="AM14" s="12"/>
      <c r="AN14" s="12"/>
      <c r="AO14" s="12"/>
      <c r="AP14" s="12"/>
      <c r="AQ14" s="12"/>
      <c r="AR14" s="12"/>
      <c r="AS14" s="12"/>
      <c r="AT14" s="12"/>
      <c r="AU14" s="12"/>
      <c r="AV14" s="12"/>
      <c r="AW14" s="12"/>
      <c r="AX14" s="12"/>
      <c r="AY14" s="12"/>
      <c r="AZ14" s="12"/>
      <c r="BA14" s="12"/>
      <c r="BB14" s="12"/>
      <c r="BC14" s="12"/>
      <c r="BD14" s="12"/>
      <c r="BE14" s="12"/>
      <c r="BF14" s="12"/>
      <c r="BG14" s="12"/>
      <c r="BH14" s="12"/>
      <c r="BI14" s="12"/>
      <c r="BJ14" s="12"/>
      <c r="BK14" s="12"/>
      <c r="BL14" s="12"/>
      <c r="BM14" s="12"/>
      <c r="BN14" s="12"/>
      <c r="BO14" s="12"/>
      <c r="BP14" s="12"/>
      <c r="BQ14" s="12"/>
      <c r="BR14" s="12"/>
      <c r="BS14" s="12"/>
      <c r="BT14" s="12"/>
      <c r="BU14" s="12"/>
      <c r="BV14" s="12"/>
      <c r="BW14" s="12"/>
      <c r="BX14" s="12"/>
      <c r="BY14" s="12"/>
      <c r="BZ14" s="12"/>
      <c r="CA14" s="12"/>
      <c r="CB14" s="12"/>
      <c r="CC14" s="12"/>
    </row>
    <row r="15" spans="1:81" ht="15.75" x14ac:dyDescent="0.25">
      <c r="A15" s="304">
        <v>6</v>
      </c>
      <c r="B15" s="312">
        <f>Feb!E18</f>
        <v>1077000</v>
      </c>
      <c r="C15" s="312">
        <f>Feb!H18</f>
        <v>35000</v>
      </c>
      <c r="D15" s="314">
        <f>Feb!Q19*10*15000</f>
        <v>0</v>
      </c>
      <c r="E15" s="312">
        <f>Feb!I19</f>
        <v>1046700</v>
      </c>
      <c r="F15" s="316">
        <f>Feb!J19+Feb!K19</f>
        <v>13.100000000000364</v>
      </c>
      <c r="G15" s="318">
        <f>Feb!S18</f>
        <v>0.02</v>
      </c>
      <c r="H15" s="137" t="s">
        <v>16</v>
      </c>
      <c r="I15" s="138">
        <f>Feb!X18</f>
        <v>30.795625000000001</v>
      </c>
      <c r="J15" s="138">
        <f>Feb!AA18</f>
        <v>20.350000000000001</v>
      </c>
      <c r="K15" s="138">
        <f>Feb!AB19</f>
        <v>0.625</v>
      </c>
      <c r="L15" s="138">
        <f>Feb!AE18</f>
        <v>11</v>
      </c>
      <c r="M15" s="320">
        <f>Feb!AI18</f>
        <v>3.2000000000000001E-2</v>
      </c>
      <c r="N15" s="318">
        <f>Feb!AI20</f>
        <v>7.58</v>
      </c>
      <c r="O15" s="316">
        <f>Feb!AI19</f>
        <v>9.6</v>
      </c>
      <c r="P15" s="322">
        <f>Feb!R18</f>
        <v>1.1499999999999999</v>
      </c>
      <c r="Q15" s="12"/>
      <c r="R15" s="12"/>
      <c r="S15" s="12"/>
      <c r="T15" s="12"/>
      <c r="U15" s="12"/>
      <c r="V15" s="12"/>
      <c r="W15" s="12"/>
      <c r="X15" s="12"/>
      <c r="Y15" s="12"/>
      <c r="Z15" s="12"/>
      <c r="AA15" s="12"/>
      <c r="AB15" s="12"/>
      <c r="AC15" s="12"/>
      <c r="AD15" s="12"/>
      <c r="AE15" s="12"/>
      <c r="AF15" s="12"/>
      <c r="AG15" s="12"/>
      <c r="AH15" s="12"/>
      <c r="AI15" s="12"/>
      <c r="AJ15" s="12"/>
      <c r="AK15" s="12"/>
      <c r="AL15" s="12"/>
      <c r="AM15" s="12"/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2"/>
      <c r="AY15" s="12"/>
      <c r="AZ15" s="12"/>
      <c r="BA15" s="12"/>
      <c r="BB15" s="12"/>
      <c r="BC15" s="12"/>
      <c r="BD15" s="12"/>
      <c r="BE15" s="12"/>
      <c r="BF15" s="12"/>
      <c r="BG15" s="12"/>
      <c r="BH15" s="12"/>
      <c r="BI15" s="12"/>
      <c r="BJ15" s="12"/>
      <c r="BK15" s="12"/>
      <c r="BL15" s="12"/>
      <c r="BM15" s="12"/>
      <c r="BN15" s="12"/>
      <c r="BO15" s="12"/>
      <c r="BP15" s="12"/>
      <c r="BQ15" s="12"/>
      <c r="BR15" s="12"/>
      <c r="BS15" s="12"/>
      <c r="BT15" s="12"/>
      <c r="BU15" s="12"/>
      <c r="BV15" s="12"/>
      <c r="BW15" s="12"/>
      <c r="BX15" s="12"/>
      <c r="BY15" s="12"/>
      <c r="BZ15" s="12"/>
      <c r="CA15" s="12"/>
      <c r="CB15" s="12"/>
      <c r="CC15" s="12"/>
    </row>
    <row r="16" spans="1:81" ht="15.75" x14ac:dyDescent="0.25">
      <c r="A16" s="304"/>
      <c r="B16" s="313"/>
      <c r="C16" s="313"/>
      <c r="D16" s="315"/>
      <c r="E16" s="313"/>
      <c r="F16" s="317"/>
      <c r="G16" s="319"/>
      <c r="H16" s="137" t="s">
        <v>15</v>
      </c>
      <c r="I16" s="138">
        <f>IF(Feb!W20=0,Feb!V20,AVERAGE(Feb!V20,Feb!W20))</f>
        <v>3.4285245897989132</v>
      </c>
      <c r="J16" s="138">
        <f>IF(Feb!Z20=0,Feb!Y20,AVERAGE(Feb!Z20,Feb!Y20))</f>
        <v>2.2655969931575632</v>
      </c>
      <c r="K16" s="138">
        <f>Feb!AB20</f>
        <v>6.9582217234568894E-2</v>
      </c>
      <c r="L16" s="138">
        <f>IF(Feb!AD20=0,Feb!AC20,AVERAGE(Feb!AC20,Feb!AD20))</f>
        <v>1.2246470233284126</v>
      </c>
      <c r="M16" s="321"/>
      <c r="N16" s="319"/>
      <c r="O16" s="317"/>
      <c r="P16" s="322"/>
      <c r="Q16" s="12"/>
      <c r="R16" s="12"/>
      <c r="S16" s="12"/>
      <c r="T16" s="12"/>
      <c r="U16" s="12"/>
      <c r="V16" s="12"/>
      <c r="W16" s="12"/>
      <c r="X16" s="12"/>
      <c r="Y16" s="12"/>
      <c r="Z16" s="12"/>
      <c r="AA16" s="12"/>
      <c r="AB16" s="12"/>
      <c r="AC16" s="12"/>
      <c r="AD16" s="12"/>
      <c r="AE16" s="12"/>
      <c r="AF16" s="12"/>
      <c r="AG16" s="12"/>
      <c r="AH16" s="12"/>
      <c r="AI16" s="12"/>
      <c r="AJ16" s="12"/>
      <c r="AK16" s="12"/>
      <c r="AL16" s="12"/>
      <c r="AM16" s="12"/>
      <c r="AN16" s="12"/>
      <c r="AO16" s="12"/>
      <c r="AP16" s="12"/>
      <c r="AQ16" s="12"/>
      <c r="AR16" s="12"/>
      <c r="AS16" s="12"/>
      <c r="AT16" s="12"/>
      <c r="AU16" s="12"/>
      <c r="AV16" s="12"/>
      <c r="AW16" s="12"/>
      <c r="AX16" s="12"/>
      <c r="AY16" s="12"/>
      <c r="AZ16" s="12"/>
      <c r="BA16" s="12"/>
      <c r="BB16" s="12"/>
      <c r="BC16" s="12"/>
      <c r="BD16" s="12"/>
      <c r="BE16" s="12"/>
      <c r="BF16" s="12"/>
      <c r="BG16" s="12"/>
      <c r="BH16" s="12"/>
      <c r="BI16" s="12"/>
      <c r="BJ16" s="12"/>
      <c r="BK16" s="12"/>
      <c r="BL16" s="12"/>
      <c r="BM16" s="12"/>
      <c r="BN16" s="12"/>
      <c r="BO16" s="12"/>
      <c r="BP16" s="12"/>
      <c r="BQ16" s="12"/>
      <c r="BR16" s="12"/>
      <c r="BS16" s="12"/>
      <c r="BT16" s="12"/>
      <c r="BU16" s="12"/>
      <c r="BV16" s="12"/>
      <c r="BW16" s="12"/>
      <c r="BX16" s="12"/>
      <c r="BY16" s="12"/>
      <c r="BZ16" s="12"/>
      <c r="CA16" s="12"/>
      <c r="CB16" s="12"/>
      <c r="CC16" s="12"/>
    </row>
    <row r="17" spans="1:81" ht="15.75" x14ac:dyDescent="0.25">
      <c r="A17" s="304">
        <v>7</v>
      </c>
      <c r="B17" s="312">
        <f>Feb!E21</f>
        <v>988000</v>
      </c>
      <c r="C17" s="312">
        <f>Feb!H21</f>
        <v>36000</v>
      </c>
      <c r="D17" s="314">
        <f>Feb!Q22*10*15000</f>
        <v>0</v>
      </c>
      <c r="E17" s="312">
        <f>Feb!I22</f>
        <v>865000</v>
      </c>
      <c r="F17" s="316">
        <f>Feb!J22+Feb!K22</f>
        <v>12.100000000000364</v>
      </c>
      <c r="G17" s="318">
        <f>Feb!S21</f>
        <v>0.1</v>
      </c>
      <c r="H17" s="137" t="s">
        <v>16</v>
      </c>
      <c r="I17" s="138">
        <f>Feb!X21</f>
        <v>17.5975</v>
      </c>
      <c r="J17" s="138">
        <f>Feb!AA21</f>
        <v>17.325000000000003</v>
      </c>
      <c r="K17" s="138">
        <f>Feb!AB22</f>
        <v>0.1875</v>
      </c>
      <c r="L17" s="138">
        <f>Feb!AE21</f>
        <v>9</v>
      </c>
      <c r="M17" s="320">
        <f>Feb!AI21</f>
        <v>2.9000000000000001E-2</v>
      </c>
      <c r="N17" s="318">
        <f>Feb!AI23</f>
        <v>7.66</v>
      </c>
      <c r="O17" s="316">
        <f>Feb!AI22</f>
        <v>9.9</v>
      </c>
      <c r="P17" s="322">
        <f>Feb!R21</f>
        <v>1.07</v>
      </c>
      <c r="Q17" s="12"/>
      <c r="R17" s="12"/>
      <c r="S17" s="12"/>
      <c r="T17" s="12"/>
      <c r="U17" s="12"/>
      <c r="V17" s="12"/>
      <c r="W17" s="12"/>
      <c r="X17" s="12"/>
      <c r="Y17" s="12"/>
      <c r="Z17" s="12"/>
      <c r="AA17" s="12"/>
      <c r="AB17" s="12"/>
      <c r="AC17" s="12"/>
      <c r="AD17" s="12"/>
      <c r="AE17" s="12"/>
      <c r="AF17" s="12"/>
      <c r="AG17" s="12"/>
      <c r="AH17" s="12"/>
      <c r="AI17" s="12"/>
      <c r="AJ17" s="12"/>
      <c r="AK17" s="12"/>
      <c r="AL17" s="12"/>
      <c r="AM17" s="12"/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2"/>
      <c r="AY17" s="12"/>
      <c r="AZ17" s="12"/>
      <c r="BA17" s="12"/>
      <c r="BB17" s="12"/>
      <c r="BC17" s="12"/>
      <c r="BD17" s="12"/>
      <c r="BE17" s="12"/>
      <c r="BF17" s="12"/>
      <c r="BG17" s="12"/>
      <c r="BH17" s="12"/>
      <c r="BI17" s="12"/>
      <c r="BJ17" s="12"/>
      <c r="BK17" s="12"/>
      <c r="BL17" s="12"/>
      <c r="BM17" s="12"/>
      <c r="BN17" s="12"/>
      <c r="BO17" s="12"/>
      <c r="BP17" s="12"/>
      <c r="BQ17" s="12"/>
      <c r="BR17" s="12"/>
      <c r="BS17" s="12"/>
      <c r="BT17" s="12"/>
      <c r="BU17" s="12"/>
      <c r="BV17" s="12"/>
      <c r="BW17" s="12"/>
      <c r="BX17" s="12"/>
      <c r="BY17" s="12"/>
      <c r="BZ17" s="12"/>
      <c r="CA17" s="12"/>
      <c r="CB17" s="12"/>
      <c r="CC17" s="12"/>
    </row>
    <row r="18" spans="1:81" ht="15.75" x14ac:dyDescent="0.25">
      <c r="A18" s="304"/>
      <c r="B18" s="313"/>
      <c r="C18" s="313"/>
      <c r="D18" s="315"/>
      <c r="E18" s="313"/>
      <c r="F18" s="317"/>
      <c r="G18" s="319"/>
      <c r="H18" s="137" t="s">
        <v>15</v>
      </c>
      <c r="I18" s="138">
        <f>IF(Feb!W23=0,Feb!V23,AVERAGE(Feb!V23,Feb!W23))</f>
        <v>2.1356396664045283</v>
      </c>
      <c r="J18" s="138">
        <f>IF(Feb!Z23=0,Feb!Y23,AVERAGE(Feb!Z23,Feb!Y23))</f>
        <v>2.1025689569801651</v>
      </c>
      <c r="K18" s="138">
        <f>Feb!AB23</f>
        <v>2.2755075291993127E-2</v>
      </c>
      <c r="L18" s="138">
        <f>IF(Feb!AD23=0,Feb!AC23,AVERAGE(Feb!AC23,Feb!AD23))</f>
        <v>1.0922436140156702</v>
      </c>
      <c r="M18" s="321"/>
      <c r="N18" s="319"/>
      <c r="O18" s="317"/>
      <c r="P18" s="322"/>
      <c r="Q18" s="12"/>
      <c r="R18" s="12"/>
      <c r="S18" s="12"/>
      <c r="T18" s="12"/>
      <c r="U18" s="12"/>
      <c r="V18" s="12"/>
      <c r="W18" s="12"/>
      <c r="X18" s="12"/>
      <c r="Y18" s="12"/>
      <c r="Z18" s="12"/>
      <c r="AA18" s="12"/>
      <c r="AB18" s="12"/>
      <c r="AC18" s="12"/>
      <c r="AD18" s="12"/>
      <c r="AE18" s="12"/>
      <c r="AF18" s="12"/>
      <c r="AG18" s="12"/>
      <c r="AH18" s="12"/>
      <c r="AI18" s="12"/>
      <c r="AJ18" s="12"/>
      <c r="AK18" s="12"/>
      <c r="AL18" s="12"/>
      <c r="AM18" s="12"/>
      <c r="AN18" s="12"/>
      <c r="AO18" s="12"/>
      <c r="AP18" s="12"/>
      <c r="AQ18" s="12"/>
      <c r="AR18" s="12"/>
      <c r="AS18" s="12"/>
      <c r="AT18" s="12"/>
      <c r="AU18" s="12"/>
      <c r="AV18" s="12"/>
      <c r="AW18" s="12"/>
      <c r="AX18" s="12"/>
      <c r="AY18" s="12"/>
      <c r="AZ18" s="12"/>
      <c r="BA18" s="12"/>
      <c r="BB18" s="12"/>
      <c r="BC18" s="12"/>
      <c r="BD18" s="12"/>
      <c r="BE18" s="12"/>
      <c r="BF18" s="12"/>
      <c r="BG18" s="12"/>
      <c r="BH18" s="12"/>
      <c r="BI18" s="12"/>
      <c r="BJ18" s="12"/>
      <c r="BK18" s="12"/>
      <c r="BL18" s="12"/>
      <c r="BM18" s="12"/>
      <c r="BN18" s="12"/>
      <c r="BO18" s="12"/>
      <c r="BP18" s="12"/>
      <c r="BQ18" s="12"/>
      <c r="BR18" s="12"/>
      <c r="BS18" s="12"/>
      <c r="BT18" s="12"/>
      <c r="BU18" s="12"/>
      <c r="BV18" s="12"/>
      <c r="BW18" s="12"/>
      <c r="BX18" s="12"/>
      <c r="BY18" s="12"/>
      <c r="BZ18" s="12"/>
      <c r="CA18" s="12"/>
      <c r="CB18" s="12"/>
      <c r="CC18" s="12"/>
    </row>
    <row r="19" spans="1:81" ht="15.75" x14ac:dyDescent="0.25">
      <c r="A19" s="304">
        <v>8</v>
      </c>
      <c r="B19" s="312">
        <f>Feb!E24</f>
        <v>1273000</v>
      </c>
      <c r="C19" s="312">
        <f>Feb!H24</f>
        <v>35000</v>
      </c>
      <c r="D19" s="312">
        <f>Feb!Q25*10*15000</f>
        <v>29999.999999998294</v>
      </c>
      <c r="E19" s="312">
        <f>Feb!I25</f>
        <v>1275100</v>
      </c>
      <c r="F19" s="316">
        <f>Feb!J25+Feb!K25</f>
        <v>15.5</v>
      </c>
      <c r="G19" s="318">
        <f>Feb!S24</f>
        <v>0</v>
      </c>
      <c r="H19" s="137" t="s">
        <v>16</v>
      </c>
      <c r="I19" s="138">
        <f>Feb!X24</f>
        <v>30.795625000000001</v>
      </c>
      <c r="J19" s="138">
        <f>Feb!AA24</f>
        <v>23.1</v>
      </c>
      <c r="K19" s="138">
        <f>Feb!AB25</f>
        <v>0</v>
      </c>
      <c r="L19" s="138">
        <f>Feb!AE24</f>
        <v>13</v>
      </c>
      <c r="M19" s="320">
        <f>Feb!AI24</f>
        <v>3.5000000000000003E-2</v>
      </c>
      <c r="N19" s="318">
        <f>Feb!AI26</f>
        <v>7.6</v>
      </c>
      <c r="O19" s="316">
        <f>Feb!AI25</f>
        <v>9.1</v>
      </c>
      <c r="P19" s="322">
        <f>Feb!R24</f>
        <v>1</v>
      </c>
      <c r="Q19" s="12"/>
      <c r="R19" s="12"/>
      <c r="S19" s="12"/>
      <c r="T19" s="12"/>
      <c r="U19" s="12"/>
      <c r="V19" s="12"/>
      <c r="W19" s="12"/>
      <c r="X19" s="12"/>
      <c r="Y19" s="12"/>
      <c r="Z19" s="12"/>
      <c r="AA19" s="12"/>
      <c r="AB19" s="12"/>
      <c r="AC19" s="12"/>
      <c r="AD19" s="12"/>
      <c r="AE19" s="12"/>
      <c r="AF19" s="12"/>
      <c r="AG19" s="12"/>
      <c r="AH19" s="12"/>
      <c r="AI19" s="12"/>
      <c r="AJ19" s="12"/>
      <c r="AK19" s="12"/>
      <c r="AL19" s="12"/>
      <c r="AM19" s="12"/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2"/>
      <c r="AY19" s="12"/>
      <c r="AZ19" s="12"/>
      <c r="BA19" s="12"/>
      <c r="BB19" s="12"/>
      <c r="BC19" s="12"/>
      <c r="BD19" s="12"/>
      <c r="BE19" s="12"/>
      <c r="BF19" s="12"/>
      <c r="BG19" s="12"/>
      <c r="BH19" s="12"/>
      <c r="BI19" s="12"/>
      <c r="BJ19" s="12"/>
      <c r="BK19" s="12"/>
      <c r="BL19" s="12"/>
      <c r="BM19" s="12"/>
      <c r="BN19" s="12"/>
      <c r="BO19" s="12"/>
      <c r="BP19" s="12"/>
      <c r="BQ19" s="12"/>
      <c r="BR19" s="12"/>
      <c r="BS19" s="12"/>
      <c r="BT19" s="12"/>
      <c r="BU19" s="12"/>
      <c r="BV19" s="12"/>
      <c r="BW19" s="12"/>
      <c r="BX19" s="12"/>
      <c r="BY19" s="12"/>
      <c r="BZ19" s="12"/>
      <c r="CA19" s="12"/>
      <c r="CB19" s="12"/>
      <c r="CC19" s="12"/>
    </row>
    <row r="20" spans="1:81" ht="15.75" x14ac:dyDescent="0.25">
      <c r="A20" s="304"/>
      <c r="B20" s="313"/>
      <c r="C20" s="313"/>
      <c r="D20" s="313"/>
      <c r="E20" s="313"/>
      <c r="F20" s="317"/>
      <c r="G20" s="319"/>
      <c r="H20" s="137" t="s">
        <v>15</v>
      </c>
      <c r="I20" s="138">
        <f>IF(Feb!W26=0,Feb!V26,AVERAGE(Feb!V26,Feb!W26))</f>
        <v>2.9006449200419717</v>
      </c>
      <c r="J20" s="138">
        <f>IF(Feb!Z26=0,Feb!Y26,AVERAGE(Feb!Z26,Feb!Y26))</f>
        <v>2.1757927515018625</v>
      </c>
      <c r="K20" s="138">
        <f>Feb!AB26</f>
        <v>0</v>
      </c>
      <c r="L20" s="138">
        <f>IF(Feb!AD26=0,Feb!AC26,AVERAGE(Feb!AC26,Feb!AD26))</f>
        <v>1.2244721112348143</v>
      </c>
      <c r="M20" s="321"/>
      <c r="N20" s="319"/>
      <c r="O20" s="317"/>
      <c r="P20" s="322"/>
      <c r="Q20" s="12"/>
      <c r="R20" s="12"/>
      <c r="S20" s="12"/>
      <c r="T20" s="12"/>
      <c r="U20" s="12"/>
      <c r="V20" s="12"/>
      <c r="W20" s="12"/>
      <c r="X20" s="12"/>
      <c r="Y20" s="12"/>
      <c r="Z20" s="12"/>
      <c r="AA20" s="12"/>
      <c r="AB20" s="12"/>
      <c r="AC20" s="12"/>
      <c r="AD20" s="12"/>
      <c r="AE20" s="12"/>
      <c r="AF20" s="12"/>
      <c r="AG20" s="12"/>
      <c r="AH20" s="12"/>
      <c r="AI20" s="12"/>
      <c r="AJ20" s="12"/>
      <c r="AK20" s="12"/>
      <c r="AL20" s="12"/>
      <c r="AM20" s="12"/>
      <c r="AN20" s="12"/>
      <c r="AO20" s="12"/>
      <c r="AP20" s="12"/>
      <c r="AQ20" s="12"/>
      <c r="AR20" s="12"/>
      <c r="AS20" s="12"/>
      <c r="AT20" s="12"/>
      <c r="AU20" s="12"/>
      <c r="AV20" s="12"/>
      <c r="AW20" s="12"/>
      <c r="AX20" s="12"/>
      <c r="AY20" s="12"/>
      <c r="AZ20" s="12"/>
      <c r="BA20" s="12"/>
      <c r="BB20" s="12"/>
      <c r="BC20" s="12"/>
      <c r="BD20" s="12"/>
      <c r="BE20" s="12"/>
      <c r="BF20" s="12"/>
      <c r="BG20" s="12"/>
      <c r="BH20" s="12"/>
      <c r="BI20" s="12"/>
      <c r="BJ20" s="12"/>
      <c r="BK20" s="12"/>
      <c r="BL20" s="12"/>
      <c r="BM20" s="12"/>
      <c r="BN20" s="12"/>
      <c r="BO20" s="12"/>
      <c r="BP20" s="12"/>
      <c r="BQ20" s="12"/>
      <c r="BR20" s="12"/>
      <c r="BS20" s="12"/>
      <c r="BT20" s="12"/>
      <c r="BU20" s="12"/>
      <c r="BV20" s="12"/>
      <c r="BW20" s="12"/>
      <c r="BX20" s="12"/>
      <c r="BY20" s="12"/>
      <c r="BZ20" s="12"/>
      <c r="CA20" s="12"/>
      <c r="CB20" s="12"/>
      <c r="CC20" s="12"/>
    </row>
    <row r="21" spans="1:81" ht="15.75" x14ac:dyDescent="0.25">
      <c r="A21" s="323">
        <v>9</v>
      </c>
      <c r="B21" s="312">
        <f>Feb!E27</f>
        <v>1327000</v>
      </c>
      <c r="C21" s="312">
        <f>Feb!H27</f>
        <v>35000</v>
      </c>
      <c r="D21" s="312">
        <f>Feb!Q28*10*15000</f>
        <v>29999.999999998294</v>
      </c>
      <c r="E21" s="312">
        <f>Feb!I28</f>
        <v>1233400</v>
      </c>
      <c r="F21" s="316">
        <f>Feb!J28+Feb!K28</f>
        <v>16.199999999999818</v>
      </c>
      <c r="G21" s="318">
        <f>Feb!S27</f>
        <v>0</v>
      </c>
      <c r="H21" s="137" t="s">
        <v>16</v>
      </c>
      <c r="I21" s="138">
        <f>Feb!X27</f>
        <v>17.5975</v>
      </c>
      <c r="J21" s="138">
        <f>Feb!AA27</f>
        <v>24.200000000000003</v>
      </c>
      <c r="K21" s="138">
        <f>Feb!AB28</f>
        <v>0</v>
      </c>
      <c r="L21" s="138">
        <f>Feb!AE27</f>
        <v>13</v>
      </c>
      <c r="M21" s="320">
        <f>Feb!AI27</f>
        <v>3.3000000000000002E-2</v>
      </c>
      <c r="N21" s="318">
        <f>Feb!AI29</f>
        <v>7.75</v>
      </c>
      <c r="O21" s="316">
        <f>Feb!AI28</f>
        <v>9</v>
      </c>
      <c r="P21" s="322">
        <f>Feb!R27</f>
        <v>1.05</v>
      </c>
      <c r="Q21" s="12"/>
      <c r="R21" s="12"/>
      <c r="S21" s="12"/>
      <c r="T21" s="12"/>
      <c r="U21" s="12"/>
      <c r="V21" s="12"/>
      <c r="W21" s="12"/>
      <c r="X21" s="12"/>
      <c r="Y21" s="12"/>
      <c r="Z21" s="12"/>
      <c r="AA21" s="12"/>
      <c r="AB21" s="12"/>
      <c r="AC21" s="12"/>
      <c r="AD21" s="12"/>
      <c r="AE21" s="12"/>
      <c r="AF21" s="12"/>
      <c r="AG21" s="12"/>
      <c r="AH21" s="12"/>
      <c r="AI21" s="12"/>
      <c r="AJ21" s="12"/>
      <c r="AK21" s="12"/>
      <c r="AL21" s="12"/>
      <c r="AM21" s="12"/>
      <c r="AN21" s="12"/>
      <c r="AO21" s="12"/>
      <c r="AP21" s="12"/>
      <c r="AQ21" s="12"/>
      <c r="AR21" s="12"/>
      <c r="AS21" s="12"/>
      <c r="AT21" s="12"/>
      <c r="AU21" s="12"/>
      <c r="AV21" s="12"/>
      <c r="AW21" s="12"/>
      <c r="AX21" s="12"/>
      <c r="AY21" s="12"/>
      <c r="AZ21" s="12"/>
      <c r="BA21" s="12"/>
      <c r="BB21" s="12"/>
      <c r="BC21" s="12"/>
      <c r="BD21" s="12"/>
      <c r="BE21" s="12"/>
      <c r="BF21" s="12"/>
      <c r="BG21" s="12"/>
      <c r="BH21" s="12"/>
      <c r="BI21" s="12"/>
      <c r="BJ21" s="12"/>
      <c r="BK21" s="12"/>
      <c r="BL21" s="12"/>
      <c r="BM21" s="12"/>
      <c r="BN21" s="12"/>
      <c r="BO21" s="12"/>
      <c r="BP21" s="12"/>
      <c r="BQ21" s="12"/>
      <c r="BR21" s="12"/>
      <c r="BS21" s="12"/>
      <c r="BT21" s="12"/>
      <c r="BU21" s="12"/>
      <c r="BV21" s="12"/>
      <c r="BW21" s="12"/>
      <c r="BX21" s="12"/>
      <c r="BY21" s="12"/>
      <c r="BZ21" s="12"/>
      <c r="CA21" s="12"/>
      <c r="CB21" s="12"/>
      <c r="CC21" s="12"/>
    </row>
    <row r="22" spans="1:81" ht="15.75" x14ac:dyDescent="0.25">
      <c r="A22" s="303"/>
      <c r="B22" s="313"/>
      <c r="C22" s="313"/>
      <c r="D22" s="313"/>
      <c r="E22" s="313"/>
      <c r="F22" s="317"/>
      <c r="G22" s="319"/>
      <c r="H22" s="137" t="s">
        <v>15</v>
      </c>
      <c r="I22" s="138">
        <f>IF(Feb!W29=0,Feb!V29,AVERAGE(Feb!V29,Feb!W29))</f>
        <v>1.5900617862906361</v>
      </c>
      <c r="J22" s="138">
        <f>IF(Feb!Z29=0,Feb!Y29,AVERAGE(Feb!Z29,Feb!Y29))</f>
        <v>2.1866455592120131</v>
      </c>
      <c r="K22" s="138">
        <f>Feb!AB29</f>
        <v>0</v>
      </c>
      <c r="L22" s="138">
        <f>IF(Feb!AD29=0,Feb!AC29,AVERAGE(Feb!AC29,Feb!AD29))</f>
        <v>1.1746443086676102</v>
      </c>
      <c r="M22" s="321"/>
      <c r="N22" s="319"/>
      <c r="O22" s="317"/>
      <c r="P22" s="322"/>
      <c r="Q22" s="12"/>
      <c r="R22" s="12"/>
      <c r="S22" s="12"/>
      <c r="T22" s="12"/>
      <c r="U22" s="12"/>
      <c r="V22" s="12"/>
      <c r="W22" s="12"/>
      <c r="X22" s="12"/>
      <c r="Y22" s="12"/>
      <c r="Z22" s="12"/>
      <c r="AA22" s="12"/>
      <c r="AB22" s="12"/>
      <c r="AC22" s="12"/>
      <c r="AD22" s="12"/>
      <c r="AE22" s="12"/>
      <c r="AF22" s="12"/>
      <c r="AG22" s="12"/>
      <c r="AH22" s="12"/>
      <c r="AI22" s="12"/>
      <c r="AJ22" s="12"/>
      <c r="AK22" s="12"/>
      <c r="AL22" s="12"/>
      <c r="AM22" s="12"/>
      <c r="AN22" s="12"/>
      <c r="AO22" s="12"/>
      <c r="AP22" s="12"/>
      <c r="AQ22" s="12"/>
      <c r="AR22" s="12"/>
      <c r="AS22" s="12"/>
      <c r="AT22" s="12"/>
      <c r="AU22" s="12"/>
      <c r="AV22" s="12"/>
      <c r="AW22" s="12"/>
      <c r="AX22" s="12"/>
      <c r="AY22" s="12"/>
      <c r="AZ22" s="12"/>
      <c r="BA22" s="12"/>
      <c r="BB22" s="12"/>
      <c r="BC22" s="12"/>
      <c r="BD22" s="12"/>
      <c r="BE22" s="12"/>
      <c r="BF22" s="12"/>
      <c r="BG22" s="12"/>
      <c r="BH22" s="12"/>
      <c r="BI22" s="12"/>
      <c r="BJ22" s="12"/>
      <c r="BK22" s="12"/>
      <c r="BL22" s="12"/>
      <c r="BM22" s="12"/>
      <c r="BN22" s="12"/>
      <c r="BO22" s="12"/>
      <c r="BP22" s="12"/>
      <c r="BQ22" s="12"/>
      <c r="BR22" s="12"/>
      <c r="BS22" s="12"/>
      <c r="BT22" s="12"/>
      <c r="BU22" s="12"/>
      <c r="BV22" s="12"/>
      <c r="BW22" s="12"/>
      <c r="BX22" s="12"/>
      <c r="BY22" s="12"/>
      <c r="BZ22" s="12"/>
      <c r="CA22" s="12"/>
      <c r="CB22" s="12"/>
      <c r="CC22" s="12"/>
    </row>
    <row r="23" spans="1:81" ht="15.75" x14ac:dyDescent="0.25">
      <c r="A23" s="323">
        <v>10</v>
      </c>
      <c r="B23" s="312">
        <f>Feb!E30</f>
        <v>1166000</v>
      </c>
      <c r="C23" s="312">
        <f>Feb!H30</f>
        <v>35000</v>
      </c>
      <c r="D23" s="314">
        <f>Feb!Q31*10*15000</f>
        <v>0</v>
      </c>
      <c r="E23" s="312">
        <f>Feb!I31</f>
        <v>1138200</v>
      </c>
      <c r="F23" s="316">
        <f>Feb!J31+Feb!K31</f>
        <v>14.5</v>
      </c>
      <c r="G23" s="318">
        <f>Feb!S30</f>
        <v>0</v>
      </c>
      <c r="H23" s="137" t="s">
        <v>16</v>
      </c>
      <c r="I23" s="138">
        <f>Feb!X30</f>
        <v>21</v>
      </c>
      <c r="J23" s="138">
        <f>Feb!AA30</f>
        <v>10.175000000000001</v>
      </c>
      <c r="K23" s="138">
        <f>Feb!AB31</f>
        <v>0</v>
      </c>
      <c r="L23" s="138">
        <f>Feb!AE30</f>
        <v>13</v>
      </c>
      <c r="M23" s="320">
        <f>Feb!AI30</f>
        <v>3.6999999999999998E-2</v>
      </c>
      <c r="N23" s="318">
        <f>Feb!AI32</f>
        <v>7.73</v>
      </c>
      <c r="O23" s="316">
        <f>Feb!AI31</f>
        <v>7.9</v>
      </c>
      <c r="P23" s="322">
        <f>Feb!R30</f>
        <v>1.02</v>
      </c>
      <c r="Q23" s="12"/>
      <c r="R23" s="12"/>
      <c r="S23" s="12"/>
      <c r="T23" s="12"/>
      <c r="U23" s="12"/>
      <c r="V23" s="12"/>
      <c r="W23" s="12"/>
      <c r="X23" s="12"/>
      <c r="Y23" s="12"/>
      <c r="Z23" s="12"/>
      <c r="AA23" s="12"/>
      <c r="AB23" s="12"/>
      <c r="AC23" s="12"/>
      <c r="AD23" s="12"/>
      <c r="AE23" s="12"/>
      <c r="AF23" s="12"/>
      <c r="AG23" s="12"/>
      <c r="AH23" s="12"/>
      <c r="AI23" s="12"/>
      <c r="AJ23" s="12"/>
      <c r="AK23" s="12"/>
      <c r="AL23" s="12"/>
      <c r="AM23" s="12"/>
      <c r="AN23" s="12"/>
      <c r="AO23" s="12"/>
      <c r="AP23" s="12"/>
      <c r="AQ23" s="12"/>
      <c r="AR23" s="12"/>
      <c r="AS23" s="12"/>
      <c r="AT23" s="12"/>
      <c r="AU23" s="12"/>
      <c r="AV23" s="12"/>
      <c r="AW23" s="12"/>
      <c r="AX23" s="12"/>
      <c r="AY23" s="12"/>
      <c r="AZ23" s="12"/>
      <c r="BA23" s="12"/>
      <c r="BB23" s="12"/>
      <c r="BC23" s="12"/>
      <c r="BD23" s="12"/>
      <c r="BE23" s="12"/>
      <c r="BF23" s="12"/>
      <c r="BG23" s="12"/>
      <c r="BH23" s="12"/>
      <c r="BI23" s="12"/>
      <c r="BJ23" s="12"/>
      <c r="BK23" s="12"/>
      <c r="BL23" s="12"/>
      <c r="BM23" s="12"/>
      <c r="BN23" s="12"/>
      <c r="BO23" s="12"/>
      <c r="BP23" s="12"/>
      <c r="BQ23" s="12"/>
      <c r="BR23" s="12"/>
      <c r="BS23" s="12"/>
      <c r="BT23" s="12"/>
      <c r="BU23" s="12"/>
      <c r="BV23" s="12"/>
      <c r="BW23" s="12"/>
      <c r="BX23" s="12"/>
      <c r="BY23" s="12"/>
      <c r="BZ23" s="12"/>
      <c r="CA23" s="12"/>
      <c r="CB23" s="12"/>
      <c r="CC23" s="12"/>
    </row>
    <row r="24" spans="1:81" ht="15.75" x14ac:dyDescent="0.25">
      <c r="A24" s="303"/>
      <c r="B24" s="313"/>
      <c r="C24" s="313"/>
      <c r="D24" s="315"/>
      <c r="E24" s="313"/>
      <c r="F24" s="317"/>
      <c r="G24" s="319"/>
      <c r="H24" s="137" t="s">
        <v>15</v>
      </c>
      <c r="I24" s="138">
        <f>IF(Feb!W32=0,Feb!V32,AVERAGE(Feb!V32,Feb!W32))</f>
        <v>1.0797536927576292</v>
      </c>
      <c r="J24" s="138">
        <f>IF(Feb!Z32=0,Feb!Y32,AVERAGE(Feb!Z32,Feb!Y32))</f>
        <v>0.52316637256232756</v>
      </c>
      <c r="K24" s="138">
        <f>Feb!AB32</f>
        <v>0</v>
      </c>
      <c r="L24" s="138">
        <f>IF(Feb!AD32=0,Feb!AC32,(IF(Feb!AC32=0,(Feb!AC32+Feb!AD32))))</f>
        <v>1.3368379053189696</v>
      </c>
      <c r="M24" s="321"/>
      <c r="N24" s="319"/>
      <c r="O24" s="317"/>
      <c r="P24" s="322"/>
      <c r="Q24" s="12"/>
      <c r="R24" s="12"/>
      <c r="S24" s="12"/>
      <c r="T24" s="12"/>
      <c r="U24" s="12"/>
      <c r="V24" s="12"/>
      <c r="W24" s="12"/>
      <c r="X24" s="12"/>
      <c r="Y24" s="12"/>
      <c r="Z24" s="12"/>
      <c r="AA24" s="12"/>
      <c r="AB24" s="12"/>
      <c r="AC24" s="12"/>
      <c r="AD24" s="12"/>
      <c r="AE24" s="12"/>
      <c r="AF24" s="12"/>
      <c r="AG24" s="12"/>
      <c r="AH24" s="12"/>
      <c r="AI24" s="12"/>
      <c r="AJ24" s="12"/>
      <c r="AK24" s="12"/>
      <c r="AL24" s="12"/>
      <c r="AM24" s="12"/>
      <c r="AN24" s="12"/>
      <c r="AO24" s="12"/>
      <c r="AP24" s="12"/>
      <c r="AQ24" s="12"/>
      <c r="AR24" s="12"/>
      <c r="AS24" s="12"/>
      <c r="AT24" s="12"/>
      <c r="AU24" s="12"/>
      <c r="AV24" s="12"/>
      <c r="AW24" s="12"/>
      <c r="AX24" s="12"/>
      <c r="AY24" s="12"/>
      <c r="AZ24" s="12"/>
      <c r="BA24" s="12"/>
      <c r="BB24" s="12"/>
      <c r="BC24" s="12"/>
      <c r="BD24" s="12"/>
      <c r="BE24" s="12"/>
      <c r="BF24" s="12"/>
      <c r="BG24" s="12"/>
      <c r="BH24" s="12"/>
      <c r="BI24" s="12"/>
      <c r="BJ24" s="12"/>
      <c r="BK24" s="12"/>
      <c r="BL24" s="12"/>
      <c r="BM24" s="12"/>
      <c r="BN24" s="12"/>
      <c r="BO24" s="12"/>
      <c r="BP24" s="12"/>
      <c r="BQ24" s="12"/>
      <c r="BR24" s="12"/>
      <c r="BS24" s="12"/>
      <c r="BT24" s="12"/>
      <c r="BU24" s="12"/>
      <c r="BV24" s="12"/>
      <c r="BW24" s="12"/>
      <c r="BX24" s="12"/>
      <c r="BY24" s="12"/>
      <c r="BZ24" s="12"/>
      <c r="CA24" s="12"/>
      <c r="CB24" s="12"/>
      <c r="CC24" s="12"/>
    </row>
    <row r="25" spans="1:81" ht="15.75" x14ac:dyDescent="0.25">
      <c r="A25" s="323">
        <v>11</v>
      </c>
      <c r="B25" s="312">
        <f>Feb!E33</f>
        <v>988000</v>
      </c>
      <c r="C25" s="312">
        <f>Feb!H33</f>
        <v>36000</v>
      </c>
      <c r="D25" s="314">
        <f>Feb!Q34*10*15000</f>
        <v>0</v>
      </c>
      <c r="E25" s="312">
        <f>Feb!I34</f>
        <v>871800</v>
      </c>
      <c r="F25" s="316">
        <f>Feb!J34+Feb!K34</f>
        <v>12.19999999999709</v>
      </c>
      <c r="G25" s="318">
        <f>Feb!S33</f>
        <v>0</v>
      </c>
      <c r="H25" s="137" t="s">
        <v>16</v>
      </c>
      <c r="I25" s="138">
        <f>Feb!X33</f>
        <v>16.40625</v>
      </c>
      <c r="J25" s="138">
        <f>Feb!AA33</f>
        <v>15.950000000000001</v>
      </c>
      <c r="K25" s="138">
        <f>Feb!AB34</f>
        <v>0</v>
      </c>
      <c r="L25" s="138">
        <f>Feb!AE33</f>
        <v>10</v>
      </c>
      <c r="M25" s="320">
        <f>Feb!AI33</f>
        <v>3.7999999999999999E-2</v>
      </c>
      <c r="N25" s="318">
        <f>Feb!AI35</f>
        <v>7.65</v>
      </c>
      <c r="O25" s="316">
        <f>Feb!AI34</f>
        <v>7.8</v>
      </c>
      <c r="P25" s="322">
        <f>Feb!R33</f>
        <v>1.02</v>
      </c>
      <c r="Q25" s="12"/>
      <c r="R25" s="12"/>
      <c r="S25" s="12"/>
      <c r="T25" s="12"/>
      <c r="U25" s="12"/>
      <c r="V25" s="12"/>
      <c r="W25" s="12"/>
      <c r="X25" s="12"/>
      <c r="Y25" s="12"/>
      <c r="Z25" s="12"/>
      <c r="AA25" s="12"/>
      <c r="AB25" s="12"/>
      <c r="AC25" s="12"/>
      <c r="AD25" s="12"/>
      <c r="AE25" s="12"/>
      <c r="AF25" s="12"/>
      <c r="AG25" s="12"/>
      <c r="AH25" s="12"/>
      <c r="AI25" s="12"/>
      <c r="AJ25" s="12"/>
      <c r="AK25" s="12"/>
      <c r="AL25" s="12"/>
      <c r="AM25" s="12"/>
      <c r="AN25" s="12"/>
      <c r="AO25" s="12"/>
      <c r="AP25" s="12"/>
      <c r="AQ25" s="12"/>
      <c r="AR25" s="12"/>
      <c r="AS25" s="12"/>
      <c r="AT25" s="12"/>
      <c r="AU25" s="12"/>
      <c r="AV25" s="12"/>
      <c r="AW25" s="12"/>
      <c r="AX25" s="12"/>
      <c r="AY25" s="12"/>
      <c r="AZ25" s="12"/>
      <c r="BA25" s="12"/>
      <c r="BB25" s="12"/>
      <c r="BC25" s="12"/>
      <c r="BD25" s="12"/>
      <c r="BE25" s="12"/>
      <c r="BF25" s="12"/>
      <c r="BG25" s="12"/>
      <c r="BH25" s="12"/>
      <c r="BI25" s="12"/>
      <c r="BJ25" s="12"/>
      <c r="BK25" s="12"/>
      <c r="BL25" s="12"/>
      <c r="BM25" s="12"/>
      <c r="BN25" s="12"/>
      <c r="BO25" s="12"/>
      <c r="BP25" s="12"/>
      <c r="BQ25" s="12"/>
      <c r="BR25" s="12"/>
      <c r="BS25" s="12"/>
      <c r="BT25" s="12"/>
      <c r="BU25" s="12"/>
      <c r="BV25" s="12"/>
      <c r="BW25" s="12"/>
      <c r="BX25" s="12"/>
      <c r="BY25" s="12"/>
      <c r="BZ25" s="12"/>
      <c r="CA25" s="12"/>
      <c r="CB25" s="12"/>
      <c r="CC25" s="12"/>
    </row>
    <row r="26" spans="1:81" ht="15.75" x14ac:dyDescent="0.25">
      <c r="A26" s="303"/>
      <c r="B26" s="313"/>
      <c r="C26" s="313"/>
      <c r="D26" s="315"/>
      <c r="E26" s="313"/>
      <c r="F26" s="317"/>
      <c r="G26" s="319"/>
      <c r="H26" s="137" t="s">
        <v>15</v>
      </c>
      <c r="I26" s="138">
        <f>IF(Feb!W35=0,Feb!V35,AVERAGE(Feb!V35,Feb!W35))</f>
        <v>0.99553454402469932</v>
      </c>
      <c r="J26" s="138">
        <f>IF(Feb!Z35=0,Feb!Y35,AVERAGE(Feb!Z35,Feb!Y35))</f>
        <v>0.96784920241944106</v>
      </c>
      <c r="K26" s="138">
        <f>Feb!AB35</f>
        <v>0</v>
      </c>
      <c r="L26" s="257">
        <f>IF(Feb!AD35=0,Feb!AC35,(IF(Feb!AC35=0,(Feb!AC35+Feb!AD35))))</f>
        <v>1.2136040155729668</v>
      </c>
      <c r="M26" s="321"/>
      <c r="N26" s="319"/>
      <c r="O26" s="317"/>
      <c r="P26" s="322"/>
      <c r="Q26" s="12"/>
      <c r="R26" s="12"/>
      <c r="S26" s="12"/>
      <c r="T26" s="12"/>
      <c r="U26" s="12"/>
      <c r="V26" s="12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2"/>
      <c r="AV26" s="12"/>
      <c r="AW26" s="12"/>
      <c r="AX26" s="12"/>
      <c r="AY26" s="12"/>
      <c r="AZ26" s="12"/>
      <c r="BA26" s="12"/>
      <c r="BB26" s="12"/>
      <c r="BC26" s="12"/>
      <c r="BD26" s="12"/>
      <c r="BE26" s="12"/>
      <c r="BF26" s="12"/>
      <c r="BG26" s="12"/>
      <c r="BH26" s="12"/>
      <c r="BI26" s="12"/>
      <c r="BJ26" s="12"/>
      <c r="BK26" s="12"/>
      <c r="BL26" s="12"/>
      <c r="BM26" s="12"/>
      <c r="BN26" s="12"/>
      <c r="BO26" s="12"/>
      <c r="BP26" s="12"/>
      <c r="BQ26" s="12"/>
      <c r="BR26" s="12"/>
      <c r="BS26" s="12"/>
      <c r="BT26" s="12"/>
      <c r="BU26" s="12"/>
      <c r="BV26" s="12"/>
      <c r="BW26" s="12"/>
      <c r="BX26" s="12"/>
      <c r="BY26" s="12"/>
      <c r="BZ26" s="12"/>
      <c r="CA26" s="12"/>
      <c r="CB26" s="12"/>
      <c r="CC26" s="12"/>
    </row>
    <row r="27" spans="1:81" ht="15.75" x14ac:dyDescent="0.25">
      <c r="A27" s="323">
        <v>12</v>
      </c>
      <c r="B27" s="312">
        <f>Feb!E36</f>
        <v>868000</v>
      </c>
      <c r="C27" s="314">
        <f>Feb!H36</f>
        <v>0</v>
      </c>
      <c r="D27" s="314">
        <f>Feb!Q37*10*15000</f>
        <v>0</v>
      </c>
      <c r="E27" s="312">
        <f>Feb!I37</f>
        <v>1030800</v>
      </c>
      <c r="F27" s="316">
        <f>Feb!J37+Feb!K37</f>
        <v>10.80000000000291</v>
      </c>
      <c r="G27" s="318">
        <f>Feb!S36</f>
        <v>0.01</v>
      </c>
      <c r="H27" s="137" t="s">
        <v>16</v>
      </c>
      <c r="I27" s="138">
        <f>Feb!X36</f>
        <v>15.09375</v>
      </c>
      <c r="J27" s="138">
        <f>Feb!AA36</f>
        <v>7.9750000000000005</v>
      </c>
      <c r="K27" s="138">
        <f>Feb!AB37</f>
        <v>0.21875</v>
      </c>
      <c r="L27" s="138">
        <f>Feb!AE36</f>
        <v>9</v>
      </c>
      <c r="M27" s="320">
        <f>Feb!AI36</f>
        <v>3.9E-2</v>
      </c>
      <c r="N27" s="318">
        <f>Feb!AI38</f>
        <v>7.69</v>
      </c>
      <c r="O27" s="316">
        <f>Feb!AI37</f>
        <v>8.9</v>
      </c>
      <c r="P27" s="322">
        <f>Feb!R36</f>
        <v>1.05</v>
      </c>
      <c r="Q27" s="12"/>
      <c r="R27" s="12"/>
      <c r="S27" s="12"/>
      <c r="T27" s="12"/>
      <c r="U27" s="12"/>
      <c r="V27" s="12"/>
      <c r="W27" s="12"/>
      <c r="X27" s="12"/>
      <c r="Y27" s="12"/>
      <c r="Z27" s="12"/>
      <c r="AA27" s="12"/>
      <c r="AB27" s="12"/>
      <c r="AC27" s="12"/>
      <c r="AD27" s="12"/>
      <c r="AE27" s="12"/>
      <c r="AF27" s="12"/>
      <c r="AG27" s="12"/>
      <c r="AH27" s="12"/>
      <c r="AI27" s="12"/>
      <c r="AJ27" s="12"/>
      <c r="AK27" s="12"/>
      <c r="AL27" s="12"/>
      <c r="AM27" s="12"/>
      <c r="AN27" s="12"/>
      <c r="AO27" s="12"/>
      <c r="AP27" s="12"/>
      <c r="AQ27" s="12"/>
      <c r="AR27" s="12"/>
      <c r="AS27" s="12"/>
      <c r="AT27" s="12"/>
      <c r="AU27" s="12"/>
      <c r="AV27" s="12"/>
      <c r="AW27" s="12"/>
      <c r="AX27" s="12"/>
      <c r="AY27" s="12"/>
      <c r="AZ27" s="12"/>
      <c r="BA27" s="12"/>
      <c r="BB27" s="12"/>
      <c r="BC27" s="12"/>
      <c r="BD27" s="12"/>
      <c r="BE27" s="12"/>
      <c r="BF27" s="12"/>
      <c r="BG27" s="12"/>
      <c r="BH27" s="12"/>
      <c r="BI27" s="12"/>
      <c r="BJ27" s="12"/>
      <c r="BK27" s="12"/>
      <c r="BL27" s="12"/>
      <c r="BM27" s="12"/>
      <c r="BN27" s="12"/>
      <c r="BO27" s="12"/>
      <c r="BP27" s="12"/>
      <c r="BQ27" s="12"/>
      <c r="BR27" s="12"/>
      <c r="BS27" s="12"/>
      <c r="BT27" s="12"/>
      <c r="BU27" s="12"/>
      <c r="BV27" s="12"/>
      <c r="BW27" s="12"/>
      <c r="BX27" s="12"/>
      <c r="BY27" s="12"/>
      <c r="BZ27" s="12"/>
      <c r="CA27" s="12"/>
      <c r="CB27" s="12"/>
      <c r="CC27" s="12"/>
    </row>
    <row r="28" spans="1:81" ht="15.75" x14ac:dyDescent="0.25">
      <c r="A28" s="303"/>
      <c r="B28" s="313"/>
      <c r="C28" s="315"/>
      <c r="D28" s="315"/>
      <c r="E28" s="313"/>
      <c r="F28" s="317"/>
      <c r="G28" s="319"/>
      <c r="H28" s="137" t="s">
        <v>15</v>
      </c>
      <c r="I28" s="138">
        <f>IF(Feb!W38=0,Feb!V38,AVERAGE(Feb!V38,Feb!W38))</f>
        <v>1.0425127639823626</v>
      </c>
      <c r="J28" s="138">
        <f>IF(Feb!Z38=0,Feb!Y38,AVERAGE(Feb!Z38,Feb!Y38))</f>
        <v>0.55082661981014269</v>
      </c>
      <c r="K28" s="138">
        <f>Feb!AB38</f>
        <v>3.0217761274851089E-2</v>
      </c>
      <c r="L28" s="257">
        <f>IF(Feb!AD38=0,Feb!AC38,(IF(Feb!AC38=0,(Feb!AC38+Feb!AD38))))</f>
        <v>1.243245035308159</v>
      </c>
      <c r="M28" s="321"/>
      <c r="N28" s="319"/>
      <c r="O28" s="317"/>
      <c r="P28" s="322"/>
      <c r="Q28" s="12"/>
      <c r="R28" s="12"/>
      <c r="S28" s="12"/>
      <c r="T28" s="12"/>
      <c r="U28" s="12"/>
      <c r="V28" s="12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2"/>
      <c r="AV28" s="12"/>
      <c r="AW28" s="12"/>
      <c r="AX28" s="12"/>
      <c r="AY28" s="12"/>
      <c r="AZ28" s="12"/>
      <c r="BA28" s="12"/>
      <c r="BB28" s="12"/>
      <c r="BC28" s="12"/>
      <c r="BD28" s="12"/>
      <c r="BE28" s="12"/>
      <c r="BF28" s="12"/>
      <c r="BG28" s="12"/>
      <c r="BH28" s="12"/>
      <c r="BI28" s="12"/>
      <c r="BJ28" s="12"/>
      <c r="BK28" s="12"/>
      <c r="BL28" s="12"/>
      <c r="BM28" s="12"/>
      <c r="BN28" s="12"/>
      <c r="BO28" s="12"/>
      <c r="BP28" s="12"/>
      <c r="BQ28" s="12"/>
      <c r="BR28" s="12"/>
      <c r="BS28" s="12"/>
      <c r="BT28" s="12"/>
      <c r="BU28" s="12"/>
      <c r="BV28" s="12"/>
      <c r="BW28" s="12"/>
      <c r="BX28" s="12"/>
      <c r="BY28" s="12"/>
      <c r="BZ28" s="12"/>
      <c r="CA28" s="12"/>
      <c r="CB28" s="12"/>
      <c r="CC28" s="12"/>
    </row>
    <row r="29" spans="1:81" ht="15.75" x14ac:dyDescent="0.25">
      <c r="A29" s="323">
        <v>13</v>
      </c>
      <c r="B29" s="312">
        <f>Feb!E39</f>
        <v>955000</v>
      </c>
      <c r="C29" s="312">
        <f>Feb!H39</f>
        <v>35000</v>
      </c>
      <c r="D29" s="314">
        <f>Feb!Q40*10*15000</f>
        <v>0</v>
      </c>
      <c r="E29" s="312">
        <f>Feb!I40</f>
        <v>992200</v>
      </c>
      <c r="F29" s="316">
        <f>Feb!J40+Feb!K40</f>
        <v>11.899999999994179</v>
      </c>
      <c r="G29" s="318">
        <f>Feb!S39</f>
        <v>0.05</v>
      </c>
      <c r="H29" s="137" t="s">
        <v>16</v>
      </c>
      <c r="I29" s="138">
        <f>Feb!X39</f>
        <v>15.75</v>
      </c>
      <c r="J29" s="138">
        <f>Feb!AA39</f>
        <v>8.8000000000000007</v>
      </c>
      <c r="K29" s="138">
        <f>Feb!AB40</f>
        <v>0.28125</v>
      </c>
      <c r="L29" s="138">
        <f>Feb!AE39</f>
        <v>10</v>
      </c>
      <c r="M29" s="320">
        <f>Feb!AI39</f>
        <v>3.7999999999999999E-2</v>
      </c>
      <c r="N29" s="318">
        <f>Feb!AI41</f>
        <v>7.72</v>
      </c>
      <c r="O29" s="316">
        <f>Feb!AI40</f>
        <v>8.5</v>
      </c>
      <c r="P29" s="322">
        <f>Feb!R39</f>
        <v>1.02</v>
      </c>
      <c r="Q29" s="12"/>
      <c r="R29" s="12"/>
      <c r="S29" s="12"/>
      <c r="T29" s="12"/>
      <c r="U29" s="12"/>
      <c r="V29" s="12"/>
      <c r="W29" s="12"/>
      <c r="X29" s="12"/>
      <c r="Y29" s="12"/>
      <c r="Z29" s="12"/>
      <c r="AA29" s="12"/>
      <c r="AB29" s="12"/>
      <c r="AC29" s="12"/>
      <c r="AD29" s="12"/>
      <c r="AE29" s="12"/>
      <c r="AF29" s="12"/>
      <c r="AG29" s="12"/>
      <c r="AH29" s="12"/>
      <c r="AI29" s="12"/>
      <c r="AJ29" s="12"/>
      <c r="AK29" s="12"/>
      <c r="AL29" s="12"/>
      <c r="AM29" s="12"/>
      <c r="AN29" s="12"/>
      <c r="AO29" s="12"/>
      <c r="AP29" s="12"/>
      <c r="AQ29" s="12"/>
      <c r="AR29" s="12"/>
      <c r="AS29" s="12"/>
      <c r="AT29" s="12"/>
      <c r="AU29" s="12"/>
      <c r="AV29" s="12"/>
      <c r="AW29" s="12"/>
      <c r="AX29" s="12"/>
      <c r="AY29" s="12"/>
      <c r="AZ29" s="12"/>
      <c r="BA29" s="12"/>
      <c r="BB29" s="12"/>
      <c r="BC29" s="12"/>
      <c r="BD29" s="12"/>
      <c r="BE29" s="12"/>
      <c r="BF29" s="12"/>
      <c r="BG29" s="12"/>
      <c r="BH29" s="12"/>
      <c r="BI29" s="12"/>
      <c r="BJ29" s="12"/>
      <c r="BK29" s="12"/>
      <c r="BL29" s="12"/>
      <c r="BM29" s="12"/>
      <c r="BN29" s="12"/>
      <c r="BO29" s="12"/>
      <c r="BP29" s="12"/>
      <c r="BQ29" s="12"/>
      <c r="BR29" s="12"/>
      <c r="BS29" s="12"/>
      <c r="BT29" s="12"/>
      <c r="BU29" s="12"/>
      <c r="BV29" s="12"/>
      <c r="BW29" s="12"/>
      <c r="BX29" s="12"/>
      <c r="BY29" s="12"/>
      <c r="BZ29" s="12"/>
      <c r="CA29" s="12"/>
      <c r="CB29" s="12"/>
      <c r="CC29" s="12"/>
    </row>
    <row r="30" spans="1:81" ht="15.75" x14ac:dyDescent="0.25">
      <c r="A30" s="303"/>
      <c r="B30" s="313"/>
      <c r="C30" s="313"/>
      <c r="D30" s="315"/>
      <c r="E30" s="313"/>
      <c r="F30" s="317"/>
      <c r="G30" s="319"/>
      <c r="H30" s="137" t="s">
        <v>15</v>
      </c>
      <c r="I30" s="138">
        <f>IF(Feb!W41=0,Feb!V41,AVERAGE(Feb!V41,Feb!W41))</f>
        <v>0.9887378055670647</v>
      </c>
      <c r="J30" s="138">
        <f>IF(Feb!Z41=0,Feb!Y41,AVERAGE(Feb!Z41,Feb!Y41))</f>
        <v>0.55243763104699495</v>
      </c>
      <c r="K30" s="138">
        <f>Feb!AB41</f>
        <v>3.5312064484538025E-2</v>
      </c>
      <c r="L30" s="257">
        <f>IF(Feb!AD41=0,Feb!AC41,(IF(Feb!AC41=0,(Feb!AC41+Feb!AD41))))</f>
        <v>1.255540070561352</v>
      </c>
      <c r="M30" s="321"/>
      <c r="N30" s="319"/>
      <c r="O30" s="317"/>
      <c r="P30" s="322"/>
      <c r="Q30" s="12"/>
      <c r="R30" s="12"/>
      <c r="S30" s="12"/>
      <c r="T30" s="12"/>
      <c r="U30" s="12"/>
      <c r="V30" s="12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2"/>
      <c r="AV30" s="12"/>
      <c r="AW30" s="12"/>
      <c r="AX30" s="12"/>
      <c r="AY30" s="12"/>
      <c r="AZ30" s="12"/>
      <c r="BA30" s="12"/>
      <c r="BB30" s="12"/>
      <c r="BC30" s="12"/>
      <c r="BD30" s="12"/>
      <c r="BE30" s="12"/>
      <c r="BF30" s="12"/>
      <c r="BG30" s="12"/>
      <c r="BH30" s="12"/>
      <c r="BI30" s="12"/>
      <c r="BJ30" s="12"/>
      <c r="BK30" s="12"/>
      <c r="BL30" s="12"/>
      <c r="BM30" s="12"/>
      <c r="BN30" s="12"/>
      <c r="BO30" s="12"/>
      <c r="BP30" s="12"/>
      <c r="BQ30" s="12"/>
      <c r="BR30" s="12"/>
      <c r="BS30" s="12"/>
      <c r="BT30" s="12"/>
      <c r="BU30" s="12"/>
      <c r="BV30" s="12"/>
      <c r="BW30" s="12"/>
      <c r="BX30" s="12"/>
      <c r="BY30" s="12"/>
      <c r="BZ30" s="12"/>
      <c r="CA30" s="12"/>
      <c r="CB30" s="12"/>
      <c r="CC30" s="12"/>
    </row>
    <row r="31" spans="1:81" ht="15.75" x14ac:dyDescent="0.25">
      <c r="A31" s="323">
        <v>14</v>
      </c>
      <c r="B31" s="312">
        <f>Feb!E42</f>
        <v>980000</v>
      </c>
      <c r="C31" s="312">
        <f>Feb!H42</f>
        <v>35000</v>
      </c>
      <c r="D31" s="314">
        <f>Feb!Q43*10*15000</f>
        <v>0</v>
      </c>
      <c r="E31" s="312">
        <f>Feb!I43</f>
        <v>1059600</v>
      </c>
      <c r="F31" s="316">
        <f>Feb!J43+Feb!K43</f>
        <v>12.30000000000291</v>
      </c>
      <c r="G31" s="318">
        <f>Feb!S42</f>
        <v>0.21</v>
      </c>
      <c r="H31" s="137" t="s">
        <v>16</v>
      </c>
      <c r="I31" s="138">
        <f>Feb!X42</f>
        <v>17.71875</v>
      </c>
      <c r="J31" s="138">
        <f>Feb!AA42</f>
        <v>9.0750000000000011</v>
      </c>
      <c r="K31" s="138">
        <f>Feb!AB43</f>
        <v>0.34375</v>
      </c>
      <c r="L31" s="138">
        <f>Feb!AE42</f>
        <v>10</v>
      </c>
      <c r="M31" s="320">
        <f>Feb!AI42</f>
        <v>3.7999999999999999E-2</v>
      </c>
      <c r="N31" s="318">
        <f>Feb!AI44</f>
        <v>7.74</v>
      </c>
      <c r="O31" s="316">
        <f>Feb!AI43</f>
        <v>8.9</v>
      </c>
      <c r="P31" s="322">
        <f>Feb!R42</f>
        <v>1.05</v>
      </c>
      <c r="Q31" s="12"/>
      <c r="R31" s="12"/>
      <c r="S31" s="12"/>
      <c r="T31" s="12"/>
      <c r="U31" s="12"/>
      <c r="V31" s="12"/>
      <c r="W31" s="12"/>
      <c r="X31" s="12"/>
      <c r="Y31" s="12"/>
      <c r="Z31" s="12"/>
      <c r="AA31" s="12"/>
      <c r="AB31" s="12"/>
      <c r="AC31" s="12"/>
      <c r="AD31" s="12"/>
      <c r="AE31" s="12"/>
      <c r="AF31" s="12"/>
      <c r="AG31" s="12"/>
      <c r="AH31" s="12"/>
      <c r="AI31" s="12"/>
      <c r="AJ31" s="12"/>
      <c r="AK31" s="12"/>
      <c r="AL31" s="12"/>
      <c r="AM31" s="12"/>
      <c r="AN31" s="12"/>
      <c r="AO31" s="12"/>
      <c r="AP31" s="12"/>
      <c r="AQ31" s="12"/>
      <c r="AR31" s="12"/>
      <c r="AS31" s="12"/>
      <c r="AT31" s="12"/>
      <c r="AU31" s="12"/>
      <c r="AV31" s="12"/>
      <c r="AW31" s="12"/>
      <c r="AX31" s="12"/>
      <c r="AY31" s="12"/>
      <c r="AZ31" s="12"/>
      <c r="BA31" s="12"/>
      <c r="BB31" s="12"/>
      <c r="BC31" s="12"/>
      <c r="BD31" s="12"/>
      <c r="BE31" s="12"/>
      <c r="BF31" s="12"/>
      <c r="BG31" s="12"/>
      <c r="BH31" s="12"/>
      <c r="BI31" s="12"/>
      <c r="BJ31" s="12"/>
      <c r="BK31" s="12"/>
      <c r="BL31" s="12"/>
      <c r="BM31" s="12"/>
      <c r="BN31" s="12"/>
      <c r="BO31" s="12"/>
      <c r="BP31" s="12"/>
      <c r="BQ31" s="12"/>
      <c r="BR31" s="12"/>
      <c r="BS31" s="12"/>
      <c r="BT31" s="12"/>
      <c r="BU31" s="12"/>
      <c r="BV31" s="12"/>
      <c r="BW31" s="12"/>
      <c r="BX31" s="12"/>
      <c r="BY31" s="12"/>
      <c r="BZ31" s="12"/>
      <c r="CA31" s="12"/>
      <c r="CB31" s="12"/>
      <c r="CC31" s="12"/>
    </row>
    <row r="32" spans="1:81" ht="15.75" x14ac:dyDescent="0.25">
      <c r="A32" s="303"/>
      <c r="B32" s="313"/>
      <c r="C32" s="313"/>
      <c r="D32" s="315"/>
      <c r="E32" s="313"/>
      <c r="F32" s="317"/>
      <c r="G32" s="319"/>
      <c r="H32" s="137" t="s">
        <v>15</v>
      </c>
      <c r="I32" s="138">
        <f>IF(Feb!W44=0,Feb!V44,AVERAGE(Feb!V44, Feb!W44))</f>
        <v>1.0839542651593013</v>
      </c>
      <c r="J32" s="138">
        <f>IF(Feb!Z44=0,Feb!Y44,AVERAGE(Feb!Z44,Feb!Y44))</f>
        <v>0.55516811040963154</v>
      </c>
      <c r="K32" s="138">
        <f>Feb!AB44</f>
        <v>4.205819018254784E-2</v>
      </c>
      <c r="L32" s="257">
        <f>IF(Feb!AD44=0,Feb!AC44,(IF(Feb!AC44=0,(Feb!AC44+Feb!AD44))))</f>
        <v>1.2235109871286645</v>
      </c>
      <c r="M32" s="321"/>
      <c r="N32" s="319"/>
      <c r="O32" s="317"/>
      <c r="P32" s="322"/>
      <c r="Q32" s="12"/>
      <c r="R32" s="12"/>
      <c r="S32" s="12"/>
      <c r="T32" s="12"/>
      <c r="U32" s="12"/>
      <c r="V32" s="12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2"/>
      <c r="AV32" s="12"/>
      <c r="AW32" s="12"/>
      <c r="AX32" s="12"/>
      <c r="AY32" s="12"/>
      <c r="AZ32" s="12"/>
      <c r="BA32" s="12"/>
      <c r="BB32" s="12"/>
      <c r="BC32" s="12"/>
      <c r="BD32" s="12"/>
      <c r="BE32" s="12"/>
      <c r="BF32" s="12"/>
      <c r="BG32" s="12"/>
      <c r="BH32" s="12"/>
      <c r="BI32" s="12"/>
      <c r="BJ32" s="12"/>
      <c r="BK32" s="12"/>
      <c r="BL32" s="12"/>
      <c r="BM32" s="12"/>
      <c r="BN32" s="12"/>
      <c r="BO32" s="12"/>
      <c r="BP32" s="12"/>
      <c r="BQ32" s="12"/>
      <c r="BR32" s="12"/>
      <c r="BS32" s="12"/>
      <c r="BT32" s="12"/>
      <c r="BU32" s="12"/>
      <c r="BV32" s="12"/>
      <c r="BW32" s="12"/>
      <c r="BX32" s="12"/>
      <c r="BY32" s="12"/>
      <c r="BZ32" s="12"/>
      <c r="CA32" s="12"/>
      <c r="CB32" s="12"/>
      <c r="CC32" s="12"/>
    </row>
    <row r="33" spans="1:81" ht="15.75" x14ac:dyDescent="0.25">
      <c r="A33" s="323">
        <v>15</v>
      </c>
      <c r="B33" s="312">
        <f>Feb!E45</f>
        <v>1122000</v>
      </c>
      <c r="C33" s="312">
        <f>Feb!H45</f>
        <v>17000</v>
      </c>
      <c r="D33" s="314">
        <f>Feb!Q46*10*15000</f>
        <v>0</v>
      </c>
      <c r="E33" s="312">
        <f>Feb!I46</f>
        <v>994700</v>
      </c>
      <c r="F33" s="316">
        <f>Feb!J46+Feb!K46</f>
        <v>14.099999999998545</v>
      </c>
      <c r="G33" s="318">
        <f>Feb!S45</f>
        <v>0.59</v>
      </c>
      <c r="H33" s="137" t="s">
        <v>16</v>
      </c>
      <c r="I33" s="138">
        <f>Feb!X45</f>
        <v>26.90625</v>
      </c>
      <c r="J33" s="138">
        <f>Feb!AA45</f>
        <v>9.9</v>
      </c>
      <c r="K33" s="138">
        <f>Feb!AB46</f>
        <v>0.3125</v>
      </c>
      <c r="L33" s="138">
        <f>Feb!AE45</f>
        <v>12</v>
      </c>
      <c r="M33" s="320">
        <f>Feb!AI45</f>
        <v>3.7999999999999999E-2</v>
      </c>
      <c r="N33" s="318">
        <f>Feb!AI47</f>
        <v>7.72</v>
      </c>
      <c r="O33" s="316">
        <f>Feb!AI46</f>
        <v>8.6999999999999993</v>
      </c>
      <c r="P33" s="322">
        <f>Feb!R45</f>
        <v>1.03</v>
      </c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</row>
    <row r="34" spans="1:81" ht="15.75" x14ac:dyDescent="0.25">
      <c r="A34" s="303"/>
      <c r="B34" s="313"/>
      <c r="C34" s="313"/>
      <c r="D34" s="315"/>
      <c r="E34" s="313"/>
      <c r="F34" s="317"/>
      <c r="G34" s="319"/>
      <c r="H34" s="137" t="s">
        <v>15</v>
      </c>
      <c r="I34" s="138">
        <f>IF(Feb!W47=0,Feb!V47,AVERAGE(Feb!V47,Feb!W47))</f>
        <v>1.4376867489965246</v>
      </c>
      <c r="J34" s="138">
        <f>IF(Feb!Z47=0,Feb!Y47,AVERAGE(Feb!Z47,Feb!Y47))</f>
        <v>0.52898857384680487</v>
      </c>
      <c r="K34" s="138">
        <f>Feb!AB47</f>
        <v>3.33957432984094E-2</v>
      </c>
      <c r="L34" s="257">
        <f>IF(Feb!AD47=0,Feb!AC47,(IF(Feb!AC47=0,(Feb!AC47+Feb!AD47))))</f>
        <v>1.282396542658921</v>
      </c>
      <c r="M34" s="321"/>
      <c r="N34" s="319"/>
      <c r="O34" s="317"/>
      <c r="P34" s="322"/>
      <c r="Q34" s="12"/>
      <c r="R34" s="12"/>
      <c r="S34" s="12"/>
      <c r="T34" s="12"/>
      <c r="U34" s="12"/>
      <c r="V34" s="12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2"/>
      <c r="AV34" s="12"/>
      <c r="AW34" s="12"/>
      <c r="AX34" s="12"/>
      <c r="AY34" s="12"/>
      <c r="AZ34" s="12"/>
      <c r="BA34" s="12"/>
      <c r="BB34" s="12"/>
      <c r="BC34" s="12"/>
      <c r="BD34" s="12"/>
      <c r="BE34" s="12"/>
      <c r="BF34" s="12"/>
      <c r="BG34" s="12"/>
      <c r="BH34" s="12"/>
      <c r="BI34" s="12"/>
      <c r="BJ34" s="12"/>
      <c r="BK34" s="12"/>
      <c r="BL34" s="12"/>
      <c r="BM34" s="12"/>
      <c r="BN34" s="12"/>
      <c r="BO34" s="12"/>
      <c r="BP34" s="12"/>
      <c r="BQ34" s="12"/>
      <c r="BR34" s="12"/>
      <c r="BS34" s="12"/>
      <c r="BT34" s="12"/>
      <c r="BU34" s="12"/>
      <c r="BV34" s="12"/>
      <c r="BW34" s="12"/>
      <c r="BX34" s="12"/>
      <c r="BY34" s="12"/>
      <c r="BZ34" s="12"/>
      <c r="CA34" s="12"/>
      <c r="CB34" s="12"/>
      <c r="CC34" s="12"/>
    </row>
    <row r="35" spans="1:81" ht="15.75" x14ac:dyDescent="0.25">
      <c r="A35" s="323">
        <v>16</v>
      </c>
      <c r="B35" s="312">
        <f>Feb!E48</f>
        <v>941000</v>
      </c>
      <c r="C35" s="312">
        <f>Feb!H48</f>
        <v>105000</v>
      </c>
      <c r="D35" s="314">
        <f>Feb!Q49*10*15000</f>
        <v>0</v>
      </c>
      <c r="E35" s="312">
        <f>Feb!I49</f>
        <v>1044400</v>
      </c>
      <c r="F35" s="316">
        <f>Feb!J49+Feb!K49</f>
        <v>11.200000000004366</v>
      </c>
      <c r="G35" s="318">
        <f>Feb!S48</f>
        <v>0.04</v>
      </c>
      <c r="H35" s="137" t="s">
        <v>16</v>
      </c>
      <c r="I35" s="138">
        <f>Feb!X48</f>
        <v>36.09375</v>
      </c>
      <c r="J35" s="138">
        <f>Feb!AA48</f>
        <v>7.9750000000000005</v>
      </c>
      <c r="K35" s="138">
        <f>Feb!AB49</f>
        <v>0.28125</v>
      </c>
      <c r="L35" s="138">
        <f>Feb!AE48</f>
        <v>10</v>
      </c>
      <c r="M35" s="320">
        <f>Feb!AI48</f>
        <v>0.04</v>
      </c>
      <c r="N35" s="318">
        <f>Feb!AI50</f>
        <v>7.79</v>
      </c>
      <c r="O35" s="316">
        <f>Feb!AI49</f>
        <v>8</v>
      </c>
      <c r="P35" s="322">
        <f>Feb!R48</f>
        <v>1.01</v>
      </c>
      <c r="Q35" s="12"/>
      <c r="R35" s="12"/>
      <c r="S35" s="12"/>
      <c r="T35" s="12"/>
      <c r="U35" s="12"/>
      <c r="V35" s="12"/>
      <c r="W35" s="12"/>
      <c r="X35" s="12"/>
      <c r="Y35" s="12"/>
      <c r="Z35" s="12"/>
      <c r="AA35" s="12"/>
      <c r="AB35" s="12"/>
      <c r="AC35" s="12"/>
      <c r="AD35" s="12"/>
      <c r="AE35" s="12"/>
      <c r="AF35" s="12"/>
      <c r="AG35" s="12"/>
      <c r="AH35" s="12"/>
      <c r="AI35" s="12"/>
      <c r="AJ35" s="12"/>
      <c r="AK35" s="12"/>
      <c r="AL35" s="12"/>
      <c r="AM35" s="12"/>
      <c r="AN35" s="12"/>
      <c r="AO35" s="12"/>
      <c r="AP35" s="12"/>
      <c r="AQ35" s="12"/>
      <c r="AR35" s="12"/>
      <c r="AS35" s="12"/>
      <c r="AT35" s="12"/>
      <c r="AU35" s="12"/>
      <c r="AV35" s="12"/>
      <c r="AW35" s="12"/>
      <c r="AX35" s="12"/>
      <c r="AY35" s="12"/>
      <c r="AZ35" s="12"/>
      <c r="BA35" s="12"/>
      <c r="BB35" s="12"/>
      <c r="BC35" s="12"/>
      <c r="BD35" s="12"/>
      <c r="BE35" s="12"/>
      <c r="BF35" s="12"/>
      <c r="BG35" s="12"/>
      <c r="BH35" s="12"/>
      <c r="BI35" s="12"/>
      <c r="BJ35" s="12"/>
      <c r="BK35" s="12"/>
      <c r="BL35" s="12"/>
      <c r="BM35" s="12"/>
      <c r="BN35" s="12"/>
      <c r="BO35" s="12"/>
      <c r="BP35" s="12"/>
      <c r="BQ35" s="12"/>
      <c r="BR35" s="12"/>
      <c r="BS35" s="12"/>
      <c r="BT35" s="12"/>
      <c r="BU35" s="12"/>
      <c r="BV35" s="12"/>
      <c r="BW35" s="12"/>
      <c r="BX35" s="12"/>
      <c r="BY35" s="12"/>
      <c r="BZ35" s="12"/>
      <c r="CA35" s="12"/>
      <c r="CB35" s="12"/>
      <c r="CC35" s="12"/>
    </row>
    <row r="36" spans="1:81" ht="15.75" x14ac:dyDescent="0.25">
      <c r="A36" s="303"/>
      <c r="B36" s="313"/>
      <c r="C36" s="313"/>
      <c r="D36" s="315"/>
      <c r="E36" s="313"/>
      <c r="F36" s="317"/>
      <c r="G36" s="319"/>
      <c r="H36" s="137" t="s">
        <v>15</v>
      </c>
      <c r="I36" s="138">
        <f>IF(Feb!W50=0,Feb!V50,AVERAGE(Feb!V50,Feb!W50))</f>
        <v>2.2995684217769252</v>
      </c>
      <c r="J36" s="138">
        <f>IF(Feb!Z50=0,Feb!Y50,AVERAGE(Feb!Z50,Feb!Y50))</f>
        <v>0.50809511795452067</v>
      </c>
      <c r="K36" s="138">
        <f>Feb!AB50</f>
        <v>3.5837429949770259E-2</v>
      </c>
      <c r="L36" s="257">
        <f>IF(Feb!AD50=0,Feb!AC50,(IF(Feb!AC50=0,(Feb!AC50+Feb!AD50))))</f>
        <v>1.2742197315473871</v>
      </c>
      <c r="M36" s="321"/>
      <c r="N36" s="319"/>
      <c r="O36" s="317"/>
      <c r="P36" s="322"/>
      <c r="Q36" s="12"/>
      <c r="R36" s="12"/>
      <c r="S36" s="12"/>
      <c r="T36" s="12"/>
      <c r="U36" s="12"/>
      <c r="V36" s="12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2"/>
      <c r="AV36" s="12"/>
      <c r="AW36" s="12"/>
      <c r="AX36" s="12"/>
      <c r="AY36" s="12"/>
      <c r="AZ36" s="12"/>
      <c r="BA36" s="12"/>
      <c r="BB36" s="12"/>
      <c r="BC36" s="12"/>
      <c r="BD36" s="12"/>
      <c r="BE36" s="12"/>
      <c r="BF36" s="12"/>
      <c r="BG36" s="12"/>
      <c r="BH36" s="12"/>
      <c r="BI36" s="12"/>
      <c r="BJ36" s="12"/>
      <c r="BK36" s="12"/>
      <c r="BL36" s="12"/>
      <c r="BM36" s="12"/>
      <c r="BN36" s="12"/>
      <c r="BO36" s="12"/>
      <c r="BP36" s="12"/>
      <c r="BQ36" s="12"/>
      <c r="BR36" s="12"/>
      <c r="BS36" s="12"/>
      <c r="BT36" s="12"/>
      <c r="BU36" s="12"/>
      <c r="BV36" s="12"/>
      <c r="BW36" s="12"/>
      <c r="BX36" s="12"/>
      <c r="BY36" s="12"/>
      <c r="BZ36" s="12"/>
      <c r="CA36" s="12"/>
      <c r="CB36" s="12"/>
      <c r="CC36" s="12"/>
    </row>
    <row r="37" spans="1:81" ht="15.75" x14ac:dyDescent="0.25">
      <c r="A37" s="323">
        <v>17</v>
      </c>
      <c r="B37" s="312">
        <f>Feb!E51</f>
        <v>1167000</v>
      </c>
      <c r="C37" s="312">
        <f>Feb!H51</f>
        <v>35000</v>
      </c>
      <c r="D37" s="314">
        <f>Feb!Q52*10*15000</f>
        <v>0</v>
      </c>
      <c r="E37" s="312">
        <f>Feb!I52</f>
        <v>1018100</v>
      </c>
      <c r="F37" s="316">
        <f>Feb!J52+Feb!K52</f>
        <v>14.599999999998545</v>
      </c>
      <c r="G37" s="318">
        <f>Feb!S51</f>
        <v>0</v>
      </c>
      <c r="H37" s="137" t="s">
        <v>16</v>
      </c>
      <c r="I37" s="138">
        <f>Feb!X51</f>
        <v>22.96875</v>
      </c>
      <c r="J37" s="138">
        <f>Feb!AA51</f>
        <v>12.100000000000001</v>
      </c>
      <c r="K37" s="138">
        <f>Feb!AB52</f>
        <v>0.3125</v>
      </c>
      <c r="L37" s="138">
        <f>Feb!AE51</f>
        <v>12</v>
      </c>
      <c r="M37" s="320">
        <f>Feb!AI51</f>
        <v>5.6000000000000001E-2</v>
      </c>
      <c r="N37" s="318">
        <f>Feb!AI53</f>
        <v>7.77</v>
      </c>
      <c r="O37" s="316">
        <f>Feb!AI52</f>
        <v>8.8000000000000007</v>
      </c>
      <c r="P37" s="322">
        <f>Feb!R51</f>
        <v>1.03</v>
      </c>
      <c r="Q37" s="12"/>
      <c r="R37" s="12"/>
      <c r="S37" s="12"/>
      <c r="T37" s="12"/>
      <c r="U37" s="12"/>
      <c r="V37" s="12"/>
      <c r="W37" s="12"/>
      <c r="X37" s="12"/>
      <c r="Y37" s="12"/>
      <c r="Z37" s="12"/>
      <c r="AA37" s="12"/>
      <c r="AB37" s="12"/>
      <c r="AC37" s="12"/>
      <c r="AD37" s="12"/>
      <c r="AE37" s="12"/>
      <c r="AF37" s="12"/>
      <c r="AG37" s="12"/>
      <c r="AH37" s="12"/>
      <c r="AI37" s="12"/>
      <c r="AJ37" s="12"/>
      <c r="AK37" s="12"/>
      <c r="AL37" s="12"/>
      <c r="AM37" s="12"/>
      <c r="AN37" s="12"/>
      <c r="AO37" s="12"/>
      <c r="AP37" s="12"/>
      <c r="AQ37" s="12"/>
      <c r="AR37" s="12"/>
      <c r="AS37" s="12"/>
      <c r="AT37" s="12"/>
      <c r="AU37" s="12"/>
      <c r="AV37" s="12"/>
      <c r="AW37" s="12"/>
      <c r="AX37" s="12"/>
      <c r="AY37" s="12"/>
      <c r="AZ37" s="12"/>
      <c r="BA37" s="12"/>
      <c r="BB37" s="12"/>
      <c r="BC37" s="12"/>
      <c r="BD37" s="12"/>
      <c r="BE37" s="12"/>
      <c r="BF37" s="12"/>
      <c r="BG37" s="12"/>
      <c r="BH37" s="12"/>
      <c r="BI37" s="12"/>
      <c r="BJ37" s="12"/>
      <c r="BK37" s="12"/>
      <c r="BL37" s="12"/>
      <c r="BM37" s="12"/>
      <c r="BN37" s="12"/>
      <c r="BO37" s="12"/>
      <c r="BP37" s="12"/>
      <c r="BQ37" s="12"/>
      <c r="BR37" s="12"/>
      <c r="BS37" s="12"/>
      <c r="BT37" s="12"/>
      <c r="BU37" s="12"/>
      <c r="BV37" s="12"/>
      <c r="BW37" s="12"/>
      <c r="BX37" s="12"/>
      <c r="BY37" s="12"/>
      <c r="BZ37" s="12"/>
      <c r="CA37" s="12"/>
      <c r="CB37" s="12"/>
      <c r="CC37" s="12"/>
    </row>
    <row r="38" spans="1:81" ht="15.75" x14ac:dyDescent="0.25">
      <c r="A38" s="303"/>
      <c r="B38" s="313"/>
      <c r="C38" s="313"/>
      <c r="D38" s="315"/>
      <c r="E38" s="313"/>
      <c r="F38" s="317"/>
      <c r="G38" s="319"/>
      <c r="H38" s="137" t="s">
        <v>15</v>
      </c>
      <c r="I38" s="138">
        <f>IF(Feb!W53=0,Feb!V53,AVERAGE(Feb!V53,Feb!W53))</f>
        <v>1.1799686215038252</v>
      </c>
      <c r="J38" s="138">
        <f>IF(Feb!Z53=0,Feb!Y53,AVERAGE(Feb!Z53,Feb!Y53))</f>
        <v>0.62161068060718527</v>
      </c>
      <c r="K38" s="138">
        <f>Feb!AB53</f>
        <v>3.2107989700784358E-2</v>
      </c>
      <c r="L38" s="257">
        <f>IF(Feb!AD53=0,Feb!AC53,(IF(Feb!AC53=0,(Feb!AC53+Feb!AD53))))</f>
        <v>1.2329468045101195</v>
      </c>
      <c r="M38" s="321"/>
      <c r="N38" s="319"/>
      <c r="O38" s="317"/>
      <c r="P38" s="322"/>
      <c r="Q38" s="12"/>
      <c r="R38" s="12"/>
      <c r="S38" s="12"/>
      <c r="T38" s="12"/>
      <c r="U38" s="12"/>
      <c r="V38" s="12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2"/>
      <c r="AV38" s="12"/>
      <c r="AW38" s="12"/>
      <c r="AX38" s="12"/>
      <c r="AY38" s="12"/>
      <c r="AZ38" s="12"/>
      <c r="BA38" s="12"/>
      <c r="BB38" s="12"/>
      <c r="BC38" s="12"/>
      <c r="BD38" s="12"/>
      <c r="BE38" s="12"/>
      <c r="BF38" s="12"/>
      <c r="BG38" s="12"/>
      <c r="BH38" s="12"/>
      <c r="BI38" s="12"/>
      <c r="BJ38" s="12"/>
      <c r="BK38" s="12"/>
      <c r="BL38" s="12"/>
      <c r="BM38" s="12"/>
      <c r="BN38" s="12"/>
      <c r="BO38" s="12"/>
      <c r="BP38" s="12"/>
      <c r="BQ38" s="12"/>
      <c r="BR38" s="12"/>
      <c r="BS38" s="12"/>
      <c r="BT38" s="12"/>
      <c r="BU38" s="12"/>
      <c r="BV38" s="12"/>
      <c r="BW38" s="12"/>
      <c r="BX38" s="12"/>
      <c r="BY38" s="12"/>
      <c r="BZ38" s="12"/>
      <c r="CA38" s="12"/>
      <c r="CB38" s="12"/>
      <c r="CC38" s="12"/>
    </row>
    <row r="39" spans="1:81" ht="15.75" x14ac:dyDescent="0.25">
      <c r="A39" s="323">
        <v>18</v>
      </c>
      <c r="B39" s="312">
        <f>Feb!E54</f>
        <v>1263000</v>
      </c>
      <c r="C39" s="312">
        <f>Feb!H54</f>
        <v>35000</v>
      </c>
      <c r="D39" s="314">
        <f>Feb!Q55*10*15000</f>
        <v>0</v>
      </c>
      <c r="E39" s="312">
        <f>Feb!I55</f>
        <v>1069100</v>
      </c>
      <c r="F39" s="316">
        <f>Feb!J55+Feb!K55</f>
        <v>15.900000000001455</v>
      </c>
      <c r="G39" s="318">
        <f>Feb!S54</f>
        <v>0</v>
      </c>
      <c r="H39" s="137" t="s">
        <v>16</v>
      </c>
      <c r="I39" s="138">
        <f>Feb!X54</f>
        <v>25.59375</v>
      </c>
      <c r="J39" s="138">
        <f>Feb!AA54</f>
        <v>11.55</v>
      </c>
      <c r="K39" s="138">
        <f>Feb!AB55</f>
        <v>0.25</v>
      </c>
      <c r="L39" s="138">
        <f>Feb!AE54</f>
        <v>14</v>
      </c>
      <c r="M39" s="320">
        <f>Feb!AI54</f>
        <v>4.2000000000000003E-2</v>
      </c>
      <c r="N39" s="318">
        <f>Feb!AI56</f>
        <v>7.61</v>
      </c>
      <c r="O39" s="316">
        <f>Feb!AI55</f>
        <v>7.6</v>
      </c>
      <c r="P39" s="322">
        <f>Feb!R54</f>
        <v>1.03</v>
      </c>
      <c r="Q39" s="12"/>
      <c r="R39" s="12"/>
      <c r="S39" s="12"/>
      <c r="T39" s="12"/>
      <c r="U39" s="12"/>
      <c r="V39" s="12"/>
      <c r="W39" s="12"/>
      <c r="X39" s="12"/>
      <c r="Y39" s="12"/>
      <c r="Z39" s="12"/>
      <c r="AA39" s="12"/>
      <c r="AB39" s="12"/>
      <c r="AC39" s="12"/>
      <c r="AD39" s="12"/>
      <c r="AE39" s="12"/>
      <c r="AF39" s="12"/>
      <c r="AG39" s="12"/>
      <c r="AH39" s="12"/>
      <c r="AI39" s="12"/>
      <c r="AJ39" s="12"/>
      <c r="AK39" s="12"/>
      <c r="AL39" s="12"/>
      <c r="AM39" s="12"/>
      <c r="AN39" s="12"/>
      <c r="AO39" s="12"/>
      <c r="AP39" s="12"/>
      <c r="AQ39" s="12"/>
      <c r="AR39" s="12"/>
      <c r="AS39" s="12"/>
      <c r="AT39" s="12"/>
      <c r="AU39" s="12"/>
      <c r="AV39" s="12"/>
      <c r="AW39" s="12"/>
      <c r="AX39" s="12"/>
      <c r="AY39" s="12"/>
      <c r="AZ39" s="12"/>
      <c r="BA39" s="12"/>
      <c r="BB39" s="12"/>
      <c r="BC39" s="12"/>
      <c r="BD39" s="12"/>
      <c r="BE39" s="12"/>
      <c r="BF39" s="12"/>
      <c r="BG39" s="12"/>
      <c r="BH39" s="12"/>
      <c r="BI39" s="12"/>
      <c r="BJ39" s="12"/>
      <c r="BK39" s="12"/>
      <c r="BL39" s="12"/>
      <c r="BM39" s="12"/>
      <c r="BN39" s="12"/>
      <c r="BO39" s="12"/>
      <c r="BP39" s="12"/>
      <c r="BQ39" s="12"/>
      <c r="BR39" s="12"/>
      <c r="BS39" s="12"/>
      <c r="BT39" s="12"/>
      <c r="BU39" s="12"/>
      <c r="BV39" s="12"/>
      <c r="BW39" s="12"/>
      <c r="BX39" s="12"/>
      <c r="BY39" s="12"/>
      <c r="BZ39" s="12"/>
      <c r="CA39" s="12"/>
      <c r="CB39" s="12"/>
      <c r="CC39" s="12"/>
    </row>
    <row r="40" spans="1:81" ht="15.75" x14ac:dyDescent="0.25">
      <c r="A40" s="303"/>
      <c r="B40" s="313"/>
      <c r="C40" s="313"/>
      <c r="D40" s="315"/>
      <c r="E40" s="313"/>
      <c r="F40" s="317"/>
      <c r="G40" s="319"/>
      <c r="H40" s="137" t="s">
        <v>15</v>
      </c>
      <c r="I40" s="138">
        <f>IF(Feb!W56=0,Feb!V56,AVERAGE(Feb!V56,Feb!W56))</f>
        <v>1.2148832003280987</v>
      </c>
      <c r="J40" s="138">
        <f>IF(Feb!Z56=0,Feb!Y56,AVERAGE(Feb!Z56,Feb!Y56))</f>
        <v>0.54825498271216766</v>
      </c>
      <c r="K40" s="138">
        <f>Feb!AB56</f>
        <v>2.3733981935591671E-2</v>
      </c>
      <c r="L40" s="257">
        <f>IF(Feb!AD56=0,Feb!AC56,(IF(Feb!AC56=0,(Feb!AC56+Feb!AD56))))</f>
        <v>1.3291029883931336</v>
      </c>
      <c r="M40" s="321"/>
      <c r="N40" s="319"/>
      <c r="O40" s="317"/>
      <c r="P40" s="322"/>
      <c r="Q40" s="12"/>
      <c r="R40" s="12"/>
      <c r="S40" s="12"/>
      <c r="T40" s="12"/>
      <c r="U40" s="12"/>
      <c r="V40" s="12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2"/>
      <c r="AV40" s="12"/>
      <c r="AW40" s="12"/>
      <c r="AX40" s="12"/>
      <c r="AY40" s="12"/>
      <c r="AZ40" s="12"/>
      <c r="BA40" s="12"/>
      <c r="BB40" s="12"/>
      <c r="BC40" s="12"/>
      <c r="BD40" s="12"/>
      <c r="BE40" s="12"/>
      <c r="BF40" s="12"/>
      <c r="BG40" s="12"/>
      <c r="BH40" s="12"/>
      <c r="BI40" s="12"/>
      <c r="BJ40" s="12"/>
      <c r="BK40" s="12"/>
      <c r="BL40" s="12"/>
      <c r="BM40" s="12"/>
      <c r="BN40" s="12"/>
      <c r="BO40" s="12"/>
      <c r="BP40" s="12"/>
      <c r="BQ40" s="12"/>
      <c r="BR40" s="12"/>
      <c r="BS40" s="12"/>
      <c r="BT40" s="12"/>
      <c r="BU40" s="12"/>
      <c r="BV40" s="12"/>
      <c r="BW40" s="12"/>
      <c r="BX40" s="12"/>
      <c r="BY40" s="12"/>
      <c r="BZ40" s="12"/>
      <c r="CA40" s="12"/>
      <c r="CB40" s="12"/>
      <c r="CC40" s="12"/>
    </row>
    <row r="41" spans="1:81" ht="15.75" x14ac:dyDescent="0.25">
      <c r="A41" s="323">
        <v>19</v>
      </c>
      <c r="B41" s="312">
        <f>Feb!E57</f>
        <v>789000</v>
      </c>
      <c r="C41" s="314">
        <f>Feb!H57</f>
        <v>0</v>
      </c>
      <c r="D41" s="314">
        <f>Feb!Q58*10*15000</f>
        <v>0</v>
      </c>
      <c r="E41" s="312">
        <f>Feb!I58</f>
        <v>1069300</v>
      </c>
      <c r="F41" s="316">
        <f>Feb!J58+Feb!K58</f>
        <v>10.399999999994179</v>
      </c>
      <c r="G41" s="318">
        <f>Feb!S57</f>
        <v>0</v>
      </c>
      <c r="H41" s="137" t="s">
        <v>16</v>
      </c>
      <c r="I41" s="138">
        <f>Feb!X57</f>
        <v>17.71875</v>
      </c>
      <c r="J41" s="138">
        <f>Feb!AA57</f>
        <v>7.7000000000000011</v>
      </c>
      <c r="K41" s="138">
        <f>Feb!AB58</f>
        <v>0.15625</v>
      </c>
      <c r="L41" s="138">
        <f>Feb!AE57</f>
        <v>9</v>
      </c>
      <c r="M41" s="320">
        <f>Feb!AI57</f>
        <v>4.4999999999999998E-2</v>
      </c>
      <c r="N41" s="318">
        <f>Feb!AI59</f>
        <v>7.66</v>
      </c>
      <c r="O41" s="316">
        <f>Feb!AI58</f>
        <v>8</v>
      </c>
      <c r="P41" s="322">
        <f>Feb!R57</f>
        <v>0.99</v>
      </c>
      <c r="Q41" s="12"/>
      <c r="R41" s="12"/>
      <c r="S41" s="12"/>
      <c r="T41" s="12"/>
      <c r="U41" s="12"/>
      <c r="V41" s="12"/>
      <c r="W41" s="12"/>
      <c r="X41" s="12"/>
      <c r="Y41" s="12"/>
      <c r="Z41" s="12"/>
      <c r="AA41" s="12"/>
      <c r="AB41" s="12"/>
      <c r="AC41" s="12"/>
      <c r="AD41" s="12"/>
      <c r="AE41" s="12"/>
      <c r="AF41" s="12"/>
      <c r="AG41" s="12"/>
      <c r="AH41" s="12"/>
      <c r="AI41" s="12"/>
      <c r="AJ41" s="12"/>
      <c r="AK41" s="12"/>
      <c r="AL41" s="12"/>
      <c r="AM41" s="12"/>
      <c r="AN41" s="12"/>
      <c r="AO41" s="12"/>
      <c r="AP41" s="12"/>
      <c r="AQ41" s="12"/>
      <c r="AR41" s="12"/>
      <c r="AS41" s="12"/>
      <c r="AT41" s="12"/>
      <c r="AU41" s="12"/>
      <c r="AV41" s="12"/>
      <c r="AW41" s="12"/>
      <c r="AX41" s="12"/>
      <c r="AY41" s="12"/>
      <c r="AZ41" s="12"/>
      <c r="BA41" s="12"/>
      <c r="BB41" s="12"/>
      <c r="BC41" s="12"/>
      <c r="BD41" s="12"/>
      <c r="BE41" s="12"/>
      <c r="BF41" s="12"/>
      <c r="BG41" s="12"/>
      <c r="BH41" s="12"/>
      <c r="BI41" s="12"/>
      <c r="BJ41" s="12"/>
      <c r="BK41" s="12"/>
      <c r="BL41" s="12"/>
      <c r="BM41" s="12"/>
      <c r="BN41" s="12"/>
      <c r="BO41" s="12"/>
      <c r="BP41" s="12"/>
      <c r="BQ41" s="12"/>
      <c r="BR41" s="12"/>
      <c r="BS41" s="12"/>
      <c r="BT41" s="12"/>
      <c r="BU41" s="12"/>
      <c r="BV41" s="12"/>
      <c r="BW41" s="12"/>
      <c r="BX41" s="12"/>
      <c r="BY41" s="12"/>
      <c r="BZ41" s="12"/>
      <c r="CA41" s="12"/>
      <c r="CB41" s="12"/>
      <c r="CC41" s="12"/>
    </row>
    <row r="42" spans="1:81" ht="15.75" x14ac:dyDescent="0.25">
      <c r="A42" s="303"/>
      <c r="B42" s="313"/>
      <c r="C42" s="315"/>
      <c r="D42" s="315"/>
      <c r="E42" s="313"/>
      <c r="F42" s="317"/>
      <c r="G42" s="319"/>
      <c r="H42" s="137" t="s">
        <v>15</v>
      </c>
      <c r="I42" s="138">
        <f>IF(Feb!W59=0,Feb!V59,AVERAGE(Feb!V59,Feb!W59))</f>
        <v>1.3463563749760648</v>
      </c>
      <c r="J42" s="138">
        <f>IF(Feb!Z59=0,Feb!Y59,AVERAGE(Feb!Z59,Feb!Y59))</f>
        <v>0.58508326418712941</v>
      </c>
      <c r="K42" s="138">
        <f>Feb!AB59</f>
        <v>2.3745262345256875E-2</v>
      </c>
      <c r="L42" s="257">
        <f>IF(Feb!AD59=0,Feb!AC59,(IF(Feb!AC59=0,(Feb!AC59+Feb!AD59))))</f>
        <v>1.3677271110867959</v>
      </c>
      <c r="M42" s="321"/>
      <c r="N42" s="319"/>
      <c r="O42" s="317"/>
      <c r="P42" s="322"/>
      <c r="Q42" s="12"/>
      <c r="R42" s="12"/>
      <c r="S42" s="12"/>
      <c r="T42" s="12"/>
      <c r="U42" s="12"/>
      <c r="V42" s="12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2"/>
      <c r="AV42" s="12"/>
      <c r="AW42" s="12"/>
      <c r="AX42" s="12"/>
      <c r="AY42" s="12"/>
      <c r="AZ42" s="12"/>
      <c r="BA42" s="12"/>
      <c r="BB42" s="12"/>
      <c r="BC42" s="12"/>
      <c r="BD42" s="12"/>
      <c r="BE42" s="12"/>
      <c r="BF42" s="12"/>
      <c r="BG42" s="12"/>
      <c r="BH42" s="12"/>
      <c r="BI42" s="12"/>
      <c r="BJ42" s="12"/>
      <c r="BK42" s="12"/>
      <c r="BL42" s="12"/>
      <c r="BM42" s="12"/>
      <c r="BN42" s="12"/>
      <c r="BO42" s="12"/>
      <c r="BP42" s="12"/>
      <c r="BQ42" s="12"/>
      <c r="BR42" s="12"/>
      <c r="BS42" s="12"/>
      <c r="BT42" s="12"/>
      <c r="BU42" s="12"/>
      <c r="BV42" s="12"/>
      <c r="BW42" s="12"/>
      <c r="BX42" s="12"/>
      <c r="BY42" s="12"/>
      <c r="BZ42" s="12"/>
      <c r="CA42" s="12"/>
      <c r="CB42" s="12"/>
      <c r="CC42" s="12"/>
    </row>
    <row r="43" spans="1:81" ht="15.75" x14ac:dyDescent="0.25">
      <c r="A43" s="323">
        <v>20</v>
      </c>
      <c r="B43" s="312">
        <f>Feb!E60</f>
        <v>1097000</v>
      </c>
      <c r="C43" s="312">
        <f>Feb!H60</f>
        <v>70000</v>
      </c>
      <c r="D43" s="314">
        <f>Feb!Q61*10*15000</f>
        <v>0</v>
      </c>
      <c r="E43" s="312">
        <f>Feb!I61</f>
        <v>1059500</v>
      </c>
      <c r="F43" s="316">
        <f>Feb!J61+Feb!K61</f>
        <v>13.700000000004366</v>
      </c>
      <c r="G43" s="318">
        <f>Feb!S60</f>
        <v>0</v>
      </c>
      <c r="H43" s="137" t="s">
        <v>16</v>
      </c>
      <c r="I43" s="138">
        <f>Feb!X60</f>
        <v>16.734375</v>
      </c>
      <c r="J43" s="138">
        <f>Feb!AA60</f>
        <v>10.175000000000001</v>
      </c>
      <c r="K43" s="138">
        <f>Feb!AB61</f>
        <v>0.1875</v>
      </c>
      <c r="L43" s="138">
        <f>Feb!AE60</f>
        <v>12</v>
      </c>
      <c r="M43" s="320">
        <f>Feb!AI60</f>
        <v>3.6999999999999998E-2</v>
      </c>
      <c r="N43" s="318">
        <f>Feb!AI62</f>
        <v>7.62</v>
      </c>
      <c r="O43" s="316">
        <f>Feb!AI61</f>
        <v>8.6999999999999993</v>
      </c>
      <c r="P43" s="322">
        <f>Feb!R60</f>
        <v>1.07</v>
      </c>
      <c r="Q43" s="12"/>
      <c r="R43" s="12"/>
      <c r="S43" s="12"/>
      <c r="T43" s="12"/>
      <c r="U43" s="12"/>
      <c r="V43" s="12"/>
      <c r="W43" s="12"/>
      <c r="X43" s="12"/>
      <c r="Y43" s="12"/>
      <c r="Z43" s="12"/>
      <c r="AA43" s="12"/>
      <c r="AB43" s="12"/>
      <c r="AC43" s="12"/>
      <c r="AD43" s="12"/>
      <c r="AE43" s="12"/>
      <c r="AF43" s="12"/>
      <c r="AG43" s="12"/>
      <c r="AH43" s="12"/>
      <c r="AI43" s="12"/>
      <c r="AJ43" s="12"/>
      <c r="AK43" s="12"/>
      <c r="AL43" s="12"/>
      <c r="AM43" s="12"/>
      <c r="AN43" s="12"/>
      <c r="AO43" s="12"/>
      <c r="AP43" s="12"/>
      <c r="AQ43" s="12"/>
      <c r="AR43" s="12"/>
      <c r="AS43" s="12"/>
      <c r="AT43" s="12"/>
      <c r="AU43" s="12"/>
      <c r="AV43" s="12"/>
      <c r="AW43" s="12"/>
      <c r="AX43" s="12"/>
      <c r="AY43" s="12"/>
      <c r="AZ43" s="12"/>
      <c r="BA43" s="12"/>
      <c r="BB43" s="12"/>
      <c r="BC43" s="12"/>
      <c r="BD43" s="12"/>
      <c r="BE43" s="12"/>
      <c r="BF43" s="12"/>
      <c r="BG43" s="12"/>
      <c r="BH43" s="12"/>
      <c r="BI43" s="12"/>
      <c r="BJ43" s="12"/>
      <c r="BK43" s="12"/>
      <c r="BL43" s="12"/>
      <c r="BM43" s="12"/>
      <c r="BN43" s="12"/>
      <c r="BO43" s="12"/>
      <c r="BP43" s="12"/>
      <c r="BQ43" s="12"/>
      <c r="BR43" s="12"/>
      <c r="BS43" s="12"/>
      <c r="BT43" s="12"/>
      <c r="BU43" s="12"/>
      <c r="BV43" s="12"/>
      <c r="BW43" s="12"/>
      <c r="BX43" s="12"/>
      <c r="BY43" s="12"/>
      <c r="BZ43" s="12"/>
      <c r="CA43" s="12"/>
      <c r="CB43" s="12"/>
      <c r="CC43" s="12"/>
    </row>
    <row r="44" spans="1:81" ht="15.75" x14ac:dyDescent="0.25">
      <c r="A44" s="303"/>
      <c r="B44" s="313"/>
      <c r="C44" s="313"/>
      <c r="D44" s="315"/>
      <c r="E44" s="313"/>
      <c r="F44" s="317"/>
      <c r="G44" s="319"/>
      <c r="H44" s="137" t="s">
        <v>15</v>
      </c>
      <c r="I44" s="138">
        <f>IF(Feb!W62=0,Feb!V62,AVERAGE(Feb!V62,Feb!W62))</f>
        <v>0.91454867099939008</v>
      </c>
      <c r="J44" s="138">
        <f>IF(Feb!Z62=0,Feb!Y62,AVERAGE(Feb!Z62,Feb!Y62))</f>
        <v>0.5560729174181166</v>
      </c>
      <c r="K44" s="138">
        <f>Feb!AB62</f>
        <v>2.0494087865532553E-2</v>
      </c>
      <c r="L44" s="257">
        <f>IF(Feb!AD62=0,Feb!AC62,(IF(Feb!AC62=0,(Feb!AC62+Feb!AD62))))</f>
        <v>1.3116216233940834</v>
      </c>
      <c r="M44" s="321"/>
      <c r="N44" s="319"/>
      <c r="O44" s="317"/>
      <c r="P44" s="322"/>
      <c r="Q44" s="12"/>
      <c r="R44" s="12"/>
      <c r="S44" s="12"/>
      <c r="T44" s="12"/>
      <c r="U44" s="12"/>
      <c r="V44" s="12"/>
      <c r="W44" s="12"/>
      <c r="X44" s="12"/>
      <c r="Y44" s="12"/>
      <c r="Z44" s="12"/>
      <c r="AA44" s="12"/>
      <c r="AB44" s="12"/>
      <c r="AC44" s="12"/>
      <c r="AD44" s="12"/>
      <c r="AE44" s="12"/>
      <c r="AF44" s="12"/>
      <c r="AG44" s="12"/>
      <c r="AH44" s="12"/>
      <c r="AI44" s="12"/>
      <c r="AJ44" s="12"/>
      <c r="AK44" s="12"/>
      <c r="AL44" s="12"/>
      <c r="AM44" s="12"/>
      <c r="AN44" s="12"/>
      <c r="AO44" s="12"/>
      <c r="AP44" s="12"/>
      <c r="AQ44" s="12"/>
      <c r="AR44" s="12"/>
      <c r="AS44" s="12"/>
      <c r="AT44" s="12"/>
      <c r="AU44" s="12"/>
      <c r="AV44" s="12"/>
      <c r="AW44" s="12"/>
      <c r="AX44" s="12"/>
      <c r="AY44" s="12"/>
      <c r="AZ44" s="12"/>
      <c r="BA44" s="12"/>
      <c r="BB44" s="12"/>
      <c r="BC44" s="12"/>
      <c r="BD44" s="12"/>
      <c r="BE44" s="12"/>
      <c r="BF44" s="12"/>
      <c r="BG44" s="12"/>
      <c r="BH44" s="12"/>
      <c r="BI44" s="12"/>
      <c r="BJ44" s="12"/>
      <c r="BK44" s="12"/>
      <c r="BL44" s="12"/>
      <c r="BM44" s="12"/>
      <c r="BN44" s="12"/>
      <c r="BO44" s="12"/>
      <c r="BP44" s="12"/>
      <c r="BQ44" s="12"/>
      <c r="BR44" s="12"/>
      <c r="BS44" s="12"/>
      <c r="BT44" s="12"/>
      <c r="BU44" s="12"/>
      <c r="BV44" s="12"/>
      <c r="BW44" s="12"/>
      <c r="BX44" s="12"/>
      <c r="BY44" s="12"/>
      <c r="BZ44" s="12"/>
      <c r="CA44" s="12"/>
      <c r="CB44" s="12"/>
      <c r="CC44" s="12"/>
    </row>
    <row r="45" spans="1:81" ht="15.75" x14ac:dyDescent="0.25">
      <c r="A45" s="323">
        <v>21</v>
      </c>
      <c r="B45" s="312">
        <f>Feb!E63</f>
        <v>1165000</v>
      </c>
      <c r="C45" s="312">
        <f>Feb!H63</f>
        <v>35000</v>
      </c>
      <c r="D45" s="314">
        <f>Feb!Q64*10*15000</f>
        <v>0</v>
      </c>
      <c r="E45" s="312">
        <f>Feb!I64</f>
        <v>999800</v>
      </c>
      <c r="F45" s="316">
        <f>Feb!J64+Feb!K64</f>
        <v>14.400000000001455</v>
      </c>
      <c r="G45" s="318">
        <f>Feb!S63</f>
        <v>0</v>
      </c>
      <c r="H45" s="137" t="s">
        <v>16</v>
      </c>
      <c r="I45" s="138">
        <f>Feb!X63</f>
        <v>19.03125</v>
      </c>
      <c r="J45" s="138">
        <f>Feb!AA63</f>
        <v>11</v>
      </c>
      <c r="K45" s="138">
        <f>Feb!AB64</f>
        <v>0.21875</v>
      </c>
      <c r="L45" s="138">
        <f>Feb!AE63</f>
        <v>13</v>
      </c>
      <c r="M45" s="320">
        <f>Feb!AI63</f>
        <v>0.04</v>
      </c>
      <c r="N45" s="318">
        <f>Feb!AI65</f>
        <v>7.75</v>
      </c>
      <c r="O45" s="316">
        <f>Feb!AI64</f>
        <v>8.4</v>
      </c>
      <c r="P45" s="322">
        <f>Feb!R63</f>
        <v>1.05</v>
      </c>
      <c r="Q45" s="12"/>
      <c r="R45" s="12"/>
      <c r="S45" s="12"/>
      <c r="T45" s="12"/>
      <c r="U45" s="12"/>
      <c r="V45" s="12"/>
      <c r="W45" s="12"/>
      <c r="X45" s="12"/>
      <c r="Y45" s="12"/>
      <c r="Z45" s="12"/>
      <c r="AA45" s="12"/>
      <c r="AB45" s="12"/>
      <c r="AC45" s="12"/>
      <c r="AD45" s="12"/>
      <c r="AE45" s="12"/>
      <c r="AF45" s="12"/>
      <c r="AG45" s="12"/>
      <c r="AH45" s="12"/>
      <c r="AI45" s="12"/>
      <c r="AJ45" s="12"/>
      <c r="AK45" s="12"/>
      <c r="AL45" s="12"/>
      <c r="AM45" s="12"/>
      <c r="AN45" s="12"/>
      <c r="AO45" s="12"/>
      <c r="AP45" s="12"/>
      <c r="AQ45" s="12"/>
      <c r="AR45" s="12"/>
      <c r="AS45" s="12"/>
      <c r="AT45" s="12"/>
      <c r="AU45" s="12"/>
      <c r="AV45" s="12"/>
      <c r="AW45" s="12"/>
      <c r="AX45" s="12"/>
      <c r="AY45" s="12"/>
      <c r="AZ45" s="12"/>
      <c r="BA45" s="12"/>
      <c r="BB45" s="12"/>
      <c r="BC45" s="12"/>
      <c r="BD45" s="12"/>
      <c r="BE45" s="12"/>
      <c r="BF45" s="12"/>
      <c r="BG45" s="12"/>
      <c r="BH45" s="12"/>
      <c r="BI45" s="12"/>
      <c r="BJ45" s="12"/>
      <c r="BK45" s="12"/>
      <c r="BL45" s="12"/>
      <c r="BM45" s="12"/>
      <c r="BN45" s="12"/>
      <c r="BO45" s="12"/>
      <c r="BP45" s="12"/>
      <c r="BQ45" s="12"/>
      <c r="BR45" s="12"/>
      <c r="BS45" s="12"/>
      <c r="BT45" s="12"/>
      <c r="BU45" s="12"/>
      <c r="BV45" s="12"/>
      <c r="BW45" s="12"/>
      <c r="BX45" s="12"/>
      <c r="BY45" s="12"/>
      <c r="BZ45" s="12"/>
      <c r="CA45" s="12"/>
      <c r="CB45" s="12"/>
      <c r="CC45" s="12"/>
    </row>
    <row r="46" spans="1:81" ht="15.75" x14ac:dyDescent="0.25">
      <c r="A46" s="303"/>
      <c r="B46" s="313"/>
      <c r="C46" s="313"/>
      <c r="D46" s="315"/>
      <c r="E46" s="313"/>
      <c r="F46" s="317"/>
      <c r="G46" s="319"/>
      <c r="H46" s="137" t="s">
        <v>15</v>
      </c>
      <c r="I46" s="138">
        <f>IF(Feb!W65=0,Feb!V65,AVERAGE(Feb!V65,Feb!W65))</f>
        <v>0.97936672121530233</v>
      </c>
      <c r="J46" s="138">
        <f>IF(Feb!Z65=0,Feb!Y65,AVERAGE(Feb!Z65,Feb!Y65))</f>
        <v>0.5660707485513734</v>
      </c>
      <c r="K46" s="138">
        <f>Feb!AB65</f>
        <v>2.2514177499202353E-2</v>
      </c>
      <c r="L46" s="257">
        <f>IF(Feb!AD65=0,Feb!AC65,(IF(Feb!AC65=0,(Feb!AC65+Feb!AD65))))</f>
        <v>1.3379854056668827</v>
      </c>
      <c r="M46" s="321"/>
      <c r="N46" s="319"/>
      <c r="O46" s="317"/>
      <c r="P46" s="32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12"/>
      <c r="AE46" s="12"/>
      <c r="AF46" s="12"/>
      <c r="AG46" s="12"/>
      <c r="AH46" s="12"/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12"/>
      <c r="AT46" s="12"/>
      <c r="AU46" s="12"/>
      <c r="AV46" s="12"/>
      <c r="AW46" s="12"/>
      <c r="AX46" s="12"/>
      <c r="AY46" s="12"/>
      <c r="AZ46" s="12"/>
      <c r="BA46" s="12"/>
      <c r="BB46" s="12"/>
      <c r="BC46" s="12"/>
      <c r="BD46" s="12"/>
      <c r="BE46" s="12"/>
      <c r="BF46" s="12"/>
      <c r="BG46" s="12"/>
      <c r="BH46" s="12"/>
      <c r="BI46" s="12"/>
      <c r="BJ46" s="12"/>
      <c r="BK46" s="12"/>
      <c r="BL46" s="12"/>
      <c r="BM46" s="12"/>
      <c r="BN46" s="12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</row>
    <row r="47" spans="1:81" ht="15.75" x14ac:dyDescent="0.25">
      <c r="A47" s="323">
        <v>22</v>
      </c>
      <c r="B47" s="312">
        <f>Feb!E66</f>
        <v>866000</v>
      </c>
      <c r="C47" s="314">
        <f>Feb!H66</f>
        <v>0</v>
      </c>
      <c r="D47" s="314">
        <f>Feb!Q67*10*15000</f>
        <v>0</v>
      </c>
      <c r="E47" s="312">
        <f>Feb!I67</f>
        <v>1000800</v>
      </c>
      <c r="F47" s="316">
        <f>Feb!J67+Feb!K67</f>
        <v>10.899999999994179</v>
      </c>
      <c r="G47" s="318">
        <f>Feb!S66</f>
        <v>0</v>
      </c>
      <c r="H47" s="137" t="s">
        <v>16</v>
      </c>
      <c r="I47" s="138">
        <f>Feb!X66</f>
        <v>15.75</v>
      </c>
      <c r="J47" s="138">
        <f>Feb!AA66</f>
        <v>8.8000000000000007</v>
      </c>
      <c r="K47" s="138">
        <f>Feb!AB67</f>
        <v>0.140625</v>
      </c>
      <c r="L47" s="138">
        <f>Feb!AE66</f>
        <v>10</v>
      </c>
      <c r="M47" s="320">
        <f>Feb!AI66</f>
        <v>3.6999999999999998E-2</v>
      </c>
      <c r="N47" s="318">
        <f>Feb!AI68</f>
        <v>7.71</v>
      </c>
      <c r="O47" s="316">
        <f>Feb!AI67</f>
        <v>8.3000000000000007</v>
      </c>
      <c r="P47" s="322">
        <f>Feb!R66</f>
        <v>1.05</v>
      </c>
      <c r="Q47" s="12"/>
      <c r="R47" s="12"/>
      <c r="S47" s="12"/>
      <c r="T47" s="12"/>
      <c r="U47" s="12"/>
      <c r="V47" s="12"/>
      <c r="W47" s="12"/>
      <c r="X47" s="12"/>
      <c r="Y47" s="12"/>
      <c r="Z47" s="12"/>
      <c r="AA47" s="12"/>
      <c r="AB47" s="12"/>
      <c r="AC47" s="12"/>
      <c r="AD47" s="12"/>
      <c r="AE47" s="12"/>
      <c r="AF47" s="12"/>
      <c r="AG47" s="12"/>
      <c r="AH47" s="12"/>
      <c r="AI47" s="12"/>
      <c r="AJ47" s="12"/>
      <c r="AK47" s="12"/>
      <c r="AL47" s="12"/>
      <c r="AM47" s="12"/>
      <c r="AN47" s="12"/>
      <c r="AO47" s="12"/>
      <c r="AP47" s="12"/>
      <c r="AQ47" s="12"/>
      <c r="AR47" s="12"/>
      <c r="AS47" s="12"/>
      <c r="AT47" s="12"/>
      <c r="AU47" s="12"/>
      <c r="AV47" s="12"/>
      <c r="AW47" s="12"/>
      <c r="AX47" s="12"/>
      <c r="AY47" s="12"/>
      <c r="AZ47" s="12"/>
      <c r="BA47" s="12"/>
      <c r="BB47" s="12"/>
      <c r="BC47" s="12"/>
      <c r="BD47" s="12"/>
      <c r="BE47" s="12"/>
      <c r="BF47" s="12"/>
      <c r="BG47" s="12"/>
      <c r="BH47" s="12"/>
      <c r="BI47" s="12"/>
      <c r="BJ47" s="12"/>
      <c r="BK47" s="12"/>
      <c r="BL47" s="12"/>
      <c r="BM47" s="12"/>
      <c r="BN47" s="12"/>
      <c r="BO47" s="12"/>
      <c r="BP47" s="12"/>
      <c r="BQ47" s="12"/>
      <c r="BR47" s="12"/>
      <c r="BS47" s="12"/>
      <c r="BT47" s="12"/>
      <c r="BU47" s="12"/>
      <c r="BV47" s="12"/>
      <c r="BW47" s="12"/>
      <c r="BX47" s="12"/>
      <c r="BY47" s="12"/>
      <c r="BZ47" s="12"/>
      <c r="CA47" s="12"/>
      <c r="CB47" s="12"/>
      <c r="CC47" s="12"/>
    </row>
    <row r="48" spans="1:81" ht="15.75" x14ac:dyDescent="0.25">
      <c r="A48" s="303"/>
      <c r="B48" s="313"/>
      <c r="C48" s="315"/>
      <c r="D48" s="315"/>
      <c r="E48" s="313"/>
      <c r="F48" s="317"/>
      <c r="G48" s="319"/>
      <c r="H48" s="137" t="s">
        <v>15</v>
      </c>
      <c r="I48" s="138">
        <f>IF(Feb!W68=0,Feb!V68,AVERAGE(Feb!V68,Feb!W68))</f>
        <v>1.0903517370860818</v>
      </c>
      <c r="J48" s="138">
        <f>IF(Feb!Z68=0,Feb!Y68,AVERAGE(Feb!Z68,Feb!Y68))</f>
        <v>0.60921239913381076</v>
      </c>
      <c r="K48" s="138">
        <f>Feb!AB68</f>
        <v>1.9470566733680032E-2</v>
      </c>
      <c r="L48" s="257">
        <f>IF(Feb!AD68=0,Feb!AC68,(IF(Feb!AC68=0,(Feb!AC68+Feb!AD68))))</f>
        <v>1.3845736343950243</v>
      </c>
      <c r="M48" s="321"/>
      <c r="N48" s="319"/>
      <c r="O48" s="317"/>
      <c r="P48" s="322"/>
      <c r="Q48" s="12"/>
      <c r="R48" s="12"/>
      <c r="S48" s="12"/>
      <c r="T48" s="12"/>
      <c r="U48" s="12"/>
      <c r="V48" s="12"/>
      <c r="W48" s="12"/>
      <c r="X48" s="12"/>
      <c r="Y48" s="12"/>
      <c r="Z48" s="12"/>
      <c r="AA48" s="12"/>
      <c r="AB48" s="12"/>
      <c r="AC48" s="12"/>
      <c r="AD48" s="12"/>
      <c r="AE48" s="12"/>
      <c r="AF48" s="12"/>
      <c r="AG48" s="12"/>
      <c r="AH48" s="12"/>
      <c r="AI48" s="12"/>
      <c r="AJ48" s="12"/>
      <c r="AK48" s="12"/>
      <c r="AL48" s="12"/>
      <c r="AM48" s="12"/>
      <c r="AN48" s="12"/>
      <c r="AO48" s="12"/>
      <c r="AP48" s="12"/>
      <c r="AQ48" s="12"/>
      <c r="AR48" s="12"/>
      <c r="AS48" s="12"/>
      <c r="AT48" s="12"/>
      <c r="AU48" s="12"/>
      <c r="AV48" s="12"/>
      <c r="AW48" s="12"/>
      <c r="AX48" s="12"/>
      <c r="AY48" s="12"/>
      <c r="AZ48" s="12"/>
      <c r="BA48" s="12"/>
      <c r="BB48" s="12"/>
      <c r="BC48" s="12"/>
      <c r="BD48" s="12"/>
      <c r="BE48" s="12"/>
      <c r="BF48" s="12"/>
      <c r="BG48" s="12"/>
      <c r="BH48" s="12"/>
      <c r="BI48" s="12"/>
      <c r="BJ48" s="12"/>
      <c r="BK48" s="12"/>
      <c r="BL48" s="12"/>
      <c r="BM48" s="12"/>
      <c r="BN48" s="12"/>
      <c r="BO48" s="12"/>
      <c r="BP48" s="12"/>
      <c r="BQ48" s="12"/>
      <c r="BR48" s="12"/>
      <c r="BS48" s="12"/>
      <c r="BT48" s="12"/>
      <c r="BU48" s="12"/>
      <c r="BV48" s="12"/>
      <c r="BW48" s="12"/>
      <c r="BX48" s="12"/>
      <c r="BY48" s="12"/>
      <c r="BZ48" s="12"/>
      <c r="CA48" s="12"/>
      <c r="CB48" s="12"/>
      <c r="CC48" s="12"/>
    </row>
    <row r="49" spans="1:81" ht="15.75" x14ac:dyDescent="0.25">
      <c r="A49" s="323">
        <v>23</v>
      </c>
      <c r="B49" s="312">
        <f>Feb!E69</f>
        <v>997000</v>
      </c>
      <c r="C49" s="312">
        <f>Feb!H69</f>
        <v>35000</v>
      </c>
      <c r="D49" s="314">
        <f>Feb!Q70*10*15000</f>
        <v>0</v>
      </c>
      <c r="E49" s="312">
        <f>Feb!I70</f>
        <v>991500</v>
      </c>
      <c r="F49" s="316">
        <f>Feb!J70+Feb!K70</f>
        <v>12.400000000001455</v>
      </c>
      <c r="G49" s="318">
        <f>Feb!S69</f>
        <v>0.25</v>
      </c>
      <c r="H49" s="137" t="s">
        <v>16</v>
      </c>
      <c r="I49" s="138">
        <f>Feb!X69</f>
        <v>21</v>
      </c>
      <c r="J49" s="138">
        <f>Feb!AA69</f>
        <v>9.3500000000000014</v>
      </c>
      <c r="K49" s="138">
        <f>Feb!AB70</f>
        <v>0.1875</v>
      </c>
      <c r="L49" s="138">
        <f>Feb!AE69</f>
        <v>11</v>
      </c>
      <c r="M49" s="320">
        <f>Feb!AI69</f>
        <v>3.6999999999999998E-2</v>
      </c>
      <c r="N49" s="318">
        <f>Feb!AI71</f>
        <v>7.53</v>
      </c>
      <c r="O49" s="316">
        <f>Feb!AI70</f>
        <v>8.6999999999999993</v>
      </c>
      <c r="P49" s="322">
        <f>Feb!R69</f>
        <v>1.02</v>
      </c>
      <c r="Q49" s="12"/>
      <c r="R49" s="12"/>
      <c r="S49" s="12"/>
      <c r="T49" s="12"/>
      <c r="U49" s="12"/>
      <c r="V49" s="12"/>
      <c r="W49" s="12"/>
      <c r="X49" s="12"/>
      <c r="Y49" s="12"/>
      <c r="Z49" s="12"/>
      <c r="AA49" s="12"/>
      <c r="AB49" s="12"/>
      <c r="AC49" s="12"/>
      <c r="AD49" s="12"/>
      <c r="AE49" s="12"/>
      <c r="AF49" s="12"/>
      <c r="AG49" s="12"/>
      <c r="AH49" s="12"/>
      <c r="AI49" s="12"/>
      <c r="AJ49" s="12"/>
      <c r="AK49" s="12"/>
      <c r="AL49" s="12"/>
      <c r="AM49" s="12"/>
      <c r="AN49" s="12"/>
      <c r="AO49" s="12"/>
      <c r="AP49" s="12"/>
      <c r="AQ49" s="12"/>
      <c r="AR49" s="12"/>
      <c r="AS49" s="12"/>
      <c r="AT49" s="12"/>
      <c r="AU49" s="12"/>
      <c r="AV49" s="12"/>
      <c r="AW49" s="12"/>
      <c r="AX49" s="12"/>
      <c r="AY49" s="12"/>
      <c r="AZ49" s="12"/>
      <c r="BA49" s="12"/>
      <c r="BB49" s="12"/>
      <c r="BC49" s="12"/>
      <c r="BD49" s="12"/>
      <c r="BE49" s="12"/>
      <c r="BF49" s="12"/>
      <c r="BG49" s="12"/>
      <c r="BH49" s="12"/>
      <c r="BI49" s="12"/>
      <c r="BJ49" s="12"/>
      <c r="BK49" s="12"/>
      <c r="BL49" s="12"/>
      <c r="BM49" s="12"/>
      <c r="BN49" s="12"/>
      <c r="BO49" s="12"/>
      <c r="BP49" s="12"/>
      <c r="BQ49" s="12"/>
      <c r="BR49" s="12"/>
      <c r="BS49" s="12"/>
      <c r="BT49" s="12"/>
      <c r="BU49" s="12"/>
      <c r="BV49" s="12"/>
      <c r="BW49" s="12"/>
      <c r="BX49" s="12"/>
      <c r="BY49" s="12"/>
      <c r="BZ49" s="12"/>
      <c r="CA49" s="12"/>
      <c r="CB49" s="12"/>
      <c r="CC49" s="12"/>
    </row>
    <row r="50" spans="1:81" ht="15.75" x14ac:dyDescent="0.25">
      <c r="A50" s="303"/>
      <c r="B50" s="313"/>
      <c r="C50" s="313"/>
      <c r="D50" s="315"/>
      <c r="E50" s="313"/>
      <c r="F50" s="317"/>
      <c r="G50" s="319"/>
      <c r="H50" s="137" t="s">
        <v>15</v>
      </c>
      <c r="I50" s="138">
        <f>IF(Feb!W71=0,Feb!V71,AVERAGE(Feb!V71,Feb!W71))</f>
        <v>1.2627811492030045</v>
      </c>
      <c r="J50" s="138">
        <f>IF(Feb!Z71=0,Feb!Y71,AVERAGE(Feb!Z71,Feb!Y71))</f>
        <v>0.56223827357371881</v>
      </c>
      <c r="K50" s="138">
        <f>Feb!AB71</f>
        <v>2.2549663378625084E-2</v>
      </c>
      <c r="L50" s="257">
        <f>IF(Feb!AD71=0,Feb!AC71,(IF(Feb!AC71=0,(Feb!AC71+Feb!AD71))))</f>
        <v>1.3229135848793383</v>
      </c>
      <c r="M50" s="321"/>
      <c r="N50" s="319"/>
      <c r="O50" s="317"/>
      <c r="P50" s="322"/>
      <c r="Q50" s="12"/>
      <c r="R50" s="12"/>
      <c r="S50" s="12"/>
      <c r="T50" s="12"/>
      <c r="U50" s="12"/>
      <c r="V50" s="12"/>
      <c r="W50" s="12"/>
      <c r="X50" s="12"/>
      <c r="Y50" s="12"/>
      <c r="Z50" s="12"/>
      <c r="AA50" s="12"/>
      <c r="AB50" s="12"/>
      <c r="AC50" s="12"/>
      <c r="AD50" s="12"/>
      <c r="AE50" s="12"/>
      <c r="AF50" s="12"/>
      <c r="AG50" s="12"/>
      <c r="AH50" s="12"/>
      <c r="AI50" s="12"/>
      <c r="AJ50" s="12"/>
      <c r="AK50" s="12"/>
      <c r="AL50" s="12"/>
      <c r="AM50" s="12"/>
      <c r="AN50" s="12"/>
      <c r="AO50" s="12"/>
      <c r="AP50" s="12"/>
      <c r="AQ50" s="12"/>
      <c r="AR50" s="12"/>
      <c r="AS50" s="12"/>
      <c r="AT50" s="12"/>
      <c r="AU50" s="12"/>
      <c r="AV50" s="12"/>
      <c r="AW50" s="12"/>
      <c r="AX50" s="12"/>
      <c r="AY50" s="12"/>
      <c r="AZ50" s="12"/>
      <c r="BA50" s="12"/>
      <c r="BB50" s="12"/>
      <c r="BC50" s="12"/>
      <c r="BD50" s="12"/>
      <c r="BE50" s="12"/>
      <c r="BF50" s="12"/>
      <c r="BG50" s="12"/>
      <c r="BH50" s="12"/>
      <c r="BI50" s="12"/>
      <c r="BJ50" s="12"/>
      <c r="BK50" s="12"/>
      <c r="BL50" s="12"/>
      <c r="BM50" s="12"/>
      <c r="BN50" s="12"/>
      <c r="BO50" s="12"/>
      <c r="BP50" s="12"/>
      <c r="BQ50" s="12"/>
      <c r="BR50" s="12"/>
      <c r="BS50" s="12"/>
      <c r="BT50" s="12"/>
      <c r="BU50" s="12"/>
      <c r="BV50" s="12"/>
      <c r="BW50" s="12"/>
      <c r="BX50" s="12"/>
      <c r="BY50" s="12"/>
      <c r="BZ50" s="12"/>
      <c r="CA50" s="12"/>
      <c r="CB50" s="12"/>
      <c r="CC50" s="12"/>
    </row>
    <row r="51" spans="1:81" ht="15.75" x14ac:dyDescent="0.25">
      <c r="A51" s="323">
        <v>24</v>
      </c>
      <c r="B51" s="312">
        <f>Feb!E72</f>
        <v>1197000</v>
      </c>
      <c r="C51" s="312">
        <f>Feb!H72</f>
        <v>35000</v>
      </c>
      <c r="D51" s="314">
        <f>Feb!Q73*10*15000</f>
        <v>0</v>
      </c>
      <c r="E51" s="312">
        <f>Feb!I73</f>
        <v>1025200</v>
      </c>
      <c r="F51" s="316">
        <f>Feb!J73+Feb!K73</f>
        <v>15</v>
      </c>
      <c r="G51" s="318">
        <f>Feb!S72</f>
        <v>0</v>
      </c>
      <c r="H51" s="137" t="s">
        <v>16</v>
      </c>
      <c r="I51" s="138">
        <f>Feb!X72</f>
        <v>28.21875</v>
      </c>
      <c r="J51" s="138">
        <f>Feb!AA72</f>
        <v>11.825000000000001</v>
      </c>
      <c r="K51" s="138">
        <f>Feb!AB73</f>
        <v>0.21875</v>
      </c>
      <c r="L51" s="258">
        <f>Feb!AE72</f>
        <v>13</v>
      </c>
      <c r="M51" s="320">
        <f>Feb!AI72</f>
        <v>3.6999999999999998E-2</v>
      </c>
      <c r="N51" s="318">
        <f>Feb!AI74</f>
        <v>7.63</v>
      </c>
      <c r="O51" s="316">
        <f>Feb!AI73</f>
        <v>8.1999999999999993</v>
      </c>
      <c r="P51" s="322">
        <f>Feb!R72</f>
        <v>1.05</v>
      </c>
      <c r="Q51" s="12"/>
      <c r="R51" s="12"/>
      <c r="S51" s="12"/>
      <c r="T51" s="12"/>
      <c r="U51" s="12"/>
      <c r="V51" s="12"/>
      <c r="W51" s="12"/>
      <c r="X51" s="12"/>
      <c r="Y51" s="12"/>
      <c r="Z51" s="12"/>
      <c r="AA51" s="12"/>
      <c r="AB51" s="12"/>
      <c r="AC51" s="12"/>
      <c r="AD51" s="12"/>
      <c r="AE51" s="12"/>
      <c r="AF51" s="12"/>
      <c r="AG51" s="12"/>
      <c r="AH51" s="12"/>
      <c r="AI51" s="12"/>
      <c r="AJ51" s="12"/>
      <c r="AK51" s="12"/>
      <c r="AL51" s="12"/>
      <c r="AM51" s="12"/>
      <c r="AN51" s="12"/>
      <c r="AO51" s="12"/>
      <c r="AP51" s="12"/>
      <c r="AQ51" s="12"/>
      <c r="AR51" s="12"/>
      <c r="AS51" s="12"/>
      <c r="AT51" s="12"/>
      <c r="AU51" s="12"/>
      <c r="AV51" s="12"/>
      <c r="AW51" s="12"/>
      <c r="AX51" s="12"/>
      <c r="AY51" s="12"/>
      <c r="AZ51" s="12"/>
      <c r="BA51" s="12"/>
      <c r="BB51" s="12"/>
      <c r="BC51" s="12"/>
      <c r="BD51" s="12"/>
      <c r="BE51" s="12"/>
      <c r="BF51" s="12"/>
      <c r="BG51" s="12"/>
      <c r="BH51" s="12"/>
      <c r="BI51" s="12"/>
      <c r="BJ51" s="12"/>
      <c r="BK51" s="12"/>
      <c r="BL51" s="12"/>
      <c r="BM51" s="12"/>
      <c r="BN51" s="12"/>
      <c r="BO51" s="12"/>
      <c r="BP51" s="12"/>
      <c r="BQ51" s="12"/>
      <c r="BR51" s="12"/>
      <c r="BS51" s="12"/>
      <c r="BT51" s="12"/>
      <c r="BU51" s="12"/>
      <c r="BV51" s="12"/>
      <c r="BW51" s="12"/>
      <c r="BX51" s="12"/>
      <c r="BY51" s="12"/>
      <c r="BZ51" s="12"/>
      <c r="CA51" s="12"/>
      <c r="CB51" s="12"/>
      <c r="CC51" s="12"/>
    </row>
    <row r="52" spans="1:81" ht="15.75" x14ac:dyDescent="0.25">
      <c r="A52" s="303"/>
      <c r="B52" s="313"/>
      <c r="C52" s="313"/>
      <c r="D52" s="315"/>
      <c r="E52" s="313"/>
      <c r="F52" s="317"/>
      <c r="G52" s="319"/>
      <c r="H52" s="137" t="s">
        <v>15</v>
      </c>
      <c r="I52" s="138">
        <f>IF(Feb!W74=0,Feb!V74,AVERAGE(Feb!V74,Feb!W74))</f>
        <v>1.4133430098026842</v>
      </c>
      <c r="J52" s="138">
        <f>IF(Feb!Z74=0,Feb!Y74,AVERAGE(Feb!Z74,Feb!Y74))</f>
        <v>0.59225802315541054</v>
      </c>
      <c r="K52" s="138">
        <f>Feb!AB74</f>
        <v>2.1912294725623012E-2</v>
      </c>
      <c r="L52" s="257">
        <f>IF(Feb!AD74=0,Feb!AC74,(IF(Feb!AC74=0,(Feb!AC74+Feb!AD74))))</f>
        <v>1.3022163722655962</v>
      </c>
      <c r="M52" s="321"/>
      <c r="N52" s="319"/>
      <c r="O52" s="317"/>
      <c r="P52" s="322"/>
      <c r="Q52" s="12"/>
      <c r="R52" s="12"/>
      <c r="S52" s="12"/>
      <c r="T52" s="12"/>
      <c r="U52" s="12"/>
      <c r="V52" s="12"/>
      <c r="W52" s="12"/>
      <c r="X52" s="12"/>
      <c r="Y52" s="12"/>
      <c r="Z52" s="12"/>
      <c r="AA52" s="12"/>
      <c r="AB52" s="12"/>
      <c r="AC52" s="12"/>
      <c r="AD52" s="12"/>
      <c r="AE52" s="12"/>
      <c r="AF52" s="12"/>
      <c r="AG52" s="12"/>
      <c r="AH52" s="12"/>
      <c r="AI52" s="12"/>
      <c r="AJ52" s="12"/>
      <c r="AK52" s="12"/>
      <c r="AL52" s="12"/>
      <c r="AM52" s="12"/>
      <c r="AN52" s="12"/>
      <c r="AO52" s="12"/>
      <c r="AP52" s="12"/>
      <c r="AQ52" s="12"/>
      <c r="AR52" s="12"/>
      <c r="AS52" s="12"/>
      <c r="AT52" s="12"/>
      <c r="AU52" s="12"/>
      <c r="AV52" s="12"/>
      <c r="AW52" s="12"/>
      <c r="AX52" s="12"/>
      <c r="AY52" s="12"/>
      <c r="AZ52" s="12"/>
      <c r="BA52" s="12"/>
      <c r="BB52" s="12"/>
      <c r="BC52" s="12"/>
      <c r="BD52" s="12"/>
      <c r="BE52" s="12"/>
      <c r="BF52" s="12"/>
      <c r="BG52" s="12"/>
      <c r="BH52" s="12"/>
      <c r="BI52" s="12"/>
      <c r="BJ52" s="12"/>
      <c r="BK52" s="12"/>
      <c r="BL52" s="12"/>
      <c r="BM52" s="12"/>
      <c r="BN52" s="12"/>
      <c r="BO52" s="12"/>
      <c r="BP52" s="12"/>
      <c r="BQ52" s="12"/>
      <c r="BR52" s="12"/>
      <c r="BS52" s="12"/>
      <c r="BT52" s="12"/>
      <c r="BU52" s="12"/>
      <c r="BV52" s="12"/>
      <c r="BW52" s="12"/>
      <c r="BX52" s="12"/>
      <c r="BY52" s="12"/>
      <c r="BZ52" s="12"/>
      <c r="CA52" s="12"/>
      <c r="CB52" s="12"/>
      <c r="CC52" s="12"/>
    </row>
    <row r="53" spans="1:81" ht="15.75" x14ac:dyDescent="0.25">
      <c r="A53" s="323">
        <v>25</v>
      </c>
      <c r="B53" s="312">
        <f>Feb!E75</f>
        <v>697000</v>
      </c>
      <c r="C53" s="314">
        <f>Feb!H75</f>
        <v>0</v>
      </c>
      <c r="D53" s="314">
        <f>Feb!Q76*10*15000</f>
        <v>0</v>
      </c>
      <c r="E53" s="312">
        <f>Feb!I76</f>
        <v>1006800</v>
      </c>
      <c r="F53" s="316">
        <f>Feb!J76+Feb!K76</f>
        <v>8.8000000000029104</v>
      </c>
      <c r="G53" s="318">
        <f>Feb!S75</f>
        <v>0</v>
      </c>
      <c r="H53" s="137" t="s">
        <v>16</v>
      </c>
      <c r="I53" s="138">
        <f>Feb!X75</f>
        <v>13.125</v>
      </c>
      <c r="J53" s="138">
        <f>Feb!AA75</f>
        <v>7.7000000000000011</v>
      </c>
      <c r="K53" s="138">
        <f>Feb!AB76</f>
        <v>0.125</v>
      </c>
      <c r="L53" s="138">
        <f>Feb!AE75</f>
        <v>8</v>
      </c>
      <c r="M53" s="320">
        <f>Feb!AI75</f>
        <v>0.04</v>
      </c>
      <c r="N53" s="318">
        <f>Feb!AI77</f>
        <v>7.66</v>
      </c>
      <c r="O53" s="316">
        <f>Feb!AI76</f>
        <v>8.4</v>
      </c>
      <c r="P53" s="322">
        <f>Feb!R75</f>
        <v>1.08</v>
      </c>
      <c r="Q53" s="12"/>
      <c r="R53" s="12"/>
      <c r="S53" s="12"/>
      <c r="T53" s="12"/>
      <c r="U53" s="12"/>
      <c r="V53" s="12"/>
      <c r="W53" s="12"/>
      <c r="X53" s="12"/>
      <c r="Y53" s="12"/>
      <c r="Z53" s="12"/>
      <c r="AA53" s="12"/>
      <c r="AB53" s="12"/>
      <c r="AC53" s="12"/>
      <c r="AD53" s="12"/>
      <c r="AE53" s="12"/>
      <c r="AF53" s="12"/>
      <c r="AG53" s="12"/>
      <c r="AH53" s="12"/>
      <c r="AI53" s="12"/>
      <c r="AJ53" s="12"/>
      <c r="AK53" s="12"/>
      <c r="AL53" s="12"/>
      <c r="AM53" s="12"/>
      <c r="AN53" s="12"/>
      <c r="AO53" s="12"/>
      <c r="AP53" s="12"/>
      <c r="AQ53" s="12"/>
      <c r="AR53" s="12"/>
      <c r="AS53" s="12"/>
      <c r="AT53" s="12"/>
      <c r="AU53" s="12"/>
      <c r="AV53" s="12"/>
      <c r="AW53" s="12"/>
      <c r="AX53" s="12"/>
      <c r="AY53" s="12"/>
      <c r="AZ53" s="12"/>
      <c r="BA53" s="12"/>
      <c r="BB53" s="12"/>
      <c r="BC53" s="12"/>
      <c r="BD53" s="12"/>
      <c r="BE53" s="12"/>
      <c r="BF53" s="12"/>
      <c r="BG53" s="12"/>
      <c r="BH53" s="12"/>
      <c r="BI53" s="12"/>
      <c r="BJ53" s="12"/>
      <c r="BK53" s="12"/>
      <c r="BL53" s="12"/>
      <c r="BM53" s="12"/>
      <c r="BN53" s="12"/>
      <c r="BO53" s="12"/>
      <c r="BP53" s="12"/>
      <c r="BQ53" s="12"/>
      <c r="BR53" s="12"/>
      <c r="BS53" s="12"/>
      <c r="BT53" s="12"/>
      <c r="BU53" s="12"/>
      <c r="BV53" s="12"/>
      <c r="BW53" s="12"/>
      <c r="BX53" s="12"/>
      <c r="BY53" s="12"/>
      <c r="BZ53" s="12"/>
      <c r="CA53" s="12"/>
      <c r="CB53" s="12"/>
      <c r="CC53" s="12"/>
    </row>
    <row r="54" spans="1:81" ht="15.75" x14ac:dyDescent="0.25">
      <c r="A54" s="303"/>
      <c r="B54" s="313"/>
      <c r="C54" s="315"/>
      <c r="D54" s="315"/>
      <c r="E54" s="313"/>
      <c r="F54" s="317"/>
      <c r="G54" s="319"/>
      <c r="H54" s="137" t="s">
        <v>15</v>
      </c>
      <c r="I54" s="138">
        <f>IF(Feb!W77=0,Feb!V77,AVERAGE(Feb!V77,Feb!W77))</f>
        <v>1.1289390295511081</v>
      </c>
      <c r="J54" s="138">
        <f>IF(Feb!Z77=0,Feb!Y77,AVERAGE(Feb!Z77,Feb!Y77))</f>
        <v>0.66231089733665016</v>
      </c>
      <c r="K54" s="138">
        <f>Feb!AB77</f>
        <v>2.1503600562878249E-2</v>
      </c>
      <c r="L54" s="257">
        <f>IF(Feb!AD77=0,Feb!AC77,(IF(Feb!AC77=0,(Feb!AC77+Feb!AD77))))</f>
        <v>1.3762304360242079</v>
      </c>
      <c r="M54" s="321"/>
      <c r="N54" s="319"/>
      <c r="O54" s="317"/>
      <c r="P54" s="322"/>
      <c r="Q54" s="12"/>
      <c r="R54" s="12"/>
      <c r="S54" s="12"/>
      <c r="T54" s="12"/>
      <c r="U54" s="12"/>
      <c r="V54" s="12"/>
      <c r="W54" s="12"/>
      <c r="X54" s="12"/>
      <c r="Y54" s="12"/>
      <c r="Z54" s="12"/>
      <c r="AA54" s="12"/>
      <c r="AB54" s="12"/>
      <c r="AC54" s="12"/>
      <c r="AD54" s="12"/>
      <c r="AE54" s="12"/>
      <c r="AF54" s="12"/>
      <c r="AG54" s="12"/>
      <c r="AH54" s="12"/>
      <c r="AI54" s="12"/>
      <c r="AJ54" s="12"/>
      <c r="AK54" s="12"/>
      <c r="AL54" s="12"/>
      <c r="AM54" s="12"/>
      <c r="AN54" s="12"/>
      <c r="AO54" s="12"/>
      <c r="AP54" s="12"/>
      <c r="AQ54" s="12"/>
      <c r="AR54" s="12"/>
      <c r="AS54" s="12"/>
      <c r="AT54" s="12"/>
      <c r="AU54" s="12"/>
      <c r="AV54" s="12"/>
      <c r="AW54" s="12"/>
      <c r="AX54" s="12"/>
      <c r="AY54" s="12"/>
      <c r="AZ54" s="12"/>
      <c r="BA54" s="12"/>
      <c r="BB54" s="12"/>
      <c r="BC54" s="12"/>
      <c r="BD54" s="12"/>
      <c r="BE54" s="12"/>
      <c r="BF54" s="12"/>
      <c r="BG54" s="12"/>
      <c r="BH54" s="12"/>
      <c r="BI54" s="12"/>
      <c r="BJ54" s="12"/>
      <c r="BK54" s="12"/>
      <c r="BL54" s="12"/>
      <c r="BM54" s="12"/>
      <c r="BN54" s="12"/>
      <c r="BO54" s="12"/>
      <c r="BP54" s="12"/>
      <c r="BQ54" s="12"/>
      <c r="BR54" s="12"/>
      <c r="BS54" s="12"/>
      <c r="BT54" s="12"/>
      <c r="BU54" s="12"/>
      <c r="BV54" s="12"/>
      <c r="BW54" s="12"/>
      <c r="BX54" s="12"/>
      <c r="BY54" s="12"/>
      <c r="BZ54" s="12"/>
      <c r="CA54" s="12"/>
      <c r="CB54" s="12"/>
      <c r="CC54" s="12"/>
    </row>
    <row r="55" spans="1:81" ht="15.75" x14ac:dyDescent="0.25">
      <c r="A55" s="323">
        <v>26</v>
      </c>
      <c r="B55" s="312">
        <f>Feb!E78</f>
        <v>1086000</v>
      </c>
      <c r="C55" s="312">
        <f>Feb!H78</f>
        <v>35000</v>
      </c>
      <c r="D55" s="314">
        <f>Feb!Q79*10*15000</f>
        <v>0</v>
      </c>
      <c r="E55" s="312">
        <f>Feb!I79</f>
        <v>880600</v>
      </c>
      <c r="F55" s="316">
        <f>Feb!J79+Feb!K79</f>
        <v>13.400000000001455</v>
      </c>
      <c r="G55" s="318">
        <f>Feb!S78</f>
        <v>0</v>
      </c>
      <c r="H55" s="137" t="s">
        <v>16</v>
      </c>
      <c r="I55" s="138">
        <f>Feb!X78</f>
        <v>22.3125</v>
      </c>
      <c r="J55" s="138">
        <f>Feb!AA78</f>
        <v>10.175000000000001</v>
      </c>
      <c r="K55" s="138">
        <f>Feb!AB79</f>
        <v>0.1875</v>
      </c>
      <c r="L55" s="138">
        <f>Feb!AE78</f>
        <v>12</v>
      </c>
      <c r="M55" s="320">
        <f>Feb!AI78</f>
        <v>5.0999999999999997E-2</v>
      </c>
      <c r="N55" s="318">
        <f>Feb!AI80</f>
        <v>7.73</v>
      </c>
      <c r="O55" s="316">
        <f>Feb!AI79</f>
        <v>9.3000000000000007</v>
      </c>
      <c r="P55" s="322">
        <f>Feb!R78</f>
        <v>1.03</v>
      </c>
      <c r="Q55" s="12"/>
      <c r="R55" s="12"/>
      <c r="S55" s="12"/>
      <c r="T55" s="12"/>
      <c r="U55" s="12"/>
      <c r="V55" s="12"/>
      <c r="W55" s="12"/>
      <c r="X55" s="12"/>
      <c r="Y55" s="12"/>
      <c r="Z55" s="12"/>
      <c r="AA55" s="12"/>
      <c r="AB55" s="12"/>
      <c r="AC55" s="12"/>
      <c r="AD55" s="12"/>
      <c r="AE55" s="12"/>
      <c r="AF55" s="12"/>
      <c r="AG55" s="12"/>
      <c r="AH55" s="12"/>
      <c r="AI55" s="12"/>
      <c r="AJ55" s="12"/>
      <c r="AK55" s="12"/>
      <c r="AL55" s="12"/>
      <c r="AM55" s="12"/>
      <c r="AN55" s="12"/>
      <c r="AO55" s="12"/>
      <c r="AP55" s="12"/>
      <c r="AQ55" s="12"/>
      <c r="AR55" s="12"/>
      <c r="AS55" s="12"/>
      <c r="AT55" s="12"/>
      <c r="AU55" s="12"/>
      <c r="AV55" s="12"/>
      <c r="AW55" s="12"/>
      <c r="AX55" s="12"/>
      <c r="AY55" s="12"/>
      <c r="AZ55" s="12"/>
      <c r="BA55" s="12"/>
      <c r="BB55" s="12"/>
      <c r="BC55" s="12"/>
      <c r="BD55" s="12"/>
      <c r="BE55" s="12"/>
      <c r="BF55" s="12"/>
      <c r="BG55" s="12"/>
      <c r="BH55" s="12"/>
      <c r="BI55" s="12"/>
      <c r="BJ55" s="12"/>
      <c r="BK55" s="12"/>
      <c r="BL55" s="12"/>
      <c r="BM55" s="12"/>
      <c r="BN55" s="12"/>
      <c r="BO55" s="12"/>
      <c r="BP55" s="12"/>
      <c r="BQ55" s="12"/>
      <c r="BR55" s="12"/>
      <c r="BS55" s="12"/>
      <c r="BT55" s="12"/>
      <c r="BU55" s="12"/>
      <c r="BV55" s="12"/>
      <c r="BW55" s="12"/>
      <c r="BX55" s="12"/>
      <c r="BY55" s="12"/>
      <c r="BZ55" s="12"/>
      <c r="CA55" s="12"/>
      <c r="CB55" s="12"/>
      <c r="CC55" s="12"/>
    </row>
    <row r="56" spans="1:81" ht="15.75" x14ac:dyDescent="0.25">
      <c r="A56" s="303"/>
      <c r="B56" s="313"/>
      <c r="C56" s="313"/>
      <c r="D56" s="315"/>
      <c r="E56" s="313"/>
      <c r="F56" s="317"/>
      <c r="G56" s="319"/>
      <c r="H56" s="137" t="s">
        <v>15</v>
      </c>
      <c r="I56" s="138">
        <f>IF(Feb!W80=0,Feb!V80,AVERAGE(Feb!V80,Feb!W80))</f>
        <v>1.2317494071041508</v>
      </c>
      <c r="J56" s="138">
        <f>IF(Feb!Z80=0,Feb!Y80,AVERAGE(Feb!Z80,Feb!Y80))</f>
        <v>0.56170533186710303</v>
      </c>
      <c r="K56" s="138">
        <f>Feb!AB80</f>
        <v>2.0701670707632788E-2</v>
      </c>
      <c r="L56" s="257">
        <f>IF(Feb!AD80=0,Feb!AC80,(IF(Feb!AC80=0,(Feb!AC80+Feb!AD80))))</f>
        <v>1.3249069252884984</v>
      </c>
      <c r="M56" s="321"/>
      <c r="N56" s="319"/>
      <c r="O56" s="317"/>
      <c r="P56" s="322"/>
      <c r="Q56" s="12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G56" s="12"/>
      <c r="AH56" s="12"/>
      <c r="AI56" s="12"/>
      <c r="AJ56" s="12"/>
      <c r="AK56" s="12"/>
      <c r="AL56" s="12"/>
      <c r="AM56" s="12"/>
      <c r="AN56" s="12"/>
      <c r="AO56" s="12"/>
      <c r="AP56" s="12"/>
      <c r="AQ56" s="12"/>
      <c r="AR56" s="12"/>
      <c r="AS56" s="12"/>
      <c r="AT56" s="12"/>
      <c r="AU56" s="12"/>
      <c r="AV56" s="12"/>
      <c r="AW56" s="12"/>
      <c r="AX56" s="12"/>
      <c r="AY56" s="12"/>
      <c r="AZ56" s="12"/>
      <c r="BA56" s="12"/>
      <c r="BB56" s="12"/>
      <c r="BC56" s="12"/>
      <c r="BD56" s="12"/>
      <c r="BE56" s="12"/>
      <c r="BF56" s="12"/>
      <c r="BG56" s="12"/>
      <c r="BH56" s="12"/>
      <c r="BI56" s="12"/>
      <c r="BJ56" s="12"/>
      <c r="BK56" s="12"/>
      <c r="BL56" s="12"/>
      <c r="BM56" s="12"/>
      <c r="BN56" s="12"/>
      <c r="BO56" s="12"/>
      <c r="BP56" s="12"/>
      <c r="BQ56" s="12"/>
      <c r="BR56" s="12"/>
      <c r="BS56" s="12"/>
      <c r="BT56" s="12"/>
      <c r="BU56" s="12"/>
      <c r="BV56" s="12"/>
      <c r="BW56" s="12"/>
      <c r="BX56" s="12"/>
      <c r="BY56" s="12"/>
      <c r="BZ56" s="12"/>
      <c r="CA56" s="12"/>
      <c r="CB56" s="12"/>
      <c r="CC56" s="12"/>
    </row>
    <row r="57" spans="1:81" ht="15.75" x14ac:dyDescent="0.25">
      <c r="A57" s="323">
        <v>27</v>
      </c>
      <c r="B57" s="312">
        <f>Feb!E81</f>
        <v>909000</v>
      </c>
      <c r="C57" s="312">
        <f>Feb!H81</f>
        <v>35000</v>
      </c>
      <c r="D57" s="314">
        <f>Feb!Q82*10*15000</f>
        <v>0</v>
      </c>
      <c r="E57" s="312">
        <f>Feb!I82</f>
        <v>995700</v>
      </c>
      <c r="F57" s="316">
        <f>Feb!J82+Feb!K82</f>
        <v>11.399999999994179</v>
      </c>
      <c r="G57" s="318">
        <f>Feb!S81</f>
        <v>0</v>
      </c>
      <c r="H57" s="137" t="s">
        <v>16</v>
      </c>
      <c r="I57" s="138">
        <f>Feb!X81</f>
        <v>19.03125</v>
      </c>
      <c r="J57" s="241">
        <f>Feb!AA81</f>
        <v>8.25</v>
      </c>
      <c r="K57" s="209">
        <f>Feb!AB82</f>
        <v>0.15625</v>
      </c>
      <c r="L57" s="138">
        <f>Feb!AE81</f>
        <v>10</v>
      </c>
      <c r="M57" s="320">
        <f>Feb!AI81</f>
        <v>3.9E-2</v>
      </c>
      <c r="N57" s="318">
        <f>Feb!AI83</f>
        <v>7.62</v>
      </c>
      <c r="O57" s="316">
        <f>Feb!AI82</f>
        <v>9.9</v>
      </c>
      <c r="P57" s="322">
        <f>Feb!R81</f>
        <v>1.06</v>
      </c>
      <c r="Q57" s="12"/>
      <c r="R57" s="12"/>
      <c r="S57" s="12"/>
      <c r="T57" s="12"/>
      <c r="U57" s="12"/>
      <c r="V57" s="12"/>
      <c r="W57" s="12"/>
      <c r="X57" s="12"/>
      <c r="Y57" s="12"/>
      <c r="Z57" s="12"/>
      <c r="AA57" s="12"/>
      <c r="AB57" s="12"/>
      <c r="AC57" s="12"/>
      <c r="AD57" s="12"/>
      <c r="AE57" s="12"/>
      <c r="AF57" s="12"/>
      <c r="AG57" s="12"/>
      <c r="AH57" s="12"/>
      <c r="AI57" s="12"/>
      <c r="AJ57" s="12"/>
      <c r="AK57" s="12"/>
      <c r="AL57" s="12"/>
      <c r="AM57" s="12"/>
      <c r="AN57" s="12"/>
      <c r="AO57" s="12"/>
      <c r="AP57" s="12"/>
      <c r="AQ57" s="12"/>
      <c r="AR57" s="12"/>
      <c r="AS57" s="12"/>
      <c r="AT57" s="12"/>
      <c r="AU57" s="12"/>
      <c r="AV57" s="12"/>
      <c r="AW57" s="12"/>
      <c r="AX57" s="12"/>
      <c r="AY57" s="12"/>
      <c r="AZ57" s="12"/>
      <c r="BA57" s="12"/>
      <c r="BB57" s="12"/>
      <c r="BC57" s="12"/>
      <c r="BD57" s="12"/>
      <c r="BE57" s="12"/>
      <c r="BF57" s="12"/>
      <c r="BG57" s="12"/>
      <c r="BH57" s="12"/>
      <c r="BI57" s="12"/>
      <c r="BJ57" s="12"/>
      <c r="BK57" s="12"/>
      <c r="BL57" s="12"/>
      <c r="BM57" s="12"/>
      <c r="BN57" s="12"/>
      <c r="BO57" s="12"/>
      <c r="BP57" s="12"/>
      <c r="BQ57" s="12"/>
      <c r="BR57" s="12"/>
      <c r="BS57" s="12"/>
      <c r="BT57" s="12"/>
      <c r="BU57" s="12"/>
      <c r="BV57" s="12"/>
      <c r="BW57" s="12"/>
      <c r="BX57" s="12"/>
      <c r="BY57" s="12"/>
      <c r="BZ57" s="12"/>
      <c r="CA57" s="12"/>
      <c r="CB57" s="12"/>
      <c r="CC57" s="12"/>
    </row>
    <row r="58" spans="1:81" ht="15.75" x14ac:dyDescent="0.25">
      <c r="A58" s="303"/>
      <c r="B58" s="313"/>
      <c r="C58" s="313"/>
      <c r="D58" s="315"/>
      <c r="E58" s="313"/>
      <c r="F58" s="317"/>
      <c r="G58" s="319"/>
      <c r="H58" s="137" t="s">
        <v>15</v>
      </c>
      <c r="I58" s="138">
        <f>IF(Feb!W83=0,Feb!V83,AVERAGE(Feb!V83,Feb!W83))</f>
        <v>1.2551839716345736</v>
      </c>
      <c r="J58" s="138">
        <f>IF(Feb!Z83=0,Feb!Y83,AVERAGE(Feb!Z83,Feb!Y83))</f>
        <v>0.54411916011745065</v>
      </c>
      <c r="K58" s="138">
        <f>Feb!AB83</f>
        <v>2.0610574246873129E-2</v>
      </c>
      <c r="L58" s="257">
        <f>IF(Feb!AD83=0,Feb!AC83,(IF(Feb!AC83=0,(Feb!AC83+Feb!AD83))))</f>
        <v>1.3190767517998803</v>
      </c>
      <c r="M58" s="321"/>
      <c r="N58" s="319"/>
      <c r="O58" s="317"/>
      <c r="P58" s="322"/>
      <c r="Q58" s="12"/>
      <c r="R58" s="12"/>
      <c r="S58" s="12"/>
      <c r="T58" s="12"/>
      <c r="U58" s="12"/>
      <c r="V58" s="12"/>
      <c r="W58" s="12"/>
      <c r="X58" s="12"/>
      <c r="Y58" s="12"/>
      <c r="Z58" s="12"/>
      <c r="AA58" s="12"/>
      <c r="AB58" s="12"/>
      <c r="AC58" s="12"/>
      <c r="AD58" s="12"/>
      <c r="AE58" s="12"/>
      <c r="AF58" s="12"/>
      <c r="AG58" s="12"/>
      <c r="AH58" s="12"/>
      <c r="AI58" s="12"/>
      <c r="AJ58" s="12"/>
      <c r="AK58" s="12"/>
      <c r="AL58" s="12"/>
      <c r="AM58" s="12"/>
      <c r="AN58" s="12"/>
      <c r="AO58" s="12"/>
      <c r="AP58" s="12"/>
      <c r="AQ58" s="12"/>
      <c r="AR58" s="12"/>
      <c r="AS58" s="12"/>
      <c r="AT58" s="12"/>
      <c r="AU58" s="12"/>
      <c r="AV58" s="12"/>
      <c r="AW58" s="12"/>
      <c r="AX58" s="12"/>
      <c r="AY58" s="12"/>
      <c r="AZ58" s="12"/>
      <c r="BA58" s="12"/>
      <c r="BB58" s="12"/>
      <c r="BC58" s="12"/>
      <c r="BD58" s="12"/>
      <c r="BE58" s="12"/>
      <c r="BF58" s="12"/>
      <c r="BG58" s="12"/>
      <c r="BH58" s="12"/>
      <c r="BI58" s="12"/>
      <c r="BJ58" s="12"/>
      <c r="BK58" s="12"/>
      <c r="BL58" s="12"/>
      <c r="BM58" s="12"/>
      <c r="BN58" s="12"/>
      <c r="BO58" s="12"/>
      <c r="BP58" s="12"/>
      <c r="BQ58" s="12"/>
      <c r="BR58" s="12"/>
      <c r="BS58" s="12"/>
      <c r="BT58" s="12"/>
      <c r="BU58" s="12"/>
      <c r="BV58" s="12"/>
      <c r="BW58" s="12"/>
      <c r="BX58" s="12"/>
      <c r="BY58" s="12"/>
      <c r="BZ58" s="12"/>
      <c r="CA58" s="12"/>
      <c r="CB58" s="12"/>
      <c r="CC58" s="12"/>
    </row>
    <row r="59" spans="1:81" ht="15.75" x14ac:dyDescent="0.25">
      <c r="A59" s="323">
        <v>28</v>
      </c>
      <c r="B59" s="312">
        <f>Feb!E84</f>
        <v>709000</v>
      </c>
      <c r="C59" s="314">
        <f>Feb!H84</f>
        <v>0</v>
      </c>
      <c r="D59" s="314">
        <f>Feb!Q85*10*15000</f>
        <v>0</v>
      </c>
      <c r="E59" s="312">
        <f>Feb!I85</f>
        <v>885000</v>
      </c>
      <c r="F59" s="316">
        <f>Feb!J85+Feb!K85</f>
        <v>9.1000000000058208</v>
      </c>
      <c r="G59" s="318">
        <f>Feb!S84</f>
        <v>0.25</v>
      </c>
      <c r="H59" s="238" t="s">
        <v>16</v>
      </c>
      <c r="I59" s="241">
        <f>Feb!X84</f>
        <v>13.125</v>
      </c>
      <c r="J59" s="241">
        <f>Feb!Y84</f>
        <v>0</v>
      </c>
      <c r="K59" s="241">
        <f>Feb!AB85</f>
        <v>0.125</v>
      </c>
      <c r="L59" s="241">
        <f>Feb!AE84</f>
        <v>8</v>
      </c>
      <c r="M59" s="320">
        <f>Feb!AI84</f>
        <v>4.4999999999999998E-2</v>
      </c>
      <c r="N59" s="318">
        <f>Feb!AI86</f>
        <v>7.69</v>
      </c>
      <c r="O59" s="316">
        <f>Feb!AI85</f>
        <v>8.6999999999999993</v>
      </c>
      <c r="P59" s="322">
        <f>Feb!R84</f>
        <v>1.01</v>
      </c>
      <c r="Q59" s="12"/>
      <c r="R59" s="12"/>
      <c r="S59" s="12"/>
      <c r="T59" s="12"/>
      <c r="U59" s="12"/>
      <c r="V59" s="12"/>
      <c r="W59" s="12"/>
      <c r="X59" s="12"/>
      <c r="Y59" s="12"/>
      <c r="Z59" s="12"/>
      <c r="AA59" s="12"/>
      <c r="AB59" s="12"/>
      <c r="AC59" s="12"/>
      <c r="AD59" s="12"/>
      <c r="AE59" s="12"/>
      <c r="AF59" s="12"/>
      <c r="AG59" s="12"/>
      <c r="AH59" s="12"/>
      <c r="AI59" s="12"/>
      <c r="AJ59" s="12"/>
      <c r="AK59" s="12"/>
      <c r="AL59" s="12"/>
      <c r="AM59" s="12"/>
      <c r="AN59" s="12"/>
      <c r="AO59" s="12"/>
      <c r="AP59" s="12"/>
      <c r="AQ59" s="12"/>
      <c r="AR59" s="12"/>
      <c r="AS59" s="12"/>
      <c r="AT59" s="12"/>
      <c r="AU59" s="12"/>
      <c r="AV59" s="12"/>
      <c r="AW59" s="12"/>
      <c r="AX59" s="12"/>
      <c r="AY59" s="12"/>
      <c r="AZ59" s="12"/>
      <c r="BA59" s="12"/>
      <c r="BB59" s="12"/>
      <c r="BC59" s="12"/>
      <c r="BD59" s="12"/>
      <c r="BE59" s="12"/>
      <c r="BF59" s="12"/>
      <c r="BG59" s="12"/>
      <c r="BH59" s="12"/>
      <c r="BI59" s="12"/>
      <c r="BJ59" s="12"/>
      <c r="BK59" s="12"/>
      <c r="BL59" s="12"/>
      <c r="BM59" s="12"/>
      <c r="BN59" s="12"/>
      <c r="BO59" s="12"/>
      <c r="BP59" s="12"/>
      <c r="BQ59" s="12"/>
      <c r="BR59" s="12"/>
      <c r="BS59" s="12"/>
      <c r="BT59" s="12"/>
      <c r="BU59" s="12"/>
      <c r="BV59" s="12"/>
      <c r="BW59" s="12"/>
      <c r="BX59" s="12"/>
      <c r="BY59" s="12"/>
      <c r="BZ59" s="12"/>
      <c r="CA59" s="12"/>
      <c r="CB59" s="12"/>
      <c r="CC59" s="12"/>
    </row>
    <row r="60" spans="1:81" ht="15.75" x14ac:dyDescent="0.25">
      <c r="A60" s="303"/>
      <c r="B60" s="313"/>
      <c r="C60" s="315"/>
      <c r="D60" s="315"/>
      <c r="E60" s="313"/>
      <c r="F60" s="317"/>
      <c r="G60" s="319"/>
      <c r="H60" s="238" t="s">
        <v>15</v>
      </c>
      <c r="I60" s="241">
        <f>IF(Feb!W86=0,Feb!V86,AVERAGE(Feb!V86,Feb!W86))</f>
        <v>1.1098314578238679</v>
      </c>
      <c r="J60" s="241">
        <f>IF(Feb!X86=0,Feb!W86,AVERAGE(Feb!W86,Feb!X86))</f>
        <v>2.2196629156477359</v>
      </c>
      <c r="K60" s="241">
        <f>Feb!AB86</f>
        <v>2.1139646815692723E-2</v>
      </c>
      <c r="L60" s="257">
        <f>IF(Feb!AD86=0,Feb!AC86,(IF(Feb!AC86=0,(Feb!AC86+Feb!AD86))))</f>
        <v>1.3529373962043343</v>
      </c>
      <c r="M60" s="321"/>
      <c r="N60" s="319"/>
      <c r="O60" s="317"/>
      <c r="P60" s="322"/>
      <c r="Q60" s="12"/>
      <c r="R60" s="12"/>
      <c r="S60" s="12"/>
      <c r="T60" s="12"/>
      <c r="U60" s="12"/>
      <c r="V60" s="12"/>
      <c r="W60" s="12"/>
      <c r="X60" s="12"/>
      <c r="Y60" s="12"/>
      <c r="Z60" s="12"/>
      <c r="AA60" s="12"/>
      <c r="AB60" s="12"/>
      <c r="AC60" s="12"/>
      <c r="AD60" s="12"/>
      <c r="AE60" s="12"/>
      <c r="AF60" s="12"/>
      <c r="AG60" s="12"/>
      <c r="AH60" s="12"/>
      <c r="AI60" s="12"/>
      <c r="AJ60" s="12"/>
      <c r="AK60" s="12"/>
      <c r="AL60" s="12"/>
      <c r="AM60" s="12"/>
      <c r="AN60" s="12"/>
      <c r="AO60" s="12"/>
      <c r="AP60" s="12"/>
      <c r="AQ60" s="12"/>
      <c r="AR60" s="12"/>
      <c r="AS60" s="12"/>
      <c r="AT60" s="12"/>
      <c r="AU60" s="12"/>
      <c r="AV60" s="12"/>
      <c r="AW60" s="12"/>
      <c r="AX60" s="12"/>
      <c r="AY60" s="12"/>
      <c r="AZ60" s="12"/>
      <c r="BA60" s="12"/>
      <c r="BB60" s="12"/>
      <c r="BC60" s="12"/>
      <c r="BD60" s="12"/>
      <c r="BE60" s="12"/>
      <c r="BF60" s="12"/>
      <c r="BG60" s="12"/>
      <c r="BH60" s="12"/>
      <c r="BI60" s="12"/>
      <c r="BJ60" s="12"/>
      <c r="BK60" s="12"/>
      <c r="BL60" s="12"/>
      <c r="BM60" s="12"/>
      <c r="BN60" s="12"/>
      <c r="BO60" s="12"/>
      <c r="BP60" s="12"/>
      <c r="BQ60" s="12"/>
      <c r="BR60" s="12"/>
      <c r="BS60" s="12"/>
      <c r="BT60" s="12"/>
      <c r="BU60" s="12"/>
      <c r="BV60" s="12"/>
      <c r="BW60" s="12"/>
      <c r="BX60" s="12"/>
      <c r="BY60" s="12"/>
      <c r="BZ60" s="12"/>
      <c r="CA60" s="12"/>
      <c r="CB60" s="12"/>
      <c r="CC60" s="12"/>
    </row>
    <row r="61" spans="1:81" ht="15.75" x14ac:dyDescent="0.25">
      <c r="A61" s="323">
        <v>29</v>
      </c>
      <c r="B61" s="312">
        <f>Feb!E87</f>
        <v>1106000</v>
      </c>
      <c r="C61" s="312">
        <f>Feb!H87</f>
        <v>36000</v>
      </c>
      <c r="D61" s="314">
        <f>Feb!Q88*10*15000</f>
        <v>0</v>
      </c>
      <c r="E61" s="312">
        <f>Feb!I88</f>
        <v>1003700</v>
      </c>
      <c r="F61" s="316">
        <f>Feb!J88+Feb!K88</f>
        <v>13.899999999994179</v>
      </c>
      <c r="G61" s="318">
        <f>Feb!S87</f>
        <v>0.33</v>
      </c>
      <c r="H61" s="208" t="s">
        <v>16</v>
      </c>
      <c r="I61" s="207">
        <f>Feb!X87</f>
        <v>26.25</v>
      </c>
      <c r="J61" s="207">
        <f>Feb!AA87</f>
        <v>10.3125</v>
      </c>
      <c r="K61" s="207">
        <f>Feb!AB88</f>
        <v>0.1875</v>
      </c>
      <c r="L61" s="209">
        <f>Feb!AE87</f>
        <v>12</v>
      </c>
      <c r="M61" s="320">
        <f>Feb!AI87</f>
        <v>4.9000000000000002E-2</v>
      </c>
      <c r="N61" s="318">
        <f>Feb!AI89</f>
        <v>7.78</v>
      </c>
      <c r="O61" s="316">
        <f>Feb!AI88</f>
        <v>10</v>
      </c>
      <c r="P61" s="318">
        <f>Feb!R87</f>
        <v>1</v>
      </c>
      <c r="Q61" s="12"/>
      <c r="R61" s="12"/>
      <c r="S61" s="12"/>
      <c r="T61" s="12"/>
      <c r="U61" s="12"/>
      <c r="V61" s="12"/>
      <c r="W61" s="12"/>
      <c r="X61" s="12"/>
      <c r="Y61" s="12"/>
      <c r="Z61" s="12"/>
      <c r="AA61" s="12"/>
      <c r="AB61" s="12"/>
      <c r="AC61" s="12"/>
      <c r="AD61" s="12"/>
      <c r="AE61" s="12"/>
      <c r="AF61" s="12"/>
      <c r="AG61" s="12"/>
      <c r="AH61" s="12"/>
      <c r="AI61" s="12"/>
      <c r="AJ61" s="12"/>
      <c r="AK61" s="12"/>
      <c r="AL61" s="12"/>
      <c r="AM61" s="12"/>
      <c r="AN61" s="12"/>
      <c r="AO61" s="12"/>
      <c r="AP61" s="12"/>
      <c r="AQ61" s="12"/>
      <c r="AR61" s="12"/>
      <c r="AS61" s="12"/>
      <c r="AT61" s="12"/>
      <c r="AU61" s="12"/>
      <c r="AV61" s="12"/>
      <c r="AW61" s="12"/>
      <c r="AX61" s="12"/>
      <c r="AY61" s="12"/>
      <c r="AZ61" s="12"/>
      <c r="BA61" s="12"/>
      <c r="BB61" s="12"/>
      <c r="BC61" s="12"/>
      <c r="BD61" s="12"/>
      <c r="BE61" s="12"/>
      <c r="BF61" s="12"/>
      <c r="BG61" s="12"/>
      <c r="BH61" s="12"/>
      <c r="BI61" s="12"/>
      <c r="BJ61" s="12"/>
      <c r="BK61" s="12"/>
      <c r="BL61" s="12"/>
      <c r="BM61" s="12"/>
      <c r="BN61" s="12"/>
      <c r="BO61" s="12"/>
      <c r="BP61" s="12"/>
      <c r="BQ61" s="12"/>
      <c r="BR61" s="12"/>
      <c r="BS61" s="12"/>
      <c r="BT61" s="12"/>
      <c r="BU61" s="12"/>
      <c r="BV61" s="12"/>
      <c r="BW61" s="12"/>
      <c r="BX61" s="12"/>
      <c r="BY61" s="12"/>
      <c r="BZ61" s="12"/>
      <c r="CA61" s="12"/>
      <c r="CB61" s="12"/>
      <c r="CC61" s="12"/>
    </row>
    <row r="62" spans="1:81" ht="15.75" x14ac:dyDescent="0.25">
      <c r="A62" s="303"/>
      <c r="B62" s="313"/>
      <c r="C62" s="313"/>
      <c r="D62" s="315"/>
      <c r="E62" s="313"/>
      <c r="F62" s="317"/>
      <c r="G62" s="319"/>
      <c r="H62" s="208" t="s">
        <v>15</v>
      </c>
      <c r="I62" s="207">
        <f>IF(Feb!W89=0,Feb!V89,AVERAGE(Feb!V89,Feb!W89))</f>
        <v>1.4229123030689372</v>
      </c>
      <c r="J62" s="207">
        <f>IF(Feb!Z89=0,Feb!Y89,AVERAGE(Feb!Z89,Feb!Y89))</f>
        <v>0.5590012619199396</v>
      </c>
      <c r="K62" s="207">
        <f>Feb!AB89</f>
        <v>2.0327318615270533E-2</v>
      </c>
      <c r="L62" s="257">
        <f>IF(Feb!AD89=0,Feb!AC89,(IF(Feb!AC89=0,(Feb!AC89+Feb!AD89))))</f>
        <v>1.3009483913773141</v>
      </c>
      <c r="M62" s="321"/>
      <c r="N62" s="319"/>
      <c r="O62" s="317"/>
      <c r="P62" s="319"/>
      <c r="Q62" s="12"/>
      <c r="R62" s="12"/>
      <c r="S62" s="12"/>
      <c r="T62" s="12"/>
      <c r="U62" s="12"/>
      <c r="V62" s="12"/>
      <c r="W62" s="12"/>
      <c r="X62" s="12"/>
      <c r="Y62" s="12"/>
      <c r="Z62" s="12"/>
      <c r="AA62" s="12"/>
      <c r="AB62" s="12"/>
      <c r="AC62" s="12"/>
      <c r="AD62" s="12"/>
      <c r="AE62" s="12"/>
      <c r="AF62" s="12"/>
      <c r="AG62" s="12"/>
      <c r="AH62" s="12"/>
      <c r="AI62" s="12"/>
      <c r="AJ62" s="12"/>
      <c r="AK62" s="12"/>
      <c r="AL62" s="12"/>
      <c r="AM62" s="12"/>
      <c r="AN62" s="12"/>
      <c r="AO62" s="12"/>
      <c r="AP62" s="12"/>
      <c r="AQ62" s="12"/>
      <c r="AR62" s="12"/>
      <c r="AS62" s="12"/>
      <c r="AT62" s="12"/>
      <c r="AU62" s="12"/>
      <c r="AV62" s="12"/>
      <c r="AW62" s="12"/>
      <c r="AX62" s="12"/>
      <c r="AY62" s="12"/>
      <c r="AZ62" s="12"/>
      <c r="BA62" s="12"/>
      <c r="BB62" s="12"/>
      <c r="BC62" s="12"/>
      <c r="BD62" s="12"/>
      <c r="BE62" s="12"/>
      <c r="BF62" s="12"/>
      <c r="BG62" s="12"/>
      <c r="BH62" s="12"/>
      <c r="BI62" s="12"/>
      <c r="BJ62" s="12"/>
      <c r="BK62" s="12"/>
      <c r="BL62" s="12"/>
      <c r="BM62" s="12"/>
      <c r="BN62" s="12"/>
      <c r="BO62" s="12"/>
      <c r="BP62" s="12"/>
      <c r="BQ62" s="12"/>
      <c r="BR62" s="12"/>
      <c r="BS62" s="12"/>
      <c r="BT62" s="12"/>
      <c r="BU62" s="12"/>
      <c r="BV62" s="12"/>
      <c r="BW62" s="12"/>
      <c r="BX62" s="12"/>
      <c r="BY62" s="12"/>
      <c r="BZ62" s="12"/>
      <c r="CA62" s="12"/>
      <c r="CB62" s="12"/>
      <c r="CC62" s="12"/>
    </row>
    <row r="63" spans="1:81" ht="18.75" x14ac:dyDescent="0.3">
      <c r="A63" s="20"/>
      <c r="B63" s="301" t="s">
        <v>66</v>
      </c>
      <c r="C63" s="301"/>
      <c r="D63" s="301"/>
      <c r="E63" s="301"/>
      <c r="F63" s="301"/>
      <c r="G63" s="301"/>
      <c r="H63" s="301"/>
      <c r="I63" s="301"/>
      <c r="J63" s="301"/>
      <c r="K63" s="301"/>
      <c r="L63" s="301"/>
      <c r="M63" s="301"/>
      <c r="N63" s="301"/>
      <c r="O63" s="301"/>
      <c r="P63" s="301"/>
      <c r="Q63" s="12"/>
      <c r="R63" s="12"/>
      <c r="S63" s="12"/>
      <c r="T63" s="12"/>
      <c r="U63" s="12"/>
      <c r="V63" s="12"/>
      <c r="W63" s="12"/>
      <c r="X63" s="12"/>
      <c r="Y63" s="12"/>
      <c r="Z63" s="12"/>
      <c r="AA63" s="12"/>
      <c r="AB63" s="12"/>
      <c r="AC63" s="12"/>
      <c r="AD63" s="12"/>
      <c r="AE63" s="12"/>
      <c r="AF63" s="12"/>
      <c r="AG63" s="12"/>
      <c r="AH63" s="12"/>
      <c r="AI63" s="12"/>
      <c r="AJ63" s="12"/>
      <c r="AK63" s="12"/>
      <c r="AL63" s="12"/>
      <c r="AM63" s="12"/>
      <c r="AN63" s="12"/>
      <c r="AO63" s="12"/>
      <c r="AP63" s="12"/>
      <c r="AQ63" s="12"/>
      <c r="AR63" s="12"/>
      <c r="AS63" s="12"/>
      <c r="AT63" s="12"/>
      <c r="AU63" s="12"/>
      <c r="AV63" s="12"/>
      <c r="AW63" s="12"/>
      <c r="AX63" s="12"/>
      <c r="AY63" s="12"/>
      <c r="AZ63" s="12"/>
      <c r="BA63" s="12"/>
      <c r="BB63" s="12"/>
      <c r="BC63" s="12"/>
      <c r="BD63" s="12"/>
      <c r="BE63" s="12"/>
      <c r="BF63" s="12"/>
      <c r="BG63" s="12"/>
      <c r="BH63" s="12"/>
      <c r="BI63" s="12"/>
      <c r="BJ63" s="12"/>
      <c r="BK63" s="12"/>
      <c r="BL63" s="12"/>
      <c r="BM63" s="12"/>
      <c r="BN63" s="12"/>
      <c r="BO63" s="12"/>
      <c r="BP63" s="12"/>
      <c r="BQ63" s="12"/>
      <c r="BR63" s="12"/>
      <c r="BS63" s="12"/>
      <c r="BT63" s="12"/>
      <c r="BU63" s="12"/>
      <c r="BV63" s="12"/>
      <c r="BW63" s="12"/>
      <c r="BX63" s="12"/>
      <c r="BY63" s="12"/>
      <c r="BZ63" s="12"/>
      <c r="CA63" s="12"/>
      <c r="CB63" s="12"/>
      <c r="CC63" s="12"/>
    </row>
    <row r="64" spans="1:81" ht="15.75" x14ac:dyDescent="0.25">
      <c r="A64" s="20"/>
      <c r="B64" s="324">
        <f>SUM(B5:B62)</f>
        <v>30024000</v>
      </c>
      <c r="C64" s="324">
        <f t="shared" ref="C64:G64" si="0">SUM(C5:C62)</f>
        <v>860000</v>
      </c>
      <c r="D64" s="324">
        <f t="shared" si="0"/>
        <v>104999.9999999983</v>
      </c>
      <c r="E64" s="324">
        <f t="shared" si="0"/>
        <v>29722300</v>
      </c>
      <c r="F64" s="328">
        <f t="shared" si="0"/>
        <v>372.99999999999454</v>
      </c>
      <c r="G64" s="329">
        <f t="shared" si="0"/>
        <v>2.5</v>
      </c>
      <c r="H64" s="158" t="s">
        <v>16</v>
      </c>
      <c r="I64" s="156">
        <f>I5+I7+I9+I11+I13+I15+I17+I19+I21+I23+I25+I27+I29+I31+I33+I35+I37+I39+I41+I43+I45+I47+I49+I51+I53+I55+I57+I59+I61</f>
        <v>617.80156250000005</v>
      </c>
      <c r="J64" s="240">
        <f>J5+J7+J9+J11+J13+J15+J17+J19+J21+J23+J25+J27+J29+J31+J33+J35+J37+J39+J41+J43+J45+J47+J49+J51+J53+J55+J57+J59+J61</f>
        <v>360.52500000000003</v>
      </c>
      <c r="K64" s="240">
        <f>K5+K7+K9+K11+K13+K15+K17+K19+K21+K23+K25+K27+K29+K31+K33+K35+K37+K39+K41+K43+K45+K47+K49+K51+K53+K55+K57+K59+K61</f>
        <v>6.578125</v>
      </c>
      <c r="L64" s="240">
        <f>L5+L7+L9+L11+L13+L15+L17+L19+L21+L23+L25+L27+L29+L31+L33+L35+L37+L39+L41+L43+L45+L47+L49+L51+L53+L55+L57+L59+L61</f>
        <v>321</v>
      </c>
      <c r="M64" s="334" t="s">
        <v>31</v>
      </c>
      <c r="N64" s="335" t="s">
        <v>31</v>
      </c>
      <c r="O64" s="336" t="s">
        <v>31</v>
      </c>
      <c r="P64" s="304" t="s">
        <v>31</v>
      </c>
      <c r="Q64" s="12"/>
      <c r="R64" s="12"/>
      <c r="S64" s="12"/>
      <c r="T64" s="12"/>
      <c r="U64" s="12"/>
      <c r="V64" s="12"/>
      <c r="W64" s="12"/>
      <c r="X64" s="12"/>
      <c r="Y64" s="12"/>
      <c r="Z64" s="12"/>
      <c r="AA64" s="12"/>
      <c r="AB64" s="12"/>
      <c r="AC64" s="12"/>
      <c r="AD64" s="12"/>
      <c r="AE64" s="12"/>
      <c r="AF64" s="12"/>
      <c r="AG64" s="12"/>
      <c r="AH64" s="12"/>
      <c r="AI64" s="12"/>
      <c r="AJ64" s="12"/>
      <c r="AK64" s="12"/>
      <c r="AL64" s="12"/>
      <c r="AM64" s="12"/>
      <c r="AN64" s="12"/>
      <c r="AO64" s="12"/>
      <c r="AP64" s="12"/>
      <c r="AQ64" s="12"/>
      <c r="AR64" s="12"/>
      <c r="AS64" s="12"/>
      <c r="AT64" s="12"/>
      <c r="AU64" s="12"/>
      <c r="AV64" s="12"/>
      <c r="AW64" s="12"/>
      <c r="AX64" s="12"/>
      <c r="AY64" s="12"/>
      <c r="AZ64" s="12"/>
      <c r="BA64" s="12"/>
      <c r="BB64" s="12"/>
      <c r="BC64" s="12"/>
      <c r="BD64" s="12"/>
      <c r="BE64" s="12"/>
      <c r="BF64" s="12"/>
      <c r="BG64" s="12"/>
      <c r="BH64" s="12"/>
      <c r="BI64" s="12"/>
      <c r="BJ64" s="12"/>
      <c r="BK64" s="12"/>
      <c r="BL64" s="12"/>
      <c r="BM64" s="12"/>
      <c r="BN64" s="12"/>
      <c r="BO64" s="12"/>
      <c r="BP64" s="12"/>
      <c r="BQ64" s="12"/>
      <c r="BR64" s="12"/>
      <c r="BS64" s="12"/>
      <c r="BT64" s="12"/>
      <c r="BU64" s="12"/>
      <c r="BV64" s="12"/>
      <c r="BW64" s="12"/>
      <c r="BX64" s="12"/>
      <c r="BY64" s="12"/>
      <c r="BZ64" s="12"/>
      <c r="CA64" s="12"/>
      <c r="CB64" s="12"/>
      <c r="CC64" s="12"/>
    </row>
    <row r="65" spans="1:81" ht="15.75" x14ac:dyDescent="0.25">
      <c r="A65" s="20"/>
      <c r="B65" s="324"/>
      <c r="C65" s="324"/>
      <c r="D65" s="324"/>
      <c r="E65" s="324"/>
      <c r="F65" s="328"/>
      <c r="G65" s="329"/>
      <c r="H65" s="157" t="s">
        <v>15</v>
      </c>
      <c r="I65" s="159" t="s">
        <v>31</v>
      </c>
      <c r="J65" s="159" t="s">
        <v>31</v>
      </c>
      <c r="K65" s="159" t="s">
        <v>31</v>
      </c>
      <c r="L65" s="159" t="s">
        <v>31</v>
      </c>
      <c r="M65" s="334"/>
      <c r="N65" s="335"/>
      <c r="O65" s="336"/>
      <c r="P65" s="304"/>
      <c r="Q65" s="12"/>
      <c r="R65" s="12"/>
      <c r="S65" s="12"/>
      <c r="T65" s="12"/>
      <c r="U65" s="12"/>
      <c r="V65" s="12"/>
      <c r="W65" s="12"/>
      <c r="X65" s="12"/>
      <c r="Y65" s="12"/>
      <c r="Z65" s="12"/>
      <c r="AA65" s="12"/>
      <c r="AB65" s="12"/>
      <c r="AC65" s="12"/>
      <c r="AD65" s="12"/>
      <c r="AE65" s="12"/>
      <c r="AF65" s="12"/>
      <c r="AG65" s="12"/>
      <c r="AH65" s="12"/>
      <c r="AI65" s="12"/>
      <c r="AJ65" s="12"/>
      <c r="AK65" s="12"/>
      <c r="AL65" s="12"/>
      <c r="AM65" s="12"/>
      <c r="AN65" s="12"/>
      <c r="AO65" s="12"/>
      <c r="AP65" s="12"/>
      <c r="AQ65" s="12"/>
      <c r="AR65" s="12"/>
      <c r="AS65" s="12"/>
      <c r="AT65" s="12"/>
      <c r="AU65" s="12"/>
      <c r="AV65" s="12"/>
      <c r="AW65" s="12"/>
      <c r="AX65" s="12"/>
      <c r="AY65" s="12"/>
      <c r="AZ65" s="12"/>
      <c r="BA65" s="12"/>
      <c r="BB65" s="12"/>
      <c r="BC65" s="12"/>
      <c r="BD65" s="12"/>
      <c r="BE65" s="12"/>
      <c r="BF65" s="12"/>
      <c r="BG65" s="12"/>
      <c r="BH65" s="12"/>
      <c r="BI65" s="12"/>
      <c r="BJ65" s="12"/>
      <c r="BK65" s="12"/>
      <c r="BL65" s="12"/>
      <c r="BM65" s="12"/>
      <c r="BN65" s="12"/>
      <c r="BO65" s="12"/>
      <c r="BP65" s="12"/>
      <c r="BQ65" s="12"/>
      <c r="BR65" s="12"/>
      <c r="BS65" s="12"/>
      <c r="BT65" s="12"/>
      <c r="BU65" s="12"/>
      <c r="BV65" s="12"/>
      <c r="BW65" s="12"/>
      <c r="BX65" s="12"/>
      <c r="BY65" s="12"/>
      <c r="BZ65" s="12"/>
      <c r="CA65" s="12"/>
      <c r="CB65" s="12"/>
      <c r="CC65" s="12"/>
    </row>
    <row r="66" spans="1:81" ht="18.75" x14ac:dyDescent="0.3">
      <c r="A66" s="20"/>
      <c r="B66" s="301" t="s">
        <v>67</v>
      </c>
      <c r="C66" s="301"/>
      <c r="D66" s="301"/>
      <c r="E66" s="301"/>
      <c r="F66" s="301"/>
      <c r="G66" s="301"/>
      <c r="H66" s="301"/>
      <c r="I66" s="301"/>
      <c r="J66" s="301"/>
      <c r="K66" s="301"/>
      <c r="L66" s="301"/>
      <c r="M66" s="301"/>
      <c r="N66" s="301"/>
      <c r="O66" s="301"/>
      <c r="P66" s="331"/>
      <c r="Q66" s="12"/>
      <c r="R66" s="12"/>
      <c r="S66" s="12"/>
      <c r="T66" s="12"/>
      <c r="U66" s="12"/>
      <c r="V66" s="12"/>
      <c r="W66" s="12"/>
      <c r="X66" s="12"/>
      <c r="Y66" s="12"/>
      <c r="Z66" s="12"/>
      <c r="AA66" s="12"/>
      <c r="AB66" s="12"/>
      <c r="AC66" s="12"/>
      <c r="AD66" s="12"/>
      <c r="AE66" s="12"/>
      <c r="AF66" s="12"/>
      <c r="AG66" s="12"/>
      <c r="AH66" s="12"/>
      <c r="AI66" s="12"/>
      <c r="AJ66" s="12"/>
      <c r="AK66" s="12"/>
      <c r="AL66" s="12"/>
      <c r="AM66" s="12"/>
      <c r="AN66" s="12"/>
      <c r="AO66" s="12"/>
      <c r="AP66" s="12"/>
      <c r="AQ66" s="12"/>
      <c r="AR66" s="12"/>
      <c r="AS66" s="12"/>
      <c r="AT66" s="12"/>
      <c r="AU66" s="12"/>
      <c r="AV66" s="12"/>
      <c r="AW66" s="12"/>
      <c r="AX66" s="12"/>
      <c r="AY66" s="12"/>
      <c r="AZ66" s="12"/>
      <c r="BA66" s="12"/>
      <c r="BB66" s="12"/>
      <c r="BC66" s="12"/>
      <c r="BD66" s="12"/>
      <c r="BE66" s="12"/>
      <c r="BF66" s="12"/>
      <c r="BG66" s="12"/>
      <c r="BH66" s="12"/>
      <c r="BI66" s="12"/>
      <c r="BJ66" s="12"/>
      <c r="BK66" s="12"/>
      <c r="BL66" s="12"/>
      <c r="BM66" s="12"/>
      <c r="BN66" s="12"/>
      <c r="BO66" s="12"/>
      <c r="BP66" s="12"/>
      <c r="BQ66" s="12"/>
      <c r="BR66" s="12"/>
      <c r="BS66" s="12"/>
      <c r="BT66" s="12"/>
      <c r="BU66" s="12"/>
      <c r="BV66" s="12"/>
      <c r="BW66" s="12"/>
      <c r="BX66" s="12"/>
      <c r="BY66" s="12"/>
      <c r="BZ66" s="12"/>
      <c r="CA66" s="12"/>
      <c r="CB66" s="12"/>
      <c r="CC66" s="12"/>
    </row>
    <row r="67" spans="1:81" ht="15.75" x14ac:dyDescent="0.25">
      <c r="A67" s="20"/>
      <c r="B67" s="324">
        <f t="shared" ref="B67:G67" si="1">AVERAGE(B5:B62)</f>
        <v>1035310.3448275862</v>
      </c>
      <c r="C67" s="324">
        <f t="shared" si="1"/>
        <v>29655.172413793105</v>
      </c>
      <c r="D67" s="324">
        <f t="shared" si="1"/>
        <v>3620.6896551723553</v>
      </c>
      <c r="E67" s="324">
        <f t="shared" si="1"/>
        <v>1024906.8965517242</v>
      </c>
      <c r="F67" s="332">
        <f t="shared" si="1"/>
        <v>12.862068965517054</v>
      </c>
      <c r="G67" s="333">
        <f t="shared" si="1"/>
        <v>8.6206896551724144E-2</v>
      </c>
      <c r="H67" s="158" t="s">
        <v>16</v>
      </c>
      <c r="I67" s="156">
        <f>I64/28</f>
        <v>22.064341517857144</v>
      </c>
      <c r="J67" s="156">
        <f>J64/28</f>
        <v>12.875892857142858</v>
      </c>
      <c r="K67" s="156">
        <f>K64/28</f>
        <v>0.23493303571428573</v>
      </c>
      <c r="L67" s="156">
        <f>L64/28</f>
        <v>11.464285714285714</v>
      </c>
      <c r="M67" s="330">
        <f>AVERAGE(M5:M62)</f>
        <v>3.7793103448275862E-2</v>
      </c>
      <c r="N67" s="329">
        <f>AVERAGE(N5:N62)</f>
        <v>7.6813793103448287</v>
      </c>
      <c r="O67" s="328">
        <f>AVERAGE(O5:O62)</f>
        <v>8.8689655172413815</v>
      </c>
      <c r="P67" s="322">
        <f>AVERAGE(P5:P62)</f>
        <v>1.0406896551724141</v>
      </c>
      <c r="Q67" s="12"/>
      <c r="R67" s="12"/>
      <c r="S67" s="12"/>
      <c r="T67" s="12"/>
      <c r="U67" s="12"/>
      <c r="V67" s="12"/>
      <c r="W67" s="12"/>
      <c r="X67" s="12"/>
      <c r="Y67" s="12"/>
      <c r="Z67" s="12"/>
      <c r="AA67" s="12"/>
      <c r="AB67" s="12"/>
      <c r="AC67" s="12"/>
      <c r="AD67" s="12"/>
      <c r="AE67" s="12"/>
      <c r="AF67" s="12"/>
      <c r="AG67" s="12"/>
      <c r="AH67" s="12"/>
      <c r="AI67" s="12"/>
      <c r="AJ67" s="12"/>
      <c r="AK67" s="12"/>
      <c r="AL67" s="12"/>
      <c r="AM67" s="12"/>
      <c r="AN67" s="12"/>
      <c r="AO67" s="12"/>
      <c r="AP67" s="12"/>
      <c r="AQ67" s="12"/>
      <c r="AR67" s="12"/>
      <c r="AS67" s="12"/>
      <c r="AT67" s="12"/>
      <c r="AU67" s="12"/>
      <c r="AV67" s="12"/>
      <c r="AW67" s="12"/>
      <c r="AX67" s="12"/>
      <c r="AY67" s="12"/>
      <c r="AZ67" s="12"/>
      <c r="BA67" s="12"/>
      <c r="BB67" s="12"/>
      <c r="BC67" s="12"/>
      <c r="BD67" s="12"/>
      <c r="BE67" s="12"/>
      <c r="BF67" s="12"/>
      <c r="BG67" s="12"/>
      <c r="BH67" s="12"/>
      <c r="BI67" s="12"/>
      <c r="BJ67" s="12"/>
      <c r="BK67" s="12"/>
      <c r="BL67" s="12"/>
      <c r="BM67" s="12"/>
      <c r="BN67" s="12"/>
      <c r="BO67" s="12"/>
      <c r="BP67" s="12"/>
      <c r="BQ67" s="12"/>
      <c r="BR67" s="12"/>
      <c r="BS67" s="12"/>
      <c r="BT67" s="12"/>
      <c r="BU67" s="12"/>
      <c r="BV67" s="12"/>
      <c r="BW67" s="12"/>
      <c r="BX67" s="12"/>
      <c r="BY67" s="12"/>
      <c r="BZ67" s="12"/>
      <c r="CA67" s="12"/>
      <c r="CB67" s="12"/>
      <c r="CC67" s="12"/>
    </row>
    <row r="68" spans="1:81" ht="15.75" x14ac:dyDescent="0.25">
      <c r="A68" s="20"/>
      <c r="B68" s="324"/>
      <c r="C68" s="324"/>
      <c r="D68" s="324"/>
      <c r="E68" s="324"/>
      <c r="F68" s="332"/>
      <c r="G68" s="333"/>
      <c r="H68" s="157" t="s">
        <v>15</v>
      </c>
      <c r="I68" s="155">
        <f>(I62+I60+I58+I56+I54+I52+I50+I48+I46+I44+I42+I40+I38+I36+I34+I32+I30+I28+I26+I24+I22+I20+I18+I16+I14+I12+I10+I8+I6)/29</f>
        <v>1.5983664987013</v>
      </c>
      <c r="J68" s="239">
        <f>(J62+J60+J58+J56+J54+J52+J50+J48+J46+J44+J42+J40+J38+J36+J34+J32+J30+J28+J26+J24+J22+J20+J18+J16+J14+J12+J10+J8+J6)/29</f>
        <v>1.0876091118397555</v>
      </c>
      <c r="K68" s="239">
        <f>(K62+K60+K58+K56+K54+K52+K50+K48+K46+K44+K42+K40+K38+K36+K34+K32+K30+K28+K26+K24+K22+K20+K18+K16+K14+K12+K10+K8+K6)/29</f>
        <v>2.6524677617655486E-2</v>
      </c>
      <c r="L68" s="239">
        <f>(L62+L60+L58+L56+L54+L52+L50+L48+L46+L44+L42+L40+L38+L36+L34+L32+L30+L28+L26+L24+L22+L20+L18+L16+L14+L12+L10+L8+L6)/29</f>
        <v>1.2838345944132472</v>
      </c>
      <c r="M68" s="330"/>
      <c r="N68" s="329"/>
      <c r="O68" s="328"/>
      <c r="P68" s="322"/>
      <c r="Q68" s="12"/>
      <c r="R68" s="12"/>
      <c r="S68" s="12"/>
      <c r="T68" s="12"/>
      <c r="U68" s="12"/>
      <c r="V68" s="12"/>
      <c r="W68" s="12"/>
      <c r="X68" s="12"/>
      <c r="Y68" s="12"/>
      <c r="Z68" s="12"/>
      <c r="AA68" s="12"/>
      <c r="AB68" s="12"/>
      <c r="AC68" s="12"/>
      <c r="AD68" s="12"/>
      <c r="AE68" s="12"/>
      <c r="AF68" s="12"/>
      <c r="AG68" s="12"/>
      <c r="AH68" s="12"/>
      <c r="AI68" s="12"/>
      <c r="AJ68" s="12"/>
      <c r="AK68" s="12"/>
      <c r="AL68" s="12"/>
      <c r="AM68" s="12"/>
      <c r="AN68" s="12"/>
      <c r="AO68" s="12"/>
      <c r="AP68" s="12"/>
      <c r="AQ68" s="12"/>
      <c r="AR68" s="12"/>
      <c r="AS68" s="12"/>
      <c r="AT68" s="12"/>
      <c r="AU68" s="12"/>
      <c r="AV68" s="12"/>
      <c r="AW68" s="12"/>
      <c r="AX68" s="12"/>
      <c r="AY68" s="12"/>
      <c r="AZ68" s="12"/>
      <c r="BA68" s="12"/>
      <c r="BB68" s="12"/>
      <c r="BC68" s="12"/>
      <c r="BD68" s="12"/>
      <c r="BE68" s="12"/>
      <c r="BF68" s="12"/>
      <c r="BG68" s="12"/>
      <c r="BH68" s="12"/>
      <c r="BI68" s="12"/>
      <c r="BJ68" s="12"/>
      <c r="BK68" s="12"/>
      <c r="BL68" s="12"/>
      <c r="BM68" s="12"/>
      <c r="BN68" s="12"/>
      <c r="BO68" s="12"/>
      <c r="BP68" s="12"/>
      <c r="BQ68" s="12"/>
      <c r="BR68" s="12"/>
      <c r="BS68" s="12"/>
      <c r="BT68" s="12"/>
      <c r="BU68" s="12"/>
      <c r="BV68" s="12"/>
      <c r="BW68" s="12"/>
      <c r="BX68" s="12"/>
      <c r="BY68" s="12"/>
      <c r="BZ68" s="12"/>
      <c r="CA68" s="12"/>
      <c r="CB68" s="12"/>
      <c r="CC68" s="12"/>
    </row>
    <row r="69" spans="1:81" ht="18.75" x14ac:dyDescent="0.25">
      <c r="A69" s="20"/>
      <c r="B69" s="326" t="s">
        <v>69</v>
      </c>
      <c r="C69" s="326"/>
      <c r="D69" s="326"/>
      <c r="E69" s="326"/>
      <c r="F69" s="326"/>
      <c r="G69" s="326"/>
      <c r="H69" s="326"/>
      <c r="I69" s="326"/>
      <c r="J69" s="326"/>
      <c r="K69" s="326"/>
      <c r="L69" s="326"/>
      <c r="M69" s="326"/>
      <c r="N69" s="326"/>
      <c r="O69" s="326"/>
      <c r="P69" s="327"/>
      <c r="Q69" s="12"/>
      <c r="R69" s="12"/>
      <c r="S69" s="12"/>
      <c r="T69" s="12"/>
      <c r="U69" s="12"/>
      <c r="V69" s="12"/>
      <c r="W69" s="12"/>
      <c r="X69" s="12"/>
      <c r="Y69" s="12"/>
      <c r="Z69" s="12"/>
      <c r="AA69" s="12"/>
      <c r="AB69" s="12"/>
      <c r="AC69" s="12"/>
      <c r="AD69" s="12"/>
      <c r="AE69" s="12"/>
      <c r="AF69" s="12"/>
      <c r="AG69" s="12"/>
      <c r="AH69" s="12"/>
      <c r="AI69" s="12"/>
      <c r="AJ69" s="12"/>
      <c r="AK69" s="12"/>
      <c r="AL69" s="12"/>
      <c r="AM69" s="12"/>
      <c r="AN69" s="12"/>
      <c r="AO69" s="12"/>
      <c r="AP69" s="12"/>
      <c r="AQ69" s="12"/>
      <c r="AR69" s="12"/>
      <c r="AS69" s="12"/>
      <c r="AT69" s="12"/>
      <c r="AU69" s="12"/>
      <c r="AV69" s="12"/>
      <c r="AW69" s="12"/>
      <c r="AX69" s="12"/>
      <c r="AY69" s="12"/>
      <c r="AZ69" s="12"/>
      <c r="BA69" s="12"/>
      <c r="BB69" s="12"/>
      <c r="BC69" s="12"/>
      <c r="BD69" s="12"/>
      <c r="BE69" s="12"/>
      <c r="BF69" s="12"/>
      <c r="BG69" s="12"/>
      <c r="BH69" s="12"/>
      <c r="BI69" s="12"/>
      <c r="BJ69" s="12"/>
      <c r="BK69" s="12"/>
      <c r="BL69" s="12"/>
      <c r="BM69" s="12"/>
      <c r="BN69" s="12"/>
      <c r="BO69" s="12"/>
      <c r="BP69" s="12"/>
      <c r="BQ69" s="12"/>
      <c r="BR69" s="12"/>
      <c r="BS69" s="12"/>
      <c r="BT69" s="12"/>
      <c r="BU69" s="12"/>
      <c r="BV69" s="12"/>
      <c r="BW69" s="12"/>
      <c r="BX69" s="12"/>
      <c r="BY69" s="12"/>
      <c r="BZ69" s="12"/>
      <c r="CA69" s="12"/>
      <c r="CB69" s="12"/>
      <c r="CC69" s="12"/>
    </row>
    <row r="70" spans="1:81" ht="15.75" x14ac:dyDescent="0.25">
      <c r="A70" s="20"/>
      <c r="B70" s="313">
        <f t="shared" ref="B70:F70" si="2">MAX(B5:B62)</f>
        <v>1327000</v>
      </c>
      <c r="C70" s="324">
        <f t="shared" si="2"/>
        <v>105000</v>
      </c>
      <c r="D70" s="324">
        <f t="shared" si="2"/>
        <v>29999.999999998294</v>
      </c>
      <c r="E70" s="324">
        <f t="shared" si="2"/>
        <v>1275100</v>
      </c>
      <c r="F70" s="328">
        <f t="shared" si="2"/>
        <v>16.199999999999818</v>
      </c>
      <c r="G70" s="329">
        <f>MAX(G5:G62)</f>
        <v>0.59</v>
      </c>
      <c r="H70" s="158" t="s">
        <v>16</v>
      </c>
      <c r="I70" s="156">
        <f t="shared" ref="I70:L71" si="3">MAX(I5,I7,I9,I11,I13,I15,I17,I19,I21,I23,I25,I27,I29,I31,I33,I35,I37,I39,I41,I43,I45,I47,I49,I51,I53,I55,I57,I59,I61)</f>
        <v>36.09375</v>
      </c>
      <c r="J70" s="240">
        <f t="shared" si="3"/>
        <v>24.200000000000003</v>
      </c>
      <c r="K70" s="240">
        <f t="shared" si="3"/>
        <v>0.625</v>
      </c>
      <c r="L70" s="240">
        <f t="shared" si="3"/>
        <v>15</v>
      </c>
      <c r="M70" s="330">
        <f>MAX(M5:M62)</f>
        <v>5.6000000000000001E-2</v>
      </c>
      <c r="N70" s="329">
        <f>MAX(N5:N62)</f>
        <v>7.79</v>
      </c>
      <c r="O70" s="328">
        <f>MAX(O5:O62)</f>
        <v>11</v>
      </c>
      <c r="P70" s="322">
        <f>MAX(P5:P62)</f>
        <v>1.1499999999999999</v>
      </c>
      <c r="Q70" s="12"/>
      <c r="R70" s="12"/>
      <c r="S70" s="12"/>
      <c r="T70" s="12"/>
      <c r="U70" s="12"/>
      <c r="V70" s="12"/>
      <c r="W70" s="12"/>
      <c r="X70" s="12"/>
      <c r="Y70" s="12"/>
      <c r="Z70" s="12"/>
      <c r="AA70" s="12"/>
      <c r="AB70" s="12"/>
      <c r="AC70" s="12"/>
      <c r="AD70" s="12"/>
      <c r="AE70" s="12"/>
      <c r="AF70" s="12"/>
      <c r="AG70" s="12"/>
      <c r="AH70" s="12"/>
      <c r="AI70" s="12"/>
      <c r="AJ70" s="12"/>
      <c r="AK70" s="12"/>
      <c r="AL70" s="12"/>
      <c r="AM70" s="12"/>
      <c r="AN70" s="12"/>
      <c r="AO70" s="12"/>
      <c r="AP70" s="12"/>
      <c r="AQ70" s="12"/>
      <c r="AR70" s="12"/>
      <c r="AS70" s="12"/>
      <c r="AT70" s="12"/>
      <c r="AU70" s="12"/>
      <c r="AV70" s="12"/>
      <c r="AW70" s="12"/>
      <c r="AX70" s="12"/>
      <c r="AY70" s="12"/>
      <c r="AZ70" s="12"/>
      <c r="BA70" s="12"/>
      <c r="BB70" s="12"/>
      <c r="BC70" s="12"/>
      <c r="BD70" s="12"/>
      <c r="BE70" s="12"/>
      <c r="BF70" s="12"/>
      <c r="BG70" s="12"/>
      <c r="BH70" s="12"/>
      <c r="BI70" s="12"/>
      <c r="BJ70" s="12"/>
      <c r="BK70" s="12"/>
      <c r="BL70" s="12"/>
      <c r="BM70" s="12"/>
      <c r="BN70" s="12"/>
      <c r="BO70" s="12"/>
      <c r="BP70" s="12"/>
      <c r="BQ70" s="12"/>
      <c r="BR70" s="12"/>
      <c r="BS70" s="12"/>
      <c r="BT70" s="12"/>
      <c r="BU70" s="12"/>
      <c r="BV70" s="12"/>
      <c r="BW70" s="12"/>
      <c r="BX70" s="12"/>
      <c r="BY70" s="12"/>
      <c r="BZ70" s="12"/>
      <c r="CA70" s="12"/>
      <c r="CB70" s="12"/>
      <c r="CC70" s="12"/>
    </row>
    <row r="71" spans="1:81" ht="15.75" x14ac:dyDescent="0.25">
      <c r="A71" s="20"/>
      <c r="B71" s="312"/>
      <c r="C71" s="324"/>
      <c r="D71" s="324"/>
      <c r="E71" s="324"/>
      <c r="F71" s="328"/>
      <c r="G71" s="329"/>
      <c r="H71" s="157" t="s">
        <v>15</v>
      </c>
      <c r="I71" s="155">
        <f t="shared" si="3"/>
        <v>3.6421380732008179</v>
      </c>
      <c r="J71" s="239">
        <f t="shared" si="3"/>
        <v>2.2673413332202608</v>
      </c>
      <c r="K71" s="239">
        <f t="shared" si="3"/>
        <v>6.9582217234568894E-2</v>
      </c>
      <c r="L71" s="239">
        <f t="shared" si="3"/>
        <v>1.4457887066552546</v>
      </c>
      <c r="M71" s="330"/>
      <c r="N71" s="329"/>
      <c r="O71" s="328"/>
      <c r="P71" s="322"/>
      <c r="Q71" s="12"/>
      <c r="R71" s="12"/>
      <c r="S71" s="12"/>
      <c r="T71" s="12"/>
      <c r="U71" s="12"/>
      <c r="V71" s="12"/>
      <c r="W71" s="12"/>
      <c r="X71" s="12"/>
      <c r="Y71" s="12"/>
      <c r="Z71" s="12"/>
      <c r="AA71" s="12"/>
      <c r="AB71" s="12"/>
      <c r="AC71" s="12"/>
      <c r="AD71" s="12"/>
      <c r="AE71" s="12"/>
      <c r="AF71" s="12"/>
      <c r="AG71" s="12"/>
      <c r="AH71" s="12"/>
      <c r="AI71" s="12"/>
      <c r="AJ71" s="12"/>
      <c r="AK71" s="12"/>
      <c r="AL71" s="12"/>
      <c r="AM71" s="12"/>
      <c r="AN71" s="12"/>
      <c r="AO71" s="12"/>
      <c r="AP71" s="12"/>
      <c r="AQ71" s="12"/>
      <c r="AR71" s="12"/>
      <c r="AS71" s="12"/>
      <c r="AT71" s="12"/>
      <c r="AU71" s="12"/>
      <c r="AV71" s="12"/>
      <c r="AW71" s="12"/>
      <c r="AX71" s="12"/>
      <c r="AY71" s="12"/>
      <c r="AZ71" s="12"/>
      <c r="BA71" s="12"/>
      <c r="BB71" s="12"/>
      <c r="BC71" s="12"/>
      <c r="BD71" s="12"/>
      <c r="BE71" s="12"/>
      <c r="BF71" s="12"/>
      <c r="BG71" s="12"/>
      <c r="BH71" s="12"/>
      <c r="BI71" s="12"/>
      <c r="BJ71" s="12"/>
      <c r="BK71" s="12"/>
      <c r="BL71" s="12"/>
      <c r="BM71" s="12"/>
      <c r="BN71" s="12"/>
      <c r="BO71" s="12"/>
      <c r="BP71" s="12"/>
      <c r="BQ71" s="12"/>
      <c r="BR71" s="12"/>
      <c r="BS71" s="12"/>
      <c r="BT71" s="12"/>
      <c r="BU71" s="12"/>
      <c r="BV71" s="12"/>
      <c r="BW71" s="12"/>
      <c r="BX71" s="12"/>
      <c r="BY71" s="12"/>
      <c r="BZ71" s="12"/>
      <c r="CA71" s="12"/>
      <c r="CB71" s="12"/>
      <c r="CC71" s="12"/>
    </row>
    <row r="72" spans="1:81" ht="18.75" x14ac:dyDescent="0.25">
      <c r="A72" s="20"/>
      <c r="B72" s="341" t="s">
        <v>71</v>
      </c>
      <c r="C72" s="341"/>
      <c r="D72" s="341"/>
      <c r="E72" s="341"/>
      <c r="F72" s="341"/>
      <c r="G72" s="341"/>
      <c r="H72" s="341"/>
      <c r="I72" s="341"/>
      <c r="J72" s="341"/>
      <c r="K72" s="341"/>
      <c r="L72" s="341"/>
      <c r="M72" s="341"/>
      <c r="N72" s="341"/>
      <c r="O72" s="341"/>
      <c r="P72" s="342"/>
      <c r="Q72" s="12"/>
      <c r="R72" s="12"/>
      <c r="S72" s="12"/>
      <c r="T72" s="12"/>
      <c r="U72" s="12"/>
      <c r="V72" s="12"/>
      <c r="W72" s="12"/>
      <c r="X72" s="12"/>
      <c r="Y72" s="12"/>
      <c r="Z72" s="12"/>
      <c r="AA72" s="12"/>
      <c r="AB72" s="12"/>
      <c r="AC72" s="12"/>
      <c r="AD72" s="12"/>
      <c r="AE72" s="12"/>
      <c r="AF72" s="12"/>
      <c r="AG72" s="12"/>
      <c r="AH72" s="12"/>
      <c r="AI72" s="12"/>
      <c r="AJ72" s="12"/>
      <c r="AK72" s="12"/>
      <c r="AL72" s="12"/>
      <c r="AM72" s="12"/>
      <c r="AN72" s="12"/>
      <c r="AO72" s="12"/>
      <c r="AP72" s="12"/>
      <c r="AQ72" s="12"/>
      <c r="AR72" s="12"/>
      <c r="AS72" s="12"/>
      <c r="AT72" s="12"/>
      <c r="AU72" s="12"/>
      <c r="AV72" s="12"/>
      <c r="AW72" s="12"/>
      <c r="AX72" s="12"/>
      <c r="AY72" s="12"/>
      <c r="AZ72" s="12"/>
      <c r="BA72" s="12"/>
      <c r="BB72" s="12"/>
      <c r="BC72" s="12"/>
      <c r="BD72" s="12"/>
      <c r="BE72" s="12"/>
      <c r="BF72" s="12"/>
      <c r="BG72" s="12"/>
      <c r="BH72" s="12"/>
      <c r="BI72" s="12"/>
      <c r="BJ72" s="12"/>
      <c r="BK72" s="12"/>
      <c r="BL72" s="12"/>
      <c r="BM72" s="12"/>
      <c r="BN72" s="12"/>
      <c r="BO72" s="12"/>
      <c r="BP72" s="12"/>
      <c r="BQ72" s="12"/>
      <c r="BR72" s="12"/>
      <c r="BS72" s="12"/>
      <c r="BT72" s="12"/>
      <c r="BU72" s="12"/>
      <c r="BV72" s="12"/>
      <c r="BW72" s="12"/>
      <c r="BX72" s="12"/>
      <c r="BY72" s="12"/>
      <c r="BZ72" s="12"/>
      <c r="CA72" s="12"/>
      <c r="CB72" s="12"/>
      <c r="CC72" s="12"/>
    </row>
    <row r="73" spans="1:81" ht="15.75" x14ac:dyDescent="0.25">
      <c r="A73" s="20"/>
      <c r="B73" s="313">
        <f t="shared" ref="B73:G73" si="4">MIN(B5:B62)</f>
        <v>697000</v>
      </c>
      <c r="C73" s="315">
        <f t="shared" si="4"/>
        <v>0</v>
      </c>
      <c r="D73" s="315">
        <f t="shared" si="4"/>
        <v>0</v>
      </c>
      <c r="E73" s="313">
        <f t="shared" si="4"/>
        <v>865000</v>
      </c>
      <c r="F73" s="345">
        <f t="shared" si="4"/>
        <v>8.8000000000029104</v>
      </c>
      <c r="G73" s="347">
        <f t="shared" si="4"/>
        <v>0</v>
      </c>
      <c r="H73" s="185" t="s">
        <v>16</v>
      </c>
      <c r="I73" s="156">
        <f t="shared" ref="I73:L74" si="5">MIN(I61,I59,I57,I55,I53,I51,I49,I47,I45,I43,I41,I39,I37,I35,I33,I31,I29,I27,I25,I23,I21,I19,I17,I15,I13,I11,I9,I7,I5)</f>
        <v>13.125</v>
      </c>
      <c r="J73" s="240">
        <f t="shared" si="5"/>
        <v>0</v>
      </c>
      <c r="K73" s="240">
        <f t="shared" si="5"/>
        <v>0</v>
      </c>
      <c r="L73" s="240">
        <f t="shared" si="5"/>
        <v>8</v>
      </c>
      <c r="M73" s="321">
        <f>MIN(M5:M62)</f>
        <v>2.7E-2</v>
      </c>
      <c r="N73" s="319">
        <f>MIN(N5:N62)</f>
        <v>7.53</v>
      </c>
      <c r="O73" s="317">
        <f>MIN(O5:O62)</f>
        <v>7.6</v>
      </c>
      <c r="P73" s="322">
        <f>MIN(P5:P62)</f>
        <v>0.99</v>
      </c>
      <c r="Q73" s="12"/>
      <c r="R73" s="12"/>
      <c r="S73" s="12"/>
      <c r="T73" s="12"/>
      <c r="U73" s="12"/>
      <c r="V73" s="12"/>
      <c r="W73" s="12"/>
      <c r="X73" s="12"/>
      <c r="Y73" s="12"/>
      <c r="Z73" s="12"/>
      <c r="AA73" s="12"/>
      <c r="AB73" s="12"/>
      <c r="AC73" s="12"/>
      <c r="AD73" s="12"/>
      <c r="AE73" s="12"/>
      <c r="AF73" s="12"/>
      <c r="AG73" s="12"/>
      <c r="AH73" s="12"/>
      <c r="AI73" s="12"/>
      <c r="AJ73" s="12"/>
      <c r="AK73" s="12"/>
      <c r="AL73" s="12"/>
      <c r="AM73" s="12"/>
      <c r="AN73" s="12"/>
      <c r="AO73" s="12"/>
      <c r="AP73" s="12"/>
      <c r="AQ73" s="12"/>
      <c r="AR73" s="12"/>
      <c r="AS73" s="12"/>
      <c r="AT73" s="12"/>
      <c r="AU73" s="12"/>
      <c r="AV73" s="12"/>
      <c r="AW73" s="12"/>
      <c r="AX73" s="12"/>
      <c r="AY73" s="12"/>
      <c r="AZ73" s="12"/>
      <c r="BA73" s="12"/>
      <c r="BB73" s="12"/>
      <c r="BC73" s="12"/>
      <c r="BD73" s="12"/>
      <c r="BE73" s="12"/>
      <c r="BF73" s="12"/>
      <c r="BG73" s="12"/>
      <c r="BH73" s="12"/>
      <c r="BI73" s="12"/>
      <c r="BJ73" s="12"/>
      <c r="BK73" s="12"/>
      <c r="BL73" s="12"/>
      <c r="BM73" s="12"/>
      <c r="BN73" s="12"/>
      <c r="BO73" s="12"/>
      <c r="BP73" s="12"/>
      <c r="BQ73" s="12"/>
      <c r="BR73" s="12"/>
      <c r="BS73" s="12"/>
      <c r="BT73" s="12"/>
      <c r="BU73" s="12"/>
      <c r="BV73" s="12"/>
      <c r="BW73" s="12"/>
      <c r="BX73" s="12"/>
      <c r="BY73" s="12"/>
      <c r="BZ73" s="12"/>
      <c r="CA73" s="12"/>
      <c r="CB73" s="12"/>
      <c r="CC73" s="12"/>
    </row>
    <row r="74" spans="1:81" ht="15.75" x14ac:dyDescent="0.25">
      <c r="A74" s="20"/>
      <c r="B74" s="343"/>
      <c r="C74" s="344"/>
      <c r="D74" s="344"/>
      <c r="E74" s="343"/>
      <c r="F74" s="346"/>
      <c r="G74" s="348"/>
      <c r="H74" s="33" t="s">
        <v>15</v>
      </c>
      <c r="I74" s="154">
        <f t="shared" si="5"/>
        <v>0.91454867099939008</v>
      </c>
      <c r="J74" s="241">
        <f t="shared" si="5"/>
        <v>0.50809511795452067</v>
      </c>
      <c r="K74" s="241">
        <f t="shared" si="5"/>
        <v>0</v>
      </c>
      <c r="L74" s="241">
        <f>MIN(L62,L60,L58,L56,L54,L52,L50,L48,L46,L44,L42,L40,L38,L36,L34,L32,L30,L28,L26,L24,L22,L20,L18,L16,L14,L12,L10,L8,L6)</f>
        <v>1.0922436140156702</v>
      </c>
      <c r="M74" s="338"/>
      <c r="N74" s="322"/>
      <c r="O74" s="376"/>
      <c r="P74" s="340"/>
      <c r="Q74" s="12"/>
      <c r="R74" s="12"/>
      <c r="S74" s="12"/>
      <c r="T74" s="12"/>
      <c r="U74" s="12"/>
      <c r="V74" s="12"/>
      <c r="W74" s="12"/>
      <c r="X74" s="12"/>
      <c r="Y74" s="12"/>
      <c r="Z74" s="12"/>
      <c r="AA74" s="12"/>
      <c r="AB74" s="12"/>
      <c r="AC74" s="12"/>
      <c r="AD74" s="12"/>
      <c r="AE74" s="12"/>
      <c r="AF74" s="12"/>
      <c r="AG74" s="12"/>
      <c r="AH74" s="12"/>
      <c r="AI74" s="12"/>
      <c r="AJ74" s="12"/>
      <c r="AK74" s="12"/>
      <c r="AL74" s="12"/>
      <c r="AM74" s="12"/>
      <c r="AN74" s="12"/>
      <c r="AO74" s="12"/>
      <c r="AP74" s="12"/>
      <c r="AQ74" s="12"/>
      <c r="AR74" s="12"/>
      <c r="AS74" s="12"/>
      <c r="AT74" s="12"/>
      <c r="AU74" s="12"/>
      <c r="AV74" s="12"/>
      <c r="AW74" s="12"/>
      <c r="AX74" s="12"/>
      <c r="AY74" s="12"/>
      <c r="AZ74" s="12"/>
      <c r="BA74" s="12"/>
      <c r="BB74" s="12"/>
      <c r="BC74" s="12"/>
      <c r="BD74" s="12"/>
      <c r="BE74" s="12"/>
      <c r="BF74" s="12"/>
      <c r="BG74" s="12"/>
      <c r="BH74" s="12"/>
      <c r="BI74" s="12"/>
      <c r="BJ74" s="12"/>
      <c r="BK74" s="12"/>
      <c r="BL74" s="12"/>
      <c r="BM74" s="12"/>
      <c r="BN74" s="12"/>
      <c r="BO74" s="12"/>
      <c r="BP74" s="12"/>
      <c r="BQ74" s="12"/>
      <c r="BR74" s="12"/>
      <c r="BS74" s="12"/>
      <c r="BT74" s="12"/>
      <c r="BU74" s="12"/>
      <c r="BV74" s="12"/>
      <c r="BW74" s="12"/>
      <c r="BX74" s="12"/>
      <c r="BY74" s="12"/>
      <c r="BZ74" s="12"/>
      <c r="CA74" s="12"/>
      <c r="CB74" s="12"/>
      <c r="CC74" s="12"/>
    </row>
    <row r="75" spans="1:81" ht="15.75" x14ac:dyDescent="0.25">
      <c r="A75" s="20"/>
      <c r="B75" s="29"/>
      <c r="C75" s="29"/>
      <c r="D75" s="29"/>
      <c r="E75" s="29"/>
      <c r="F75" s="26"/>
      <c r="G75" s="13"/>
      <c r="H75" s="20"/>
      <c r="I75" s="22"/>
      <c r="J75" s="22"/>
      <c r="K75" s="22"/>
      <c r="L75" s="22"/>
      <c r="M75" s="24"/>
      <c r="N75" s="22"/>
      <c r="O75" s="20"/>
      <c r="P75" s="12"/>
      <c r="Q75" s="12"/>
      <c r="R75" s="12"/>
      <c r="S75" s="12"/>
      <c r="T75" s="12"/>
      <c r="U75" s="12"/>
      <c r="V75" s="12"/>
      <c r="W75" s="12"/>
      <c r="X75" s="12"/>
      <c r="Y75" s="12"/>
      <c r="Z75" s="12"/>
      <c r="AA75" s="12"/>
      <c r="AB75" s="12"/>
      <c r="AC75" s="12"/>
      <c r="AD75" s="12"/>
      <c r="AE75" s="12"/>
      <c r="AF75" s="12"/>
      <c r="AG75" s="12"/>
      <c r="AH75" s="12"/>
      <c r="AI75" s="12"/>
      <c r="AJ75" s="12"/>
      <c r="AK75" s="12"/>
      <c r="AL75" s="12"/>
      <c r="AM75" s="12"/>
      <c r="AN75" s="12"/>
      <c r="AO75" s="12"/>
      <c r="AP75" s="12"/>
      <c r="AQ75" s="12"/>
      <c r="AR75" s="12"/>
      <c r="AS75" s="12"/>
      <c r="AT75" s="12"/>
      <c r="AU75" s="12"/>
      <c r="AV75" s="12"/>
      <c r="AW75" s="12"/>
      <c r="AX75" s="12"/>
      <c r="AY75" s="12"/>
      <c r="AZ75" s="12"/>
      <c r="BA75" s="12"/>
      <c r="BB75" s="12"/>
      <c r="BC75" s="12"/>
      <c r="BD75" s="12"/>
      <c r="BE75" s="12"/>
      <c r="BF75" s="12"/>
      <c r="BG75" s="12"/>
      <c r="BH75" s="12"/>
      <c r="BI75" s="12"/>
      <c r="BJ75" s="12"/>
      <c r="BK75" s="12"/>
      <c r="BL75" s="12"/>
      <c r="BM75" s="12"/>
      <c r="BN75" s="12"/>
      <c r="BO75" s="12"/>
      <c r="BP75" s="12"/>
      <c r="BQ75" s="12"/>
      <c r="BR75" s="12"/>
      <c r="BS75" s="12"/>
      <c r="BT75" s="12"/>
      <c r="BU75" s="12"/>
      <c r="BV75" s="12"/>
      <c r="BW75" s="12"/>
      <c r="BX75" s="12"/>
      <c r="BY75" s="12"/>
      <c r="BZ75" s="12"/>
      <c r="CA75" s="12"/>
      <c r="CB75" s="12"/>
      <c r="CC75" s="12"/>
    </row>
    <row r="76" spans="1:81" ht="15.75" x14ac:dyDescent="0.25">
      <c r="A76" s="20"/>
      <c r="B76" s="29"/>
      <c r="C76" s="29"/>
      <c r="D76" s="29"/>
      <c r="E76" s="29"/>
      <c r="F76" s="26"/>
      <c r="G76" s="13"/>
      <c r="H76" s="20"/>
      <c r="I76" s="22"/>
      <c r="J76" s="22"/>
      <c r="K76" s="22"/>
      <c r="L76" s="22"/>
      <c r="M76" s="24"/>
      <c r="N76" s="22"/>
      <c r="O76" s="20"/>
      <c r="P76" s="12"/>
      <c r="Q76" s="12"/>
      <c r="R76" s="12"/>
      <c r="S76" s="12"/>
      <c r="T76" s="12"/>
      <c r="U76" s="12"/>
      <c r="V76" s="12"/>
      <c r="W76" s="12"/>
      <c r="X76" s="12"/>
      <c r="Y76" s="12"/>
      <c r="Z76" s="12"/>
      <c r="AA76" s="12"/>
      <c r="AB76" s="12"/>
      <c r="AC76" s="12"/>
      <c r="AD76" s="12"/>
      <c r="AE76" s="12"/>
      <c r="AF76" s="12"/>
      <c r="AG76" s="12"/>
      <c r="AH76" s="12"/>
      <c r="AI76" s="12"/>
      <c r="AJ76" s="12"/>
      <c r="AK76" s="12"/>
      <c r="AL76" s="12"/>
      <c r="AM76" s="12"/>
      <c r="AN76" s="12"/>
      <c r="AO76" s="12"/>
      <c r="AP76" s="12"/>
      <c r="AQ76" s="12"/>
      <c r="AR76" s="12"/>
      <c r="AS76" s="12"/>
      <c r="AT76" s="12"/>
      <c r="AU76" s="12"/>
      <c r="AV76" s="12"/>
      <c r="AW76" s="12"/>
      <c r="AX76" s="12"/>
      <c r="AY76" s="12"/>
      <c r="AZ76" s="12"/>
      <c r="BA76" s="12"/>
      <c r="BB76" s="12"/>
      <c r="BC76" s="12"/>
      <c r="BD76" s="12"/>
      <c r="BE76" s="12"/>
      <c r="BF76" s="12"/>
      <c r="BG76" s="12"/>
      <c r="BH76" s="12"/>
      <c r="BI76" s="12"/>
      <c r="BJ76" s="12"/>
      <c r="BK76" s="12"/>
      <c r="BL76" s="12"/>
      <c r="BM76" s="12"/>
      <c r="BN76" s="12"/>
      <c r="BO76" s="12"/>
      <c r="BP76" s="12"/>
      <c r="BQ76" s="12"/>
      <c r="BR76" s="12"/>
      <c r="BS76" s="12"/>
      <c r="BT76" s="12"/>
      <c r="BU76" s="12"/>
      <c r="BV76" s="12"/>
      <c r="BW76" s="12"/>
      <c r="BX76" s="12"/>
      <c r="BY76" s="12"/>
      <c r="BZ76" s="12"/>
      <c r="CA76" s="12"/>
      <c r="CB76" s="12"/>
      <c r="CC76" s="12"/>
    </row>
    <row r="77" spans="1:81" ht="15.75" x14ac:dyDescent="0.25">
      <c r="A77" s="20"/>
      <c r="B77" s="29"/>
      <c r="C77" s="29"/>
      <c r="D77" s="29"/>
      <c r="E77" s="29"/>
      <c r="F77" s="26"/>
      <c r="G77" s="13"/>
      <c r="H77" s="20"/>
      <c r="I77" s="22"/>
      <c r="J77" s="22"/>
      <c r="K77" s="22"/>
      <c r="L77" s="22"/>
      <c r="M77" s="24"/>
      <c r="N77" s="22"/>
      <c r="O77" s="20"/>
      <c r="P77" s="12"/>
      <c r="Q77" s="12"/>
      <c r="R77" s="12"/>
      <c r="S77" s="12"/>
      <c r="T77" s="12"/>
      <c r="U77" s="12"/>
      <c r="V77" s="12"/>
      <c r="W77" s="12"/>
      <c r="X77" s="12"/>
      <c r="Y77" s="12"/>
      <c r="Z77" s="12"/>
      <c r="AA77" s="12"/>
      <c r="AB77" s="12"/>
      <c r="AC77" s="12"/>
      <c r="AD77" s="12"/>
      <c r="AE77" s="12"/>
      <c r="AF77" s="12"/>
      <c r="AG77" s="12"/>
      <c r="AH77" s="12"/>
      <c r="AI77" s="12"/>
      <c r="AJ77" s="12"/>
      <c r="AK77" s="12"/>
      <c r="AL77" s="12"/>
      <c r="AM77" s="12"/>
      <c r="AN77" s="12"/>
      <c r="AO77" s="12"/>
      <c r="AP77" s="12"/>
      <c r="AQ77" s="12"/>
      <c r="AR77" s="12"/>
      <c r="AS77" s="12"/>
      <c r="AT77" s="12"/>
      <c r="AU77" s="12"/>
      <c r="AV77" s="12"/>
      <c r="AW77" s="12"/>
      <c r="AX77" s="12"/>
      <c r="AY77" s="12"/>
      <c r="AZ77" s="12"/>
      <c r="BA77" s="12"/>
      <c r="BB77" s="12"/>
      <c r="BC77" s="12"/>
      <c r="BD77" s="12"/>
      <c r="BE77" s="12"/>
      <c r="BF77" s="12"/>
      <c r="BG77" s="12"/>
      <c r="BH77" s="12"/>
      <c r="BI77" s="12"/>
      <c r="BJ77" s="12"/>
      <c r="BK77" s="12"/>
      <c r="BL77" s="12"/>
      <c r="BM77" s="12"/>
      <c r="BN77" s="12"/>
      <c r="BO77" s="12"/>
      <c r="BP77" s="12"/>
      <c r="BQ77" s="12"/>
      <c r="BR77" s="12"/>
      <c r="BS77" s="12"/>
      <c r="BT77" s="12"/>
      <c r="BU77" s="12"/>
      <c r="BV77" s="12"/>
      <c r="BW77" s="12"/>
      <c r="BX77" s="12"/>
      <c r="BY77" s="12"/>
      <c r="BZ77" s="12"/>
      <c r="CA77" s="12"/>
      <c r="CB77" s="12"/>
      <c r="CC77" s="12"/>
    </row>
    <row r="78" spans="1:81" ht="15.75" x14ac:dyDescent="0.25">
      <c r="A78" s="20"/>
      <c r="B78" s="29"/>
      <c r="C78" s="29"/>
      <c r="D78" s="29"/>
      <c r="E78" s="29"/>
      <c r="F78" s="26"/>
      <c r="G78" s="13"/>
      <c r="H78" s="20"/>
      <c r="I78" s="22"/>
      <c r="J78" s="22"/>
      <c r="K78" s="22"/>
      <c r="L78" s="22"/>
      <c r="M78" s="24"/>
      <c r="N78" s="22"/>
      <c r="O78" s="20"/>
      <c r="P78" s="12"/>
      <c r="Q78" s="12"/>
      <c r="R78" s="12"/>
      <c r="S78" s="12"/>
      <c r="T78" s="12"/>
      <c r="U78" s="12"/>
      <c r="V78" s="12"/>
      <c r="W78" s="12"/>
      <c r="X78" s="12"/>
      <c r="Y78" s="12"/>
      <c r="Z78" s="12"/>
      <c r="AA78" s="12"/>
      <c r="AB78" s="12"/>
      <c r="AC78" s="12"/>
      <c r="AD78" s="12"/>
      <c r="AE78" s="12"/>
      <c r="AF78" s="12"/>
      <c r="AG78" s="12"/>
      <c r="AH78" s="12"/>
      <c r="AI78" s="12"/>
      <c r="AJ78" s="12"/>
      <c r="AK78" s="12"/>
      <c r="AL78" s="12"/>
      <c r="AM78" s="12"/>
      <c r="AN78" s="12"/>
      <c r="AO78" s="12"/>
      <c r="AP78" s="12"/>
      <c r="AQ78" s="12"/>
      <c r="AR78" s="12"/>
      <c r="AS78" s="12"/>
      <c r="AT78" s="12"/>
      <c r="AU78" s="12"/>
      <c r="AV78" s="12"/>
      <c r="AW78" s="12"/>
      <c r="AX78" s="12"/>
      <c r="AY78" s="12"/>
      <c r="AZ78" s="12"/>
      <c r="BA78" s="12"/>
      <c r="BB78" s="12"/>
      <c r="BC78" s="12"/>
      <c r="BD78" s="12"/>
      <c r="BE78" s="12"/>
      <c r="BF78" s="12"/>
      <c r="BG78" s="12"/>
      <c r="BH78" s="12"/>
      <c r="BI78" s="12"/>
      <c r="BJ78" s="12"/>
      <c r="BK78" s="12"/>
      <c r="BL78" s="12"/>
      <c r="BM78" s="12"/>
      <c r="BN78" s="12"/>
      <c r="BO78" s="12"/>
      <c r="BP78" s="12"/>
      <c r="BQ78" s="12"/>
      <c r="BR78" s="12"/>
      <c r="BS78" s="12"/>
      <c r="BT78" s="12"/>
      <c r="BU78" s="12"/>
      <c r="BV78" s="12"/>
      <c r="BW78" s="12"/>
      <c r="BX78" s="12"/>
      <c r="BY78" s="12"/>
      <c r="BZ78" s="12"/>
      <c r="CA78" s="12"/>
      <c r="CB78" s="12"/>
      <c r="CC78" s="12"/>
    </row>
    <row r="79" spans="1:81" ht="15.75" x14ac:dyDescent="0.25">
      <c r="A79" s="20"/>
      <c r="B79" s="29"/>
      <c r="C79" s="29"/>
      <c r="D79" s="29"/>
      <c r="E79" s="29"/>
      <c r="F79" s="26"/>
      <c r="G79" s="13"/>
      <c r="H79" s="20"/>
      <c r="I79" s="22"/>
      <c r="J79" s="22"/>
      <c r="K79" s="22"/>
      <c r="L79" s="22"/>
      <c r="M79" s="24"/>
      <c r="N79" s="22"/>
      <c r="O79" s="20"/>
      <c r="P79" s="12"/>
      <c r="Q79" s="12"/>
      <c r="R79" s="12"/>
      <c r="S79" s="12"/>
      <c r="T79" s="12"/>
      <c r="U79" s="12"/>
      <c r="V79" s="12"/>
      <c r="W79" s="12"/>
      <c r="X79" s="12"/>
      <c r="Y79" s="12"/>
      <c r="Z79" s="12"/>
      <c r="AA79" s="12"/>
      <c r="AB79" s="12"/>
      <c r="AC79" s="12"/>
      <c r="AD79" s="12"/>
      <c r="AE79" s="12"/>
      <c r="AF79" s="12"/>
      <c r="AG79" s="12"/>
      <c r="AH79" s="12"/>
      <c r="AI79" s="12"/>
      <c r="AJ79" s="12"/>
      <c r="AK79" s="12"/>
      <c r="AL79" s="12"/>
      <c r="AM79" s="12"/>
      <c r="AN79" s="12"/>
      <c r="AO79" s="12"/>
      <c r="AP79" s="12"/>
      <c r="AQ79" s="12"/>
      <c r="AR79" s="12"/>
      <c r="AS79" s="12"/>
      <c r="AT79" s="12"/>
      <c r="AU79" s="12"/>
      <c r="AV79" s="12"/>
      <c r="AW79" s="12"/>
      <c r="AX79" s="12"/>
      <c r="AY79" s="12"/>
      <c r="AZ79" s="12"/>
      <c r="BA79" s="12"/>
      <c r="BB79" s="12"/>
      <c r="BC79" s="12"/>
      <c r="BD79" s="12"/>
      <c r="BE79" s="12"/>
      <c r="BF79" s="12"/>
      <c r="BG79" s="12"/>
      <c r="BH79" s="12"/>
      <c r="BI79" s="12"/>
      <c r="BJ79" s="12"/>
      <c r="BK79" s="12"/>
      <c r="BL79" s="12"/>
      <c r="BM79" s="12"/>
      <c r="BN79" s="12"/>
      <c r="BO79" s="12"/>
      <c r="BP79" s="12"/>
      <c r="BQ79" s="12"/>
      <c r="BR79" s="12"/>
      <c r="BS79" s="12"/>
      <c r="BT79" s="12"/>
      <c r="BU79" s="12"/>
      <c r="BV79" s="12"/>
      <c r="BW79" s="12"/>
      <c r="BX79" s="12"/>
      <c r="BY79" s="12"/>
      <c r="BZ79" s="12"/>
      <c r="CA79" s="12"/>
      <c r="CB79" s="12"/>
      <c r="CC79" s="12"/>
    </row>
    <row r="80" spans="1:81" ht="15.75" x14ac:dyDescent="0.25">
      <c r="A80" s="20"/>
      <c r="B80" s="29"/>
      <c r="C80" s="29"/>
      <c r="D80" s="29"/>
      <c r="E80" s="29"/>
      <c r="F80" s="26"/>
      <c r="G80" s="13"/>
      <c r="H80" s="20"/>
      <c r="I80" s="22"/>
      <c r="J80" s="22"/>
      <c r="K80" s="22"/>
      <c r="L80" s="22"/>
      <c r="M80" s="24"/>
      <c r="N80" s="22"/>
      <c r="O80" s="20"/>
      <c r="P80" s="12"/>
      <c r="Q80" s="12"/>
      <c r="R80" s="12"/>
      <c r="S80" s="12"/>
      <c r="T80" s="12"/>
      <c r="U80" s="12"/>
      <c r="V80" s="12"/>
      <c r="W80" s="12"/>
      <c r="X80" s="12"/>
      <c r="Y80" s="12"/>
      <c r="Z80" s="12"/>
      <c r="AA80" s="12"/>
      <c r="AB80" s="12"/>
      <c r="AC80" s="12"/>
      <c r="AD80" s="12"/>
      <c r="AE80" s="12"/>
      <c r="AF80" s="12"/>
      <c r="AG80" s="12"/>
      <c r="AH80" s="12"/>
      <c r="AI80" s="12"/>
      <c r="AJ80" s="12"/>
      <c r="AK80" s="12"/>
      <c r="AL80" s="12"/>
      <c r="AM80" s="12"/>
      <c r="AN80" s="12"/>
      <c r="AO80" s="12"/>
      <c r="AP80" s="12"/>
      <c r="AQ80" s="12"/>
      <c r="AR80" s="12"/>
      <c r="AS80" s="12"/>
      <c r="AT80" s="12"/>
      <c r="AU80" s="12"/>
      <c r="AV80" s="12"/>
      <c r="AW80" s="12"/>
      <c r="AX80" s="12"/>
      <c r="AY80" s="12"/>
      <c r="AZ80" s="12"/>
      <c r="BA80" s="12"/>
      <c r="BB80" s="12"/>
      <c r="BC80" s="12"/>
      <c r="BD80" s="12"/>
      <c r="BE80" s="12"/>
      <c r="BF80" s="12"/>
      <c r="BG80" s="12"/>
      <c r="BH80" s="12"/>
      <c r="BI80" s="12"/>
      <c r="BJ80" s="12"/>
      <c r="BK80" s="12"/>
      <c r="BL80" s="12"/>
      <c r="BM80" s="12"/>
      <c r="BN80" s="12"/>
      <c r="BO80" s="12"/>
      <c r="BP80" s="12"/>
      <c r="BQ80" s="12"/>
      <c r="BR80" s="12"/>
      <c r="BS80" s="12"/>
      <c r="BT80" s="12"/>
      <c r="BU80" s="12"/>
      <c r="BV80" s="12"/>
      <c r="BW80" s="12"/>
      <c r="BX80" s="12"/>
      <c r="BY80" s="12"/>
      <c r="BZ80" s="12"/>
      <c r="CA80" s="12"/>
      <c r="CB80" s="12"/>
      <c r="CC80" s="12"/>
    </row>
    <row r="81" spans="1:81" ht="15.75" x14ac:dyDescent="0.25">
      <c r="A81" s="20"/>
      <c r="B81" s="29"/>
      <c r="C81" s="29"/>
      <c r="D81" s="29"/>
      <c r="E81" s="29"/>
      <c r="F81" s="26"/>
      <c r="G81" s="13"/>
      <c r="H81" s="20"/>
      <c r="I81" s="22"/>
      <c r="J81" s="22"/>
      <c r="K81" s="22"/>
      <c r="L81" s="22"/>
      <c r="M81" s="24"/>
      <c r="N81" s="22"/>
      <c r="O81" s="20"/>
      <c r="P81" s="12"/>
      <c r="Q81" s="12"/>
      <c r="R81" s="12"/>
      <c r="S81" s="12"/>
      <c r="T81" s="12"/>
      <c r="U81" s="12"/>
      <c r="V81" s="12"/>
      <c r="W81" s="12"/>
      <c r="X81" s="12"/>
      <c r="Y81" s="12"/>
      <c r="Z81" s="12"/>
      <c r="AA81" s="12"/>
      <c r="AB81" s="12"/>
      <c r="AC81" s="12"/>
      <c r="AD81" s="12"/>
      <c r="AE81" s="12"/>
      <c r="AF81" s="12"/>
      <c r="AG81" s="12"/>
      <c r="AH81" s="12"/>
      <c r="AI81" s="12"/>
      <c r="AJ81" s="12"/>
      <c r="AK81" s="12"/>
      <c r="AL81" s="12"/>
      <c r="AM81" s="12"/>
      <c r="AN81" s="12"/>
      <c r="AO81" s="12"/>
      <c r="AP81" s="12"/>
      <c r="AQ81" s="12"/>
      <c r="AR81" s="12"/>
      <c r="AS81" s="12"/>
      <c r="AT81" s="12"/>
      <c r="AU81" s="12"/>
      <c r="AV81" s="12"/>
      <c r="AW81" s="12"/>
      <c r="AX81" s="12"/>
      <c r="AY81" s="12"/>
      <c r="AZ81" s="12"/>
      <c r="BA81" s="12"/>
      <c r="BB81" s="12"/>
      <c r="BC81" s="12"/>
      <c r="BD81" s="12"/>
      <c r="BE81" s="12"/>
      <c r="BF81" s="12"/>
      <c r="BG81" s="12"/>
      <c r="BH81" s="12"/>
      <c r="BI81" s="12"/>
      <c r="BJ81" s="12"/>
      <c r="BK81" s="12"/>
      <c r="BL81" s="12"/>
      <c r="BM81" s="12"/>
      <c r="BN81" s="12"/>
      <c r="BO81" s="12"/>
      <c r="BP81" s="12"/>
      <c r="BQ81" s="12"/>
      <c r="BR81" s="12"/>
      <c r="BS81" s="12"/>
      <c r="BT81" s="12"/>
      <c r="BU81" s="12"/>
      <c r="BV81" s="12"/>
      <c r="BW81" s="12"/>
      <c r="BX81" s="12"/>
      <c r="BY81" s="12"/>
      <c r="BZ81" s="12"/>
      <c r="CA81" s="12"/>
      <c r="CB81" s="12"/>
      <c r="CC81" s="12"/>
    </row>
    <row r="82" spans="1:81" ht="15.75" x14ac:dyDescent="0.25">
      <c r="A82" s="20"/>
      <c r="B82" s="29"/>
      <c r="C82" s="29"/>
      <c r="D82" s="29"/>
      <c r="E82" s="29"/>
      <c r="F82" s="26"/>
      <c r="G82" s="13"/>
      <c r="H82" s="20"/>
      <c r="I82" s="22"/>
      <c r="J82" s="22"/>
      <c r="K82" s="22"/>
      <c r="L82" s="22"/>
      <c r="M82" s="24"/>
      <c r="N82" s="22"/>
      <c r="O82" s="20"/>
      <c r="P82" s="12"/>
      <c r="Q82" s="12"/>
      <c r="R82" s="12"/>
      <c r="S82" s="12"/>
      <c r="T82" s="12"/>
      <c r="U82" s="12"/>
      <c r="V82" s="12"/>
      <c r="W82" s="12"/>
      <c r="X82" s="12"/>
      <c r="Y82" s="12"/>
      <c r="Z82" s="12"/>
      <c r="AA82" s="12"/>
      <c r="AB82" s="12"/>
      <c r="AC82" s="12"/>
      <c r="AD82" s="12"/>
      <c r="AE82" s="12"/>
      <c r="AF82" s="12"/>
      <c r="AG82" s="12"/>
      <c r="AH82" s="12"/>
      <c r="AI82" s="12"/>
      <c r="AJ82" s="12"/>
      <c r="AK82" s="12"/>
      <c r="AL82" s="12"/>
      <c r="AM82" s="12"/>
      <c r="AN82" s="12"/>
      <c r="AO82" s="12"/>
      <c r="AP82" s="12"/>
      <c r="AQ82" s="12"/>
      <c r="AR82" s="12"/>
      <c r="AS82" s="12"/>
      <c r="AT82" s="12"/>
      <c r="AU82" s="12"/>
      <c r="AV82" s="12"/>
      <c r="AW82" s="12"/>
      <c r="AX82" s="12"/>
      <c r="AY82" s="12"/>
      <c r="AZ82" s="12"/>
      <c r="BA82" s="12"/>
      <c r="BB82" s="12"/>
      <c r="BC82" s="12"/>
      <c r="BD82" s="12"/>
      <c r="BE82" s="12"/>
      <c r="BF82" s="12"/>
      <c r="BG82" s="12"/>
      <c r="BH82" s="12"/>
      <c r="BI82" s="12"/>
      <c r="BJ82" s="12"/>
      <c r="BK82" s="12"/>
      <c r="BL82" s="12"/>
      <c r="BM82" s="12"/>
      <c r="BN82" s="12"/>
      <c r="BO82" s="12"/>
      <c r="BP82" s="12"/>
      <c r="BQ82" s="12"/>
      <c r="BR82" s="12"/>
      <c r="BS82" s="12"/>
      <c r="BT82" s="12"/>
      <c r="BU82" s="12"/>
      <c r="BV82" s="12"/>
      <c r="BW82" s="12"/>
      <c r="BX82" s="12"/>
      <c r="BY82" s="12"/>
      <c r="BZ82" s="12"/>
      <c r="CA82" s="12"/>
      <c r="CB82" s="12"/>
      <c r="CC82" s="12"/>
    </row>
    <row r="83" spans="1:81" ht="15.75" x14ac:dyDescent="0.25">
      <c r="A83" s="20"/>
      <c r="B83" s="29"/>
      <c r="C83" s="29"/>
      <c r="D83" s="29"/>
      <c r="E83" s="29"/>
      <c r="F83" s="26"/>
      <c r="G83" s="13"/>
      <c r="H83" s="20"/>
      <c r="I83" s="22"/>
      <c r="J83" s="22"/>
      <c r="K83" s="22"/>
      <c r="L83" s="22"/>
      <c r="M83" s="24"/>
      <c r="N83" s="22"/>
      <c r="O83" s="20"/>
      <c r="P83" s="12"/>
      <c r="Q83" s="12"/>
      <c r="R83" s="12"/>
      <c r="S83" s="12"/>
      <c r="T83" s="12"/>
      <c r="U83" s="12"/>
      <c r="V83" s="12"/>
      <c r="W83" s="12"/>
      <c r="X83" s="12"/>
      <c r="Y83" s="12"/>
      <c r="Z83" s="12"/>
      <c r="AA83" s="12"/>
      <c r="AB83" s="12"/>
      <c r="AC83" s="12"/>
      <c r="AD83" s="12"/>
      <c r="AE83" s="12"/>
      <c r="AF83" s="12"/>
      <c r="AG83" s="12"/>
      <c r="AH83" s="12"/>
      <c r="AI83" s="12"/>
      <c r="AJ83" s="12"/>
      <c r="AK83" s="12"/>
      <c r="AL83" s="12"/>
      <c r="AM83" s="12"/>
      <c r="AN83" s="12"/>
      <c r="AO83" s="12"/>
      <c r="AP83" s="12"/>
      <c r="AQ83" s="12"/>
      <c r="AR83" s="12"/>
      <c r="AS83" s="12"/>
      <c r="AT83" s="12"/>
      <c r="AU83" s="12"/>
      <c r="AV83" s="12"/>
      <c r="AW83" s="12"/>
      <c r="AX83" s="12"/>
      <c r="AY83" s="12"/>
      <c r="AZ83" s="12"/>
      <c r="BA83" s="12"/>
      <c r="BB83" s="12"/>
      <c r="BC83" s="12"/>
      <c r="BD83" s="12"/>
      <c r="BE83" s="12"/>
      <c r="BF83" s="12"/>
      <c r="BG83" s="12"/>
      <c r="BH83" s="12"/>
      <c r="BI83" s="12"/>
      <c r="BJ83" s="12"/>
      <c r="BK83" s="12"/>
      <c r="BL83" s="12"/>
      <c r="BM83" s="12"/>
      <c r="BN83" s="12"/>
      <c r="BO83" s="12"/>
      <c r="BP83" s="12"/>
      <c r="BQ83" s="12"/>
      <c r="BR83" s="12"/>
      <c r="BS83" s="12"/>
      <c r="BT83" s="12"/>
      <c r="BU83" s="12"/>
      <c r="BV83" s="12"/>
      <c r="BW83" s="12"/>
      <c r="BX83" s="12"/>
      <c r="BY83" s="12"/>
      <c r="BZ83" s="12"/>
      <c r="CA83" s="12"/>
      <c r="CB83" s="12"/>
      <c r="CC83" s="12"/>
    </row>
    <row r="84" spans="1:81" ht="15.75" x14ac:dyDescent="0.25">
      <c r="A84" s="20"/>
      <c r="B84" s="29"/>
      <c r="C84" s="29"/>
      <c r="D84" s="29"/>
      <c r="E84" s="29"/>
      <c r="F84" s="26"/>
      <c r="G84" s="13"/>
      <c r="H84" s="20"/>
      <c r="I84" s="22"/>
      <c r="J84" s="22"/>
      <c r="K84" s="22"/>
      <c r="L84" s="22"/>
      <c r="M84" s="24"/>
      <c r="N84" s="22"/>
      <c r="O84" s="20"/>
      <c r="P84" s="12"/>
      <c r="Q84" s="12"/>
      <c r="R84" s="12"/>
      <c r="S84" s="12"/>
      <c r="T84" s="12"/>
      <c r="U84" s="12"/>
      <c r="V84" s="12"/>
      <c r="W84" s="12"/>
      <c r="X84" s="12"/>
      <c r="Y84" s="12"/>
      <c r="Z84" s="12"/>
      <c r="AA84" s="12"/>
      <c r="AB84" s="12"/>
      <c r="AC84" s="12"/>
      <c r="AD84" s="12"/>
      <c r="AE84" s="12"/>
      <c r="AF84" s="12"/>
      <c r="AG84" s="12"/>
      <c r="AH84" s="12"/>
      <c r="AI84" s="12"/>
      <c r="AJ84" s="12"/>
      <c r="AK84" s="12"/>
      <c r="AL84" s="12"/>
      <c r="AM84" s="12"/>
      <c r="AN84" s="12"/>
      <c r="AO84" s="12"/>
      <c r="AP84" s="12"/>
      <c r="AQ84" s="12"/>
      <c r="AR84" s="12"/>
      <c r="AS84" s="12"/>
      <c r="AT84" s="12"/>
      <c r="AU84" s="12"/>
      <c r="AV84" s="12"/>
      <c r="AW84" s="12"/>
      <c r="AX84" s="12"/>
      <c r="AY84" s="12"/>
      <c r="AZ84" s="12"/>
      <c r="BA84" s="12"/>
      <c r="BB84" s="12"/>
      <c r="BC84" s="12"/>
      <c r="BD84" s="12"/>
      <c r="BE84" s="12"/>
      <c r="BF84" s="12"/>
      <c r="BG84" s="12"/>
      <c r="BH84" s="12"/>
      <c r="BI84" s="12"/>
      <c r="BJ84" s="12"/>
      <c r="BK84" s="12"/>
      <c r="BL84" s="12"/>
      <c r="BM84" s="12"/>
      <c r="BN84" s="12"/>
      <c r="BO84" s="12"/>
      <c r="BP84" s="12"/>
      <c r="BQ84" s="12"/>
      <c r="BR84" s="12"/>
      <c r="BS84" s="12"/>
      <c r="BT84" s="12"/>
      <c r="BU84" s="12"/>
      <c r="BV84" s="12"/>
      <c r="BW84" s="12"/>
      <c r="BX84" s="12"/>
      <c r="BY84" s="12"/>
      <c r="BZ84" s="12"/>
      <c r="CA84" s="12"/>
      <c r="CB84" s="12"/>
      <c r="CC84" s="12"/>
    </row>
    <row r="85" spans="1:81" ht="15.75" x14ac:dyDescent="0.25">
      <c r="A85" s="20"/>
      <c r="B85" s="29"/>
      <c r="C85" s="29"/>
      <c r="D85" s="29"/>
      <c r="E85" s="29"/>
      <c r="F85" s="26"/>
      <c r="G85" s="13"/>
      <c r="H85" s="20"/>
      <c r="I85" s="22"/>
      <c r="J85" s="22"/>
      <c r="K85" s="22"/>
      <c r="L85" s="22"/>
      <c r="M85" s="24"/>
      <c r="N85" s="22"/>
      <c r="O85" s="20"/>
      <c r="P85" s="12"/>
      <c r="Q85" s="12"/>
      <c r="R85" s="12"/>
      <c r="S85" s="12"/>
      <c r="T85" s="12"/>
      <c r="U85" s="12"/>
      <c r="V85" s="12"/>
      <c r="W85" s="12"/>
      <c r="X85" s="12"/>
      <c r="Y85" s="12"/>
      <c r="Z85" s="12"/>
      <c r="AA85" s="12"/>
      <c r="AB85" s="12"/>
      <c r="AC85" s="12"/>
      <c r="AD85" s="12"/>
      <c r="AE85" s="12"/>
      <c r="AF85" s="12"/>
      <c r="AG85" s="12"/>
      <c r="AH85" s="12"/>
      <c r="AI85" s="12"/>
      <c r="AJ85" s="12"/>
      <c r="AK85" s="12"/>
      <c r="AL85" s="12"/>
      <c r="AM85" s="12"/>
      <c r="AN85" s="12"/>
      <c r="AO85" s="12"/>
      <c r="AP85" s="12"/>
      <c r="AQ85" s="12"/>
      <c r="AR85" s="12"/>
      <c r="AS85" s="12"/>
      <c r="AT85" s="12"/>
      <c r="AU85" s="12"/>
      <c r="AV85" s="12"/>
      <c r="AW85" s="12"/>
      <c r="AX85" s="12"/>
      <c r="AY85" s="12"/>
      <c r="AZ85" s="12"/>
      <c r="BA85" s="12"/>
      <c r="BB85" s="12"/>
      <c r="BC85" s="12"/>
      <c r="BD85" s="12"/>
      <c r="BE85" s="12"/>
      <c r="BF85" s="12"/>
      <c r="BG85" s="12"/>
      <c r="BH85" s="12"/>
      <c r="BI85" s="12"/>
      <c r="BJ85" s="12"/>
      <c r="BK85" s="12"/>
      <c r="BL85" s="12"/>
      <c r="BM85" s="12"/>
      <c r="BN85" s="12"/>
      <c r="BO85" s="12"/>
      <c r="BP85" s="12"/>
      <c r="BQ85" s="12"/>
      <c r="BR85" s="12"/>
      <c r="BS85" s="12"/>
      <c r="BT85" s="12"/>
      <c r="BU85" s="12"/>
      <c r="BV85" s="12"/>
      <c r="BW85" s="12"/>
      <c r="BX85" s="12"/>
      <c r="BY85" s="12"/>
      <c r="BZ85" s="12"/>
      <c r="CA85" s="12"/>
      <c r="CB85" s="12"/>
      <c r="CC85" s="12"/>
    </row>
    <row r="86" spans="1:81" ht="15.75" x14ac:dyDescent="0.25">
      <c r="A86" s="20"/>
      <c r="B86" s="29"/>
      <c r="C86" s="29"/>
      <c r="D86" s="29"/>
      <c r="E86" s="29"/>
      <c r="F86" s="26"/>
      <c r="G86" s="13"/>
      <c r="H86" s="20"/>
      <c r="I86" s="22"/>
      <c r="J86" s="22"/>
      <c r="K86" s="22"/>
      <c r="L86" s="22"/>
      <c r="M86" s="24"/>
      <c r="N86" s="22"/>
      <c r="O86" s="20"/>
      <c r="P86" s="12"/>
      <c r="Q86" s="12"/>
      <c r="R86" s="12"/>
      <c r="S86" s="12"/>
      <c r="T86" s="12"/>
      <c r="U86" s="12"/>
      <c r="V86" s="12"/>
      <c r="W86" s="12"/>
      <c r="X86" s="12"/>
      <c r="Y86" s="12"/>
      <c r="Z86" s="12"/>
      <c r="AA86" s="12"/>
      <c r="AB86" s="12"/>
      <c r="AC86" s="12"/>
      <c r="AD86" s="12"/>
      <c r="AE86" s="12"/>
      <c r="AF86" s="12"/>
      <c r="AG86" s="12"/>
      <c r="AH86" s="12"/>
      <c r="AI86" s="12"/>
      <c r="AJ86" s="12"/>
      <c r="AK86" s="12"/>
      <c r="AL86" s="12"/>
      <c r="AM86" s="12"/>
      <c r="AN86" s="12"/>
      <c r="AO86" s="12"/>
      <c r="AP86" s="12"/>
      <c r="AQ86" s="12"/>
      <c r="AR86" s="12"/>
      <c r="AS86" s="12"/>
      <c r="AT86" s="12"/>
      <c r="AU86" s="12"/>
      <c r="AV86" s="12"/>
      <c r="AW86" s="12"/>
      <c r="AX86" s="12"/>
      <c r="AY86" s="12"/>
      <c r="AZ86" s="12"/>
      <c r="BA86" s="12"/>
      <c r="BB86" s="12"/>
      <c r="BC86" s="12"/>
      <c r="BD86" s="12"/>
      <c r="BE86" s="12"/>
      <c r="BF86" s="12"/>
      <c r="BG86" s="12"/>
      <c r="BH86" s="12"/>
      <c r="BI86" s="12"/>
      <c r="BJ86" s="12"/>
      <c r="BK86" s="12"/>
      <c r="BL86" s="12"/>
      <c r="BM86" s="12"/>
      <c r="BN86" s="12"/>
      <c r="BO86" s="12"/>
      <c r="BP86" s="12"/>
      <c r="BQ86" s="12"/>
      <c r="BR86" s="12"/>
      <c r="BS86" s="12"/>
      <c r="BT86" s="12"/>
      <c r="BU86" s="12"/>
      <c r="BV86" s="12"/>
      <c r="BW86" s="12"/>
      <c r="BX86" s="12"/>
      <c r="BY86" s="12"/>
      <c r="BZ86" s="12"/>
      <c r="CA86" s="12"/>
      <c r="CB86" s="12"/>
      <c r="CC86" s="12"/>
    </row>
    <row r="87" spans="1:81" ht="15.75" x14ac:dyDescent="0.25">
      <c r="A87" s="20"/>
      <c r="B87" s="29"/>
      <c r="C87" s="29"/>
      <c r="D87" s="29"/>
      <c r="E87" s="29"/>
      <c r="F87" s="26"/>
      <c r="G87" s="13"/>
      <c r="H87" s="20"/>
      <c r="I87" s="22"/>
      <c r="J87" s="22"/>
      <c r="K87" s="22"/>
      <c r="L87" s="22"/>
      <c r="M87" s="24"/>
      <c r="N87" s="22"/>
      <c r="O87" s="20"/>
      <c r="P87" s="12"/>
      <c r="Q87" s="12"/>
      <c r="R87" s="12"/>
      <c r="S87" s="12"/>
      <c r="T87" s="12"/>
      <c r="U87" s="12"/>
      <c r="V87" s="12"/>
      <c r="W87" s="12"/>
      <c r="X87" s="12"/>
      <c r="Y87" s="12"/>
      <c r="Z87" s="12"/>
      <c r="AA87" s="12"/>
      <c r="AB87" s="12"/>
      <c r="AC87" s="12"/>
      <c r="AD87" s="12"/>
      <c r="AE87" s="12"/>
      <c r="AF87" s="12"/>
      <c r="AG87" s="12"/>
      <c r="AH87" s="12"/>
      <c r="AI87" s="12"/>
      <c r="AJ87" s="12"/>
      <c r="AK87" s="12"/>
      <c r="AL87" s="12"/>
      <c r="AM87" s="12"/>
      <c r="AN87" s="12"/>
      <c r="AO87" s="12"/>
      <c r="AP87" s="12"/>
      <c r="AQ87" s="12"/>
      <c r="AR87" s="12"/>
      <c r="AS87" s="12"/>
      <c r="AT87" s="12"/>
      <c r="AU87" s="12"/>
      <c r="AV87" s="12"/>
      <c r="AW87" s="12"/>
      <c r="AX87" s="12"/>
      <c r="AY87" s="12"/>
      <c r="AZ87" s="12"/>
      <c r="BA87" s="12"/>
      <c r="BB87" s="12"/>
      <c r="BC87" s="12"/>
      <c r="BD87" s="12"/>
      <c r="BE87" s="12"/>
      <c r="BF87" s="12"/>
      <c r="BG87" s="12"/>
      <c r="BH87" s="12"/>
      <c r="BI87" s="12"/>
      <c r="BJ87" s="12"/>
      <c r="BK87" s="12"/>
      <c r="BL87" s="12"/>
      <c r="BM87" s="12"/>
      <c r="BN87" s="12"/>
      <c r="BO87" s="12"/>
      <c r="BP87" s="12"/>
      <c r="BQ87" s="12"/>
      <c r="BR87" s="12"/>
      <c r="BS87" s="12"/>
      <c r="BT87" s="12"/>
      <c r="BU87" s="12"/>
      <c r="BV87" s="12"/>
      <c r="BW87" s="12"/>
      <c r="BX87" s="12"/>
      <c r="BY87" s="12"/>
      <c r="BZ87" s="12"/>
      <c r="CA87" s="12"/>
      <c r="CB87" s="12"/>
      <c r="CC87" s="12"/>
    </row>
    <row r="88" spans="1:81" ht="15.75" x14ac:dyDescent="0.25">
      <c r="A88" s="20"/>
      <c r="B88" s="29"/>
      <c r="C88" s="29"/>
      <c r="D88" s="29"/>
      <c r="E88" s="29"/>
      <c r="F88" s="26"/>
      <c r="G88" s="13"/>
      <c r="H88" s="20"/>
      <c r="I88" s="22"/>
      <c r="J88" s="22"/>
      <c r="K88" s="22"/>
      <c r="L88" s="22"/>
      <c r="M88" s="24"/>
      <c r="N88" s="22"/>
      <c r="O88" s="20"/>
      <c r="P88" s="12"/>
      <c r="Q88" s="12"/>
      <c r="R88" s="12"/>
      <c r="S88" s="12"/>
      <c r="T88" s="12"/>
      <c r="U88" s="12"/>
      <c r="V88" s="12"/>
      <c r="W88" s="12"/>
      <c r="X88" s="12"/>
      <c r="Y88" s="12"/>
      <c r="Z88" s="12"/>
      <c r="AA88" s="12"/>
      <c r="AB88" s="12"/>
      <c r="AC88" s="12"/>
      <c r="AD88" s="12"/>
      <c r="AE88" s="12"/>
      <c r="AF88" s="12"/>
      <c r="AG88" s="12"/>
      <c r="AH88" s="12"/>
      <c r="AI88" s="12"/>
      <c r="AJ88" s="12"/>
      <c r="AK88" s="12"/>
      <c r="AL88" s="12"/>
      <c r="AM88" s="12"/>
      <c r="AN88" s="12"/>
      <c r="AO88" s="12"/>
      <c r="AP88" s="12"/>
      <c r="AQ88" s="12"/>
      <c r="AR88" s="12"/>
      <c r="AS88" s="12"/>
      <c r="AT88" s="12"/>
      <c r="AU88" s="12"/>
      <c r="AV88" s="12"/>
      <c r="AW88" s="12"/>
      <c r="AX88" s="12"/>
      <c r="AY88" s="12"/>
      <c r="AZ88" s="12"/>
      <c r="BA88" s="12"/>
      <c r="BB88" s="12"/>
      <c r="BC88" s="12"/>
      <c r="BD88" s="12"/>
      <c r="BE88" s="12"/>
      <c r="BF88" s="12"/>
      <c r="BG88" s="12"/>
      <c r="BH88" s="12"/>
      <c r="BI88" s="12"/>
      <c r="BJ88" s="12"/>
      <c r="BK88" s="12"/>
      <c r="BL88" s="12"/>
      <c r="BM88" s="12"/>
      <c r="BN88" s="12"/>
      <c r="BO88" s="12"/>
      <c r="BP88" s="12"/>
      <c r="BQ88" s="12"/>
      <c r="BR88" s="12"/>
      <c r="BS88" s="12"/>
      <c r="BT88" s="12"/>
      <c r="BU88" s="12"/>
      <c r="BV88" s="12"/>
      <c r="BW88" s="12"/>
      <c r="BX88" s="12"/>
      <c r="BY88" s="12"/>
      <c r="BZ88" s="12"/>
      <c r="CA88" s="12"/>
      <c r="CB88" s="12"/>
      <c r="CC88" s="12"/>
    </row>
    <row r="89" spans="1:81" ht="15.75" x14ac:dyDescent="0.25">
      <c r="A89" s="20"/>
      <c r="B89" s="29"/>
      <c r="C89" s="29"/>
      <c r="D89" s="29"/>
      <c r="E89" s="29"/>
      <c r="F89" s="26"/>
      <c r="G89" s="13"/>
      <c r="H89" s="20"/>
      <c r="I89" s="22"/>
      <c r="J89" s="22"/>
      <c r="K89" s="22"/>
      <c r="L89" s="22"/>
      <c r="M89" s="24"/>
      <c r="N89" s="22"/>
      <c r="O89" s="20"/>
      <c r="P89" s="12"/>
      <c r="Q89" s="12"/>
      <c r="R89" s="12"/>
      <c r="S89" s="12"/>
      <c r="T89" s="12"/>
      <c r="U89" s="12"/>
      <c r="V89" s="12"/>
      <c r="W89" s="12"/>
      <c r="X89" s="12"/>
      <c r="Y89" s="12"/>
      <c r="Z89" s="12"/>
      <c r="AA89" s="12"/>
      <c r="AB89" s="12"/>
      <c r="AC89" s="12"/>
      <c r="AD89" s="12"/>
      <c r="AE89" s="12"/>
      <c r="AF89" s="12"/>
      <c r="AG89" s="12"/>
      <c r="AH89" s="12"/>
      <c r="AI89" s="12"/>
      <c r="AJ89" s="12"/>
      <c r="AK89" s="12"/>
      <c r="AL89" s="12"/>
      <c r="AM89" s="12"/>
      <c r="AN89" s="12"/>
      <c r="AO89" s="12"/>
      <c r="AP89" s="12"/>
      <c r="AQ89" s="12"/>
      <c r="AR89" s="12"/>
      <c r="AS89" s="12"/>
      <c r="AT89" s="12"/>
      <c r="AU89" s="12"/>
      <c r="AV89" s="12"/>
      <c r="AW89" s="12"/>
      <c r="AX89" s="12"/>
      <c r="AY89" s="12"/>
      <c r="AZ89" s="12"/>
      <c r="BA89" s="12"/>
      <c r="BB89" s="12"/>
      <c r="BC89" s="12"/>
      <c r="BD89" s="12"/>
      <c r="BE89" s="12"/>
      <c r="BF89" s="12"/>
      <c r="BG89" s="12"/>
      <c r="BH89" s="12"/>
      <c r="BI89" s="12"/>
      <c r="BJ89" s="12"/>
      <c r="BK89" s="12"/>
      <c r="BL89" s="12"/>
      <c r="BM89" s="12"/>
      <c r="BN89" s="12"/>
      <c r="BO89" s="12"/>
      <c r="BP89" s="12"/>
      <c r="BQ89" s="12"/>
      <c r="BR89" s="12"/>
      <c r="BS89" s="12"/>
      <c r="BT89" s="12"/>
      <c r="BU89" s="12"/>
      <c r="BV89" s="12"/>
      <c r="BW89" s="12"/>
      <c r="BX89" s="12"/>
      <c r="BY89" s="12"/>
      <c r="BZ89" s="12"/>
      <c r="CA89" s="12"/>
      <c r="CB89" s="12"/>
      <c r="CC89" s="12"/>
    </row>
    <row r="90" spans="1:81" ht="15.75" x14ac:dyDescent="0.25">
      <c r="A90" s="20"/>
      <c r="B90" s="29"/>
      <c r="C90" s="29"/>
      <c r="D90" s="29"/>
      <c r="E90" s="29"/>
      <c r="F90" s="26"/>
      <c r="G90" s="13"/>
      <c r="H90" s="20"/>
      <c r="I90" s="22"/>
      <c r="J90" s="22"/>
      <c r="K90" s="22"/>
      <c r="L90" s="22"/>
      <c r="M90" s="24"/>
      <c r="N90" s="22"/>
      <c r="O90" s="20"/>
      <c r="P90" s="12"/>
      <c r="Q90" s="12"/>
      <c r="R90" s="12"/>
      <c r="S90" s="12"/>
      <c r="T90" s="12"/>
      <c r="U90" s="12"/>
      <c r="V90" s="12"/>
      <c r="W90" s="12"/>
      <c r="X90" s="12"/>
      <c r="Y90" s="12"/>
      <c r="Z90" s="12"/>
      <c r="AA90" s="12"/>
      <c r="AB90" s="12"/>
      <c r="AC90" s="12"/>
      <c r="AD90" s="12"/>
      <c r="AE90" s="12"/>
      <c r="AF90" s="12"/>
      <c r="AG90" s="12"/>
      <c r="AH90" s="12"/>
      <c r="AI90" s="12"/>
      <c r="AJ90" s="12"/>
      <c r="AK90" s="12"/>
      <c r="AL90" s="12"/>
      <c r="AM90" s="12"/>
      <c r="AN90" s="12"/>
      <c r="AO90" s="12"/>
      <c r="AP90" s="12"/>
      <c r="AQ90" s="12"/>
      <c r="AR90" s="12"/>
      <c r="AS90" s="12"/>
      <c r="AT90" s="12"/>
      <c r="AU90" s="12"/>
      <c r="AV90" s="12"/>
      <c r="AW90" s="12"/>
      <c r="AX90" s="12"/>
      <c r="AY90" s="12"/>
      <c r="AZ90" s="12"/>
      <c r="BA90" s="12"/>
      <c r="BB90" s="12"/>
      <c r="BC90" s="12"/>
      <c r="BD90" s="12"/>
      <c r="BE90" s="12"/>
      <c r="BF90" s="12"/>
      <c r="BG90" s="12"/>
      <c r="BH90" s="12"/>
      <c r="BI90" s="12"/>
      <c r="BJ90" s="12"/>
      <c r="BK90" s="12"/>
      <c r="BL90" s="12"/>
      <c r="BM90" s="12"/>
      <c r="BN90" s="12"/>
      <c r="BO90" s="12"/>
      <c r="BP90" s="12"/>
      <c r="BQ90" s="12"/>
      <c r="BR90" s="12"/>
      <c r="BS90" s="12"/>
      <c r="BT90" s="12"/>
      <c r="BU90" s="12"/>
      <c r="BV90" s="12"/>
      <c r="BW90" s="12"/>
      <c r="BX90" s="12"/>
      <c r="BY90" s="12"/>
      <c r="BZ90" s="12"/>
      <c r="CA90" s="12"/>
      <c r="CB90" s="12"/>
      <c r="CC90" s="12"/>
    </row>
    <row r="91" spans="1:81" ht="15.75" x14ac:dyDescent="0.25">
      <c r="A91" s="20"/>
      <c r="B91" s="29"/>
      <c r="C91" s="29"/>
      <c r="D91" s="29"/>
      <c r="E91" s="29"/>
      <c r="F91" s="26"/>
      <c r="G91" s="13"/>
      <c r="H91" s="20"/>
      <c r="I91" s="22"/>
      <c r="J91" s="22"/>
      <c r="K91" s="22"/>
      <c r="L91" s="22"/>
      <c r="M91" s="24"/>
      <c r="N91" s="22"/>
      <c r="O91" s="20"/>
      <c r="P91" s="12"/>
      <c r="Q91" s="12"/>
      <c r="R91" s="12"/>
      <c r="S91" s="12"/>
      <c r="T91" s="12"/>
      <c r="U91" s="12"/>
      <c r="V91" s="12"/>
      <c r="W91" s="12"/>
      <c r="X91" s="12"/>
      <c r="Y91" s="12"/>
      <c r="Z91" s="12"/>
      <c r="AA91" s="12"/>
      <c r="AB91" s="12"/>
      <c r="AC91" s="12"/>
      <c r="AD91" s="12"/>
      <c r="AE91" s="12"/>
      <c r="AF91" s="12"/>
      <c r="AG91" s="12"/>
      <c r="AH91" s="12"/>
      <c r="AI91" s="12"/>
      <c r="AJ91" s="12"/>
      <c r="AK91" s="12"/>
      <c r="AL91" s="12"/>
      <c r="AM91" s="12"/>
      <c r="AN91" s="12"/>
      <c r="AO91" s="12"/>
      <c r="AP91" s="12"/>
      <c r="AQ91" s="12"/>
      <c r="AR91" s="12"/>
      <c r="AS91" s="12"/>
      <c r="AT91" s="12"/>
      <c r="AU91" s="12"/>
      <c r="AV91" s="12"/>
      <c r="AW91" s="12"/>
      <c r="AX91" s="12"/>
      <c r="AY91" s="12"/>
      <c r="AZ91" s="12"/>
      <c r="BA91" s="12"/>
      <c r="BB91" s="12"/>
      <c r="BC91" s="12"/>
      <c r="BD91" s="12"/>
      <c r="BE91" s="12"/>
      <c r="BF91" s="12"/>
      <c r="BG91" s="12"/>
      <c r="BH91" s="12"/>
      <c r="BI91" s="12"/>
      <c r="BJ91" s="12"/>
      <c r="BK91" s="12"/>
      <c r="BL91" s="12"/>
      <c r="BM91" s="12"/>
      <c r="BN91" s="12"/>
      <c r="BO91" s="12"/>
      <c r="BP91" s="12"/>
      <c r="BQ91" s="12"/>
      <c r="BR91" s="12"/>
      <c r="BS91" s="12"/>
      <c r="BT91" s="12"/>
      <c r="BU91" s="12"/>
      <c r="BV91" s="12"/>
      <c r="BW91" s="12"/>
      <c r="BX91" s="12"/>
      <c r="BY91" s="12"/>
      <c r="BZ91" s="12"/>
      <c r="CA91" s="12"/>
      <c r="CB91" s="12"/>
      <c r="CC91" s="12"/>
    </row>
    <row r="92" spans="1:81" ht="15.75" x14ac:dyDescent="0.25">
      <c r="A92" s="20"/>
      <c r="B92" s="29"/>
      <c r="C92" s="29"/>
      <c r="D92" s="29"/>
      <c r="E92" s="29"/>
      <c r="F92" s="26"/>
      <c r="G92" s="13"/>
      <c r="H92" s="20"/>
      <c r="I92" s="22"/>
      <c r="J92" s="22"/>
      <c r="K92" s="22"/>
      <c r="L92" s="22"/>
      <c r="M92" s="24"/>
      <c r="N92" s="22"/>
      <c r="O92" s="20"/>
      <c r="P92" s="12"/>
      <c r="Q92" s="12"/>
      <c r="R92" s="12"/>
      <c r="S92" s="12"/>
      <c r="T92" s="12"/>
      <c r="U92" s="12"/>
      <c r="V92" s="12"/>
      <c r="W92" s="12"/>
      <c r="X92" s="12"/>
      <c r="Y92" s="12"/>
      <c r="Z92" s="12"/>
      <c r="AA92" s="12"/>
      <c r="AB92" s="12"/>
      <c r="AC92" s="12"/>
      <c r="AD92" s="12"/>
      <c r="AE92" s="12"/>
      <c r="AF92" s="12"/>
      <c r="AG92" s="12"/>
      <c r="AH92" s="12"/>
      <c r="AI92" s="12"/>
      <c r="AJ92" s="12"/>
      <c r="AK92" s="12"/>
      <c r="AL92" s="12"/>
      <c r="AM92" s="12"/>
      <c r="AN92" s="12"/>
      <c r="AO92" s="12"/>
      <c r="AP92" s="12"/>
      <c r="AQ92" s="12"/>
      <c r="AR92" s="12"/>
      <c r="AS92" s="12"/>
      <c r="AT92" s="12"/>
      <c r="AU92" s="12"/>
      <c r="AV92" s="12"/>
      <c r="AW92" s="12"/>
      <c r="AX92" s="12"/>
      <c r="AY92" s="12"/>
      <c r="AZ92" s="12"/>
      <c r="BA92" s="12"/>
      <c r="BB92" s="12"/>
      <c r="BC92" s="12"/>
      <c r="BD92" s="12"/>
      <c r="BE92" s="12"/>
      <c r="BF92" s="12"/>
      <c r="BG92" s="12"/>
      <c r="BH92" s="12"/>
      <c r="BI92" s="12"/>
      <c r="BJ92" s="12"/>
      <c r="BK92" s="12"/>
      <c r="BL92" s="12"/>
      <c r="BM92" s="12"/>
      <c r="BN92" s="12"/>
      <c r="BO92" s="12"/>
      <c r="BP92" s="12"/>
      <c r="BQ92" s="12"/>
      <c r="BR92" s="12"/>
      <c r="BS92" s="12"/>
      <c r="BT92" s="12"/>
      <c r="BU92" s="12"/>
      <c r="BV92" s="12"/>
      <c r="BW92" s="12"/>
      <c r="BX92" s="12"/>
      <c r="BY92" s="12"/>
      <c r="BZ92" s="12"/>
      <c r="CA92" s="12"/>
      <c r="CB92" s="12"/>
      <c r="CC92" s="12"/>
    </row>
    <row r="93" spans="1:81" ht="15.75" x14ac:dyDescent="0.25">
      <c r="A93" s="20"/>
      <c r="B93" s="29"/>
      <c r="C93" s="29"/>
      <c r="D93" s="29"/>
      <c r="E93" s="29"/>
      <c r="F93" s="26"/>
      <c r="G93" s="13"/>
      <c r="H93" s="20"/>
      <c r="I93" s="22"/>
      <c r="J93" s="22"/>
      <c r="K93" s="22"/>
      <c r="L93" s="22"/>
      <c r="M93" s="24"/>
      <c r="N93" s="22"/>
      <c r="O93" s="20"/>
      <c r="P93" s="12"/>
      <c r="Q93" s="12"/>
      <c r="R93" s="12"/>
      <c r="S93" s="12"/>
      <c r="T93" s="12"/>
      <c r="U93" s="12"/>
      <c r="V93" s="12"/>
      <c r="W93" s="12"/>
      <c r="X93" s="12"/>
      <c r="Y93" s="12"/>
      <c r="Z93" s="12"/>
      <c r="AA93" s="12"/>
      <c r="AB93" s="12"/>
      <c r="AC93" s="12"/>
      <c r="AD93" s="12"/>
      <c r="AE93" s="12"/>
      <c r="AF93" s="12"/>
      <c r="AG93" s="12"/>
      <c r="AH93" s="12"/>
      <c r="AI93" s="12"/>
      <c r="AJ93" s="12"/>
      <c r="AK93" s="12"/>
      <c r="AL93" s="12"/>
      <c r="AM93" s="12"/>
      <c r="AN93" s="12"/>
      <c r="AO93" s="12"/>
      <c r="AP93" s="12"/>
      <c r="AQ93" s="12"/>
      <c r="AR93" s="12"/>
      <c r="AS93" s="12"/>
      <c r="AT93" s="12"/>
      <c r="AU93" s="12"/>
      <c r="AV93" s="12"/>
      <c r="AW93" s="12"/>
      <c r="AX93" s="12"/>
      <c r="AY93" s="12"/>
      <c r="AZ93" s="12"/>
      <c r="BA93" s="12"/>
      <c r="BB93" s="12"/>
      <c r="BC93" s="12"/>
      <c r="BD93" s="12"/>
      <c r="BE93" s="12"/>
      <c r="BF93" s="12"/>
      <c r="BG93" s="12"/>
      <c r="BH93" s="12"/>
      <c r="BI93" s="12"/>
      <c r="BJ93" s="12"/>
      <c r="BK93" s="12"/>
      <c r="BL93" s="12"/>
      <c r="BM93" s="12"/>
      <c r="BN93" s="12"/>
      <c r="BO93" s="12"/>
      <c r="BP93" s="12"/>
      <c r="BQ93" s="12"/>
      <c r="BR93" s="12"/>
      <c r="BS93" s="12"/>
      <c r="BT93" s="12"/>
      <c r="BU93" s="12"/>
      <c r="BV93" s="12"/>
      <c r="BW93" s="12"/>
      <c r="BX93" s="12"/>
      <c r="BY93" s="12"/>
      <c r="BZ93" s="12"/>
      <c r="CA93" s="12"/>
      <c r="CB93" s="12"/>
      <c r="CC93" s="12"/>
    </row>
    <row r="94" spans="1:81" ht="15.75" x14ac:dyDescent="0.25">
      <c r="A94" s="20"/>
      <c r="B94" s="29"/>
      <c r="C94" s="29"/>
      <c r="D94" s="29"/>
      <c r="E94" s="29"/>
      <c r="F94" s="26"/>
      <c r="G94" s="13"/>
      <c r="H94" s="20"/>
      <c r="I94" s="22"/>
      <c r="J94" s="22"/>
      <c r="K94" s="22"/>
      <c r="L94" s="22"/>
      <c r="M94" s="24"/>
      <c r="N94" s="22"/>
      <c r="O94" s="20"/>
      <c r="P94" s="12"/>
      <c r="Q94" s="12"/>
      <c r="R94" s="12"/>
      <c r="S94" s="12"/>
      <c r="T94" s="12"/>
      <c r="U94" s="12"/>
      <c r="V94" s="12"/>
      <c r="W94" s="12"/>
      <c r="X94" s="12"/>
      <c r="Y94" s="12"/>
      <c r="Z94" s="12"/>
      <c r="AA94" s="12"/>
      <c r="AB94" s="12"/>
      <c r="AC94" s="12"/>
      <c r="AD94" s="12"/>
      <c r="AE94" s="12"/>
      <c r="AF94" s="12"/>
      <c r="AG94" s="12"/>
      <c r="AH94" s="12"/>
      <c r="AI94" s="12"/>
      <c r="AJ94" s="12"/>
      <c r="AK94" s="12"/>
      <c r="AL94" s="12"/>
      <c r="AM94" s="12"/>
      <c r="AN94" s="12"/>
      <c r="AO94" s="12"/>
      <c r="AP94" s="12"/>
      <c r="AQ94" s="12"/>
      <c r="AR94" s="12"/>
      <c r="AS94" s="12"/>
      <c r="AT94" s="12"/>
      <c r="AU94" s="12"/>
      <c r="AV94" s="12"/>
      <c r="AW94" s="12"/>
      <c r="AX94" s="12"/>
      <c r="AY94" s="12"/>
      <c r="AZ94" s="12"/>
      <c r="BA94" s="12"/>
      <c r="BB94" s="12"/>
      <c r="BC94" s="12"/>
      <c r="BD94" s="12"/>
      <c r="BE94" s="12"/>
      <c r="BF94" s="12"/>
      <c r="BG94" s="12"/>
      <c r="BH94" s="12"/>
      <c r="BI94" s="12"/>
      <c r="BJ94" s="12"/>
      <c r="BK94" s="12"/>
      <c r="BL94" s="12"/>
      <c r="BM94" s="12"/>
      <c r="BN94" s="12"/>
      <c r="BO94" s="12"/>
      <c r="BP94" s="12"/>
      <c r="BQ94" s="12"/>
      <c r="BR94" s="12"/>
      <c r="BS94" s="12"/>
      <c r="BT94" s="12"/>
      <c r="BU94" s="12"/>
      <c r="BV94" s="12"/>
      <c r="BW94" s="12"/>
      <c r="BX94" s="12"/>
      <c r="BY94" s="12"/>
      <c r="BZ94" s="12"/>
      <c r="CA94" s="12"/>
      <c r="CB94" s="12"/>
      <c r="CC94" s="12"/>
    </row>
    <row r="95" spans="1:81" ht="15.75" x14ac:dyDescent="0.25">
      <c r="A95" s="20"/>
      <c r="B95" s="29"/>
      <c r="C95" s="29"/>
      <c r="D95" s="29"/>
      <c r="E95" s="29"/>
      <c r="F95" s="26"/>
      <c r="G95" s="13"/>
      <c r="H95" s="20"/>
      <c r="I95" s="22"/>
      <c r="J95" s="22"/>
      <c r="K95" s="22"/>
      <c r="L95" s="22"/>
      <c r="M95" s="24"/>
      <c r="N95" s="22"/>
      <c r="O95" s="20"/>
      <c r="P95" s="12"/>
      <c r="Q95" s="12"/>
      <c r="R95" s="12"/>
      <c r="S95" s="12"/>
      <c r="T95" s="12"/>
      <c r="U95" s="12"/>
      <c r="V95" s="12"/>
      <c r="W95" s="12"/>
      <c r="X95" s="12"/>
      <c r="Y95" s="12"/>
      <c r="Z95" s="12"/>
      <c r="AA95" s="12"/>
      <c r="AB95" s="12"/>
      <c r="AC95" s="12"/>
      <c r="AD95" s="12"/>
      <c r="AE95" s="12"/>
      <c r="AF95" s="12"/>
      <c r="AG95" s="12"/>
      <c r="AH95" s="12"/>
      <c r="AI95" s="12"/>
      <c r="AJ95" s="12"/>
      <c r="AK95" s="12"/>
      <c r="AL95" s="12"/>
      <c r="AM95" s="12"/>
      <c r="AN95" s="12"/>
      <c r="AO95" s="12"/>
      <c r="AP95" s="12"/>
      <c r="AQ95" s="12"/>
      <c r="AR95" s="12"/>
      <c r="AS95" s="12"/>
      <c r="AT95" s="12"/>
      <c r="AU95" s="12"/>
      <c r="AV95" s="12"/>
      <c r="AW95" s="12"/>
      <c r="AX95" s="12"/>
      <c r="AY95" s="12"/>
      <c r="AZ95" s="12"/>
      <c r="BA95" s="12"/>
      <c r="BB95" s="12"/>
      <c r="BC95" s="12"/>
      <c r="BD95" s="12"/>
      <c r="BE95" s="12"/>
      <c r="BF95" s="12"/>
      <c r="BG95" s="12"/>
      <c r="BH95" s="12"/>
      <c r="BI95" s="12"/>
      <c r="BJ95" s="12"/>
      <c r="BK95" s="12"/>
      <c r="BL95" s="12"/>
      <c r="BM95" s="12"/>
      <c r="BN95" s="12"/>
      <c r="BO95" s="12"/>
      <c r="BP95" s="12"/>
      <c r="BQ95" s="12"/>
      <c r="BR95" s="12"/>
      <c r="BS95" s="12"/>
      <c r="BT95" s="12"/>
      <c r="BU95" s="12"/>
      <c r="BV95" s="12"/>
      <c r="BW95" s="12"/>
      <c r="BX95" s="12"/>
      <c r="BY95" s="12"/>
      <c r="BZ95" s="12"/>
      <c r="CA95" s="12"/>
      <c r="CB95" s="12"/>
      <c r="CC95" s="12"/>
    </row>
    <row r="96" spans="1:81" ht="15.75" x14ac:dyDescent="0.25">
      <c r="A96" s="20"/>
      <c r="B96" s="29"/>
      <c r="C96" s="29"/>
      <c r="D96" s="29"/>
      <c r="E96" s="29"/>
      <c r="F96" s="26"/>
      <c r="G96" s="13"/>
      <c r="H96" s="20"/>
      <c r="I96" s="22"/>
      <c r="J96" s="22"/>
      <c r="K96" s="22"/>
      <c r="L96" s="22"/>
      <c r="M96" s="24"/>
      <c r="N96" s="22"/>
      <c r="O96" s="20"/>
      <c r="P96" s="12"/>
      <c r="Q96" s="12"/>
      <c r="R96" s="12"/>
      <c r="S96" s="12"/>
      <c r="T96" s="12"/>
      <c r="U96" s="12"/>
      <c r="V96" s="12"/>
      <c r="W96" s="12"/>
      <c r="X96" s="12"/>
      <c r="Y96" s="12"/>
      <c r="Z96" s="12"/>
      <c r="AA96" s="12"/>
      <c r="AB96" s="12"/>
      <c r="AC96" s="12"/>
      <c r="AD96" s="12"/>
      <c r="AE96" s="12"/>
      <c r="AF96" s="12"/>
      <c r="AG96" s="12"/>
      <c r="AH96" s="12"/>
      <c r="AI96" s="12"/>
      <c r="AJ96" s="12"/>
      <c r="AK96" s="12"/>
      <c r="AL96" s="12"/>
      <c r="AM96" s="12"/>
      <c r="AN96" s="12"/>
      <c r="AO96" s="12"/>
      <c r="AP96" s="12"/>
      <c r="AQ96" s="12"/>
      <c r="AR96" s="12"/>
      <c r="AS96" s="12"/>
      <c r="AT96" s="12"/>
      <c r="AU96" s="12"/>
      <c r="AV96" s="12"/>
      <c r="AW96" s="12"/>
      <c r="AX96" s="12"/>
      <c r="AY96" s="12"/>
      <c r="AZ96" s="12"/>
      <c r="BA96" s="12"/>
      <c r="BB96" s="12"/>
      <c r="BC96" s="12"/>
      <c r="BD96" s="12"/>
      <c r="BE96" s="12"/>
      <c r="BF96" s="12"/>
      <c r="BG96" s="12"/>
      <c r="BH96" s="12"/>
      <c r="BI96" s="12"/>
      <c r="BJ96" s="12"/>
      <c r="BK96" s="12"/>
      <c r="BL96" s="12"/>
      <c r="BM96" s="12"/>
      <c r="BN96" s="12"/>
      <c r="BO96" s="12"/>
      <c r="BP96" s="12"/>
      <c r="BQ96" s="12"/>
      <c r="BR96" s="12"/>
      <c r="BS96" s="12"/>
      <c r="BT96" s="12"/>
      <c r="BU96" s="12"/>
      <c r="BV96" s="12"/>
      <c r="BW96" s="12"/>
      <c r="BX96" s="12"/>
      <c r="BY96" s="12"/>
      <c r="BZ96" s="12"/>
      <c r="CA96" s="12"/>
      <c r="CB96" s="12"/>
      <c r="CC96" s="12"/>
    </row>
    <row r="97" spans="1:81" ht="15.75" x14ac:dyDescent="0.25">
      <c r="A97" s="20"/>
      <c r="B97" s="29"/>
      <c r="C97" s="29"/>
      <c r="D97" s="29"/>
      <c r="E97" s="29"/>
      <c r="F97" s="26"/>
      <c r="G97" s="13"/>
      <c r="H97" s="20"/>
      <c r="I97" s="22"/>
      <c r="J97" s="22"/>
      <c r="K97" s="22"/>
      <c r="L97" s="22"/>
      <c r="M97" s="24"/>
      <c r="N97" s="22"/>
      <c r="O97" s="20"/>
      <c r="P97" s="12"/>
      <c r="Q97" s="12"/>
      <c r="R97" s="12"/>
      <c r="S97" s="12"/>
      <c r="T97" s="12"/>
      <c r="U97" s="12"/>
      <c r="V97" s="12"/>
      <c r="W97" s="12"/>
      <c r="X97" s="12"/>
      <c r="Y97" s="12"/>
      <c r="Z97" s="12"/>
      <c r="AA97" s="12"/>
      <c r="AB97" s="12"/>
      <c r="AC97" s="12"/>
      <c r="AD97" s="12"/>
      <c r="AE97" s="12"/>
      <c r="AF97" s="12"/>
      <c r="AG97" s="12"/>
      <c r="AH97" s="12"/>
      <c r="AI97" s="12"/>
      <c r="AJ97" s="12"/>
      <c r="AK97" s="12"/>
      <c r="AL97" s="12"/>
      <c r="AM97" s="12"/>
      <c r="AN97" s="12"/>
      <c r="AO97" s="12"/>
      <c r="AP97" s="12"/>
      <c r="AQ97" s="12"/>
      <c r="AR97" s="12"/>
      <c r="AS97" s="12"/>
      <c r="AT97" s="12"/>
      <c r="AU97" s="12"/>
      <c r="AV97" s="12"/>
      <c r="AW97" s="12"/>
      <c r="AX97" s="12"/>
      <c r="AY97" s="12"/>
      <c r="AZ97" s="12"/>
      <c r="BA97" s="12"/>
      <c r="BB97" s="12"/>
      <c r="BC97" s="12"/>
      <c r="BD97" s="12"/>
      <c r="BE97" s="12"/>
      <c r="BF97" s="12"/>
      <c r="BG97" s="12"/>
      <c r="BH97" s="12"/>
      <c r="BI97" s="12"/>
      <c r="BJ97" s="12"/>
      <c r="BK97" s="12"/>
      <c r="BL97" s="12"/>
      <c r="BM97" s="12"/>
      <c r="BN97" s="12"/>
      <c r="BO97" s="12"/>
      <c r="BP97" s="12"/>
      <c r="BQ97" s="12"/>
      <c r="BR97" s="12"/>
      <c r="BS97" s="12"/>
      <c r="BT97" s="12"/>
      <c r="BU97" s="12"/>
      <c r="BV97" s="12"/>
      <c r="BW97" s="12"/>
      <c r="BX97" s="12"/>
      <c r="BY97" s="12"/>
      <c r="BZ97" s="12"/>
      <c r="CA97" s="12"/>
      <c r="CB97" s="12"/>
      <c r="CC97" s="12"/>
    </row>
    <row r="98" spans="1:81" ht="15.75" x14ac:dyDescent="0.25">
      <c r="A98" s="20"/>
      <c r="B98" s="29"/>
      <c r="C98" s="29"/>
      <c r="D98" s="29"/>
      <c r="E98" s="29"/>
      <c r="F98" s="26"/>
      <c r="G98" s="13"/>
      <c r="H98" s="20"/>
      <c r="I98" s="22"/>
      <c r="J98" s="22"/>
      <c r="K98" s="22"/>
      <c r="L98" s="22"/>
      <c r="M98" s="24"/>
      <c r="N98" s="22"/>
      <c r="O98" s="20"/>
      <c r="P98" s="12"/>
      <c r="Q98" s="12"/>
      <c r="R98" s="12"/>
      <c r="S98" s="12"/>
      <c r="T98" s="12"/>
      <c r="U98" s="12"/>
      <c r="V98" s="12"/>
      <c r="W98" s="12"/>
      <c r="X98" s="12"/>
      <c r="Y98" s="12"/>
      <c r="Z98" s="12"/>
      <c r="AA98" s="12"/>
      <c r="AB98" s="12"/>
      <c r="AC98" s="12"/>
      <c r="AD98" s="12"/>
      <c r="AE98" s="12"/>
      <c r="AF98" s="12"/>
      <c r="AG98" s="12"/>
      <c r="AH98" s="12"/>
      <c r="AI98" s="12"/>
      <c r="AJ98" s="12"/>
      <c r="AK98" s="12"/>
      <c r="AL98" s="12"/>
      <c r="AM98" s="12"/>
      <c r="AN98" s="12"/>
      <c r="AO98" s="12"/>
      <c r="AP98" s="12"/>
      <c r="AQ98" s="12"/>
      <c r="AR98" s="12"/>
      <c r="AS98" s="12"/>
      <c r="AT98" s="12"/>
      <c r="AU98" s="12"/>
      <c r="AV98" s="12"/>
      <c r="AW98" s="12"/>
      <c r="AX98" s="12"/>
      <c r="AY98" s="12"/>
      <c r="AZ98" s="12"/>
      <c r="BA98" s="12"/>
      <c r="BB98" s="12"/>
      <c r="BC98" s="12"/>
      <c r="BD98" s="12"/>
      <c r="BE98" s="12"/>
      <c r="BF98" s="12"/>
      <c r="BG98" s="12"/>
      <c r="BH98" s="12"/>
      <c r="BI98" s="12"/>
      <c r="BJ98" s="12"/>
      <c r="BK98" s="12"/>
      <c r="BL98" s="12"/>
      <c r="BM98" s="12"/>
      <c r="BN98" s="12"/>
      <c r="BO98" s="12"/>
      <c r="BP98" s="12"/>
      <c r="BQ98" s="12"/>
      <c r="BR98" s="12"/>
      <c r="BS98" s="12"/>
      <c r="BT98" s="12"/>
      <c r="BU98" s="12"/>
      <c r="BV98" s="12"/>
      <c r="BW98" s="12"/>
      <c r="BX98" s="12"/>
      <c r="BY98" s="12"/>
      <c r="BZ98" s="12"/>
      <c r="CA98" s="12"/>
      <c r="CB98" s="12"/>
      <c r="CC98" s="12"/>
    </row>
    <row r="99" spans="1:81" ht="15.75" x14ac:dyDescent="0.25">
      <c r="A99" s="20"/>
      <c r="B99" s="29"/>
      <c r="C99" s="29"/>
      <c r="D99" s="29"/>
      <c r="E99" s="29"/>
      <c r="F99" s="26"/>
      <c r="G99" s="13"/>
      <c r="H99" s="20"/>
      <c r="I99" s="22"/>
      <c r="J99" s="22"/>
      <c r="K99" s="22"/>
      <c r="L99" s="22"/>
      <c r="M99" s="24"/>
      <c r="N99" s="22"/>
      <c r="O99" s="20"/>
      <c r="P99" s="12"/>
      <c r="Q99" s="12"/>
      <c r="R99" s="12"/>
      <c r="S99" s="12"/>
      <c r="T99" s="12"/>
      <c r="U99" s="12"/>
      <c r="V99" s="12"/>
      <c r="W99" s="12"/>
      <c r="X99" s="12"/>
      <c r="Y99" s="12"/>
      <c r="Z99" s="12"/>
      <c r="AA99" s="12"/>
      <c r="AB99" s="12"/>
      <c r="AC99" s="12"/>
      <c r="AD99" s="12"/>
      <c r="AE99" s="12"/>
      <c r="AF99" s="12"/>
      <c r="AG99" s="12"/>
      <c r="AH99" s="12"/>
      <c r="AI99" s="12"/>
      <c r="AJ99" s="12"/>
      <c r="AK99" s="12"/>
      <c r="AL99" s="12"/>
      <c r="AM99" s="12"/>
      <c r="AN99" s="12"/>
      <c r="AO99" s="12"/>
      <c r="AP99" s="12"/>
      <c r="AQ99" s="12"/>
      <c r="AR99" s="12"/>
      <c r="AS99" s="12"/>
      <c r="AT99" s="12"/>
      <c r="AU99" s="12"/>
      <c r="AV99" s="12"/>
      <c r="AW99" s="12"/>
      <c r="AX99" s="12"/>
      <c r="AY99" s="12"/>
      <c r="AZ99" s="12"/>
      <c r="BA99" s="12"/>
      <c r="BB99" s="12"/>
      <c r="BC99" s="12"/>
      <c r="BD99" s="12"/>
      <c r="BE99" s="12"/>
      <c r="BF99" s="12"/>
      <c r="BG99" s="12"/>
      <c r="BH99" s="12"/>
      <c r="BI99" s="12"/>
      <c r="BJ99" s="12"/>
      <c r="BK99" s="12"/>
      <c r="BL99" s="12"/>
      <c r="BM99" s="12"/>
      <c r="BN99" s="12"/>
      <c r="BO99" s="12"/>
      <c r="BP99" s="12"/>
      <c r="BQ99" s="12"/>
      <c r="BR99" s="12"/>
      <c r="BS99" s="12"/>
      <c r="BT99" s="12"/>
      <c r="BU99" s="12"/>
      <c r="BV99" s="12"/>
      <c r="BW99" s="12"/>
      <c r="BX99" s="12"/>
      <c r="BY99" s="12"/>
      <c r="BZ99" s="12"/>
      <c r="CA99" s="12"/>
      <c r="CB99" s="12"/>
      <c r="CC99" s="12"/>
    </row>
    <row r="100" spans="1:81" ht="15.75" x14ac:dyDescent="0.25">
      <c r="A100" s="20"/>
      <c r="B100" s="29"/>
      <c r="C100" s="29"/>
      <c r="D100" s="29"/>
      <c r="E100" s="29"/>
      <c r="F100" s="26"/>
      <c r="G100" s="13"/>
      <c r="H100" s="20"/>
      <c r="I100" s="22"/>
      <c r="J100" s="22"/>
      <c r="K100" s="22"/>
      <c r="L100" s="22"/>
      <c r="M100" s="24"/>
      <c r="N100" s="22"/>
      <c r="O100" s="20"/>
      <c r="P100" s="12"/>
      <c r="Q100" s="12"/>
      <c r="R100" s="12"/>
      <c r="S100" s="12"/>
      <c r="T100" s="12"/>
      <c r="U100" s="12"/>
      <c r="V100" s="12"/>
      <c r="W100" s="12"/>
      <c r="X100" s="12"/>
      <c r="Y100" s="12"/>
      <c r="Z100" s="12"/>
      <c r="AA100" s="12"/>
      <c r="AB100" s="12"/>
      <c r="AC100" s="12"/>
      <c r="AD100" s="12"/>
      <c r="AE100" s="12"/>
      <c r="AF100" s="12"/>
      <c r="AG100" s="12"/>
      <c r="AH100" s="12"/>
      <c r="AI100" s="12"/>
      <c r="AJ100" s="12"/>
      <c r="AK100" s="12"/>
      <c r="AL100" s="12"/>
      <c r="AM100" s="12"/>
      <c r="AN100" s="12"/>
      <c r="AO100" s="12"/>
      <c r="AP100" s="12"/>
      <c r="AQ100" s="12"/>
      <c r="AR100" s="12"/>
      <c r="AS100" s="12"/>
      <c r="AT100" s="12"/>
      <c r="AU100" s="12"/>
      <c r="AV100" s="12"/>
      <c r="AW100" s="12"/>
      <c r="AX100" s="12"/>
      <c r="AY100" s="12"/>
      <c r="AZ100" s="12"/>
      <c r="BA100" s="12"/>
      <c r="BB100" s="12"/>
      <c r="BC100" s="12"/>
      <c r="BD100" s="12"/>
      <c r="BE100" s="12"/>
      <c r="BF100" s="12"/>
      <c r="BG100" s="12"/>
      <c r="BH100" s="12"/>
      <c r="BI100" s="12"/>
      <c r="BJ100" s="12"/>
      <c r="BK100" s="12"/>
      <c r="BL100" s="12"/>
      <c r="BM100" s="12"/>
      <c r="BN100" s="12"/>
      <c r="BO100" s="12"/>
      <c r="BP100" s="12"/>
      <c r="BQ100" s="12"/>
      <c r="BR100" s="12"/>
      <c r="BS100" s="12"/>
      <c r="BT100" s="12"/>
      <c r="BU100" s="12"/>
      <c r="BV100" s="12"/>
      <c r="BW100" s="12"/>
      <c r="BX100" s="12"/>
      <c r="BY100" s="12"/>
      <c r="BZ100" s="12"/>
      <c r="CA100" s="12"/>
      <c r="CB100" s="12"/>
      <c r="CC100" s="12"/>
    </row>
    <row r="101" spans="1:81" ht="15.75" x14ac:dyDescent="0.25">
      <c r="A101" s="20"/>
      <c r="B101" s="29"/>
      <c r="C101" s="29"/>
      <c r="D101" s="29"/>
      <c r="E101" s="29"/>
      <c r="F101" s="26"/>
      <c r="G101" s="13"/>
      <c r="H101" s="20"/>
      <c r="I101" s="22"/>
      <c r="J101" s="22"/>
      <c r="K101" s="22"/>
      <c r="L101" s="22"/>
      <c r="M101" s="24"/>
      <c r="N101" s="22"/>
      <c r="O101" s="20"/>
      <c r="P101" s="12"/>
      <c r="Q101" s="12"/>
      <c r="R101" s="12"/>
      <c r="S101" s="12"/>
      <c r="T101" s="12"/>
      <c r="U101" s="12"/>
      <c r="V101" s="12"/>
      <c r="W101" s="12"/>
      <c r="X101" s="12"/>
      <c r="Y101" s="12"/>
      <c r="Z101" s="12"/>
      <c r="AA101" s="12"/>
      <c r="AB101" s="12"/>
      <c r="AC101" s="12"/>
      <c r="AD101" s="12"/>
      <c r="AE101" s="12"/>
      <c r="AF101" s="12"/>
      <c r="AG101" s="12"/>
      <c r="AH101" s="12"/>
      <c r="AI101" s="12"/>
      <c r="AJ101" s="12"/>
      <c r="AK101" s="12"/>
      <c r="AL101" s="12"/>
      <c r="AM101" s="12"/>
      <c r="AN101" s="12"/>
      <c r="AO101" s="12"/>
      <c r="AP101" s="12"/>
      <c r="AQ101" s="12"/>
      <c r="AR101" s="12"/>
      <c r="AS101" s="12"/>
      <c r="AT101" s="12"/>
      <c r="AU101" s="12"/>
      <c r="AV101" s="12"/>
      <c r="AW101" s="12"/>
      <c r="AX101" s="12"/>
      <c r="AY101" s="12"/>
      <c r="AZ101" s="12"/>
      <c r="BA101" s="12"/>
      <c r="BB101" s="12"/>
      <c r="BC101" s="12"/>
      <c r="BD101" s="12"/>
      <c r="BE101" s="12"/>
      <c r="BF101" s="12"/>
      <c r="BG101" s="12"/>
      <c r="BH101" s="12"/>
      <c r="BI101" s="12"/>
      <c r="BJ101" s="12"/>
      <c r="BK101" s="12"/>
      <c r="BL101" s="12"/>
      <c r="BM101" s="12"/>
      <c r="BN101" s="12"/>
      <c r="BO101" s="12"/>
      <c r="BP101" s="12"/>
      <c r="BQ101" s="12"/>
      <c r="BR101" s="12"/>
      <c r="BS101" s="12"/>
      <c r="BT101" s="12"/>
      <c r="BU101" s="12"/>
      <c r="BV101" s="12"/>
      <c r="BW101" s="12"/>
      <c r="BX101" s="12"/>
      <c r="BY101" s="12"/>
      <c r="BZ101" s="12"/>
      <c r="CA101" s="12"/>
      <c r="CB101" s="12"/>
      <c r="CC101" s="12"/>
    </row>
    <row r="102" spans="1:81" ht="15.75" x14ac:dyDescent="0.25">
      <c r="A102" s="20"/>
      <c r="B102" s="29"/>
      <c r="C102" s="29"/>
      <c r="D102" s="29"/>
      <c r="E102" s="29"/>
      <c r="F102" s="26"/>
      <c r="G102" s="13"/>
      <c r="H102" s="20"/>
      <c r="I102" s="22"/>
      <c r="J102" s="22"/>
      <c r="K102" s="22"/>
      <c r="L102" s="22"/>
      <c r="M102" s="24"/>
      <c r="N102" s="22"/>
      <c r="O102" s="20"/>
      <c r="P102" s="12"/>
      <c r="Q102" s="12"/>
      <c r="R102" s="12"/>
      <c r="S102" s="12"/>
      <c r="T102" s="12"/>
      <c r="U102" s="12"/>
      <c r="V102" s="12"/>
      <c r="W102" s="12"/>
      <c r="X102" s="12"/>
      <c r="Y102" s="12"/>
      <c r="Z102" s="12"/>
      <c r="AA102" s="12"/>
      <c r="AB102" s="12"/>
      <c r="AC102" s="12"/>
      <c r="AD102" s="12"/>
      <c r="AE102" s="12"/>
      <c r="AF102" s="12"/>
      <c r="AG102" s="12"/>
      <c r="AH102" s="12"/>
      <c r="AI102" s="12"/>
      <c r="AJ102" s="12"/>
      <c r="AK102" s="12"/>
      <c r="AL102" s="12"/>
      <c r="AM102" s="12"/>
      <c r="AN102" s="12"/>
      <c r="AO102" s="12"/>
      <c r="AP102" s="12"/>
      <c r="AQ102" s="12"/>
      <c r="AR102" s="12"/>
      <c r="AS102" s="12"/>
      <c r="AT102" s="12"/>
      <c r="AU102" s="12"/>
      <c r="AV102" s="12"/>
      <c r="AW102" s="12"/>
      <c r="AX102" s="12"/>
      <c r="AY102" s="12"/>
      <c r="AZ102" s="12"/>
      <c r="BA102" s="12"/>
      <c r="BB102" s="12"/>
      <c r="BC102" s="12"/>
      <c r="BD102" s="12"/>
      <c r="BE102" s="12"/>
      <c r="BF102" s="12"/>
      <c r="BG102" s="12"/>
      <c r="BH102" s="12"/>
      <c r="BI102" s="12"/>
      <c r="BJ102" s="12"/>
      <c r="BK102" s="12"/>
      <c r="BL102" s="12"/>
      <c r="BM102" s="12"/>
      <c r="BN102" s="12"/>
      <c r="BO102" s="12"/>
      <c r="BP102" s="12"/>
      <c r="BQ102" s="12"/>
      <c r="BR102" s="12"/>
      <c r="BS102" s="12"/>
      <c r="BT102" s="12"/>
      <c r="BU102" s="12"/>
      <c r="BV102" s="12"/>
      <c r="BW102" s="12"/>
      <c r="BX102" s="12"/>
      <c r="BY102" s="12"/>
      <c r="BZ102" s="12"/>
      <c r="CA102" s="12"/>
      <c r="CB102" s="12"/>
      <c r="CC102" s="12"/>
    </row>
    <row r="103" spans="1:81" ht="15.75" x14ac:dyDescent="0.25">
      <c r="A103" s="20"/>
      <c r="B103" s="29"/>
      <c r="C103" s="29"/>
      <c r="D103" s="29"/>
      <c r="E103" s="29"/>
      <c r="F103" s="26"/>
      <c r="G103" s="13"/>
      <c r="H103" s="20"/>
      <c r="I103" s="22"/>
      <c r="J103" s="22"/>
      <c r="K103" s="22"/>
      <c r="L103" s="22"/>
      <c r="M103" s="24"/>
      <c r="N103" s="22"/>
      <c r="O103" s="20"/>
      <c r="P103" s="12"/>
      <c r="Q103" s="12"/>
      <c r="R103" s="12"/>
      <c r="S103" s="12"/>
      <c r="T103" s="12"/>
      <c r="U103" s="12"/>
      <c r="V103" s="12"/>
      <c r="W103" s="12"/>
      <c r="X103" s="12"/>
      <c r="Y103" s="12"/>
      <c r="Z103" s="12"/>
      <c r="AA103" s="12"/>
      <c r="AB103" s="12"/>
      <c r="AC103" s="12"/>
      <c r="AD103" s="12"/>
      <c r="AE103" s="12"/>
      <c r="AF103" s="12"/>
      <c r="AG103" s="12"/>
      <c r="AH103" s="12"/>
      <c r="AI103" s="12"/>
      <c r="AJ103" s="12"/>
      <c r="AK103" s="12"/>
      <c r="AL103" s="12"/>
      <c r="AM103" s="12"/>
      <c r="AN103" s="12"/>
      <c r="AO103" s="12"/>
      <c r="AP103" s="12"/>
      <c r="AQ103" s="12"/>
      <c r="AR103" s="12"/>
      <c r="AS103" s="12"/>
      <c r="AT103" s="12"/>
      <c r="AU103" s="12"/>
      <c r="AV103" s="12"/>
      <c r="AW103" s="12"/>
      <c r="AX103" s="12"/>
      <c r="AY103" s="12"/>
      <c r="AZ103" s="12"/>
      <c r="BA103" s="12"/>
      <c r="BB103" s="12"/>
      <c r="BC103" s="12"/>
      <c r="BD103" s="12"/>
      <c r="BE103" s="12"/>
      <c r="BF103" s="12"/>
      <c r="BG103" s="12"/>
      <c r="BH103" s="12"/>
      <c r="BI103" s="12"/>
      <c r="BJ103" s="12"/>
      <c r="BK103" s="12"/>
      <c r="BL103" s="12"/>
      <c r="BM103" s="12"/>
      <c r="BN103" s="12"/>
      <c r="BO103" s="12"/>
      <c r="BP103" s="12"/>
      <c r="BQ103" s="12"/>
      <c r="BR103" s="12"/>
      <c r="BS103" s="12"/>
      <c r="BT103" s="12"/>
      <c r="BU103" s="12"/>
      <c r="BV103" s="12"/>
      <c r="BW103" s="12"/>
      <c r="BX103" s="12"/>
      <c r="BY103" s="12"/>
      <c r="BZ103" s="12"/>
      <c r="CA103" s="12"/>
      <c r="CB103" s="12"/>
      <c r="CC103" s="12"/>
    </row>
    <row r="104" spans="1:81" ht="15.75" x14ac:dyDescent="0.25">
      <c r="A104" s="20"/>
      <c r="B104" s="29"/>
      <c r="C104" s="29"/>
      <c r="D104" s="29"/>
      <c r="E104" s="29"/>
      <c r="F104" s="26"/>
      <c r="G104" s="13"/>
      <c r="H104" s="20"/>
      <c r="I104" s="22"/>
      <c r="J104" s="22"/>
      <c r="K104" s="22"/>
      <c r="L104" s="22"/>
      <c r="M104" s="24"/>
      <c r="N104" s="22"/>
      <c r="O104" s="20"/>
      <c r="P104" s="12"/>
      <c r="Q104" s="12"/>
      <c r="R104" s="12"/>
      <c r="S104" s="12"/>
      <c r="T104" s="12"/>
      <c r="U104" s="12"/>
      <c r="V104" s="12"/>
      <c r="W104" s="12"/>
      <c r="X104" s="12"/>
      <c r="Y104" s="12"/>
      <c r="Z104" s="12"/>
      <c r="AA104" s="12"/>
      <c r="AB104" s="12"/>
      <c r="AC104" s="12"/>
      <c r="AD104" s="12"/>
      <c r="AE104" s="12"/>
      <c r="AF104" s="12"/>
      <c r="AG104" s="12"/>
      <c r="AH104" s="12"/>
      <c r="AI104" s="12"/>
      <c r="AJ104" s="12"/>
      <c r="AK104" s="12"/>
      <c r="AL104" s="12"/>
      <c r="AM104" s="12"/>
      <c r="AN104" s="12"/>
      <c r="AO104" s="12"/>
      <c r="AP104" s="12"/>
      <c r="AQ104" s="12"/>
      <c r="AR104" s="12"/>
      <c r="AS104" s="12"/>
      <c r="AT104" s="12"/>
      <c r="AU104" s="12"/>
      <c r="AV104" s="12"/>
      <c r="AW104" s="12"/>
      <c r="AX104" s="12"/>
      <c r="AY104" s="12"/>
      <c r="AZ104" s="12"/>
      <c r="BA104" s="12"/>
      <c r="BB104" s="12"/>
      <c r="BC104" s="12"/>
      <c r="BD104" s="12"/>
      <c r="BE104" s="12"/>
      <c r="BF104" s="12"/>
      <c r="BG104" s="12"/>
      <c r="BH104" s="12"/>
      <c r="BI104" s="12"/>
      <c r="BJ104" s="12"/>
      <c r="BK104" s="12"/>
      <c r="BL104" s="12"/>
      <c r="BM104" s="12"/>
      <c r="BN104" s="12"/>
      <c r="BO104" s="12"/>
      <c r="BP104" s="12"/>
      <c r="BQ104" s="12"/>
      <c r="BR104" s="12"/>
      <c r="BS104" s="12"/>
      <c r="BT104" s="12"/>
      <c r="BU104" s="12"/>
      <c r="BV104" s="12"/>
      <c r="BW104" s="12"/>
      <c r="BX104" s="12"/>
      <c r="BY104" s="12"/>
      <c r="BZ104" s="12"/>
      <c r="CA104" s="12"/>
      <c r="CB104" s="12"/>
      <c r="CC104" s="12"/>
    </row>
    <row r="105" spans="1:81" ht="15.75" x14ac:dyDescent="0.25">
      <c r="A105" s="20"/>
      <c r="B105" s="29"/>
      <c r="C105" s="29"/>
      <c r="D105" s="29"/>
      <c r="E105" s="29"/>
      <c r="F105" s="26"/>
      <c r="G105" s="13"/>
      <c r="H105" s="20"/>
      <c r="I105" s="22"/>
      <c r="J105" s="22"/>
      <c r="K105" s="22"/>
      <c r="L105" s="22"/>
      <c r="M105" s="24"/>
      <c r="N105" s="22"/>
      <c r="O105" s="20"/>
      <c r="P105" s="12"/>
      <c r="Q105" s="12"/>
      <c r="R105" s="12"/>
      <c r="S105" s="12"/>
      <c r="T105" s="12"/>
      <c r="U105" s="12"/>
      <c r="V105" s="12"/>
      <c r="W105" s="12"/>
      <c r="X105" s="12"/>
      <c r="Y105" s="12"/>
      <c r="Z105" s="12"/>
      <c r="AA105" s="12"/>
      <c r="AB105" s="12"/>
      <c r="AC105" s="12"/>
      <c r="AD105" s="12"/>
      <c r="AE105" s="12"/>
      <c r="AF105" s="12"/>
      <c r="AG105" s="12"/>
      <c r="AH105" s="12"/>
      <c r="AI105" s="12"/>
      <c r="AJ105" s="12"/>
      <c r="AK105" s="12"/>
      <c r="AL105" s="12"/>
      <c r="AM105" s="12"/>
      <c r="AN105" s="12"/>
      <c r="AO105" s="12"/>
      <c r="AP105" s="12"/>
      <c r="AQ105" s="12"/>
      <c r="AR105" s="12"/>
      <c r="AS105" s="12"/>
      <c r="AT105" s="12"/>
      <c r="AU105" s="12"/>
      <c r="AV105" s="12"/>
      <c r="AW105" s="12"/>
      <c r="AX105" s="12"/>
      <c r="AY105" s="12"/>
      <c r="AZ105" s="12"/>
      <c r="BA105" s="12"/>
      <c r="BB105" s="12"/>
      <c r="BC105" s="12"/>
      <c r="BD105" s="12"/>
      <c r="BE105" s="12"/>
      <c r="BF105" s="12"/>
      <c r="BG105" s="12"/>
      <c r="BH105" s="12"/>
      <c r="BI105" s="12"/>
      <c r="BJ105" s="12"/>
      <c r="BK105" s="12"/>
      <c r="BL105" s="12"/>
      <c r="BM105" s="12"/>
      <c r="BN105" s="12"/>
      <c r="BO105" s="12"/>
      <c r="BP105" s="12"/>
      <c r="BQ105" s="12"/>
      <c r="BR105" s="12"/>
      <c r="BS105" s="12"/>
      <c r="BT105" s="12"/>
      <c r="BU105" s="12"/>
      <c r="BV105" s="12"/>
      <c r="BW105" s="12"/>
      <c r="BX105" s="12"/>
      <c r="BY105" s="12"/>
      <c r="BZ105" s="12"/>
      <c r="CA105" s="12"/>
      <c r="CB105" s="12"/>
      <c r="CC105" s="12"/>
    </row>
    <row r="106" spans="1:81" ht="15.75" x14ac:dyDescent="0.25">
      <c r="A106" s="20"/>
      <c r="B106" s="29"/>
      <c r="C106" s="29"/>
      <c r="D106" s="29"/>
      <c r="E106" s="29"/>
      <c r="F106" s="26"/>
      <c r="G106" s="13"/>
      <c r="H106" s="20"/>
      <c r="I106" s="22"/>
      <c r="J106" s="22"/>
      <c r="K106" s="22"/>
      <c r="L106" s="22"/>
      <c r="M106" s="24"/>
      <c r="N106" s="22"/>
      <c r="O106" s="20"/>
      <c r="P106" s="12"/>
      <c r="Q106" s="12"/>
      <c r="R106" s="12"/>
      <c r="S106" s="12"/>
      <c r="T106" s="12"/>
      <c r="U106" s="12"/>
      <c r="V106" s="12"/>
      <c r="W106" s="12"/>
      <c r="X106" s="12"/>
      <c r="Y106" s="12"/>
      <c r="Z106" s="12"/>
      <c r="AA106" s="12"/>
      <c r="AB106" s="12"/>
      <c r="AC106" s="12"/>
      <c r="AD106" s="12"/>
      <c r="AE106" s="12"/>
      <c r="AF106" s="12"/>
      <c r="AG106" s="12"/>
      <c r="AH106" s="12"/>
      <c r="AI106" s="12"/>
      <c r="AJ106" s="12"/>
      <c r="AK106" s="12"/>
      <c r="AL106" s="12"/>
      <c r="AM106" s="12"/>
      <c r="AN106" s="12"/>
      <c r="AO106" s="12"/>
      <c r="AP106" s="12"/>
      <c r="AQ106" s="12"/>
      <c r="AR106" s="12"/>
      <c r="AS106" s="12"/>
      <c r="AT106" s="12"/>
      <c r="AU106" s="12"/>
      <c r="AV106" s="12"/>
      <c r="AW106" s="12"/>
      <c r="AX106" s="12"/>
      <c r="AY106" s="12"/>
      <c r="AZ106" s="12"/>
      <c r="BA106" s="12"/>
      <c r="BB106" s="12"/>
      <c r="BC106" s="12"/>
      <c r="BD106" s="12"/>
      <c r="BE106" s="12"/>
      <c r="BF106" s="12"/>
      <c r="BG106" s="12"/>
      <c r="BH106" s="12"/>
      <c r="BI106" s="12"/>
      <c r="BJ106" s="12"/>
      <c r="BK106" s="12"/>
      <c r="BL106" s="12"/>
      <c r="BM106" s="12"/>
      <c r="BN106" s="12"/>
      <c r="BO106" s="12"/>
      <c r="BP106" s="12"/>
      <c r="BQ106" s="12"/>
      <c r="BR106" s="12"/>
      <c r="BS106" s="12"/>
      <c r="BT106" s="12"/>
      <c r="BU106" s="12"/>
      <c r="BV106" s="12"/>
      <c r="BW106" s="12"/>
      <c r="BX106" s="12"/>
      <c r="BY106" s="12"/>
      <c r="BZ106" s="12"/>
      <c r="CA106" s="12"/>
      <c r="CB106" s="12"/>
      <c r="CC106" s="12"/>
    </row>
    <row r="107" spans="1:81" ht="15.75" x14ac:dyDescent="0.25">
      <c r="A107" s="20"/>
      <c r="B107" s="29"/>
      <c r="C107" s="29"/>
      <c r="D107" s="29"/>
      <c r="E107" s="29"/>
      <c r="F107" s="26"/>
      <c r="G107" s="13"/>
      <c r="H107" s="20"/>
      <c r="I107" s="22"/>
      <c r="J107" s="22"/>
      <c r="K107" s="22"/>
      <c r="L107" s="22"/>
      <c r="M107" s="24"/>
      <c r="N107" s="22"/>
      <c r="O107" s="20"/>
      <c r="P107" s="12"/>
      <c r="Q107" s="12"/>
      <c r="R107" s="12"/>
      <c r="S107" s="12"/>
      <c r="T107" s="12"/>
      <c r="U107" s="12"/>
      <c r="V107" s="12"/>
      <c r="W107" s="12"/>
      <c r="X107" s="12"/>
      <c r="Y107" s="12"/>
      <c r="Z107" s="12"/>
      <c r="AA107" s="12"/>
      <c r="AB107" s="12"/>
      <c r="AC107" s="12"/>
      <c r="AD107" s="12"/>
      <c r="AE107" s="12"/>
      <c r="AF107" s="12"/>
      <c r="AG107" s="12"/>
      <c r="AH107" s="12"/>
      <c r="AI107" s="12"/>
      <c r="AJ107" s="12"/>
      <c r="AK107" s="12"/>
      <c r="AL107" s="12"/>
      <c r="AM107" s="12"/>
      <c r="AN107" s="12"/>
      <c r="AO107" s="12"/>
      <c r="AP107" s="12"/>
      <c r="AQ107" s="12"/>
      <c r="AR107" s="12"/>
      <c r="AS107" s="12"/>
      <c r="AT107" s="12"/>
      <c r="AU107" s="12"/>
      <c r="AV107" s="12"/>
      <c r="AW107" s="12"/>
      <c r="AX107" s="12"/>
      <c r="AY107" s="12"/>
      <c r="AZ107" s="12"/>
      <c r="BA107" s="12"/>
      <c r="BB107" s="12"/>
      <c r="BC107" s="12"/>
      <c r="BD107" s="12"/>
      <c r="BE107" s="12"/>
      <c r="BF107" s="12"/>
      <c r="BG107" s="12"/>
      <c r="BH107" s="12"/>
      <c r="BI107" s="12"/>
      <c r="BJ107" s="12"/>
      <c r="BK107" s="12"/>
      <c r="BL107" s="12"/>
      <c r="BM107" s="12"/>
      <c r="BN107" s="12"/>
      <c r="BO107" s="12"/>
      <c r="BP107" s="12"/>
      <c r="BQ107" s="12"/>
      <c r="BR107" s="12"/>
      <c r="BS107" s="12"/>
      <c r="BT107" s="12"/>
      <c r="BU107" s="12"/>
      <c r="BV107" s="12"/>
      <c r="BW107" s="12"/>
      <c r="BX107" s="12"/>
      <c r="BY107" s="12"/>
      <c r="BZ107" s="12"/>
      <c r="CA107" s="12"/>
      <c r="CB107" s="12"/>
      <c r="CC107" s="12"/>
    </row>
    <row r="108" spans="1:81" ht="15.75" x14ac:dyDescent="0.25">
      <c r="A108" s="20"/>
      <c r="B108" s="29"/>
      <c r="C108" s="29"/>
      <c r="D108" s="29"/>
      <c r="E108" s="29"/>
      <c r="F108" s="26"/>
      <c r="G108" s="13"/>
      <c r="H108" s="20"/>
      <c r="I108" s="22"/>
      <c r="J108" s="22"/>
      <c r="K108" s="22"/>
      <c r="L108" s="22"/>
      <c r="M108" s="24"/>
      <c r="N108" s="22"/>
      <c r="O108" s="20"/>
      <c r="P108" s="12"/>
      <c r="Q108" s="12"/>
      <c r="R108" s="12"/>
      <c r="S108" s="12"/>
      <c r="T108" s="12"/>
      <c r="U108" s="12"/>
      <c r="V108" s="12"/>
      <c r="W108" s="12"/>
      <c r="X108" s="12"/>
      <c r="Y108" s="12"/>
      <c r="Z108" s="12"/>
      <c r="AA108" s="12"/>
      <c r="AB108" s="12"/>
      <c r="AC108" s="12"/>
      <c r="AD108" s="12"/>
      <c r="AE108" s="12"/>
      <c r="AF108" s="12"/>
      <c r="AG108" s="12"/>
      <c r="AH108" s="12"/>
      <c r="AI108" s="12"/>
      <c r="AJ108" s="12"/>
      <c r="AK108" s="12"/>
      <c r="AL108" s="12"/>
      <c r="AM108" s="12"/>
      <c r="AN108" s="12"/>
      <c r="AO108" s="12"/>
      <c r="AP108" s="12"/>
      <c r="AQ108" s="12"/>
      <c r="AR108" s="12"/>
      <c r="AS108" s="12"/>
      <c r="AT108" s="12"/>
      <c r="AU108" s="12"/>
      <c r="AV108" s="12"/>
      <c r="AW108" s="12"/>
      <c r="AX108" s="12"/>
      <c r="AY108" s="12"/>
      <c r="AZ108" s="12"/>
      <c r="BA108" s="12"/>
      <c r="BB108" s="12"/>
      <c r="BC108" s="12"/>
      <c r="BD108" s="12"/>
      <c r="BE108" s="12"/>
      <c r="BF108" s="12"/>
      <c r="BG108" s="12"/>
      <c r="BH108" s="12"/>
      <c r="BI108" s="12"/>
      <c r="BJ108" s="12"/>
      <c r="BK108" s="12"/>
      <c r="BL108" s="12"/>
      <c r="BM108" s="12"/>
      <c r="BN108" s="12"/>
      <c r="BO108" s="12"/>
      <c r="BP108" s="12"/>
      <c r="BQ108" s="12"/>
      <c r="BR108" s="12"/>
      <c r="BS108" s="12"/>
      <c r="BT108" s="12"/>
      <c r="BU108" s="12"/>
      <c r="BV108" s="12"/>
      <c r="BW108" s="12"/>
      <c r="BX108" s="12"/>
      <c r="BY108" s="12"/>
      <c r="BZ108" s="12"/>
      <c r="CA108" s="12"/>
      <c r="CB108" s="12"/>
      <c r="CC108" s="12"/>
    </row>
    <row r="109" spans="1:81" ht="15.75" x14ac:dyDescent="0.25">
      <c r="A109" s="20"/>
      <c r="B109" s="29"/>
      <c r="C109" s="29"/>
      <c r="D109" s="29"/>
      <c r="E109" s="29"/>
      <c r="F109" s="26"/>
      <c r="G109" s="13"/>
      <c r="H109" s="20"/>
      <c r="I109" s="22"/>
      <c r="J109" s="22"/>
      <c r="K109" s="22"/>
      <c r="L109" s="22"/>
      <c r="M109" s="24"/>
      <c r="N109" s="22"/>
      <c r="O109" s="20"/>
      <c r="P109" s="12"/>
      <c r="Q109" s="12"/>
      <c r="R109" s="12"/>
      <c r="S109" s="12"/>
      <c r="T109" s="12"/>
      <c r="U109" s="12"/>
      <c r="V109" s="12"/>
      <c r="W109" s="12"/>
      <c r="X109" s="12"/>
      <c r="Y109" s="12"/>
      <c r="Z109" s="12"/>
      <c r="AA109" s="12"/>
      <c r="AB109" s="12"/>
      <c r="AC109" s="12"/>
      <c r="AD109" s="12"/>
      <c r="AE109" s="12"/>
      <c r="AF109" s="12"/>
      <c r="AG109" s="12"/>
      <c r="AH109" s="12"/>
      <c r="AI109" s="12"/>
      <c r="AJ109" s="12"/>
      <c r="AK109" s="12"/>
      <c r="AL109" s="12"/>
      <c r="AM109" s="12"/>
      <c r="AN109" s="12"/>
      <c r="AO109" s="12"/>
      <c r="AP109" s="12"/>
      <c r="AQ109" s="12"/>
      <c r="AR109" s="12"/>
      <c r="AS109" s="12"/>
      <c r="AT109" s="12"/>
      <c r="AU109" s="12"/>
      <c r="AV109" s="12"/>
      <c r="AW109" s="12"/>
      <c r="AX109" s="12"/>
      <c r="AY109" s="12"/>
      <c r="AZ109" s="12"/>
      <c r="BA109" s="12"/>
      <c r="BB109" s="12"/>
      <c r="BC109" s="12"/>
      <c r="BD109" s="12"/>
      <c r="BE109" s="12"/>
      <c r="BF109" s="12"/>
      <c r="BG109" s="12"/>
      <c r="BH109" s="12"/>
      <c r="BI109" s="12"/>
      <c r="BJ109" s="12"/>
      <c r="BK109" s="12"/>
      <c r="BL109" s="12"/>
      <c r="BM109" s="12"/>
      <c r="BN109" s="12"/>
      <c r="BO109" s="12"/>
      <c r="BP109" s="12"/>
      <c r="BQ109" s="12"/>
      <c r="BR109" s="12"/>
      <c r="BS109" s="12"/>
      <c r="BT109" s="12"/>
      <c r="BU109" s="12"/>
      <c r="BV109" s="12"/>
      <c r="BW109" s="12"/>
      <c r="BX109" s="12"/>
      <c r="BY109" s="12"/>
      <c r="BZ109" s="12"/>
      <c r="CA109" s="12"/>
      <c r="CB109" s="12"/>
      <c r="CC109" s="12"/>
    </row>
    <row r="110" spans="1:81" ht="15.75" x14ac:dyDescent="0.25">
      <c r="A110" s="20"/>
      <c r="B110" s="29"/>
      <c r="C110" s="29"/>
      <c r="D110" s="29"/>
      <c r="E110" s="29"/>
      <c r="F110" s="26"/>
      <c r="G110" s="13"/>
      <c r="H110" s="20"/>
      <c r="I110" s="22"/>
      <c r="J110" s="22"/>
      <c r="K110" s="22"/>
      <c r="L110" s="22"/>
      <c r="M110" s="24"/>
      <c r="N110" s="22"/>
      <c r="O110" s="20"/>
      <c r="P110" s="12"/>
      <c r="Q110" s="12"/>
      <c r="R110" s="12"/>
      <c r="S110" s="12"/>
      <c r="T110" s="12"/>
      <c r="U110" s="12"/>
      <c r="V110" s="12"/>
      <c r="W110" s="12"/>
      <c r="X110" s="12"/>
      <c r="Y110" s="12"/>
      <c r="Z110" s="12"/>
      <c r="AA110" s="12"/>
      <c r="AB110" s="12"/>
      <c r="AC110" s="12"/>
      <c r="AD110" s="12"/>
      <c r="AE110" s="12"/>
      <c r="AF110" s="12"/>
      <c r="AG110" s="12"/>
      <c r="AH110" s="12"/>
      <c r="AI110" s="12"/>
      <c r="AJ110" s="12"/>
      <c r="AK110" s="12"/>
      <c r="AL110" s="12"/>
      <c r="AM110" s="12"/>
      <c r="AN110" s="12"/>
      <c r="AO110" s="12"/>
      <c r="AP110" s="12"/>
      <c r="AQ110" s="12"/>
      <c r="AR110" s="12"/>
      <c r="AS110" s="12"/>
      <c r="AT110" s="12"/>
      <c r="AU110" s="12"/>
      <c r="AV110" s="12"/>
      <c r="AW110" s="12"/>
      <c r="AX110" s="12"/>
      <c r="AY110" s="12"/>
      <c r="AZ110" s="12"/>
      <c r="BA110" s="12"/>
      <c r="BB110" s="12"/>
      <c r="BC110" s="12"/>
      <c r="BD110" s="12"/>
      <c r="BE110" s="12"/>
      <c r="BF110" s="12"/>
      <c r="BG110" s="12"/>
      <c r="BH110" s="12"/>
      <c r="BI110" s="12"/>
      <c r="BJ110" s="12"/>
      <c r="BK110" s="12"/>
      <c r="BL110" s="12"/>
      <c r="BM110" s="12"/>
      <c r="BN110" s="12"/>
      <c r="BO110" s="12"/>
      <c r="BP110" s="12"/>
      <c r="BQ110" s="12"/>
      <c r="BR110" s="12"/>
      <c r="BS110" s="12"/>
      <c r="BT110" s="12"/>
      <c r="BU110" s="12"/>
      <c r="BV110" s="12"/>
      <c r="BW110" s="12"/>
      <c r="BX110" s="12"/>
      <c r="BY110" s="12"/>
      <c r="BZ110" s="12"/>
      <c r="CA110" s="12"/>
      <c r="CB110" s="12"/>
      <c r="CC110" s="12"/>
    </row>
    <row r="111" spans="1:81" ht="15.75" x14ac:dyDescent="0.25">
      <c r="A111" s="20"/>
      <c r="B111" s="29"/>
      <c r="C111" s="29"/>
      <c r="D111" s="29"/>
      <c r="E111" s="29"/>
      <c r="F111" s="26"/>
      <c r="G111" s="13"/>
      <c r="H111" s="20"/>
      <c r="I111" s="22"/>
      <c r="J111" s="22"/>
      <c r="K111" s="22"/>
      <c r="L111" s="22"/>
      <c r="M111" s="24"/>
      <c r="N111" s="22"/>
      <c r="O111" s="20"/>
      <c r="P111" s="12"/>
      <c r="Q111" s="12"/>
      <c r="R111" s="12"/>
      <c r="S111" s="12"/>
      <c r="T111" s="12"/>
      <c r="U111" s="12"/>
      <c r="V111" s="12"/>
      <c r="W111" s="12"/>
      <c r="X111" s="12"/>
      <c r="Y111" s="12"/>
      <c r="Z111" s="12"/>
      <c r="AA111" s="12"/>
      <c r="AB111" s="12"/>
      <c r="AC111" s="12"/>
      <c r="AD111" s="12"/>
      <c r="AE111" s="12"/>
      <c r="AF111" s="12"/>
      <c r="AG111" s="12"/>
      <c r="AH111" s="12"/>
      <c r="AI111" s="12"/>
      <c r="AJ111" s="12"/>
      <c r="AK111" s="12"/>
      <c r="AL111" s="12"/>
      <c r="AM111" s="12"/>
      <c r="AN111" s="12"/>
      <c r="AO111" s="12"/>
      <c r="AP111" s="12"/>
      <c r="AQ111" s="12"/>
      <c r="AR111" s="12"/>
      <c r="AS111" s="12"/>
      <c r="AT111" s="12"/>
      <c r="AU111" s="12"/>
      <c r="AV111" s="12"/>
      <c r="AW111" s="12"/>
      <c r="AX111" s="12"/>
      <c r="AY111" s="12"/>
      <c r="AZ111" s="12"/>
      <c r="BA111" s="12"/>
      <c r="BB111" s="12"/>
      <c r="BC111" s="12"/>
      <c r="BD111" s="12"/>
      <c r="BE111" s="12"/>
      <c r="BF111" s="12"/>
      <c r="BG111" s="12"/>
      <c r="BH111" s="12"/>
      <c r="BI111" s="12"/>
      <c r="BJ111" s="12"/>
      <c r="BK111" s="12"/>
      <c r="BL111" s="12"/>
      <c r="BM111" s="12"/>
      <c r="BN111" s="12"/>
      <c r="BO111" s="12"/>
      <c r="BP111" s="12"/>
      <c r="BQ111" s="12"/>
      <c r="BR111" s="12"/>
      <c r="BS111" s="12"/>
      <c r="BT111" s="12"/>
      <c r="BU111" s="12"/>
      <c r="BV111" s="12"/>
      <c r="BW111" s="12"/>
      <c r="BX111" s="12"/>
      <c r="BY111" s="12"/>
      <c r="BZ111" s="12"/>
      <c r="CA111" s="12"/>
      <c r="CB111" s="12"/>
      <c r="CC111" s="12"/>
    </row>
    <row r="112" spans="1:81" ht="15.75" x14ac:dyDescent="0.25">
      <c r="A112" s="20"/>
      <c r="B112" s="29"/>
      <c r="C112" s="29"/>
      <c r="D112" s="29"/>
      <c r="E112" s="29"/>
      <c r="F112" s="26"/>
      <c r="G112" s="13"/>
      <c r="H112" s="20"/>
      <c r="I112" s="22"/>
      <c r="J112" s="22"/>
      <c r="K112" s="22"/>
      <c r="L112" s="22"/>
      <c r="M112" s="24"/>
      <c r="N112" s="22"/>
      <c r="O112" s="20"/>
      <c r="P112" s="12"/>
      <c r="Q112" s="12"/>
      <c r="R112" s="12"/>
      <c r="S112" s="12"/>
      <c r="T112" s="12"/>
      <c r="U112" s="12"/>
      <c r="V112" s="12"/>
      <c r="W112" s="12"/>
      <c r="X112" s="12"/>
      <c r="Y112" s="12"/>
      <c r="Z112" s="12"/>
      <c r="AA112" s="12"/>
      <c r="AB112" s="12"/>
      <c r="AC112" s="12"/>
      <c r="AD112" s="12"/>
      <c r="AE112" s="12"/>
      <c r="AF112" s="12"/>
      <c r="AG112" s="12"/>
      <c r="AH112" s="12"/>
      <c r="AI112" s="12"/>
      <c r="AJ112" s="12"/>
      <c r="AK112" s="12"/>
      <c r="AL112" s="12"/>
      <c r="AM112" s="12"/>
      <c r="AN112" s="12"/>
      <c r="AO112" s="12"/>
      <c r="AP112" s="12"/>
      <c r="AQ112" s="12"/>
      <c r="AR112" s="12"/>
      <c r="AS112" s="12"/>
      <c r="AT112" s="12"/>
      <c r="AU112" s="12"/>
      <c r="AV112" s="12"/>
      <c r="AW112" s="12"/>
      <c r="AX112" s="12"/>
      <c r="AY112" s="12"/>
      <c r="AZ112" s="12"/>
      <c r="BA112" s="12"/>
      <c r="BB112" s="12"/>
      <c r="BC112" s="12"/>
      <c r="BD112" s="12"/>
      <c r="BE112" s="12"/>
      <c r="BF112" s="12"/>
      <c r="BG112" s="12"/>
      <c r="BH112" s="12"/>
      <c r="BI112" s="12"/>
      <c r="BJ112" s="12"/>
      <c r="BK112" s="12"/>
      <c r="BL112" s="12"/>
      <c r="BM112" s="12"/>
      <c r="BN112" s="12"/>
      <c r="BO112" s="12"/>
      <c r="BP112" s="12"/>
      <c r="BQ112" s="12"/>
      <c r="BR112" s="12"/>
      <c r="BS112" s="12"/>
      <c r="BT112" s="12"/>
      <c r="BU112" s="12"/>
      <c r="BV112" s="12"/>
      <c r="BW112" s="12"/>
      <c r="BX112" s="12"/>
      <c r="BY112" s="12"/>
      <c r="BZ112" s="12"/>
      <c r="CA112" s="12"/>
      <c r="CB112" s="12"/>
      <c r="CC112" s="12"/>
    </row>
    <row r="113" spans="1:81" ht="15.75" x14ac:dyDescent="0.25">
      <c r="A113" s="20"/>
      <c r="B113" s="29"/>
      <c r="C113" s="29"/>
      <c r="D113" s="29"/>
      <c r="E113" s="29"/>
      <c r="F113" s="26"/>
      <c r="G113" s="13"/>
      <c r="H113" s="20"/>
      <c r="I113" s="22"/>
      <c r="J113" s="22"/>
      <c r="K113" s="22"/>
      <c r="L113" s="22"/>
      <c r="M113" s="24"/>
      <c r="N113" s="22"/>
      <c r="O113" s="20"/>
      <c r="P113" s="12"/>
      <c r="Q113" s="12"/>
      <c r="R113" s="12"/>
      <c r="S113" s="12"/>
      <c r="T113" s="12"/>
      <c r="U113" s="12"/>
      <c r="V113" s="12"/>
      <c r="W113" s="12"/>
      <c r="X113" s="12"/>
      <c r="Y113" s="12"/>
      <c r="Z113" s="12"/>
      <c r="AA113" s="12"/>
      <c r="AB113" s="12"/>
      <c r="AC113" s="12"/>
      <c r="AD113" s="12"/>
      <c r="AE113" s="12"/>
      <c r="AF113" s="12"/>
      <c r="AG113" s="12"/>
      <c r="AH113" s="12"/>
      <c r="AI113" s="12"/>
      <c r="AJ113" s="12"/>
      <c r="AK113" s="12"/>
      <c r="AL113" s="12"/>
      <c r="AM113" s="12"/>
      <c r="AN113" s="12"/>
      <c r="AO113" s="12"/>
      <c r="AP113" s="12"/>
      <c r="AQ113" s="12"/>
      <c r="AR113" s="12"/>
      <c r="AS113" s="12"/>
      <c r="AT113" s="12"/>
      <c r="AU113" s="12"/>
      <c r="AV113" s="12"/>
      <c r="AW113" s="12"/>
      <c r="AX113" s="12"/>
      <c r="AY113" s="12"/>
      <c r="AZ113" s="12"/>
      <c r="BA113" s="12"/>
      <c r="BB113" s="12"/>
      <c r="BC113" s="12"/>
      <c r="BD113" s="12"/>
      <c r="BE113" s="12"/>
      <c r="BF113" s="12"/>
      <c r="BG113" s="12"/>
      <c r="BH113" s="12"/>
      <c r="BI113" s="12"/>
      <c r="BJ113" s="12"/>
      <c r="BK113" s="12"/>
      <c r="BL113" s="12"/>
      <c r="BM113" s="12"/>
      <c r="BN113" s="12"/>
      <c r="BO113" s="12"/>
      <c r="BP113" s="12"/>
      <c r="BQ113" s="12"/>
      <c r="BR113" s="12"/>
      <c r="BS113" s="12"/>
      <c r="BT113" s="12"/>
      <c r="BU113" s="12"/>
      <c r="BV113" s="12"/>
      <c r="BW113" s="12"/>
      <c r="BX113" s="12"/>
      <c r="BY113" s="12"/>
      <c r="BZ113" s="12"/>
      <c r="CA113" s="12"/>
      <c r="CB113" s="12"/>
      <c r="CC113" s="12"/>
    </row>
    <row r="114" spans="1:81" ht="15.75" x14ac:dyDescent="0.25">
      <c r="A114" s="20"/>
      <c r="B114" s="29"/>
      <c r="C114" s="29"/>
      <c r="D114" s="29"/>
      <c r="E114" s="29"/>
      <c r="F114" s="26"/>
      <c r="G114" s="13"/>
      <c r="H114" s="20"/>
      <c r="I114" s="22"/>
      <c r="J114" s="22"/>
      <c r="K114" s="22"/>
      <c r="L114" s="22"/>
      <c r="M114" s="24"/>
      <c r="N114" s="22"/>
      <c r="O114" s="20"/>
      <c r="P114" s="12"/>
      <c r="Q114" s="12"/>
      <c r="R114" s="12"/>
      <c r="S114" s="12"/>
      <c r="T114" s="12"/>
      <c r="U114" s="12"/>
      <c r="V114" s="12"/>
      <c r="W114" s="12"/>
      <c r="X114" s="12"/>
      <c r="Y114" s="12"/>
      <c r="Z114" s="12"/>
      <c r="AA114" s="12"/>
      <c r="AB114" s="12"/>
      <c r="AC114" s="12"/>
      <c r="AD114" s="12"/>
      <c r="AE114" s="12"/>
      <c r="AF114" s="12"/>
      <c r="AG114" s="12"/>
      <c r="AH114" s="12"/>
      <c r="AI114" s="12"/>
      <c r="AJ114" s="12"/>
      <c r="AK114" s="12"/>
      <c r="AL114" s="12"/>
      <c r="AM114" s="12"/>
      <c r="AN114" s="12"/>
      <c r="AO114" s="12"/>
      <c r="AP114" s="12"/>
      <c r="AQ114" s="12"/>
      <c r="AR114" s="12"/>
      <c r="AS114" s="12"/>
      <c r="AT114" s="12"/>
      <c r="AU114" s="12"/>
      <c r="AV114" s="12"/>
      <c r="AW114" s="12"/>
      <c r="AX114" s="12"/>
      <c r="AY114" s="12"/>
      <c r="AZ114" s="12"/>
      <c r="BA114" s="12"/>
      <c r="BB114" s="12"/>
      <c r="BC114" s="12"/>
      <c r="BD114" s="12"/>
      <c r="BE114" s="12"/>
      <c r="BF114" s="12"/>
      <c r="BG114" s="12"/>
      <c r="BH114" s="12"/>
      <c r="BI114" s="12"/>
      <c r="BJ114" s="12"/>
      <c r="BK114" s="12"/>
      <c r="BL114" s="12"/>
      <c r="BM114" s="12"/>
      <c r="BN114" s="12"/>
      <c r="BO114" s="12"/>
      <c r="BP114" s="12"/>
      <c r="BQ114" s="12"/>
      <c r="BR114" s="12"/>
      <c r="BS114" s="12"/>
      <c r="BT114" s="12"/>
      <c r="BU114" s="12"/>
      <c r="BV114" s="12"/>
      <c r="BW114" s="12"/>
      <c r="BX114" s="12"/>
      <c r="BY114" s="12"/>
      <c r="BZ114" s="12"/>
      <c r="CA114" s="12"/>
      <c r="CB114" s="12"/>
      <c r="CC114" s="12"/>
    </row>
    <row r="115" spans="1:81" ht="15.75" x14ac:dyDescent="0.25">
      <c r="A115" s="20"/>
      <c r="B115" s="29"/>
      <c r="C115" s="29"/>
      <c r="D115" s="29"/>
      <c r="E115" s="29"/>
      <c r="F115" s="26"/>
      <c r="G115" s="13"/>
      <c r="H115" s="20"/>
      <c r="I115" s="22"/>
      <c r="J115" s="22"/>
      <c r="K115" s="22"/>
      <c r="L115" s="22"/>
      <c r="M115" s="24"/>
      <c r="N115" s="22"/>
      <c r="O115" s="20"/>
      <c r="P115" s="12"/>
      <c r="Q115" s="12"/>
      <c r="R115" s="12"/>
      <c r="S115" s="12"/>
      <c r="T115" s="12"/>
      <c r="U115" s="12"/>
      <c r="V115" s="12"/>
      <c r="W115" s="12"/>
      <c r="X115" s="12"/>
      <c r="Y115" s="12"/>
      <c r="Z115" s="12"/>
      <c r="AA115" s="12"/>
      <c r="AB115" s="12"/>
      <c r="AC115" s="12"/>
      <c r="AD115" s="12"/>
      <c r="AE115" s="12"/>
      <c r="AF115" s="12"/>
      <c r="AG115" s="12"/>
      <c r="AH115" s="12"/>
      <c r="AI115" s="12"/>
      <c r="AJ115" s="12"/>
      <c r="AK115" s="12"/>
      <c r="AL115" s="12"/>
      <c r="AM115" s="12"/>
      <c r="AN115" s="12"/>
      <c r="AO115" s="12"/>
      <c r="AP115" s="12"/>
      <c r="AQ115" s="12"/>
      <c r="AR115" s="12"/>
      <c r="AS115" s="12"/>
      <c r="AT115" s="12"/>
      <c r="AU115" s="12"/>
      <c r="AV115" s="12"/>
      <c r="AW115" s="12"/>
      <c r="AX115" s="12"/>
      <c r="AY115" s="12"/>
      <c r="AZ115" s="12"/>
      <c r="BA115" s="12"/>
      <c r="BB115" s="12"/>
      <c r="BC115" s="12"/>
      <c r="BD115" s="12"/>
      <c r="BE115" s="12"/>
      <c r="BF115" s="12"/>
      <c r="BG115" s="12"/>
      <c r="BH115" s="12"/>
      <c r="BI115" s="12"/>
      <c r="BJ115" s="12"/>
      <c r="BK115" s="12"/>
      <c r="BL115" s="12"/>
      <c r="BM115" s="12"/>
      <c r="BN115" s="12"/>
      <c r="BO115" s="12"/>
      <c r="BP115" s="12"/>
      <c r="BQ115" s="12"/>
      <c r="BR115" s="12"/>
      <c r="BS115" s="12"/>
      <c r="BT115" s="12"/>
      <c r="BU115" s="12"/>
      <c r="BV115" s="12"/>
      <c r="BW115" s="12"/>
      <c r="BX115" s="12"/>
      <c r="BY115" s="12"/>
      <c r="BZ115" s="12"/>
      <c r="CA115" s="12"/>
      <c r="CB115" s="12"/>
      <c r="CC115" s="12"/>
    </row>
    <row r="116" spans="1:81" ht="15.75" x14ac:dyDescent="0.25">
      <c r="A116" s="20"/>
      <c r="B116" s="29"/>
      <c r="C116" s="29"/>
      <c r="D116" s="29"/>
      <c r="E116" s="29"/>
      <c r="F116" s="26"/>
      <c r="G116" s="13"/>
      <c r="H116" s="20"/>
      <c r="I116" s="22"/>
      <c r="J116" s="22"/>
      <c r="K116" s="22"/>
      <c r="L116" s="22"/>
      <c r="M116" s="24"/>
      <c r="N116" s="22"/>
      <c r="O116" s="20"/>
      <c r="P116" s="12"/>
      <c r="Q116" s="12"/>
      <c r="R116" s="12"/>
      <c r="S116" s="12"/>
      <c r="T116" s="12"/>
      <c r="U116" s="12"/>
      <c r="V116" s="12"/>
      <c r="W116" s="12"/>
      <c r="X116" s="12"/>
      <c r="Y116" s="12"/>
      <c r="Z116" s="12"/>
      <c r="AA116" s="12"/>
      <c r="AB116" s="12"/>
      <c r="AC116" s="12"/>
      <c r="AD116" s="12"/>
      <c r="AE116" s="12"/>
      <c r="AF116" s="12"/>
      <c r="AG116" s="12"/>
      <c r="AH116" s="12"/>
      <c r="AI116" s="12"/>
      <c r="AJ116" s="12"/>
      <c r="AK116" s="12"/>
      <c r="AL116" s="12"/>
      <c r="AM116" s="12"/>
      <c r="AN116" s="12"/>
      <c r="AO116" s="12"/>
      <c r="AP116" s="12"/>
      <c r="AQ116" s="12"/>
      <c r="AR116" s="12"/>
      <c r="AS116" s="12"/>
      <c r="AT116" s="12"/>
      <c r="AU116" s="12"/>
      <c r="AV116" s="12"/>
      <c r="AW116" s="12"/>
      <c r="AX116" s="12"/>
      <c r="AY116" s="12"/>
      <c r="AZ116" s="12"/>
      <c r="BA116" s="12"/>
      <c r="BB116" s="12"/>
      <c r="BC116" s="12"/>
      <c r="BD116" s="12"/>
      <c r="BE116" s="12"/>
      <c r="BF116" s="12"/>
      <c r="BG116" s="12"/>
      <c r="BH116" s="12"/>
      <c r="BI116" s="12"/>
      <c r="BJ116" s="12"/>
      <c r="BK116" s="12"/>
      <c r="BL116" s="12"/>
      <c r="BM116" s="12"/>
      <c r="BN116" s="12"/>
      <c r="BO116" s="12"/>
      <c r="BP116" s="12"/>
      <c r="BQ116" s="12"/>
      <c r="BR116" s="12"/>
      <c r="BS116" s="12"/>
      <c r="BT116" s="12"/>
      <c r="BU116" s="12"/>
      <c r="BV116" s="12"/>
      <c r="BW116" s="12"/>
      <c r="BX116" s="12"/>
      <c r="BY116" s="12"/>
      <c r="BZ116" s="12"/>
      <c r="CA116" s="12"/>
      <c r="CB116" s="12"/>
      <c r="CC116" s="12"/>
    </row>
    <row r="117" spans="1:81" ht="15.75" x14ac:dyDescent="0.25">
      <c r="A117" s="20"/>
      <c r="B117" s="29"/>
      <c r="C117" s="29"/>
      <c r="D117" s="29"/>
      <c r="E117" s="29"/>
      <c r="F117" s="26"/>
      <c r="G117" s="13"/>
      <c r="H117" s="20"/>
      <c r="I117" s="22"/>
      <c r="J117" s="22"/>
      <c r="K117" s="22"/>
      <c r="L117" s="22"/>
      <c r="M117" s="24"/>
      <c r="N117" s="22"/>
      <c r="O117" s="20"/>
      <c r="P117" s="12"/>
      <c r="Q117" s="12"/>
      <c r="R117" s="12"/>
      <c r="S117" s="12"/>
      <c r="T117" s="12"/>
      <c r="U117" s="12"/>
      <c r="V117" s="12"/>
      <c r="W117" s="12"/>
      <c r="X117" s="12"/>
      <c r="Y117" s="12"/>
      <c r="Z117" s="12"/>
      <c r="AA117" s="12"/>
      <c r="AB117" s="12"/>
      <c r="AC117" s="12"/>
      <c r="AD117" s="12"/>
      <c r="AE117" s="12"/>
      <c r="AF117" s="12"/>
      <c r="AG117" s="12"/>
      <c r="AH117" s="12"/>
      <c r="AI117" s="12"/>
      <c r="AJ117" s="12"/>
      <c r="AK117" s="12"/>
      <c r="AL117" s="12"/>
      <c r="AM117" s="12"/>
      <c r="AN117" s="12"/>
      <c r="AO117" s="12"/>
      <c r="AP117" s="12"/>
      <c r="AQ117" s="12"/>
      <c r="AR117" s="12"/>
      <c r="AS117" s="12"/>
      <c r="AT117" s="12"/>
      <c r="AU117" s="12"/>
      <c r="AV117" s="12"/>
      <c r="AW117" s="12"/>
      <c r="AX117" s="12"/>
      <c r="AY117" s="12"/>
      <c r="AZ117" s="12"/>
      <c r="BA117" s="12"/>
      <c r="BB117" s="12"/>
      <c r="BC117" s="12"/>
      <c r="BD117" s="12"/>
      <c r="BE117" s="12"/>
      <c r="BF117" s="12"/>
      <c r="BG117" s="12"/>
      <c r="BH117" s="12"/>
      <c r="BI117" s="12"/>
      <c r="BJ117" s="12"/>
      <c r="BK117" s="12"/>
      <c r="BL117" s="12"/>
      <c r="BM117" s="12"/>
      <c r="BN117" s="12"/>
      <c r="BO117" s="12"/>
      <c r="BP117" s="12"/>
      <c r="BQ117" s="12"/>
      <c r="BR117" s="12"/>
      <c r="BS117" s="12"/>
      <c r="BT117" s="12"/>
      <c r="BU117" s="12"/>
      <c r="BV117" s="12"/>
      <c r="BW117" s="12"/>
      <c r="BX117" s="12"/>
      <c r="BY117" s="12"/>
      <c r="BZ117" s="12"/>
      <c r="CA117" s="12"/>
      <c r="CB117" s="12"/>
      <c r="CC117" s="12"/>
    </row>
    <row r="118" spans="1:81" ht="15.75" x14ac:dyDescent="0.25">
      <c r="A118" s="20"/>
      <c r="B118" s="29"/>
      <c r="C118" s="29"/>
      <c r="D118" s="29"/>
      <c r="E118" s="29"/>
      <c r="F118" s="26"/>
      <c r="G118" s="13"/>
      <c r="H118" s="20"/>
      <c r="I118" s="22"/>
      <c r="J118" s="22"/>
      <c r="K118" s="22"/>
      <c r="L118" s="22"/>
      <c r="M118" s="24"/>
      <c r="N118" s="22"/>
      <c r="O118" s="20"/>
      <c r="P118" s="12"/>
      <c r="Q118" s="12"/>
      <c r="R118" s="12"/>
      <c r="S118" s="12"/>
      <c r="T118" s="12"/>
      <c r="U118" s="12"/>
      <c r="V118" s="12"/>
      <c r="W118" s="12"/>
      <c r="X118" s="12"/>
      <c r="Y118" s="12"/>
      <c r="Z118" s="12"/>
      <c r="AA118" s="12"/>
      <c r="AB118" s="12"/>
      <c r="AC118" s="12"/>
      <c r="AD118" s="12"/>
      <c r="AE118" s="12"/>
      <c r="AF118" s="12"/>
      <c r="AG118" s="12"/>
      <c r="AH118" s="12"/>
      <c r="AI118" s="12"/>
      <c r="AJ118" s="12"/>
      <c r="AK118" s="12"/>
      <c r="AL118" s="12"/>
      <c r="AM118" s="12"/>
      <c r="AN118" s="12"/>
      <c r="AO118" s="12"/>
      <c r="AP118" s="12"/>
      <c r="AQ118" s="12"/>
      <c r="AR118" s="12"/>
      <c r="AS118" s="12"/>
      <c r="AT118" s="12"/>
      <c r="AU118" s="12"/>
      <c r="AV118" s="12"/>
      <c r="AW118" s="12"/>
      <c r="AX118" s="12"/>
      <c r="AY118" s="12"/>
      <c r="AZ118" s="12"/>
      <c r="BA118" s="12"/>
      <c r="BB118" s="12"/>
      <c r="BC118" s="12"/>
      <c r="BD118" s="12"/>
      <c r="BE118" s="12"/>
      <c r="BF118" s="12"/>
      <c r="BG118" s="12"/>
      <c r="BH118" s="12"/>
      <c r="BI118" s="12"/>
      <c r="BJ118" s="12"/>
      <c r="BK118" s="12"/>
      <c r="BL118" s="12"/>
      <c r="BM118" s="12"/>
      <c r="BN118" s="12"/>
      <c r="BO118" s="12"/>
      <c r="BP118" s="12"/>
      <c r="BQ118" s="12"/>
      <c r="BR118" s="12"/>
      <c r="BS118" s="12"/>
      <c r="BT118" s="12"/>
      <c r="BU118" s="12"/>
      <c r="BV118" s="12"/>
      <c r="BW118" s="12"/>
      <c r="BX118" s="12"/>
      <c r="BY118" s="12"/>
      <c r="BZ118" s="12"/>
      <c r="CA118" s="12"/>
      <c r="CB118" s="12"/>
      <c r="CC118" s="12"/>
    </row>
    <row r="119" spans="1:81" ht="15.75" x14ac:dyDescent="0.25">
      <c r="A119" s="20"/>
      <c r="B119" s="29"/>
      <c r="C119" s="29"/>
      <c r="D119" s="29"/>
      <c r="E119" s="29"/>
      <c r="F119" s="26"/>
      <c r="G119" s="13"/>
      <c r="H119" s="20"/>
      <c r="I119" s="22"/>
      <c r="J119" s="22"/>
      <c r="K119" s="22"/>
      <c r="L119" s="22"/>
      <c r="M119" s="24"/>
      <c r="N119" s="22"/>
      <c r="O119" s="20"/>
      <c r="P119" s="12"/>
      <c r="Q119" s="12"/>
      <c r="R119" s="12"/>
      <c r="S119" s="12"/>
      <c r="T119" s="12"/>
      <c r="U119" s="12"/>
      <c r="V119" s="12"/>
      <c r="W119" s="12"/>
      <c r="X119" s="12"/>
      <c r="Y119" s="12"/>
      <c r="Z119" s="12"/>
      <c r="AA119" s="12"/>
      <c r="AB119" s="12"/>
      <c r="AC119" s="12"/>
      <c r="AD119" s="12"/>
      <c r="AE119" s="12"/>
      <c r="AF119" s="12"/>
      <c r="AG119" s="12"/>
      <c r="AH119" s="12"/>
      <c r="AI119" s="12"/>
      <c r="AJ119" s="12"/>
      <c r="AK119" s="12"/>
      <c r="AL119" s="12"/>
      <c r="AM119" s="12"/>
      <c r="AN119" s="12"/>
      <c r="AO119" s="12"/>
      <c r="AP119" s="12"/>
      <c r="AQ119" s="12"/>
      <c r="AR119" s="12"/>
      <c r="AS119" s="12"/>
      <c r="AT119" s="12"/>
      <c r="AU119" s="12"/>
      <c r="AV119" s="12"/>
      <c r="AW119" s="12"/>
      <c r="AX119" s="12"/>
      <c r="AY119" s="12"/>
      <c r="AZ119" s="12"/>
      <c r="BA119" s="12"/>
      <c r="BB119" s="12"/>
      <c r="BC119" s="12"/>
      <c r="BD119" s="12"/>
      <c r="BE119" s="12"/>
      <c r="BF119" s="12"/>
      <c r="BG119" s="12"/>
      <c r="BH119" s="12"/>
      <c r="BI119" s="12"/>
      <c r="BJ119" s="12"/>
      <c r="BK119" s="12"/>
      <c r="BL119" s="12"/>
      <c r="BM119" s="12"/>
      <c r="BN119" s="12"/>
      <c r="BO119" s="12"/>
      <c r="BP119" s="12"/>
      <c r="BQ119" s="12"/>
      <c r="BR119" s="12"/>
      <c r="BS119" s="12"/>
      <c r="BT119" s="12"/>
      <c r="BU119" s="12"/>
      <c r="BV119" s="12"/>
      <c r="BW119" s="12"/>
      <c r="BX119" s="12"/>
      <c r="BY119" s="12"/>
      <c r="BZ119" s="12"/>
      <c r="CA119" s="12"/>
      <c r="CB119" s="12"/>
      <c r="CC119" s="12"/>
    </row>
    <row r="120" spans="1:81" ht="15.75" x14ac:dyDescent="0.25">
      <c r="A120" s="20"/>
      <c r="B120" s="29"/>
      <c r="C120" s="29"/>
      <c r="D120" s="29"/>
      <c r="E120" s="29"/>
      <c r="F120" s="26"/>
      <c r="G120" s="13"/>
      <c r="H120" s="20"/>
      <c r="I120" s="22"/>
      <c r="J120" s="22"/>
      <c r="K120" s="22"/>
      <c r="L120" s="22"/>
      <c r="M120" s="24"/>
      <c r="N120" s="22"/>
      <c r="O120" s="20"/>
      <c r="P120" s="12"/>
      <c r="Q120" s="12"/>
      <c r="R120" s="12"/>
      <c r="S120" s="12"/>
      <c r="T120" s="12"/>
      <c r="U120" s="12"/>
      <c r="V120" s="12"/>
      <c r="W120" s="12"/>
      <c r="X120" s="12"/>
      <c r="Y120" s="12"/>
      <c r="Z120" s="12"/>
      <c r="AA120" s="12"/>
      <c r="AB120" s="12"/>
      <c r="AC120" s="12"/>
      <c r="AD120" s="12"/>
      <c r="AE120" s="12"/>
      <c r="AF120" s="12"/>
      <c r="AG120" s="12"/>
      <c r="AH120" s="12"/>
      <c r="AI120" s="12"/>
      <c r="AJ120" s="12"/>
      <c r="AK120" s="12"/>
      <c r="AL120" s="12"/>
      <c r="AM120" s="12"/>
      <c r="AN120" s="12"/>
      <c r="AO120" s="12"/>
      <c r="AP120" s="12"/>
      <c r="AQ120" s="12"/>
      <c r="AR120" s="12"/>
      <c r="AS120" s="12"/>
      <c r="AT120" s="12"/>
      <c r="AU120" s="12"/>
      <c r="AV120" s="12"/>
      <c r="AW120" s="12"/>
      <c r="AX120" s="12"/>
      <c r="AY120" s="12"/>
      <c r="AZ120" s="12"/>
      <c r="BA120" s="12"/>
      <c r="BB120" s="12"/>
      <c r="BC120" s="12"/>
      <c r="BD120" s="12"/>
      <c r="BE120" s="12"/>
      <c r="BF120" s="12"/>
      <c r="BG120" s="12"/>
      <c r="BH120" s="12"/>
      <c r="BI120" s="12"/>
      <c r="BJ120" s="12"/>
      <c r="BK120" s="12"/>
      <c r="BL120" s="12"/>
      <c r="BM120" s="12"/>
      <c r="BN120" s="12"/>
      <c r="BO120" s="12"/>
      <c r="BP120" s="12"/>
      <c r="BQ120" s="12"/>
      <c r="BR120" s="12"/>
      <c r="BS120" s="12"/>
      <c r="BT120" s="12"/>
      <c r="BU120" s="12"/>
      <c r="BV120" s="12"/>
      <c r="BW120" s="12"/>
      <c r="BX120" s="12"/>
      <c r="BY120" s="12"/>
      <c r="BZ120" s="12"/>
      <c r="CA120" s="12"/>
      <c r="CB120" s="12"/>
      <c r="CC120" s="12"/>
    </row>
    <row r="121" spans="1:81" ht="15.75" x14ac:dyDescent="0.25">
      <c r="A121" s="20"/>
      <c r="B121" s="29"/>
      <c r="C121" s="29"/>
      <c r="D121" s="29"/>
      <c r="E121" s="29"/>
      <c r="F121" s="26"/>
      <c r="G121" s="13"/>
      <c r="H121" s="20"/>
      <c r="I121" s="22"/>
      <c r="J121" s="22"/>
      <c r="K121" s="22"/>
      <c r="L121" s="22"/>
      <c r="M121" s="24"/>
      <c r="N121" s="22"/>
      <c r="O121" s="20"/>
      <c r="P121" s="12"/>
      <c r="Q121" s="12"/>
      <c r="R121" s="12"/>
      <c r="S121" s="12"/>
      <c r="T121" s="12"/>
      <c r="U121" s="12"/>
      <c r="V121" s="12"/>
      <c r="W121" s="12"/>
      <c r="X121" s="12"/>
      <c r="Y121" s="12"/>
      <c r="Z121" s="12"/>
      <c r="AA121" s="12"/>
      <c r="AB121" s="12"/>
      <c r="AC121" s="12"/>
      <c r="AD121" s="12"/>
      <c r="AE121" s="12"/>
      <c r="AF121" s="12"/>
      <c r="AG121" s="12"/>
      <c r="AH121" s="12"/>
      <c r="AI121" s="12"/>
      <c r="AJ121" s="12"/>
      <c r="AK121" s="12"/>
      <c r="AL121" s="12"/>
      <c r="AM121" s="12"/>
      <c r="AN121" s="12"/>
      <c r="AO121" s="12"/>
      <c r="AP121" s="12"/>
      <c r="AQ121" s="12"/>
      <c r="AR121" s="12"/>
      <c r="AS121" s="12"/>
      <c r="AT121" s="12"/>
      <c r="AU121" s="12"/>
      <c r="AV121" s="12"/>
      <c r="AW121" s="12"/>
      <c r="AX121" s="12"/>
      <c r="AY121" s="12"/>
      <c r="AZ121" s="12"/>
      <c r="BA121" s="12"/>
      <c r="BB121" s="12"/>
      <c r="BC121" s="12"/>
      <c r="BD121" s="12"/>
      <c r="BE121" s="12"/>
      <c r="BF121" s="12"/>
      <c r="BG121" s="12"/>
      <c r="BH121" s="12"/>
      <c r="BI121" s="12"/>
      <c r="BJ121" s="12"/>
      <c r="BK121" s="12"/>
      <c r="BL121" s="12"/>
      <c r="BM121" s="12"/>
      <c r="BN121" s="12"/>
      <c r="BO121" s="12"/>
      <c r="BP121" s="12"/>
      <c r="BQ121" s="12"/>
      <c r="BR121" s="12"/>
      <c r="BS121" s="12"/>
      <c r="BT121" s="12"/>
      <c r="BU121" s="12"/>
      <c r="BV121" s="12"/>
      <c r="BW121" s="12"/>
      <c r="BX121" s="12"/>
      <c r="BY121" s="12"/>
      <c r="BZ121" s="12"/>
      <c r="CA121" s="12"/>
      <c r="CB121" s="12"/>
      <c r="CC121" s="12"/>
    </row>
    <row r="122" spans="1:81" ht="15.75" x14ac:dyDescent="0.25">
      <c r="A122" s="20"/>
      <c r="B122" s="29"/>
      <c r="C122" s="29"/>
      <c r="D122" s="29"/>
      <c r="E122" s="29"/>
      <c r="F122" s="26"/>
      <c r="G122" s="13"/>
      <c r="H122" s="20"/>
      <c r="I122" s="22"/>
      <c r="J122" s="22"/>
      <c r="K122" s="22"/>
      <c r="L122" s="22"/>
      <c r="M122" s="24"/>
      <c r="N122" s="22"/>
      <c r="O122" s="20"/>
      <c r="P122" s="12"/>
      <c r="Q122" s="12"/>
      <c r="R122" s="12"/>
      <c r="S122" s="12"/>
      <c r="T122" s="12"/>
      <c r="U122" s="12"/>
      <c r="V122" s="12"/>
      <c r="W122" s="12"/>
      <c r="X122" s="12"/>
      <c r="Y122" s="12"/>
      <c r="Z122" s="12"/>
      <c r="AA122" s="12"/>
      <c r="AB122" s="12"/>
      <c r="AC122" s="12"/>
      <c r="AD122" s="12"/>
      <c r="AE122" s="12"/>
      <c r="AF122" s="12"/>
      <c r="AG122" s="12"/>
      <c r="AH122" s="12"/>
      <c r="AI122" s="12"/>
      <c r="AJ122" s="12"/>
      <c r="AK122" s="12"/>
      <c r="AL122" s="12"/>
      <c r="AM122" s="12"/>
      <c r="AN122" s="12"/>
      <c r="AO122" s="12"/>
      <c r="AP122" s="12"/>
      <c r="AQ122" s="12"/>
      <c r="AR122" s="12"/>
      <c r="AS122" s="12"/>
      <c r="AT122" s="12"/>
      <c r="AU122" s="12"/>
      <c r="AV122" s="12"/>
      <c r="AW122" s="12"/>
      <c r="AX122" s="12"/>
      <c r="AY122" s="12"/>
      <c r="AZ122" s="12"/>
      <c r="BA122" s="12"/>
      <c r="BB122" s="12"/>
      <c r="BC122" s="12"/>
      <c r="BD122" s="12"/>
      <c r="BE122" s="12"/>
      <c r="BF122" s="12"/>
      <c r="BG122" s="12"/>
      <c r="BH122" s="12"/>
      <c r="BI122" s="12"/>
      <c r="BJ122" s="12"/>
      <c r="BK122" s="12"/>
      <c r="BL122" s="12"/>
      <c r="BM122" s="12"/>
      <c r="BN122" s="12"/>
      <c r="BO122" s="12"/>
      <c r="BP122" s="12"/>
      <c r="BQ122" s="12"/>
      <c r="BR122" s="12"/>
      <c r="BS122" s="12"/>
      <c r="BT122" s="12"/>
      <c r="BU122" s="12"/>
      <c r="BV122" s="12"/>
      <c r="BW122" s="12"/>
      <c r="BX122" s="12"/>
      <c r="BY122" s="12"/>
      <c r="BZ122" s="12"/>
      <c r="CA122" s="12"/>
      <c r="CB122" s="12"/>
      <c r="CC122" s="12"/>
    </row>
    <row r="123" spans="1:81" ht="15.75" x14ac:dyDescent="0.25">
      <c r="A123" s="20"/>
      <c r="B123" s="29"/>
      <c r="C123" s="29"/>
      <c r="D123" s="29"/>
      <c r="E123" s="29"/>
      <c r="F123" s="26"/>
      <c r="G123" s="13"/>
      <c r="H123" s="20"/>
      <c r="I123" s="22"/>
      <c r="J123" s="22"/>
      <c r="K123" s="22"/>
      <c r="L123" s="22"/>
      <c r="M123" s="24"/>
      <c r="N123" s="22"/>
      <c r="O123" s="20"/>
      <c r="P123" s="12"/>
      <c r="Q123" s="12"/>
      <c r="R123" s="12"/>
      <c r="S123" s="12"/>
      <c r="T123" s="12"/>
      <c r="U123" s="12"/>
      <c r="V123" s="12"/>
      <c r="W123" s="12"/>
      <c r="X123" s="12"/>
      <c r="Y123" s="12"/>
      <c r="Z123" s="12"/>
      <c r="AA123" s="12"/>
      <c r="AB123" s="12"/>
      <c r="AC123" s="12"/>
      <c r="AD123" s="12"/>
      <c r="AE123" s="12"/>
      <c r="AF123" s="12"/>
      <c r="AG123" s="12"/>
      <c r="AH123" s="12"/>
      <c r="AI123" s="12"/>
      <c r="AJ123" s="12"/>
      <c r="AK123" s="12"/>
      <c r="AL123" s="12"/>
      <c r="AM123" s="12"/>
      <c r="AN123" s="12"/>
      <c r="AO123" s="12"/>
      <c r="AP123" s="12"/>
      <c r="AQ123" s="12"/>
      <c r="AR123" s="12"/>
      <c r="AS123" s="12"/>
      <c r="AT123" s="12"/>
      <c r="AU123" s="12"/>
      <c r="AV123" s="12"/>
      <c r="AW123" s="12"/>
      <c r="AX123" s="12"/>
      <c r="AY123" s="12"/>
      <c r="AZ123" s="12"/>
      <c r="BA123" s="12"/>
      <c r="BB123" s="12"/>
      <c r="BC123" s="12"/>
      <c r="BD123" s="12"/>
      <c r="BE123" s="12"/>
      <c r="BF123" s="12"/>
      <c r="BG123" s="12"/>
      <c r="BH123" s="12"/>
      <c r="BI123" s="12"/>
      <c r="BJ123" s="12"/>
      <c r="BK123" s="12"/>
      <c r="BL123" s="12"/>
      <c r="BM123" s="12"/>
      <c r="BN123" s="12"/>
      <c r="BO123" s="12"/>
      <c r="BP123" s="12"/>
      <c r="BQ123" s="12"/>
      <c r="BR123" s="12"/>
      <c r="BS123" s="12"/>
      <c r="BT123" s="12"/>
      <c r="BU123" s="12"/>
      <c r="BV123" s="12"/>
      <c r="BW123" s="12"/>
      <c r="BX123" s="12"/>
      <c r="BY123" s="12"/>
      <c r="BZ123" s="12"/>
      <c r="CA123" s="12"/>
      <c r="CB123" s="12"/>
      <c r="CC123" s="12"/>
    </row>
    <row r="124" spans="1:81" ht="15.75" x14ac:dyDescent="0.25">
      <c r="A124" s="20"/>
      <c r="B124" s="29"/>
      <c r="C124" s="29"/>
      <c r="D124" s="29"/>
      <c r="E124" s="29"/>
      <c r="F124" s="26"/>
      <c r="G124" s="13"/>
      <c r="H124" s="20"/>
      <c r="I124" s="22"/>
      <c r="J124" s="22"/>
      <c r="K124" s="22"/>
      <c r="L124" s="22"/>
      <c r="M124" s="24"/>
      <c r="N124" s="22"/>
      <c r="O124" s="20"/>
      <c r="P124" s="12"/>
      <c r="Q124" s="12"/>
      <c r="R124" s="12"/>
      <c r="S124" s="12"/>
      <c r="T124" s="12"/>
      <c r="U124" s="12"/>
      <c r="V124" s="12"/>
      <c r="W124" s="12"/>
      <c r="X124" s="12"/>
      <c r="Y124" s="12"/>
      <c r="Z124" s="12"/>
      <c r="AA124" s="12"/>
      <c r="AB124" s="12"/>
      <c r="AC124" s="12"/>
      <c r="AD124" s="12"/>
      <c r="AE124" s="12"/>
      <c r="AF124" s="12"/>
      <c r="AG124" s="12"/>
      <c r="AH124" s="12"/>
      <c r="AI124" s="12"/>
      <c r="AJ124" s="12"/>
      <c r="AK124" s="12"/>
      <c r="AL124" s="12"/>
      <c r="AM124" s="12"/>
      <c r="AN124" s="12"/>
      <c r="AO124" s="12"/>
      <c r="AP124" s="12"/>
      <c r="AQ124" s="12"/>
      <c r="AR124" s="12"/>
      <c r="AS124" s="12"/>
      <c r="AT124" s="12"/>
      <c r="AU124" s="12"/>
      <c r="AV124" s="12"/>
      <c r="AW124" s="12"/>
      <c r="AX124" s="12"/>
      <c r="AY124" s="12"/>
      <c r="AZ124" s="12"/>
      <c r="BA124" s="12"/>
      <c r="BB124" s="12"/>
      <c r="BC124" s="12"/>
      <c r="BD124" s="12"/>
      <c r="BE124" s="12"/>
      <c r="BF124" s="12"/>
      <c r="BG124" s="12"/>
      <c r="BH124" s="12"/>
      <c r="BI124" s="12"/>
      <c r="BJ124" s="12"/>
      <c r="BK124" s="12"/>
      <c r="BL124" s="12"/>
      <c r="BM124" s="12"/>
      <c r="BN124" s="12"/>
      <c r="BO124" s="12"/>
      <c r="BP124" s="12"/>
      <c r="BQ124" s="12"/>
      <c r="BR124" s="12"/>
      <c r="BS124" s="12"/>
      <c r="BT124" s="12"/>
      <c r="BU124" s="12"/>
      <c r="BV124" s="12"/>
      <c r="BW124" s="12"/>
      <c r="BX124" s="12"/>
      <c r="BY124" s="12"/>
      <c r="BZ124" s="12"/>
      <c r="CA124" s="12"/>
      <c r="CB124" s="12"/>
      <c r="CC124" s="12"/>
    </row>
    <row r="125" spans="1:81" ht="15.75" x14ac:dyDescent="0.25">
      <c r="A125" s="20"/>
      <c r="B125" s="29"/>
      <c r="C125" s="29"/>
      <c r="D125" s="29"/>
      <c r="E125" s="29"/>
      <c r="F125" s="26"/>
      <c r="G125" s="13"/>
      <c r="H125" s="20"/>
      <c r="I125" s="22"/>
      <c r="J125" s="22"/>
      <c r="K125" s="22"/>
      <c r="L125" s="22"/>
      <c r="M125" s="24"/>
      <c r="N125" s="22"/>
      <c r="O125" s="20"/>
      <c r="P125" s="12"/>
      <c r="Q125" s="12"/>
      <c r="R125" s="12"/>
      <c r="S125" s="12"/>
      <c r="T125" s="12"/>
      <c r="U125" s="12"/>
      <c r="V125" s="12"/>
      <c r="W125" s="12"/>
      <c r="X125" s="12"/>
      <c r="Y125" s="12"/>
      <c r="Z125" s="12"/>
      <c r="AA125" s="12"/>
      <c r="AB125" s="12"/>
      <c r="AC125" s="12"/>
      <c r="AD125" s="12"/>
      <c r="AE125" s="12"/>
      <c r="AF125" s="12"/>
      <c r="AG125" s="12"/>
      <c r="AH125" s="12"/>
      <c r="AI125" s="12"/>
      <c r="AJ125" s="12"/>
      <c r="AK125" s="12"/>
      <c r="AL125" s="12"/>
      <c r="AM125" s="12"/>
      <c r="AN125" s="12"/>
      <c r="AO125" s="12"/>
      <c r="AP125" s="12"/>
      <c r="AQ125" s="12"/>
      <c r="AR125" s="12"/>
      <c r="AS125" s="12"/>
      <c r="AT125" s="12"/>
      <c r="AU125" s="12"/>
      <c r="AV125" s="12"/>
      <c r="AW125" s="12"/>
      <c r="AX125" s="12"/>
      <c r="AY125" s="12"/>
      <c r="AZ125" s="12"/>
      <c r="BA125" s="12"/>
      <c r="BB125" s="12"/>
      <c r="BC125" s="12"/>
      <c r="BD125" s="12"/>
      <c r="BE125" s="12"/>
      <c r="BF125" s="12"/>
      <c r="BG125" s="12"/>
      <c r="BH125" s="12"/>
      <c r="BI125" s="12"/>
      <c r="BJ125" s="12"/>
      <c r="BK125" s="12"/>
      <c r="BL125" s="12"/>
      <c r="BM125" s="12"/>
      <c r="BN125" s="12"/>
      <c r="BO125" s="12"/>
      <c r="BP125" s="12"/>
      <c r="BQ125" s="12"/>
      <c r="BR125" s="12"/>
      <c r="BS125" s="12"/>
      <c r="BT125" s="12"/>
      <c r="BU125" s="12"/>
      <c r="BV125" s="12"/>
      <c r="BW125" s="12"/>
      <c r="BX125" s="12"/>
      <c r="BY125" s="12"/>
      <c r="BZ125" s="12"/>
      <c r="CA125" s="12"/>
      <c r="CB125" s="12"/>
      <c r="CC125" s="12"/>
    </row>
    <row r="126" spans="1:81" ht="15.75" x14ac:dyDescent="0.25">
      <c r="A126" s="20"/>
      <c r="B126" s="29"/>
      <c r="C126" s="29"/>
      <c r="D126" s="29"/>
      <c r="E126" s="29"/>
      <c r="F126" s="26"/>
      <c r="G126" s="13"/>
      <c r="H126" s="20"/>
      <c r="I126" s="22"/>
      <c r="J126" s="22"/>
      <c r="K126" s="22"/>
      <c r="L126" s="22"/>
      <c r="M126" s="24"/>
      <c r="N126" s="22"/>
      <c r="O126" s="20"/>
      <c r="P126" s="12"/>
      <c r="Q126" s="12"/>
      <c r="R126" s="12"/>
      <c r="S126" s="12"/>
      <c r="T126" s="12"/>
      <c r="U126" s="12"/>
      <c r="V126" s="12"/>
      <c r="W126" s="12"/>
      <c r="X126" s="12"/>
      <c r="Y126" s="12"/>
      <c r="Z126" s="12"/>
      <c r="AA126" s="12"/>
      <c r="AB126" s="12"/>
      <c r="AC126" s="12"/>
      <c r="AD126" s="12"/>
      <c r="AE126" s="12"/>
      <c r="AF126" s="12"/>
      <c r="AG126" s="12"/>
      <c r="AH126" s="12"/>
      <c r="AI126" s="12"/>
      <c r="AJ126" s="12"/>
      <c r="AK126" s="12"/>
      <c r="AL126" s="12"/>
      <c r="AM126" s="12"/>
      <c r="AN126" s="12"/>
      <c r="AO126" s="12"/>
      <c r="AP126" s="12"/>
      <c r="AQ126" s="12"/>
      <c r="AR126" s="12"/>
      <c r="AS126" s="12"/>
      <c r="AT126" s="12"/>
      <c r="AU126" s="12"/>
      <c r="AV126" s="12"/>
      <c r="AW126" s="12"/>
      <c r="AX126" s="12"/>
      <c r="AY126" s="12"/>
      <c r="AZ126" s="12"/>
      <c r="BA126" s="12"/>
      <c r="BB126" s="12"/>
      <c r="BC126" s="12"/>
      <c r="BD126" s="12"/>
      <c r="BE126" s="12"/>
      <c r="BF126" s="12"/>
      <c r="BG126" s="12"/>
      <c r="BH126" s="12"/>
      <c r="BI126" s="12"/>
      <c r="BJ126" s="12"/>
      <c r="BK126" s="12"/>
      <c r="BL126" s="12"/>
      <c r="BM126" s="12"/>
      <c r="BN126" s="12"/>
      <c r="BO126" s="12"/>
      <c r="BP126" s="12"/>
      <c r="BQ126" s="12"/>
      <c r="BR126" s="12"/>
      <c r="BS126" s="12"/>
      <c r="BT126" s="12"/>
      <c r="BU126" s="12"/>
      <c r="BV126" s="12"/>
      <c r="BW126" s="12"/>
      <c r="BX126" s="12"/>
      <c r="BY126" s="12"/>
      <c r="BZ126" s="12"/>
      <c r="CA126" s="12"/>
      <c r="CB126" s="12"/>
      <c r="CC126" s="12"/>
    </row>
    <row r="127" spans="1:81" ht="15.75" x14ac:dyDescent="0.25">
      <c r="A127" s="20"/>
      <c r="B127" s="29"/>
      <c r="C127" s="29"/>
      <c r="D127" s="29"/>
      <c r="E127" s="29"/>
      <c r="F127" s="26"/>
      <c r="G127" s="13"/>
      <c r="H127" s="20"/>
      <c r="I127" s="22"/>
      <c r="J127" s="22"/>
      <c r="K127" s="22"/>
      <c r="L127" s="22"/>
      <c r="M127" s="24"/>
      <c r="N127" s="22"/>
      <c r="O127" s="20"/>
      <c r="P127" s="12"/>
      <c r="Q127" s="12"/>
      <c r="R127" s="12"/>
      <c r="S127" s="12"/>
      <c r="T127" s="12"/>
      <c r="U127" s="12"/>
      <c r="V127" s="12"/>
      <c r="W127" s="12"/>
      <c r="X127" s="12"/>
      <c r="Y127" s="12"/>
      <c r="Z127" s="12"/>
      <c r="AA127" s="12"/>
      <c r="AB127" s="12"/>
      <c r="AC127" s="12"/>
      <c r="AD127" s="12"/>
      <c r="AE127" s="12"/>
      <c r="AF127" s="12"/>
      <c r="AG127" s="12"/>
      <c r="AH127" s="12"/>
      <c r="AI127" s="12"/>
      <c r="AJ127" s="12"/>
      <c r="AK127" s="12"/>
      <c r="AL127" s="12"/>
      <c r="AM127" s="12"/>
      <c r="AN127" s="12"/>
      <c r="AO127" s="12"/>
      <c r="AP127" s="12"/>
      <c r="AQ127" s="12"/>
      <c r="AR127" s="12"/>
      <c r="AS127" s="12"/>
      <c r="AT127" s="12"/>
      <c r="AU127" s="12"/>
      <c r="AV127" s="12"/>
      <c r="AW127" s="12"/>
      <c r="AX127" s="12"/>
      <c r="AY127" s="12"/>
      <c r="AZ127" s="12"/>
      <c r="BA127" s="12"/>
      <c r="BB127" s="12"/>
      <c r="BC127" s="12"/>
      <c r="BD127" s="12"/>
      <c r="BE127" s="12"/>
      <c r="BF127" s="12"/>
      <c r="BG127" s="12"/>
      <c r="BH127" s="12"/>
      <c r="BI127" s="12"/>
      <c r="BJ127" s="12"/>
      <c r="BK127" s="12"/>
      <c r="BL127" s="12"/>
      <c r="BM127" s="12"/>
      <c r="BN127" s="12"/>
      <c r="BO127" s="12"/>
      <c r="BP127" s="12"/>
      <c r="BQ127" s="12"/>
      <c r="BR127" s="12"/>
      <c r="BS127" s="12"/>
      <c r="BT127" s="12"/>
      <c r="BU127" s="12"/>
      <c r="BV127" s="12"/>
      <c r="BW127" s="12"/>
      <c r="BX127" s="12"/>
      <c r="BY127" s="12"/>
      <c r="BZ127" s="12"/>
      <c r="CA127" s="12"/>
      <c r="CB127" s="12"/>
      <c r="CC127" s="12"/>
    </row>
    <row r="128" spans="1:81" ht="15.75" x14ac:dyDescent="0.25">
      <c r="A128" s="20"/>
      <c r="B128" s="29"/>
      <c r="C128" s="29"/>
      <c r="D128" s="29"/>
      <c r="E128" s="29"/>
      <c r="F128" s="26"/>
      <c r="G128" s="13"/>
      <c r="H128" s="20"/>
      <c r="I128" s="22"/>
      <c r="J128" s="22"/>
      <c r="K128" s="22"/>
      <c r="L128" s="22"/>
      <c r="M128" s="24"/>
      <c r="N128" s="22"/>
      <c r="O128" s="20"/>
      <c r="P128" s="12"/>
      <c r="Q128" s="12"/>
      <c r="R128" s="12"/>
      <c r="S128" s="12"/>
      <c r="T128" s="12"/>
      <c r="U128" s="12"/>
      <c r="V128" s="12"/>
      <c r="W128" s="12"/>
      <c r="X128" s="12"/>
      <c r="Y128" s="12"/>
      <c r="Z128" s="12"/>
      <c r="AA128" s="12"/>
      <c r="AB128" s="12"/>
      <c r="AC128" s="12"/>
      <c r="AD128" s="12"/>
      <c r="AE128" s="12"/>
      <c r="AF128" s="12"/>
      <c r="AG128" s="12"/>
      <c r="AH128" s="12"/>
      <c r="AI128" s="12"/>
      <c r="AJ128" s="12"/>
      <c r="AK128" s="12"/>
      <c r="AL128" s="12"/>
      <c r="AM128" s="12"/>
      <c r="AN128" s="12"/>
      <c r="AO128" s="12"/>
      <c r="AP128" s="12"/>
      <c r="AQ128" s="12"/>
      <c r="AR128" s="12"/>
      <c r="AS128" s="12"/>
      <c r="AT128" s="12"/>
      <c r="AU128" s="12"/>
      <c r="AV128" s="12"/>
      <c r="AW128" s="12"/>
      <c r="AX128" s="12"/>
      <c r="AY128" s="12"/>
      <c r="AZ128" s="12"/>
      <c r="BA128" s="12"/>
      <c r="BB128" s="12"/>
      <c r="BC128" s="12"/>
      <c r="BD128" s="12"/>
      <c r="BE128" s="12"/>
      <c r="BF128" s="12"/>
      <c r="BG128" s="12"/>
      <c r="BH128" s="12"/>
      <c r="BI128" s="12"/>
      <c r="BJ128" s="12"/>
      <c r="BK128" s="12"/>
      <c r="BL128" s="12"/>
      <c r="BM128" s="12"/>
      <c r="BN128" s="12"/>
      <c r="BO128" s="12"/>
      <c r="BP128" s="12"/>
      <c r="BQ128" s="12"/>
      <c r="BR128" s="12"/>
      <c r="BS128" s="12"/>
      <c r="BT128" s="12"/>
      <c r="BU128" s="12"/>
      <c r="BV128" s="12"/>
      <c r="BW128" s="12"/>
      <c r="BX128" s="12"/>
      <c r="BY128" s="12"/>
      <c r="BZ128" s="12"/>
      <c r="CA128" s="12"/>
      <c r="CB128" s="12"/>
      <c r="CC128" s="12"/>
    </row>
    <row r="129" spans="1:81" ht="15.75" x14ac:dyDescent="0.25">
      <c r="A129" s="20"/>
      <c r="B129" s="29"/>
      <c r="C129" s="29"/>
      <c r="D129" s="29"/>
      <c r="E129" s="29"/>
      <c r="F129" s="26"/>
      <c r="G129" s="13"/>
      <c r="H129" s="20"/>
      <c r="I129" s="22"/>
      <c r="J129" s="22"/>
      <c r="K129" s="22"/>
      <c r="L129" s="22"/>
      <c r="M129" s="24"/>
      <c r="N129" s="22"/>
      <c r="O129" s="20"/>
      <c r="P129" s="12"/>
      <c r="Q129" s="12"/>
      <c r="R129" s="12"/>
      <c r="S129" s="12"/>
      <c r="T129" s="12"/>
      <c r="U129" s="12"/>
      <c r="V129" s="12"/>
      <c r="W129" s="12"/>
      <c r="X129" s="12"/>
      <c r="Y129" s="12"/>
      <c r="Z129" s="12"/>
      <c r="AA129" s="12"/>
      <c r="AB129" s="12"/>
      <c r="AC129" s="12"/>
      <c r="AD129" s="12"/>
      <c r="AE129" s="12"/>
      <c r="AF129" s="12"/>
      <c r="AG129" s="12"/>
      <c r="AH129" s="12"/>
      <c r="AI129" s="12"/>
      <c r="AJ129" s="12"/>
      <c r="AK129" s="12"/>
      <c r="AL129" s="12"/>
      <c r="AM129" s="12"/>
      <c r="AN129" s="12"/>
      <c r="AO129" s="12"/>
      <c r="AP129" s="12"/>
      <c r="AQ129" s="12"/>
      <c r="AR129" s="12"/>
      <c r="AS129" s="12"/>
      <c r="AT129" s="12"/>
      <c r="AU129" s="12"/>
      <c r="AV129" s="12"/>
      <c r="AW129" s="12"/>
      <c r="AX129" s="12"/>
      <c r="AY129" s="12"/>
      <c r="AZ129" s="12"/>
      <c r="BA129" s="12"/>
      <c r="BB129" s="12"/>
      <c r="BC129" s="12"/>
      <c r="BD129" s="12"/>
      <c r="BE129" s="12"/>
      <c r="BF129" s="12"/>
      <c r="BG129" s="12"/>
      <c r="BH129" s="12"/>
      <c r="BI129" s="12"/>
      <c r="BJ129" s="12"/>
      <c r="BK129" s="12"/>
      <c r="BL129" s="12"/>
      <c r="BM129" s="12"/>
      <c r="BN129" s="12"/>
      <c r="BO129" s="12"/>
      <c r="BP129" s="12"/>
      <c r="BQ129" s="12"/>
      <c r="BR129" s="12"/>
      <c r="BS129" s="12"/>
      <c r="BT129" s="12"/>
      <c r="BU129" s="12"/>
      <c r="BV129" s="12"/>
      <c r="BW129" s="12"/>
      <c r="BX129" s="12"/>
      <c r="BY129" s="12"/>
      <c r="BZ129" s="12"/>
      <c r="CA129" s="12"/>
      <c r="CB129" s="12"/>
      <c r="CC129" s="12"/>
    </row>
    <row r="130" spans="1:81" ht="15.75" x14ac:dyDescent="0.25">
      <c r="A130" s="20"/>
      <c r="B130" s="29"/>
      <c r="C130" s="29"/>
      <c r="D130" s="29"/>
      <c r="E130" s="29"/>
      <c r="F130" s="26"/>
      <c r="G130" s="13"/>
      <c r="H130" s="20"/>
      <c r="I130" s="22"/>
      <c r="J130" s="22"/>
      <c r="K130" s="22"/>
      <c r="L130" s="22"/>
      <c r="M130" s="24"/>
      <c r="N130" s="22"/>
      <c r="O130" s="20"/>
      <c r="P130" s="12"/>
      <c r="Q130" s="12"/>
      <c r="R130" s="12"/>
      <c r="S130" s="12"/>
      <c r="T130" s="12"/>
      <c r="U130" s="12"/>
      <c r="V130" s="12"/>
      <c r="W130" s="12"/>
      <c r="X130" s="12"/>
      <c r="Y130" s="12"/>
      <c r="Z130" s="12"/>
      <c r="AA130" s="12"/>
      <c r="AB130" s="12"/>
      <c r="AC130" s="12"/>
      <c r="AD130" s="12"/>
      <c r="AE130" s="12"/>
      <c r="AF130" s="12"/>
      <c r="AG130" s="12"/>
      <c r="AH130" s="12"/>
      <c r="AI130" s="12"/>
      <c r="AJ130" s="12"/>
      <c r="AK130" s="12"/>
      <c r="AL130" s="12"/>
      <c r="AM130" s="12"/>
      <c r="AN130" s="12"/>
      <c r="AO130" s="12"/>
      <c r="AP130" s="12"/>
      <c r="AQ130" s="12"/>
      <c r="AR130" s="12"/>
      <c r="AS130" s="12"/>
      <c r="AT130" s="12"/>
      <c r="AU130" s="12"/>
      <c r="AV130" s="12"/>
      <c r="AW130" s="12"/>
      <c r="AX130" s="12"/>
      <c r="AY130" s="12"/>
      <c r="AZ130" s="12"/>
      <c r="BA130" s="12"/>
      <c r="BB130" s="12"/>
      <c r="BC130" s="12"/>
      <c r="BD130" s="12"/>
      <c r="BE130" s="12"/>
      <c r="BF130" s="12"/>
      <c r="BG130" s="12"/>
      <c r="BH130" s="12"/>
      <c r="BI130" s="12"/>
      <c r="BJ130" s="12"/>
      <c r="BK130" s="12"/>
      <c r="BL130" s="12"/>
      <c r="BM130" s="12"/>
      <c r="BN130" s="12"/>
      <c r="BO130" s="12"/>
      <c r="BP130" s="12"/>
      <c r="BQ130" s="12"/>
      <c r="BR130" s="12"/>
      <c r="BS130" s="12"/>
      <c r="BT130" s="12"/>
      <c r="BU130" s="12"/>
      <c r="BV130" s="12"/>
      <c r="BW130" s="12"/>
      <c r="BX130" s="12"/>
      <c r="BY130" s="12"/>
      <c r="BZ130" s="12"/>
      <c r="CA130" s="12"/>
      <c r="CB130" s="12"/>
      <c r="CC130" s="12"/>
    </row>
    <row r="131" spans="1:81" ht="15.75" x14ac:dyDescent="0.25">
      <c r="A131" s="20"/>
      <c r="B131" s="29"/>
      <c r="C131" s="29"/>
      <c r="D131" s="29"/>
      <c r="E131" s="29"/>
      <c r="F131" s="26"/>
      <c r="G131" s="13"/>
      <c r="H131" s="20"/>
      <c r="I131" s="22"/>
      <c r="J131" s="22"/>
      <c r="K131" s="22"/>
      <c r="L131" s="22"/>
      <c r="M131" s="24"/>
      <c r="N131" s="22"/>
      <c r="O131" s="20"/>
      <c r="P131" s="12"/>
      <c r="Q131" s="12"/>
      <c r="R131" s="12"/>
      <c r="S131" s="12"/>
      <c r="T131" s="12"/>
      <c r="U131" s="12"/>
      <c r="V131" s="12"/>
      <c r="W131" s="12"/>
      <c r="X131" s="12"/>
      <c r="Y131" s="12"/>
      <c r="Z131" s="12"/>
      <c r="AA131" s="12"/>
      <c r="AB131" s="12"/>
      <c r="AC131" s="12"/>
      <c r="AD131" s="12"/>
      <c r="AE131" s="12"/>
      <c r="AF131" s="12"/>
      <c r="AG131" s="12"/>
      <c r="AH131" s="12"/>
      <c r="AI131" s="12"/>
      <c r="AJ131" s="12"/>
      <c r="AK131" s="12"/>
      <c r="AL131" s="12"/>
      <c r="AM131" s="12"/>
      <c r="AN131" s="12"/>
      <c r="AO131" s="12"/>
      <c r="AP131" s="12"/>
      <c r="AQ131" s="12"/>
      <c r="AR131" s="12"/>
      <c r="AS131" s="12"/>
      <c r="AT131" s="12"/>
      <c r="AU131" s="12"/>
      <c r="AV131" s="12"/>
      <c r="AW131" s="12"/>
      <c r="AX131" s="12"/>
      <c r="AY131" s="12"/>
      <c r="AZ131" s="12"/>
      <c r="BA131" s="12"/>
      <c r="BB131" s="12"/>
      <c r="BC131" s="12"/>
      <c r="BD131" s="12"/>
      <c r="BE131" s="12"/>
      <c r="BF131" s="12"/>
      <c r="BG131" s="12"/>
      <c r="BH131" s="12"/>
      <c r="BI131" s="12"/>
      <c r="BJ131" s="12"/>
      <c r="BK131" s="12"/>
      <c r="BL131" s="12"/>
      <c r="BM131" s="12"/>
      <c r="BN131" s="12"/>
      <c r="BO131" s="12"/>
      <c r="BP131" s="12"/>
      <c r="BQ131" s="12"/>
      <c r="BR131" s="12"/>
      <c r="BS131" s="12"/>
      <c r="BT131" s="12"/>
      <c r="BU131" s="12"/>
      <c r="BV131" s="12"/>
      <c r="BW131" s="12"/>
      <c r="BX131" s="12"/>
      <c r="BY131" s="12"/>
      <c r="BZ131" s="12"/>
      <c r="CA131" s="12"/>
      <c r="CB131" s="12"/>
      <c r="CC131" s="12"/>
    </row>
    <row r="132" spans="1:81" ht="15.75" x14ac:dyDescent="0.25">
      <c r="A132" s="20"/>
      <c r="B132" s="29"/>
      <c r="C132" s="29"/>
      <c r="D132" s="29"/>
      <c r="E132" s="29"/>
      <c r="F132" s="26"/>
      <c r="G132" s="13"/>
      <c r="H132" s="20"/>
      <c r="I132" s="22"/>
      <c r="J132" s="22"/>
      <c r="K132" s="22"/>
      <c r="L132" s="22"/>
      <c r="M132" s="24"/>
      <c r="N132" s="22"/>
      <c r="O132" s="20"/>
      <c r="P132" s="12"/>
      <c r="Q132" s="12"/>
      <c r="R132" s="12"/>
      <c r="S132" s="12"/>
      <c r="T132" s="12"/>
      <c r="U132" s="12"/>
      <c r="V132" s="12"/>
      <c r="W132" s="12"/>
      <c r="X132" s="12"/>
      <c r="Y132" s="12"/>
      <c r="Z132" s="12"/>
      <c r="AA132" s="12"/>
      <c r="AB132" s="12"/>
      <c r="AC132" s="12"/>
      <c r="AD132" s="12"/>
      <c r="AE132" s="12"/>
      <c r="AF132" s="12"/>
      <c r="AG132" s="12"/>
      <c r="AH132" s="12"/>
      <c r="AI132" s="12"/>
      <c r="AJ132" s="12"/>
      <c r="AK132" s="12"/>
      <c r="AL132" s="12"/>
      <c r="AM132" s="12"/>
      <c r="AN132" s="12"/>
      <c r="AO132" s="12"/>
      <c r="AP132" s="12"/>
      <c r="AQ132" s="12"/>
      <c r="AR132" s="12"/>
      <c r="AS132" s="12"/>
      <c r="AT132" s="12"/>
      <c r="AU132" s="12"/>
      <c r="AV132" s="12"/>
      <c r="AW132" s="12"/>
      <c r="AX132" s="12"/>
      <c r="AY132" s="12"/>
      <c r="AZ132" s="12"/>
      <c r="BA132" s="12"/>
      <c r="BB132" s="12"/>
      <c r="BC132" s="12"/>
      <c r="BD132" s="12"/>
      <c r="BE132" s="12"/>
      <c r="BF132" s="12"/>
      <c r="BG132" s="12"/>
      <c r="BH132" s="12"/>
      <c r="BI132" s="12"/>
      <c r="BJ132" s="12"/>
      <c r="BK132" s="12"/>
      <c r="BL132" s="12"/>
      <c r="BM132" s="12"/>
      <c r="BN132" s="12"/>
      <c r="BO132" s="12"/>
      <c r="BP132" s="12"/>
      <c r="BQ132" s="12"/>
      <c r="BR132" s="12"/>
      <c r="BS132" s="12"/>
      <c r="BT132" s="12"/>
      <c r="BU132" s="12"/>
      <c r="BV132" s="12"/>
      <c r="BW132" s="12"/>
      <c r="BX132" s="12"/>
      <c r="BY132" s="12"/>
      <c r="BZ132" s="12"/>
      <c r="CA132" s="12"/>
      <c r="CB132" s="12"/>
      <c r="CC132" s="12"/>
    </row>
    <row r="133" spans="1:81" ht="15.75" x14ac:dyDescent="0.25">
      <c r="A133" s="20"/>
      <c r="B133" s="29"/>
      <c r="C133" s="29"/>
      <c r="D133" s="29"/>
      <c r="E133" s="29"/>
      <c r="F133" s="26"/>
      <c r="G133" s="13"/>
      <c r="H133" s="20"/>
      <c r="I133" s="22"/>
      <c r="J133" s="22"/>
      <c r="K133" s="22"/>
      <c r="L133" s="22"/>
      <c r="M133" s="24"/>
      <c r="N133" s="22"/>
      <c r="O133" s="20"/>
      <c r="P133" s="12"/>
      <c r="Q133" s="12"/>
      <c r="R133" s="12"/>
      <c r="S133" s="12"/>
      <c r="T133" s="12"/>
      <c r="U133" s="12"/>
      <c r="V133" s="12"/>
      <c r="W133" s="12"/>
      <c r="X133" s="12"/>
      <c r="Y133" s="12"/>
      <c r="Z133" s="12"/>
      <c r="AA133" s="12"/>
      <c r="AB133" s="12"/>
      <c r="AC133" s="12"/>
      <c r="AD133" s="12"/>
      <c r="AE133" s="12"/>
      <c r="AF133" s="12"/>
      <c r="AG133" s="12"/>
      <c r="AH133" s="12"/>
      <c r="AI133" s="12"/>
      <c r="AJ133" s="12"/>
      <c r="AK133" s="12"/>
      <c r="AL133" s="12"/>
      <c r="AM133" s="12"/>
      <c r="AN133" s="12"/>
      <c r="AO133" s="12"/>
      <c r="AP133" s="12"/>
      <c r="AQ133" s="12"/>
      <c r="AR133" s="12"/>
      <c r="AS133" s="12"/>
      <c r="AT133" s="12"/>
      <c r="AU133" s="12"/>
      <c r="AV133" s="12"/>
      <c r="AW133" s="12"/>
      <c r="AX133" s="12"/>
      <c r="AY133" s="12"/>
      <c r="AZ133" s="12"/>
      <c r="BA133" s="12"/>
      <c r="BB133" s="12"/>
      <c r="BC133" s="12"/>
      <c r="BD133" s="12"/>
      <c r="BE133" s="12"/>
      <c r="BF133" s="12"/>
      <c r="BG133" s="12"/>
      <c r="BH133" s="12"/>
      <c r="BI133" s="12"/>
      <c r="BJ133" s="12"/>
      <c r="BK133" s="12"/>
      <c r="BL133" s="12"/>
      <c r="BM133" s="12"/>
      <c r="BN133" s="12"/>
      <c r="BO133" s="12"/>
      <c r="BP133" s="12"/>
      <c r="BQ133" s="12"/>
      <c r="BR133" s="12"/>
      <c r="BS133" s="12"/>
      <c r="BT133" s="12"/>
      <c r="BU133" s="12"/>
      <c r="BV133" s="12"/>
      <c r="BW133" s="12"/>
      <c r="BX133" s="12"/>
      <c r="BY133" s="12"/>
      <c r="BZ133" s="12"/>
      <c r="CA133" s="12"/>
      <c r="CB133" s="12"/>
      <c r="CC133" s="12"/>
    </row>
    <row r="134" spans="1:81" ht="15.75" x14ac:dyDescent="0.25">
      <c r="A134" s="20"/>
      <c r="B134" s="29"/>
      <c r="C134" s="29"/>
      <c r="D134" s="29"/>
      <c r="E134" s="29"/>
      <c r="F134" s="26"/>
      <c r="G134" s="13"/>
      <c r="H134" s="20"/>
      <c r="I134" s="22"/>
      <c r="J134" s="22"/>
      <c r="K134" s="22"/>
      <c r="L134" s="22"/>
      <c r="M134" s="24"/>
      <c r="N134" s="22"/>
      <c r="O134" s="20"/>
      <c r="P134" s="12"/>
      <c r="Q134" s="12"/>
      <c r="R134" s="12"/>
      <c r="S134" s="12"/>
      <c r="T134" s="12"/>
      <c r="U134" s="12"/>
      <c r="V134" s="12"/>
      <c r="W134" s="12"/>
      <c r="X134" s="12"/>
      <c r="Y134" s="12"/>
      <c r="Z134" s="12"/>
      <c r="AA134" s="12"/>
      <c r="AB134" s="12"/>
      <c r="AC134" s="12"/>
      <c r="AD134" s="12"/>
      <c r="AE134" s="12"/>
      <c r="AF134" s="12"/>
      <c r="AG134" s="12"/>
      <c r="AH134" s="12"/>
      <c r="AI134" s="12"/>
      <c r="AJ134" s="12"/>
      <c r="AK134" s="12"/>
      <c r="AL134" s="12"/>
      <c r="AM134" s="12"/>
      <c r="AN134" s="12"/>
      <c r="AO134" s="12"/>
      <c r="AP134" s="12"/>
      <c r="AQ134" s="12"/>
      <c r="AR134" s="12"/>
      <c r="AS134" s="12"/>
      <c r="AT134" s="12"/>
      <c r="AU134" s="12"/>
      <c r="AV134" s="12"/>
      <c r="AW134" s="12"/>
      <c r="AX134" s="12"/>
      <c r="AY134" s="12"/>
      <c r="AZ134" s="12"/>
      <c r="BA134" s="12"/>
      <c r="BB134" s="12"/>
      <c r="BC134" s="12"/>
      <c r="BD134" s="12"/>
      <c r="BE134" s="12"/>
      <c r="BF134" s="12"/>
      <c r="BG134" s="12"/>
      <c r="BH134" s="12"/>
      <c r="BI134" s="12"/>
      <c r="BJ134" s="12"/>
      <c r="BK134" s="12"/>
      <c r="BL134" s="12"/>
      <c r="BM134" s="12"/>
      <c r="BN134" s="12"/>
      <c r="BO134" s="12"/>
      <c r="BP134" s="12"/>
      <c r="BQ134" s="12"/>
      <c r="BR134" s="12"/>
      <c r="BS134" s="12"/>
      <c r="BT134" s="12"/>
      <c r="BU134" s="12"/>
      <c r="BV134" s="12"/>
      <c r="BW134" s="12"/>
      <c r="BX134" s="12"/>
      <c r="BY134" s="12"/>
      <c r="BZ134" s="12"/>
      <c r="CA134" s="12"/>
      <c r="CB134" s="12"/>
      <c r="CC134" s="12"/>
    </row>
    <row r="135" spans="1:81" ht="15.75" x14ac:dyDescent="0.25">
      <c r="A135" s="20"/>
      <c r="B135" s="29"/>
      <c r="C135" s="29"/>
      <c r="D135" s="29"/>
      <c r="E135" s="29"/>
      <c r="F135" s="26"/>
      <c r="G135" s="13"/>
      <c r="H135" s="20"/>
      <c r="I135" s="22"/>
      <c r="J135" s="22"/>
      <c r="K135" s="22"/>
      <c r="L135" s="22"/>
      <c r="M135" s="24"/>
      <c r="N135" s="22"/>
      <c r="O135" s="20"/>
      <c r="P135" s="12"/>
      <c r="Q135" s="12"/>
      <c r="R135" s="12"/>
      <c r="S135" s="12"/>
      <c r="T135" s="12"/>
      <c r="U135" s="12"/>
      <c r="V135" s="12"/>
      <c r="W135" s="12"/>
      <c r="X135" s="12"/>
      <c r="Y135" s="12"/>
      <c r="Z135" s="12"/>
      <c r="AA135" s="12"/>
      <c r="AB135" s="12"/>
      <c r="AC135" s="12"/>
      <c r="AD135" s="12"/>
      <c r="AE135" s="12"/>
      <c r="AF135" s="12"/>
      <c r="AG135" s="12"/>
      <c r="AH135" s="12"/>
      <c r="AI135" s="12"/>
      <c r="AJ135" s="12"/>
      <c r="AK135" s="12"/>
      <c r="AL135" s="12"/>
      <c r="AM135" s="12"/>
      <c r="AN135" s="12"/>
      <c r="AO135" s="12"/>
      <c r="AP135" s="12"/>
      <c r="AQ135" s="12"/>
      <c r="AR135" s="12"/>
      <c r="AS135" s="12"/>
      <c r="AT135" s="12"/>
      <c r="AU135" s="12"/>
      <c r="AV135" s="12"/>
      <c r="AW135" s="12"/>
      <c r="AX135" s="12"/>
      <c r="AY135" s="12"/>
      <c r="AZ135" s="12"/>
      <c r="BA135" s="12"/>
      <c r="BB135" s="12"/>
      <c r="BC135" s="12"/>
      <c r="BD135" s="12"/>
      <c r="BE135" s="12"/>
      <c r="BF135" s="12"/>
      <c r="BG135" s="12"/>
      <c r="BH135" s="12"/>
      <c r="BI135" s="12"/>
      <c r="BJ135" s="12"/>
      <c r="BK135" s="12"/>
      <c r="BL135" s="12"/>
      <c r="BM135" s="12"/>
      <c r="BN135" s="12"/>
      <c r="BO135" s="12"/>
      <c r="BP135" s="12"/>
      <c r="BQ135" s="12"/>
      <c r="BR135" s="12"/>
      <c r="BS135" s="12"/>
      <c r="BT135" s="12"/>
      <c r="BU135" s="12"/>
      <c r="BV135" s="12"/>
      <c r="BW135" s="12"/>
      <c r="BX135" s="12"/>
      <c r="BY135" s="12"/>
      <c r="BZ135" s="12"/>
      <c r="CA135" s="12"/>
      <c r="CB135" s="12"/>
      <c r="CC135" s="12"/>
    </row>
    <row r="136" spans="1:81" ht="15.75" x14ac:dyDescent="0.25">
      <c r="A136" s="20"/>
      <c r="B136" s="29"/>
      <c r="C136" s="29"/>
      <c r="D136" s="29"/>
      <c r="E136" s="29"/>
      <c r="F136" s="26"/>
      <c r="G136" s="13"/>
      <c r="H136" s="20"/>
      <c r="I136" s="22"/>
      <c r="J136" s="22"/>
      <c r="K136" s="22"/>
      <c r="L136" s="22"/>
      <c r="M136" s="24"/>
      <c r="N136" s="22"/>
      <c r="O136" s="20"/>
      <c r="P136" s="12"/>
      <c r="Q136" s="12"/>
      <c r="R136" s="12"/>
      <c r="S136" s="12"/>
      <c r="T136" s="12"/>
      <c r="U136" s="12"/>
      <c r="V136" s="12"/>
      <c r="W136" s="12"/>
      <c r="X136" s="12"/>
      <c r="Y136" s="12"/>
      <c r="Z136" s="12"/>
      <c r="AA136" s="12"/>
      <c r="AB136" s="12"/>
      <c r="AC136" s="12"/>
      <c r="AD136" s="12"/>
      <c r="AE136" s="12"/>
      <c r="AF136" s="12"/>
      <c r="AG136" s="12"/>
      <c r="AH136" s="12"/>
      <c r="AI136" s="12"/>
      <c r="AJ136" s="12"/>
      <c r="AK136" s="12"/>
      <c r="AL136" s="12"/>
      <c r="AM136" s="12"/>
      <c r="AN136" s="12"/>
      <c r="AO136" s="12"/>
      <c r="AP136" s="12"/>
      <c r="AQ136" s="12"/>
      <c r="AR136" s="12"/>
      <c r="AS136" s="12"/>
      <c r="AT136" s="12"/>
      <c r="AU136" s="12"/>
      <c r="AV136" s="12"/>
      <c r="AW136" s="12"/>
      <c r="AX136" s="12"/>
      <c r="AY136" s="12"/>
      <c r="AZ136" s="12"/>
      <c r="BA136" s="12"/>
      <c r="BB136" s="12"/>
      <c r="BC136" s="12"/>
      <c r="BD136" s="12"/>
      <c r="BE136" s="12"/>
      <c r="BF136" s="12"/>
      <c r="BG136" s="12"/>
      <c r="BH136" s="12"/>
      <c r="BI136" s="12"/>
      <c r="BJ136" s="12"/>
      <c r="BK136" s="12"/>
      <c r="BL136" s="12"/>
      <c r="BM136" s="12"/>
      <c r="BN136" s="12"/>
      <c r="BO136" s="12"/>
      <c r="BP136" s="12"/>
      <c r="BQ136" s="12"/>
      <c r="BR136" s="12"/>
      <c r="BS136" s="12"/>
      <c r="BT136" s="12"/>
      <c r="BU136" s="12"/>
      <c r="BV136" s="12"/>
      <c r="BW136" s="12"/>
      <c r="BX136" s="12"/>
      <c r="BY136" s="12"/>
      <c r="BZ136" s="12"/>
      <c r="CA136" s="12"/>
      <c r="CB136" s="12"/>
      <c r="CC136" s="12"/>
    </row>
    <row r="137" spans="1:81" ht="15.75" x14ac:dyDescent="0.25">
      <c r="A137" s="20"/>
      <c r="B137" s="29"/>
      <c r="C137" s="29"/>
      <c r="D137" s="29"/>
      <c r="E137" s="29"/>
      <c r="F137" s="26"/>
      <c r="G137" s="13"/>
      <c r="H137" s="20"/>
      <c r="I137" s="22"/>
      <c r="J137" s="22"/>
      <c r="K137" s="22"/>
      <c r="L137" s="22"/>
      <c r="M137" s="24"/>
      <c r="N137" s="22"/>
      <c r="O137" s="20"/>
      <c r="P137" s="12"/>
      <c r="Q137" s="12"/>
      <c r="R137" s="12"/>
      <c r="S137" s="12"/>
      <c r="T137" s="12"/>
      <c r="U137" s="12"/>
      <c r="V137" s="12"/>
      <c r="W137" s="12"/>
      <c r="X137" s="12"/>
      <c r="Y137" s="12"/>
      <c r="Z137" s="12"/>
      <c r="AA137" s="12"/>
      <c r="AB137" s="12"/>
      <c r="AC137" s="12"/>
      <c r="AD137" s="12"/>
      <c r="AE137" s="12"/>
      <c r="AF137" s="12"/>
      <c r="AG137" s="12"/>
      <c r="AH137" s="12"/>
      <c r="AI137" s="12"/>
      <c r="AJ137" s="12"/>
      <c r="AK137" s="12"/>
      <c r="AL137" s="12"/>
      <c r="AM137" s="12"/>
      <c r="AN137" s="12"/>
      <c r="AO137" s="12"/>
      <c r="AP137" s="12"/>
      <c r="AQ137" s="12"/>
      <c r="AR137" s="12"/>
      <c r="AS137" s="12"/>
      <c r="AT137" s="12"/>
      <c r="AU137" s="12"/>
      <c r="AV137" s="12"/>
      <c r="AW137" s="12"/>
      <c r="AX137" s="12"/>
      <c r="AY137" s="12"/>
      <c r="AZ137" s="12"/>
      <c r="BA137" s="12"/>
      <c r="BB137" s="12"/>
      <c r="BC137" s="12"/>
      <c r="BD137" s="12"/>
      <c r="BE137" s="12"/>
      <c r="BF137" s="12"/>
      <c r="BG137" s="12"/>
      <c r="BH137" s="12"/>
      <c r="BI137" s="12"/>
      <c r="BJ137" s="12"/>
      <c r="BK137" s="12"/>
      <c r="BL137" s="12"/>
      <c r="BM137" s="12"/>
      <c r="BN137" s="12"/>
      <c r="BO137" s="12"/>
      <c r="BP137" s="12"/>
      <c r="BQ137" s="12"/>
      <c r="BR137" s="12"/>
      <c r="BS137" s="12"/>
      <c r="BT137" s="12"/>
      <c r="BU137" s="12"/>
      <c r="BV137" s="12"/>
      <c r="BW137" s="12"/>
      <c r="BX137" s="12"/>
      <c r="BY137" s="12"/>
      <c r="BZ137" s="12"/>
      <c r="CA137" s="12"/>
      <c r="CB137" s="12"/>
      <c r="CC137" s="12"/>
    </row>
    <row r="138" spans="1:81" ht="15.75" x14ac:dyDescent="0.25">
      <c r="A138" s="20"/>
      <c r="B138" s="29"/>
      <c r="C138" s="29"/>
      <c r="D138" s="29"/>
      <c r="E138" s="29"/>
      <c r="F138" s="26"/>
      <c r="G138" s="13"/>
      <c r="H138" s="20"/>
      <c r="I138" s="22"/>
      <c r="J138" s="22"/>
      <c r="K138" s="22"/>
      <c r="L138" s="22"/>
      <c r="M138" s="24"/>
      <c r="N138" s="22"/>
      <c r="O138" s="20"/>
      <c r="P138" s="12"/>
      <c r="Q138" s="12"/>
      <c r="R138" s="12"/>
      <c r="S138" s="12"/>
      <c r="T138" s="12"/>
      <c r="U138" s="12"/>
      <c r="V138" s="12"/>
      <c r="W138" s="12"/>
      <c r="X138" s="12"/>
      <c r="Y138" s="12"/>
      <c r="Z138" s="12"/>
      <c r="AA138" s="12"/>
      <c r="AB138" s="12"/>
      <c r="AC138" s="12"/>
      <c r="AD138" s="12"/>
      <c r="AE138" s="12"/>
      <c r="AF138" s="12"/>
      <c r="AG138" s="12"/>
      <c r="AH138" s="12"/>
      <c r="AI138" s="12"/>
      <c r="AJ138" s="12"/>
      <c r="AK138" s="12"/>
      <c r="AL138" s="12"/>
      <c r="AM138" s="12"/>
      <c r="AN138" s="12"/>
      <c r="AO138" s="12"/>
      <c r="AP138" s="12"/>
      <c r="AQ138" s="12"/>
      <c r="AR138" s="12"/>
      <c r="AS138" s="12"/>
      <c r="AT138" s="12"/>
      <c r="AU138" s="12"/>
      <c r="AV138" s="12"/>
      <c r="AW138" s="12"/>
      <c r="AX138" s="12"/>
      <c r="AY138" s="12"/>
      <c r="AZ138" s="12"/>
      <c r="BA138" s="12"/>
      <c r="BB138" s="12"/>
      <c r="BC138" s="12"/>
      <c r="BD138" s="12"/>
      <c r="BE138" s="12"/>
      <c r="BF138" s="12"/>
      <c r="BG138" s="12"/>
      <c r="BH138" s="12"/>
      <c r="BI138" s="12"/>
      <c r="BJ138" s="12"/>
      <c r="BK138" s="12"/>
      <c r="BL138" s="12"/>
      <c r="BM138" s="12"/>
      <c r="BN138" s="12"/>
      <c r="BO138" s="12"/>
      <c r="BP138" s="12"/>
      <c r="BQ138" s="12"/>
      <c r="BR138" s="12"/>
      <c r="BS138" s="12"/>
      <c r="BT138" s="12"/>
      <c r="BU138" s="12"/>
      <c r="BV138" s="12"/>
      <c r="BW138" s="12"/>
      <c r="BX138" s="12"/>
      <c r="BY138" s="12"/>
      <c r="BZ138" s="12"/>
      <c r="CA138" s="12"/>
      <c r="CB138" s="12"/>
      <c r="CC138" s="12"/>
    </row>
    <row r="139" spans="1:81" ht="15.75" x14ac:dyDescent="0.25">
      <c r="A139" s="20"/>
      <c r="B139" s="29"/>
      <c r="C139" s="29"/>
      <c r="D139" s="29"/>
      <c r="E139" s="29"/>
      <c r="F139" s="26"/>
      <c r="G139" s="13"/>
      <c r="H139" s="20"/>
      <c r="I139" s="22"/>
      <c r="J139" s="22"/>
      <c r="K139" s="22"/>
      <c r="L139" s="22"/>
      <c r="M139" s="24"/>
      <c r="N139" s="22"/>
      <c r="O139" s="20"/>
      <c r="P139" s="12"/>
      <c r="Q139" s="12"/>
      <c r="R139" s="12"/>
      <c r="S139" s="12"/>
      <c r="T139" s="12"/>
      <c r="U139" s="12"/>
      <c r="V139" s="12"/>
      <c r="W139" s="12"/>
      <c r="X139" s="12"/>
      <c r="Y139" s="12"/>
      <c r="Z139" s="12"/>
      <c r="AA139" s="12"/>
      <c r="AB139" s="12"/>
      <c r="AC139" s="12"/>
      <c r="AD139" s="12"/>
      <c r="AE139" s="12"/>
      <c r="AF139" s="12"/>
      <c r="AG139" s="12"/>
      <c r="AH139" s="12"/>
      <c r="AI139" s="12"/>
      <c r="AJ139" s="12"/>
      <c r="AK139" s="12"/>
      <c r="AL139" s="12"/>
      <c r="AM139" s="12"/>
      <c r="AN139" s="12"/>
      <c r="AO139" s="12"/>
      <c r="AP139" s="12"/>
      <c r="AQ139" s="12"/>
      <c r="AR139" s="12"/>
      <c r="AS139" s="12"/>
      <c r="AT139" s="12"/>
      <c r="AU139" s="12"/>
      <c r="AV139" s="12"/>
      <c r="AW139" s="12"/>
      <c r="AX139" s="12"/>
      <c r="AY139" s="12"/>
      <c r="AZ139" s="12"/>
      <c r="BA139" s="12"/>
      <c r="BB139" s="12"/>
      <c r="BC139" s="12"/>
      <c r="BD139" s="12"/>
      <c r="BE139" s="12"/>
      <c r="BF139" s="12"/>
      <c r="BG139" s="12"/>
      <c r="BH139" s="12"/>
      <c r="BI139" s="12"/>
      <c r="BJ139" s="12"/>
      <c r="BK139" s="12"/>
      <c r="BL139" s="12"/>
      <c r="BM139" s="12"/>
      <c r="BN139" s="12"/>
      <c r="BO139" s="12"/>
      <c r="BP139" s="12"/>
      <c r="BQ139" s="12"/>
      <c r="BR139" s="12"/>
      <c r="BS139" s="12"/>
      <c r="BT139" s="12"/>
      <c r="BU139" s="12"/>
      <c r="BV139" s="12"/>
      <c r="BW139" s="12"/>
      <c r="BX139" s="12"/>
      <c r="BY139" s="12"/>
      <c r="BZ139" s="12"/>
      <c r="CA139" s="12"/>
      <c r="CB139" s="12"/>
      <c r="CC139" s="12"/>
    </row>
    <row r="140" spans="1:81" ht="15.75" x14ac:dyDescent="0.25">
      <c r="A140" s="20"/>
      <c r="B140" s="29"/>
      <c r="C140" s="29"/>
      <c r="D140" s="29"/>
      <c r="E140" s="29"/>
      <c r="F140" s="26"/>
      <c r="G140" s="13"/>
      <c r="H140" s="20"/>
      <c r="I140" s="22"/>
      <c r="J140" s="22"/>
      <c r="K140" s="22"/>
      <c r="L140" s="22"/>
      <c r="M140" s="24"/>
      <c r="N140" s="22"/>
      <c r="O140" s="20"/>
      <c r="P140" s="12"/>
      <c r="Q140" s="12"/>
      <c r="R140" s="12"/>
      <c r="S140" s="12"/>
      <c r="T140" s="12"/>
      <c r="U140" s="12"/>
      <c r="V140" s="12"/>
      <c r="W140" s="12"/>
      <c r="X140" s="12"/>
      <c r="Y140" s="12"/>
      <c r="Z140" s="12"/>
      <c r="AA140" s="12"/>
      <c r="AB140" s="12"/>
      <c r="AC140" s="12"/>
      <c r="AD140" s="12"/>
      <c r="AE140" s="12"/>
      <c r="AF140" s="12"/>
      <c r="AG140" s="12"/>
      <c r="AH140" s="12"/>
      <c r="AI140" s="12"/>
      <c r="AJ140" s="12"/>
      <c r="AK140" s="12"/>
      <c r="AL140" s="12"/>
      <c r="AM140" s="12"/>
      <c r="AN140" s="12"/>
      <c r="AO140" s="12"/>
      <c r="AP140" s="12"/>
      <c r="AQ140" s="12"/>
      <c r="AR140" s="12"/>
      <c r="AS140" s="12"/>
      <c r="AT140" s="12"/>
      <c r="AU140" s="12"/>
      <c r="AV140" s="12"/>
      <c r="AW140" s="12"/>
      <c r="AX140" s="12"/>
      <c r="AY140" s="12"/>
      <c r="AZ140" s="12"/>
      <c r="BA140" s="12"/>
      <c r="BB140" s="12"/>
      <c r="BC140" s="12"/>
      <c r="BD140" s="12"/>
      <c r="BE140" s="12"/>
      <c r="BF140" s="12"/>
      <c r="BG140" s="12"/>
      <c r="BH140" s="12"/>
      <c r="BI140" s="12"/>
      <c r="BJ140" s="12"/>
      <c r="BK140" s="12"/>
      <c r="BL140" s="12"/>
      <c r="BM140" s="12"/>
      <c r="BN140" s="12"/>
      <c r="BO140" s="12"/>
      <c r="BP140" s="12"/>
      <c r="BQ140" s="12"/>
      <c r="BR140" s="12"/>
      <c r="BS140" s="12"/>
      <c r="BT140" s="12"/>
      <c r="BU140" s="12"/>
      <c r="BV140" s="12"/>
      <c r="BW140" s="12"/>
      <c r="BX140" s="12"/>
      <c r="BY140" s="12"/>
      <c r="BZ140" s="12"/>
      <c r="CA140" s="12"/>
      <c r="CB140" s="12"/>
      <c r="CC140" s="12"/>
    </row>
    <row r="141" spans="1:81" ht="15.75" x14ac:dyDescent="0.25">
      <c r="A141" s="20"/>
      <c r="B141" s="29"/>
      <c r="C141" s="29"/>
      <c r="D141" s="29"/>
      <c r="E141" s="29"/>
      <c r="F141" s="26"/>
      <c r="G141" s="13"/>
      <c r="H141" s="20"/>
      <c r="I141" s="22"/>
      <c r="J141" s="22"/>
      <c r="K141" s="22"/>
      <c r="L141" s="22"/>
      <c r="M141" s="24"/>
      <c r="N141" s="22"/>
      <c r="O141" s="20"/>
      <c r="P141" s="12"/>
      <c r="Q141" s="12"/>
      <c r="R141" s="12"/>
      <c r="S141" s="12"/>
      <c r="T141" s="12"/>
      <c r="U141" s="12"/>
      <c r="V141" s="12"/>
      <c r="W141" s="12"/>
      <c r="X141" s="12"/>
      <c r="Y141" s="12"/>
      <c r="Z141" s="12"/>
      <c r="AA141" s="12"/>
      <c r="AB141" s="12"/>
      <c r="AC141" s="12"/>
      <c r="AD141" s="12"/>
      <c r="AE141" s="12"/>
      <c r="AF141" s="12"/>
      <c r="AG141" s="12"/>
      <c r="AH141" s="12"/>
      <c r="AI141" s="12"/>
      <c r="AJ141" s="12"/>
      <c r="AK141" s="12"/>
      <c r="AL141" s="12"/>
      <c r="AM141" s="12"/>
      <c r="AN141" s="12"/>
      <c r="AO141" s="12"/>
      <c r="AP141" s="12"/>
      <c r="AQ141" s="12"/>
      <c r="AR141" s="12"/>
      <c r="AS141" s="12"/>
      <c r="AT141" s="12"/>
      <c r="AU141" s="12"/>
      <c r="AV141" s="12"/>
      <c r="AW141" s="12"/>
      <c r="AX141" s="12"/>
      <c r="AY141" s="12"/>
      <c r="AZ141" s="12"/>
      <c r="BA141" s="12"/>
      <c r="BB141" s="12"/>
      <c r="BC141" s="12"/>
      <c r="BD141" s="12"/>
      <c r="BE141" s="12"/>
      <c r="BF141" s="12"/>
      <c r="BG141" s="12"/>
      <c r="BH141" s="12"/>
      <c r="BI141" s="12"/>
      <c r="BJ141" s="12"/>
      <c r="BK141" s="12"/>
      <c r="BL141" s="12"/>
      <c r="BM141" s="12"/>
      <c r="BN141" s="12"/>
      <c r="BO141" s="12"/>
      <c r="BP141" s="12"/>
      <c r="BQ141" s="12"/>
      <c r="BR141" s="12"/>
      <c r="BS141" s="12"/>
      <c r="BT141" s="12"/>
      <c r="BU141" s="12"/>
      <c r="BV141" s="12"/>
      <c r="BW141" s="12"/>
      <c r="BX141" s="12"/>
      <c r="BY141" s="12"/>
      <c r="BZ141" s="12"/>
      <c r="CA141" s="12"/>
      <c r="CB141" s="12"/>
      <c r="CC141" s="12"/>
    </row>
    <row r="142" spans="1:81" ht="15.75" x14ac:dyDescent="0.25">
      <c r="A142" s="20"/>
      <c r="B142" s="29"/>
      <c r="C142" s="29"/>
      <c r="D142" s="29"/>
      <c r="E142" s="29"/>
      <c r="F142" s="26"/>
      <c r="G142" s="13"/>
      <c r="H142" s="20"/>
      <c r="I142" s="22"/>
      <c r="J142" s="22"/>
      <c r="K142" s="22"/>
      <c r="L142" s="22"/>
      <c r="M142" s="24"/>
      <c r="N142" s="22"/>
      <c r="O142" s="20"/>
      <c r="P142" s="12"/>
      <c r="Q142" s="12"/>
      <c r="R142" s="12"/>
      <c r="S142" s="12"/>
      <c r="T142" s="12"/>
      <c r="U142" s="12"/>
      <c r="V142" s="12"/>
      <c r="W142" s="12"/>
      <c r="X142" s="12"/>
      <c r="Y142" s="12"/>
      <c r="Z142" s="12"/>
      <c r="AA142" s="12"/>
      <c r="AB142" s="12"/>
      <c r="AC142" s="12"/>
      <c r="AD142" s="12"/>
      <c r="AE142" s="12"/>
      <c r="AF142" s="12"/>
      <c r="AG142" s="12"/>
      <c r="AH142" s="12"/>
      <c r="AI142" s="12"/>
      <c r="AJ142" s="12"/>
      <c r="AK142" s="12"/>
      <c r="AL142" s="12"/>
      <c r="AM142" s="12"/>
      <c r="AN142" s="12"/>
      <c r="AO142" s="12"/>
      <c r="AP142" s="12"/>
      <c r="AQ142" s="12"/>
      <c r="AR142" s="12"/>
      <c r="AS142" s="12"/>
      <c r="AT142" s="12"/>
      <c r="AU142" s="12"/>
      <c r="AV142" s="12"/>
      <c r="AW142" s="12"/>
      <c r="AX142" s="12"/>
      <c r="AY142" s="12"/>
      <c r="AZ142" s="12"/>
      <c r="BA142" s="12"/>
      <c r="BB142" s="12"/>
      <c r="BC142" s="12"/>
      <c r="BD142" s="12"/>
      <c r="BE142" s="12"/>
      <c r="BF142" s="12"/>
      <c r="BG142" s="12"/>
      <c r="BH142" s="12"/>
      <c r="BI142" s="12"/>
      <c r="BJ142" s="12"/>
      <c r="BK142" s="12"/>
      <c r="BL142" s="12"/>
      <c r="BM142" s="12"/>
      <c r="BN142" s="12"/>
      <c r="BO142" s="12"/>
      <c r="BP142" s="12"/>
      <c r="BQ142" s="12"/>
      <c r="BR142" s="12"/>
      <c r="BS142" s="12"/>
      <c r="BT142" s="12"/>
      <c r="BU142" s="12"/>
      <c r="BV142" s="12"/>
      <c r="BW142" s="12"/>
      <c r="BX142" s="12"/>
      <c r="BY142" s="12"/>
      <c r="BZ142" s="12"/>
      <c r="CA142" s="12"/>
      <c r="CB142" s="12"/>
      <c r="CC142" s="12"/>
    </row>
    <row r="143" spans="1:81" ht="15.75" x14ac:dyDescent="0.25">
      <c r="A143" s="20"/>
      <c r="B143" s="29"/>
      <c r="C143" s="29"/>
      <c r="D143" s="29"/>
      <c r="E143" s="29"/>
      <c r="F143" s="26"/>
      <c r="G143" s="13"/>
      <c r="H143" s="20"/>
      <c r="I143" s="22"/>
      <c r="J143" s="22"/>
      <c r="K143" s="22"/>
      <c r="L143" s="22"/>
      <c r="M143" s="24"/>
      <c r="N143" s="22"/>
      <c r="O143" s="20"/>
      <c r="P143" s="12"/>
      <c r="Q143" s="12"/>
      <c r="R143" s="12"/>
      <c r="S143" s="12"/>
      <c r="T143" s="12"/>
      <c r="U143" s="12"/>
      <c r="V143" s="12"/>
      <c r="W143" s="12"/>
      <c r="X143" s="12"/>
      <c r="Y143" s="12"/>
      <c r="Z143" s="12"/>
      <c r="AA143" s="12"/>
      <c r="AB143" s="12"/>
      <c r="AC143" s="12"/>
      <c r="AD143" s="12"/>
      <c r="AE143" s="12"/>
      <c r="AF143" s="12"/>
      <c r="AG143" s="12"/>
      <c r="AH143" s="12"/>
      <c r="AI143" s="12"/>
      <c r="AJ143" s="12"/>
      <c r="AK143" s="12"/>
      <c r="AL143" s="12"/>
      <c r="AM143" s="12"/>
      <c r="AN143" s="12"/>
      <c r="AO143" s="12"/>
      <c r="AP143" s="12"/>
      <c r="AQ143" s="12"/>
      <c r="AR143" s="12"/>
      <c r="AS143" s="12"/>
      <c r="AT143" s="12"/>
      <c r="AU143" s="12"/>
      <c r="AV143" s="12"/>
      <c r="AW143" s="12"/>
      <c r="AX143" s="12"/>
      <c r="AY143" s="12"/>
      <c r="AZ143" s="12"/>
      <c r="BA143" s="12"/>
      <c r="BB143" s="12"/>
      <c r="BC143" s="12"/>
      <c r="BD143" s="12"/>
      <c r="BE143" s="12"/>
      <c r="BF143" s="12"/>
      <c r="BG143" s="12"/>
      <c r="BH143" s="12"/>
      <c r="BI143" s="12"/>
      <c r="BJ143" s="12"/>
      <c r="BK143" s="12"/>
      <c r="BL143" s="12"/>
      <c r="BM143" s="12"/>
      <c r="BN143" s="12"/>
      <c r="BO143" s="12"/>
      <c r="BP143" s="12"/>
      <c r="BQ143" s="12"/>
      <c r="BR143" s="12"/>
      <c r="BS143" s="12"/>
      <c r="BT143" s="12"/>
      <c r="BU143" s="12"/>
      <c r="BV143" s="12"/>
      <c r="BW143" s="12"/>
      <c r="BX143" s="12"/>
      <c r="BY143" s="12"/>
      <c r="BZ143" s="12"/>
      <c r="CA143" s="12"/>
      <c r="CB143" s="12"/>
      <c r="CC143" s="12"/>
    </row>
    <row r="144" spans="1:81" ht="15.75" x14ac:dyDescent="0.25">
      <c r="A144" s="20"/>
      <c r="B144" s="29"/>
      <c r="C144" s="29"/>
      <c r="D144" s="29"/>
      <c r="E144" s="29"/>
      <c r="F144" s="26"/>
      <c r="G144" s="13"/>
      <c r="H144" s="20"/>
      <c r="I144" s="22"/>
      <c r="J144" s="22"/>
      <c r="K144" s="22"/>
      <c r="L144" s="22"/>
      <c r="M144" s="24"/>
      <c r="N144" s="22"/>
      <c r="O144" s="20"/>
      <c r="P144" s="12"/>
      <c r="Q144" s="12"/>
      <c r="R144" s="12"/>
      <c r="S144" s="12"/>
      <c r="T144" s="12"/>
      <c r="U144" s="12"/>
      <c r="V144" s="12"/>
      <c r="W144" s="12"/>
      <c r="X144" s="12"/>
      <c r="Y144" s="12"/>
      <c r="Z144" s="12"/>
      <c r="AA144" s="12"/>
      <c r="AB144" s="12"/>
      <c r="AC144" s="12"/>
      <c r="AD144" s="12"/>
      <c r="AE144" s="12"/>
      <c r="AF144" s="12"/>
      <c r="AG144" s="12"/>
      <c r="AH144" s="12"/>
      <c r="AI144" s="12"/>
      <c r="AJ144" s="12"/>
      <c r="AK144" s="12"/>
      <c r="AL144" s="12"/>
      <c r="AM144" s="12"/>
      <c r="AN144" s="12"/>
      <c r="AO144" s="12"/>
      <c r="AP144" s="12"/>
      <c r="AQ144" s="12"/>
      <c r="AR144" s="12"/>
      <c r="AS144" s="12"/>
      <c r="AT144" s="12"/>
      <c r="AU144" s="12"/>
      <c r="AV144" s="12"/>
      <c r="AW144" s="12"/>
      <c r="AX144" s="12"/>
      <c r="AY144" s="12"/>
      <c r="AZ144" s="12"/>
      <c r="BA144" s="12"/>
      <c r="BB144" s="12"/>
      <c r="BC144" s="12"/>
      <c r="BD144" s="12"/>
      <c r="BE144" s="12"/>
      <c r="BF144" s="12"/>
      <c r="BG144" s="12"/>
      <c r="BH144" s="12"/>
      <c r="BI144" s="12"/>
      <c r="BJ144" s="12"/>
      <c r="BK144" s="12"/>
      <c r="BL144" s="12"/>
      <c r="BM144" s="12"/>
      <c r="BN144" s="12"/>
      <c r="BO144" s="12"/>
      <c r="BP144" s="12"/>
      <c r="BQ144" s="12"/>
      <c r="BR144" s="12"/>
      <c r="BS144" s="12"/>
      <c r="BT144" s="12"/>
      <c r="BU144" s="12"/>
      <c r="BV144" s="12"/>
      <c r="BW144" s="12"/>
      <c r="BX144" s="12"/>
      <c r="BY144" s="12"/>
      <c r="BZ144" s="12"/>
      <c r="CA144" s="12"/>
      <c r="CB144" s="12"/>
      <c r="CC144" s="12"/>
    </row>
    <row r="145" spans="1:81" ht="15.75" x14ac:dyDescent="0.25">
      <c r="A145" s="20"/>
      <c r="B145" s="29"/>
      <c r="C145" s="29"/>
      <c r="D145" s="29"/>
      <c r="E145" s="29"/>
      <c r="F145" s="26"/>
      <c r="G145" s="13"/>
      <c r="H145" s="20"/>
      <c r="I145" s="22"/>
      <c r="J145" s="22"/>
      <c r="K145" s="22"/>
      <c r="L145" s="22"/>
      <c r="M145" s="24"/>
      <c r="N145" s="22"/>
      <c r="O145" s="20"/>
      <c r="P145" s="12"/>
      <c r="Q145" s="12"/>
      <c r="R145" s="12"/>
      <c r="S145" s="12"/>
      <c r="T145" s="12"/>
      <c r="U145" s="12"/>
      <c r="V145" s="12"/>
      <c r="W145" s="12"/>
      <c r="X145" s="12"/>
      <c r="Y145" s="12"/>
      <c r="Z145" s="12"/>
      <c r="AA145" s="12"/>
      <c r="AB145" s="12"/>
      <c r="AC145" s="12"/>
      <c r="AD145" s="12"/>
      <c r="AE145" s="12"/>
      <c r="AF145" s="12"/>
      <c r="AG145" s="12"/>
      <c r="AH145" s="12"/>
      <c r="AI145" s="12"/>
      <c r="AJ145" s="12"/>
      <c r="AK145" s="12"/>
      <c r="AL145" s="12"/>
      <c r="AM145" s="12"/>
      <c r="AN145" s="12"/>
      <c r="AO145" s="12"/>
      <c r="AP145" s="12"/>
      <c r="AQ145" s="12"/>
      <c r="AR145" s="12"/>
      <c r="AS145" s="12"/>
      <c r="AT145" s="12"/>
      <c r="AU145" s="12"/>
      <c r="AV145" s="12"/>
      <c r="AW145" s="12"/>
      <c r="AX145" s="12"/>
      <c r="AY145" s="12"/>
      <c r="AZ145" s="12"/>
      <c r="BA145" s="12"/>
      <c r="BB145" s="12"/>
      <c r="BC145" s="12"/>
      <c r="BD145" s="12"/>
      <c r="BE145" s="12"/>
      <c r="BF145" s="12"/>
      <c r="BG145" s="12"/>
      <c r="BH145" s="12"/>
      <c r="BI145" s="12"/>
      <c r="BJ145" s="12"/>
      <c r="BK145" s="12"/>
      <c r="BL145" s="12"/>
      <c r="BM145" s="12"/>
      <c r="BN145" s="12"/>
      <c r="BO145" s="12"/>
      <c r="BP145" s="12"/>
      <c r="BQ145" s="12"/>
      <c r="BR145" s="12"/>
      <c r="BS145" s="12"/>
      <c r="BT145" s="12"/>
      <c r="BU145" s="12"/>
      <c r="BV145" s="12"/>
      <c r="BW145" s="12"/>
      <c r="BX145" s="12"/>
      <c r="BY145" s="12"/>
      <c r="BZ145" s="12"/>
      <c r="CA145" s="12"/>
      <c r="CB145" s="12"/>
      <c r="CC145" s="12"/>
    </row>
    <row r="146" spans="1:81" ht="15.75" x14ac:dyDescent="0.25">
      <c r="A146" s="20"/>
      <c r="B146" s="29"/>
      <c r="C146" s="29"/>
      <c r="D146" s="29"/>
      <c r="E146" s="29"/>
      <c r="F146" s="26"/>
      <c r="G146" s="13"/>
      <c r="H146" s="20"/>
      <c r="I146" s="22"/>
      <c r="J146" s="22"/>
      <c r="K146" s="22"/>
      <c r="L146" s="22"/>
      <c r="M146" s="24"/>
      <c r="N146" s="22"/>
      <c r="O146" s="20"/>
      <c r="P146" s="12"/>
      <c r="Q146" s="12"/>
      <c r="R146" s="12"/>
      <c r="S146" s="12"/>
      <c r="T146" s="12"/>
      <c r="U146" s="12"/>
      <c r="V146" s="12"/>
      <c r="W146" s="12"/>
      <c r="X146" s="12"/>
      <c r="Y146" s="12"/>
      <c r="Z146" s="12"/>
      <c r="AA146" s="12"/>
      <c r="AB146" s="12"/>
      <c r="AC146" s="12"/>
      <c r="AD146" s="12"/>
      <c r="AE146" s="12"/>
      <c r="AF146" s="12"/>
      <c r="AG146" s="12"/>
      <c r="AH146" s="12"/>
      <c r="AI146" s="12"/>
      <c r="AJ146" s="12"/>
      <c r="AK146" s="12"/>
      <c r="AL146" s="12"/>
      <c r="AM146" s="12"/>
      <c r="AN146" s="12"/>
      <c r="AO146" s="12"/>
      <c r="AP146" s="12"/>
      <c r="AQ146" s="12"/>
      <c r="AR146" s="12"/>
      <c r="AS146" s="12"/>
      <c r="AT146" s="12"/>
      <c r="AU146" s="12"/>
      <c r="AV146" s="12"/>
      <c r="AW146" s="12"/>
      <c r="AX146" s="12"/>
      <c r="AY146" s="12"/>
      <c r="AZ146" s="12"/>
      <c r="BA146" s="12"/>
      <c r="BB146" s="12"/>
      <c r="BC146" s="12"/>
      <c r="BD146" s="12"/>
      <c r="BE146" s="12"/>
      <c r="BF146" s="12"/>
      <c r="BG146" s="12"/>
      <c r="BH146" s="12"/>
      <c r="BI146" s="12"/>
      <c r="BJ146" s="12"/>
      <c r="BK146" s="12"/>
      <c r="BL146" s="12"/>
      <c r="BM146" s="12"/>
      <c r="BN146" s="12"/>
      <c r="BO146" s="12"/>
      <c r="BP146" s="12"/>
      <c r="BQ146" s="12"/>
      <c r="BR146" s="12"/>
      <c r="BS146" s="12"/>
      <c r="BT146" s="12"/>
      <c r="BU146" s="12"/>
      <c r="BV146" s="12"/>
      <c r="BW146" s="12"/>
      <c r="BX146" s="12"/>
      <c r="BY146" s="12"/>
      <c r="BZ146" s="12"/>
      <c r="CA146" s="12"/>
      <c r="CB146" s="12"/>
      <c r="CC146" s="12"/>
    </row>
    <row r="147" spans="1:81" ht="15.75" x14ac:dyDescent="0.25">
      <c r="A147" s="20"/>
      <c r="B147" s="29"/>
      <c r="C147" s="29"/>
      <c r="D147" s="29"/>
      <c r="E147" s="29"/>
      <c r="F147" s="26"/>
      <c r="G147" s="13"/>
      <c r="H147" s="20"/>
      <c r="I147" s="22"/>
      <c r="J147" s="22"/>
      <c r="K147" s="22"/>
      <c r="L147" s="22"/>
      <c r="M147" s="24"/>
      <c r="N147" s="22"/>
      <c r="O147" s="20"/>
      <c r="P147" s="12"/>
      <c r="Q147" s="12"/>
      <c r="R147" s="12"/>
      <c r="S147" s="12"/>
      <c r="T147" s="12"/>
      <c r="U147" s="12"/>
      <c r="V147" s="12"/>
      <c r="W147" s="12"/>
      <c r="X147" s="12"/>
      <c r="Y147" s="12"/>
      <c r="Z147" s="12"/>
      <c r="AA147" s="12"/>
      <c r="AB147" s="12"/>
      <c r="AC147" s="12"/>
      <c r="AD147" s="12"/>
      <c r="AE147" s="12"/>
      <c r="AF147" s="12"/>
      <c r="AG147" s="12"/>
      <c r="AH147" s="12"/>
      <c r="AI147" s="12"/>
      <c r="AJ147" s="12"/>
      <c r="AK147" s="12"/>
      <c r="AL147" s="12"/>
      <c r="AM147" s="12"/>
      <c r="AN147" s="12"/>
      <c r="AO147" s="12"/>
      <c r="AP147" s="12"/>
      <c r="AQ147" s="12"/>
      <c r="AR147" s="12"/>
      <c r="AS147" s="12"/>
      <c r="AT147" s="12"/>
      <c r="AU147" s="12"/>
      <c r="AV147" s="12"/>
      <c r="AW147" s="12"/>
      <c r="AX147" s="12"/>
      <c r="AY147" s="12"/>
      <c r="AZ147" s="12"/>
      <c r="BA147" s="12"/>
      <c r="BB147" s="12"/>
      <c r="BC147" s="12"/>
      <c r="BD147" s="12"/>
      <c r="BE147" s="12"/>
      <c r="BF147" s="12"/>
      <c r="BG147" s="12"/>
      <c r="BH147" s="12"/>
      <c r="BI147" s="12"/>
      <c r="BJ147" s="12"/>
      <c r="BK147" s="12"/>
      <c r="BL147" s="12"/>
      <c r="BM147" s="12"/>
      <c r="BN147" s="12"/>
      <c r="BO147" s="12"/>
      <c r="BP147" s="12"/>
      <c r="BQ147" s="12"/>
      <c r="BR147" s="12"/>
      <c r="BS147" s="12"/>
      <c r="BT147" s="12"/>
      <c r="BU147" s="12"/>
      <c r="BV147" s="12"/>
      <c r="BW147" s="12"/>
      <c r="BX147" s="12"/>
      <c r="BY147" s="12"/>
      <c r="BZ147" s="12"/>
      <c r="CA147" s="12"/>
      <c r="CB147" s="12"/>
      <c r="CC147" s="12"/>
    </row>
    <row r="148" spans="1:81" ht="15.75" x14ac:dyDescent="0.25">
      <c r="A148" s="20"/>
      <c r="B148" s="29"/>
      <c r="C148" s="29"/>
      <c r="D148" s="29"/>
      <c r="E148" s="29"/>
      <c r="F148" s="26"/>
      <c r="G148" s="13"/>
      <c r="H148" s="20"/>
      <c r="I148" s="22"/>
      <c r="J148" s="22"/>
      <c r="K148" s="22"/>
      <c r="L148" s="22"/>
      <c r="M148" s="24"/>
      <c r="N148" s="22"/>
      <c r="O148" s="20"/>
      <c r="P148" s="12"/>
      <c r="Q148" s="12"/>
      <c r="R148" s="12"/>
      <c r="S148" s="12"/>
      <c r="T148" s="12"/>
      <c r="U148" s="12"/>
      <c r="V148" s="12"/>
      <c r="W148" s="12"/>
      <c r="X148" s="12"/>
      <c r="Y148" s="12"/>
      <c r="Z148" s="12"/>
      <c r="AA148" s="12"/>
      <c r="AB148" s="12"/>
      <c r="AC148" s="12"/>
      <c r="AD148" s="12"/>
      <c r="AE148" s="12"/>
      <c r="AF148" s="12"/>
      <c r="AG148" s="12"/>
      <c r="AH148" s="12"/>
      <c r="AI148" s="12"/>
      <c r="AJ148" s="12"/>
      <c r="AK148" s="12"/>
      <c r="AL148" s="12"/>
      <c r="AM148" s="12"/>
      <c r="AN148" s="12"/>
      <c r="AO148" s="12"/>
      <c r="AP148" s="12"/>
      <c r="AQ148" s="12"/>
      <c r="AR148" s="12"/>
      <c r="AS148" s="12"/>
      <c r="AT148" s="12"/>
      <c r="AU148" s="12"/>
      <c r="AV148" s="12"/>
      <c r="AW148" s="12"/>
      <c r="AX148" s="12"/>
      <c r="AY148" s="12"/>
      <c r="AZ148" s="12"/>
      <c r="BA148" s="12"/>
      <c r="BB148" s="12"/>
      <c r="BC148" s="12"/>
      <c r="BD148" s="12"/>
      <c r="BE148" s="12"/>
      <c r="BF148" s="12"/>
      <c r="BG148" s="12"/>
      <c r="BH148" s="12"/>
      <c r="BI148" s="12"/>
      <c r="BJ148" s="12"/>
      <c r="BK148" s="12"/>
      <c r="BL148" s="12"/>
      <c r="BM148" s="12"/>
      <c r="BN148" s="12"/>
      <c r="BO148" s="12"/>
      <c r="BP148" s="12"/>
      <c r="BQ148" s="12"/>
      <c r="BR148" s="12"/>
      <c r="BS148" s="12"/>
      <c r="BT148" s="12"/>
      <c r="BU148" s="12"/>
      <c r="BV148" s="12"/>
      <c r="BW148" s="12"/>
      <c r="BX148" s="12"/>
      <c r="BY148" s="12"/>
      <c r="BZ148" s="12"/>
      <c r="CA148" s="12"/>
      <c r="CB148" s="12"/>
      <c r="CC148" s="12"/>
    </row>
    <row r="149" spans="1:81" ht="15.75" x14ac:dyDescent="0.25">
      <c r="A149" s="20"/>
      <c r="B149" s="29"/>
      <c r="C149" s="29"/>
      <c r="D149" s="29"/>
      <c r="E149" s="29"/>
      <c r="F149" s="26"/>
      <c r="G149" s="13"/>
      <c r="H149" s="20"/>
      <c r="I149" s="22"/>
      <c r="J149" s="22"/>
      <c r="K149" s="22"/>
      <c r="L149" s="22"/>
      <c r="M149" s="24"/>
      <c r="N149" s="22"/>
      <c r="O149" s="20"/>
      <c r="P149" s="12"/>
      <c r="Q149" s="12"/>
      <c r="R149" s="12"/>
      <c r="S149" s="12"/>
      <c r="T149" s="12"/>
      <c r="U149" s="12"/>
      <c r="V149" s="12"/>
      <c r="W149" s="12"/>
      <c r="X149" s="12"/>
      <c r="Y149" s="12"/>
      <c r="Z149" s="12"/>
      <c r="AA149" s="12"/>
      <c r="AB149" s="12"/>
      <c r="AC149" s="12"/>
      <c r="AD149" s="12"/>
      <c r="AE149" s="12"/>
      <c r="AF149" s="12"/>
      <c r="AG149" s="12"/>
      <c r="AH149" s="12"/>
      <c r="AI149" s="12"/>
      <c r="AJ149" s="12"/>
      <c r="AK149" s="12"/>
      <c r="AL149" s="12"/>
      <c r="AM149" s="12"/>
      <c r="AN149" s="12"/>
      <c r="AO149" s="12"/>
      <c r="AP149" s="12"/>
      <c r="AQ149" s="12"/>
      <c r="AR149" s="12"/>
      <c r="AS149" s="12"/>
      <c r="AT149" s="12"/>
      <c r="AU149" s="12"/>
      <c r="AV149" s="12"/>
      <c r="AW149" s="12"/>
      <c r="AX149" s="12"/>
      <c r="AY149" s="12"/>
      <c r="AZ149" s="12"/>
      <c r="BA149" s="12"/>
      <c r="BB149" s="12"/>
      <c r="BC149" s="12"/>
      <c r="BD149" s="12"/>
      <c r="BE149" s="12"/>
      <c r="BF149" s="12"/>
      <c r="BG149" s="12"/>
      <c r="BH149" s="12"/>
      <c r="BI149" s="12"/>
      <c r="BJ149" s="12"/>
      <c r="BK149" s="12"/>
      <c r="BL149" s="12"/>
      <c r="BM149" s="12"/>
      <c r="BN149" s="12"/>
      <c r="BO149" s="12"/>
      <c r="BP149" s="12"/>
      <c r="BQ149" s="12"/>
      <c r="BR149" s="12"/>
      <c r="BS149" s="12"/>
      <c r="BT149" s="12"/>
      <c r="BU149" s="12"/>
      <c r="BV149" s="12"/>
      <c r="BW149" s="12"/>
      <c r="BX149" s="12"/>
      <c r="BY149" s="12"/>
      <c r="BZ149" s="12"/>
      <c r="CA149" s="12"/>
      <c r="CB149" s="12"/>
      <c r="CC149" s="12"/>
    </row>
    <row r="150" spans="1:81" ht="15.75" x14ac:dyDescent="0.25">
      <c r="A150" s="20"/>
      <c r="B150" s="29"/>
      <c r="C150" s="29"/>
      <c r="D150" s="29"/>
      <c r="E150" s="29"/>
      <c r="F150" s="26"/>
      <c r="G150" s="13"/>
      <c r="H150" s="20"/>
      <c r="I150" s="22"/>
      <c r="J150" s="22"/>
      <c r="K150" s="22"/>
      <c r="L150" s="22"/>
      <c r="M150" s="24"/>
      <c r="N150" s="22"/>
      <c r="O150" s="20"/>
      <c r="P150" s="12"/>
      <c r="Q150" s="12"/>
      <c r="R150" s="12"/>
      <c r="S150" s="12"/>
      <c r="T150" s="12"/>
      <c r="U150" s="12"/>
      <c r="V150" s="12"/>
      <c r="W150" s="12"/>
      <c r="X150" s="12"/>
      <c r="Y150" s="12"/>
      <c r="Z150" s="12"/>
      <c r="AA150" s="12"/>
      <c r="AB150" s="12"/>
      <c r="AC150" s="12"/>
      <c r="AD150" s="12"/>
      <c r="AE150" s="12"/>
      <c r="AF150" s="12"/>
      <c r="AG150" s="12"/>
      <c r="AH150" s="12"/>
      <c r="AI150" s="12"/>
      <c r="AJ150" s="12"/>
      <c r="AK150" s="12"/>
      <c r="AL150" s="12"/>
      <c r="AM150" s="12"/>
      <c r="AN150" s="12"/>
      <c r="AO150" s="12"/>
      <c r="AP150" s="12"/>
      <c r="AQ150" s="12"/>
      <c r="AR150" s="12"/>
      <c r="AS150" s="12"/>
      <c r="AT150" s="12"/>
      <c r="AU150" s="12"/>
      <c r="AV150" s="12"/>
      <c r="AW150" s="12"/>
      <c r="AX150" s="12"/>
      <c r="AY150" s="12"/>
      <c r="AZ150" s="12"/>
      <c r="BA150" s="12"/>
      <c r="BB150" s="12"/>
      <c r="BC150" s="12"/>
      <c r="BD150" s="12"/>
      <c r="BE150" s="12"/>
      <c r="BF150" s="12"/>
      <c r="BG150" s="12"/>
      <c r="BH150" s="12"/>
      <c r="BI150" s="12"/>
      <c r="BJ150" s="12"/>
      <c r="BK150" s="12"/>
      <c r="BL150" s="12"/>
      <c r="BM150" s="12"/>
      <c r="BN150" s="12"/>
      <c r="BO150" s="12"/>
      <c r="BP150" s="12"/>
      <c r="BQ150" s="12"/>
      <c r="BR150" s="12"/>
      <c r="BS150" s="12"/>
      <c r="BT150" s="12"/>
      <c r="BU150" s="12"/>
      <c r="BV150" s="12"/>
      <c r="BW150" s="12"/>
      <c r="BX150" s="12"/>
      <c r="BY150" s="12"/>
      <c r="BZ150" s="12"/>
      <c r="CA150" s="12"/>
      <c r="CB150" s="12"/>
      <c r="CC150" s="12"/>
    </row>
    <row r="151" spans="1:81" ht="15.75" x14ac:dyDescent="0.25">
      <c r="A151" s="20"/>
      <c r="B151" s="29"/>
      <c r="C151" s="29"/>
      <c r="D151" s="29"/>
      <c r="E151" s="29"/>
      <c r="F151" s="26"/>
      <c r="G151" s="13"/>
      <c r="H151" s="20"/>
      <c r="I151" s="22"/>
      <c r="J151" s="22"/>
      <c r="K151" s="22"/>
      <c r="L151" s="22"/>
      <c r="M151" s="24"/>
      <c r="N151" s="22"/>
      <c r="O151" s="20"/>
      <c r="P151" s="12"/>
      <c r="Q151" s="12"/>
      <c r="R151" s="12"/>
      <c r="S151" s="12"/>
      <c r="T151" s="12"/>
      <c r="U151" s="12"/>
      <c r="V151" s="12"/>
      <c r="W151" s="12"/>
      <c r="X151" s="12"/>
      <c r="Y151" s="12"/>
      <c r="Z151" s="12"/>
      <c r="AA151" s="12"/>
      <c r="AB151" s="12"/>
      <c r="AC151" s="12"/>
      <c r="AD151" s="12"/>
      <c r="AE151" s="12"/>
      <c r="AF151" s="12"/>
      <c r="AG151" s="12"/>
      <c r="AH151" s="12"/>
      <c r="AI151" s="12"/>
      <c r="AJ151" s="12"/>
      <c r="AK151" s="12"/>
      <c r="AL151" s="12"/>
      <c r="AM151" s="12"/>
      <c r="AN151" s="12"/>
      <c r="AO151" s="12"/>
      <c r="AP151" s="12"/>
      <c r="AQ151" s="12"/>
      <c r="AR151" s="12"/>
      <c r="AS151" s="12"/>
      <c r="AT151" s="12"/>
      <c r="AU151" s="12"/>
      <c r="AV151" s="12"/>
      <c r="AW151" s="12"/>
      <c r="AX151" s="12"/>
      <c r="AY151" s="12"/>
      <c r="AZ151" s="12"/>
      <c r="BA151" s="12"/>
      <c r="BB151" s="12"/>
      <c r="BC151" s="12"/>
      <c r="BD151" s="12"/>
      <c r="BE151" s="12"/>
      <c r="BF151" s="12"/>
      <c r="BG151" s="12"/>
      <c r="BH151" s="12"/>
      <c r="BI151" s="12"/>
      <c r="BJ151" s="12"/>
      <c r="BK151" s="12"/>
      <c r="BL151" s="12"/>
      <c r="BM151" s="12"/>
      <c r="BN151" s="12"/>
      <c r="BO151" s="12"/>
      <c r="BP151" s="12"/>
      <c r="BQ151" s="12"/>
      <c r="BR151" s="12"/>
      <c r="BS151" s="12"/>
      <c r="BT151" s="12"/>
      <c r="BU151" s="12"/>
      <c r="BV151" s="12"/>
      <c r="BW151" s="12"/>
      <c r="BX151" s="12"/>
      <c r="BY151" s="12"/>
      <c r="BZ151" s="12"/>
      <c r="CA151" s="12"/>
      <c r="CB151" s="12"/>
      <c r="CC151" s="12"/>
    </row>
    <row r="152" spans="1:81" ht="15.75" x14ac:dyDescent="0.25">
      <c r="A152" s="20"/>
      <c r="B152" s="29"/>
      <c r="C152" s="29"/>
      <c r="D152" s="29"/>
      <c r="E152" s="29"/>
      <c r="F152" s="26"/>
      <c r="G152" s="13"/>
      <c r="H152" s="20"/>
      <c r="I152" s="22"/>
      <c r="J152" s="22"/>
      <c r="K152" s="22"/>
      <c r="L152" s="22"/>
      <c r="M152" s="24"/>
      <c r="N152" s="22"/>
      <c r="O152" s="20"/>
      <c r="P152" s="12"/>
      <c r="Q152" s="12"/>
      <c r="R152" s="12"/>
      <c r="S152" s="12"/>
      <c r="T152" s="12"/>
      <c r="U152" s="12"/>
      <c r="V152" s="12"/>
      <c r="W152" s="12"/>
      <c r="X152" s="12"/>
      <c r="Y152" s="12"/>
      <c r="Z152" s="12"/>
      <c r="AA152" s="12"/>
      <c r="AB152" s="12"/>
      <c r="AC152" s="12"/>
      <c r="AD152" s="12"/>
      <c r="AE152" s="12"/>
      <c r="AF152" s="12"/>
      <c r="AG152" s="12"/>
      <c r="AH152" s="12"/>
      <c r="AI152" s="12"/>
      <c r="AJ152" s="12"/>
      <c r="AK152" s="12"/>
      <c r="AL152" s="12"/>
      <c r="AM152" s="12"/>
      <c r="AN152" s="12"/>
      <c r="AO152" s="12"/>
      <c r="AP152" s="12"/>
      <c r="AQ152" s="12"/>
      <c r="AR152" s="12"/>
      <c r="AS152" s="12"/>
      <c r="AT152" s="12"/>
      <c r="AU152" s="12"/>
      <c r="AV152" s="12"/>
      <c r="AW152" s="12"/>
      <c r="AX152" s="12"/>
      <c r="AY152" s="12"/>
      <c r="AZ152" s="12"/>
      <c r="BA152" s="12"/>
      <c r="BB152" s="12"/>
      <c r="BC152" s="12"/>
      <c r="BD152" s="12"/>
      <c r="BE152" s="12"/>
      <c r="BF152" s="12"/>
      <c r="BG152" s="12"/>
      <c r="BH152" s="12"/>
      <c r="BI152" s="12"/>
      <c r="BJ152" s="12"/>
      <c r="BK152" s="12"/>
      <c r="BL152" s="12"/>
      <c r="BM152" s="12"/>
      <c r="BN152" s="12"/>
      <c r="BO152" s="12"/>
      <c r="BP152" s="12"/>
      <c r="BQ152" s="12"/>
      <c r="BR152" s="12"/>
      <c r="BS152" s="12"/>
      <c r="BT152" s="12"/>
      <c r="BU152" s="12"/>
      <c r="BV152" s="12"/>
      <c r="BW152" s="12"/>
      <c r="BX152" s="12"/>
      <c r="BY152" s="12"/>
      <c r="BZ152" s="12"/>
      <c r="CA152" s="12"/>
      <c r="CB152" s="12"/>
      <c r="CC152" s="12"/>
    </row>
    <row r="153" spans="1:81" ht="15.75" x14ac:dyDescent="0.25">
      <c r="A153" s="20"/>
      <c r="B153" s="29"/>
      <c r="C153" s="29"/>
      <c r="D153" s="29"/>
      <c r="E153" s="29"/>
      <c r="F153" s="26"/>
      <c r="G153" s="13"/>
      <c r="H153" s="20"/>
      <c r="I153" s="22"/>
      <c r="J153" s="22"/>
      <c r="K153" s="22"/>
      <c r="L153" s="22"/>
      <c r="M153" s="24"/>
      <c r="N153" s="22"/>
      <c r="O153" s="20"/>
      <c r="P153" s="12"/>
      <c r="Q153" s="12"/>
      <c r="R153" s="12"/>
      <c r="S153" s="12"/>
      <c r="T153" s="12"/>
      <c r="U153" s="12"/>
      <c r="V153" s="12"/>
      <c r="W153" s="12"/>
      <c r="X153" s="12"/>
      <c r="Y153" s="12"/>
      <c r="Z153" s="12"/>
      <c r="AA153" s="12"/>
      <c r="AB153" s="12"/>
      <c r="AC153" s="12"/>
      <c r="AD153" s="12"/>
      <c r="AE153" s="12"/>
      <c r="AF153" s="12"/>
      <c r="AG153" s="12"/>
      <c r="AH153" s="12"/>
      <c r="AI153" s="12"/>
      <c r="AJ153" s="12"/>
      <c r="AK153" s="12"/>
      <c r="AL153" s="12"/>
      <c r="AM153" s="12"/>
      <c r="AN153" s="12"/>
      <c r="AO153" s="12"/>
      <c r="AP153" s="12"/>
      <c r="AQ153" s="12"/>
      <c r="AR153" s="12"/>
      <c r="AS153" s="12"/>
      <c r="AT153" s="12"/>
      <c r="AU153" s="12"/>
      <c r="AV153" s="12"/>
      <c r="AW153" s="12"/>
      <c r="AX153" s="12"/>
      <c r="AY153" s="12"/>
      <c r="AZ153" s="12"/>
      <c r="BA153" s="12"/>
      <c r="BB153" s="12"/>
      <c r="BC153" s="12"/>
      <c r="BD153" s="12"/>
      <c r="BE153" s="12"/>
      <c r="BF153" s="12"/>
      <c r="BG153" s="12"/>
      <c r="BH153" s="12"/>
      <c r="BI153" s="12"/>
      <c r="BJ153" s="12"/>
      <c r="BK153" s="12"/>
      <c r="BL153" s="12"/>
      <c r="BM153" s="12"/>
      <c r="BN153" s="12"/>
      <c r="BO153" s="12"/>
      <c r="BP153" s="12"/>
      <c r="BQ153" s="12"/>
      <c r="BR153" s="12"/>
      <c r="BS153" s="12"/>
      <c r="BT153" s="12"/>
      <c r="BU153" s="12"/>
      <c r="BV153" s="12"/>
      <c r="BW153" s="12"/>
      <c r="BX153" s="12"/>
      <c r="BY153" s="12"/>
      <c r="BZ153" s="12"/>
      <c r="CA153" s="12"/>
      <c r="CB153" s="12"/>
      <c r="CC153" s="12"/>
    </row>
    <row r="154" spans="1:81" ht="15.75" x14ac:dyDescent="0.25">
      <c r="A154" s="20"/>
      <c r="B154" s="29"/>
      <c r="C154" s="29"/>
      <c r="D154" s="29"/>
      <c r="E154" s="29"/>
      <c r="F154" s="26"/>
      <c r="G154" s="13"/>
      <c r="H154" s="20"/>
      <c r="I154" s="22"/>
      <c r="J154" s="22"/>
      <c r="K154" s="22"/>
      <c r="L154" s="22"/>
      <c r="M154" s="24"/>
      <c r="N154" s="22"/>
      <c r="O154" s="20"/>
      <c r="P154" s="12"/>
      <c r="Q154" s="12"/>
      <c r="R154" s="12"/>
      <c r="S154" s="12"/>
      <c r="T154" s="12"/>
      <c r="U154" s="12"/>
      <c r="V154" s="12"/>
      <c r="W154" s="12"/>
      <c r="X154" s="12"/>
      <c r="Y154" s="12"/>
      <c r="Z154" s="12"/>
      <c r="AA154" s="12"/>
      <c r="AB154" s="12"/>
      <c r="AC154" s="12"/>
      <c r="AD154" s="12"/>
      <c r="AE154" s="12"/>
      <c r="AF154" s="12"/>
      <c r="AG154" s="12"/>
      <c r="AH154" s="12"/>
      <c r="AI154" s="12"/>
      <c r="AJ154" s="12"/>
      <c r="AK154" s="12"/>
      <c r="AL154" s="12"/>
      <c r="AM154" s="12"/>
      <c r="AN154" s="12"/>
      <c r="AO154" s="12"/>
      <c r="AP154" s="12"/>
      <c r="AQ154" s="12"/>
      <c r="AR154" s="12"/>
      <c r="AS154" s="12"/>
      <c r="AT154" s="12"/>
      <c r="AU154" s="12"/>
      <c r="AV154" s="12"/>
      <c r="AW154" s="12"/>
      <c r="AX154" s="12"/>
      <c r="AY154" s="12"/>
      <c r="AZ154" s="12"/>
      <c r="BA154" s="12"/>
      <c r="BB154" s="12"/>
      <c r="BC154" s="12"/>
      <c r="BD154" s="12"/>
      <c r="BE154" s="12"/>
      <c r="BF154" s="12"/>
      <c r="BG154" s="12"/>
      <c r="BH154" s="12"/>
      <c r="BI154" s="12"/>
      <c r="BJ154" s="12"/>
      <c r="BK154" s="12"/>
      <c r="BL154" s="12"/>
      <c r="BM154" s="12"/>
      <c r="BN154" s="12"/>
      <c r="BO154" s="12"/>
      <c r="BP154" s="12"/>
      <c r="BQ154" s="12"/>
      <c r="BR154" s="12"/>
      <c r="BS154" s="12"/>
      <c r="BT154" s="12"/>
      <c r="BU154" s="12"/>
      <c r="BV154" s="12"/>
      <c r="BW154" s="12"/>
      <c r="BX154" s="12"/>
      <c r="BY154" s="12"/>
      <c r="BZ154" s="12"/>
      <c r="CA154" s="12"/>
      <c r="CB154" s="12"/>
      <c r="CC154" s="12"/>
    </row>
    <row r="155" spans="1:81" ht="15.75" x14ac:dyDescent="0.25">
      <c r="A155" s="20"/>
      <c r="B155" s="29"/>
      <c r="C155" s="29"/>
      <c r="D155" s="29"/>
      <c r="E155" s="29"/>
      <c r="F155" s="26"/>
      <c r="G155" s="13"/>
      <c r="H155" s="20"/>
      <c r="I155" s="22"/>
      <c r="J155" s="22"/>
      <c r="K155" s="22"/>
      <c r="L155" s="22"/>
      <c r="M155" s="24"/>
      <c r="N155" s="22"/>
      <c r="O155" s="20"/>
      <c r="P155" s="12"/>
      <c r="Q155" s="12"/>
      <c r="R155" s="12"/>
      <c r="S155" s="12"/>
      <c r="T155" s="12"/>
      <c r="U155" s="12"/>
      <c r="V155" s="12"/>
      <c r="W155" s="12"/>
      <c r="X155" s="12"/>
      <c r="Y155" s="12"/>
      <c r="Z155" s="12"/>
      <c r="AA155" s="12"/>
      <c r="AB155" s="12"/>
      <c r="AC155" s="12"/>
      <c r="AD155" s="12"/>
      <c r="AE155" s="12"/>
      <c r="AF155" s="12"/>
      <c r="AG155" s="12"/>
      <c r="AH155" s="12"/>
      <c r="AI155" s="12"/>
      <c r="AJ155" s="12"/>
      <c r="AK155" s="12"/>
      <c r="AL155" s="12"/>
      <c r="AM155" s="12"/>
      <c r="AN155" s="12"/>
      <c r="AO155" s="12"/>
      <c r="AP155" s="12"/>
      <c r="AQ155" s="12"/>
      <c r="AR155" s="12"/>
      <c r="AS155" s="12"/>
      <c r="AT155" s="12"/>
      <c r="AU155" s="12"/>
      <c r="AV155" s="12"/>
      <c r="AW155" s="12"/>
      <c r="AX155" s="12"/>
      <c r="AY155" s="12"/>
      <c r="AZ155" s="12"/>
      <c r="BA155" s="12"/>
      <c r="BB155" s="12"/>
      <c r="BC155" s="12"/>
      <c r="BD155" s="12"/>
      <c r="BE155" s="12"/>
      <c r="BF155" s="12"/>
      <c r="BG155" s="12"/>
      <c r="BH155" s="12"/>
      <c r="BI155" s="12"/>
      <c r="BJ155" s="12"/>
      <c r="BK155" s="12"/>
      <c r="BL155" s="12"/>
      <c r="BM155" s="12"/>
      <c r="BN155" s="12"/>
      <c r="BO155" s="12"/>
      <c r="BP155" s="12"/>
      <c r="BQ155" s="12"/>
      <c r="BR155" s="12"/>
      <c r="BS155" s="12"/>
      <c r="BT155" s="12"/>
      <c r="BU155" s="12"/>
      <c r="BV155" s="12"/>
      <c r="BW155" s="12"/>
      <c r="BX155" s="12"/>
      <c r="BY155" s="12"/>
      <c r="BZ155" s="12"/>
      <c r="CA155" s="12"/>
      <c r="CB155" s="12"/>
      <c r="CC155" s="12"/>
    </row>
    <row r="156" spans="1:81" ht="15.75" x14ac:dyDescent="0.25">
      <c r="A156" s="20"/>
      <c r="B156" s="29"/>
      <c r="C156" s="29"/>
      <c r="D156" s="29"/>
      <c r="E156" s="29"/>
      <c r="F156" s="26"/>
      <c r="G156" s="13"/>
      <c r="H156" s="20"/>
      <c r="I156" s="22"/>
      <c r="J156" s="22"/>
      <c r="K156" s="22"/>
      <c r="L156" s="22"/>
      <c r="M156" s="24"/>
      <c r="N156" s="22"/>
      <c r="O156" s="20"/>
      <c r="P156" s="12"/>
      <c r="Q156" s="12"/>
      <c r="R156" s="12"/>
      <c r="S156" s="12"/>
      <c r="T156" s="12"/>
      <c r="U156" s="12"/>
      <c r="V156" s="12"/>
      <c r="W156" s="12"/>
      <c r="X156" s="12"/>
      <c r="Y156" s="12"/>
      <c r="Z156" s="12"/>
      <c r="AA156" s="12"/>
      <c r="AB156" s="12"/>
      <c r="AC156" s="12"/>
      <c r="AD156" s="12"/>
      <c r="AE156" s="12"/>
      <c r="AF156" s="12"/>
      <c r="AG156" s="12"/>
      <c r="AH156" s="12"/>
      <c r="AI156" s="12"/>
      <c r="AJ156" s="12"/>
      <c r="AK156" s="12"/>
      <c r="AL156" s="12"/>
      <c r="AM156" s="12"/>
      <c r="AN156" s="12"/>
      <c r="AO156" s="12"/>
      <c r="AP156" s="12"/>
      <c r="AQ156" s="12"/>
      <c r="AR156" s="12"/>
      <c r="AS156" s="12"/>
      <c r="AT156" s="12"/>
      <c r="AU156" s="12"/>
      <c r="AV156" s="12"/>
      <c r="AW156" s="12"/>
      <c r="AX156" s="12"/>
      <c r="AY156" s="12"/>
      <c r="AZ156" s="12"/>
      <c r="BA156" s="12"/>
      <c r="BB156" s="12"/>
      <c r="BC156" s="12"/>
      <c r="BD156" s="12"/>
      <c r="BE156" s="12"/>
      <c r="BF156" s="12"/>
      <c r="BG156" s="12"/>
      <c r="BH156" s="12"/>
      <c r="BI156" s="12"/>
      <c r="BJ156" s="12"/>
      <c r="BK156" s="12"/>
      <c r="BL156" s="12"/>
      <c r="BM156" s="12"/>
      <c r="BN156" s="12"/>
      <c r="BO156" s="12"/>
      <c r="BP156" s="12"/>
      <c r="BQ156" s="12"/>
      <c r="BR156" s="12"/>
      <c r="BS156" s="12"/>
      <c r="BT156" s="12"/>
      <c r="BU156" s="12"/>
      <c r="BV156" s="12"/>
      <c r="BW156" s="12"/>
      <c r="BX156" s="12"/>
      <c r="BY156" s="12"/>
      <c r="BZ156" s="12"/>
      <c r="CA156" s="12"/>
      <c r="CB156" s="12"/>
      <c r="CC156" s="12"/>
    </row>
    <row r="157" spans="1:81" ht="15.75" x14ac:dyDescent="0.25">
      <c r="A157" s="20"/>
      <c r="B157" s="29"/>
      <c r="C157" s="29"/>
      <c r="D157" s="29"/>
      <c r="E157" s="29"/>
      <c r="F157" s="26"/>
      <c r="G157" s="13"/>
      <c r="H157" s="20"/>
      <c r="I157" s="22"/>
      <c r="J157" s="22"/>
      <c r="K157" s="22"/>
      <c r="L157" s="22"/>
      <c r="M157" s="24"/>
      <c r="N157" s="22"/>
      <c r="O157" s="20"/>
      <c r="P157" s="12"/>
      <c r="Q157" s="12"/>
      <c r="R157" s="12"/>
      <c r="S157" s="12"/>
      <c r="T157" s="12"/>
      <c r="U157" s="12"/>
      <c r="V157" s="12"/>
      <c r="W157" s="12"/>
      <c r="X157" s="12"/>
      <c r="Y157" s="12"/>
      <c r="Z157" s="12"/>
      <c r="AA157" s="12"/>
      <c r="AB157" s="12"/>
      <c r="AC157" s="12"/>
      <c r="AD157" s="12"/>
      <c r="AE157" s="12"/>
      <c r="AF157" s="12"/>
      <c r="AG157" s="12"/>
      <c r="AH157" s="12"/>
      <c r="AI157" s="12"/>
      <c r="AJ157" s="12"/>
      <c r="AK157" s="12"/>
      <c r="AL157" s="12"/>
      <c r="AM157" s="12"/>
      <c r="AN157" s="12"/>
      <c r="AO157" s="12"/>
      <c r="AP157" s="12"/>
      <c r="AQ157" s="12"/>
      <c r="AR157" s="12"/>
      <c r="AS157" s="12"/>
      <c r="AT157" s="12"/>
      <c r="AU157" s="12"/>
      <c r="AV157" s="12"/>
      <c r="AW157" s="12"/>
      <c r="AX157" s="12"/>
      <c r="AY157" s="12"/>
      <c r="AZ157" s="12"/>
      <c r="BA157" s="12"/>
      <c r="BB157" s="12"/>
      <c r="BC157" s="12"/>
      <c r="BD157" s="12"/>
      <c r="BE157" s="12"/>
      <c r="BF157" s="12"/>
      <c r="BG157" s="12"/>
      <c r="BH157" s="12"/>
      <c r="BI157" s="12"/>
      <c r="BJ157" s="12"/>
      <c r="BK157" s="12"/>
      <c r="BL157" s="12"/>
      <c r="BM157" s="12"/>
      <c r="BN157" s="12"/>
      <c r="BO157" s="12"/>
      <c r="BP157" s="12"/>
      <c r="BQ157" s="12"/>
      <c r="BR157" s="12"/>
      <c r="BS157" s="12"/>
      <c r="BT157" s="12"/>
      <c r="BU157" s="12"/>
      <c r="BV157" s="12"/>
      <c r="BW157" s="12"/>
      <c r="BX157" s="12"/>
      <c r="BY157" s="12"/>
      <c r="BZ157" s="12"/>
      <c r="CA157" s="12"/>
      <c r="CB157" s="12"/>
      <c r="CC157" s="12"/>
    </row>
    <row r="158" spans="1:81" ht="15.75" x14ac:dyDescent="0.25">
      <c r="A158" s="20"/>
      <c r="B158" s="29"/>
      <c r="C158" s="29"/>
      <c r="D158" s="29"/>
      <c r="E158" s="29"/>
      <c r="F158" s="26"/>
      <c r="G158" s="13"/>
      <c r="H158" s="20"/>
      <c r="I158" s="22"/>
      <c r="J158" s="22"/>
      <c r="K158" s="22"/>
      <c r="L158" s="22"/>
      <c r="M158" s="24"/>
      <c r="N158" s="22"/>
      <c r="O158" s="20"/>
      <c r="P158" s="12"/>
      <c r="Q158" s="12"/>
      <c r="R158" s="12"/>
      <c r="S158" s="12"/>
      <c r="T158" s="12"/>
      <c r="U158" s="12"/>
      <c r="V158" s="12"/>
      <c r="W158" s="12"/>
      <c r="X158" s="12"/>
      <c r="Y158" s="12"/>
      <c r="Z158" s="12"/>
      <c r="AA158" s="12"/>
      <c r="AB158" s="12"/>
      <c r="AC158" s="12"/>
      <c r="AD158" s="12"/>
      <c r="AE158" s="12"/>
      <c r="AF158" s="12"/>
      <c r="AG158" s="12"/>
      <c r="AH158" s="12"/>
      <c r="AI158" s="12"/>
      <c r="AJ158" s="12"/>
      <c r="AK158" s="12"/>
      <c r="AL158" s="12"/>
      <c r="AM158" s="12"/>
      <c r="AN158" s="12"/>
      <c r="AO158" s="12"/>
      <c r="AP158" s="12"/>
      <c r="AQ158" s="12"/>
      <c r="AR158" s="12"/>
      <c r="AS158" s="12"/>
      <c r="AT158" s="12"/>
      <c r="AU158" s="12"/>
      <c r="AV158" s="12"/>
      <c r="AW158" s="12"/>
      <c r="AX158" s="12"/>
      <c r="AY158" s="12"/>
      <c r="AZ158" s="12"/>
      <c r="BA158" s="12"/>
      <c r="BB158" s="12"/>
      <c r="BC158" s="12"/>
      <c r="BD158" s="12"/>
      <c r="BE158" s="12"/>
      <c r="BF158" s="12"/>
      <c r="BG158" s="12"/>
      <c r="BH158" s="12"/>
      <c r="BI158" s="12"/>
      <c r="BJ158" s="12"/>
      <c r="BK158" s="12"/>
      <c r="BL158" s="12"/>
      <c r="BM158" s="12"/>
      <c r="BN158" s="12"/>
      <c r="BO158" s="12"/>
      <c r="BP158" s="12"/>
      <c r="BQ158" s="12"/>
      <c r="BR158" s="12"/>
      <c r="BS158" s="12"/>
      <c r="BT158" s="12"/>
      <c r="BU158" s="12"/>
      <c r="BV158" s="12"/>
      <c r="BW158" s="12"/>
      <c r="BX158" s="12"/>
      <c r="BY158" s="12"/>
      <c r="BZ158" s="12"/>
      <c r="CA158" s="12"/>
      <c r="CB158" s="12"/>
      <c r="CC158" s="12"/>
    </row>
    <row r="159" spans="1:81" ht="15.75" x14ac:dyDescent="0.25">
      <c r="A159" s="20"/>
      <c r="B159" s="29"/>
      <c r="C159" s="29"/>
      <c r="D159" s="29"/>
      <c r="E159" s="29"/>
      <c r="F159" s="26"/>
      <c r="G159" s="13"/>
      <c r="H159" s="20"/>
      <c r="I159" s="22"/>
      <c r="J159" s="22"/>
      <c r="K159" s="22"/>
      <c r="L159" s="22"/>
      <c r="M159" s="24"/>
      <c r="N159" s="22"/>
      <c r="O159" s="20"/>
      <c r="P159" s="12"/>
      <c r="Q159" s="12"/>
      <c r="R159" s="12"/>
      <c r="S159" s="12"/>
      <c r="T159" s="12"/>
      <c r="U159" s="12"/>
      <c r="V159" s="12"/>
      <c r="W159" s="12"/>
      <c r="X159" s="12"/>
      <c r="Y159" s="12"/>
      <c r="Z159" s="12"/>
      <c r="AA159" s="12"/>
      <c r="AB159" s="12"/>
      <c r="AC159" s="12"/>
      <c r="AD159" s="12"/>
      <c r="AE159" s="12"/>
      <c r="AF159" s="12"/>
      <c r="AG159" s="12"/>
      <c r="AH159" s="12"/>
      <c r="AI159" s="12"/>
      <c r="AJ159" s="12"/>
      <c r="AK159" s="12"/>
      <c r="AL159" s="12"/>
      <c r="AM159" s="12"/>
      <c r="AN159" s="12"/>
      <c r="AO159" s="12"/>
      <c r="AP159" s="12"/>
      <c r="AQ159" s="12"/>
      <c r="AR159" s="12"/>
      <c r="AS159" s="12"/>
      <c r="AT159" s="12"/>
      <c r="AU159" s="12"/>
      <c r="AV159" s="12"/>
      <c r="AW159" s="12"/>
      <c r="AX159" s="12"/>
      <c r="AY159" s="12"/>
      <c r="AZ159" s="12"/>
      <c r="BA159" s="12"/>
      <c r="BB159" s="12"/>
      <c r="BC159" s="12"/>
      <c r="BD159" s="12"/>
      <c r="BE159" s="12"/>
      <c r="BF159" s="12"/>
      <c r="BG159" s="12"/>
      <c r="BH159" s="12"/>
      <c r="BI159" s="12"/>
      <c r="BJ159" s="12"/>
      <c r="BK159" s="12"/>
      <c r="BL159" s="12"/>
      <c r="BM159" s="12"/>
      <c r="BN159" s="12"/>
      <c r="BO159" s="12"/>
      <c r="BP159" s="12"/>
      <c r="BQ159" s="12"/>
      <c r="BR159" s="12"/>
      <c r="BS159" s="12"/>
      <c r="BT159" s="12"/>
      <c r="BU159" s="12"/>
      <c r="BV159" s="12"/>
      <c r="BW159" s="12"/>
      <c r="BX159" s="12"/>
      <c r="BY159" s="12"/>
      <c r="BZ159" s="12"/>
      <c r="CA159" s="12"/>
      <c r="CB159" s="12"/>
      <c r="CC159" s="12"/>
    </row>
    <row r="160" spans="1:81" ht="15.75" x14ac:dyDescent="0.25">
      <c r="A160" s="20"/>
      <c r="B160" s="29"/>
      <c r="C160" s="29"/>
      <c r="D160" s="29"/>
      <c r="E160" s="29"/>
      <c r="F160" s="26"/>
      <c r="G160" s="13"/>
      <c r="H160" s="20"/>
      <c r="I160" s="22"/>
      <c r="J160" s="22"/>
      <c r="K160" s="22"/>
      <c r="L160" s="22"/>
      <c r="M160" s="24"/>
      <c r="N160" s="22"/>
      <c r="O160" s="20"/>
      <c r="P160" s="12"/>
      <c r="Q160" s="12"/>
      <c r="R160" s="12"/>
      <c r="S160" s="12"/>
      <c r="T160" s="12"/>
      <c r="U160" s="12"/>
      <c r="V160" s="12"/>
      <c r="W160" s="12"/>
      <c r="X160" s="12"/>
      <c r="Y160" s="12"/>
      <c r="Z160" s="12"/>
      <c r="AA160" s="12"/>
      <c r="AB160" s="12"/>
      <c r="AC160" s="12"/>
      <c r="AD160" s="12"/>
      <c r="AE160" s="12"/>
      <c r="AF160" s="12"/>
      <c r="AG160" s="12"/>
      <c r="AH160" s="12"/>
      <c r="AI160" s="12"/>
      <c r="AJ160" s="12"/>
      <c r="AK160" s="12"/>
      <c r="AL160" s="12"/>
      <c r="AM160" s="12"/>
      <c r="AN160" s="12"/>
      <c r="AO160" s="12"/>
      <c r="AP160" s="12"/>
      <c r="AQ160" s="12"/>
      <c r="AR160" s="12"/>
      <c r="AS160" s="12"/>
      <c r="AT160" s="12"/>
      <c r="AU160" s="12"/>
      <c r="AV160" s="12"/>
      <c r="AW160" s="12"/>
      <c r="AX160" s="12"/>
      <c r="AY160" s="12"/>
      <c r="AZ160" s="12"/>
      <c r="BA160" s="12"/>
      <c r="BB160" s="12"/>
      <c r="BC160" s="12"/>
      <c r="BD160" s="12"/>
      <c r="BE160" s="12"/>
      <c r="BF160" s="12"/>
      <c r="BG160" s="12"/>
      <c r="BH160" s="12"/>
      <c r="BI160" s="12"/>
      <c r="BJ160" s="12"/>
      <c r="BK160" s="12"/>
      <c r="BL160" s="12"/>
      <c r="BM160" s="12"/>
      <c r="BN160" s="12"/>
      <c r="BO160" s="12"/>
      <c r="BP160" s="12"/>
      <c r="BQ160" s="12"/>
      <c r="BR160" s="12"/>
      <c r="BS160" s="12"/>
      <c r="BT160" s="12"/>
      <c r="BU160" s="12"/>
      <c r="BV160" s="12"/>
      <c r="BW160" s="12"/>
      <c r="BX160" s="12"/>
      <c r="BY160" s="12"/>
      <c r="BZ160" s="12"/>
      <c r="CA160" s="12"/>
      <c r="CB160" s="12"/>
      <c r="CC160" s="12"/>
    </row>
    <row r="161" spans="1:81" ht="15.75" x14ac:dyDescent="0.25">
      <c r="A161" s="20"/>
      <c r="B161" s="29"/>
      <c r="C161" s="29"/>
      <c r="D161" s="29"/>
      <c r="E161" s="29"/>
      <c r="F161" s="26"/>
      <c r="G161" s="13"/>
      <c r="H161" s="20"/>
      <c r="I161" s="22"/>
      <c r="J161" s="22"/>
      <c r="K161" s="22"/>
      <c r="L161" s="22"/>
      <c r="M161" s="24"/>
      <c r="N161" s="22"/>
      <c r="O161" s="20"/>
      <c r="P161" s="12"/>
      <c r="Q161" s="12"/>
      <c r="R161" s="12"/>
      <c r="S161" s="12"/>
      <c r="T161" s="12"/>
      <c r="U161" s="12"/>
      <c r="V161" s="12"/>
      <c r="W161" s="12"/>
      <c r="X161" s="12"/>
      <c r="Y161" s="12"/>
      <c r="Z161" s="12"/>
      <c r="AA161" s="12"/>
      <c r="AB161" s="12"/>
      <c r="AC161" s="12"/>
      <c r="AD161" s="12"/>
      <c r="AE161" s="12"/>
      <c r="AF161" s="12"/>
      <c r="AG161" s="12"/>
      <c r="AH161" s="12"/>
      <c r="AI161" s="12"/>
      <c r="AJ161" s="12"/>
      <c r="AK161" s="12"/>
      <c r="AL161" s="12"/>
      <c r="AM161" s="12"/>
      <c r="AN161" s="12"/>
      <c r="AO161" s="12"/>
      <c r="AP161" s="12"/>
      <c r="AQ161" s="12"/>
      <c r="AR161" s="12"/>
      <c r="AS161" s="12"/>
      <c r="AT161" s="12"/>
      <c r="AU161" s="12"/>
      <c r="AV161" s="12"/>
      <c r="AW161" s="12"/>
      <c r="AX161" s="12"/>
      <c r="AY161" s="12"/>
      <c r="AZ161" s="12"/>
      <c r="BA161" s="12"/>
      <c r="BB161" s="12"/>
      <c r="BC161" s="12"/>
      <c r="BD161" s="12"/>
      <c r="BE161" s="12"/>
      <c r="BF161" s="12"/>
      <c r="BG161" s="12"/>
      <c r="BH161" s="12"/>
      <c r="BI161" s="12"/>
      <c r="BJ161" s="12"/>
      <c r="BK161" s="12"/>
      <c r="BL161" s="12"/>
      <c r="BM161" s="12"/>
      <c r="BN161" s="12"/>
      <c r="BO161" s="12"/>
      <c r="BP161" s="12"/>
      <c r="BQ161" s="12"/>
      <c r="BR161" s="12"/>
      <c r="BS161" s="12"/>
      <c r="BT161" s="12"/>
      <c r="BU161" s="12"/>
      <c r="BV161" s="12"/>
      <c r="BW161" s="12"/>
      <c r="BX161" s="12"/>
      <c r="BY161" s="12"/>
      <c r="BZ161" s="12"/>
      <c r="CA161" s="12"/>
      <c r="CB161" s="12"/>
      <c r="CC161" s="12"/>
    </row>
    <row r="162" spans="1:81" ht="15.75" x14ac:dyDescent="0.25">
      <c r="A162" s="20"/>
      <c r="B162" s="29"/>
      <c r="C162" s="29"/>
      <c r="D162" s="29"/>
      <c r="E162" s="29"/>
      <c r="F162" s="26"/>
      <c r="G162" s="13"/>
      <c r="H162" s="20"/>
      <c r="I162" s="22"/>
      <c r="J162" s="22"/>
      <c r="K162" s="22"/>
      <c r="L162" s="22"/>
      <c r="M162" s="24"/>
      <c r="N162" s="22"/>
      <c r="O162" s="20"/>
      <c r="P162" s="12"/>
      <c r="Q162" s="12"/>
      <c r="R162" s="12"/>
      <c r="S162" s="12"/>
      <c r="T162" s="12"/>
      <c r="U162" s="12"/>
      <c r="V162" s="12"/>
      <c r="W162" s="12"/>
      <c r="X162" s="12"/>
      <c r="Y162" s="12"/>
      <c r="Z162" s="12"/>
      <c r="AA162" s="12"/>
      <c r="AB162" s="12"/>
      <c r="AC162" s="12"/>
      <c r="AD162" s="12"/>
      <c r="AE162" s="12"/>
      <c r="AF162" s="12"/>
      <c r="AG162" s="12"/>
      <c r="AH162" s="12"/>
      <c r="AI162" s="12"/>
      <c r="AJ162" s="12"/>
      <c r="AK162" s="12"/>
      <c r="AL162" s="12"/>
      <c r="AM162" s="12"/>
      <c r="AN162" s="12"/>
      <c r="AO162" s="12"/>
      <c r="AP162" s="12"/>
      <c r="AQ162" s="12"/>
      <c r="AR162" s="12"/>
      <c r="AS162" s="12"/>
      <c r="AT162" s="12"/>
      <c r="AU162" s="12"/>
      <c r="AV162" s="12"/>
      <c r="AW162" s="12"/>
      <c r="AX162" s="12"/>
      <c r="AY162" s="12"/>
      <c r="AZ162" s="12"/>
      <c r="BA162" s="12"/>
      <c r="BB162" s="12"/>
      <c r="BC162" s="12"/>
      <c r="BD162" s="12"/>
      <c r="BE162" s="12"/>
      <c r="BF162" s="12"/>
      <c r="BG162" s="12"/>
      <c r="BH162" s="12"/>
      <c r="BI162" s="12"/>
      <c r="BJ162" s="12"/>
      <c r="BK162" s="12"/>
      <c r="BL162" s="12"/>
      <c r="BM162" s="12"/>
      <c r="BN162" s="12"/>
      <c r="BO162" s="12"/>
      <c r="BP162" s="12"/>
      <c r="BQ162" s="12"/>
      <c r="BR162" s="12"/>
      <c r="BS162" s="12"/>
      <c r="BT162" s="12"/>
      <c r="BU162" s="12"/>
      <c r="BV162" s="12"/>
      <c r="BW162" s="12"/>
      <c r="BX162" s="12"/>
      <c r="BY162" s="12"/>
      <c r="BZ162" s="12"/>
      <c r="CA162" s="12"/>
      <c r="CB162" s="12"/>
      <c r="CC162" s="12"/>
    </row>
    <row r="163" spans="1:81" ht="15.75" x14ac:dyDescent="0.25">
      <c r="A163" s="20"/>
      <c r="B163" s="29"/>
      <c r="C163" s="29"/>
      <c r="D163" s="29"/>
      <c r="E163" s="29"/>
      <c r="F163" s="26"/>
      <c r="G163" s="13"/>
      <c r="H163" s="20"/>
      <c r="I163" s="22"/>
      <c r="J163" s="22"/>
      <c r="K163" s="22"/>
      <c r="L163" s="22"/>
      <c r="M163" s="24"/>
      <c r="N163" s="22"/>
      <c r="O163" s="20"/>
      <c r="P163" s="12"/>
      <c r="Q163" s="12"/>
      <c r="R163" s="12"/>
      <c r="S163" s="12"/>
      <c r="T163" s="12"/>
      <c r="U163" s="12"/>
      <c r="V163" s="12"/>
      <c r="W163" s="12"/>
      <c r="X163" s="12"/>
      <c r="Y163" s="12"/>
      <c r="Z163" s="12"/>
      <c r="AA163" s="12"/>
      <c r="AB163" s="12"/>
      <c r="AC163" s="12"/>
      <c r="AD163" s="12"/>
      <c r="AE163" s="12"/>
      <c r="AF163" s="12"/>
      <c r="AG163" s="12"/>
      <c r="AH163" s="12"/>
      <c r="AI163" s="12"/>
      <c r="AJ163" s="12"/>
      <c r="AK163" s="12"/>
      <c r="AL163" s="12"/>
      <c r="AM163" s="12"/>
      <c r="AN163" s="12"/>
      <c r="AO163" s="12"/>
      <c r="AP163" s="12"/>
      <c r="AQ163" s="12"/>
      <c r="AR163" s="12"/>
      <c r="AS163" s="12"/>
      <c r="AT163" s="12"/>
      <c r="AU163" s="12"/>
      <c r="AV163" s="12"/>
      <c r="AW163" s="12"/>
      <c r="AX163" s="12"/>
      <c r="AY163" s="12"/>
      <c r="AZ163" s="12"/>
      <c r="BA163" s="12"/>
      <c r="BB163" s="12"/>
      <c r="BC163" s="12"/>
      <c r="BD163" s="12"/>
      <c r="BE163" s="12"/>
      <c r="BF163" s="12"/>
      <c r="BG163" s="12"/>
      <c r="BH163" s="12"/>
      <c r="BI163" s="12"/>
      <c r="BJ163" s="12"/>
      <c r="BK163" s="12"/>
      <c r="BL163" s="12"/>
      <c r="BM163" s="12"/>
      <c r="BN163" s="12"/>
      <c r="BO163" s="12"/>
      <c r="BP163" s="12"/>
      <c r="BQ163" s="12"/>
      <c r="BR163" s="12"/>
      <c r="BS163" s="12"/>
      <c r="BT163" s="12"/>
      <c r="BU163" s="12"/>
      <c r="BV163" s="12"/>
      <c r="BW163" s="12"/>
      <c r="BX163" s="12"/>
      <c r="BY163" s="12"/>
      <c r="BZ163" s="12"/>
      <c r="CA163" s="12"/>
      <c r="CB163" s="12"/>
      <c r="CC163" s="12"/>
    </row>
    <row r="164" spans="1:81" ht="15.75" x14ac:dyDescent="0.25">
      <c r="A164" s="20"/>
      <c r="B164" s="29"/>
      <c r="C164" s="29"/>
      <c r="D164" s="29"/>
      <c r="E164" s="29"/>
      <c r="F164" s="26"/>
      <c r="G164" s="13"/>
      <c r="H164" s="20"/>
      <c r="I164" s="22"/>
      <c r="J164" s="22"/>
      <c r="K164" s="22"/>
      <c r="L164" s="22"/>
      <c r="M164" s="24"/>
      <c r="N164" s="22"/>
      <c r="O164" s="20"/>
      <c r="P164" s="12"/>
      <c r="Q164" s="12"/>
      <c r="R164" s="12"/>
      <c r="S164" s="12"/>
      <c r="T164" s="12"/>
      <c r="U164" s="12"/>
      <c r="V164" s="12"/>
      <c r="W164" s="12"/>
      <c r="X164" s="12"/>
      <c r="Y164" s="12"/>
      <c r="Z164" s="12"/>
      <c r="AA164" s="12"/>
      <c r="AB164" s="12"/>
      <c r="AC164" s="12"/>
      <c r="AD164" s="12"/>
      <c r="AE164" s="12"/>
      <c r="AF164" s="12"/>
      <c r="AG164" s="12"/>
      <c r="AH164" s="12"/>
      <c r="AI164" s="12"/>
      <c r="AJ164" s="12"/>
      <c r="AK164" s="12"/>
      <c r="AL164" s="12"/>
      <c r="AM164" s="12"/>
      <c r="AN164" s="12"/>
      <c r="AO164" s="12"/>
      <c r="AP164" s="12"/>
      <c r="AQ164" s="12"/>
      <c r="AR164" s="12"/>
      <c r="AS164" s="12"/>
      <c r="AT164" s="12"/>
      <c r="AU164" s="12"/>
      <c r="AV164" s="12"/>
      <c r="AW164" s="12"/>
      <c r="AX164" s="12"/>
      <c r="AY164" s="12"/>
      <c r="AZ164" s="12"/>
      <c r="BA164" s="12"/>
      <c r="BB164" s="12"/>
      <c r="BC164" s="12"/>
      <c r="BD164" s="12"/>
      <c r="BE164" s="12"/>
      <c r="BF164" s="12"/>
      <c r="BG164" s="12"/>
      <c r="BH164" s="12"/>
      <c r="BI164" s="12"/>
      <c r="BJ164" s="12"/>
      <c r="BK164" s="12"/>
      <c r="BL164" s="12"/>
      <c r="BM164" s="12"/>
      <c r="BN164" s="12"/>
      <c r="BO164" s="12"/>
      <c r="BP164" s="12"/>
      <c r="BQ164" s="12"/>
      <c r="BR164" s="12"/>
      <c r="BS164" s="12"/>
      <c r="BT164" s="12"/>
      <c r="BU164" s="12"/>
      <c r="BV164" s="12"/>
      <c r="BW164" s="12"/>
      <c r="BX164" s="12"/>
      <c r="BY164" s="12"/>
      <c r="BZ164" s="12"/>
      <c r="CA164" s="12"/>
      <c r="CB164" s="12"/>
      <c r="CC164" s="12"/>
    </row>
    <row r="165" spans="1:81" ht="15.75" x14ac:dyDescent="0.25">
      <c r="A165" s="20"/>
      <c r="B165" s="29"/>
      <c r="C165" s="29"/>
      <c r="D165" s="29"/>
      <c r="E165" s="29"/>
      <c r="F165" s="26"/>
      <c r="G165" s="13"/>
      <c r="H165" s="20"/>
      <c r="I165" s="22"/>
      <c r="J165" s="22"/>
      <c r="K165" s="22"/>
      <c r="L165" s="22"/>
      <c r="M165" s="24"/>
      <c r="N165" s="22"/>
      <c r="O165" s="20"/>
      <c r="P165" s="12"/>
      <c r="Q165" s="12"/>
      <c r="R165" s="12"/>
      <c r="S165" s="12"/>
      <c r="T165" s="12"/>
      <c r="U165" s="12"/>
      <c r="V165" s="12"/>
      <c r="W165" s="12"/>
      <c r="X165" s="12"/>
      <c r="Y165" s="12"/>
      <c r="Z165" s="12"/>
      <c r="AA165" s="12"/>
      <c r="AB165" s="12"/>
      <c r="AC165" s="12"/>
      <c r="AD165" s="12"/>
      <c r="AE165" s="12"/>
      <c r="AF165" s="12"/>
      <c r="AG165" s="12"/>
      <c r="AH165" s="12"/>
      <c r="AI165" s="12"/>
      <c r="AJ165" s="12"/>
      <c r="AK165" s="12"/>
      <c r="AL165" s="12"/>
      <c r="AM165" s="12"/>
      <c r="AN165" s="12"/>
      <c r="AO165" s="12"/>
      <c r="AP165" s="12"/>
      <c r="AQ165" s="12"/>
      <c r="AR165" s="12"/>
      <c r="AS165" s="12"/>
      <c r="AT165" s="12"/>
      <c r="AU165" s="12"/>
      <c r="AV165" s="12"/>
      <c r="AW165" s="12"/>
      <c r="AX165" s="12"/>
      <c r="AY165" s="12"/>
      <c r="AZ165" s="12"/>
      <c r="BA165" s="12"/>
      <c r="BB165" s="12"/>
      <c r="BC165" s="12"/>
      <c r="BD165" s="12"/>
      <c r="BE165" s="12"/>
      <c r="BF165" s="12"/>
      <c r="BG165" s="12"/>
      <c r="BH165" s="12"/>
      <c r="BI165" s="12"/>
      <c r="BJ165" s="12"/>
      <c r="BK165" s="12"/>
      <c r="BL165" s="12"/>
      <c r="BM165" s="12"/>
      <c r="BN165" s="12"/>
      <c r="BO165" s="12"/>
      <c r="BP165" s="12"/>
      <c r="BQ165" s="12"/>
      <c r="BR165" s="12"/>
      <c r="BS165" s="12"/>
      <c r="BT165" s="12"/>
      <c r="BU165" s="12"/>
      <c r="BV165" s="12"/>
      <c r="BW165" s="12"/>
      <c r="BX165" s="12"/>
      <c r="BY165" s="12"/>
      <c r="BZ165" s="12"/>
      <c r="CA165" s="12"/>
      <c r="CB165" s="12"/>
      <c r="CC165" s="12"/>
    </row>
    <row r="166" spans="1:81" ht="15.75" x14ac:dyDescent="0.25">
      <c r="A166" s="20"/>
      <c r="B166" s="29"/>
      <c r="C166" s="29"/>
      <c r="D166" s="29"/>
      <c r="E166" s="29"/>
      <c r="F166" s="26"/>
      <c r="G166" s="13"/>
      <c r="H166" s="20"/>
      <c r="I166" s="22"/>
      <c r="J166" s="22"/>
      <c r="K166" s="22"/>
      <c r="L166" s="22"/>
      <c r="M166" s="24"/>
      <c r="N166" s="22"/>
      <c r="O166" s="20"/>
      <c r="P166" s="12"/>
      <c r="Q166" s="12"/>
      <c r="R166" s="12"/>
      <c r="S166" s="12"/>
      <c r="T166" s="12"/>
      <c r="U166" s="12"/>
      <c r="V166" s="12"/>
      <c r="W166" s="12"/>
      <c r="X166" s="12"/>
      <c r="Y166" s="12"/>
      <c r="Z166" s="12"/>
      <c r="AA166" s="12"/>
      <c r="AB166" s="12"/>
      <c r="AC166" s="12"/>
      <c r="AD166" s="12"/>
      <c r="AE166" s="12"/>
      <c r="AF166" s="12"/>
      <c r="AG166" s="12"/>
      <c r="AH166" s="12"/>
      <c r="AI166" s="12"/>
      <c r="AJ166" s="12"/>
      <c r="AK166" s="12"/>
      <c r="AL166" s="12"/>
      <c r="AM166" s="12"/>
      <c r="AN166" s="12"/>
      <c r="AO166" s="12"/>
      <c r="AP166" s="12"/>
      <c r="AQ166" s="12"/>
      <c r="AR166" s="12"/>
      <c r="AS166" s="12"/>
      <c r="AT166" s="12"/>
      <c r="AU166" s="12"/>
      <c r="AV166" s="12"/>
      <c r="AW166" s="12"/>
      <c r="AX166" s="12"/>
      <c r="AY166" s="12"/>
      <c r="AZ166" s="12"/>
      <c r="BA166" s="12"/>
      <c r="BB166" s="12"/>
      <c r="BC166" s="12"/>
      <c r="BD166" s="12"/>
      <c r="BE166" s="12"/>
      <c r="BF166" s="12"/>
      <c r="BG166" s="12"/>
      <c r="BH166" s="12"/>
      <c r="BI166" s="12"/>
      <c r="BJ166" s="12"/>
      <c r="BK166" s="12"/>
      <c r="BL166" s="12"/>
      <c r="BM166" s="12"/>
      <c r="BN166" s="12"/>
      <c r="BO166" s="12"/>
      <c r="BP166" s="12"/>
      <c r="BQ166" s="12"/>
      <c r="BR166" s="12"/>
      <c r="BS166" s="12"/>
      <c r="BT166" s="12"/>
      <c r="BU166" s="12"/>
      <c r="BV166" s="12"/>
      <c r="BW166" s="12"/>
      <c r="BX166" s="12"/>
      <c r="BY166" s="12"/>
      <c r="BZ166" s="12"/>
      <c r="CA166" s="12"/>
      <c r="CB166" s="12"/>
      <c r="CC166" s="12"/>
    </row>
    <row r="167" spans="1:81" ht="15.75" x14ac:dyDescent="0.25">
      <c r="A167" s="20"/>
      <c r="B167" s="29"/>
      <c r="C167" s="29"/>
      <c r="D167" s="29"/>
      <c r="E167" s="29"/>
      <c r="F167" s="26"/>
      <c r="G167" s="13"/>
      <c r="H167" s="20"/>
      <c r="I167" s="22"/>
      <c r="J167" s="22"/>
      <c r="K167" s="22"/>
      <c r="L167" s="22"/>
      <c r="M167" s="24"/>
      <c r="N167" s="22"/>
      <c r="O167" s="20"/>
      <c r="P167" s="12"/>
      <c r="Q167" s="12"/>
      <c r="R167" s="12"/>
      <c r="S167" s="12"/>
      <c r="T167" s="12"/>
      <c r="U167" s="12"/>
      <c r="V167" s="12"/>
      <c r="W167" s="12"/>
      <c r="X167" s="12"/>
      <c r="Y167" s="12"/>
      <c r="Z167" s="12"/>
      <c r="AA167" s="12"/>
      <c r="AB167" s="12"/>
      <c r="AC167" s="12"/>
      <c r="AD167" s="12"/>
      <c r="AE167" s="12"/>
      <c r="AF167" s="12"/>
      <c r="AG167" s="12"/>
      <c r="AH167" s="12"/>
      <c r="AI167" s="12"/>
      <c r="AJ167" s="12"/>
      <c r="AK167" s="12"/>
      <c r="AL167" s="12"/>
      <c r="AM167" s="12"/>
      <c r="AN167" s="12"/>
      <c r="AO167" s="12"/>
      <c r="AP167" s="12"/>
      <c r="AQ167" s="12"/>
      <c r="AR167" s="12"/>
      <c r="AS167" s="12"/>
      <c r="AT167" s="12"/>
      <c r="AU167" s="12"/>
      <c r="AV167" s="12"/>
      <c r="AW167" s="12"/>
      <c r="AX167" s="12"/>
      <c r="AY167" s="12"/>
      <c r="AZ167" s="12"/>
      <c r="BA167" s="12"/>
      <c r="BB167" s="12"/>
      <c r="BC167" s="12"/>
      <c r="BD167" s="12"/>
      <c r="BE167" s="12"/>
      <c r="BF167" s="12"/>
      <c r="BG167" s="12"/>
      <c r="BH167" s="12"/>
      <c r="BI167" s="12"/>
      <c r="BJ167" s="12"/>
      <c r="BK167" s="12"/>
      <c r="BL167" s="12"/>
      <c r="BM167" s="12"/>
      <c r="BN167" s="12"/>
      <c r="BO167" s="12"/>
      <c r="BP167" s="12"/>
      <c r="BQ167" s="12"/>
      <c r="BR167" s="12"/>
      <c r="BS167" s="12"/>
      <c r="BT167" s="12"/>
      <c r="BU167" s="12"/>
      <c r="BV167" s="12"/>
      <c r="BW167" s="12"/>
      <c r="BX167" s="12"/>
      <c r="BY167" s="12"/>
      <c r="BZ167" s="12"/>
      <c r="CA167" s="12"/>
      <c r="CB167" s="12"/>
      <c r="CC167" s="12"/>
    </row>
    <row r="168" spans="1:81" ht="15.75" x14ac:dyDescent="0.25">
      <c r="A168" s="20"/>
      <c r="B168" s="29"/>
      <c r="C168" s="29"/>
      <c r="D168" s="29"/>
      <c r="E168" s="29"/>
      <c r="F168" s="26"/>
      <c r="G168" s="13"/>
      <c r="H168" s="20"/>
      <c r="I168" s="22"/>
      <c r="J168" s="22"/>
      <c r="K168" s="22"/>
      <c r="L168" s="22"/>
      <c r="M168" s="24"/>
      <c r="N168" s="22"/>
      <c r="O168" s="20"/>
      <c r="P168" s="12"/>
      <c r="Q168" s="12"/>
      <c r="R168" s="12"/>
      <c r="S168" s="12"/>
      <c r="T168" s="12"/>
      <c r="U168" s="12"/>
      <c r="V168" s="12"/>
      <c r="W168" s="12"/>
      <c r="X168" s="12"/>
      <c r="Y168" s="12"/>
      <c r="Z168" s="12"/>
      <c r="AA168" s="12"/>
      <c r="AB168" s="12"/>
      <c r="AC168" s="12"/>
      <c r="AD168" s="12"/>
      <c r="AE168" s="12"/>
      <c r="AF168" s="12"/>
      <c r="AG168" s="12"/>
      <c r="AH168" s="12"/>
      <c r="AI168" s="12"/>
      <c r="AJ168" s="12"/>
      <c r="AK168" s="12"/>
      <c r="AL168" s="12"/>
      <c r="AM168" s="12"/>
      <c r="AN168" s="12"/>
      <c r="AO168" s="12"/>
      <c r="AP168" s="12"/>
      <c r="AQ168" s="12"/>
      <c r="AR168" s="12"/>
      <c r="AS168" s="12"/>
      <c r="AT168" s="12"/>
      <c r="AU168" s="12"/>
      <c r="AV168" s="12"/>
      <c r="AW168" s="12"/>
      <c r="AX168" s="12"/>
      <c r="AY168" s="12"/>
      <c r="AZ168" s="12"/>
      <c r="BA168" s="12"/>
      <c r="BB168" s="12"/>
      <c r="BC168" s="12"/>
      <c r="BD168" s="12"/>
      <c r="BE168" s="12"/>
      <c r="BF168" s="12"/>
      <c r="BG168" s="12"/>
      <c r="BH168" s="12"/>
      <c r="BI168" s="12"/>
      <c r="BJ168" s="12"/>
      <c r="BK168" s="12"/>
      <c r="BL168" s="12"/>
      <c r="BM168" s="12"/>
      <c r="BN168" s="12"/>
      <c r="BO168" s="12"/>
      <c r="BP168" s="12"/>
      <c r="BQ168" s="12"/>
      <c r="BR168" s="12"/>
      <c r="BS168" s="12"/>
      <c r="BT168" s="12"/>
      <c r="BU168" s="12"/>
      <c r="BV168" s="12"/>
      <c r="BW168" s="12"/>
      <c r="BX168" s="12"/>
      <c r="BY168" s="12"/>
      <c r="BZ168" s="12"/>
      <c r="CA168" s="12"/>
      <c r="CB168" s="12"/>
      <c r="CC168" s="12"/>
    </row>
    <row r="169" spans="1:81" ht="15.75" x14ac:dyDescent="0.25">
      <c r="A169" s="20"/>
      <c r="B169" s="29"/>
      <c r="C169" s="29"/>
      <c r="D169" s="29"/>
      <c r="E169" s="29"/>
      <c r="F169" s="26"/>
      <c r="G169" s="13"/>
      <c r="H169" s="20"/>
      <c r="I169" s="22"/>
      <c r="J169" s="22"/>
      <c r="K169" s="22"/>
      <c r="L169" s="22"/>
      <c r="M169" s="24"/>
      <c r="N169" s="22"/>
      <c r="O169" s="20"/>
      <c r="P169" s="12"/>
      <c r="Q169" s="12"/>
      <c r="R169" s="12"/>
      <c r="S169" s="12"/>
      <c r="T169" s="12"/>
      <c r="U169" s="12"/>
      <c r="V169" s="12"/>
      <c r="W169" s="12"/>
      <c r="X169" s="12"/>
      <c r="Y169" s="12"/>
      <c r="Z169" s="12"/>
      <c r="AA169" s="12"/>
      <c r="AB169" s="12"/>
      <c r="AC169" s="12"/>
      <c r="AD169" s="12"/>
      <c r="AE169" s="12"/>
      <c r="AF169" s="12"/>
      <c r="AG169" s="12"/>
      <c r="AH169" s="12"/>
      <c r="AI169" s="12"/>
      <c r="AJ169" s="12"/>
      <c r="AK169" s="12"/>
      <c r="AL169" s="12"/>
      <c r="AM169" s="12"/>
      <c r="AN169" s="12"/>
      <c r="AO169" s="12"/>
      <c r="AP169" s="12"/>
      <c r="AQ169" s="12"/>
      <c r="AR169" s="12"/>
      <c r="AS169" s="12"/>
      <c r="AT169" s="12"/>
      <c r="AU169" s="12"/>
      <c r="AV169" s="12"/>
      <c r="AW169" s="12"/>
      <c r="AX169" s="12"/>
      <c r="AY169" s="12"/>
      <c r="AZ169" s="12"/>
      <c r="BA169" s="12"/>
      <c r="BB169" s="12"/>
      <c r="BC169" s="12"/>
      <c r="BD169" s="12"/>
      <c r="BE169" s="12"/>
      <c r="BF169" s="12"/>
      <c r="BG169" s="12"/>
      <c r="BH169" s="12"/>
      <c r="BI169" s="12"/>
      <c r="BJ169" s="12"/>
      <c r="BK169" s="12"/>
      <c r="BL169" s="12"/>
      <c r="BM169" s="12"/>
      <c r="BN169" s="12"/>
      <c r="BO169" s="12"/>
      <c r="BP169" s="12"/>
      <c r="BQ169" s="12"/>
      <c r="BR169" s="12"/>
      <c r="BS169" s="12"/>
      <c r="BT169" s="12"/>
      <c r="BU169" s="12"/>
      <c r="BV169" s="12"/>
      <c r="BW169" s="12"/>
      <c r="BX169" s="12"/>
      <c r="BY169" s="12"/>
      <c r="BZ169" s="12"/>
      <c r="CA169" s="12"/>
      <c r="CB169" s="12"/>
      <c r="CC169" s="12"/>
    </row>
    <row r="170" spans="1:81" ht="15.75" x14ac:dyDescent="0.25">
      <c r="A170" s="20"/>
      <c r="B170" s="29"/>
      <c r="C170" s="29"/>
      <c r="D170" s="29"/>
      <c r="E170" s="29"/>
      <c r="F170" s="26"/>
      <c r="G170" s="13"/>
      <c r="H170" s="20"/>
      <c r="I170" s="22"/>
      <c r="J170" s="22"/>
      <c r="K170" s="22"/>
      <c r="L170" s="22"/>
      <c r="M170" s="24"/>
      <c r="N170" s="22"/>
      <c r="O170" s="20"/>
      <c r="P170" s="12"/>
      <c r="Q170" s="12"/>
      <c r="R170" s="12"/>
      <c r="S170" s="12"/>
      <c r="T170" s="12"/>
      <c r="U170" s="12"/>
      <c r="V170" s="12"/>
      <c r="W170" s="12"/>
      <c r="X170" s="12"/>
      <c r="Y170" s="12"/>
      <c r="Z170" s="12"/>
      <c r="AA170" s="12"/>
      <c r="AB170" s="12"/>
      <c r="AC170" s="12"/>
      <c r="AD170" s="12"/>
      <c r="AE170" s="12"/>
      <c r="AF170" s="12"/>
      <c r="AG170" s="12"/>
      <c r="AH170" s="12"/>
      <c r="AI170" s="12"/>
      <c r="AJ170" s="12"/>
      <c r="AK170" s="12"/>
      <c r="AL170" s="12"/>
      <c r="AM170" s="12"/>
      <c r="AN170" s="12"/>
      <c r="AO170" s="12"/>
      <c r="AP170" s="12"/>
      <c r="AQ170" s="12"/>
      <c r="AR170" s="12"/>
      <c r="AS170" s="12"/>
      <c r="AT170" s="12"/>
      <c r="AU170" s="12"/>
      <c r="AV170" s="12"/>
      <c r="AW170" s="12"/>
      <c r="AX170" s="12"/>
      <c r="AY170" s="12"/>
      <c r="AZ170" s="12"/>
      <c r="BA170" s="12"/>
      <c r="BB170" s="12"/>
      <c r="BC170" s="12"/>
      <c r="BD170" s="12"/>
      <c r="BE170" s="12"/>
      <c r="BF170" s="12"/>
      <c r="BG170" s="12"/>
      <c r="BH170" s="12"/>
      <c r="BI170" s="12"/>
      <c r="BJ170" s="12"/>
      <c r="BK170" s="12"/>
      <c r="BL170" s="12"/>
      <c r="BM170" s="12"/>
      <c r="BN170" s="12"/>
      <c r="BO170" s="12"/>
      <c r="BP170" s="12"/>
      <c r="BQ170" s="12"/>
      <c r="BR170" s="12"/>
      <c r="BS170" s="12"/>
      <c r="BT170" s="12"/>
      <c r="BU170" s="12"/>
      <c r="BV170" s="12"/>
      <c r="BW170" s="12"/>
      <c r="BX170" s="12"/>
      <c r="BY170" s="12"/>
      <c r="BZ170" s="12"/>
      <c r="CA170" s="12"/>
      <c r="CB170" s="12"/>
      <c r="CC170" s="12"/>
    </row>
    <row r="171" spans="1:81" ht="15.75" x14ac:dyDescent="0.25">
      <c r="A171" s="20"/>
      <c r="B171" s="29"/>
      <c r="C171" s="29"/>
      <c r="D171" s="29"/>
      <c r="E171" s="29"/>
      <c r="F171" s="26"/>
      <c r="G171" s="13"/>
      <c r="H171" s="20"/>
      <c r="I171" s="22"/>
      <c r="J171" s="22"/>
      <c r="K171" s="22"/>
      <c r="L171" s="22"/>
      <c r="M171" s="24"/>
      <c r="N171" s="22"/>
      <c r="O171" s="20"/>
      <c r="P171" s="12"/>
      <c r="Q171" s="12"/>
      <c r="R171" s="12"/>
      <c r="S171" s="12"/>
      <c r="T171" s="12"/>
      <c r="U171" s="12"/>
      <c r="V171" s="12"/>
      <c r="W171" s="12"/>
      <c r="X171" s="12"/>
      <c r="Y171" s="12"/>
      <c r="Z171" s="12"/>
      <c r="AA171" s="12"/>
      <c r="AB171" s="12"/>
      <c r="AC171" s="12"/>
      <c r="AD171" s="12"/>
      <c r="AE171" s="12"/>
      <c r="AF171" s="12"/>
      <c r="AG171" s="12"/>
      <c r="AH171" s="12"/>
      <c r="AI171" s="12"/>
      <c r="AJ171" s="12"/>
      <c r="AK171" s="12"/>
      <c r="AL171" s="12"/>
      <c r="AM171" s="12"/>
      <c r="AN171" s="12"/>
      <c r="AO171" s="12"/>
      <c r="AP171" s="12"/>
      <c r="AQ171" s="12"/>
      <c r="AR171" s="12"/>
      <c r="AS171" s="12"/>
      <c r="AT171" s="12"/>
      <c r="AU171" s="12"/>
      <c r="AV171" s="12"/>
      <c r="AW171" s="12"/>
      <c r="AX171" s="12"/>
      <c r="AY171" s="12"/>
      <c r="AZ171" s="12"/>
      <c r="BA171" s="12"/>
      <c r="BB171" s="12"/>
      <c r="BC171" s="12"/>
      <c r="BD171" s="12"/>
      <c r="BE171" s="12"/>
      <c r="BF171" s="12"/>
      <c r="BG171" s="12"/>
      <c r="BH171" s="12"/>
      <c r="BI171" s="12"/>
      <c r="BJ171" s="12"/>
      <c r="BK171" s="12"/>
      <c r="BL171" s="12"/>
      <c r="BM171" s="12"/>
      <c r="BN171" s="12"/>
      <c r="BO171" s="12"/>
      <c r="BP171" s="12"/>
      <c r="BQ171" s="12"/>
      <c r="BR171" s="12"/>
      <c r="BS171" s="12"/>
      <c r="BT171" s="12"/>
      <c r="BU171" s="12"/>
      <c r="BV171" s="12"/>
      <c r="BW171" s="12"/>
      <c r="BX171" s="12"/>
      <c r="BY171" s="12"/>
      <c r="BZ171" s="12"/>
      <c r="CA171" s="12"/>
      <c r="CB171" s="12"/>
      <c r="CC171" s="12"/>
    </row>
    <row r="172" spans="1:81" ht="15.75" x14ac:dyDescent="0.25">
      <c r="A172" s="20"/>
      <c r="B172" s="29"/>
      <c r="C172" s="29"/>
      <c r="D172" s="29"/>
      <c r="E172" s="29"/>
      <c r="F172" s="26"/>
      <c r="G172" s="13"/>
      <c r="H172" s="20"/>
      <c r="I172" s="22"/>
      <c r="J172" s="22"/>
      <c r="K172" s="22"/>
      <c r="L172" s="22"/>
      <c r="M172" s="24"/>
      <c r="N172" s="22"/>
      <c r="O172" s="20"/>
      <c r="P172" s="12"/>
      <c r="Q172" s="12"/>
      <c r="R172" s="12"/>
      <c r="S172" s="12"/>
      <c r="T172" s="12"/>
      <c r="U172" s="12"/>
      <c r="V172" s="12"/>
      <c r="W172" s="12"/>
      <c r="X172" s="12"/>
      <c r="Y172" s="12"/>
      <c r="Z172" s="12"/>
      <c r="AA172" s="12"/>
      <c r="AB172" s="12"/>
      <c r="AC172" s="12"/>
      <c r="AD172" s="12"/>
      <c r="AE172" s="12"/>
      <c r="AF172" s="12"/>
      <c r="AG172" s="12"/>
      <c r="AH172" s="12"/>
      <c r="AI172" s="12"/>
      <c r="AJ172" s="12"/>
      <c r="AK172" s="12"/>
      <c r="AL172" s="12"/>
      <c r="AM172" s="12"/>
      <c r="AN172" s="12"/>
      <c r="AO172" s="12"/>
      <c r="AP172" s="12"/>
      <c r="AQ172" s="12"/>
      <c r="AR172" s="12"/>
      <c r="AS172" s="12"/>
      <c r="AT172" s="12"/>
      <c r="AU172" s="12"/>
      <c r="AV172" s="12"/>
      <c r="AW172" s="12"/>
      <c r="AX172" s="12"/>
      <c r="AY172" s="12"/>
      <c r="AZ172" s="12"/>
      <c r="BA172" s="12"/>
      <c r="BB172" s="12"/>
      <c r="BC172" s="12"/>
      <c r="BD172" s="12"/>
      <c r="BE172" s="12"/>
      <c r="BF172" s="12"/>
      <c r="BG172" s="12"/>
      <c r="BH172" s="12"/>
      <c r="BI172" s="12"/>
      <c r="BJ172" s="12"/>
      <c r="BK172" s="12"/>
      <c r="BL172" s="12"/>
      <c r="BM172" s="12"/>
      <c r="BN172" s="12"/>
      <c r="BO172" s="12"/>
      <c r="BP172" s="12"/>
      <c r="BQ172" s="12"/>
      <c r="BR172" s="12"/>
      <c r="BS172" s="12"/>
      <c r="BT172" s="12"/>
      <c r="BU172" s="12"/>
      <c r="BV172" s="12"/>
      <c r="BW172" s="12"/>
      <c r="BX172" s="12"/>
      <c r="BY172" s="12"/>
      <c r="BZ172" s="12"/>
      <c r="CA172" s="12"/>
      <c r="CB172" s="12"/>
      <c r="CC172" s="12"/>
    </row>
    <row r="173" spans="1:81" ht="15.75" x14ac:dyDescent="0.25">
      <c r="A173" s="20"/>
      <c r="B173" s="29"/>
      <c r="C173" s="29"/>
      <c r="D173" s="29"/>
      <c r="E173" s="29"/>
      <c r="F173" s="26"/>
      <c r="G173" s="13"/>
      <c r="H173" s="20"/>
      <c r="I173" s="22"/>
      <c r="J173" s="22"/>
      <c r="K173" s="22"/>
      <c r="L173" s="22"/>
      <c r="M173" s="24"/>
      <c r="N173" s="22"/>
      <c r="O173" s="20"/>
      <c r="P173" s="12"/>
      <c r="Q173" s="12"/>
      <c r="R173" s="12"/>
      <c r="S173" s="12"/>
      <c r="T173" s="12"/>
      <c r="U173" s="12"/>
      <c r="V173" s="12"/>
      <c r="W173" s="12"/>
      <c r="X173" s="12"/>
      <c r="Y173" s="12"/>
      <c r="Z173" s="12"/>
      <c r="AA173" s="12"/>
      <c r="AB173" s="12"/>
      <c r="AC173" s="12"/>
      <c r="AD173" s="12"/>
      <c r="AE173" s="12"/>
      <c r="AF173" s="12"/>
      <c r="AG173" s="12"/>
      <c r="AH173" s="12"/>
      <c r="AI173" s="12"/>
      <c r="AJ173" s="12"/>
      <c r="AK173" s="12"/>
      <c r="AL173" s="12"/>
      <c r="AM173" s="12"/>
      <c r="AN173" s="12"/>
      <c r="AO173" s="12"/>
      <c r="AP173" s="12"/>
      <c r="AQ173" s="12"/>
      <c r="AR173" s="12"/>
      <c r="AS173" s="12"/>
      <c r="AT173" s="12"/>
      <c r="AU173" s="12"/>
      <c r="AV173" s="12"/>
      <c r="AW173" s="12"/>
      <c r="AX173" s="12"/>
      <c r="AY173" s="12"/>
      <c r="AZ173" s="12"/>
      <c r="BA173" s="12"/>
      <c r="BB173" s="12"/>
      <c r="BC173" s="12"/>
      <c r="BD173" s="12"/>
      <c r="BE173" s="12"/>
      <c r="BF173" s="12"/>
      <c r="BG173" s="12"/>
      <c r="BH173" s="12"/>
      <c r="BI173" s="12"/>
      <c r="BJ173" s="12"/>
      <c r="BK173" s="12"/>
      <c r="BL173" s="12"/>
      <c r="BM173" s="12"/>
      <c r="BN173" s="12"/>
      <c r="BO173" s="12"/>
      <c r="BP173" s="12"/>
      <c r="BQ173" s="12"/>
      <c r="BR173" s="12"/>
      <c r="BS173" s="12"/>
      <c r="BT173" s="12"/>
      <c r="BU173" s="12"/>
      <c r="BV173" s="12"/>
      <c r="BW173" s="12"/>
      <c r="BX173" s="12"/>
      <c r="BY173" s="12"/>
      <c r="BZ173" s="12"/>
      <c r="CA173" s="12"/>
      <c r="CB173" s="12"/>
      <c r="CC173" s="12"/>
    </row>
    <row r="174" spans="1:81" ht="15.75" x14ac:dyDescent="0.25">
      <c r="A174" s="20"/>
      <c r="B174" s="29"/>
      <c r="C174" s="29"/>
      <c r="D174" s="29"/>
      <c r="E174" s="29"/>
      <c r="F174" s="26"/>
      <c r="G174" s="13"/>
      <c r="H174" s="20"/>
      <c r="I174" s="22"/>
      <c r="J174" s="22"/>
      <c r="K174" s="22"/>
      <c r="L174" s="22"/>
      <c r="M174" s="24"/>
      <c r="N174" s="22"/>
      <c r="O174" s="20"/>
      <c r="P174" s="12"/>
      <c r="Q174" s="12"/>
      <c r="R174" s="12"/>
      <c r="S174" s="12"/>
      <c r="T174" s="12"/>
      <c r="U174" s="12"/>
      <c r="V174" s="12"/>
      <c r="W174" s="12"/>
      <c r="X174" s="12"/>
      <c r="Y174" s="12"/>
      <c r="Z174" s="12"/>
      <c r="AA174" s="12"/>
      <c r="AB174" s="12"/>
      <c r="AC174" s="12"/>
      <c r="AD174" s="12"/>
      <c r="AE174" s="12"/>
      <c r="AF174" s="12"/>
      <c r="AG174" s="12"/>
      <c r="AH174" s="12"/>
      <c r="AI174" s="12"/>
      <c r="AJ174" s="12"/>
      <c r="AK174" s="12"/>
      <c r="AL174" s="12"/>
      <c r="AM174" s="12"/>
      <c r="AN174" s="12"/>
      <c r="AO174" s="12"/>
      <c r="AP174" s="12"/>
      <c r="AQ174" s="12"/>
      <c r="AR174" s="12"/>
      <c r="AS174" s="12"/>
      <c r="AT174" s="12"/>
      <c r="AU174" s="12"/>
      <c r="AV174" s="12"/>
      <c r="AW174" s="12"/>
      <c r="AX174" s="12"/>
      <c r="AY174" s="12"/>
      <c r="AZ174" s="12"/>
      <c r="BA174" s="12"/>
      <c r="BB174" s="12"/>
      <c r="BC174" s="12"/>
      <c r="BD174" s="12"/>
      <c r="BE174" s="12"/>
      <c r="BF174" s="12"/>
      <c r="BG174" s="12"/>
      <c r="BH174" s="12"/>
      <c r="BI174" s="12"/>
      <c r="BJ174" s="12"/>
      <c r="BK174" s="12"/>
      <c r="BL174" s="12"/>
      <c r="BM174" s="12"/>
      <c r="BN174" s="12"/>
      <c r="BO174" s="12"/>
      <c r="BP174" s="12"/>
      <c r="BQ174" s="12"/>
      <c r="BR174" s="12"/>
      <c r="BS174" s="12"/>
      <c r="BT174" s="12"/>
      <c r="BU174" s="12"/>
      <c r="BV174" s="12"/>
      <c r="BW174" s="12"/>
      <c r="BX174" s="12"/>
      <c r="BY174" s="12"/>
      <c r="BZ174" s="12"/>
      <c r="CA174" s="12"/>
      <c r="CB174" s="12"/>
      <c r="CC174" s="12"/>
    </row>
    <row r="175" spans="1:81" ht="15.75" x14ac:dyDescent="0.25">
      <c r="A175" s="20"/>
      <c r="B175" s="29"/>
      <c r="C175" s="29"/>
      <c r="D175" s="29"/>
      <c r="E175" s="29"/>
      <c r="F175" s="26"/>
      <c r="G175" s="13"/>
      <c r="H175" s="20"/>
      <c r="I175" s="22"/>
      <c r="J175" s="22"/>
      <c r="K175" s="22"/>
      <c r="L175" s="22"/>
      <c r="M175" s="24"/>
      <c r="N175" s="22"/>
      <c r="O175" s="20"/>
      <c r="P175" s="12"/>
      <c r="Q175" s="12"/>
      <c r="R175" s="12"/>
      <c r="S175" s="12"/>
      <c r="T175" s="12"/>
      <c r="U175" s="12"/>
      <c r="V175" s="12"/>
      <c r="W175" s="12"/>
      <c r="X175" s="12"/>
      <c r="Y175" s="12"/>
      <c r="Z175" s="12"/>
      <c r="AA175" s="12"/>
      <c r="AB175" s="12"/>
      <c r="AC175" s="12"/>
      <c r="AD175" s="12"/>
      <c r="AE175" s="12"/>
      <c r="AF175" s="12"/>
      <c r="AG175" s="12"/>
      <c r="AH175" s="12"/>
      <c r="AI175" s="12"/>
      <c r="AJ175" s="12"/>
      <c r="AK175" s="12"/>
      <c r="AL175" s="12"/>
      <c r="AM175" s="12"/>
      <c r="AN175" s="12"/>
      <c r="AO175" s="12"/>
      <c r="AP175" s="12"/>
      <c r="AQ175" s="12"/>
      <c r="AR175" s="12"/>
      <c r="AS175" s="12"/>
      <c r="AT175" s="12"/>
      <c r="AU175" s="12"/>
      <c r="AV175" s="12"/>
      <c r="AW175" s="12"/>
      <c r="AX175" s="12"/>
      <c r="AY175" s="12"/>
      <c r="AZ175" s="12"/>
      <c r="BA175" s="12"/>
      <c r="BB175" s="12"/>
      <c r="BC175" s="12"/>
      <c r="BD175" s="12"/>
      <c r="BE175" s="12"/>
      <c r="BF175" s="12"/>
      <c r="BG175" s="12"/>
      <c r="BH175" s="12"/>
      <c r="BI175" s="12"/>
      <c r="BJ175" s="12"/>
      <c r="BK175" s="12"/>
      <c r="BL175" s="12"/>
      <c r="BM175" s="12"/>
      <c r="BN175" s="12"/>
      <c r="BO175" s="12"/>
      <c r="BP175" s="12"/>
      <c r="BQ175" s="12"/>
      <c r="BR175" s="12"/>
      <c r="BS175" s="12"/>
      <c r="BT175" s="12"/>
      <c r="BU175" s="12"/>
      <c r="BV175" s="12"/>
      <c r="BW175" s="12"/>
      <c r="BX175" s="12"/>
      <c r="BY175" s="12"/>
      <c r="BZ175" s="12"/>
      <c r="CA175" s="12"/>
      <c r="CB175" s="12"/>
      <c r="CC175" s="12"/>
    </row>
    <row r="176" spans="1:81" ht="15.75" x14ac:dyDescent="0.25">
      <c r="A176" s="20"/>
      <c r="B176" s="29"/>
      <c r="C176" s="29"/>
      <c r="D176" s="29"/>
      <c r="E176" s="29"/>
      <c r="F176" s="26"/>
      <c r="G176" s="13"/>
      <c r="H176" s="20"/>
      <c r="I176" s="22"/>
      <c r="J176" s="22"/>
      <c r="K176" s="22"/>
      <c r="L176" s="22"/>
      <c r="M176" s="24"/>
      <c r="N176" s="22"/>
      <c r="O176" s="20"/>
      <c r="P176" s="12"/>
      <c r="Q176" s="12"/>
      <c r="R176" s="12"/>
      <c r="S176" s="12"/>
      <c r="T176" s="12"/>
      <c r="U176" s="12"/>
      <c r="V176" s="12"/>
      <c r="W176" s="12"/>
      <c r="X176" s="12"/>
      <c r="Y176" s="12"/>
      <c r="Z176" s="12"/>
      <c r="AA176" s="12"/>
      <c r="AB176" s="12"/>
      <c r="AC176" s="12"/>
      <c r="AD176" s="12"/>
      <c r="AE176" s="12"/>
      <c r="AF176" s="12"/>
      <c r="AG176" s="12"/>
      <c r="AH176" s="12"/>
      <c r="AI176" s="12"/>
      <c r="AJ176" s="12"/>
      <c r="AK176" s="12"/>
      <c r="AL176" s="12"/>
      <c r="AM176" s="12"/>
      <c r="AN176" s="12"/>
      <c r="AO176" s="12"/>
      <c r="AP176" s="12"/>
      <c r="AQ176" s="12"/>
      <c r="AR176" s="12"/>
      <c r="AS176" s="12"/>
      <c r="AT176" s="12"/>
      <c r="AU176" s="12"/>
      <c r="AV176" s="12"/>
      <c r="AW176" s="12"/>
      <c r="AX176" s="12"/>
      <c r="AY176" s="12"/>
      <c r="AZ176" s="12"/>
      <c r="BA176" s="12"/>
      <c r="BB176" s="12"/>
      <c r="BC176" s="12"/>
      <c r="BD176" s="12"/>
      <c r="BE176" s="12"/>
      <c r="BF176" s="12"/>
      <c r="BG176" s="12"/>
      <c r="BH176" s="12"/>
      <c r="BI176" s="12"/>
      <c r="BJ176" s="12"/>
      <c r="BK176" s="12"/>
      <c r="BL176" s="12"/>
      <c r="BM176" s="12"/>
      <c r="BN176" s="12"/>
      <c r="BO176" s="12"/>
      <c r="BP176" s="12"/>
      <c r="BQ176" s="12"/>
      <c r="BR176" s="12"/>
      <c r="BS176" s="12"/>
      <c r="BT176" s="12"/>
      <c r="BU176" s="12"/>
      <c r="BV176" s="12"/>
      <c r="BW176" s="12"/>
      <c r="BX176" s="12"/>
      <c r="BY176" s="12"/>
      <c r="BZ176" s="12"/>
      <c r="CA176" s="12"/>
      <c r="CB176" s="12"/>
      <c r="CC176" s="12"/>
    </row>
    <row r="177" spans="1:81" ht="15.75" x14ac:dyDescent="0.25">
      <c r="A177" s="20"/>
      <c r="B177" s="29"/>
      <c r="C177" s="29"/>
      <c r="D177" s="29"/>
      <c r="E177" s="29"/>
      <c r="F177" s="26"/>
      <c r="G177" s="13"/>
      <c r="H177" s="20"/>
      <c r="I177" s="22"/>
      <c r="J177" s="22"/>
      <c r="K177" s="22"/>
      <c r="L177" s="22"/>
      <c r="M177" s="24"/>
      <c r="N177" s="22"/>
      <c r="O177" s="20"/>
      <c r="P177" s="12"/>
      <c r="Q177" s="12"/>
      <c r="R177" s="12"/>
      <c r="S177" s="12"/>
      <c r="T177" s="12"/>
      <c r="U177" s="12"/>
      <c r="V177" s="12"/>
      <c r="W177" s="12"/>
      <c r="X177" s="12"/>
      <c r="Y177" s="12"/>
      <c r="Z177" s="12"/>
      <c r="AA177" s="12"/>
      <c r="AB177" s="12"/>
      <c r="AC177" s="12"/>
      <c r="AD177" s="12"/>
      <c r="AE177" s="12"/>
      <c r="AF177" s="12"/>
      <c r="AG177" s="12"/>
      <c r="AH177" s="12"/>
      <c r="AI177" s="12"/>
      <c r="AJ177" s="12"/>
      <c r="AK177" s="12"/>
      <c r="AL177" s="12"/>
      <c r="AM177" s="12"/>
      <c r="AN177" s="12"/>
      <c r="AO177" s="12"/>
      <c r="AP177" s="12"/>
      <c r="AQ177" s="12"/>
      <c r="AR177" s="12"/>
      <c r="AS177" s="12"/>
      <c r="AT177" s="12"/>
      <c r="AU177" s="12"/>
      <c r="AV177" s="12"/>
      <c r="AW177" s="12"/>
      <c r="AX177" s="12"/>
      <c r="AY177" s="12"/>
      <c r="AZ177" s="12"/>
      <c r="BA177" s="12"/>
      <c r="BB177" s="12"/>
      <c r="BC177" s="12"/>
      <c r="BD177" s="12"/>
      <c r="BE177" s="12"/>
      <c r="BF177" s="12"/>
      <c r="BG177" s="12"/>
      <c r="BH177" s="12"/>
      <c r="BI177" s="12"/>
      <c r="BJ177" s="12"/>
      <c r="BK177" s="12"/>
      <c r="BL177" s="12"/>
      <c r="BM177" s="12"/>
      <c r="BN177" s="12"/>
      <c r="BO177" s="12"/>
      <c r="BP177" s="12"/>
      <c r="BQ177" s="12"/>
      <c r="BR177" s="12"/>
      <c r="BS177" s="12"/>
      <c r="BT177" s="12"/>
      <c r="BU177" s="12"/>
      <c r="BV177" s="12"/>
      <c r="BW177" s="12"/>
      <c r="BX177" s="12"/>
      <c r="BY177" s="12"/>
      <c r="BZ177" s="12"/>
      <c r="CA177" s="12"/>
      <c r="CB177" s="12"/>
      <c r="CC177" s="12"/>
    </row>
    <row r="178" spans="1:81" ht="15.75" x14ac:dyDescent="0.25">
      <c r="A178" s="20"/>
      <c r="B178" s="29"/>
      <c r="C178" s="29"/>
      <c r="D178" s="29"/>
      <c r="E178" s="29"/>
      <c r="F178" s="26"/>
      <c r="G178" s="13"/>
      <c r="H178" s="20"/>
      <c r="I178" s="22"/>
      <c r="J178" s="22"/>
      <c r="K178" s="22"/>
      <c r="L178" s="22"/>
      <c r="M178" s="24"/>
      <c r="N178" s="22"/>
      <c r="O178" s="20"/>
      <c r="P178" s="12"/>
      <c r="Q178" s="12"/>
      <c r="R178" s="12"/>
      <c r="S178" s="12"/>
      <c r="T178" s="12"/>
      <c r="U178" s="12"/>
      <c r="V178" s="12"/>
      <c r="W178" s="12"/>
      <c r="X178" s="12"/>
      <c r="Y178" s="12"/>
      <c r="Z178" s="12"/>
      <c r="AA178" s="12"/>
      <c r="AB178" s="12"/>
      <c r="AC178" s="12"/>
      <c r="AD178" s="12"/>
      <c r="AE178" s="12"/>
      <c r="AF178" s="12"/>
      <c r="AG178" s="12"/>
      <c r="AH178" s="12"/>
      <c r="AI178" s="12"/>
      <c r="AJ178" s="12"/>
      <c r="AK178" s="12"/>
      <c r="AL178" s="12"/>
      <c r="AM178" s="12"/>
      <c r="AN178" s="12"/>
      <c r="AO178" s="12"/>
      <c r="AP178" s="12"/>
      <c r="AQ178" s="12"/>
      <c r="AR178" s="12"/>
      <c r="AS178" s="12"/>
      <c r="AT178" s="12"/>
      <c r="AU178" s="12"/>
      <c r="AV178" s="12"/>
      <c r="AW178" s="12"/>
      <c r="AX178" s="12"/>
      <c r="AY178" s="12"/>
      <c r="AZ178" s="12"/>
      <c r="BA178" s="12"/>
      <c r="BB178" s="12"/>
      <c r="BC178" s="12"/>
      <c r="BD178" s="12"/>
      <c r="BE178" s="12"/>
      <c r="BF178" s="12"/>
      <c r="BG178" s="12"/>
      <c r="BH178" s="12"/>
      <c r="BI178" s="12"/>
      <c r="BJ178" s="12"/>
      <c r="BK178" s="12"/>
      <c r="BL178" s="12"/>
      <c r="BM178" s="12"/>
      <c r="BN178" s="12"/>
      <c r="BO178" s="12"/>
      <c r="BP178" s="12"/>
      <c r="BQ178" s="12"/>
      <c r="BR178" s="12"/>
      <c r="BS178" s="12"/>
      <c r="BT178" s="12"/>
      <c r="BU178" s="12"/>
      <c r="BV178" s="12"/>
      <c r="BW178" s="12"/>
      <c r="BX178" s="12"/>
      <c r="BY178" s="12"/>
      <c r="BZ178" s="12"/>
      <c r="CA178" s="12"/>
      <c r="CB178" s="12"/>
      <c r="CC178" s="12"/>
    </row>
    <row r="179" spans="1:81" ht="15.75" x14ac:dyDescent="0.25">
      <c r="A179" s="20"/>
      <c r="B179" s="29"/>
      <c r="C179" s="29"/>
      <c r="D179" s="29"/>
      <c r="E179" s="29"/>
      <c r="F179" s="26"/>
      <c r="G179" s="13"/>
      <c r="H179" s="20"/>
      <c r="I179" s="22"/>
      <c r="J179" s="22"/>
      <c r="K179" s="22"/>
      <c r="L179" s="22"/>
      <c r="M179" s="24"/>
      <c r="N179" s="22"/>
      <c r="O179" s="20"/>
      <c r="P179" s="12"/>
      <c r="Q179" s="12"/>
      <c r="R179" s="12"/>
      <c r="S179" s="12"/>
      <c r="T179" s="12"/>
      <c r="U179" s="12"/>
      <c r="V179" s="12"/>
      <c r="W179" s="12"/>
      <c r="X179" s="12"/>
      <c r="Y179" s="12"/>
      <c r="Z179" s="12"/>
      <c r="AA179" s="12"/>
      <c r="AB179" s="12"/>
      <c r="AC179" s="12"/>
      <c r="AD179" s="12"/>
      <c r="AE179" s="12"/>
      <c r="AF179" s="12"/>
      <c r="AG179" s="12"/>
      <c r="AH179" s="12"/>
      <c r="AI179" s="12"/>
      <c r="AJ179" s="12"/>
      <c r="AK179" s="12"/>
      <c r="AL179" s="12"/>
      <c r="AM179" s="12"/>
      <c r="AN179" s="12"/>
      <c r="AO179" s="12"/>
      <c r="AP179" s="12"/>
      <c r="AQ179" s="12"/>
      <c r="AR179" s="12"/>
      <c r="AS179" s="12"/>
      <c r="AT179" s="12"/>
      <c r="AU179" s="12"/>
      <c r="AV179" s="12"/>
      <c r="AW179" s="12"/>
      <c r="AX179" s="12"/>
      <c r="AY179" s="12"/>
      <c r="AZ179" s="12"/>
      <c r="BA179" s="12"/>
      <c r="BB179" s="12"/>
      <c r="BC179" s="12"/>
      <c r="BD179" s="12"/>
      <c r="BE179" s="12"/>
      <c r="BF179" s="12"/>
      <c r="BG179" s="12"/>
      <c r="BH179" s="12"/>
      <c r="BI179" s="12"/>
      <c r="BJ179" s="12"/>
      <c r="BK179" s="12"/>
      <c r="BL179" s="12"/>
      <c r="BM179" s="12"/>
      <c r="BN179" s="12"/>
      <c r="BO179" s="12"/>
      <c r="BP179" s="12"/>
      <c r="BQ179" s="12"/>
      <c r="BR179" s="12"/>
      <c r="BS179" s="12"/>
      <c r="BT179" s="12"/>
      <c r="BU179" s="12"/>
      <c r="BV179" s="12"/>
      <c r="BW179" s="12"/>
      <c r="BX179" s="12"/>
      <c r="BY179" s="12"/>
      <c r="BZ179" s="12"/>
      <c r="CA179" s="12"/>
      <c r="CB179" s="12"/>
      <c r="CC179" s="12"/>
    </row>
    <row r="180" spans="1:81" ht="15.75" x14ac:dyDescent="0.25">
      <c r="A180" s="20"/>
      <c r="B180" s="29"/>
      <c r="C180" s="29"/>
      <c r="D180" s="29"/>
      <c r="E180" s="29"/>
      <c r="F180" s="26"/>
      <c r="G180" s="13"/>
      <c r="H180" s="20"/>
      <c r="I180" s="22"/>
      <c r="J180" s="22"/>
      <c r="K180" s="22"/>
      <c r="L180" s="22"/>
      <c r="M180" s="24"/>
      <c r="N180" s="22"/>
      <c r="O180" s="20"/>
      <c r="P180" s="12"/>
      <c r="Q180" s="12"/>
      <c r="R180" s="12"/>
      <c r="S180" s="12"/>
      <c r="T180" s="12"/>
      <c r="U180" s="12"/>
      <c r="V180" s="12"/>
      <c r="W180" s="12"/>
      <c r="X180" s="12"/>
      <c r="Y180" s="12"/>
      <c r="Z180" s="12"/>
      <c r="AA180" s="12"/>
      <c r="AB180" s="12"/>
      <c r="AC180" s="12"/>
      <c r="AD180" s="12"/>
      <c r="AE180" s="12"/>
      <c r="AF180" s="12"/>
      <c r="AG180" s="12"/>
      <c r="AH180" s="12"/>
      <c r="AI180" s="12"/>
      <c r="AJ180" s="12"/>
      <c r="AK180" s="12"/>
      <c r="AL180" s="12"/>
      <c r="AM180" s="12"/>
      <c r="AN180" s="12"/>
      <c r="AO180" s="12"/>
      <c r="AP180" s="12"/>
      <c r="AQ180" s="12"/>
      <c r="AR180" s="12"/>
      <c r="AS180" s="12"/>
      <c r="AT180" s="12"/>
      <c r="AU180" s="12"/>
      <c r="AV180" s="12"/>
      <c r="AW180" s="12"/>
      <c r="AX180" s="12"/>
      <c r="AY180" s="12"/>
      <c r="AZ180" s="12"/>
      <c r="BA180" s="12"/>
      <c r="BB180" s="12"/>
      <c r="BC180" s="12"/>
      <c r="BD180" s="12"/>
      <c r="BE180" s="12"/>
      <c r="BF180" s="12"/>
      <c r="BG180" s="12"/>
      <c r="BH180" s="12"/>
      <c r="BI180" s="12"/>
      <c r="BJ180" s="12"/>
      <c r="BK180" s="12"/>
      <c r="BL180" s="12"/>
      <c r="BM180" s="12"/>
      <c r="BN180" s="12"/>
      <c r="BO180" s="12"/>
      <c r="BP180" s="12"/>
      <c r="BQ180" s="12"/>
      <c r="BR180" s="12"/>
      <c r="BS180" s="12"/>
      <c r="BT180" s="12"/>
      <c r="BU180" s="12"/>
      <c r="BV180" s="12"/>
      <c r="BW180" s="12"/>
      <c r="BX180" s="12"/>
      <c r="BY180" s="12"/>
      <c r="BZ180" s="12"/>
      <c r="CA180" s="12"/>
      <c r="CB180" s="12"/>
      <c r="CC180" s="12"/>
    </row>
    <row r="181" spans="1:81" ht="15.75" x14ac:dyDescent="0.25">
      <c r="A181" s="20"/>
      <c r="B181" s="29"/>
      <c r="C181" s="29"/>
      <c r="D181" s="29"/>
      <c r="E181" s="29"/>
      <c r="F181" s="26"/>
      <c r="G181" s="13"/>
      <c r="H181" s="20"/>
      <c r="I181" s="22"/>
      <c r="J181" s="22"/>
      <c r="K181" s="22"/>
      <c r="L181" s="22"/>
      <c r="M181" s="24"/>
      <c r="N181" s="22"/>
      <c r="O181" s="20"/>
      <c r="P181" s="12"/>
      <c r="Q181" s="12"/>
      <c r="R181" s="12"/>
      <c r="S181" s="12"/>
      <c r="T181" s="12"/>
      <c r="U181" s="12"/>
      <c r="V181" s="12"/>
      <c r="W181" s="12"/>
      <c r="X181" s="12"/>
      <c r="Y181" s="12"/>
      <c r="Z181" s="12"/>
      <c r="AA181" s="12"/>
      <c r="AB181" s="12"/>
      <c r="AC181" s="12"/>
      <c r="AD181" s="12"/>
      <c r="AE181" s="12"/>
      <c r="AF181" s="12"/>
      <c r="AG181" s="12"/>
      <c r="AH181" s="12"/>
      <c r="AI181" s="12"/>
      <c r="AJ181" s="12"/>
      <c r="AK181" s="12"/>
      <c r="AL181" s="12"/>
      <c r="AM181" s="12"/>
      <c r="AN181" s="12"/>
      <c r="AO181" s="12"/>
      <c r="AP181" s="12"/>
      <c r="AQ181" s="12"/>
      <c r="AR181" s="12"/>
      <c r="AS181" s="12"/>
      <c r="AT181" s="12"/>
      <c r="AU181" s="12"/>
      <c r="AV181" s="12"/>
      <c r="AW181" s="12"/>
      <c r="AX181" s="12"/>
      <c r="AY181" s="12"/>
      <c r="AZ181" s="12"/>
      <c r="BA181" s="12"/>
      <c r="BB181" s="12"/>
      <c r="BC181" s="12"/>
      <c r="BD181" s="12"/>
      <c r="BE181" s="12"/>
      <c r="BF181" s="12"/>
      <c r="BG181" s="12"/>
      <c r="BH181" s="12"/>
      <c r="BI181" s="12"/>
      <c r="BJ181" s="12"/>
      <c r="BK181" s="12"/>
      <c r="BL181" s="12"/>
      <c r="BM181" s="12"/>
      <c r="BN181" s="12"/>
      <c r="BO181" s="12"/>
      <c r="BP181" s="12"/>
      <c r="BQ181" s="12"/>
      <c r="BR181" s="12"/>
      <c r="BS181" s="12"/>
      <c r="BT181" s="12"/>
      <c r="BU181" s="12"/>
      <c r="BV181" s="12"/>
      <c r="BW181" s="12"/>
      <c r="BX181" s="12"/>
      <c r="BY181" s="12"/>
      <c r="BZ181" s="12"/>
      <c r="CA181" s="12"/>
      <c r="CB181" s="12"/>
      <c r="CC181" s="12"/>
    </row>
    <row r="182" spans="1:81" ht="15.75" x14ac:dyDescent="0.25">
      <c r="A182" s="20"/>
      <c r="B182" s="29"/>
      <c r="C182" s="29"/>
      <c r="D182" s="29"/>
      <c r="E182" s="29"/>
      <c r="F182" s="26"/>
      <c r="G182" s="13"/>
      <c r="H182" s="20"/>
      <c r="I182" s="22"/>
      <c r="J182" s="22"/>
      <c r="K182" s="22"/>
      <c r="L182" s="22"/>
      <c r="M182" s="24"/>
      <c r="N182" s="22"/>
      <c r="O182" s="20"/>
      <c r="P182" s="12"/>
      <c r="Q182" s="12"/>
      <c r="R182" s="12"/>
      <c r="S182" s="12"/>
      <c r="T182" s="12"/>
      <c r="U182" s="12"/>
      <c r="V182" s="12"/>
      <c r="W182" s="12"/>
      <c r="X182" s="12"/>
      <c r="Y182" s="12"/>
      <c r="Z182" s="12"/>
      <c r="AA182" s="12"/>
      <c r="AB182" s="12"/>
      <c r="AC182" s="12"/>
      <c r="AD182" s="12"/>
      <c r="AE182" s="12"/>
      <c r="AF182" s="12"/>
      <c r="AG182" s="12"/>
      <c r="AH182" s="12"/>
      <c r="AI182" s="12"/>
      <c r="AJ182" s="12"/>
      <c r="AK182" s="12"/>
      <c r="AL182" s="12"/>
      <c r="AM182" s="12"/>
      <c r="AN182" s="12"/>
      <c r="AO182" s="12"/>
      <c r="AP182" s="12"/>
      <c r="AQ182" s="12"/>
      <c r="AR182" s="12"/>
      <c r="AS182" s="12"/>
      <c r="AT182" s="12"/>
      <c r="AU182" s="12"/>
      <c r="AV182" s="12"/>
      <c r="AW182" s="12"/>
      <c r="AX182" s="12"/>
      <c r="AY182" s="12"/>
      <c r="AZ182" s="12"/>
      <c r="BA182" s="12"/>
      <c r="BB182" s="12"/>
      <c r="BC182" s="12"/>
      <c r="BD182" s="12"/>
      <c r="BE182" s="12"/>
      <c r="BF182" s="12"/>
      <c r="BG182" s="12"/>
      <c r="BH182" s="12"/>
      <c r="BI182" s="12"/>
      <c r="BJ182" s="12"/>
      <c r="BK182" s="12"/>
      <c r="BL182" s="12"/>
      <c r="BM182" s="12"/>
      <c r="BN182" s="12"/>
      <c r="BO182" s="12"/>
      <c r="BP182" s="12"/>
      <c r="BQ182" s="12"/>
      <c r="BR182" s="12"/>
      <c r="BS182" s="12"/>
      <c r="BT182" s="12"/>
      <c r="BU182" s="12"/>
      <c r="BV182" s="12"/>
      <c r="BW182" s="12"/>
      <c r="BX182" s="12"/>
      <c r="BY182" s="12"/>
      <c r="BZ182" s="12"/>
      <c r="CA182" s="12"/>
      <c r="CB182" s="12"/>
      <c r="CC182" s="12"/>
    </row>
    <row r="183" spans="1:81" ht="15.75" x14ac:dyDescent="0.25">
      <c r="A183" s="20"/>
      <c r="B183" s="29"/>
      <c r="C183" s="29"/>
      <c r="D183" s="29"/>
      <c r="E183" s="29"/>
      <c r="F183" s="26"/>
      <c r="G183" s="13"/>
      <c r="H183" s="20"/>
      <c r="I183" s="22"/>
      <c r="J183" s="22"/>
      <c r="K183" s="22"/>
      <c r="L183" s="22"/>
      <c r="M183" s="24"/>
      <c r="N183" s="22"/>
      <c r="O183" s="20"/>
      <c r="P183" s="12"/>
      <c r="Q183" s="12"/>
      <c r="R183" s="12"/>
      <c r="S183" s="12"/>
      <c r="T183" s="12"/>
      <c r="U183" s="12"/>
      <c r="V183" s="12"/>
      <c r="W183" s="12"/>
      <c r="X183" s="12"/>
      <c r="Y183" s="12"/>
      <c r="Z183" s="12"/>
      <c r="AA183" s="12"/>
      <c r="AB183" s="12"/>
      <c r="AC183" s="12"/>
      <c r="AD183" s="12"/>
      <c r="AE183" s="12"/>
      <c r="AF183" s="12"/>
      <c r="AG183" s="12"/>
      <c r="AH183" s="12"/>
      <c r="AI183" s="12"/>
      <c r="AJ183" s="12"/>
      <c r="AK183" s="12"/>
      <c r="AL183" s="12"/>
      <c r="AM183" s="12"/>
      <c r="AN183" s="12"/>
      <c r="AO183" s="12"/>
      <c r="AP183" s="12"/>
      <c r="AQ183" s="12"/>
      <c r="AR183" s="12"/>
      <c r="AS183" s="12"/>
      <c r="AT183" s="12"/>
      <c r="AU183" s="12"/>
      <c r="AV183" s="12"/>
      <c r="AW183" s="12"/>
      <c r="AX183" s="12"/>
      <c r="AY183" s="12"/>
      <c r="AZ183" s="12"/>
      <c r="BA183" s="12"/>
      <c r="BB183" s="12"/>
      <c r="BC183" s="12"/>
      <c r="BD183" s="12"/>
      <c r="BE183" s="12"/>
      <c r="BF183" s="12"/>
      <c r="BG183" s="12"/>
      <c r="BH183" s="12"/>
      <c r="BI183" s="12"/>
      <c r="BJ183" s="12"/>
      <c r="BK183" s="12"/>
      <c r="BL183" s="12"/>
      <c r="BM183" s="12"/>
      <c r="BN183" s="12"/>
      <c r="BO183" s="12"/>
      <c r="BP183" s="12"/>
      <c r="BQ183" s="12"/>
      <c r="BR183" s="12"/>
      <c r="BS183" s="12"/>
      <c r="BT183" s="12"/>
      <c r="BU183" s="12"/>
      <c r="BV183" s="12"/>
      <c r="BW183" s="12"/>
      <c r="BX183" s="12"/>
      <c r="BY183" s="12"/>
      <c r="BZ183" s="12"/>
      <c r="CA183" s="12"/>
      <c r="CB183" s="12"/>
      <c r="CC183" s="12"/>
    </row>
    <row r="184" spans="1:81" ht="15.75" x14ac:dyDescent="0.25">
      <c r="A184" s="20"/>
      <c r="B184" s="29"/>
      <c r="C184" s="29"/>
      <c r="D184" s="29"/>
      <c r="E184" s="29"/>
      <c r="F184" s="26"/>
      <c r="G184" s="13"/>
      <c r="H184" s="20"/>
      <c r="I184" s="22"/>
      <c r="J184" s="22"/>
      <c r="K184" s="22"/>
      <c r="L184" s="22"/>
      <c r="M184" s="24"/>
      <c r="N184" s="22"/>
      <c r="O184" s="20"/>
      <c r="P184" s="12"/>
      <c r="Q184" s="12"/>
      <c r="R184" s="12"/>
      <c r="S184" s="12"/>
      <c r="T184" s="12"/>
      <c r="U184" s="12"/>
      <c r="V184" s="12"/>
      <c r="W184" s="12"/>
      <c r="X184" s="12"/>
      <c r="Y184" s="12"/>
      <c r="Z184" s="12"/>
      <c r="AA184" s="12"/>
      <c r="AB184" s="12"/>
      <c r="AC184" s="12"/>
      <c r="AD184" s="12"/>
      <c r="AE184" s="12"/>
      <c r="AF184" s="12"/>
      <c r="AG184" s="12"/>
      <c r="AH184" s="12"/>
      <c r="AI184" s="12"/>
      <c r="AJ184" s="12"/>
      <c r="AK184" s="12"/>
      <c r="AL184" s="12"/>
      <c r="AM184" s="12"/>
      <c r="AN184" s="12"/>
      <c r="AO184" s="12"/>
      <c r="AP184" s="12"/>
      <c r="AQ184" s="12"/>
      <c r="AR184" s="12"/>
      <c r="AS184" s="12"/>
      <c r="AT184" s="12"/>
      <c r="AU184" s="12"/>
      <c r="AV184" s="12"/>
      <c r="AW184" s="12"/>
      <c r="AX184" s="12"/>
      <c r="AY184" s="12"/>
      <c r="AZ184" s="12"/>
      <c r="BA184" s="12"/>
      <c r="BB184" s="12"/>
      <c r="BC184" s="12"/>
      <c r="BD184" s="12"/>
      <c r="BE184" s="12"/>
      <c r="BF184" s="12"/>
      <c r="BG184" s="12"/>
      <c r="BH184" s="12"/>
      <c r="BI184" s="12"/>
      <c r="BJ184" s="12"/>
      <c r="BK184" s="12"/>
      <c r="BL184" s="12"/>
      <c r="BM184" s="12"/>
      <c r="BN184" s="12"/>
      <c r="BO184" s="12"/>
      <c r="BP184" s="12"/>
      <c r="BQ184" s="12"/>
      <c r="BR184" s="12"/>
      <c r="BS184" s="12"/>
      <c r="BT184" s="12"/>
      <c r="BU184" s="12"/>
      <c r="BV184" s="12"/>
      <c r="BW184" s="12"/>
      <c r="BX184" s="12"/>
      <c r="BY184" s="12"/>
      <c r="BZ184" s="12"/>
      <c r="CA184" s="12"/>
      <c r="CB184" s="12"/>
      <c r="CC184" s="12"/>
    </row>
    <row r="185" spans="1:81" ht="15.75" x14ac:dyDescent="0.25">
      <c r="A185" s="20"/>
      <c r="B185" s="29"/>
      <c r="C185" s="29"/>
      <c r="D185" s="29"/>
      <c r="E185" s="29"/>
      <c r="F185" s="26"/>
      <c r="G185" s="13"/>
      <c r="H185" s="20"/>
      <c r="I185" s="22"/>
      <c r="J185" s="22"/>
      <c r="K185" s="22"/>
      <c r="L185" s="22"/>
      <c r="M185" s="24"/>
      <c r="N185" s="22"/>
      <c r="O185" s="20"/>
      <c r="P185" s="12"/>
      <c r="Q185" s="12"/>
      <c r="R185" s="12"/>
      <c r="S185" s="12"/>
      <c r="T185" s="12"/>
      <c r="U185" s="12"/>
      <c r="V185" s="12"/>
      <c r="W185" s="12"/>
      <c r="X185" s="12"/>
      <c r="Y185" s="12"/>
      <c r="Z185" s="12"/>
      <c r="AA185" s="12"/>
      <c r="AB185" s="12"/>
      <c r="AC185" s="12"/>
      <c r="AD185" s="12"/>
      <c r="AE185" s="12"/>
      <c r="AF185" s="12"/>
      <c r="AG185" s="12"/>
      <c r="AH185" s="12"/>
      <c r="AI185" s="12"/>
      <c r="AJ185" s="12"/>
      <c r="AK185" s="12"/>
      <c r="AL185" s="12"/>
      <c r="AM185" s="12"/>
      <c r="AN185" s="12"/>
      <c r="AO185" s="12"/>
      <c r="AP185" s="12"/>
      <c r="AQ185" s="12"/>
      <c r="AR185" s="12"/>
      <c r="AS185" s="12"/>
      <c r="AT185" s="12"/>
      <c r="AU185" s="12"/>
      <c r="AV185" s="12"/>
      <c r="AW185" s="12"/>
      <c r="AX185" s="12"/>
      <c r="AY185" s="12"/>
      <c r="AZ185" s="12"/>
      <c r="BA185" s="12"/>
      <c r="BB185" s="12"/>
      <c r="BC185" s="12"/>
      <c r="BD185" s="12"/>
      <c r="BE185" s="12"/>
      <c r="BF185" s="12"/>
      <c r="BG185" s="12"/>
      <c r="BH185" s="12"/>
      <c r="BI185" s="12"/>
      <c r="BJ185" s="12"/>
      <c r="BK185" s="12"/>
      <c r="BL185" s="12"/>
      <c r="BM185" s="12"/>
      <c r="BN185" s="12"/>
      <c r="BO185" s="12"/>
      <c r="BP185" s="12"/>
      <c r="BQ185" s="12"/>
      <c r="BR185" s="12"/>
      <c r="BS185" s="12"/>
      <c r="BT185" s="12"/>
      <c r="BU185" s="12"/>
      <c r="BV185" s="12"/>
      <c r="BW185" s="12"/>
      <c r="BX185" s="12"/>
      <c r="BY185" s="12"/>
      <c r="BZ185" s="12"/>
      <c r="CA185" s="12"/>
      <c r="CB185" s="12"/>
      <c r="CC185" s="12"/>
    </row>
    <row r="186" spans="1:81" ht="15.75" x14ac:dyDescent="0.25">
      <c r="A186" s="20"/>
      <c r="B186" s="29"/>
      <c r="C186" s="29"/>
      <c r="D186" s="29"/>
      <c r="E186" s="29"/>
      <c r="F186" s="26"/>
      <c r="G186" s="13"/>
      <c r="H186" s="20"/>
      <c r="I186" s="22"/>
      <c r="J186" s="22"/>
      <c r="K186" s="22"/>
      <c r="L186" s="22"/>
      <c r="M186" s="24"/>
      <c r="N186" s="22"/>
      <c r="O186" s="20"/>
      <c r="P186" s="12"/>
      <c r="Q186" s="12"/>
      <c r="R186" s="12"/>
      <c r="S186" s="12"/>
      <c r="T186" s="12"/>
      <c r="U186" s="12"/>
      <c r="V186" s="12"/>
      <c r="W186" s="12"/>
      <c r="X186" s="12"/>
      <c r="Y186" s="12"/>
      <c r="Z186" s="12"/>
      <c r="AA186" s="12"/>
      <c r="AB186" s="12"/>
      <c r="AC186" s="12"/>
      <c r="AD186" s="12"/>
      <c r="AE186" s="12"/>
      <c r="AF186" s="12"/>
      <c r="AG186" s="12"/>
      <c r="AH186" s="12"/>
      <c r="AI186" s="12"/>
      <c r="AJ186" s="12"/>
      <c r="AK186" s="12"/>
      <c r="AL186" s="12"/>
      <c r="AM186" s="12"/>
      <c r="AN186" s="12"/>
      <c r="AO186" s="12"/>
      <c r="AP186" s="12"/>
      <c r="AQ186" s="12"/>
      <c r="AR186" s="12"/>
      <c r="AS186" s="12"/>
      <c r="AT186" s="12"/>
      <c r="AU186" s="12"/>
      <c r="AV186" s="12"/>
      <c r="AW186" s="12"/>
      <c r="AX186" s="12"/>
      <c r="AY186" s="12"/>
      <c r="AZ186" s="12"/>
      <c r="BA186" s="12"/>
      <c r="BB186" s="12"/>
      <c r="BC186" s="12"/>
      <c r="BD186" s="12"/>
      <c r="BE186" s="12"/>
      <c r="BF186" s="12"/>
      <c r="BG186" s="12"/>
      <c r="BH186" s="12"/>
      <c r="BI186" s="12"/>
      <c r="BJ186" s="12"/>
      <c r="BK186" s="12"/>
      <c r="BL186" s="12"/>
      <c r="BM186" s="12"/>
      <c r="BN186" s="12"/>
      <c r="BO186" s="12"/>
      <c r="BP186" s="12"/>
      <c r="BQ186" s="12"/>
      <c r="BR186" s="12"/>
      <c r="BS186" s="12"/>
      <c r="BT186" s="12"/>
      <c r="BU186" s="12"/>
      <c r="BV186" s="12"/>
      <c r="BW186" s="12"/>
      <c r="BX186" s="12"/>
      <c r="BY186" s="12"/>
      <c r="BZ186" s="12"/>
      <c r="CA186" s="12"/>
      <c r="CB186" s="12"/>
      <c r="CC186" s="12"/>
    </row>
    <row r="187" spans="1:81" ht="15.75" x14ac:dyDescent="0.25">
      <c r="A187" s="20"/>
      <c r="B187" s="29"/>
      <c r="C187" s="29"/>
      <c r="D187" s="29"/>
      <c r="E187" s="29"/>
      <c r="F187" s="26"/>
      <c r="G187" s="13"/>
      <c r="H187" s="20"/>
      <c r="I187" s="22"/>
      <c r="J187" s="22"/>
      <c r="K187" s="22"/>
      <c r="L187" s="22"/>
      <c r="M187" s="24"/>
      <c r="N187" s="22"/>
      <c r="O187" s="20"/>
      <c r="P187" s="12"/>
      <c r="Q187" s="12"/>
      <c r="R187" s="12"/>
      <c r="S187" s="12"/>
      <c r="T187" s="12"/>
      <c r="U187" s="12"/>
      <c r="V187" s="12"/>
      <c r="W187" s="12"/>
      <c r="X187" s="12"/>
      <c r="Y187" s="12"/>
      <c r="Z187" s="12"/>
      <c r="AA187" s="12"/>
      <c r="AB187" s="12"/>
      <c r="AC187" s="12"/>
      <c r="AD187" s="12"/>
      <c r="AE187" s="12"/>
      <c r="AF187" s="12"/>
      <c r="AG187" s="12"/>
      <c r="AH187" s="12"/>
      <c r="AI187" s="12"/>
      <c r="AJ187" s="12"/>
      <c r="AK187" s="12"/>
      <c r="AL187" s="12"/>
      <c r="AM187" s="12"/>
      <c r="AN187" s="12"/>
      <c r="AO187" s="12"/>
      <c r="AP187" s="12"/>
      <c r="AQ187" s="12"/>
      <c r="AR187" s="12"/>
      <c r="AS187" s="12"/>
      <c r="AT187" s="12"/>
      <c r="AU187" s="12"/>
      <c r="AV187" s="12"/>
      <c r="AW187" s="12"/>
      <c r="AX187" s="12"/>
      <c r="AY187" s="12"/>
      <c r="AZ187" s="12"/>
      <c r="BA187" s="12"/>
      <c r="BB187" s="12"/>
      <c r="BC187" s="12"/>
      <c r="BD187" s="12"/>
      <c r="BE187" s="12"/>
      <c r="BF187" s="12"/>
      <c r="BG187" s="12"/>
      <c r="BH187" s="12"/>
      <c r="BI187" s="12"/>
      <c r="BJ187" s="12"/>
      <c r="BK187" s="12"/>
      <c r="BL187" s="12"/>
      <c r="BM187" s="12"/>
      <c r="BN187" s="12"/>
      <c r="BO187" s="12"/>
      <c r="BP187" s="12"/>
      <c r="BQ187" s="12"/>
      <c r="BR187" s="12"/>
      <c r="BS187" s="12"/>
      <c r="BT187" s="12"/>
      <c r="BU187" s="12"/>
      <c r="BV187" s="12"/>
      <c r="BW187" s="12"/>
      <c r="BX187" s="12"/>
      <c r="BY187" s="12"/>
      <c r="BZ187" s="12"/>
      <c r="CA187" s="12"/>
      <c r="CB187" s="12"/>
      <c r="CC187" s="12"/>
    </row>
    <row r="188" spans="1:81" ht="15.75" x14ac:dyDescent="0.25">
      <c r="A188" s="20"/>
      <c r="B188" s="29"/>
      <c r="C188" s="29"/>
      <c r="D188" s="29"/>
      <c r="E188" s="29"/>
      <c r="F188" s="26"/>
      <c r="G188" s="13"/>
      <c r="H188" s="20"/>
      <c r="I188" s="22"/>
      <c r="J188" s="22"/>
      <c r="K188" s="22"/>
      <c r="L188" s="22"/>
      <c r="M188" s="24"/>
      <c r="N188" s="22"/>
      <c r="O188" s="20"/>
      <c r="P188" s="12"/>
      <c r="Q188" s="12"/>
      <c r="R188" s="12"/>
      <c r="S188" s="12"/>
      <c r="T188" s="12"/>
      <c r="U188" s="12"/>
      <c r="V188" s="12"/>
      <c r="W188" s="12"/>
      <c r="X188" s="12"/>
      <c r="Y188" s="12"/>
      <c r="Z188" s="12"/>
      <c r="AA188" s="12"/>
      <c r="AB188" s="12"/>
      <c r="AC188" s="12"/>
      <c r="AD188" s="12"/>
      <c r="AE188" s="12"/>
      <c r="AF188" s="12"/>
      <c r="AG188" s="12"/>
      <c r="AH188" s="12"/>
      <c r="AI188" s="12"/>
      <c r="AJ188" s="12"/>
      <c r="AK188" s="12"/>
      <c r="AL188" s="12"/>
      <c r="AM188" s="12"/>
      <c r="AN188" s="12"/>
      <c r="AO188" s="12"/>
      <c r="AP188" s="12"/>
      <c r="AQ188" s="12"/>
      <c r="AR188" s="12"/>
      <c r="AS188" s="12"/>
      <c r="AT188" s="12"/>
      <c r="AU188" s="12"/>
      <c r="AV188" s="12"/>
      <c r="AW188" s="12"/>
      <c r="AX188" s="12"/>
      <c r="AY188" s="12"/>
      <c r="AZ188" s="12"/>
      <c r="BA188" s="12"/>
      <c r="BB188" s="12"/>
      <c r="BC188" s="12"/>
      <c r="BD188" s="12"/>
      <c r="BE188" s="12"/>
      <c r="BF188" s="12"/>
      <c r="BG188" s="12"/>
      <c r="BH188" s="12"/>
      <c r="BI188" s="12"/>
      <c r="BJ188" s="12"/>
      <c r="BK188" s="12"/>
      <c r="BL188" s="12"/>
      <c r="BM188" s="12"/>
      <c r="BN188" s="12"/>
      <c r="BO188" s="12"/>
      <c r="BP188" s="12"/>
      <c r="BQ188" s="12"/>
      <c r="BR188" s="12"/>
      <c r="BS188" s="12"/>
      <c r="BT188" s="12"/>
      <c r="BU188" s="12"/>
      <c r="BV188" s="12"/>
      <c r="BW188" s="12"/>
      <c r="BX188" s="12"/>
      <c r="BY188" s="12"/>
      <c r="BZ188" s="12"/>
      <c r="CA188" s="12"/>
      <c r="CB188" s="12"/>
      <c r="CC188" s="12"/>
    </row>
    <row r="189" spans="1:81" ht="15.75" x14ac:dyDescent="0.25">
      <c r="A189" s="20"/>
      <c r="B189" s="29"/>
      <c r="C189" s="29"/>
      <c r="D189" s="29"/>
      <c r="E189" s="29"/>
      <c r="F189" s="26"/>
      <c r="G189" s="13"/>
      <c r="H189" s="20"/>
      <c r="I189" s="22"/>
      <c r="J189" s="22"/>
      <c r="K189" s="22"/>
      <c r="L189" s="22"/>
      <c r="M189" s="24"/>
      <c r="N189" s="22"/>
      <c r="O189" s="20"/>
      <c r="P189" s="12"/>
      <c r="Q189" s="12"/>
      <c r="R189" s="12"/>
      <c r="S189" s="12"/>
      <c r="T189" s="12"/>
      <c r="U189" s="12"/>
      <c r="V189" s="12"/>
      <c r="W189" s="12"/>
      <c r="X189" s="12"/>
      <c r="Y189" s="12"/>
      <c r="Z189" s="12"/>
      <c r="AA189" s="12"/>
      <c r="AB189" s="12"/>
      <c r="AC189" s="12"/>
      <c r="AD189" s="12"/>
      <c r="AE189" s="12"/>
      <c r="AF189" s="12"/>
      <c r="AG189" s="12"/>
      <c r="AH189" s="12"/>
      <c r="AI189" s="12"/>
      <c r="AJ189" s="12"/>
      <c r="AK189" s="12"/>
      <c r="AL189" s="12"/>
      <c r="AM189" s="12"/>
      <c r="AN189" s="12"/>
      <c r="AO189" s="12"/>
      <c r="AP189" s="12"/>
      <c r="AQ189" s="12"/>
      <c r="AR189" s="12"/>
      <c r="AS189" s="12"/>
      <c r="AT189" s="12"/>
      <c r="AU189" s="12"/>
      <c r="AV189" s="12"/>
      <c r="AW189" s="12"/>
      <c r="AX189" s="12"/>
      <c r="AY189" s="12"/>
      <c r="AZ189" s="12"/>
      <c r="BA189" s="12"/>
      <c r="BB189" s="12"/>
      <c r="BC189" s="12"/>
      <c r="BD189" s="12"/>
      <c r="BE189" s="12"/>
      <c r="BF189" s="12"/>
      <c r="BG189" s="12"/>
      <c r="BH189" s="12"/>
      <c r="BI189" s="12"/>
      <c r="BJ189" s="12"/>
      <c r="BK189" s="12"/>
      <c r="BL189" s="12"/>
      <c r="BM189" s="12"/>
      <c r="BN189" s="12"/>
      <c r="BO189" s="12"/>
      <c r="BP189" s="12"/>
      <c r="BQ189" s="12"/>
      <c r="BR189" s="12"/>
      <c r="BS189" s="12"/>
      <c r="BT189" s="12"/>
      <c r="BU189" s="12"/>
      <c r="BV189" s="12"/>
      <c r="BW189" s="12"/>
      <c r="BX189" s="12"/>
      <c r="BY189" s="12"/>
      <c r="BZ189" s="12"/>
      <c r="CA189" s="12"/>
      <c r="CB189" s="12"/>
      <c r="CC189" s="12"/>
    </row>
    <row r="190" spans="1:81" ht="15.75" x14ac:dyDescent="0.25">
      <c r="A190" s="20"/>
      <c r="B190" s="29"/>
      <c r="C190" s="29"/>
      <c r="D190" s="29"/>
      <c r="E190" s="29"/>
      <c r="F190" s="26"/>
      <c r="G190" s="13"/>
      <c r="H190" s="20"/>
      <c r="I190" s="22"/>
      <c r="J190" s="22"/>
      <c r="K190" s="22"/>
      <c r="L190" s="22"/>
      <c r="M190" s="24"/>
      <c r="N190" s="22"/>
      <c r="O190" s="20"/>
      <c r="P190" s="12"/>
      <c r="Q190" s="12"/>
      <c r="R190" s="12"/>
      <c r="S190" s="12"/>
      <c r="T190" s="12"/>
      <c r="U190" s="12"/>
      <c r="V190" s="12"/>
      <c r="W190" s="12"/>
      <c r="X190" s="12"/>
      <c r="Y190" s="12"/>
      <c r="Z190" s="12"/>
      <c r="AA190" s="12"/>
      <c r="AB190" s="12"/>
      <c r="AC190" s="12"/>
      <c r="AD190" s="12"/>
      <c r="AE190" s="12"/>
      <c r="AF190" s="12"/>
      <c r="AG190" s="12"/>
      <c r="AH190" s="12"/>
      <c r="AI190" s="12"/>
      <c r="AJ190" s="12"/>
      <c r="AK190" s="12"/>
      <c r="AL190" s="12"/>
      <c r="AM190" s="12"/>
      <c r="AN190" s="12"/>
      <c r="AO190" s="12"/>
      <c r="AP190" s="12"/>
      <c r="AQ190" s="12"/>
      <c r="AR190" s="12"/>
      <c r="AS190" s="12"/>
      <c r="AT190" s="12"/>
      <c r="AU190" s="12"/>
      <c r="AV190" s="12"/>
      <c r="AW190" s="12"/>
      <c r="AX190" s="12"/>
      <c r="AY190" s="12"/>
      <c r="AZ190" s="12"/>
      <c r="BA190" s="12"/>
      <c r="BB190" s="12"/>
      <c r="BC190" s="12"/>
      <c r="BD190" s="12"/>
      <c r="BE190" s="12"/>
      <c r="BF190" s="12"/>
      <c r="BG190" s="12"/>
      <c r="BH190" s="12"/>
      <c r="BI190" s="12"/>
      <c r="BJ190" s="12"/>
      <c r="BK190" s="12"/>
      <c r="BL190" s="12"/>
      <c r="BM190" s="12"/>
      <c r="BN190" s="12"/>
      <c r="BO190" s="12"/>
      <c r="BP190" s="12"/>
      <c r="BQ190" s="12"/>
      <c r="BR190" s="12"/>
      <c r="BS190" s="12"/>
      <c r="BT190" s="12"/>
      <c r="BU190" s="12"/>
      <c r="BV190" s="12"/>
      <c r="BW190" s="12"/>
      <c r="BX190" s="12"/>
      <c r="BY190" s="12"/>
      <c r="BZ190" s="12"/>
      <c r="CA190" s="12"/>
      <c r="CB190" s="12"/>
      <c r="CC190" s="12"/>
    </row>
    <row r="191" spans="1:81" ht="15.75" x14ac:dyDescent="0.25">
      <c r="A191" s="20"/>
      <c r="B191" s="29"/>
      <c r="C191" s="29"/>
      <c r="D191" s="29"/>
      <c r="E191" s="29"/>
      <c r="F191" s="26"/>
      <c r="G191" s="13"/>
      <c r="H191" s="20"/>
      <c r="I191" s="22"/>
      <c r="J191" s="22"/>
      <c r="K191" s="22"/>
      <c r="L191" s="22"/>
      <c r="M191" s="24"/>
      <c r="N191" s="22"/>
      <c r="O191" s="20"/>
      <c r="P191" s="12"/>
      <c r="Q191" s="12"/>
      <c r="R191" s="12"/>
      <c r="S191" s="12"/>
      <c r="T191" s="12"/>
      <c r="U191" s="12"/>
      <c r="V191" s="12"/>
      <c r="W191" s="12"/>
      <c r="X191" s="12"/>
      <c r="Y191" s="12"/>
      <c r="Z191" s="12"/>
      <c r="AA191" s="12"/>
      <c r="AB191" s="12"/>
      <c r="AC191" s="12"/>
      <c r="AD191" s="12"/>
      <c r="AE191" s="12"/>
      <c r="AF191" s="12"/>
      <c r="AG191" s="12"/>
      <c r="AH191" s="12"/>
      <c r="AI191" s="12"/>
      <c r="AJ191" s="12"/>
      <c r="AK191" s="12"/>
      <c r="AL191" s="12"/>
      <c r="AM191" s="12"/>
      <c r="AN191" s="12"/>
      <c r="AO191" s="12"/>
      <c r="AP191" s="12"/>
      <c r="AQ191" s="12"/>
      <c r="AR191" s="12"/>
      <c r="AS191" s="12"/>
      <c r="AT191" s="12"/>
      <c r="AU191" s="12"/>
      <c r="AV191" s="12"/>
      <c r="AW191" s="12"/>
      <c r="AX191" s="12"/>
      <c r="AY191" s="12"/>
      <c r="AZ191" s="12"/>
      <c r="BA191" s="12"/>
      <c r="BB191" s="12"/>
      <c r="BC191" s="12"/>
      <c r="BD191" s="12"/>
      <c r="BE191" s="12"/>
      <c r="BF191" s="12"/>
      <c r="BG191" s="12"/>
      <c r="BH191" s="12"/>
      <c r="BI191" s="12"/>
      <c r="BJ191" s="12"/>
      <c r="BK191" s="12"/>
      <c r="BL191" s="12"/>
      <c r="BM191" s="12"/>
      <c r="BN191" s="12"/>
      <c r="BO191" s="12"/>
      <c r="BP191" s="12"/>
      <c r="BQ191" s="12"/>
      <c r="BR191" s="12"/>
      <c r="BS191" s="12"/>
      <c r="BT191" s="12"/>
      <c r="BU191" s="12"/>
      <c r="BV191" s="12"/>
      <c r="BW191" s="12"/>
      <c r="BX191" s="12"/>
      <c r="BY191" s="12"/>
      <c r="BZ191" s="12"/>
      <c r="CA191" s="12"/>
      <c r="CB191" s="12"/>
      <c r="CC191" s="12"/>
    </row>
    <row r="192" spans="1:81" ht="15.75" x14ac:dyDescent="0.25">
      <c r="A192" s="20"/>
      <c r="B192" s="29"/>
      <c r="C192" s="29"/>
      <c r="D192" s="29"/>
      <c r="E192" s="29"/>
      <c r="F192" s="26"/>
      <c r="G192" s="13"/>
      <c r="H192" s="20"/>
      <c r="I192" s="22"/>
      <c r="J192" s="22"/>
      <c r="K192" s="22"/>
      <c r="L192" s="22"/>
      <c r="M192" s="24"/>
      <c r="N192" s="22"/>
      <c r="O192" s="20"/>
      <c r="P192" s="12"/>
      <c r="Q192" s="12"/>
      <c r="R192" s="12"/>
      <c r="S192" s="12"/>
      <c r="T192" s="12"/>
      <c r="U192" s="12"/>
      <c r="V192" s="12"/>
      <c r="W192" s="12"/>
      <c r="X192" s="12"/>
      <c r="Y192" s="12"/>
      <c r="Z192" s="12"/>
      <c r="AA192" s="12"/>
      <c r="AB192" s="12"/>
      <c r="AC192" s="12"/>
      <c r="AD192" s="12"/>
      <c r="AE192" s="12"/>
      <c r="AF192" s="12"/>
      <c r="AG192" s="12"/>
      <c r="AH192" s="12"/>
      <c r="AI192" s="12"/>
      <c r="AJ192" s="12"/>
      <c r="AK192" s="12"/>
      <c r="AL192" s="12"/>
      <c r="AM192" s="12"/>
      <c r="AN192" s="12"/>
      <c r="AO192" s="12"/>
      <c r="AP192" s="12"/>
      <c r="AQ192" s="12"/>
      <c r="AR192" s="12"/>
      <c r="AS192" s="12"/>
      <c r="AT192" s="12"/>
      <c r="AU192" s="12"/>
      <c r="AV192" s="12"/>
      <c r="AW192" s="12"/>
      <c r="AX192" s="12"/>
      <c r="AY192" s="12"/>
      <c r="AZ192" s="12"/>
      <c r="BA192" s="12"/>
      <c r="BB192" s="12"/>
      <c r="BC192" s="12"/>
      <c r="BD192" s="12"/>
      <c r="BE192" s="12"/>
      <c r="BF192" s="12"/>
      <c r="BG192" s="12"/>
      <c r="BH192" s="12"/>
      <c r="BI192" s="12"/>
      <c r="BJ192" s="12"/>
      <c r="BK192" s="12"/>
      <c r="BL192" s="12"/>
      <c r="BM192" s="12"/>
      <c r="BN192" s="12"/>
      <c r="BO192" s="12"/>
      <c r="BP192" s="12"/>
      <c r="BQ192" s="12"/>
      <c r="BR192" s="12"/>
      <c r="BS192" s="12"/>
      <c r="BT192" s="12"/>
      <c r="BU192" s="12"/>
      <c r="BV192" s="12"/>
      <c r="BW192" s="12"/>
      <c r="BX192" s="12"/>
      <c r="BY192" s="12"/>
      <c r="BZ192" s="12"/>
      <c r="CA192" s="12"/>
      <c r="CB192" s="12"/>
      <c r="CC192" s="12"/>
    </row>
    <row r="193" spans="1:81" ht="15.75" x14ac:dyDescent="0.25">
      <c r="A193" s="20"/>
      <c r="B193" s="29"/>
      <c r="C193" s="29"/>
      <c r="D193" s="29"/>
      <c r="E193" s="29"/>
      <c r="F193" s="26"/>
      <c r="G193" s="13"/>
      <c r="H193" s="20"/>
      <c r="I193" s="22"/>
      <c r="J193" s="22"/>
      <c r="K193" s="22"/>
      <c r="L193" s="22"/>
      <c r="M193" s="24"/>
      <c r="N193" s="22"/>
      <c r="O193" s="20"/>
      <c r="P193" s="12"/>
      <c r="Q193" s="12"/>
      <c r="R193" s="12"/>
      <c r="S193" s="12"/>
      <c r="T193" s="12"/>
      <c r="U193" s="12"/>
      <c r="V193" s="12"/>
      <c r="W193" s="12"/>
      <c r="X193" s="12"/>
      <c r="Y193" s="12"/>
      <c r="Z193" s="12"/>
      <c r="AA193" s="12"/>
      <c r="AB193" s="12"/>
      <c r="AC193" s="12"/>
      <c r="AD193" s="12"/>
      <c r="AE193" s="12"/>
      <c r="AF193" s="12"/>
      <c r="AG193" s="12"/>
      <c r="AH193" s="12"/>
      <c r="AI193" s="12"/>
      <c r="AJ193" s="12"/>
      <c r="AK193" s="12"/>
      <c r="AL193" s="12"/>
      <c r="AM193" s="12"/>
      <c r="AN193" s="12"/>
      <c r="AO193" s="12"/>
      <c r="AP193" s="12"/>
      <c r="AQ193" s="12"/>
      <c r="AR193" s="12"/>
      <c r="AS193" s="12"/>
      <c r="AT193" s="12"/>
      <c r="AU193" s="12"/>
      <c r="AV193" s="12"/>
      <c r="AW193" s="12"/>
      <c r="AX193" s="12"/>
      <c r="AY193" s="12"/>
      <c r="AZ193" s="12"/>
      <c r="BA193" s="12"/>
      <c r="BB193" s="12"/>
      <c r="BC193" s="12"/>
      <c r="BD193" s="12"/>
      <c r="BE193" s="12"/>
      <c r="BF193" s="12"/>
      <c r="BG193" s="12"/>
      <c r="BH193" s="12"/>
      <c r="BI193" s="12"/>
      <c r="BJ193" s="12"/>
      <c r="BK193" s="12"/>
      <c r="BL193" s="12"/>
      <c r="BM193" s="12"/>
      <c r="BN193" s="12"/>
      <c r="BO193" s="12"/>
      <c r="BP193" s="12"/>
      <c r="BQ193" s="12"/>
      <c r="BR193" s="12"/>
      <c r="BS193" s="12"/>
      <c r="BT193" s="12"/>
      <c r="BU193" s="12"/>
      <c r="BV193" s="12"/>
      <c r="BW193" s="12"/>
      <c r="BX193" s="12"/>
      <c r="BY193" s="12"/>
      <c r="BZ193" s="12"/>
      <c r="CA193" s="12"/>
      <c r="CB193" s="12"/>
      <c r="CC193" s="12"/>
    </row>
    <row r="194" spans="1:81" ht="15.75" x14ac:dyDescent="0.25">
      <c r="A194" s="20"/>
      <c r="B194" s="29"/>
      <c r="C194" s="29"/>
      <c r="D194" s="29"/>
      <c r="E194" s="29"/>
      <c r="F194" s="26"/>
      <c r="G194" s="13"/>
      <c r="H194" s="20"/>
      <c r="I194" s="22"/>
      <c r="J194" s="22"/>
      <c r="K194" s="22"/>
      <c r="L194" s="22"/>
      <c r="M194" s="24"/>
      <c r="N194" s="22"/>
      <c r="O194" s="20"/>
      <c r="P194" s="12"/>
      <c r="Q194" s="12"/>
      <c r="R194" s="12"/>
      <c r="S194" s="12"/>
      <c r="T194" s="12"/>
      <c r="U194" s="12"/>
      <c r="V194" s="12"/>
      <c r="W194" s="12"/>
      <c r="X194" s="12"/>
      <c r="Y194" s="12"/>
      <c r="Z194" s="12"/>
      <c r="AA194" s="12"/>
      <c r="AB194" s="12"/>
      <c r="AC194" s="12"/>
      <c r="AD194" s="12"/>
      <c r="AE194" s="12"/>
      <c r="AF194" s="12"/>
      <c r="AG194" s="12"/>
      <c r="AH194" s="12"/>
      <c r="AI194" s="12"/>
      <c r="AJ194" s="12"/>
      <c r="AK194" s="12"/>
      <c r="AL194" s="12"/>
      <c r="AM194" s="12"/>
      <c r="AN194" s="12"/>
      <c r="AO194" s="12"/>
      <c r="AP194" s="12"/>
      <c r="AQ194" s="12"/>
      <c r="AR194" s="12"/>
      <c r="AS194" s="12"/>
      <c r="AT194" s="12"/>
      <c r="AU194" s="12"/>
      <c r="AV194" s="12"/>
      <c r="AW194" s="12"/>
      <c r="AX194" s="12"/>
      <c r="AY194" s="12"/>
      <c r="AZ194" s="12"/>
      <c r="BA194" s="12"/>
      <c r="BB194" s="12"/>
      <c r="BC194" s="12"/>
      <c r="BD194" s="12"/>
      <c r="BE194" s="12"/>
      <c r="BF194" s="12"/>
      <c r="BG194" s="12"/>
      <c r="BH194" s="12"/>
      <c r="BI194" s="12"/>
      <c r="BJ194" s="12"/>
      <c r="BK194" s="12"/>
      <c r="BL194" s="12"/>
      <c r="BM194" s="12"/>
      <c r="BN194" s="12"/>
      <c r="BO194" s="12"/>
      <c r="BP194" s="12"/>
      <c r="BQ194" s="12"/>
      <c r="BR194" s="12"/>
      <c r="BS194" s="12"/>
      <c r="BT194" s="12"/>
      <c r="BU194" s="12"/>
      <c r="BV194" s="12"/>
      <c r="BW194" s="12"/>
      <c r="BX194" s="12"/>
      <c r="BY194" s="12"/>
      <c r="BZ194" s="12"/>
      <c r="CA194" s="12"/>
      <c r="CB194" s="12"/>
      <c r="CC194" s="12"/>
    </row>
    <row r="195" spans="1:81" ht="15.75" x14ac:dyDescent="0.25">
      <c r="A195" s="20"/>
      <c r="B195" s="29"/>
      <c r="C195" s="29"/>
      <c r="D195" s="29"/>
      <c r="E195" s="29"/>
      <c r="F195" s="26"/>
      <c r="G195" s="13"/>
      <c r="H195" s="20"/>
      <c r="I195" s="22"/>
      <c r="J195" s="22"/>
      <c r="K195" s="22"/>
      <c r="L195" s="22"/>
      <c r="M195" s="24"/>
      <c r="N195" s="22"/>
      <c r="O195" s="20"/>
      <c r="P195" s="12"/>
      <c r="Q195" s="12"/>
      <c r="R195" s="12"/>
      <c r="S195" s="12"/>
      <c r="T195" s="12"/>
      <c r="U195" s="12"/>
      <c r="V195" s="12"/>
      <c r="W195" s="12"/>
      <c r="X195" s="12"/>
      <c r="Y195" s="12"/>
      <c r="Z195" s="12"/>
      <c r="AA195" s="12"/>
      <c r="AB195" s="12"/>
      <c r="AC195" s="12"/>
      <c r="AD195" s="12"/>
      <c r="AE195" s="12"/>
      <c r="AF195" s="12"/>
      <c r="AG195" s="12"/>
      <c r="AH195" s="12"/>
      <c r="AI195" s="12"/>
      <c r="AJ195" s="12"/>
      <c r="AK195" s="12"/>
      <c r="AL195" s="12"/>
      <c r="AM195" s="12"/>
      <c r="AN195" s="12"/>
      <c r="AO195" s="12"/>
      <c r="AP195" s="12"/>
      <c r="AQ195" s="12"/>
      <c r="AR195" s="12"/>
      <c r="AS195" s="12"/>
      <c r="AT195" s="12"/>
      <c r="AU195" s="12"/>
      <c r="AV195" s="12"/>
      <c r="AW195" s="12"/>
      <c r="AX195" s="12"/>
      <c r="AY195" s="12"/>
      <c r="AZ195" s="12"/>
      <c r="BA195" s="12"/>
      <c r="BB195" s="12"/>
      <c r="BC195" s="12"/>
      <c r="BD195" s="12"/>
      <c r="BE195" s="12"/>
      <c r="BF195" s="12"/>
      <c r="BG195" s="12"/>
      <c r="BH195" s="12"/>
      <c r="BI195" s="12"/>
      <c r="BJ195" s="12"/>
      <c r="BK195" s="12"/>
      <c r="BL195" s="12"/>
      <c r="BM195" s="12"/>
      <c r="BN195" s="12"/>
      <c r="BO195" s="12"/>
      <c r="BP195" s="12"/>
      <c r="BQ195" s="12"/>
      <c r="BR195" s="12"/>
      <c r="BS195" s="12"/>
      <c r="BT195" s="12"/>
      <c r="BU195" s="12"/>
      <c r="BV195" s="12"/>
      <c r="BW195" s="12"/>
      <c r="BX195" s="12"/>
      <c r="BY195" s="12"/>
      <c r="BZ195" s="12"/>
      <c r="CA195" s="12"/>
      <c r="CB195" s="12"/>
      <c r="CC195" s="12"/>
    </row>
    <row r="196" spans="1:81" ht="15.75" x14ac:dyDescent="0.25">
      <c r="A196" s="20"/>
      <c r="B196" s="29"/>
      <c r="C196" s="29"/>
      <c r="D196" s="29"/>
      <c r="E196" s="29"/>
      <c r="F196" s="26"/>
      <c r="G196" s="13"/>
      <c r="H196" s="20"/>
      <c r="I196" s="22"/>
      <c r="J196" s="22"/>
      <c r="K196" s="22"/>
      <c r="L196" s="22"/>
      <c r="M196" s="24"/>
      <c r="N196" s="22"/>
      <c r="O196" s="20"/>
      <c r="P196" s="12"/>
      <c r="Q196" s="12"/>
      <c r="R196" s="12"/>
      <c r="S196" s="12"/>
      <c r="T196" s="12"/>
      <c r="U196" s="12"/>
      <c r="V196" s="12"/>
      <c r="W196" s="12"/>
      <c r="X196" s="12"/>
      <c r="Y196" s="12"/>
      <c r="Z196" s="12"/>
      <c r="AA196" s="12"/>
      <c r="AB196" s="12"/>
      <c r="AC196" s="12"/>
      <c r="AD196" s="12"/>
      <c r="AE196" s="12"/>
      <c r="AF196" s="12"/>
      <c r="AG196" s="12"/>
      <c r="AH196" s="12"/>
      <c r="AI196" s="12"/>
      <c r="AJ196" s="12"/>
      <c r="AK196" s="12"/>
      <c r="AL196" s="12"/>
      <c r="AM196" s="12"/>
      <c r="AN196" s="12"/>
      <c r="AO196" s="12"/>
      <c r="AP196" s="12"/>
      <c r="AQ196" s="12"/>
      <c r="AR196" s="12"/>
      <c r="AS196" s="12"/>
      <c r="AT196" s="12"/>
      <c r="AU196" s="12"/>
      <c r="AV196" s="12"/>
      <c r="AW196" s="12"/>
      <c r="AX196" s="12"/>
      <c r="AY196" s="12"/>
      <c r="AZ196" s="12"/>
      <c r="BA196" s="12"/>
      <c r="BB196" s="12"/>
      <c r="BC196" s="12"/>
      <c r="BD196" s="12"/>
      <c r="BE196" s="12"/>
      <c r="BF196" s="12"/>
      <c r="BG196" s="12"/>
      <c r="BH196" s="12"/>
      <c r="BI196" s="12"/>
      <c r="BJ196" s="12"/>
      <c r="BK196" s="12"/>
      <c r="BL196" s="12"/>
      <c r="BM196" s="12"/>
      <c r="BN196" s="12"/>
      <c r="BO196" s="12"/>
      <c r="BP196" s="12"/>
      <c r="BQ196" s="12"/>
      <c r="BR196" s="12"/>
      <c r="BS196" s="12"/>
      <c r="BT196" s="12"/>
      <c r="BU196" s="12"/>
      <c r="BV196" s="12"/>
      <c r="BW196" s="12"/>
      <c r="BX196" s="12"/>
      <c r="BY196" s="12"/>
      <c r="BZ196" s="12"/>
      <c r="CA196" s="12"/>
      <c r="CB196" s="12"/>
      <c r="CC196" s="12"/>
    </row>
    <row r="197" spans="1:81" ht="15.75" x14ac:dyDescent="0.25">
      <c r="A197" s="20"/>
      <c r="B197" s="29"/>
      <c r="C197" s="29"/>
      <c r="D197" s="29"/>
      <c r="E197" s="29"/>
      <c r="F197" s="26"/>
      <c r="G197" s="13"/>
      <c r="H197" s="20"/>
      <c r="I197" s="22"/>
      <c r="J197" s="22"/>
      <c r="K197" s="22"/>
      <c r="L197" s="22"/>
      <c r="M197" s="24"/>
      <c r="N197" s="22"/>
      <c r="O197" s="20"/>
      <c r="P197" s="12"/>
      <c r="Q197" s="12"/>
      <c r="R197" s="12"/>
      <c r="S197" s="12"/>
      <c r="T197" s="12"/>
      <c r="U197" s="12"/>
      <c r="V197" s="12"/>
      <c r="W197" s="12"/>
      <c r="X197" s="12"/>
      <c r="Y197" s="12"/>
      <c r="Z197" s="12"/>
      <c r="AA197" s="12"/>
      <c r="AB197" s="12"/>
      <c r="AC197" s="12"/>
      <c r="AD197" s="12"/>
      <c r="AE197" s="12"/>
      <c r="AF197" s="12"/>
      <c r="AG197" s="12"/>
      <c r="AH197" s="12"/>
      <c r="AI197" s="12"/>
      <c r="AJ197" s="12"/>
      <c r="AK197" s="12"/>
      <c r="AL197" s="12"/>
      <c r="AM197" s="12"/>
      <c r="AN197" s="12"/>
      <c r="AO197" s="12"/>
      <c r="AP197" s="12"/>
      <c r="AQ197" s="12"/>
      <c r="AR197" s="12"/>
      <c r="AS197" s="12"/>
      <c r="AT197" s="12"/>
      <c r="AU197" s="12"/>
      <c r="AV197" s="12"/>
      <c r="AW197" s="12"/>
      <c r="AX197" s="12"/>
      <c r="AY197" s="12"/>
      <c r="AZ197" s="12"/>
      <c r="BA197" s="12"/>
      <c r="BB197" s="12"/>
      <c r="BC197" s="12"/>
      <c r="BD197" s="12"/>
      <c r="BE197" s="12"/>
      <c r="BF197" s="12"/>
      <c r="BG197" s="12"/>
      <c r="BH197" s="12"/>
      <c r="BI197" s="12"/>
      <c r="BJ197" s="12"/>
      <c r="BK197" s="12"/>
      <c r="BL197" s="12"/>
      <c r="BM197" s="12"/>
      <c r="BN197" s="12"/>
      <c r="BO197" s="12"/>
      <c r="BP197" s="12"/>
      <c r="BQ197" s="12"/>
      <c r="BR197" s="12"/>
      <c r="BS197" s="12"/>
      <c r="BT197" s="12"/>
      <c r="BU197" s="12"/>
      <c r="BV197" s="12"/>
      <c r="BW197" s="12"/>
      <c r="BX197" s="12"/>
      <c r="BY197" s="12"/>
      <c r="BZ197" s="12"/>
      <c r="CA197" s="12"/>
      <c r="CB197" s="12"/>
      <c r="CC197" s="12"/>
    </row>
    <row r="198" spans="1:81" ht="15.75" x14ac:dyDescent="0.25">
      <c r="A198" s="20"/>
      <c r="B198" s="29"/>
      <c r="C198" s="29"/>
      <c r="D198" s="29"/>
      <c r="E198" s="29"/>
      <c r="F198" s="26"/>
      <c r="G198" s="13"/>
      <c r="H198" s="20"/>
      <c r="I198" s="22"/>
      <c r="J198" s="22"/>
      <c r="K198" s="22"/>
      <c r="L198" s="22"/>
      <c r="M198" s="24"/>
      <c r="N198" s="22"/>
      <c r="O198" s="20"/>
      <c r="P198" s="12"/>
      <c r="Q198" s="12"/>
      <c r="R198" s="12"/>
      <c r="S198" s="12"/>
      <c r="T198" s="12"/>
      <c r="U198" s="12"/>
      <c r="V198" s="12"/>
      <c r="W198" s="12"/>
      <c r="X198" s="12"/>
      <c r="Y198" s="12"/>
      <c r="Z198" s="12"/>
      <c r="AA198" s="12"/>
      <c r="AB198" s="12"/>
      <c r="AC198" s="12"/>
      <c r="AD198" s="12"/>
      <c r="AE198" s="12"/>
      <c r="AF198" s="12"/>
      <c r="AG198" s="12"/>
      <c r="AH198" s="12"/>
      <c r="AI198" s="12"/>
      <c r="AJ198" s="12"/>
      <c r="AK198" s="12"/>
      <c r="AL198" s="12"/>
      <c r="AM198" s="12"/>
      <c r="AN198" s="12"/>
      <c r="AO198" s="12"/>
      <c r="AP198" s="12"/>
      <c r="AQ198" s="12"/>
      <c r="AR198" s="12"/>
      <c r="AS198" s="12"/>
      <c r="AT198" s="12"/>
      <c r="AU198" s="12"/>
      <c r="AV198" s="12"/>
      <c r="AW198" s="12"/>
      <c r="AX198" s="12"/>
      <c r="AY198" s="12"/>
      <c r="AZ198" s="12"/>
      <c r="BA198" s="12"/>
      <c r="BB198" s="12"/>
      <c r="BC198" s="12"/>
      <c r="BD198" s="12"/>
      <c r="BE198" s="12"/>
      <c r="BF198" s="12"/>
      <c r="BG198" s="12"/>
      <c r="BH198" s="12"/>
      <c r="BI198" s="12"/>
      <c r="BJ198" s="12"/>
      <c r="BK198" s="12"/>
      <c r="BL198" s="12"/>
      <c r="BM198" s="12"/>
      <c r="BN198" s="12"/>
      <c r="BO198" s="12"/>
      <c r="BP198" s="12"/>
      <c r="BQ198" s="12"/>
      <c r="BR198" s="12"/>
      <c r="BS198" s="12"/>
      <c r="BT198" s="12"/>
      <c r="BU198" s="12"/>
      <c r="BV198" s="12"/>
      <c r="BW198" s="12"/>
      <c r="BX198" s="12"/>
      <c r="BY198" s="12"/>
      <c r="BZ198" s="12"/>
      <c r="CA198" s="12"/>
      <c r="CB198" s="12"/>
      <c r="CC198" s="12"/>
    </row>
    <row r="199" spans="1:81" ht="15.75" x14ac:dyDescent="0.25">
      <c r="A199" s="20"/>
      <c r="B199" s="29"/>
      <c r="C199" s="29"/>
      <c r="D199" s="29"/>
      <c r="E199" s="29"/>
      <c r="F199" s="26"/>
      <c r="G199" s="13"/>
      <c r="H199" s="20"/>
      <c r="I199" s="22"/>
      <c r="J199" s="22"/>
      <c r="K199" s="22"/>
      <c r="L199" s="22"/>
      <c r="M199" s="24"/>
      <c r="N199" s="22"/>
      <c r="O199" s="20"/>
      <c r="P199" s="12"/>
      <c r="Q199" s="12"/>
      <c r="R199" s="12"/>
      <c r="S199" s="12"/>
      <c r="T199" s="12"/>
      <c r="U199" s="12"/>
      <c r="V199" s="12"/>
      <c r="W199" s="12"/>
      <c r="X199" s="12"/>
      <c r="Y199" s="12"/>
      <c r="Z199" s="12"/>
      <c r="AA199" s="12"/>
      <c r="AB199" s="12"/>
      <c r="AC199" s="12"/>
      <c r="AD199" s="12"/>
      <c r="AE199" s="12"/>
      <c r="AF199" s="12"/>
      <c r="AG199" s="12"/>
      <c r="AH199" s="12"/>
      <c r="AI199" s="12"/>
      <c r="AJ199" s="12"/>
      <c r="AK199" s="12"/>
      <c r="AL199" s="12"/>
      <c r="AM199" s="12"/>
      <c r="AN199" s="12"/>
      <c r="AO199" s="12"/>
      <c r="AP199" s="12"/>
      <c r="AQ199" s="12"/>
      <c r="AR199" s="12"/>
      <c r="AS199" s="12"/>
      <c r="AT199" s="12"/>
      <c r="AU199" s="12"/>
      <c r="AV199" s="12"/>
      <c r="AW199" s="12"/>
      <c r="AX199" s="12"/>
      <c r="AY199" s="12"/>
      <c r="AZ199" s="12"/>
      <c r="BA199" s="12"/>
      <c r="BB199" s="12"/>
      <c r="BC199" s="12"/>
      <c r="BD199" s="12"/>
      <c r="BE199" s="12"/>
      <c r="BF199" s="12"/>
      <c r="BG199" s="12"/>
      <c r="BH199" s="12"/>
      <c r="BI199" s="12"/>
      <c r="BJ199" s="12"/>
      <c r="BK199" s="12"/>
      <c r="BL199" s="12"/>
      <c r="BM199" s="12"/>
      <c r="BN199" s="12"/>
      <c r="BO199" s="12"/>
      <c r="BP199" s="12"/>
      <c r="BQ199" s="12"/>
      <c r="BR199" s="12"/>
      <c r="BS199" s="12"/>
      <c r="BT199" s="12"/>
      <c r="BU199" s="12"/>
      <c r="BV199" s="12"/>
      <c r="BW199" s="12"/>
      <c r="BX199" s="12"/>
      <c r="BY199" s="12"/>
      <c r="BZ199" s="12"/>
      <c r="CA199" s="12"/>
      <c r="CB199" s="12"/>
      <c r="CC199" s="12"/>
    </row>
    <row r="200" spans="1:81" ht="15.75" x14ac:dyDescent="0.25">
      <c r="A200" s="20"/>
      <c r="B200" s="29"/>
      <c r="C200" s="29"/>
      <c r="D200" s="29"/>
      <c r="E200" s="29"/>
      <c r="F200" s="26"/>
      <c r="G200" s="13"/>
      <c r="H200" s="20"/>
      <c r="I200" s="22"/>
      <c r="J200" s="22"/>
      <c r="K200" s="22"/>
      <c r="L200" s="22"/>
      <c r="M200" s="24"/>
      <c r="N200" s="22"/>
      <c r="O200" s="20"/>
      <c r="P200" s="12"/>
      <c r="Q200" s="12"/>
      <c r="R200" s="12"/>
      <c r="S200" s="12"/>
      <c r="T200" s="12"/>
      <c r="U200" s="12"/>
      <c r="V200" s="12"/>
      <c r="W200" s="12"/>
      <c r="X200" s="12"/>
      <c r="Y200" s="12"/>
      <c r="Z200" s="12"/>
      <c r="AA200" s="12"/>
      <c r="AB200" s="12"/>
      <c r="AC200" s="12"/>
      <c r="AD200" s="12"/>
      <c r="AE200" s="12"/>
      <c r="AF200" s="12"/>
      <c r="AG200" s="12"/>
      <c r="AH200" s="12"/>
      <c r="AI200" s="12"/>
      <c r="AJ200" s="12"/>
      <c r="AK200" s="12"/>
      <c r="AL200" s="12"/>
      <c r="AM200" s="12"/>
      <c r="AN200" s="12"/>
      <c r="AO200" s="12"/>
      <c r="AP200" s="12"/>
      <c r="AQ200" s="12"/>
      <c r="AR200" s="12"/>
      <c r="AS200" s="12"/>
      <c r="AT200" s="12"/>
      <c r="AU200" s="12"/>
      <c r="AV200" s="12"/>
      <c r="AW200" s="12"/>
      <c r="AX200" s="12"/>
      <c r="AY200" s="12"/>
      <c r="AZ200" s="12"/>
      <c r="BA200" s="12"/>
      <c r="BB200" s="12"/>
      <c r="BC200" s="12"/>
      <c r="BD200" s="12"/>
      <c r="BE200" s="12"/>
      <c r="BF200" s="12"/>
      <c r="BG200" s="12"/>
      <c r="BH200" s="12"/>
      <c r="BI200" s="12"/>
      <c r="BJ200" s="12"/>
      <c r="BK200" s="12"/>
      <c r="BL200" s="12"/>
      <c r="BM200" s="12"/>
      <c r="BN200" s="12"/>
      <c r="BO200" s="12"/>
      <c r="BP200" s="12"/>
      <c r="BQ200" s="12"/>
      <c r="BR200" s="12"/>
      <c r="BS200" s="12"/>
      <c r="BT200" s="12"/>
      <c r="BU200" s="12"/>
      <c r="BV200" s="12"/>
      <c r="BW200" s="12"/>
      <c r="BX200" s="12"/>
      <c r="BY200" s="12"/>
      <c r="BZ200" s="12"/>
      <c r="CA200" s="12"/>
      <c r="CB200" s="12"/>
      <c r="CC200" s="12"/>
    </row>
    <row r="201" spans="1:81" ht="15.75" x14ac:dyDescent="0.25">
      <c r="A201" s="20"/>
      <c r="B201" s="29"/>
      <c r="C201" s="29"/>
      <c r="D201" s="29"/>
      <c r="E201" s="29"/>
      <c r="F201" s="26"/>
      <c r="G201" s="13"/>
      <c r="H201" s="20"/>
      <c r="I201" s="22"/>
      <c r="J201" s="22"/>
      <c r="K201" s="22"/>
      <c r="L201" s="22"/>
      <c r="M201" s="24"/>
      <c r="N201" s="22"/>
      <c r="O201" s="20"/>
      <c r="P201" s="12"/>
      <c r="Q201" s="12"/>
      <c r="R201" s="12"/>
      <c r="S201" s="12"/>
      <c r="T201" s="12"/>
      <c r="U201" s="12"/>
      <c r="V201" s="12"/>
      <c r="W201" s="12"/>
      <c r="X201" s="12"/>
      <c r="Y201" s="12"/>
      <c r="Z201" s="12"/>
      <c r="AA201" s="12"/>
      <c r="AB201" s="12"/>
      <c r="AC201" s="12"/>
      <c r="AD201" s="12"/>
      <c r="AE201" s="12"/>
      <c r="AF201" s="12"/>
      <c r="AG201" s="12"/>
      <c r="AH201" s="12"/>
      <c r="AI201" s="12"/>
      <c r="AJ201" s="12"/>
      <c r="AK201" s="12"/>
      <c r="AL201" s="12"/>
      <c r="AM201" s="12"/>
      <c r="AN201" s="12"/>
      <c r="AO201" s="12"/>
      <c r="AP201" s="12"/>
      <c r="AQ201" s="12"/>
      <c r="AR201" s="12"/>
      <c r="AS201" s="12"/>
      <c r="AT201" s="12"/>
      <c r="AU201" s="12"/>
      <c r="AV201" s="12"/>
      <c r="AW201" s="12"/>
      <c r="AX201" s="12"/>
      <c r="AY201" s="12"/>
      <c r="AZ201" s="12"/>
      <c r="BA201" s="12"/>
      <c r="BB201" s="12"/>
      <c r="BC201" s="12"/>
      <c r="BD201" s="12"/>
      <c r="BE201" s="12"/>
      <c r="BF201" s="12"/>
      <c r="BG201" s="12"/>
      <c r="BH201" s="12"/>
      <c r="BI201" s="12"/>
      <c r="BJ201" s="12"/>
      <c r="BK201" s="12"/>
      <c r="BL201" s="12"/>
      <c r="BM201" s="12"/>
      <c r="BN201" s="12"/>
      <c r="BO201" s="12"/>
      <c r="BP201" s="12"/>
      <c r="BQ201" s="12"/>
      <c r="BR201" s="12"/>
      <c r="BS201" s="12"/>
      <c r="BT201" s="12"/>
      <c r="BU201" s="12"/>
      <c r="BV201" s="12"/>
      <c r="BW201" s="12"/>
      <c r="BX201" s="12"/>
      <c r="BY201" s="12"/>
      <c r="BZ201" s="12"/>
      <c r="CA201" s="12"/>
      <c r="CB201" s="12"/>
      <c r="CC201" s="12"/>
    </row>
    <row r="202" spans="1:81" ht="15.75" x14ac:dyDescent="0.25">
      <c r="A202" s="20"/>
      <c r="B202" s="29"/>
      <c r="C202" s="29"/>
      <c r="D202" s="29"/>
      <c r="E202" s="29"/>
      <c r="F202" s="26"/>
      <c r="G202" s="13"/>
      <c r="H202" s="20"/>
      <c r="I202" s="22"/>
      <c r="J202" s="22"/>
      <c r="K202" s="22"/>
      <c r="L202" s="22"/>
      <c r="M202" s="24"/>
      <c r="N202" s="22"/>
      <c r="O202" s="20"/>
      <c r="P202" s="12"/>
      <c r="Q202" s="12"/>
      <c r="R202" s="12"/>
      <c r="S202" s="12"/>
      <c r="T202" s="12"/>
      <c r="U202" s="12"/>
      <c r="V202" s="12"/>
      <c r="W202" s="12"/>
      <c r="X202" s="12"/>
      <c r="Y202" s="12"/>
      <c r="Z202" s="12"/>
      <c r="AA202" s="12"/>
      <c r="AB202" s="12"/>
      <c r="AC202" s="12"/>
      <c r="AD202" s="12"/>
      <c r="AE202" s="12"/>
      <c r="AF202" s="12"/>
      <c r="AG202" s="12"/>
      <c r="AH202" s="12"/>
      <c r="AI202" s="12"/>
      <c r="AJ202" s="12"/>
      <c r="AK202" s="12"/>
      <c r="AL202" s="12"/>
      <c r="AM202" s="12"/>
      <c r="AN202" s="12"/>
      <c r="AO202" s="12"/>
      <c r="AP202" s="12"/>
      <c r="AQ202" s="12"/>
      <c r="AR202" s="12"/>
      <c r="AS202" s="12"/>
      <c r="AT202" s="12"/>
      <c r="AU202" s="12"/>
      <c r="AV202" s="12"/>
      <c r="AW202" s="12"/>
      <c r="AX202" s="12"/>
      <c r="AY202" s="12"/>
      <c r="AZ202" s="12"/>
      <c r="BA202" s="12"/>
      <c r="BB202" s="12"/>
      <c r="BC202" s="12"/>
      <c r="BD202" s="12"/>
      <c r="BE202" s="12"/>
      <c r="BF202" s="12"/>
      <c r="BG202" s="12"/>
      <c r="BH202" s="12"/>
      <c r="BI202" s="12"/>
      <c r="BJ202" s="12"/>
      <c r="BK202" s="12"/>
      <c r="BL202" s="12"/>
      <c r="BM202" s="12"/>
      <c r="BN202" s="12"/>
      <c r="BO202" s="12"/>
      <c r="BP202" s="12"/>
      <c r="BQ202" s="12"/>
      <c r="BR202" s="12"/>
      <c r="BS202" s="12"/>
      <c r="BT202" s="12"/>
      <c r="BU202" s="12"/>
      <c r="BV202" s="12"/>
      <c r="BW202" s="12"/>
      <c r="BX202" s="12"/>
      <c r="BY202" s="12"/>
      <c r="BZ202" s="12"/>
      <c r="CA202" s="12"/>
      <c r="CB202" s="12"/>
      <c r="CC202" s="12"/>
    </row>
    <row r="203" spans="1:81" ht="15.75" x14ac:dyDescent="0.25">
      <c r="A203" s="20"/>
      <c r="B203" s="29"/>
      <c r="C203" s="29"/>
      <c r="D203" s="29"/>
      <c r="E203" s="29"/>
      <c r="F203" s="26"/>
      <c r="G203" s="13"/>
      <c r="H203" s="20"/>
      <c r="I203" s="22"/>
      <c r="J203" s="22"/>
      <c r="K203" s="22"/>
      <c r="L203" s="22"/>
      <c r="M203" s="24"/>
      <c r="N203" s="22"/>
      <c r="O203" s="20"/>
      <c r="P203" s="12"/>
      <c r="Q203" s="12"/>
      <c r="R203" s="12"/>
      <c r="S203" s="12"/>
      <c r="T203" s="12"/>
      <c r="U203" s="12"/>
      <c r="V203" s="12"/>
      <c r="W203" s="12"/>
      <c r="X203" s="12"/>
      <c r="Y203" s="12"/>
      <c r="Z203" s="12"/>
      <c r="AA203" s="12"/>
      <c r="AB203" s="12"/>
      <c r="AC203" s="12"/>
      <c r="AD203" s="12"/>
      <c r="AE203" s="12"/>
      <c r="AF203" s="12"/>
      <c r="AG203" s="12"/>
      <c r="AH203" s="12"/>
      <c r="AI203" s="12"/>
      <c r="AJ203" s="12"/>
      <c r="AK203" s="12"/>
      <c r="AL203" s="12"/>
      <c r="AM203" s="12"/>
      <c r="AN203" s="12"/>
      <c r="AO203" s="12"/>
      <c r="AP203" s="12"/>
      <c r="AQ203" s="12"/>
      <c r="AR203" s="12"/>
      <c r="AS203" s="12"/>
      <c r="AT203" s="12"/>
      <c r="AU203" s="12"/>
      <c r="AV203" s="12"/>
      <c r="AW203" s="12"/>
      <c r="AX203" s="12"/>
      <c r="AY203" s="12"/>
      <c r="AZ203" s="12"/>
      <c r="BA203" s="12"/>
      <c r="BB203" s="12"/>
      <c r="BC203" s="12"/>
      <c r="BD203" s="12"/>
      <c r="BE203" s="12"/>
      <c r="BF203" s="12"/>
      <c r="BG203" s="12"/>
      <c r="BH203" s="12"/>
      <c r="BI203" s="12"/>
      <c r="BJ203" s="12"/>
      <c r="BK203" s="12"/>
      <c r="BL203" s="12"/>
      <c r="BM203" s="12"/>
      <c r="BN203" s="12"/>
      <c r="BO203" s="12"/>
      <c r="BP203" s="12"/>
      <c r="BQ203" s="12"/>
      <c r="BR203" s="12"/>
      <c r="BS203" s="12"/>
      <c r="BT203" s="12"/>
      <c r="BU203" s="12"/>
      <c r="BV203" s="12"/>
      <c r="BW203" s="12"/>
      <c r="BX203" s="12"/>
      <c r="BY203" s="12"/>
      <c r="BZ203" s="12"/>
      <c r="CA203" s="12"/>
      <c r="CB203" s="12"/>
      <c r="CC203" s="12"/>
    </row>
    <row r="204" spans="1:81" ht="15.75" x14ac:dyDescent="0.25">
      <c r="A204" s="20"/>
      <c r="B204" s="29"/>
      <c r="C204" s="29"/>
      <c r="D204" s="29"/>
      <c r="E204" s="29"/>
      <c r="F204" s="26"/>
      <c r="G204" s="13"/>
      <c r="H204" s="20"/>
      <c r="I204" s="22"/>
      <c r="J204" s="22"/>
      <c r="K204" s="22"/>
      <c r="L204" s="22"/>
      <c r="M204" s="24"/>
      <c r="N204" s="22"/>
      <c r="O204" s="20"/>
      <c r="P204" s="12"/>
      <c r="Q204" s="12"/>
      <c r="R204" s="12"/>
      <c r="S204" s="12"/>
      <c r="T204" s="12"/>
      <c r="U204" s="12"/>
      <c r="V204" s="12"/>
      <c r="W204" s="12"/>
      <c r="X204" s="12"/>
      <c r="Y204" s="12"/>
      <c r="Z204" s="12"/>
      <c r="AA204" s="12"/>
      <c r="AB204" s="12"/>
      <c r="AC204" s="12"/>
      <c r="AD204" s="12"/>
      <c r="AE204" s="12"/>
      <c r="AF204" s="12"/>
      <c r="AG204" s="12"/>
      <c r="AH204" s="12"/>
      <c r="AI204" s="12"/>
      <c r="AJ204" s="12"/>
      <c r="AK204" s="12"/>
      <c r="AL204" s="12"/>
      <c r="AM204" s="12"/>
      <c r="AN204" s="12"/>
      <c r="AO204" s="12"/>
      <c r="AP204" s="12"/>
      <c r="AQ204" s="12"/>
      <c r="AR204" s="12"/>
      <c r="AS204" s="12"/>
      <c r="AT204" s="12"/>
      <c r="AU204" s="12"/>
      <c r="AV204" s="12"/>
      <c r="AW204" s="12"/>
      <c r="AX204" s="12"/>
      <c r="AY204" s="12"/>
      <c r="AZ204" s="12"/>
      <c r="BA204" s="12"/>
      <c r="BB204" s="12"/>
      <c r="BC204" s="12"/>
      <c r="BD204" s="12"/>
      <c r="BE204" s="12"/>
      <c r="BF204" s="12"/>
      <c r="BG204" s="12"/>
      <c r="BH204" s="12"/>
      <c r="BI204" s="12"/>
      <c r="BJ204" s="12"/>
      <c r="BK204" s="12"/>
      <c r="BL204" s="12"/>
      <c r="BM204" s="12"/>
      <c r="BN204" s="12"/>
      <c r="BO204" s="12"/>
      <c r="BP204" s="12"/>
      <c r="BQ204" s="12"/>
      <c r="BR204" s="12"/>
      <c r="BS204" s="12"/>
      <c r="BT204" s="12"/>
      <c r="BU204" s="12"/>
      <c r="BV204" s="12"/>
      <c r="BW204" s="12"/>
      <c r="BX204" s="12"/>
      <c r="BY204" s="12"/>
      <c r="BZ204" s="12"/>
      <c r="CA204" s="12"/>
      <c r="CB204" s="12"/>
      <c r="CC204" s="12"/>
    </row>
    <row r="205" spans="1:81" ht="15.75" x14ac:dyDescent="0.25">
      <c r="A205" s="20"/>
      <c r="B205" s="29"/>
      <c r="C205" s="29"/>
      <c r="D205" s="29"/>
      <c r="E205" s="29"/>
      <c r="F205" s="26"/>
      <c r="G205" s="13"/>
      <c r="H205" s="20"/>
      <c r="I205" s="22"/>
      <c r="J205" s="22"/>
      <c r="K205" s="22"/>
      <c r="L205" s="22"/>
      <c r="M205" s="24"/>
      <c r="N205" s="22"/>
      <c r="O205" s="20"/>
      <c r="P205" s="12"/>
      <c r="Q205" s="12"/>
      <c r="R205" s="12"/>
      <c r="S205" s="12"/>
      <c r="T205" s="12"/>
      <c r="U205" s="12"/>
      <c r="V205" s="12"/>
      <c r="W205" s="12"/>
      <c r="X205" s="12"/>
      <c r="Y205" s="12"/>
      <c r="Z205" s="12"/>
      <c r="AA205" s="12"/>
      <c r="AB205" s="12"/>
      <c r="AC205" s="12"/>
      <c r="AD205" s="12"/>
      <c r="AE205" s="12"/>
      <c r="AF205" s="12"/>
      <c r="AG205" s="12"/>
      <c r="AH205" s="12"/>
      <c r="AI205" s="12"/>
      <c r="AJ205" s="12"/>
      <c r="AK205" s="12"/>
      <c r="AL205" s="12"/>
      <c r="AM205" s="12"/>
      <c r="AN205" s="12"/>
      <c r="AO205" s="12"/>
      <c r="AP205" s="12"/>
      <c r="AQ205" s="12"/>
      <c r="AR205" s="12"/>
      <c r="AS205" s="12"/>
      <c r="AT205" s="12"/>
      <c r="AU205" s="12"/>
      <c r="AV205" s="12"/>
      <c r="AW205" s="12"/>
      <c r="AX205" s="12"/>
      <c r="AY205" s="12"/>
      <c r="AZ205" s="12"/>
      <c r="BA205" s="12"/>
      <c r="BB205" s="12"/>
      <c r="BC205" s="12"/>
      <c r="BD205" s="12"/>
      <c r="BE205" s="12"/>
      <c r="BF205" s="12"/>
      <c r="BG205" s="12"/>
      <c r="BH205" s="12"/>
      <c r="BI205" s="12"/>
      <c r="BJ205" s="12"/>
      <c r="BK205" s="12"/>
      <c r="BL205" s="12"/>
      <c r="BM205" s="12"/>
      <c r="BN205" s="12"/>
      <c r="BO205" s="12"/>
      <c r="BP205" s="12"/>
      <c r="BQ205" s="12"/>
      <c r="BR205" s="12"/>
      <c r="BS205" s="12"/>
      <c r="BT205" s="12"/>
      <c r="BU205" s="12"/>
      <c r="BV205" s="12"/>
      <c r="BW205" s="12"/>
      <c r="BX205" s="12"/>
      <c r="BY205" s="12"/>
      <c r="BZ205" s="12"/>
      <c r="CA205" s="12"/>
      <c r="CB205" s="12"/>
      <c r="CC205" s="12"/>
    </row>
    <row r="206" spans="1:81" ht="15.75" x14ac:dyDescent="0.25">
      <c r="A206" s="20"/>
      <c r="B206" s="29"/>
      <c r="C206" s="29"/>
      <c r="D206" s="29"/>
      <c r="E206" s="29"/>
      <c r="F206" s="26"/>
      <c r="G206" s="13"/>
      <c r="H206" s="20"/>
      <c r="I206" s="22"/>
      <c r="J206" s="22"/>
      <c r="K206" s="22"/>
      <c r="L206" s="22"/>
      <c r="M206" s="24"/>
      <c r="N206" s="22"/>
      <c r="O206" s="20"/>
      <c r="P206" s="12"/>
      <c r="Q206" s="12"/>
      <c r="R206" s="12"/>
      <c r="S206" s="12"/>
      <c r="T206" s="12"/>
      <c r="U206" s="12"/>
      <c r="V206" s="12"/>
      <c r="W206" s="12"/>
      <c r="X206" s="12"/>
      <c r="Y206" s="12"/>
      <c r="Z206" s="12"/>
      <c r="AA206" s="12"/>
      <c r="AB206" s="12"/>
      <c r="AC206" s="12"/>
      <c r="AD206" s="12"/>
      <c r="AE206" s="12"/>
      <c r="AF206" s="12"/>
      <c r="AG206" s="12"/>
      <c r="AH206" s="12"/>
      <c r="AI206" s="12"/>
      <c r="AJ206" s="12"/>
      <c r="AK206" s="12"/>
      <c r="AL206" s="12"/>
      <c r="AM206" s="12"/>
      <c r="AN206" s="12"/>
      <c r="AO206" s="12"/>
      <c r="AP206" s="12"/>
      <c r="AQ206" s="12"/>
      <c r="AR206" s="12"/>
      <c r="AS206" s="12"/>
      <c r="AT206" s="12"/>
      <c r="AU206" s="12"/>
      <c r="AV206" s="12"/>
      <c r="AW206" s="12"/>
      <c r="AX206" s="12"/>
      <c r="AY206" s="12"/>
      <c r="AZ206" s="12"/>
      <c r="BA206" s="12"/>
      <c r="BB206" s="12"/>
      <c r="BC206" s="12"/>
      <c r="BD206" s="12"/>
      <c r="BE206" s="12"/>
      <c r="BF206" s="12"/>
      <c r="BG206" s="12"/>
      <c r="BH206" s="12"/>
      <c r="BI206" s="12"/>
      <c r="BJ206" s="12"/>
      <c r="BK206" s="12"/>
      <c r="BL206" s="12"/>
      <c r="BM206" s="12"/>
      <c r="BN206" s="12"/>
      <c r="BO206" s="12"/>
      <c r="BP206" s="12"/>
      <c r="BQ206" s="12"/>
      <c r="BR206" s="12"/>
      <c r="BS206" s="12"/>
      <c r="BT206" s="12"/>
      <c r="BU206" s="12"/>
      <c r="BV206" s="12"/>
      <c r="BW206" s="12"/>
      <c r="BX206" s="12"/>
      <c r="BY206" s="12"/>
      <c r="BZ206" s="12"/>
      <c r="CA206" s="12"/>
      <c r="CB206" s="12"/>
      <c r="CC206" s="12"/>
    </row>
    <row r="207" spans="1:81" ht="15.75" x14ac:dyDescent="0.25">
      <c r="A207" s="20"/>
      <c r="B207" s="29"/>
      <c r="C207" s="29"/>
      <c r="D207" s="29"/>
      <c r="E207" s="29"/>
      <c r="F207" s="26"/>
      <c r="G207" s="13"/>
      <c r="H207" s="20"/>
      <c r="I207" s="22"/>
      <c r="J207" s="22"/>
      <c r="K207" s="22"/>
      <c r="L207" s="22"/>
      <c r="M207" s="24"/>
      <c r="N207" s="22"/>
      <c r="O207" s="20"/>
      <c r="P207" s="12"/>
      <c r="Q207" s="12"/>
      <c r="R207" s="12"/>
      <c r="S207" s="12"/>
      <c r="T207" s="12"/>
      <c r="U207" s="12"/>
      <c r="V207" s="12"/>
      <c r="W207" s="12"/>
      <c r="X207" s="12"/>
      <c r="Y207" s="12"/>
      <c r="Z207" s="12"/>
      <c r="AA207" s="12"/>
      <c r="AB207" s="12"/>
      <c r="AC207" s="12"/>
      <c r="AD207" s="12"/>
      <c r="AE207" s="12"/>
      <c r="AF207" s="12"/>
      <c r="AG207" s="12"/>
      <c r="AH207" s="12"/>
      <c r="AI207" s="12"/>
      <c r="AJ207" s="12"/>
      <c r="AK207" s="12"/>
      <c r="AL207" s="12"/>
      <c r="AM207" s="12"/>
      <c r="AN207" s="12"/>
      <c r="AO207" s="12"/>
      <c r="AP207" s="12"/>
      <c r="AQ207" s="12"/>
      <c r="AR207" s="12"/>
      <c r="AS207" s="12"/>
      <c r="AT207" s="12"/>
      <c r="AU207" s="12"/>
      <c r="AV207" s="12"/>
      <c r="AW207" s="12"/>
      <c r="AX207" s="12"/>
      <c r="AY207" s="12"/>
      <c r="AZ207" s="12"/>
      <c r="BA207" s="12"/>
      <c r="BB207" s="12"/>
      <c r="BC207" s="12"/>
      <c r="BD207" s="12"/>
      <c r="BE207" s="12"/>
      <c r="BF207" s="12"/>
      <c r="BG207" s="12"/>
      <c r="BH207" s="12"/>
      <c r="BI207" s="12"/>
      <c r="BJ207" s="12"/>
      <c r="BK207" s="12"/>
      <c r="BL207" s="12"/>
      <c r="BM207" s="12"/>
      <c r="BN207" s="12"/>
      <c r="BO207" s="12"/>
      <c r="BP207" s="12"/>
      <c r="BQ207" s="12"/>
      <c r="BR207" s="12"/>
      <c r="BS207" s="12"/>
      <c r="BT207" s="12"/>
      <c r="BU207" s="12"/>
      <c r="BV207" s="12"/>
      <c r="BW207" s="12"/>
      <c r="BX207" s="12"/>
      <c r="BY207" s="12"/>
      <c r="BZ207" s="12"/>
      <c r="CA207" s="12"/>
      <c r="CB207" s="12"/>
      <c r="CC207" s="12"/>
    </row>
    <row r="208" spans="1:81" ht="15.75" x14ac:dyDescent="0.25">
      <c r="A208" s="20"/>
      <c r="B208" s="29"/>
      <c r="C208" s="29"/>
      <c r="D208" s="29"/>
      <c r="E208" s="29"/>
      <c r="F208" s="26"/>
      <c r="G208" s="13"/>
      <c r="H208" s="20"/>
      <c r="I208" s="22"/>
      <c r="J208" s="22"/>
      <c r="K208" s="22"/>
      <c r="L208" s="22"/>
      <c r="M208" s="24"/>
      <c r="N208" s="22"/>
      <c r="O208" s="20"/>
      <c r="P208" s="12"/>
      <c r="Q208" s="12"/>
      <c r="R208" s="12"/>
      <c r="S208" s="12"/>
      <c r="T208" s="12"/>
      <c r="U208" s="12"/>
      <c r="V208" s="12"/>
      <c r="W208" s="12"/>
      <c r="X208" s="12"/>
      <c r="Y208" s="12"/>
      <c r="Z208" s="12"/>
      <c r="AA208" s="12"/>
      <c r="AB208" s="12"/>
      <c r="AC208" s="12"/>
      <c r="AD208" s="12"/>
      <c r="AE208" s="12"/>
      <c r="AF208" s="12"/>
      <c r="AG208" s="12"/>
      <c r="AH208" s="12"/>
      <c r="AI208" s="12"/>
      <c r="AJ208" s="12"/>
      <c r="AK208" s="12"/>
      <c r="AL208" s="12"/>
      <c r="AM208" s="12"/>
      <c r="AN208" s="12"/>
      <c r="AO208" s="12"/>
      <c r="AP208" s="12"/>
      <c r="AQ208" s="12"/>
      <c r="AR208" s="12"/>
      <c r="AS208" s="12"/>
      <c r="AT208" s="12"/>
      <c r="AU208" s="12"/>
      <c r="AV208" s="12"/>
      <c r="AW208" s="12"/>
      <c r="AX208" s="12"/>
      <c r="AY208" s="12"/>
      <c r="AZ208" s="12"/>
      <c r="BA208" s="12"/>
      <c r="BB208" s="12"/>
      <c r="BC208" s="12"/>
      <c r="BD208" s="12"/>
      <c r="BE208" s="12"/>
      <c r="BF208" s="12"/>
      <c r="BG208" s="12"/>
      <c r="BH208" s="12"/>
      <c r="BI208" s="12"/>
      <c r="BJ208" s="12"/>
      <c r="BK208" s="12"/>
      <c r="BL208" s="12"/>
      <c r="BM208" s="12"/>
      <c r="BN208" s="12"/>
      <c r="BO208" s="12"/>
      <c r="BP208" s="12"/>
      <c r="BQ208" s="12"/>
      <c r="BR208" s="12"/>
      <c r="BS208" s="12"/>
      <c r="BT208" s="12"/>
      <c r="BU208" s="12"/>
      <c r="BV208" s="12"/>
      <c r="BW208" s="12"/>
      <c r="BX208" s="12"/>
      <c r="BY208" s="12"/>
      <c r="BZ208" s="12"/>
      <c r="CA208" s="12"/>
      <c r="CB208" s="12"/>
      <c r="CC208" s="12"/>
    </row>
    <row r="209" spans="1:81" ht="15.75" x14ac:dyDescent="0.25">
      <c r="A209" s="20"/>
      <c r="B209" s="29"/>
      <c r="C209" s="29"/>
      <c r="D209" s="29"/>
      <c r="E209" s="29"/>
      <c r="F209" s="26"/>
      <c r="G209" s="13"/>
      <c r="H209" s="20"/>
      <c r="I209" s="22"/>
      <c r="J209" s="22"/>
      <c r="K209" s="22"/>
      <c r="L209" s="22"/>
      <c r="M209" s="24"/>
      <c r="N209" s="22"/>
      <c r="O209" s="20"/>
      <c r="P209" s="12"/>
      <c r="Q209" s="12"/>
      <c r="R209" s="12"/>
      <c r="S209" s="12"/>
      <c r="T209" s="12"/>
      <c r="U209" s="12"/>
      <c r="V209" s="12"/>
      <c r="W209" s="12"/>
      <c r="X209" s="12"/>
      <c r="Y209" s="12"/>
      <c r="Z209" s="12"/>
      <c r="AA209" s="12"/>
      <c r="AB209" s="12"/>
      <c r="AC209" s="12"/>
      <c r="AD209" s="12"/>
      <c r="AE209" s="12"/>
      <c r="AF209" s="12"/>
      <c r="AG209" s="12"/>
      <c r="AH209" s="12"/>
      <c r="AI209" s="12"/>
      <c r="AJ209" s="12"/>
      <c r="AK209" s="12"/>
      <c r="AL209" s="12"/>
      <c r="AM209" s="12"/>
      <c r="AN209" s="12"/>
      <c r="AO209" s="12"/>
      <c r="AP209" s="12"/>
      <c r="AQ209" s="12"/>
      <c r="AR209" s="12"/>
      <c r="AS209" s="12"/>
      <c r="AT209" s="12"/>
      <c r="AU209" s="12"/>
      <c r="AV209" s="12"/>
      <c r="AW209" s="12"/>
      <c r="AX209" s="12"/>
      <c r="AY209" s="12"/>
      <c r="AZ209" s="12"/>
      <c r="BA209" s="12"/>
      <c r="BB209" s="12"/>
      <c r="BC209" s="12"/>
      <c r="BD209" s="12"/>
      <c r="BE209" s="12"/>
      <c r="BF209" s="12"/>
      <c r="BG209" s="12"/>
      <c r="BH209" s="12"/>
      <c r="BI209" s="12"/>
      <c r="BJ209" s="12"/>
      <c r="BK209" s="12"/>
      <c r="BL209" s="12"/>
      <c r="BM209" s="12"/>
      <c r="BN209" s="12"/>
      <c r="BO209" s="12"/>
      <c r="BP209" s="12"/>
      <c r="BQ209" s="12"/>
      <c r="BR209" s="12"/>
      <c r="BS209" s="12"/>
      <c r="BT209" s="12"/>
      <c r="BU209" s="12"/>
      <c r="BV209" s="12"/>
      <c r="BW209" s="12"/>
      <c r="BX209" s="12"/>
      <c r="BY209" s="12"/>
      <c r="BZ209" s="12"/>
      <c r="CA209" s="12"/>
      <c r="CB209" s="12"/>
      <c r="CC209" s="12"/>
    </row>
    <row r="210" spans="1:81" ht="15.75" x14ac:dyDescent="0.25">
      <c r="A210" s="20"/>
      <c r="B210" s="29"/>
      <c r="C210" s="29"/>
      <c r="D210" s="29"/>
      <c r="E210" s="29"/>
      <c r="F210" s="26"/>
      <c r="G210" s="13"/>
      <c r="H210" s="20"/>
      <c r="I210" s="22"/>
      <c r="J210" s="22"/>
      <c r="K210" s="22"/>
      <c r="L210" s="22"/>
      <c r="M210" s="24"/>
      <c r="N210" s="22"/>
      <c r="O210" s="20"/>
      <c r="P210" s="12"/>
      <c r="Q210" s="12"/>
      <c r="R210" s="12"/>
      <c r="S210" s="12"/>
      <c r="T210" s="12"/>
      <c r="U210" s="12"/>
      <c r="V210" s="12"/>
      <c r="W210" s="12"/>
      <c r="X210" s="12"/>
      <c r="Y210" s="12"/>
      <c r="Z210" s="12"/>
      <c r="AA210" s="12"/>
      <c r="AB210" s="12"/>
      <c r="AC210" s="12"/>
      <c r="AD210" s="12"/>
      <c r="AE210" s="12"/>
      <c r="AF210" s="12"/>
      <c r="AG210" s="12"/>
      <c r="AH210" s="12"/>
      <c r="AI210" s="12"/>
      <c r="AJ210" s="12"/>
      <c r="AK210" s="12"/>
      <c r="AL210" s="12"/>
      <c r="AM210" s="12"/>
      <c r="AN210" s="12"/>
      <c r="AO210" s="12"/>
      <c r="AP210" s="12"/>
      <c r="AQ210" s="12"/>
      <c r="AR210" s="12"/>
      <c r="AS210" s="12"/>
      <c r="AT210" s="12"/>
      <c r="AU210" s="12"/>
      <c r="AV210" s="12"/>
      <c r="AW210" s="12"/>
      <c r="AX210" s="12"/>
      <c r="AY210" s="12"/>
      <c r="AZ210" s="12"/>
      <c r="BA210" s="12"/>
      <c r="BB210" s="12"/>
      <c r="BC210" s="12"/>
      <c r="BD210" s="12"/>
      <c r="BE210" s="12"/>
      <c r="BF210" s="12"/>
      <c r="BG210" s="12"/>
      <c r="BH210" s="12"/>
      <c r="BI210" s="12"/>
      <c r="BJ210" s="12"/>
      <c r="BK210" s="12"/>
      <c r="BL210" s="12"/>
      <c r="BM210" s="12"/>
      <c r="BN210" s="12"/>
      <c r="BO210" s="12"/>
      <c r="BP210" s="12"/>
      <c r="BQ210" s="12"/>
      <c r="BR210" s="12"/>
      <c r="BS210" s="12"/>
      <c r="BT210" s="12"/>
      <c r="BU210" s="12"/>
      <c r="BV210" s="12"/>
      <c r="BW210" s="12"/>
      <c r="BX210" s="12"/>
      <c r="BY210" s="12"/>
      <c r="BZ210" s="12"/>
      <c r="CA210" s="12"/>
      <c r="CB210" s="12"/>
      <c r="CC210" s="12"/>
    </row>
    <row r="211" spans="1:81" ht="15.75" x14ac:dyDescent="0.25">
      <c r="A211" s="20"/>
      <c r="B211" s="29"/>
      <c r="C211" s="29"/>
      <c r="D211" s="29"/>
      <c r="E211" s="29"/>
      <c r="F211" s="26"/>
      <c r="G211" s="13"/>
      <c r="H211" s="20"/>
      <c r="I211" s="22"/>
      <c r="J211" s="22"/>
      <c r="K211" s="22"/>
      <c r="L211" s="22"/>
      <c r="M211" s="24"/>
      <c r="N211" s="22"/>
      <c r="O211" s="20"/>
      <c r="P211" s="12"/>
      <c r="Q211" s="12"/>
      <c r="R211" s="12"/>
      <c r="S211" s="12"/>
      <c r="T211" s="12"/>
      <c r="U211" s="12"/>
      <c r="V211" s="12"/>
      <c r="W211" s="12"/>
      <c r="X211" s="12"/>
      <c r="Y211" s="12"/>
      <c r="Z211" s="12"/>
      <c r="AA211" s="12"/>
      <c r="AB211" s="12"/>
      <c r="AC211" s="12"/>
      <c r="AD211" s="12"/>
      <c r="AE211" s="12"/>
      <c r="AF211" s="12"/>
      <c r="AG211" s="12"/>
      <c r="AH211" s="12"/>
      <c r="AI211" s="12"/>
      <c r="AJ211" s="12"/>
      <c r="AK211" s="12"/>
      <c r="AL211" s="12"/>
      <c r="AM211" s="12"/>
      <c r="AN211" s="12"/>
      <c r="AO211" s="12"/>
      <c r="AP211" s="12"/>
      <c r="AQ211" s="12"/>
      <c r="AR211" s="12"/>
      <c r="AS211" s="12"/>
      <c r="AT211" s="12"/>
      <c r="AU211" s="12"/>
      <c r="AV211" s="12"/>
      <c r="AW211" s="12"/>
      <c r="AX211" s="12"/>
      <c r="AY211" s="12"/>
      <c r="AZ211" s="12"/>
      <c r="BA211" s="12"/>
      <c r="BB211" s="12"/>
      <c r="BC211" s="12"/>
      <c r="BD211" s="12"/>
      <c r="BE211" s="12"/>
      <c r="BF211" s="12"/>
      <c r="BG211" s="12"/>
      <c r="BH211" s="12"/>
      <c r="BI211" s="12"/>
      <c r="BJ211" s="12"/>
      <c r="BK211" s="12"/>
      <c r="BL211" s="12"/>
      <c r="BM211" s="12"/>
      <c r="BN211" s="12"/>
      <c r="BO211" s="12"/>
      <c r="BP211" s="12"/>
      <c r="BQ211" s="12"/>
      <c r="BR211" s="12"/>
      <c r="BS211" s="12"/>
      <c r="BT211" s="12"/>
      <c r="BU211" s="12"/>
      <c r="BV211" s="12"/>
      <c r="BW211" s="12"/>
      <c r="BX211" s="12"/>
      <c r="BY211" s="12"/>
      <c r="BZ211" s="12"/>
      <c r="CA211" s="12"/>
      <c r="CB211" s="12"/>
      <c r="CC211" s="12"/>
    </row>
    <row r="212" spans="1:81" ht="15.75" x14ac:dyDescent="0.25">
      <c r="A212" s="20"/>
      <c r="B212" s="29"/>
      <c r="C212" s="29"/>
      <c r="D212" s="29"/>
      <c r="E212" s="29"/>
      <c r="F212" s="26"/>
      <c r="G212" s="13"/>
      <c r="H212" s="20"/>
      <c r="I212" s="22"/>
      <c r="J212" s="22"/>
      <c r="K212" s="22"/>
      <c r="L212" s="22"/>
      <c r="M212" s="24"/>
      <c r="N212" s="22"/>
      <c r="O212" s="20"/>
      <c r="P212" s="12"/>
      <c r="Q212" s="12"/>
      <c r="R212" s="12"/>
      <c r="S212" s="12"/>
      <c r="T212" s="12"/>
      <c r="U212" s="12"/>
      <c r="V212" s="12"/>
      <c r="W212" s="12"/>
      <c r="X212" s="12"/>
      <c r="Y212" s="12"/>
      <c r="Z212" s="12"/>
      <c r="AA212" s="12"/>
      <c r="AB212" s="12"/>
      <c r="AC212" s="12"/>
      <c r="AD212" s="12"/>
      <c r="AE212" s="12"/>
      <c r="AF212" s="12"/>
      <c r="AG212" s="12"/>
      <c r="AH212" s="12"/>
      <c r="AI212" s="12"/>
      <c r="AJ212" s="12"/>
      <c r="AK212" s="12"/>
      <c r="AL212" s="12"/>
      <c r="AM212" s="12"/>
      <c r="AN212" s="12"/>
      <c r="AO212" s="12"/>
      <c r="AP212" s="12"/>
      <c r="AQ212" s="12"/>
      <c r="AR212" s="12"/>
      <c r="AS212" s="12"/>
      <c r="AT212" s="12"/>
      <c r="AU212" s="12"/>
      <c r="AV212" s="12"/>
      <c r="AW212" s="12"/>
      <c r="AX212" s="12"/>
      <c r="AY212" s="12"/>
      <c r="AZ212" s="12"/>
      <c r="BA212" s="12"/>
      <c r="BB212" s="12"/>
      <c r="BC212" s="12"/>
      <c r="BD212" s="12"/>
      <c r="BE212" s="12"/>
      <c r="BF212" s="12"/>
      <c r="BG212" s="12"/>
      <c r="BH212" s="12"/>
      <c r="BI212" s="12"/>
      <c r="BJ212" s="12"/>
      <c r="BK212" s="12"/>
      <c r="BL212" s="12"/>
      <c r="BM212" s="12"/>
      <c r="BN212" s="12"/>
      <c r="BO212" s="12"/>
      <c r="BP212" s="12"/>
      <c r="BQ212" s="12"/>
      <c r="BR212" s="12"/>
      <c r="BS212" s="12"/>
      <c r="BT212" s="12"/>
      <c r="BU212" s="12"/>
      <c r="BV212" s="12"/>
      <c r="BW212" s="12"/>
      <c r="BX212" s="12"/>
      <c r="BY212" s="12"/>
      <c r="BZ212" s="12"/>
      <c r="CA212" s="12"/>
      <c r="CB212" s="12"/>
      <c r="CC212" s="12"/>
    </row>
    <row r="213" spans="1:81" ht="15.75" x14ac:dyDescent="0.25">
      <c r="A213" s="20"/>
      <c r="B213" s="29"/>
      <c r="C213" s="29"/>
      <c r="D213" s="29"/>
      <c r="E213" s="29"/>
      <c r="F213" s="26"/>
      <c r="G213" s="13"/>
      <c r="H213" s="20"/>
      <c r="I213" s="22"/>
      <c r="J213" s="22"/>
      <c r="K213" s="22"/>
      <c r="L213" s="22"/>
      <c r="M213" s="24"/>
      <c r="N213" s="22"/>
      <c r="O213" s="20"/>
      <c r="P213" s="12"/>
      <c r="Q213" s="12"/>
      <c r="R213" s="12"/>
      <c r="S213" s="12"/>
      <c r="T213" s="12"/>
      <c r="U213" s="12"/>
      <c r="V213" s="12"/>
      <c r="W213" s="12"/>
      <c r="X213" s="12"/>
      <c r="Y213" s="12"/>
      <c r="Z213" s="12"/>
      <c r="AA213" s="12"/>
      <c r="AB213" s="12"/>
      <c r="AC213" s="12"/>
      <c r="AD213" s="12"/>
      <c r="AE213" s="12"/>
      <c r="AF213" s="12"/>
      <c r="AG213" s="12"/>
      <c r="AH213" s="12"/>
      <c r="AI213" s="12"/>
      <c r="AJ213" s="12"/>
      <c r="AK213" s="12"/>
      <c r="AL213" s="12"/>
      <c r="AM213" s="12"/>
      <c r="AN213" s="12"/>
      <c r="AO213" s="12"/>
      <c r="AP213" s="12"/>
      <c r="AQ213" s="12"/>
      <c r="AR213" s="12"/>
      <c r="AS213" s="12"/>
      <c r="AT213" s="12"/>
      <c r="AU213" s="12"/>
      <c r="AV213" s="12"/>
      <c r="AW213" s="12"/>
      <c r="AX213" s="12"/>
      <c r="AY213" s="12"/>
      <c r="AZ213" s="12"/>
      <c r="BA213" s="12"/>
      <c r="BB213" s="12"/>
      <c r="BC213" s="12"/>
      <c r="BD213" s="12"/>
      <c r="BE213" s="12"/>
      <c r="BF213" s="12"/>
      <c r="BG213" s="12"/>
      <c r="BH213" s="12"/>
      <c r="BI213" s="12"/>
      <c r="BJ213" s="12"/>
      <c r="BK213" s="12"/>
      <c r="BL213" s="12"/>
      <c r="BM213" s="12"/>
      <c r="BN213" s="12"/>
      <c r="BO213" s="12"/>
      <c r="BP213" s="12"/>
      <c r="BQ213" s="12"/>
      <c r="BR213" s="12"/>
      <c r="BS213" s="12"/>
      <c r="BT213" s="12"/>
      <c r="BU213" s="12"/>
      <c r="BV213" s="12"/>
      <c r="BW213" s="12"/>
      <c r="BX213" s="12"/>
      <c r="BY213" s="12"/>
      <c r="BZ213" s="12"/>
      <c r="CA213" s="12"/>
      <c r="CB213" s="12"/>
      <c r="CC213" s="12"/>
    </row>
    <row r="214" spans="1:81" ht="15.75" x14ac:dyDescent="0.25">
      <c r="A214" s="20"/>
      <c r="B214" s="29"/>
      <c r="C214" s="29"/>
      <c r="D214" s="29"/>
      <c r="E214" s="29"/>
      <c r="F214" s="26"/>
      <c r="G214" s="13"/>
      <c r="H214" s="20"/>
      <c r="I214" s="22"/>
      <c r="J214" s="22"/>
      <c r="K214" s="22"/>
      <c r="L214" s="22"/>
      <c r="M214" s="24"/>
      <c r="N214" s="22"/>
      <c r="O214" s="20"/>
      <c r="P214" s="12"/>
      <c r="Q214" s="12"/>
      <c r="R214" s="12"/>
      <c r="S214" s="12"/>
      <c r="T214" s="12"/>
      <c r="U214" s="12"/>
      <c r="V214" s="12"/>
      <c r="W214" s="12"/>
      <c r="X214" s="12"/>
      <c r="Y214" s="12"/>
      <c r="Z214" s="12"/>
      <c r="AA214" s="12"/>
      <c r="AB214" s="12"/>
      <c r="AC214" s="12"/>
      <c r="AD214" s="12"/>
      <c r="AE214" s="12"/>
      <c r="AF214" s="12"/>
      <c r="AG214" s="12"/>
      <c r="AH214" s="12"/>
      <c r="AI214" s="12"/>
      <c r="AJ214" s="12"/>
      <c r="AK214" s="12"/>
      <c r="AL214" s="12"/>
      <c r="AM214" s="12"/>
      <c r="AN214" s="12"/>
      <c r="AO214" s="12"/>
      <c r="AP214" s="12"/>
      <c r="AQ214" s="12"/>
      <c r="AR214" s="12"/>
      <c r="AS214" s="12"/>
      <c r="AT214" s="12"/>
      <c r="AU214" s="12"/>
      <c r="AV214" s="12"/>
      <c r="AW214" s="12"/>
      <c r="AX214" s="12"/>
      <c r="AY214" s="12"/>
      <c r="AZ214" s="12"/>
      <c r="BA214" s="12"/>
      <c r="BB214" s="12"/>
      <c r="BC214" s="12"/>
      <c r="BD214" s="12"/>
      <c r="BE214" s="12"/>
      <c r="BF214" s="12"/>
      <c r="BG214" s="12"/>
      <c r="BH214" s="12"/>
      <c r="BI214" s="12"/>
      <c r="BJ214" s="12"/>
      <c r="BK214" s="12"/>
      <c r="BL214" s="12"/>
      <c r="BM214" s="12"/>
      <c r="BN214" s="12"/>
      <c r="BO214" s="12"/>
      <c r="BP214" s="12"/>
      <c r="BQ214" s="12"/>
      <c r="BR214" s="12"/>
      <c r="BS214" s="12"/>
      <c r="BT214" s="12"/>
      <c r="BU214" s="12"/>
      <c r="BV214" s="12"/>
      <c r="BW214" s="12"/>
      <c r="BX214" s="12"/>
      <c r="BY214" s="12"/>
      <c r="BZ214" s="12"/>
      <c r="CA214" s="12"/>
      <c r="CB214" s="12"/>
      <c r="CC214" s="12"/>
    </row>
    <row r="215" spans="1:81" ht="15.75" x14ac:dyDescent="0.25">
      <c r="A215" s="20"/>
      <c r="B215" s="29"/>
      <c r="C215" s="29"/>
      <c r="D215" s="29"/>
      <c r="E215" s="29"/>
      <c r="F215" s="26"/>
      <c r="G215" s="13"/>
      <c r="H215" s="20"/>
      <c r="I215" s="22"/>
      <c r="J215" s="22"/>
      <c r="K215" s="22"/>
      <c r="L215" s="22"/>
      <c r="M215" s="24"/>
      <c r="N215" s="22"/>
      <c r="O215" s="20"/>
      <c r="P215" s="12"/>
      <c r="Q215" s="12"/>
      <c r="R215" s="12"/>
      <c r="S215" s="12"/>
      <c r="T215" s="12"/>
      <c r="U215" s="12"/>
      <c r="V215" s="12"/>
      <c r="W215" s="12"/>
      <c r="X215" s="12"/>
      <c r="Y215" s="12"/>
      <c r="Z215" s="12"/>
      <c r="AA215" s="12"/>
      <c r="AB215" s="12"/>
      <c r="AC215" s="12"/>
      <c r="AD215" s="12"/>
      <c r="AE215" s="12"/>
      <c r="AF215" s="12"/>
      <c r="AG215" s="12"/>
      <c r="AH215" s="12"/>
      <c r="AI215" s="12"/>
      <c r="AJ215" s="12"/>
      <c r="AK215" s="12"/>
      <c r="AL215" s="12"/>
      <c r="AM215" s="12"/>
      <c r="AN215" s="12"/>
      <c r="AO215" s="12"/>
      <c r="AP215" s="12"/>
      <c r="AQ215" s="12"/>
      <c r="AR215" s="12"/>
      <c r="AS215" s="12"/>
      <c r="AT215" s="12"/>
      <c r="AU215" s="12"/>
      <c r="AV215" s="12"/>
      <c r="AW215" s="12"/>
      <c r="AX215" s="12"/>
      <c r="AY215" s="12"/>
      <c r="AZ215" s="12"/>
      <c r="BA215" s="12"/>
      <c r="BB215" s="12"/>
      <c r="BC215" s="12"/>
      <c r="BD215" s="12"/>
      <c r="BE215" s="12"/>
      <c r="BF215" s="12"/>
      <c r="BG215" s="12"/>
      <c r="BH215" s="12"/>
      <c r="BI215" s="12"/>
      <c r="BJ215" s="12"/>
      <c r="BK215" s="12"/>
      <c r="BL215" s="12"/>
      <c r="BM215" s="12"/>
      <c r="BN215" s="12"/>
      <c r="BO215" s="12"/>
      <c r="BP215" s="12"/>
      <c r="BQ215" s="12"/>
      <c r="BR215" s="12"/>
      <c r="BS215" s="12"/>
      <c r="BT215" s="12"/>
      <c r="BU215" s="12"/>
      <c r="BV215" s="12"/>
      <c r="BW215" s="12"/>
      <c r="BX215" s="12"/>
      <c r="BY215" s="12"/>
      <c r="BZ215" s="12"/>
      <c r="CA215" s="12"/>
      <c r="CB215" s="12"/>
      <c r="CC215" s="12"/>
    </row>
    <row r="216" spans="1:81" ht="15.75" x14ac:dyDescent="0.25">
      <c r="A216" s="20"/>
      <c r="B216" s="29"/>
      <c r="C216" s="29"/>
      <c r="D216" s="29"/>
      <c r="E216" s="29"/>
      <c r="F216" s="26"/>
      <c r="G216" s="13"/>
      <c r="H216" s="20"/>
      <c r="I216" s="22"/>
      <c r="J216" s="22"/>
      <c r="K216" s="22"/>
      <c r="L216" s="22"/>
      <c r="M216" s="24"/>
      <c r="N216" s="22"/>
      <c r="O216" s="20"/>
      <c r="P216" s="12"/>
      <c r="Q216" s="12"/>
      <c r="R216" s="12"/>
      <c r="S216" s="12"/>
      <c r="T216" s="12"/>
      <c r="U216" s="12"/>
      <c r="V216" s="12"/>
      <c r="W216" s="12"/>
      <c r="X216" s="12"/>
      <c r="Y216" s="12"/>
      <c r="Z216" s="12"/>
      <c r="AA216" s="12"/>
      <c r="AB216" s="12"/>
      <c r="AC216" s="12"/>
      <c r="AD216" s="12"/>
      <c r="AE216" s="12"/>
      <c r="AF216" s="12"/>
      <c r="AG216" s="12"/>
      <c r="AH216" s="12"/>
      <c r="AI216" s="12"/>
      <c r="AJ216" s="12"/>
      <c r="AK216" s="12"/>
      <c r="AL216" s="12"/>
      <c r="AM216" s="12"/>
      <c r="AN216" s="12"/>
      <c r="AO216" s="12"/>
      <c r="AP216" s="12"/>
      <c r="AQ216" s="12"/>
      <c r="AR216" s="12"/>
      <c r="AS216" s="12"/>
      <c r="AT216" s="12"/>
      <c r="AU216" s="12"/>
      <c r="AV216" s="12"/>
      <c r="AW216" s="12"/>
      <c r="AX216" s="12"/>
      <c r="AY216" s="12"/>
      <c r="AZ216" s="12"/>
      <c r="BA216" s="12"/>
      <c r="BB216" s="12"/>
      <c r="BC216" s="12"/>
      <c r="BD216" s="12"/>
      <c r="BE216" s="12"/>
      <c r="BF216" s="12"/>
      <c r="BG216" s="12"/>
      <c r="BH216" s="12"/>
      <c r="BI216" s="12"/>
      <c r="BJ216" s="12"/>
      <c r="BK216" s="12"/>
      <c r="BL216" s="12"/>
      <c r="BM216" s="12"/>
      <c r="BN216" s="12"/>
      <c r="BO216" s="12"/>
      <c r="BP216" s="12"/>
      <c r="BQ216" s="12"/>
      <c r="BR216" s="12"/>
      <c r="BS216" s="12"/>
      <c r="BT216" s="12"/>
      <c r="BU216" s="12"/>
      <c r="BV216" s="12"/>
      <c r="BW216" s="12"/>
      <c r="BX216" s="12"/>
      <c r="BY216" s="12"/>
      <c r="BZ216" s="12"/>
      <c r="CA216" s="12"/>
      <c r="CB216" s="12"/>
      <c r="CC216" s="12"/>
    </row>
    <row r="217" spans="1:81" ht="15.75" x14ac:dyDescent="0.25">
      <c r="A217" s="20"/>
      <c r="B217" s="29"/>
      <c r="C217" s="29"/>
      <c r="D217" s="29"/>
      <c r="E217" s="29"/>
      <c r="F217" s="26"/>
      <c r="G217" s="13"/>
      <c r="H217" s="20"/>
      <c r="I217" s="22"/>
      <c r="J217" s="22"/>
      <c r="K217" s="22"/>
      <c r="L217" s="22"/>
      <c r="M217" s="24"/>
      <c r="N217" s="22"/>
      <c r="O217" s="20"/>
      <c r="P217" s="12"/>
      <c r="Q217" s="12"/>
      <c r="R217" s="12"/>
      <c r="S217" s="12"/>
      <c r="T217" s="12"/>
      <c r="U217" s="12"/>
      <c r="V217" s="12"/>
      <c r="W217" s="12"/>
      <c r="X217" s="12"/>
      <c r="Y217" s="12"/>
      <c r="Z217" s="12"/>
      <c r="AA217" s="12"/>
      <c r="AB217" s="12"/>
      <c r="AC217" s="12"/>
      <c r="AD217" s="12"/>
      <c r="AE217" s="12"/>
      <c r="AF217" s="12"/>
      <c r="AG217" s="12"/>
      <c r="AH217" s="12"/>
      <c r="AI217" s="12"/>
      <c r="AJ217" s="12"/>
      <c r="AK217" s="12"/>
      <c r="AL217" s="12"/>
      <c r="AM217" s="12"/>
      <c r="AN217" s="12"/>
      <c r="AO217" s="12"/>
      <c r="AP217" s="12"/>
      <c r="AQ217" s="12"/>
      <c r="AR217" s="12"/>
      <c r="AS217" s="12"/>
      <c r="AT217" s="12"/>
      <c r="AU217" s="12"/>
      <c r="AV217" s="12"/>
      <c r="AW217" s="12"/>
      <c r="AX217" s="12"/>
      <c r="AY217" s="12"/>
      <c r="AZ217" s="12"/>
      <c r="BA217" s="12"/>
      <c r="BB217" s="12"/>
      <c r="BC217" s="12"/>
      <c r="BD217" s="12"/>
      <c r="BE217" s="12"/>
      <c r="BF217" s="12"/>
      <c r="BG217" s="12"/>
      <c r="BH217" s="12"/>
      <c r="BI217" s="12"/>
      <c r="BJ217" s="12"/>
      <c r="BK217" s="12"/>
      <c r="BL217" s="12"/>
      <c r="BM217" s="12"/>
      <c r="BN217" s="12"/>
      <c r="BO217" s="12"/>
      <c r="BP217" s="12"/>
      <c r="BQ217" s="12"/>
      <c r="BR217" s="12"/>
      <c r="BS217" s="12"/>
      <c r="BT217" s="12"/>
      <c r="BU217" s="12"/>
      <c r="BV217" s="12"/>
      <c r="BW217" s="12"/>
      <c r="BX217" s="12"/>
      <c r="BY217" s="12"/>
      <c r="BZ217" s="12"/>
      <c r="CA217" s="12"/>
      <c r="CB217" s="12"/>
      <c r="CC217" s="12"/>
    </row>
    <row r="218" spans="1:81" ht="15.75" x14ac:dyDescent="0.25">
      <c r="A218" s="20"/>
      <c r="B218" s="29"/>
      <c r="C218" s="29"/>
      <c r="D218" s="29"/>
      <c r="E218" s="29"/>
      <c r="F218" s="26"/>
      <c r="G218" s="13"/>
      <c r="H218" s="20"/>
      <c r="I218" s="22"/>
      <c r="J218" s="22"/>
      <c r="K218" s="22"/>
      <c r="L218" s="22"/>
      <c r="M218" s="24"/>
      <c r="N218" s="22"/>
      <c r="O218" s="20"/>
      <c r="P218" s="12"/>
      <c r="Q218" s="12"/>
      <c r="R218" s="12"/>
      <c r="S218" s="12"/>
      <c r="T218" s="12"/>
      <c r="U218" s="12"/>
      <c r="V218" s="12"/>
      <c r="W218" s="12"/>
      <c r="X218" s="12"/>
      <c r="Y218" s="12"/>
      <c r="Z218" s="12"/>
      <c r="AA218" s="12"/>
      <c r="AB218" s="12"/>
      <c r="AC218" s="12"/>
      <c r="AD218" s="12"/>
      <c r="AE218" s="12"/>
      <c r="AF218" s="12"/>
      <c r="AG218" s="12"/>
      <c r="AH218" s="12"/>
      <c r="AI218" s="12"/>
      <c r="AJ218" s="12"/>
      <c r="AK218" s="12"/>
      <c r="AL218" s="12"/>
      <c r="AM218" s="12"/>
      <c r="AN218" s="12"/>
      <c r="AO218" s="12"/>
      <c r="AP218" s="12"/>
      <c r="AQ218" s="12"/>
      <c r="AR218" s="12"/>
      <c r="AS218" s="12"/>
      <c r="AT218" s="12"/>
      <c r="AU218" s="12"/>
      <c r="AV218" s="12"/>
      <c r="AW218" s="12"/>
      <c r="AX218" s="12"/>
      <c r="AY218" s="12"/>
      <c r="AZ218" s="12"/>
      <c r="BA218" s="12"/>
      <c r="BB218" s="12"/>
      <c r="BC218" s="12"/>
      <c r="BD218" s="12"/>
      <c r="BE218" s="12"/>
      <c r="BF218" s="12"/>
      <c r="BG218" s="12"/>
      <c r="BH218" s="12"/>
      <c r="BI218" s="12"/>
      <c r="BJ218" s="12"/>
      <c r="BK218" s="12"/>
      <c r="BL218" s="12"/>
      <c r="BM218" s="12"/>
      <c r="BN218" s="12"/>
      <c r="BO218" s="12"/>
      <c r="BP218" s="12"/>
      <c r="BQ218" s="12"/>
      <c r="BR218" s="12"/>
      <c r="BS218" s="12"/>
      <c r="BT218" s="12"/>
      <c r="BU218" s="12"/>
      <c r="BV218" s="12"/>
      <c r="BW218" s="12"/>
      <c r="BX218" s="12"/>
      <c r="BY218" s="12"/>
      <c r="BZ218" s="12"/>
      <c r="CA218" s="12"/>
      <c r="CB218" s="12"/>
      <c r="CC218" s="12"/>
    </row>
    <row r="219" spans="1:81" ht="15.75" x14ac:dyDescent="0.25">
      <c r="A219" s="20"/>
      <c r="B219" s="29"/>
      <c r="C219" s="29"/>
      <c r="D219" s="29"/>
      <c r="E219" s="29"/>
      <c r="F219" s="26"/>
      <c r="G219" s="13"/>
      <c r="H219" s="20"/>
      <c r="I219" s="22"/>
      <c r="J219" s="22"/>
      <c r="K219" s="22"/>
      <c r="L219" s="22"/>
      <c r="M219" s="24"/>
      <c r="N219" s="22"/>
      <c r="O219" s="20"/>
      <c r="P219" s="12"/>
      <c r="Q219" s="12"/>
      <c r="R219" s="12"/>
      <c r="S219" s="12"/>
      <c r="T219" s="12"/>
      <c r="U219" s="12"/>
      <c r="V219" s="12"/>
      <c r="W219" s="12"/>
      <c r="X219" s="12"/>
      <c r="Y219" s="12"/>
      <c r="Z219" s="12"/>
      <c r="AA219" s="12"/>
      <c r="AB219" s="12"/>
      <c r="AC219" s="12"/>
      <c r="AD219" s="12"/>
      <c r="AE219" s="12"/>
      <c r="AF219" s="12"/>
      <c r="AG219" s="12"/>
      <c r="AH219" s="12"/>
      <c r="AI219" s="12"/>
      <c r="AJ219" s="12"/>
      <c r="AK219" s="12"/>
      <c r="AL219" s="12"/>
      <c r="AM219" s="12"/>
      <c r="AN219" s="12"/>
      <c r="AO219" s="12"/>
      <c r="AP219" s="12"/>
      <c r="AQ219" s="12"/>
      <c r="AR219" s="12"/>
      <c r="AS219" s="12"/>
      <c r="AT219" s="12"/>
      <c r="AU219" s="12"/>
      <c r="AV219" s="12"/>
      <c r="AW219" s="12"/>
      <c r="AX219" s="12"/>
      <c r="AY219" s="12"/>
      <c r="AZ219" s="12"/>
      <c r="BA219" s="12"/>
      <c r="BB219" s="12"/>
      <c r="BC219" s="12"/>
      <c r="BD219" s="12"/>
      <c r="BE219" s="12"/>
      <c r="BF219" s="12"/>
      <c r="BG219" s="12"/>
      <c r="BH219" s="12"/>
      <c r="BI219" s="12"/>
      <c r="BJ219" s="12"/>
      <c r="BK219" s="12"/>
      <c r="BL219" s="12"/>
      <c r="BM219" s="12"/>
      <c r="BN219" s="12"/>
      <c r="BO219" s="12"/>
      <c r="BP219" s="12"/>
      <c r="BQ219" s="12"/>
      <c r="BR219" s="12"/>
      <c r="BS219" s="12"/>
      <c r="BT219" s="12"/>
      <c r="BU219" s="12"/>
      <c r="BV219" s="12"/>
      <c r="BW219" s="12"/>
      <c r="BX219" s="12"/>
      <c r="BY219" s="12"/>
      <c r="BZ219" s="12"/>
      <c r="CA219" s="12"/>
      <c r="CB219" s="12"/>
      <c r="CC219" s="12"/>
    </row>
    <row r="220" spans="1:81" ht="15.75" x14ac:dyDescent="0.25">
      <c r="A220" s="20"/>
      <c r="B220" s="29"/>
      <c r="C220" s="29"/>
      <c r="D220" s="29"/>
      <c r="E220" s="29"/>
      <c r="F220" s="26"/>
      <c r="G220" s="13"/>
      <c r="H220" s="20"/>
      <c r="I220" s="22"/>
      <c r="J220" s="22"/>
      <c r="K220" s="22"/>
      <c r="L220" s="22"/>
      <c r="M220" s="24"/>
      <c r="N220" s="22"/>
      <c r="O220" s="20"/>
      <c r="P220" s="12"/>
      <c r="Q220" s="12"/>
      <c r="R220" s="12"/>
      <c r="S220" s="12"/>
      <c r="T220" s="12"/>
      <c r="U220" s="12"/>
      <c r="V220" s="12"/>
      <c r="W220" s="12"/>
      <c r="X220" s="12"/>
      <c r="Y220" s="12"/>
      <c r="Z220" s="12"/>
      <c r="AA220" s="12"/>
      <c r="AB220" s="12"/>
      <c r="AC220" s="12"/>
      <c r="AD220" s="12"/>
      <c r="AE220" s="12"/>
      <c r="AF220" s="12"/>
      <c r="AG220" s="12"/>
      <c r="AH220" s="12"/>
      <c r="AI220" s="12"/>
      <c r="AJ220" s="12"/>
      <c r="AK220" s="12"/>
      <c r="AL220" s="12"/>
      <c r="AM220" s="12"/>
      <c r="AN220" s="12"/>
      <c r="AO220" s="12"/>
      <c r="AP220" s="12"/>
      <c r="AQ220" s="12"/>
      <c r="AR220" s="12"/>
      <c r="AS220" s="12"/>
      <c r="AT220" s="12"/>
      <c r="AU220" s="12"/>
      <c r="AV220" s="12"/>
      <c r="AW220" s="12"/>
      <c r="AX220" s="12"/>
      <c r="AY220" s="12"/>
      <c r="AZ220" s="12"/>
      <c r="BA220" s="12"/>
      <c r="BB220" s="12"/>
      <c r="BC220" s="12"/>
      <c r="BD220" s="12"/>
      <c r="BE220" s="12"/>
      <c r="BF220" s="12"/>
      <c r="BG220" s="12"/>
      <c r="BH220" s="12"/>
      <c r="BI220" s="12"/>
      <c r="BJ220" s="12"/>
      <c r="BK220" s="12"/>
      <c r="BL220" s="12"/>
      <c r="BM220" s="12"/>
      <c r="BN220" s="12"/>
      <c r="BO220" s="12"/>
      <c r="BP220" s="12"/>
      <c r="BQ220" s="12"/>
      <c r="BR220" s="12"/>
      <c r="BS220" s="12"/>
      <c r="BT220" s="12"/>
      <c r="BU220" s="12"/>
      <c r="BV220" s="12"/>
      <c r="BW220" s="12"/>
      <c r="BX220" s="12"/>
      <c r="BY220" s="12"/>
      <c r="BZ220" s="12"/>
      <c r="CA220" s="12"/>
      <c r="CB220" s="12"/>
      <c r="CC220" s="12"/>
    </row>
    <row r="221" spans="1:81" ht="15.75" x14ac:dyDescent="0.25">
      <c r="A221" s="20"/>
      <c r="B221" s="29"/>
      <c r="C221" s="29"/>
      <c r="D221" s="29"/>
      <c r="E221" s="29"/>
      <c r="F221" s="26"/>
      <c r="G221" s="13"/>
      <c r="H221" s="20"/>
      <c r="I221" s="22"/>
      <c r="J221" s="22"/>
      <c r="K221" s="22"/>
      <c r="L221" s="22"/>
      <c r="M221" s="24"/>
      <c r="N221" s="22"/>
      <c r="O221" s="20"/>
      <c r="P221" s="12"/>
      <c r="Q221" s="12"/>
      <c r="R221" s="12"/>
      <c r="S221" s="12"/>
      <c r="T221" s="12"/>
      <c r="U221" s="12"/>
      <c r="V221" s="12"/>
      <c r="W221" s="12"/>
      <c r="X221" s="12"/>
      <c r="Y221" s="12"/>
      <c r="Z221" s="12"/>
      <c r="AA221" s="12"/>
      <c r="AB221" s="12"/>
      <c r="AC221" s="12"/>
      <c r="AD221" s="12"/>
      <c r="AE221" s="12"/>
      <c r="AF221" s="12"/>
      <c r="AG221" s="12"/>
      <c r="AH221" s="12"/>
      <c r="AI221" s="12"/>
      <c r="AJ221" s="12"/>
      <c r="AK221" s="12"/>
      <c r="AL221" s="12"/>
      <c r="AM221" s="12"/>
      <c r="AN221" s="12"/>
      <c r="AO221" s="12"/>
      <c r="AP221" s="12"/>
      <c r="AQ221" s="12"/>
      <c r="AR221" s="12"/>
      <c r="AS221" s="12"/>
      <c r="AT221" s="12"/>
      <c r="AU221" s="12"/>
      <c r="AV221" s="12"/>
      <c r="AW221" s="12"/>
      <c r="AX221" s="12"/>
      <c r="AY221" s="12"/>
      <c r="AZ221" s="12"/>
      <c r="BA221" s="12"/>
      <c r="BB221" s="12"/>
      <c r="BC221" s="12"/>
      <c r="BD221" s="12"/>
      <c r="BE221" s="12"/>
      <c r="BF221" s="12"/>
      <c r="BG221" s="12"/>
      <c r="BH221" s="12"/>
      <c r="BI221" s="12"/>
      <c r="BJ221" s="12"/>
      <c r="BK221" s="12"/>
      <c r="BL221" s="12"/>
      <c r="BM221" s="12"/>
      <c r="BN221" s="12"/>
      <c r="BO221" s="12"/>
      <c r="BP221" s="12"/>
      <c r="BQ221" s="12"/>
      <c r="BR221" s="12"/>
      <c r="BS221" s="12"/>
      <c r="BT221" s="12"/>
      <c r="BU221" s="12"/>
      <c r="BV221" s="12"/>
      <c r="BW221" s="12"/>
      <c r="BX221" s="12"/>
      <c r="BY221" s="12"/>
      <c r="BZ221" s="12"/>
      <c r="CA221" s="12"/>
      <c r="CB221" s="12"/>
      <c r="CC221" s="12"/>
    </row>
    <row r="222" spans="1:81" ht="15.75" x14ac:dyDescent="0.25">
      <c r="A222" s="20"/>
      <c r="B222" s="29"/>
      <c r="C222" s="29"/>
      <c r="D222" s="29"/>
      <c r="E222" s="29"/>
      <c r="F222" s="26"/>
      <c r="G222" s="13"/>
      <c r="H222" s="20"/>
      <c r="I222" s="22"/>
      <c r="J222" s="22"/>
      <c r="K222" s="22"/>
      <c r="L222" s="22"/>
      <c r="M222" s="24"/>
      <c r="N222" s="22"/>
      <c r="O222" s="20"/>
      <c r="P222" s="12"/>
      <c r="Q222" s="12"/>
      <c r="R222" s="12"/>
      <c r="S222" s="12"/>
      <c r="T222" s="12"/>
      <c r="U222" s="12"/>
      <c r="V222" s="12"/>
      <c r="W222" s="12"/>
      <c r="X222" s="12"/>
      <c r="Y222" s="12"/>
      <c r="Z222" s="12"/>
      <c r="AA222" s="12"/>
      <c r="AB222" s="12"/>
      <c r="AC222" s="12"/>
      <c r="AD222" s="12"/>
      <c r="AE222" s="12"/>
      <c r="AF222" s="12"/>
      <c r="AG222" s="12"/>
      <c r="AH222" s="12"/>
      <c r="AI222" s="12"/>
      <c r="AJ222" s="12"/>
      <c r="AK222" s="12"/>
      <c r="AL222" s="12"/>
      <c r="AM222" s="12"/>
      <c r="AN222" s="12"/>
      <c r="AO222" s="12"/>
      <c r="AP222" s="12"/>
      <c r="AQ222" s="12"/>
      <c r="AR222" s="12"/>
      <c r="AS222" s="12"/>
      <c r="AT222" s="12"/>
      <c r="AU222" s="12"/>
      <c r="AV222" s="12"/>
      <c r="AW222" s="12"/>
      <c r="AX222" s="12"/>
      <c r="AY222" s="12"/>
      <c r="AZ222" s="12"/>
      <c r="BA222" s="12"/>
      <c r="BB222" s="12"/>
      <c r="BC222" s="12"/>
      <c r="BD222" s="12"/>
      <c r="BE222" s="12"/>
      <c r="BF222" s="12"/>
      <c r="BG222" s="12"/>
      <c r="BH222" s="12"/>
      <c r="BI222" s="12"/>
      <c r="BJ222" s="12"/>
      <c r="BK222" s="12"/>
      <c r="BL222" s="12"/>
      <c r="BM222" s="12"/>
      <c r="BN222" s="12"/>
      <c r="BO222" s="12"/>
      <c r="BP222" s="12"/>
      <c r="BQ222" s="12"/>
      <c r="BR222" s="12"/>
      <c r="BS222" s="12"/>
      <c r="BT222" s="12"/>
      <c r="BU222" s="12"/>
      <c r="BV222" s="12"/>
      <c r="BW222" s="12"/>
      <c r="BX222" s="12"/>
      <c r="BY222" s="12"/>
      <c r="BZ222" s="12"/>
      <c r="CA222" s="12"/>
      <c r="CB222" s="12"/>
      <c r="CC222" s="12"/>
    </row>
    <row r="223" spans="1:81" ht="15.75" x14ac:dyDescent="0.25">
      <c r="A223" s="20"/>
      <c r="B223" s="29"/>
      <c r="C223" s="29"/>
      <c r="D223" s="29"/>
      <c r="E223" s="29"/>
      <c r="F223" s="26"/>
      <c r="G223" s="13"/>
      <c r="H223" s="20"/>
      <c r="I223" s="22"/>
      <c r="J223" s="22"/>
      <c r="K223" s="22"/>
      <c r="L223" s="22"/>
      <c r="M223" s="24"/>
      <c r="N223" s="22"/>
      <c r="O223" s="20"/>
      <c r="P223" s="12"/>
      <c r="Q223" s="12"/>
      <c r="R223" s="12"/>
      <c r="S223" s="12"/>
      <c r="T223" s="12"/>
      <c r="U223" s="12"/>
      <c r="V223" s="12"/>
      <c r="W223" s="12"/>
      <c r="X223" s="12"/>
      <c r="Y223" s="12"/>
      <c r="Z223" s="12"/>
      <c r="AA223" s="12"/>
      <c r="AB223" s="12"/>
      <c r="AC223" s="12"/>
      <c r="AD223" s="12"/>
      <c r="AE223" s="12"/>
      <c r="AF223" s="12"/>
      <c r="AG223" s="12"/>
      <c r="AH223" s="12"/>
      <c r="AI223" s="12"/>
      <c r="AJ223" s="12"/>
      <c r="AK223" s="12"/>
      <c r="AL223" s="12"/>
      <c r="AM223" s="12"/>
      <c r="AN223" s="12"/>
      <c r="AO223" s="12"/>
      <c r="AP223" s="12"/>
      <c r="AQ223" s="12"/>
      <c r="AR223" s="12"/>
      <c r="AS223" s="12"/>
      <c r="AT223" s="12"/>
      <c r="AU223" s="12"/>
      <c r="AV223" s="12"/>
      <c r="AW223" s="12"/>
      <c r="AX223" s="12"/>
      <c r="AY223" s="12"/>
      <c r="AZ223" s="12"/>
      <c r="BA223" s="12"/>
      <c r="BB223" s="12"/>
      <c r="BC223" s="12"/>
      <c r="BD223" s="12"/>
      <c r="BE223" s="12"/>
      <c r="BF223" s="12"/>
      <c r="BG223" s="12"/>
      <c r="BH223" s="12"/>
      <c r="BI223" s="12"/>
      <c r="BJ223" s="12"/>
      <c r="BK223" s="12"/>
      <c r="BL223" s="12"/>
      <c r="BM223" s="12"/>
      <c r="BN223" s="12"/>
      <c r="BO223" s="12"/>
      <c r="BP223" s="12"/>
      <c r="BQ223" s="12"/>
      <c r="BR223" s="12"/>
      <c r="BS223" s="12"/>
      <c r="BT223" s="12"/>
      <c r="BU223" s="12"/>
      <c r="BV223" s="12"/>
      <c r="BW223" s="12"/>
      <c r="BX223" s="12"/>
      <c r="BY223" s="12"/>
      <c r="BZ223" s="12"/>
      <c r="CA223" s="12"/>
      <c r="CB223" s="12"/>
      <c r="CC223" s="12"/>
    </row>
    <row r="224" spans="1:81" ht="15.75" x14ac:dyDescent="0.25">
      <c r="A224" s="20"/>
      <c r="B224" s="29"/>
      <c r="C224" s="29"/>
      <c r="D224" s="29"/>
      <c r="E224" s="29"/>
      <c r="F224" s="26"/>
      <c r="G224" s="13"/>
      <c r="H224" s="20"/>
      <c r="I224" s="22"/>
      <c r="J224" s="22"/>
      <c r="K224" s="22"/>
      <c r="L224" s="22"/>
      <c r="M224" s="24"/>
      <c r="N224" s="22"/>
      <c r="O224" s="20"/>
      <c r="P224" s="12"/>
      <c r="Q224" s="12"/>
      <c r="R224" s="12"/>
      <c r="S224" s="12"/>
      <c r="T224" s="12"/>
      <c r="U224" s="12"/>
      <c r="V224" s="12"/>
      <c r="W224" s="12"/>
      <c r="X224" s="12"/>
      <c r="Y224" s="12"/>
      <c r="Z224" s="12"/>
      <c r="AA224" s="12"/>
      <c r="AB224" s="12"/>
      <c r="AC224" s="12"/>
      <c r="AD224" s="12"/>
      <c r="AE224" s="12"/>
      <c r="AF224" s="12"/>
      <c r="AG224" s="12"/>
      <c r="AH224" s="12"/>
      <c r="AI224" s="12"/>
      <c r="AJ224" s="12"/>
      <c r="AK224" s="12"/>
      <c r="AL224" s="12"/>
      <c r="AM224" s="12"/>
      <c r="AN224" s="12"/>
      <c r="AO224" s="12"/>
      <c r="AP224" s="12"/>
      <c r="AQ224" s="12"/>
      <c r="AR224" s="12"/>
      <c r="AS224" s="12"/>
      <c r="AT224" s="12"/>
      <c r="AU224" s="12"/>
      <c r="AV224" s="12"/>
      <c r="AW224" s="12"/>
      <c r="AX224" s="12"/>
      <c r="AY224" s="12"/>
      <c r="AZ224" s="12"/>
      <c r="BA224" s="12"/>
      <c r="BB224" s="12"/>
      <c r="BC224" s="12"/>
      <c r="BD224" s="12"/>
      <c r="BE224" s="12"/>
      <c r="BF224" s="12"/>
      <c r="BG224" s="12"/>
      <c r="BH224" s="12"/>
      <c r="BI224" s="12"/>
      <c r="BJ224" s="12"/>
      <c r="BK224" s="12"/>
      <c r="BL224" s="12"/>
      <c r="BM224" s="12"/>
      <c r="BN224" s="12"/>
      <c r="BO224" s="12"/>
      <c r="BP224" s="12"/>
      <c r="BQ224" s="12"/>
      <c r="BR224" s="12"/>
      <c r="BS224" s="12"/>
      <c r="BT224" s="12"/>
      <c r="BU224" s="12"/>
      <c r="BV224" s="12"/>
      <c r="BW224" s="12"/>
      <c r="BX224" s="12"/>
      <c r="BY224" s="12"/>
      <c r="BZ224" s="12"/>
      <c r="CA224" s="12"/>
      <c r="CB224" s="12"/>
      <c r="CC224" s="12"/>
    </row>
    <row r="225" spans="1:81" ht="15.75" x14ac:dyDescent="0.25">
      <c r="A225" s="20"/>
      <c r="B225" s="29"/>
      <c r="C225" s="29"/>
      <c r="D225" s="29"/>
      <c r="E225" s="29"/>
      <c r="F225" s="26"/>
      <c r="G225" s="13"/>
      <c r="H225" s="20"/>
      <c r="I225" s="22"/>
      <c r="J225" s="22"/>
      <c r="K225" s="22"/>
      <c r="L225" s="22"/>
      <c r="M225" s="24"/>
      <c r="N225" s="22"/>
      <c r="O225" s="20"/>
      <c r="P225" s="12"/>
      <c r="Q225" s="12"/>
      <c r="R225" s="12"/>
      <c r="S225" s="12"/>
      <c r="T225" s="12"/>
      <c r="U225" s="12"/>
      <c r="V225" s="12"/>
      <c r="W225" s="12"/>
      <c r="X225" s="12"/>
      <c r="Y225" s="12"/>
      <c r="Z225" s="12"/>
      <c r="AA225" s="12"/>
      <c r="AB225" s="12"/>
      <c r="AC225" s="12"/>
      <c r="AD225" s="12"/>
      <c r="AE225" s="12"/>
      <c r="AF225" s="12"/>
      <c r="AG225" s="12"/>
      <c r="AH225" s="12"/>
      <c r="AI225" s="12"/>
      <c r="AJ225" s="12"/>
      <c r="AK225" s="12"/>
      <c r="AL225" s="12"/>
      <c r="AM225" s="12"/>
      <c r="AN225" s="12"/>
      <c r="AO225" s="12"/>
      <c r="AP225" s="12"/>
      <c r="AQ225" s="12"/>
      <c r="AR225" s="12"/>
      <c r="AS225" s="12"/>
      <c r="AT225" s="12"/>
      <c r="AU225" s="12"/>
      <c r="AV225" s="12"/>
      <c r="AW225" s="12"/>
      <c r="AX225" s="12"/>
      <c r="AY225" s="12"/>
      <c r="AZ225" s="12"/>
      <c r="BA225" s="12"/>
      <c r="BB225" s="12"/>
      <c r="BC225" s="12"/>
      <c r="BD225" s="12"/>
      <c r="BE225" s="12"/>
      <c r="BF225" s="12"/>
      <c r="BG225" s="12"/>
      <c r="BH225" s="12"/>
      <c r="BI225" s="12"/>
      <c r="BJ225" s="12"/>
      <c r="BK225" s="12"/>
      <c r="BL225" s="12"/>
      <c r="BM225" s="12"/>
      <c r="BN225" s="12"/>
      <c r="BO225" s="12"/>
      <c r="BP225" s="12"/>
      <c r="BQ225" s="12"/>
      <c r="BR225" s="12"/>
      <c r="BS225" s="12"/>
      <c r="BT225" s="12"/>
      <c r="BU225" s="12"/>
      <c r="BV225" s="12"/>
      <c r="BW225" s="12"/>
      <c r="BX225" s="12"/>
      <c r="BY225" s="12"/>
      <c r="BZ225" s="12"/>
      <c r="CA225" s="12"/>
      <c r="CB225" s="12"/>
      <c r="CC225" s="12"/>
    </row>
    <row r="226" spans="1:81" ht="15.75" x14ac:dyDescent="0.25">
      <c r="A226" s="20"/>
      <c r="B226" s="29"/>
      <c r="C226" s="29"/>
      <c r="D226" s="29"/>
      <c r="E226" s="29"/>
      <c r="F226" s="26"/>
      <c r="G226" s="13"/>
      <c r="H226" s="20"/>
      <c r="I226" s="22"/>
      <c r="J226" s="22"/>
      <c r="K226" s="22"/>
      <c r="L226" s="22"/>
      <c r="M226" s="24"/>
      <c r="N226" s="22"/>
      <c r="O226" s="20"/>
      <c r="P226" s="12"/>
      <c r="Q226" s="12"/>
      <c r="R226" s="12"/>
      <c r="S226" s="12"/>
      <c r="T226" s="12"/>
      <c r="U226" s="12"/>
      <c r="V226" s="12"/>
      <c r="W226" s="12"/>
      <c r="X226" s="12"/>
      <c r="Y226" s="12"/>
      <c r="Z226" s="12"/>
      <c r="AA226" s="12"/>
      <c r="AB226" s="12"/>
      <c r="AC226" s="12"/>
      <c r="AD226" s="12"/>
      <c r="AE226" s="12"/>
      <c r="AF226" s="12"/>
      <c r="AG226" s="12"/>
      <c r="AH226" s="12"/>
      <c r="AI226" s="12"/>
      <c r="AJ226" s="12"/>
      <c r="AK226" s="12"/>
      <c r="AL226" s="12"/>
      <c r="AM226" s="12"/>
      <c r="AN226" s="12"/>
      <c r="AO226" s="12"/>
      <c r="AP226" s="12"/>
      <c r="AQ226" s="12"/>
      <c r="AR226" s="12"/>
      <c r="AS226" s="12"/>
      <c r="AT226" s="12"/>
      <c r="AU226" s="12"/>
      <c r="AV226" s="12"/>
      <c r="AW226" s="12"/>
      <c r="AX226" s="12"/>
      <c r="AY226" s="12"/>
      <c r="AZ226" s="12"/>
      <c r="BA226" s="12"/>
      <c r="BB226" s="12"/>
      <c r="BC226" s="12"/>
      <c r="BD226" s="12"/>
      <c r="BE226" s="12"/>
      <c r="BF226" s="12"/>
      <c r="BG226" s="12"/>
      <c r="BH226" s="12"/>
      <c r="BI226" s="12"/>
      <c r="BJ226" s="12"/>
      <c r="BK226" s="12"/>
      <c r="BL226" s="12"/>
      <c r="BM226" s="12"/>
      <c r="BN226" s="12"/>
      <c r="BO226" s="12"/>
      <c r="BP226" s="12"/>
      <c r="BQ226" s="12"/>
      <c r="BR226" s="12"/>
      <c r="BS226" s="12"/>
      <c r="BT226" s="12"/>
      <c r="BU226" s="12"/>
      <c r="BV226" s="12"/>
      <c r="BW226" s="12"/>
      <c r="BX226" s="12"/>
      <c r="BY226" s="12"/>
      <c r="BZ226" s="12"/>
      <c r="CA226" s="12"/>
      <c r="CB226" s="12"/>
      <c r="CC226" s="12"/>
    </row>
    <row r="227" spans="1:81" ht="15.75" x14ac:dyDescent="0.25">
      <c r="A227" s="20"/>
      <c r="B227" s="29"/>
      <c r="C227" s="29"/>
      <c r="D227" s="29"/>
      <c r="E227" s="29"/>
      <c r="F227" s="26"/>
      <c r="G227" s="13"/>
      <c r="H227" s="20"/>
      <c r="I227" s="22"/>
      <c r="J227" s="22"/>
      <c r="K227" s="22"/>
      <c r="L227" s="22"/>
      <c r="M227" s="24"/>
      <c r="N227" s="22"/>
      <c r="O227" s="20"/>
      <c r="P227" s="12"/>
      <c r="Q227" s="12"/>
      <c r="R227" s="12"/>
      <c r="S227" s="12"/>
      <c r="T227" s="12"/>
      <c r="U227" s="12"/>
      <c r="V227" s="12"/>
      <c r="W227" s="12"/>
      <c r="X227" s="12"/>
      <c r="Y227" s="12"/>
      <c r="Z227" s="12"/>
      <c r="AA227" s="12"/>
      <c r="AB227" s="12"/>
      <c r="AC227" s="12"/>
      <c r="AD227" s="12"/>
      <c r="AE227" s="12"/>
      <c r="AF227" s="12"/>
      <c r="AG227" s="12"/>
      <c r="AH227" s="12"/>
      <c r="AI227" s="12"/>
      <c r="AJ227" s="12"/>
      <c r="AK227" s="12"/>
      <c r="AL227" s="12"/>
      <c r="AM227" s="12"/>
      <c r="AN227" s="12"/>
      <c r="AO227" s="12"/>
      <c r="AP227" s="12"/>
      <c r="AQ227" s="12"/>
      <c r="AR227" s="12"/>
      <c r="AS227" s="12"/>
      <c r="AT227" s="12"/>
      <c r="AU227" s="12"/>
      <c r="AV227" s="12"/>
      <c r="AW227" s="12"/>
      <c r="AX227" s="12"/>
      <c r="AY227" s="12"/>
      <c r="AZ227" s="12"/>
      <c r="BA227" s="12"/>
      <c r="BB227" s="12"/>
      <c r="BC227" s="12"/>
      <c r="BD227" s="12"/>
      <c r="BE227" s="12"/>
      <c r="BF227" s="12"/>
      <c r="BG227" s="12"/>
      <c r="BH227" s="12"/>
      <c r="BI227" s="12"/>
      <c r="BJ227" s="12"/>
      <c r="BK227" s="12"/>
      <c r="BL227" s="12"/>
      <c r="BM227" s="12"/>
      <c r="BN227" s="12"/>
      <c r="BO227" s="12"/>
      <c r="BP227" s="12"/>
      <c r="BQ227" s="12"/>
      <c r="BR227" s="12"/>
      <c r="BS227" s="12"/>
      <c r="BT227" s="12"/>
      <c r="BU227" s="12"/>
      <c r="BV227" s="12"/>
      <c r="BW227" s="12"/>
      <c r="BX227" s="12"/>
      <c r="BY227" s="12"/>
      <c r="BZ227" s="12"/>
      <c r="CA227" s="12"/>
      <c r="CB227" s="12"/>
      <c r="CC227" s="12"/>
    </row>
    <row r="228" spans="1:81" ht="15.75" x14ac:dyDescent="0.25">
      <c r="A228" s="20"/>
      <c r="B228" s="29"/>
      <c r="C228" s="29"/>
      <c r="D228" s="29"/>
      <c r="E228" s="29"/>
      <c r="F228" s="26"/>
      <c r="G228" s="13"/>
      <c r="H228" s="20"/>
      <c r="I228" s="22"/>
      <c r="J228" s="22"/>
      <c r="K228" s="22"/>
      <c r="L228" s="22"/>
      <c r="M228" s="24"/>
      <c r="N228" s="22"/>
      <c r="O228" s="20"/>
      <c r="P228" s="12"/>
      <c r="Q228" s="12"/>
      <c r="R228" s="12"/>
      <c r="S228" s="12"/>
      <c r="T228" s="12"/>
      <c r="U228" s="12"/>
      <c r="V228" s="12"/>
      <c r="W228" s="12"/>
      <c r="X228" s="12"/>
      <c r="Y228" s="12"/>
      <c r="Z228" s="12"/>
      <c r="AA228" s="12"/>
      <c r="AB228" s="12"/>
      <c r="AC228" s="12"/>
      <c r="AD228" s="12"/>
      <c r="AE228" s="12"/>
      <c r="AF228" s="12"/>
      <c r="AG228" s="12"/>
      <c r="AH228" s="12"/>
      <c r="AI228" s="12"/>
      <c r="AJ228" s="12"/>
      <c r="AK228" s="12"/>
      <c r="AL228" s="12"/>
      <c r="AM228" s="12"/>
      <c r="AN228" s="12"/>
      <c r="AO228" s="12"/>
      <c r="AP228" s="12"/>
      <c r="AQ228" s="12"/>
      <c r="AR228" s="12"/>
      <c r="AS228" s="12"/>
      <c r="AT228" s="12"/>
      <c r="AU228" s="12"/>
      <c r="AV228" s="12"/>
      <c r="AW228" s="12"/>
      <c r="AX228" s="12"/>
      <c r="AY228" s="12"/>
      <c r="AZ228" s="12"/>
      <c r="BA228" s="12"/>
      <c r="BB228" s="12"/>
      <c r="BC228" s="12"/>
      <c r="BD228" s="12"/>
      <c r="BE228" s="12"/>
      <c r="BF228" s="12"/>
      <c r="BG228" s="12"/>
      <c r="BH228" s="12"/>
      <c r="BI228" s="12"/>
      <c r="BJ228" s="12"/>
      <c r="BK228" s="12"/>
      <c r="BL228" s="12"/>
      <c r="BM228" s="12"/>
      <c r="BN228" s="12"/>
      <c r="BO228" s="12"/>
      <c r="BP228" s="12"/>
      <c r="BQ228" s="12"/>
      <c r="BR228" s="12"/>
      <c r="BS228" s="12"/>
      <c r="BT228" s="12"/>
      <c r="BU228" s="12"/>
      <c r="BV228" s="12"/>
      <c r="BW228" s="12"/>
      <c r="BX228" s="12"/>
      <c r="BY228" s="12"/>
      <c r="BZ228" s="12"/>
      <c r="CA228" s="12"/>
      <c r="CB228" s="12"/>
      <c r="CC228" s="12"/>
    </row>
    <row r="229" spans="1:81" ht="15.75" x14ac:dyDescent="0.25">
      <c r="A229" s="20"/>
      <c r="B229" s="29"/>
      <c r="C229" s="29"/>
      <c r="D229" s="29"/>
      <c r="E229" s="29"/>
      <c r="F229" s="26"/>
      <c r="G229" s="13"/>
      <c r="H229" s="20"/>
      <c r="I229" s="22"/>
      <c r="J229" s="22"/>
      <c r="K229" s="22"/>
      <c r="L229" s="22"/>
      <c r="M229" s="24"/>
      <c r="N229" s="22"/>
      <c r="O229" s="20"/>
      <c r="P229" s="12"/>
      <c r="Q229" s="12"/>
      <c r="R229" s="12"/>
      <c r="S229" s="12"/>
      <c r="T229" s="12"/>
      <c r="U229" s="12"/>
      <c r="V229" s="12"/>
      <c r="W229" s="12"/>
      <c r="X229" s="12"/>
      <c r="Y229" s="12"/>
      <c r="Z229" s="12"/>
      <c r="AA229" s="12"/>
      <c r="AB229" s="12"/>
      <c r="AC229" s="12"/>
      <c r="AD229" s="12"/>
      <c r="AE229" s="12"/>
      <c r="AF229" s="12"/>
      <c r="AG229" s="12"/>
      <c r="AH229" s="12"/>
      <c r="AI229" s="12"/>
      <c r="AJ229" s="12"/>
      <c r="AK229" s="12"/>
      <c r="AL229" s="12"/>
      <c r="AM229" s="12"/>
      <c r="AN229" s="12"/>
      <c r="AO229" s="12"/>
      <c r="AP229" s="12"/>
      <c r="AQ229" s="12"/>
      <c r="AR229" s="12"/>
      <c r="AS229" s="12"/>
      <c r="AT229" s="12"/>
      <c r="AU229" s="12"/>
      <c r="AV229" s="12"/>
      <c r="AW229" s="12"/>
      <c r="AX229" s="12"/>
      <c r="AY229" s="12"/>
      <c r="AZ229" s="12"/>
      <c r="BA229" s="12"/>
      <c r="BB229" s="12"/>
      <c r="BC229" s="12"/>
      <c r="BD229" s="12"/>
      <c r="BE229" s="12"/>
      <c r="BF229" s="12"/>
      <c r="BG229" s="12"/>
      <c r="BH229" s="12"/>
      <c r="BI229" s="12"/>
      <c r="BJ229" s="12"/>
      <c r="BK229" s="12"/>
      <c r="BL229" s="12"/>
      <c r="BM229" s="12"/>
      <c r="BN229" s="12"/>
      <c r="BO229" s="12"/>
      <c r="BP229" s="12"/>
      <c r="BQ229" s="12"/>
      <c r="BR229" s="12"/>
      <c r="BS229" s="12"/>
      <c r="BT229" s="12"/>
      <c r="BU229" s="12"/>
      <c r="BV229" s="12"/>
      <c r="BW229" s="12"/>
      <c r="BX229" s="12"/>
      <c r="BY229" s="12"/>
      <c r="BZ229" s="12"/>
      <c r="CA229" s="12"/>
      <c r="CB229" s="12"/>
      <c r="CC229" s="12"/>
    </row>
    <row r="230" spans="1:81" ht="15.75" x14ac:dyDescent="0.25">
      <c r="A230" s="20"/>
      <c r="B230" s="29"/>
      <c r="C230" s="29"/>
      <c r="D230" s="29"/>
      <c r="E230" s="29"/>
      <c r="F230" s="26"/>
      <c r="G230" s="13"/>
      <c r="H230" s="20"/>
      <c r="I230" s="22"/>
      <c r="J230" s="22"/>
      <c r="K230" s="22"/>
      <c r="L230" s="22"/>
      <c r="M230" s="24"/>
      <c r="N230" s="22"/>
      <c r="O230" s="20"/>
      <c r="P230" s="12"/>
      <c r="Q230" s="12"/>
      <c r="R230" s="12"/>
      <c r="S230" s="12"/>
      <c r="T230" s="12"/>
      <c r="U230" s="12"/>
      <c r="V230" s="12"/>
      <c r="W230" s="12"/>
      <c r="X230" s="12"/>
      <c r="Y230" s="12"/>
      <c r="Z230" s="12"/>
      <c r="AA230" s="12"/>
      <c r="AB230" s="12"/>
      <c r="AC230" s="12"/>
      <c r="AD230" s="12"/>
      <c r="AE230" s="12"/>
      <c r="AF230" s="12"/>
      <c r="AG230" s="12"/>
      <c r="AH230" s="12"/>
      <c r="AI230" s="12"/>
      <c r="AJ230" s="12"/>
      <c r="AK230" s="12"/>
      <c r="AL230" s="12"/>
      <c r="AM230" s="12"/>
      <c r="AN230" s="12"/>
      <c r="AO230" s="12"/>
      <c r="AP230" s="12"/>
      <c r="AQ230" s="12"/>
      <c r="AR230" s="12"/>
      <c r="AS230" s="12"/>
      <c r="AT230" s="12"/>
      <c r="AU230" s="12"/>
      <c r="AV230" s="12"/>
      <c r="AW230" s="12"/>
      <c r="AX230" s="12"/>
      <c r="AY230" s="12"/>
      <c r="AZ230" s="12"/>
      <c r="BA230" s="12"/>
      <c r="BB230" s="12"/>
      <c r="BC230" s="12"/>
      <c r="BD230" s="12"/>
      <c r="BE230" s="12"/>
      <c r="BF230" s="12"/>
      <c r="BG230" s="12"/>
      <c r="BH230" s="12"/>
      <c r="BI230" s="12"/>
      <c r="BJ230" s="12"/>
      <c r="BK230" s="12"/>
      <c r="BL230" s="12"/>
      <c r="BM230" s="12"/>
      <c r="BN230" s="12"/>
      <c r="BO230" s="12"/>
      <c r="BP230" s="12"/>
      <c r="BQ230" s="12"/>
      <c r="BR230" s="12"/>
      <c r="BS230" s="12"/>
      <c r="BT230" s="12"/>
      <c r="BU230" s="12"/>
      <c r="BV230" s="12"/>
      <c r="BW230" s="12"/>
      <c r="BX230" s="12"/>
      <c r="BY230" s="12"/>
      <c r="BZ230" s="12"/>
      <c r="CA230" s="12"/>
      <c r="CB230" s="12"/>
      <c r="CC230" s="12"/>
    </row>
    <row r="231" spans="1:81" ht="15.75" x14ac:dyDescent="0.25">
      <c r="A231" s="20"/>
      <c r="B231" s="29"/>
      <c r="C231" s="29"/>
      <c r="D231" s="29"/>
      <c r="E231" s="29"/>
      <c r="F231" s="26"/>
      <c r="G231" s="13"/>
      <c r="H231" s="20"/>
      <c r="I231" s="22"/>
      <c r="J231" s="22"/>
      <c r="K231" s="22"/>
      <c r="L231" s="22"/>
      <c r="M231" s="24"/>
      <c r="N231" s="22"/>
      <c r="O231" s="20"/>
      <c r="P231" s="12"/>
      <c r="Q231" s="12"/>
      <c r="R231" s="12"/>
      <c r="S231" s="12"/>
      <c r="T231" s="12"/>
      <c r="U231" s="12"/>
      <c r="V231" s="12"/>
      <c r="W231" s="12"/>
      <c r="X231" s="12"/>
      <c r="Y231" s="12"/>
      <c r="Z231" s="12"/>
      <c r="AA231" s="12"/>
      <c r="AB231" s="12"/>
      <c r="AC231" s="12"/>
      <c r="AD231" s="12"/>
      <c r="AE231" s="12"/>
      <c r="AF231" s="12"/>
      <c r="AG231" s="12"/>
      <c r="AH231" s="12"/>
      <c r="AI231" s="12"/>
      <c r="AJ231" s="12"/>
      <c r="AK231" s="12"/>
      <c r="AL231" s="12"/>
      <c r="AM231" s="12"/>
      <c r="AN231" s="12"/>
      <c r="AO231" s="12"/>
      <c r="AP231" s="12"/>
      <c r="AQ231" s="12"/>
      <c r="AR231" s="12"/>
      <c r="AS231" s="12"/>
      <c r="AT231" s="12"/>
      <c r="AU231" s="12"/>
      <c r="AV231" s="12"/>
      <c r="AW231" s="12"/>
      <c r="AX231" s="12"/>
      <c r="AY231" s="12"/>
      <c r="AZ231" s="12"/>
      <c r="BA231" s="12"/>
      <c r="BB231" s="12"/>
      <c r="BC231" s="12"/>
      <c r="BD231" s="12"/>
      <c r="BE231" s="12"/>
      <c r="BF231" s="12"/>
      <c r="BG231" s="12"/>
      <c r="BH231" s="12"/>
      <c r="BI231" s="12"/>
      <c r="BJ231" s="12"/>
      <c r="BK231" s="12"/>
      <c r="BL231" s="12"/>
      <c r="BM231" s="12"/>
      <c r="BN231" s="12"/>
      <c r="BO231" s="12"/>
      <c r="BP231" s="12"/>
      <c r="BQ231" s="12"/>
      <c r="BR231" s="12"/>
      <c r="BS231" s="12"/>
      <c r="BT231" s="12"/>
      <c r="BU231" s="12"/>
      <c r="BV231" s="12"/>
      <c r="BW231" s="12"/>
      <c r="BX231" s="12"/>
      <c r="BY231" s="12"/>
      <c r="BZ231" s="12"/>
      <c r="CA231" s="12"/>
      <c r="CB231" s="12"/>
      <c r="CC231" s="12"/>
    </row>
    <row r="232" spans="1:81" ht="15.75" x14ac:dyDescent="0.25">
      <c r="A232" s="20"/>
      <c r="B232" s="29"/>
      <c r="C232" s="29"/>
      <c r="D232" s="29"/>
      <c r="E232" s="29"/>
      <c r="F232" s="26"/>
      <c r="G232" s="13"/>
      <c r="H232" s="20"/>
      <c r="I232" s="22"/>
      <c r="J232" s="22"/>
      <c r="K232" s="22"/>
      <c r="L232" s="22"/>
      <c r="M232" s="24"/>
      <c r="N232" s="22"/>
      <c r="O232" s="20"/>
      <c r="P232" s="12"/>
      <c r="Q232" s="12"/>
      <c r="R232" s="12"/>
      <c r="S232" s="12"/>
      <c r="T232" s="12"/>
      <c r="U232" s="12"/>
      <c r="V232" s="12"/>
      <c r="W232" s="12"/>
      <c r="X232" s="12"/>
      <c r="Y232" s="12"/>
      <c r="Z232" s="12"/>
      <c r="AA232" s="12"/>
      <c r="AB232" s="12"/>
      <c r="AC232" s="12"/>
      <c r="AD232" s="12"/>
      <c r="AE232" s="12"/>
      <c r="AF232" s="12"/>
      <c r="AG232" s="12"/>
      <c r="AH232" s="12"/>
      <c r="AI232" s="12"/>
      <c r="AJ232" s="12"/>
      <c r="AK232" s="12"/>
      <c r="AL232" s="12"/>
      <c r="AM232" s="12"/>
      <c r="AN232" s="12"/>
      <c r="AO232" s="12"/>
      <c r="AP232" s="12"/>
      <c r="AQ232" s="12"/>
      <c r="AR232" s="12"/>
      <c r="AS232" s="12"/>
      <c r="AT232" s="12"/>
      <c r="AU232" s="12"/>
      <c r="AV232" s="12"/>
      <c r="AW232" s="12"/>
      <c r="AX232" s="12"/>
      <c r="AY232" s="12"/>
      <c r="AZ232" s="12"/>
      <c r="BA232" s="12"/>
      <c r="BB232" s="12"/>
      <c r="BC232" s="12"/>
      <c r="BD232" s="12"/>
      <c r="BE232" s="12"/>
      <c r="BF232" s="12"/>
      <c r="BG232" s="12"/>
      <c r="BH232" s="12"/>
      <c r="BI232" s="12"/>
      <c r="BJ232" s="12"/>
      <c r="BK232" s="12"/>
      <c r="BL232" s="12"/>
      <c r="BM232" s="12"/>
      <c r="BN232" s="12"/>
      <c r="BO232" s="12"/>
      <c r="BP232" s="12"/>
      <c r="BQ232" s="12"/>
      <c r="BR232" s="12"/>
      <c r="BS232" s="12"/>
      <c r="BT232" s="12"/>
      <c r="BU232" s="12"/>
      <c r="BV232" s="12"/>
      <c r="BW232" s="12"/>
      <c r="BX232" s="12"/>
      <c r="BY232" s="12"/>
      <c r="BZ232" s="12"/>
      <c r="CA232" s="12"/>
      <c r="CB232" s="12"/>
      <c r="CC232" s="12"/>
    </row>
    <row r="233" spans="1:81" ht="15.75" x14ac:dyDescent="0.25">
      <c r="A233" s="20"/>
      <c r="B233" s="29"/>
      <c r="C233" s="29"/>
      <c r="D233" s="29"/>
      <c r="E233" s="29"/>
      <c r="F233" s="26"/>
      <c r="G233" s="13"/>
      <c r="H233" s="20"/>
      <c r="I233" s="22"/>
      <c r="J233" s="22"/>
      <c r="K233" s="22"/>
      <c r="L233" s="22"/>
      <c r="M233" s="24"/>
      <c r="N233" s="22"/>
      <c r="O233" s="20"/>
      <c r="P233" s="12"/>
      <c r="Q233" s="12"/>
      <c r="R233" s="12"/>
      <c r="S233" s="12"/>
      <c r="T233" s="12"/>
      <c r="U233" s="12"/>
      <c r="V233" s="12"/>
      <c r="W233" s="12"/>
      <c r="X233" s="12"/>
      <c r="Y233" s="12"/>
      <c r="Z233" s="12"/>
      <c r="AA233" s="12"/>
      <c r="AB233" s="12"/>
      <c r="AC233" s="12"/>
      <c r="AD233" s="12"/>
      <c r="AE233" s="12"/>
      <c r="AF233" s="12"/>
      <c r="AG233" s="12"/>
      <c r="AH233" s="12"/>
      <c r="AI233" s="12"/>
      <c r="AJ233" s="12"/>
      <c r="AK233" s="12"/>
      <c r="AL233" s="12"/>
      <c r="AM233" s="12"/>
      <c r="AN233" s="12"/>
      <c r="AO233" s="12"/>
      <c r="AP233" s="12"/>
      <c r="AQ233" s="12"/>
      <c r="AR233" s="12"/>
      <c r="AS233" s="12"/>
      <c r="AT233" s="12"/>
      <c r="AU233" s="12"/>
      <c r="AV233" s="12"/>
      <c r="AW233" s="12"/>
      <c r="AX233" s="12"/>
      <c r="AY233" s="12"/>
      <c r="AZ233" s="12"/>
      <c r="BA233" s="12"/>
      <c r="BB233" s="12"/>
      <c r="BC233" s="12"/>
      <c r="BD233" s="12"/>
      <c r="BE233" s="12"/>
      <c r="BF233" s="12"/>
      <c r="BG233" s="12"/>
      <c r="BH233" s="12"/>
      <c r="BI233" s="12"/>
      <c r="BJ233" s="12"/>
      <c r="BK233" s="12"/>
      <c r="BL233" s="12"/>
      <c r="BM233" s="12"/>
      <c r="BN233" s="12"/>
      <c r="BO233" s="12"/>
      <c r="BP233" s="12"/>
      <c r="BQ233" s="12"/>
      <c r="BR233" s="12"/>
      <c r="BS233" s="12"/>
      <c r="BT233" s="12"/>
      <c r="BU233" s="12"/>
      <c r="BV233" s="12"/>
      <c r="BW233" s="12"/>
      <c r="BX233" s="12"/>
      <c r="BY233" s="12"/>
      <c r="BZ233" s="12"/>
      <c r="CA233" s="12"/>
      <c r="CB233" s="12"/>
      <c r="CC233" s="12"/>
    </row>
    <row r="234" spans="1:81" ht="15.75" x14ac:dyDescent="0.25">
      <c r="A234" s="20"/>
      <c r="B234" s="29"/>
      <c r="C234" s="29"/>
      <c r="D234" s="29"/>
      <c r="E234" s="29"/>
      <c r="F234" s="26"/>
      <c r="G234" s="13"/>
      <c r="H234" s="20"/>
      <c r="I234" s="22"/>
      <c r="J234" s="22"/>
      <c r="K234" s="22"/>
      <c r="L234" s="22"/>
      <c r="M234" s="24"/>
      <c r="N234" s="22"/>
      <c r="O234" s="20"/>
      <c r="P234" s="12"/>
      <c r="Q234" s="12"/>
      <c r="R234" s="12"/>
      <c r="S234" s="12"/>
      <c r="T234" s="12"/>
      <c r="U234" s="12"/>
      <c r="V234" s="12"/>
      <c r="W234" s="12"/>
      <c r="X234" s="12"/>
      <c r="Y234" s="12"/>
      <c r="Z234" s="12"/>
      <c r="AA234" s="12"/>
      <c r="AB234" s="12"/>
      <c r="AC234" s="12"/>
      <c r="AD234" s="12"/>
      <c r="AE234" s="12"/>
      <c r="AF234" s="12"/>
      <c r="AG234" s="12"/>
      <c r="AH234" s="12"/>
      <c r="AI234" s="12"/>
      <c r="AJ234" s="12"/>
      <c r="AK234" s="12"/>
      <c r="AL234" s="12"/>
      <c r="AM234" s="12"/>
      <c r="AN234" s="12"/>
      <c r="AO234" s="12"/>
      <c r="AP234" s="12"/>
      <c r="AQ234" s="12"/>
      <c r="AR234" s="12"/>
      <c r="AS234" s="12"/>
      <c r="AT234" s="12"/>
      <c r="AU234" s="12"/>
      <c r="AV234" s="12"/>
      <c r="AW234" s="12"/>
      <c r="AX234" s="12"/>
      <c r="AY234" s="12"/>
      <c r="AZ234" s="12"/>
      <c r="BA234" s="12"/>
      <c r="BB234" s="12"/>
      <c r="BC234" s="12"/>
      <c r="BD234" s="12"/>
      <c r="BE234" s="12"/>
      <c r="BF234" s="12"/>
      <c r="BG234" s="12"/>
      <c r="BH234" s="12"/>
      <c r="BI234" s="12"/>
      <c r="BJ234" s="12"/>
      <c r="BK234" s="12"/>
      <c r="BL234" s="12"/>
      <c r="BM234" s="12"/>
      <c r="BN234" s="12"/>
      <c r="BO234" s="12"/>
      <c r="BP234" s="12"/>
      <c r="BQ234" s="12"/>
      <c r="BR234" s="12"/>
      <c r="BS234" s="12"/>
      <c r="BT234" s="12"/>
      <c r="BU234" s="12"/>
      <c r="BV234" s="12"/>
      <c r="BW234" s="12"/>
      <c r="BX234" s="12"/>
      <c r="BY234" s="12"/>
      <c r="BZ234" s="12"/>
      <c r="CA234" s="12"/>
      <c r="CB234" s="12"/>
      <c r="CC234" s="12"/>
    </row>
    <row r="235" spans="1:81" ht="15.75" x14ac:dyDescent="0.25">
      <c r="A235" s="20"/>
      <c r="B235" s="29"/>
      <c r="C235" s="29"/>
      <c r="D235" s="29"/>
      <c r="E235" s="29"/>
      <c r="F235" s="26"/>
      <c r="G235" s="13"/>
      <c r="H235" s="20"/>
      <c r="I235" s="22"/>
      <c r="J235" s="22"/>
      <c r="K235" s="22"/>
      <c r="L235" s="22"/>
      <c r="M235" s="24"/>
      <c r="N235" s="22"/>
      <c r="O235" s="20"/>
      <c r="P235" s="12"/>
      <c r="Q235" s="12"/>
      <c r="R235" s="12"/>
      <c r="S235" s="12"/>
      <c r="T235" s="12"/>
      <c r="U235" s="12"/>
      <c r="V235" s="12"/>
      <c r="W235" s="12"/>
      <c r="X235" s="12"/>
      <c r="Y235" s="12"/>
      <c r="Z235" s="12"/>
      <c r="AA235" s="12"/>
      <c r="AB235" s="12"/>
      <c r="AC235" s="12"/>
      <c r="AD235" s="12"/>
      <c r="AE235" s="12"/>
      <c r="AF235" s="12"/>
      <c r="AG235" s="12"/>
      <c r="AH235" s="12"/>
      <c r="AI235" s="12"/>
      <c r="AJ235" s="12"/>
      <c r="AK235" s="12"/>
      <c r="AL235" s="12"/>
      <c r="AM235" s="12"/>
      <c r="AN235" s="12"/>
      <c r="AO235" s="12"/>
      <c r="AP235" s="12"/>
      <c r="AQ235" s="12"/>
      <c r="AR235" s="12"/>
      <c r="AS235" s="12"/>
      <c r="AT235" s="12"/>
      <c r="AU235" s="12"/>
      <c r="AV235" s="12"/>
      <c r="AW235" s="12"/>
      <c r="AX235" s="12"/>
      <c r="AY235" s="12"/>
      <c r="AZ235" s="12"/>
      <c r="BA235" s="12"/>
      <c r="BB235" s="12"/>
      <c r="BC235" s="12"/>
      <c r="BD235" s="12"/>
      <c r="BE235" s="12"/>
      <c r="BF235" s="12"/>
      <c r="BG235" s="12"/>
      <c r="BH235" s="12"/>
      <c r="BI235" s="12"/>
      <c r="BJ235" s="12"/>
      <c r="BK235" s="12"/>
      <c r="BL235" s="12"/>
      <c r="BM235" s="12"/>
      <c r="BN235" s="12"/>
      <c r="BO235" s="12"/>
      <c r="BP235" s="12"/>
      <c r="BQ235" s="12"/>
      <c r="BR235" s="12"/>
      <c r="BS235" s="12"/>
      <c r="BT235" s="12"/>
      <c r="BU235" s="12"/>
      <c r="BV235" s="12"/>
      <c r="BW235" s="12"/>
      <c r="BX235" s="12"/>
      <c r="BY235" s="12"/>
      <c r="BZ235" s="12"/>
      <c r="CA235" s="12"/>
      <c r="CB235" s="12"/>
      <c r="CC235" s="12"/>
    </row>
    <row r="236" spans="1:81" ht="15.75" x14ac:dyDescent="0.25">
      <c r="A236" s="20"/>
      <c r="B236" s="29"/>
      <c r="C236" s="29"/>
      <c r="D236" s="29"/>
      <c r="E236" s="29"/>
      <c r="F236" s="26"/>
      <c r="G236" s="13"/>
      <c r="H236" s="20"/>
      <c r="I236" s="22"/>
      <c r="J236" s="22"/>
      <c r="K236" s="22"/>
      <c r="L236" s="22"/>
      <c r="M236" s="24"/>
      <c r="N236" s="22"/>
      <c r="O236" s="20"/>
      <c r="P236" s="12"/>
      <c r="Q236" s="12"/>
      <c r="R236" s="12"/>
      <c r="S236" s="12"/>
      <c r="T236" s="12"/>
      <c r="U236" s="12"/>
      <c r="V236" s="12"/>
      <c r="W236" s="12"/>
      <c r="X236" s="12"/>
      <c r="Y236" s="12"/>
      <c r="Z236" s="12"/>
      <c r="AA236" s="12"/>
      <c r="AB236" s="12"/>
      <c r="AC236" s="12"/>
      <c r="AD236" s="12"/>
      <c r="AE236" s="12"/>
      <c r="AF236" s="12"/>
      <c r="AG236" s="12"/>
      <c r="AH236" s="12"/>
      <c r="AI236" s="12"/>
      <c r="AJ236" s="12"/>
      <c r="AK236" s="12"/>
      <c r="AL236" s="12"/>
      <c r="AM236" s="12"/>
      <c r="AN236" s="12"/>
      <c r="AO236" s="12"/>
      <c r="AP236" s="12"/>
      <c r="AQ236" s="12"/>
      <c r="AR236" s="12"/>
      <c r="AS236" s="12"/>
      <c r="AT236" s="12"/>
      <c r="AU236" s="12"/>
      <c r="AV236" s="12"/>
      <c r="AW236" s="12"/>
      <c r="AX236" s="12"/>
      <c r="AY236" s="12"/>
      <c r="AZ236" s="12"/>
      <c r="BA236" s="12"/>
      <c r="BB236" s="12"/>
      <c r="BC236" s="12"/>
      <c r="BD236" s="12"/>
      <c r="BE236" s="12"/>
      <c r="BF236" s="12"/>
      <c r="BG236" s="12"/>
      <c r="BH236" s="12"/>
      <c r="BI236" s="12"/>
      <c r="BJ236" s="12"/>
      <c r="BK236" s="12"/>
      <c r="BL236" s="12"/>
      <c r="BM236" s="12"/>
      <c r="BN236" s="12"/>
      <c r="BO236" s="12"/>
      <c r="BP236" s="12"/>
      <c r="BQ236" s="12"/>
      <c r="BR236" s="12"/>
      <c r="BS236" s="12"/>
      <c r="BT236" s="12"/>
      <c r="BU236" s="12"/>
      <c r="BV236" s="12"/>
      <c r="BW236" s="12"/>
      <c r="BX236" s="12"/>
      <c r="BY236" s="12"/>
      <c r="BZ236" s="12"/>
      <c r="CA236" s="12"/>
      <c r="CB236" s="12"/>
      <c r="CC236" s="12"/>
    </row>
    <row r="237" spans="1:81" ht="15.75" x14ac:dyDescent="0.25">
      <c r="A237" s="20"/>
      <c r="B237" s="29"/>
      <c r="C237" s="29"/>
      <c r="D237" s="29"/>
      <c r="E237" s="29"/>
      <c r="F237" s="26"/>
      <c r="G237" s="13"/>
      <c r="H237" s="20"/>
      <c r="I237" s="22"/>
      <c r="J237" s="22"/>
      <c r="K237" s="22"/>
      <c r="L237" s="22"/>
      <c r="M237" s="24"/>
      <c r="N237" s="22"/>
      <c r="O237" s="20"/>
      <c r="P237" s="12"/>
      <c r="Q237" s="12"/>
      <c r="R237" s="12"/>
      <c r="S237" s="12"/>
      <c r="T237" s="12"/>
      <c r="U237" s="12"/>
      <c r="V237" s="12"/>
      <c r="W237" s="12"/>
      <c r="X237" s="12"/>
      <c r="Y237" s="12"/>
      <c r="Z237" s="12"/>
      <c r="AA237" s="12"/>
      <c r="AB237" s="12"/>
      <c r="AC237" s="12"/>
      <c r="AD237" s="12"/>
      <c r="AE237" s="12"/>
      <c r="AF237" s="12"/>
      <c r="AG237" s="12"/>
      <c r="AH237" s="12"/>
      <c r="AI237" s="12"/>
      <c r="AJ237" s="12"/>
      <c r="AK237" s="12"/>
      <c r="AL237" s="12"/>
      <c r="AM237" s="12"/>
      <c r="AN237" s="12"/>
      <c r="AO237" s="12"/>
      <c r="AP237" s="12"/>
      <c r="AQ237" s="12"/>
      <c r="AR237" s="12"/>
      <c r="AS237" s="12"/>
      <c r="AT237" s="12"/>
      <c r="AU237" s="12"/>
      <c r="AV237" s="12"/>
      <c r="AW237" s="12"/>
      <c r="AX237" s="12"/>
      <c r="AY237" s="12"/>
      <c r="AZ237" s="12"/>
      <c r="BA237" s="12"/>
      <c r="BB237" s="12"/>
      <c r="BC237" s="12"/>
      <c r="BD237" s="12"/>
      <c r="BE237" s="12"/>
      <c r="BF237" s="12"/>
      <c r="BG237" s="12"/>
      <c r="BH237" s="12"/>
      <c r="BI237" s="12"/>
      <c r="BJ237" s="12"/>
      <c r="BK237" s="12"/>
      <c r="BL237" s="12"/>
      <c r="BM237" s="12"/>
      <c r="BN237" s="12"/>
      <c r="BO237" s="12"/>
      <c r="BP237" s="12"/>
      <c r="BQ237" s="12"/>
      <c r="BR237" s="12"/>
      <c r="BS237" s="12"/>
      <c r="BT237" s="12"/>
      <c r="BU237" s="12"/>
      <c r="BV237" s="12"/>
      <c r="BW237" s="12"/>
      <c r="BX237" s="12"/>
      <c r="BY237" s="12"/>
      <c r="BZ237" s="12"/>
      <c r="CA237" s="12"/>
      <c r="CB237" s="12"/>
      <c r="CC237" s="12"/>
    </row>
    <row r="238" spans="1:81" ht="15.75" x14ac:dyDescent="0.25">
      <c r="A238" s="20"/>
      <c r="B238" s="29"/>
      <c r="C238" s="29"/>
      <c r="D238" s="29"/>
      <c r="E238" s="29"/>
      <c r="F238" s="26"/>
      <c r="G238" s="13"/>
      <c r="H238" s="20"/>
      <c r="I238" s="22"/>
      <c r="J238" s="22"/>
      <c r="K238" s="22"/>
      <c r="L238" s="22"/>
      <c r="M238" s="24"/>
      <c r="N238" s="22"/>
      <c r="O238" s="20"/>
      <c r="P238" s="12"/>
      <c r="Q238" s="12"/>
      <c r="R238" s="12"/>
      <c r="S238" s="12"/>
      <c r="T238" s="12"/>
      <c r="U238" s="12"/>
      <c r="V238" s="12"/>
      <c r="W238" s="12"/>
      <c r="X238" s="12"/>
      <c r="Y238" s="12"/>
      <c r="Z238" s="12"/>
      <c r="AA238" s="12"/>
      <c r="AB238" s="12"/>
      <c r="AC238" s="12"/>
      <c r="AD238" s="12"/>
      <c r="AE238" s="12"/>
      <c r="AF238" s="12"/>
      <c r="AG238" s="12"/>
      <c r="AH238" s="12"/>
      <c r="AI238" s="12"/>
      <c r="AJ238" s="12"/>
      <c r="AK238" s="12"/>
      <c r="AL238" s="12"/>
      <c r="AM238" s="12"/>
      <c r="AN238" s="12"/>
      <c r="AO238" s="12"/>
      <c r="AP238" s="12"/>
      <c r="AQ238" s="12"/>
      <c r="AR238" s="12"/>
      <c r="AS238" s="12"/>
      <c r="AT238" s="12"/>
      <c r="AU238" s="12"/>
      <c r="AV238" s="12"/>
      <c r="AW238" s="12"/>
      <c r="AX238" s="12"/>
      <c r="AY238" s="12"/>
      <c r="AZ238" s="12"/>
      <c r="BA238" s="12"/>
      <c r="BB238" s="12"/>
      <c r="BC238" s="12"/>
      <c r="BD238" s="12"/>
      <c r="BE238" s="12"/>
      <c r="BF238" s="12"/>
      <c r="BG238" s="12"/>
      <c r="BH238" s="12"/>
      <c r="BI238" s="12"/>
      <c r="BJ238" s="12"/>
      <c r="BK238" s="12"/>
      <c r="BL238" s="12"/>
      <c r="BM238" s="12"/>
      <c r="BN238" s="12"/>
      <c r="BO238" s="12"/>
      <c r="BP238" s="12"/>
      <c r="BQ238" s="12"/>
      <c r="BR238" s="12"/>
      <c r="BS238" s="12"/>
      <c r="BT238" s="12"/>
      <c r="BU238" s="12"/>
      <c r="BV238" s="12"/>
      <c r="BW238" s="12"/>
      <c r="BX238" s="12"/>
      <c r="BY238" s="12"/>
      <c r="BZ238" s="12"/>
      <c r="CA238" s="12"/>
      <c r="CB238" s="12"/>
      <c r="CC238" s="12"/>
    </row>
    <row r="239" spans="1:81" ht="15.75" x14ac:dyDescent="0.25">
      <c r="A239" s="20"/>
      <c r="B239" s="29"/>
      <c r="C239" s="29"/>
      <c r="D239" s="29"/>
      <c r="E239" s="29"/>
      <c r="F239" s="26"/>
      <c r="G239" s="13"/>
      <c r="H239" s="20"/>
      <c r="I239" s="22"/>
      <c r="J239" s="22"/>
      <c r="K239" s="22"/>
      <c r="L239" s="22"/>
      <c r="M239" s="24"/>
      <c r="N239" s="22"/>
      <c r="O239" s="20"/>
      <c r="P239" s="12"/>
      <c r="Q239" s="12"/>
      <c r="R239" s="12"/>
      <c r="S239" s="12"/>
      <c r="T239" s="12"/>
      <c r="U239" s="12"/>
      <c r="V239" s="12"/>
      <c r="W239" s="12"/>
      <c r="X239" s="12"/>
      <c r="Y239" s="12"/>
      <c r="Z239" s="12"/>
      <c r="AA239" s="12"/>
      <c r="AB239" s="12"/>
      <c r="AC239" s="12"/>
      <c r="AD239" s="12"/>
      <c r="AE239" s="12"/>
      <c r="AF239" s="12"/>
      <c r="AG239" s="12"/>
      <c r="AH239" s="12"/>
      <c r="AI239" s="12"/>
      <c r="AJ239" s="12"/>
      <c r="AK239" s="12"/>
      <c r="AL239" s="12"/>
      <c r="AM239" s="12"/>
      <c r="AN239" s="12"/>
      <c r="AO239" s="12"/>
      <c r="AP239" s="12"/>
      <c r="AQ239" s="12"/>
      <c r="AR239" s="12"/>
      <c r="AS239" s="12"/>
      <c r="AT239" s="12"/>
      <c r="AU239" s="12"/>
      <c r="AV239" s="12"/>
      <c r="AW239" s="12"/>
      <c r="AX239" s="12"/>
      <c r="AY239" s="12"/>
      <c r="AZ239" s="12"/>
      <c r="BA239" s="12"/>
      <c r="BB239" s="12"/>
      <c r="BC239" s="12"/>
      <c r="BD239" s="12"/>
      <c r="BE239" s="12"/>
      <c r="BF239" s="12"/>
      <c r="BG239" s="12"/>
      <c r="BH239" s="12"/>
      <c r="BI239" s="12"/>
      <c r="BJ239" s="12"/>
      <c r="BK239" s="12"/>
      <c r="BL239" s="12"/>
      <c r="BM239" s="12"/>
      <c r="BN239" s="12"/>
      <c r="BO239" s="12"/>
      <c r="BP239" s="12"/>
      <c r="BQ239" s="12"/>
      <c r="BR239" s="12"/>
      <c r="BS239" s="12"/>
      <c r="BT239" s="12"/>
      <c r="BU239" s="12"/>
      <c r="BV239" s="12"/>
      <c r="BW239" s="12"/>
      <c r="BX239" s="12"/>
      <c r="BY239" s="12"/>
      <c r="BZ239" s="12"/>
      <c r="CA239" s="12"/>
      <c r="CB239" s="12"/>
      <c r="CC239" s="12"/>
    </row>
    <row r="240" spans="1:81" ht="15.75" x14ac:dyDescent="0.25">
      <c r="A240" s="20"/>
      <c r="B240" s="29"/>
      <c r="C240" s="29"/>
      <c r="D240" s="29"/>
      <c r="E240" s="29"/>
      <c r="F240" s="26"/>
      <c r="G240" s="13"/>
      <c r="H240" s="20"/>
      <c r="I240" s="22"/>
      <c r="J240" s="22"/>
      <c r="K240" s="22"/>
      <c r="L240" s="22"/>
      <c r="M240" s="24"/>
      <c r="N240" s="22"/>
      <c r="O240" s="20"/>
      <c r="P240" s="12"/>
      <c r="Q240" s="12"/>
      <c r="R240" s="12"/>
      <c r="S240" s="12"/>
      <c r="T240" s="12"/>
      <c r="U240" s="12"/>
      <c r="V240" s="12"/>
      <c r="W240" s="12"/>
      <c r="X240" s="12"/>
      <c r="Y240" s="12"/>
      <c r="Z240" s="12"/>
      <c r="AA240" s="12"/>
      <c r="AB240" s="12"/>
      <c r="AC240" s="12"/>
      <c r="AD240" s="12"/>
      <c r="AE240" s="12"/>
      <c r="AF240" s="12"/>
      <c r="AG240" s="12"/>
      <c r="AH240" s="12"/>
      <c r="AI240" s="12"/>
      <c r="AJ240" s="12"/>
      <c r="AK240" s="12"/>
      <c r="AL240" s="12"/>
      <c r="AM240" s="12"/>
      <c r="AN240" s="12"/>
      <c r="AO240" s="12"/>
      <c r="AP240" s="12"/>
      <c r="AQ240" s="12"/>
      <c r="AR240" s="12"/>
      <c r="AS240" s="12"/>
      <c r="AT240" s="12"/>
      <c r="AU240" s="12"/>
      <c r="AV240" s="12"/>
      <c r="AW240" s="12"/>
      <c r="AX240" s="12"/>
      <c r="AY240" s="12"/>
      <c r="AZ240" s="12"/>
      <c r="BA240" s="12"/>
      <c r="BB240" s="12"/>
      <c r="BC240" s="12"/>
      <c r="BD240" s="12"/>
      <c r="BE240" s="12"/>
      <c r="BF240" s="12"/>
      <c r="BG240" s="12"/>
      <c r="BH240" s="12"/>
      <c r="BI240" s="12"/>
      <c r="BJ240" s="12"/>
      <c r="BK240" s="12"/>
      <c r="BL240" s="12"/>
      <c r="BM240" s="12"/>
      <c r="BN240" s="12"/>
      <c r="BO240" s="12"/>
      <c r="BP240" s="12"/>
      <c r="BQ240" s="12"/>
      <c r="BR240" s="12"/>
      <c r="BS240" s="12"/>
      <c r="BT240" s="12"/>
      <c r="BU240" s="12"/>
      <c r="BV240" s="12"/>
      <c r="BW240" s="12"/>
      <c r="BX240" s="12"/>
      <c r="BY240" s="12"/>
      <c r="BZ240" s="12"/>
      <c r="CA240" s="12"/>
      <c r="CB240" s="12"/>
      <c r="CC240" s="12"/>
    </row>
    <row r="241" spans="1:81" ht="15.75" x14ac:dyDescent="0.25">
      <c r="A241" s="20"/>
      <c r="B241" s="29"/>
      <c r="C241" s="29"/>
      <c r="D241" s="29"/>
      <c r="E241" s="29"/>
      <c r="F241" s="26"/>
      <c r="G241" s="13"/>
      <c r="H241" s="20"/>
      <c r="I241" s="22"/>
      <c r="J241" s="22"/>
      <c r="K241" s="22"/>
      <c r="L241" s="22"/>
      <c r="M241" s="24"/>
      <c r="N241" s="22"/>
      <c r="O241" s="20"/>
      <c r="P241" s="12"/>
      <c r="Q241" s="12"/>
      <c r="R241" s="12"/>
      <c r="S241" s="12"/>
      <c r="T241" s="12"/>
      <c r="U241" s="12"/>
      <c r="V241" s="12"/>
      <c r="W241" s="12"/>
      <c r="X241" s="12"/>
      <c r="Y241" s="12"/>
      <c r="Z241" s="12"/>
      <c r="AA241" s="12"/>
      <c r="AB241" s="12"/>
      <c r="AC241" s="12"/>
      <c r="AD241" s="12"/>
      <c r="AE241" s="12"/>
      <c r="AF241" s="12"/>
      <c r="AG241" s="12"/>
      <c r="AH241" s="12"/>
      <c r="AI241" s="12"/>
      <c r="AJ241" s="12"/>
      <c r="AK241" s="12"/>
      <c r="AL241" s="12"/>
      <c r="AM241" s="12"/>
      <c r="AN241" s="12"/>
      <c r="AO241" s="12"/>
      <c r="AP241" s="12"/>
      <c r="AQ241" s="12"/>
      <c r="AR241" s="12"/>
      <c r="AS241" s="12"/>
      <c r="AT241" s="12"/>
      <c r="AU241" s="12"/>
      <c r="AV241" s="12"/>
      <c r="AW241" s="12"/>
      <c r="AX241" s="12"/>
      <c r="AY241" s="12"/>
      <c r="AZ241" s="12"/>
      <c r="BA241" s="12"/>
      <c r="BB241" s="12"/>
      <c r="BC241" s="12"/>
      <c r="BD241" s="12"/>
      <c r="BE241" s="12"/>
      <c r="BF241" s="12"/>
      <c r="BG241" s="12"/>
      <c r="BH241" s="12"/>
      <c r="BI241" s="12"/>
      <c r="BJ241" s="12"/>
      <c r="BK241" s="12"/>
      <c r="BL241" s="12"/>
      <c r="BM241" s="12"/>
      <c r="BN241" s="12"/>
      <c r="BO241" s="12"/>
      <c r="BP241" s="12"/>
      <c r="BQ241" s="12"/>
      <c r="BR241" s="12"/>
      <c r="BS241" s="12"/>
      <c r="BT241" s="12"/>
      <c r="BU241" s="12"/>
      <c r="BV241" s="12"/>
      <c r="BW241" s="12"/>
      <c r="BX241" s="12"/>
      <c r="BY241" s="12"/>
      <c r="BZ241" s="12"/>
      <c r="CA241" s="12"/>
      <c r="CB241" s="12"/>
      <c r="CC241" s="12"/>
    </row>
    <row r="242" spans="1:81" ht="15.75" x14ac:dyDescent="0.25">
      <c r="A242" s="20"/>
      <c r="B242" s="29"/>
      <c r="C242" s="29"/>
      <c r="D242" s="29"/>
      <c r="E242" s="29"/>
      <c r="F242" s="26"/>
      <c r="G242" s="13"/>
      <c r="H242" s="20"/>
      <c r="I242" s="22"/>
      <c r="J242" s="22"/>
      <c r="K242" s="22"/>
      <c r="L242" s="22"/>
      <c r="M242" s="24"/>
      <c r="N242" s="22"/>
      <c r="O242" s="20"/>
      <c r="P242" s="12"/>
      <c r="Q242" s="12"/>
      <c r="R242" s="12"/>
      <c r="S242" s="12"/>
      <c r="T242" s="12"/>
      <c r="U242" s="12"/>
      <c r="V242" s="12"/>
      <c r="W242" s="12"/>
      <c r="X242" s="12"/>
      <c r="Y242" s="12"/>
      <c r="Z242" s="12"/>
      <c r="AA242" s="12"/>
      <c r="AB242" s="12"/>
      <c r="AC242" s="12"/>
      <c r="AD242" s="12"/>
      <c r="AE242" s="12"/>
      <c r="AF242" s="12"/>
      <c r="AG242" s="12"/>
      <c r="AH242" s="12"/>
      <c r="AI242" s="12"/>
      <c r="AJ242" s="12"/>
      <c r="AK242" s="12"/>
      <c r="AL242" s="12"/>
      <c r="AM242" s="12"/>
      <c r="AN242" s="12"/>
      <c r="AO242" s="12"/>
      <c r="AP242" s="12"/>
      <c r="AQ242" s="12"/>
      <c r="AR242" s="12"/>
      <c r="AS242" s="12"/>
      <c r="AT242" s="12"/>
      <c r="AU242" s="12"/>
      <c r="AV242" s="12"/>
      <c r="AW242" s="12"/>
      <c r="AX242" s="12"/>
      <c r="AY242" s="12"/>
      <c r="AZ242" s="12"/>
      <c r="BA242" s="12"/>
      <c r="BB242" s="12"/>
      <c r="BC242" s="12"/>
      <c r="BD242" s="12"/>
      <c r="BE242" s="12"/>
      <c r="BF242" s="12"/>
      <c r="BG242" s="12"/>
      <c r="BH242" s="12"/>
      <c r="BI242" s="12"/>
      <c r="BJ242" s="12"/>
      <c r="BK242" s="12"/>
      <c r="BL242" s="12"/>
      <c r="BM242" s="12"/>
      <c r="BN242" s="12"/>
      <c r="BO242" s="12"/>
      <c r="BP242" s="12"/>
      <c r="BQ242" s="12"/>
      <c r="BR242" s="12"/>
      <c r="BS242" s="12"/>
      <c r="BT242" s="12"/>
      <c r="BU242" s="12"/>
      <c r="BV242" s="12"/>
      <c r="BW242" s="12"/>
      <c r="BX242" s="12"/>
      <c r="BY242" s="12"/>
      <c r="BZ242" s="12"/>
      <c r="CA242" s="12"/>
      <c r="CB242" s="12"/>
      <c r="CC242" s="12"/>
    </row>
    <row r="243" spans="1:81" ht="15.75" x14ac:dyDescent="0.25">
      <c r="A243" s="20"/>
      <c r="B243" s="29"/>
      <c r="C243" s="29"/>
      <c r="D243" s="29"/>
      <c r="E243" s="29"/>
      <c r="F243" s="26"/>
      <c r="G243" s="13"/>
      <c r="H243" s="20"/>
      <c r="I243" s="22"/>
      <c r="J243" s="22"/>
      <c r="K243" s="22"/>
      <c r="L243" s="22"/>
      <c r="M243" s="24"/>
      <c r="N243" s="22"/>
      <c r="O243" s="20"/>
      <c r="P243" s="12"/>
      <c r="Q243" s="12"/>
      <c r="R243" s="12"/>
      <c r="S243" s="12"/>
      <c r="T243" s="12"/>
      <c r="U243" s="12"/>
      <c r="V243" s="12"/>
      <c r="W243" s="12"/>
      <c r="X243" s="12"/>
      <c r="Y243" s="12"/>
      <c r="Z243" s="12"/>
      <c r="AA243" s="12"/>
      <c r="AB243" s="12"/>
      <c r="AC243" s="12"/>
      <c r="AD243" s="12"/>
      <c r="AE243" s="12"/>
      <c r="AF243" s="12"/>
      <c r="AG243" s="12"/>
      <c r="AH243" s="12"/>
      <c r="AI243" s="12"/>
      <c r="AJ243" s="12"/>
      <c r="AK243" s="12"/>
      <c r="AL243" s="12"/>
      <c r="AM243" s="12"/>
      <c r="AN243" s="12"/>
      <c r="AO243" s="12"/>
      <c r="AP243" s="12"/>
      <c r="AQ243" s="12"/>
      <c r="AR243" s="12"/>
      <c r="AS243" s="12"/>
      <c r="AT243" s="12"/>
      <c r="AU243" s="12"/>
      <c r="AV243" s="12"/>
      <c r="AW243" s="12"/>
      <c r="AX243" s="12"/>
      <c r="AY243" s="12"/>
      <c r="AZ243" s="12"/>
      <c r="BA243" s="12"/>
      <c r="BB243" s="12"/>
      <c r="BC243" s="12"/>
      <c r="BD243" s="12"/>
      <c r="BE243" s="12"/>
      <c r="BF243" s="12"/>
      <c r="BG243" s="12"/>
      <c r="BH243" s="12"/>
      <c r="BI243" s="12"/>
      <c r="BJ243" s="12"/>
      <c r="BK243" s="12"/>
      <c r="BL243" s="12"/>
      <c r="BM243" s="12"/>
      <c r="BN243" s="12"/>
      <c r="BO243" s="12"/>
      <c r="BP243" s="12"/>
      <c r="BQ243" s="12"/>
      <c r="BR243" s="12"/>
      <c r="BS243" s="12"/>
      <c r="BT243" s="12"/>
      <c r="BU243" s="12"/>
      <c r="BV243" s="12"/>
      <c r="BW243" s="12"/>
      <c r="BX243" s="12"/>
      <c r="BY243" s="12"/>
      <c r="BZ243" s="12"/>
      <c r="CA243" s="12"/>
      <c r="CB243" s="12"/>
      <c r="CC243" s="12"/>
    </row>
    <row r="244" spans="1:81" ht="15.75" x14ac:dyDescent="0.25">
      <c r="A244" s="20"/>
      <c r="B244" s="29"/>
      <c r="C244" s="29"/>
      <c r="D244" s="29"/>
      <c r="E244" s="29"/>
      <c r="F244" s="26"/>
      <c r="G244" s="13"/>
      <c r="H244" s="20"/>
      <c r="I244" s="22"/>
      <c r="J244" s="22"/>
      <c r="K244" s="22"/>
      <c r="L244" s="22"/>
      <c r="M244" s="24"/>
      <c r="N244" s="22"/>
      <c r="O244" s="20"/>
      <c r="P244" s="12"/>
      <c r="Q244" s="12"/>
      <c r="R244" s="12"/>
      <c r="S244" s="12"/>
      <c r="T244" s="12"/>
      <c r="U244" s="12"/>
      <c r="V244" s="12"/>
      <c r="W244" s="12"/>
      <c r="X244" s="12"/>
      <c r="Y244" s="12"/>
      <c r="Z244" s="12"/>
      <c r="AA244" s="12"/>
      <c r="AB244" s="12"/>
      <c r="AC244" s="12"/>
      <c r="AD244" s="12"/>
      <c r="AE244" s="12"/>
      <c r="AF244" s="12"/>
      <c r="AG244" s="12"/>
      <c r="AH244" s="12"/>
      <c r="AI244" s="12"/>
      <c r="AJ244" s="12"/>
      <c r="AK244" s="12"/>
      <c r="AL244" s="12"/>
      <c r="AM244" s="12"/>
      <c r="AN244" s="12"/>
      <c r="AO244" s="12"/>
      <c r="AP244" s="12"/>
      <c r="AQ244" s="12"/>
      <c r="AR244" s="12"/>
      <c r="AS244" s="12"/>
      <c r="AT244" s="12"/>
      <c r="AU244" s="12"/>
      <c r="AV244" s="12"/>
      <c r="AW244" s="12"/>
      <c r="AX244" s="12"/>
      <c r="AY244" s="12"/>
      <c r="AZ244" s="12"/>
      <c r="BA244" s="12"/>
      <c r="BB244" s="12"/>
      <c r="BC244" s="12"/>
      <c r="BD244" s="12"/>
      <c r="BE244" s="12"/>
      <c r="BF244" s="12"/>
      <c r="BG244" s="12"/>
      <c r="BH244" s="12"/>
      <c r="BI244" s="12"/>
      <c r="BJ244" s="12"/>
      <c r="BK244" s="12"/>
      <c r="BL244" s="12"/>
      <c r="BM244" s="12"/>
      <c r="BN244" s="12"/>
      <c r="BO244" s="12"/>
      <c r="BP244" s="12"/>
      <c r="BQ244" s="12"/>
      <c r="BR244" s="12"/>
      <c r="BS244" s="12"/>
      <c r="BT244" s="12"/>
      <c r="BU244" s="12"/>
      <c r="BV244" s="12"/>
      <c r="BW244" s="12"/>
      <c r="BX244" s="12"/>
      <c r="BY244" s="12"/>
      <c r="BZ244" s="12"/>
      <c r="CA244" s="12"/>
      <c r="CB244" s="12"/>
      <c r="CC244" s="12"/>
    </row>
    <row r="245" spans="1:81" ht="15.75" x14ac:dyDescent="0.25">
      <c r="A245" s="20"/>
      <c r="B245" s="29"/>
      <c r="C245" s="29"/>
      <c r="D245" s="29"/>
      <c r="E245" s="29"/>
      <c r="F245" s="26"/>
      <c r="G245" s="13"/>
      <c r="H245" s="20"/>
      <c r="I245" s="22"/>
      <c r="J245" s="22"/>
      <c r="K245" s="22"/>
      <c r="L245" s="22"/>
      <c r="M245" s="24"/>
      <c r="N245" s="22"/>
      <c r="O245" s="20"/>
      <c r="P245" s="12"/>
      <c r="Q245" s="12"/>
      <c r="R245" s="12"/>
      <c r="S245" s="12"/>
      <c r="T245" s="12"/>
      <c r="U245" s="12"/>
      <c r="V245" s="12"/>
      <c r="W245" s="12"/>
      <c r="X245" s="12"/>
      <c r="Y245" s="12"/>
      <c r="Z245" s="12"/>
      <c r="AA245" s="12"/>
      <c r="AB245" s="12"/>
      <c r="AC245" s="12"/>
      <c r="AD245" s="12"/>
      <c r="AE245" s="12"/>
      <c r="AF245" s="12"/>
      <c r="AG245" s="12"/>
      <c r="AH245" s="12"/>
      <c r="AI245" s="12"/>
      <c r="AJ245" s="12"/>
      <c r="AK245" s="12"/>
      <c r="AL245" s="12"/>
      <c r="AM245" s="12"/>
      <c r="AN245" s="12"/>
      <c r="AO245" s="12"/>
      <c r="AP245" s="12"/>
      <c r="AQ245" s="12"/>
      <c r="AR245" s="12"/>
      <c r="AS245" s="12"/>
      <c r="AT245" s="12"/>
      <c r="AU245" s="12"/>
      <c r="AV245" s="12"/>
      <c r="AW245" s="12"/>
      <c r="AX245" s="12"/>
      <c r="AY245" s="12"/>
      <c r="AZ245" s="12"/>
      <c r="BA245" s="12"/>
      <c r="BB245" s="12"/>
      <c r="BC245" s="12"/>
      <c r="BD245" s="12"/>
      <c r="BE245" s="12"/>
      <c r="BF245" s="12"/>
      <c r="BG245" s="12"/>
      <c r="BH245" s="12"/>
      <c r="BI245" s="12"/>
      <c r="BJ245" s="12"/>
      <c r="BK245" s="12"/>
      <c r="BL245" s="12"/>
      <c r="BM245" s="12"/>
      <c r="BN245" s="12"/>
      <c r="BO245" s="12"/>
      <c r="BP245" s="12"/>
      <c r="BQ245" s="12"/>
      <c r="BR245" s="12"/>
      <c r="BS245" s="12"/>
      <c r="BT245" s="12"/>
      <c r="BU245" s="12"/>
      <c r="BV245" s="12"/>
      <c r="BW245" s="12"/>
      <c r="BX245" s="12"/>
      <c r="BY245" s="12"/>
      <c r="BZ245" s="12"/>
      <c r="CA245" s="12"/>
      <c r="CB245" s="12"/>
      <c r="CC245" s="12"/>
    </row>
    <row r="246" spans="1:81" ht="15.75" x14ac:dyDescent="0.25">
      <c r="A246" s="20"/>
      <c r="B246" s="29"/>
      <c r="C246" s="29"/>
      <c r="D246" s="29"/>
      <c r="E246" s="29"/>
      <c r="F246" s="26"/>
      <c r="G246" s="13"/>
      <c r="H246" s="20"/>
      <c r="I246" s="22"/>
      <c r="J246" s="22"/>
      <c r="K246" s="22"/>
      <c r="L246" s="22"/>
      <c r="M246" s="24"/>
      <c r="N246" s="22"/>
      <c r="O246" s="20"/>
      <c r="P246" s="12"/>
      <c r="Q246" s="12"/>
      <c r="R246" s="12"/>
      <c r="S246" s="12"/>
      <c r="T246" s="12"/>
      <c r="U246" s="12"/>
      <c r="V246" s="12"/>
      <c r="W246" s="12"/>
      <c r="X246" s="12"/>
      <c r="Y246" s="12"/>
      <c r="Z246" s="12"/>
      <c r="AA246" s="12"/>
      <c r="AB246" s="12"/>
      <c r="AC246" s="12"/>
      <c r="AD246" s="12"/>
      <c r="AE246" s="12"/>
      <c r="AF246" s="12"/>
      <c r="AG246" s="12"/>
      <c r="AH246" s="12"/>
      <c r="AI246" s="12"/>
      <c r="AJ246" s="12"/>
      <c r="AK246" s="12"/>
      <c r="AL246" s="12"/>
      <c r="AM246" s="12"/>
      <c r="AN246" s="12"/>
      <c r="AO246" s="12"/>
      <c r="AP246" s="12"/>
      <c r="AQ246" s="12"/>
      <c r="AR246" s="12"/>
      <c r="AS246" s="12"/>
      <c r="AT246" s="12"/>
      <c r="AU246" s="12"/>
      <c r="AV246" s="12"/>
      <c r="AW246" s="12"/>
      <c r="AX246" s="12"/>
      <c r="AY246" s="12"/>
      <c r="AZ246" s="12"/>
      <c r="BA246" s="12"/>
      <c r="BB246" s="12"/>
      <c r="BC246" s="12"/>
      <c r="BD246" s="12"/>
      <c r="BE246" s="12"/>
      <c r="BF246" s="12"/>
      <c r="BG246" s="12"/>
      <c r="BH246" s="12"/>
      <c r="BI246" s="12"/>
      <c r="BJ246" s="12"/>
      <c r="BK246" s="12"/>
      <c r="BL246" s="12"/>
      <c r="BM246" s="12"/>
      <c r="BN246" s="12"/>
      <c r="BO246" s="12"/>
      <c r="BP246" s="12"/>
      <c r="BQ246" s="12"/>
      <c r="BR246" s="12"/>
      <c r="BS246" s="12"/>
      <c r="BT246" s="12"/>
      <c r="BU246" s="12"/>
      <c r="BV246" s="12"/>
      <c r="BW246" s="12"/>
      <c r="BX246" s="12"/>
      <c r="BY246" s="12"/>
      <c r="BZ246" s="12"/>
      <c r="CA246" s="12"/>
      <c r="CB246" s="12"/>
      <c r="CC246" s="12"/>
    </row>
    <row r="247" spans="1:81" ht="15.75" x14ac:dyDescent="0.25">
      <c r="A247" s="20"/>
      <c r="B247" s="29"/>
      <c r="C247" s="29"/>
      <c r="D247" s="29"/>
      <c r="E247" s="29"/>
      <c r="F247" s="26"/>
      <c r="G247" s="13"/>
      <c r="H247" s="20"/>
      <c r="I247" s="22"/>
      <c r="J247" s="22"/>
      <c r="K247" s="22"/>
      <c r="L247" s="22"/>
      <c r="M247" s="24"/>
      <c r="N247" s="22"/>
      <c r="O247" s="20"/>
      <c r="P247" s="12"/>
      <c r="Q247" s="12"/>
      <c r="R247" s="12"/>
      <c r="S247" s="12"/>
      <c r="T247" s="12"/>
      <c r="U247" s="12"/>
      <c r="V247" s="12"/>
      <c r="W247" s="12"/>
      <c r="X247" s="12"/>
      <c r="Y247" s="12"/>
      <c r="Z247" s="12"/>
      <c r="AA247" s="12"/>
      <c r="AB247" s="12"/>
      <c r="AC247" s="12"/>
      <c r="AD247" s="12"/>
      <c r="AE247" s="12"/>
      <c r="AF247" s="12"/>
      <c r="AG247" s="12"/>
      <c r="AH247" s="12"/>
      <c r="AI247" s="12"/>
      <c r="AJ247" s="12"/>
      <c r="AK247" s="12"/>
      <c r="AL247" s="12"/>
      <c r="AM247" s="12"/>
      <c r="AN247" s="12"/>
      <c r="AO247" s="12"/>
      <c r="AP247" s="12"/>
      <c r="AQ247" s="12"/>
      <c r="AR247" s="12"/>
      <c r="AS247" s="12"/>
      <c r="AT247" s="12"/>
      <c r="AU247" s="12"/>
      <c r="AV247" s="12"/>
      <c r="AW247" s="12"/>
      <c r="AX247" s="12"/>
      <c r="AY247" s="12"/>
      <c r="AZ247" s="12"/>
      <c r="BA247" s="12"/>
      <c r="BB247" s="12"/>
      <c r="BC247" s="12"/>
      <c r="BD247" s="12"/>
      <c r="BE247" s="12"/>
      <c r="BF247" s="12"/>
      <c r="BG247" s="12"/>
      <c r="BH247" s="12"/>
      <c r="BI247" s="12"/>
      <c r="BJ247" s="12"/>
      <c r="BK247" s="12"/>
      <c r="BL247" s="12"/>
      <c r="BM247" s="12"/>
      <c r="BN247" s="12"/>
      <c r="BO247" s="12"/>
      <c r="BP247" s="12"/>
      <c r="BQ247" s="12"/>
      <c r="BR247" s="12"/>
      <c r="BS247" s="12"/>
      <c r="BT247" s="12"/>
      <c r="BU247" s="12"/>
      <c r="BV247" s="12"/>
      <c r="BW247" s="12"/>
      <c r="BX247" s="12"/>
      <c r="BY247" s="12"/>
      <c r="BZ247" s="12"/>
      <c r="CA247" s="12"/>
      <c r="CB247" s="12"/>
      <c r="CC247" s="12"/>
    </row>
    <row r="248" spans="1:81" ht="15.75" x14ac:dyDescent="0.25">
      <c r="A248" s="20"/>
      <c r="B248" s="29"/>
      <c r="C248" s="29"/>
      <c r="D248" s="29"/>
      <c r="E248" s="29"/>
      <c r="F248" s="26"/>
      <c r="G248" s="13"/>
      <c r="H248" s="20"/>
      <c r="I248" s="22"/>
      <c r="J248" s="22"/>
      <c r="K248" s="22"/>
      <c r="L248" s="22"/>
      <c r="M248" s="24"/>
      <c r="N248" s="22"/>
      <c r="O248" s="20"/>
      <c r="P248" s="12"/>
      <c r="Q248" s="12"/>
      <c r="R248" s="12"/>
      <c r="S248" s="12"/>
      <c r="T248" s="12"/>
      <c r="U248" s="12"/>
      <c r="V248" s="12"/>
      <c r="W248" s="12"/>
      <c r="X248" s="12"/>
      <c r="Y248" s="12"/>
      <c r="Z248" s="12"/>
      <c r="AA248" s="12"/>
      <c r="AB248" s="12"/>
      <c r="AC248" s="12"/>
      <c r="AD248" s="12"/>
      <c r="AE248" s="12"/>
      <c r="AF248" s="12"/>
      <c r="AG248" s="12"/>
      <c r="AH248" s="12"/>
      <c r="AI248" s="12"/>
      <c r="AJ248" s="12"/>
      <c r="AK248" s="12"/>
      <c r="AL248" s="12"/>
      <c r="AM248" s="12"/>
      <c r="AN248" s="12"/>
      <c r="AO248" s="12"/>
      <c r="AP248" s="12"/>
      <c r="AQ248" s="12"/>
      <c r="AR248" s="12"/>
      <c r="AS248" s="12"/>
      <c r="AT248" s="12"/>
      <c r="AU248" s="12"/>
      <c r="AV248" s="12"/>
      <c r="AW248" s="12"/>
      <c r="AX248" s="12"/>
      <c r="AY248" s="12"/>
      <c r="AZ248" s="12"/>
      <c r="BA248" s="12"/>
      <c r="BB248" s="12"/>
      <c r="BC248" s="12"/>
      <c r="BD248" s="12"/>
      <c r="BE248" s="12"/>
      <c r="BF248" s="12"/>
      <c r="BG248" s="12"/>
      <c r="BH248" s="12"/>
      <c r="BI248" s="12"/>
      <c r="BJ248" s="12"/>
      <c r="BK248" s="12"/>
      <c r="BL248" s="12"/>
      <c r="BM248" s="12"/>
      <c r="BN248" s="12"/>
      <c r="BO248" s="12"/>
      <c r="BP248" s="12"/>
      <c r="BQ248" s="12"/>
      <c r="BR248" s="12"/>
      <c r="BS248" s="12"/>
      <c r="BT248" s="12"/>
      <c r="BU248" s="12"/>
      <c r="BV248" s="12"/>
      <c r="BW248" s="12"/>
      <c r="BX248" s="12"/>
      <c r="BY248" s="12"/>
      <c r="BZ248" s="12"/>
      <c r="CA248" s="12"/>
      <c r="CB248" s="12"/>
      <c r="CC248" s="12"/>
    </row>
    <row r="249" spans="1:81" ht="15.75" x14ac:dyDescent="0.25">
      <c r="A249" s="20"/>
      <c r="B249" s="29"/>
      <c r="C249" s="29"/>
      <c r="D249" s="29"/>
      <c r="E249" s="29"/>
      <c r="F249" s="26"/>
      <c r="G249" s="13"/>
      <c r="H249" s="20"/>
      <c r="I249" s="22"/>
      <c r="J249" s="22"/>
      <c r="K249" s="22"/>
      <c r="L249" s="22"/>
      <c r="M249" s="24"/>
      <c r="N249" s="22"/>
      <c r="O249" s="20"/>
      <c r="P249" s="12"/>
      <c r="Q249" s="12"/>
      <c r="R249" s="12"/>
      <c r="S249" s="12"/>
      <c r="T249" s="12"/>
      <c r="U249" s="12"/>
      <c r="V249" s="12"/>
      <c r="W249" s="12"/>
      <c r="X249" s="12"/>
      <c r="Y249" s="12"/>
      <c r="Z249" s="12"/>
      <c r="AA249" s="12"/>
      <c r="AB249" s="12"/>
      <c r="AC249" s="12"/>
      <c r="AD249" s="12"/>
      <c r="AE249" s="12"/>
      <c r="AF249" s="12"/>
      <c r="AG249" s="12"/>
      <c r="AH249" s="12"/>
      <c r="AI249" s="12"/>
      <c r="AJ249" s="12"/>
      <c r="AK249" s="12"/>
      <c r="AL249" s="12"/>
      <c r="AM249" s="12"/>
      <c r="AN249" s="12"/>
      <c r="AO249" s="12"/>
      <c r="AP249" s="12"/>
      <c r="AQ249" s="12"/>
      <c r="AR249" s="12"/>
      <c r="AS249" s="12"/>
      <c r="AT249" s="12"/>
      <c r="AU249" s="12"/>
      <c r="AV249" s="12"/>
      <c r="AW249" s="12"/>
      <c r="AX249" s="12"/>
      <c r="AY249" s="12"/>
      <c r="AZ249" s="12"/>
      <c r="BA249" s="12"/>
      <c r="BB249" s="12"/>
      <c r="BC249" s="12"/>
      <c r="BD249" s="12"/>
      <c r="BE249" s="12"/>
      <c r="BF249" s="12"/>
      <c r="BG249" s="12"/>
      <c r="BH249" s="12"/>
      <c r="BI249" s="12"/>
      <c r="BJ249" s="12"/>
      <c r="BK249" s="12"/>
      <c r="BL249" s="12"/>
      <c r="BM249" s="12"/>
      <c r="BN249" s="12"/>
      <c r="BO249" s="12"/>
      <c r="BP249" s="12"/>
      <c r="BQ249" s="12"/>
      <c r="BR249" s="12"/>
      <c r="BS249" s="12"/>
      <c r="BT249" s="12"/>
      <c r="BU249" s="12"/>
      <c r="BV249" s="12"/>
      <c r="BW249" s="12"/>
      <c r="BX249" s="12"/>
      <c r="BY249" s="12"/>
      <c r="BZ249" s="12"/>
      <c r="CA249" s="12"/>
      <c r="CB249" s="12"/>
      <c r="CC249" s="12"/>
    </row>
    <row r="250" spans="1:81" ht="15.75" x14ac:dyDescent="0.25">
      <c r="A250" s="20"/>
      <c r="B250" s="29"/>
      <c r="C250" s="29"/>
      <c r="D250" s="29"/>
      <c r="E250" s="29"/>
      <c r="F250" s="26"/>
      <c r="G250" s="13"/>
      <c r="H250" s="20"/>
      <c r="I250" s="22"/>
      <c r="J250" s="22"/>
      <c r="K250" s="22"/>
      <c r="L250" s="22"/>
      <c r="M250" s="24"/>
      <c r="N250" s="22"/>
      <c r="O250" s="20"/>
      <c r="P250" s="12"/>
      <c r="Q250" s="12"/>
      <c r="R250" s="12"/>
      <c r="S250" s="12"/>
      <c r="T250" s="12"/>
      <c r="U250" s="12"/>
      <c r="V250" s="12"/>
      <c r="W250" s="12"/>
      <c r="X250" s="12"/>
      <c r="Y250" s="12"/>
      <c r="Z250" s="12"/>
      <c r="AA250" s="12"/>
      <c r="AB250" s="12"/>
      <c r="AC250" s="12"/>
      <c r="AD250" s="12"/>
      <c r="AE250" s="12"/>
      <c r="AF250" s="12"/>
      <c r="AG250" s="12"/>
      <c r="AH250" s="12"/>
      <c r="AI250" s="12"/>
      <c r="AJ250" s="12"/>
      <c r="AK250" s="12"/>
      <c r="AL250" s="12"/>
      <c r="AM250" s="12"/>
      <c r="AN250" s="12"/>
      <c r="AO250" s="12"/>
      <c r="AP250" s="12"/>
      <c r="AQ250" s="12"/>
      <c r="AR250" s="12"/>
      <c r="AS250" s="12"/>
      <c r="AT250" s="12"/>
      <c r="AU250" s="12"/>
      <c r="AV250" s="12"/>
      <c r="AW250" s="12"/>
      <c r="AX250" s="12"/>
      <c r="AY250" s="12"/>
      <c r="AZ250" s="12"/>
      <c r="BA250" s="12"/>
      <c r="BB250" s="12"/>
      <c r="BC250" s="12"/>
      <c r="BD250" s="12"/>
      <c r="BE250" s="12"/>
      <c r="BF250" s="12"/>
      <c r="BG250" s="12"/>
      <c r="BH250" s="12"/>
      <c r="BI250" s="12"/>
      <c r="BJ250" s="12"/>
      <c r="BK250" s="12"/>
      <c r="BL250" s="12"/>
      <c r="BM250" s="12"/>
      <c r="BN250" s="12"/>
      <c r="BO250" s="12"/>
      <c r="BP250" s="12"/>
      <c r="BQ250" s="12"/>
      <c r="BR250" s="12"/>
      <c r="BS250" s="12"/>
      <c r="BT250" s="12"/>
      <c r="BU250" s="12"/>
      <c r="BV250" s="12"/>
      <c r="BW250" s="12"/>
      <c r="BX250" s="12"/>
      <c r="BY250" s="12"/>
      <c r="BZ250" s="12"/>
      <c r="CA250" s="12"/>
      <c r="CB250" s="12"/>
      <c r="CC250" s="12"/>
    </row>
    <row r="251" spans="1:81" ht="15.75" x14ac:dyDescent="0.25">
      <c r="A251" s="20"/>
      <c r="B251" s="29"/>
      <c r="C251" s="29"/>
      <c r="D251" s="29"/>
      <c r="E251" s="29"/>
      <c r="F251" s="26"/>
      <c r="G251" s="13"/>
      <c r="H251" s="20"/>
      <c r="I251" s="22"/>
      <c r="J251" s="22"/>
      <c r="K251" s="22"/>
      <c r="L251" s="22"/>
      <c r="M251" s="24"/>
      <c r="N251" s="22"/>
      <c r="O251" s="20"/>
      <c r="P251" s="12"/>
      <c r="Q251" s="12"/>
      <c r="R251" s="12"/>
      <c r="S251" s="12"/>
      <c r="T251" s="12"/>
      <c r="U251" s="12"/>
      <c r="V251" s="12"/>
      <c r="W251" s="12"/>
      <c r="X251" s="12"/>
      <c r="Y251" s="12"/>
      <c r="Z251" s="12"/>
      <c r="AA251" s="12"/>
      <c r="AB251" s="12"/>
      <c r="AC251" s="12"/>
      <c r="AD251" s="12"/>
      <c r="AE251" s="12"/>
      <c r="AF251" s="12"/>
      <c r="AG251" s="12"/>
      <c r="AH251" s="12"/>
      <c r="AI251" s="12"/>
      <c r="AJ251" s="12"/>
      <c r="AK251" s="12"/>
      <c r="AL251" s="12"/>
      <c r="AM251" s="12"/>
      <c r="AN251" s="12"/>
      <c r="AO251" s="12"/>
      <c r="AP251" s="12"/>
      <c r="AQ251" s="12"/>
      <c r="AR251" s="12"/>
      <c r="AS251" s="12"/>
      <c r="AT251" s="12"/>
      <c r="AU251" s="12"/>
      <c r="AV251" s="12"/>
      <c r="AW251" s="12"/>
      <c r="AX251" s="12"/>
      <c r="AY251" s="12"/>
      <c r="AZ251" s="12"/>
      <c r="BA251" s="12"/>
      <c r="BB251" s="12"/>
      <c r="BC251" s="12"/>
      <c r="BD251" s="12"/>
      <c r="BE251" s="12"/>
      <c r="BF251" s="12"/>
      <c r="BG251" s="12"/>
      <c r="BH251" s="12"/>
      <c r="BI251" s="12"/>
      <c r="BJ251" s="12"/>
      <c r="BK251" s="12"/>
      <c r="BL251" s="12"/>
      <c r="BM251" s="12"/>
      <c r="BN251" s="12"/>
      <c r="BO251" s="12"/>
      <c r="BP251" s="12"/>
      <c r="BQ251" s="12"/>
      <c r="BR251" s="12"/>
      <c r="BS251" s="12"/>
      <c r="BT251" s="12"/>
      <c r="BU251" s="12"/>
      <c r="BV251" s="12"/>
      <c r="BW251" s="12"/>
      <c r="BX251" s="12"/>
      <c r="BY251" s="12"/>
      <c r="BZ251" s="12"/>
      <c r="CA251" s="12"/>
      <c r="CB251" s="12"/>
      <c r="CC251" s="12"/>
    </row>
    <row r="252" spans="1:81" ht="15.75" x14ac:dyDescent="0.25">
      <c r="A252" s="20"/>
      <c r="B252" s="29"/>
      <c r="C252" s="29"/>
      <c r="D252" s="29"/>
      <c r="E252" s="29"/>
      <c r="F252" s="26"/>
      <c r="G252" s="13"/>
      <c r="H252" s="20"/>
      <c r="I252" s="22"/>
      <c r="J252" s="22"/>
      <c r="K252" s="22"/>
      <c r="L252" s="22"/>
      <c r="M252" s="24"/>
      <c r="N252" s="22"/>
      <c r="O252" s="20"/>
      <c r="P252" s="12"/>
      <c r="Q252" s="12"/>
      <c r="R252" s="12"/>
      <c r="S252" s="12"/>
      <c r="T252" s="12"/>
      <c r="U252" s="12"/>
      <c r="V252" s="12"/>
      <c r="W252" s="12"/>
      <c r="X252" s="12"/>
      <c r="Y252" s="12"/>
      <c r="Z252" s="12"/>
      <c r="AA252" s="12"/>
      <c r="AB252" s="12"/>
      <c r="AC252" s="12"/>
      <c r="AD252" s="12"/>
      <c r="AE252" s="12"/>
      <c r="AF252" s="12"/>
      <c r="AG252" s="12"/>
      <c r="AH252" s="12"/>
      <c r="AI252" s="12"/>
      <c r="AJ252" s="12"/>
      <c r="AK252" s="12"/>
      <c r="AL252" s="12"/>
      <c r="AM252" s="12"/>
      <c r="AN252" s="12"/>
      <c r="AO252" s="12"/>
      <c r="AP252" s="12"/>
      <c r="AQ252" s="12"/>
      <c r="AR252" s="12"/>
      <c r="AS252" s="12"/>
      <c r="AT252" s="12"/>
      <c r="AU252" s="12"/>
      <c r="AV252" s="12"/>
      <c r="AW252" s="12"/>
      <c r="AX252" s="12"/>
      <c r="AY252" s="12"/>
      <c r="AZ252" s="12"/>
      <c r="BA252" s="12"/>
      <c r="BB252" s="12"/>
      <c r="BC252" s="12"/>
      <c r="BD252" s="12"/>
      <c r="BE252" s="12"/>
      <c r="BF252" s="12"/>
      <c r="BG252" s="12"/>
      <c r="BH252" s="12"/>
      <c r="BI252" s="12"/>
      <c r="BJ252" s="12"/>
      <c r="BK252" s="12"/>
      <c r="BL252" s="12"/>
      <c r="BM252" s="12"/>
      <c r="BN252" s="12"/>
      <c r="BO252" s="12"/>
      <c r="BP252" s="12"/>
      <c r="BQ252" s="12"/>
      <c r="BR252" s="12"/>
      <c r="BS252" s="12"/>
      <c r="BT252" s="12"/>
      <c r="BU252" s="12"/>
      <c r="BV252" s="12"/>
      <c r="BW252" s="12"/>
      <c r="BX252" s="12"/>
      <c r="BY252" s="12"/>
      <c r="BZ252" s="12"/>
      <c r="CA252" s="12"/>
      <c r="CB252" s="12"/>
      <c r="CC252" s="12"/>
    </row>
    <row r="253" spans="1:81" ht="15.75" x14ac:dyDescent="0.25">
      <c r="A253" s="20"/>
      <c r="B253" s="29"/>
      <c r="C253" s="29"/>
      <c r="D253" s="29"/>
      <c r="E253" s="29"/>
      <c r="F253" s="26"/>
      <c r="G253" s="13"/>
      <c r="H253" s="20"/>
      <c r="I253" s="22"/>
      <c r="J253" s="22"/>
      <c r="K253" s="22"/>
      <c r="L253" s="22"/>
      <c r="M253" s="24"/>
      <c r="N253" s="22"/>
      <c r="O253" s="20"/>
      <c r="P253" s="12"/>
      <c r="Q253" s="12"/>
      <c r="R253" s="12"/>
      <c r="S253" s="12"/>
      <c r="T253" s="12"/>
      <c r="U253" s="12"/>
      <c r="V253" s="12"/>
      <c r="W253" s="12"/>
      <c r="X253" s="12"/>
      <c r="Y253" s="12"/>
      <c r="Z253" s="12"/>
      <c r="AA253" s="12"/>
      <c r="AB253" s="12"/>
      <c r="AC253" s="12"/>
      <c r="AD253" s="12"/>
      <c r="AE253" s="12"/>
      <c r="AF253" s="12"/>
      <c r="AG253" s="12"/>
      <c r="AH253" s="12"/>
      <c r="AI253" s="12"/>
      <c r="AJ253" s="12"/>
      <c r="AK253" s="12"/>
      <c r="AL253" s="12"/>
      <c r="AM253" s="12"/>
      <c r="AN253" s="12"/>
      <c r="AO253" s="12"/>
      <c r="AP253" s="12"/>
      <c r="AQ253" s="12"/>
      <c r="AR253" s="12"/>
      <c r="AS253" s="12"/>
      <c r="AT253" s="12"/>
      <c r="AU253" s="12"/>
      <c r="AV253" s="12"/>
      <c r="AW253" s="12"/>
      <c r="AX253" s="12"/>
      <c r="AY253" s="12"/>
      <c r="AZ253" s="12"/>
      <c r="BA253" s="12"/>
      <c r="BB253" s="12"/>
      <c r="BC253" s="12"/>
      <c r="BD253" s="12"/>
      <c r="BE253" s="12"/>
      <c r="BF253" s="12"/>
      <c r="BG253" s="12"/>
      <c r="BH253" s="12"/>
      <c r="BI253" s="12"/>
      <c r="BJ253" s="12"/>
      <c r="BK253" s="12"/>
      <c r="BL253" s="12"/>
      <c r="BM253" s="12"/>
      <c r="BN253" s="12"/>
      <c r="BO253" s="12"/>
      <c r="BP253" s="12"/>
      <c r="BQ253" s="12"/>
      <c r="BR253" s="12"/>
      <c r="BS253" s="12"/>
      <c r="BT253" s="12"/>
      <c r="BU253" s="12"/>
      <c r="BV253" s="12"/>
      <c r="BW253" s="12"/>
      <c r="BX253" s="12"/>
      <c r="BY253" s="12"/>
      <c r="BZ253" s="12"/>
      <c r="CA253" s="12"/>
      <c r="CB253" s="12"/>
      <c r="CC253" s="12"/>
    </row>
    <row r="254" spans="1:81" ht="15.75" x14ac:dyDescent="0.25">
      <c r="A254" s="20"/>
      <c r="B254" s="29"/>
      <c r="C254" s="29"/>
      <c r="D254" s="29"/>
      <c r="E254" s="29"/>
      <c r="F254" s="26"/>
      <c r="G254" s="13"/>
      <c r="H254" s="20"/>
      <c r="I254" s="22"/>
      <c r="J254" s="22"/>
      <c r="K254" s="22"/>
      <c r="L254" s="22"/>
      <c r="M254" s="24"/>
      <c r="N254" s="22"/>
      <c r="O254" s="20"/>
      <c r="P254" s="12"/>
      <c r="Q254" s="12"/>
      <c r="R254" s="12"/>
      <c r="S254" s="12"/>
      <c r="T254" s="12"/>
      <c r="U254" s="12"/>
      <c r="V254" s="12"/>
      <c r="W254" s="12"/>
      <c r="X254" s="12"/>
      <c r="Y254" s="12"/>
      <c r="Z254" s="12"/>
      <c r="AA254" s="12"/>
      <c r="AB254" s="12"/>
      <c r="AC254" s="12"/>
      <c r="AD254" s="12"/>
      <c r="AE254" s="12"/>
      <c r="AF254" s="12"/>
      <c r="AG254" s="12"/>
      <c r="AH254" s="12"/>
      <c r="AI254" s="12"/>
      <c r="AJ254" s="12"/>
      <c r="AK254" s="12"/>
      <c r="AL254" s="12"/>
      <c r="AM254" s="12"/>
      <c r="AN254" s="12"/>
      <c r="AO254" s="12"/>
      <c r="AP254" s="12"/>
      <c r="AQ254" s="12"/>
      <c r="AR254" s="12"/>
      <c r="AS254" s="12"/>
      <c r="AT254" s="12"/>
      <c r="AU254" s="12"/>
      <c r="AV254" s="12"/>
      <c r="AW254" s="12"/>
      <c r="AX254" s="12"/>
      <c r="AY254" s="12"/>
      <c r="AZ254" s="12"/>
      <c r="BA254" s="12"/>
      <c r="BB254" s="12"/>
      <c r="BC254" s="12"/>
      <c r="BD254" s="12"/>
      <c r="BE254" s="12"/>
      <c r="BF254" s="12"/>
      <c r="BG254" s="12"/>
      <c r="BH254" s="12"/>
      <c r="BI254" s="12"/>
      <c r="BJ254" s="12"/>
      <c r="BK254" s="12"/>
      <c r="BL254" s="12"/>
      <c r="BM254" s="12"/>
      <c r="BN254" s="12"/>
      <c r="BO254" s="12"/>
      <c r="BP254" s="12"/>
      <c r="BQ254" s="12"/>
      <c r="BR254" s="12"/>
      <c r="BS254" s="12"/>
      <c r="BT254" s="12"/>
      <c r="BU254" s="12"/>
      <c r="BV254" s="12"/>
      <c r="BW254" s="12"/>
      <c r="BX254" s="12"/>
      <c r="BY254" s="12"/>
      <c r="BZ254" s="12"/>
      <c r="CA254" s="12"/>
      <c r="CB254" s="12"/>
      <c r="CC254" s="12"/>
    </row>
    <row r="255" spans="1:81" ht="15.75" x14ac:dyDescent="0.25">
      <c r="A255" s="20"/>
      <c r="B255" s="29"/>
      <c r="C255" s="29"/>
      <c r="D255" s="29"/>
      <c r="E255" s="29"/>
      <c r="F255" s="26"/>
      <c r="G255" s="13"/>
      <c r="H255" s="20"/>
      <c r="I255" s="22"/>
      <c r="J255" s="22"/>
      <c r="K255" s="22"/>
      <c r="L255" s="22"/>
      <c r="M255" s="24"/>
      <c r="N255" s="22"/>
      <c r="O255" s="20"/>
      <c r="P255" s="12"/>
      <c r="Q255" s="12"/>
      <c r="R255" s="12"/>
      <c r="S255" s="12"/>
      <c r="T255" s="12"/>
      <c r="U255" s="12"/>
      <c r="V255" s="12"/>
      <c r="W255" s="12"/>
      <c r="X255" s="12"/>
      <c r="Y255" s="12"/>
      <c r="Z255" s="12"/>
      <c r="AA255" s="12"/>
      <c r="AB255" s="12"/>
      <c r="AC255" s="12"/>
      <c r="AD255" s="12"/>
      <c r="AE255" s="12"/>
      <c r="AF255" s="12"/>
      <c r="AG255" s="12"/>
      <c r="AH255" s="12"/>
      <c r="AI255" s="12"/>
      <c r="AJ255" s="12"/>
      <c r="AK255" s="12"/>
      <c r="AL255" s="12"/>
      <c r="AM255" s="12"/>
      <c r="AN255" s="12"/>
      <c r="AO255" s="12"/>
      <c r="AP255" s="12"/>
      <c r="AQ255" s="12"/>
      <c r="AR255" s="12"/>
      <c r="AS255" s="12"/>
      <c r="AT255" s="12"/>
      <c r="AU255" s="12"/>
      <c r="AV255" s="12"/>
      <c r="AW255" s="12"/>
      <c r="AX255" s="12"/>
      <c r="AY255" s="12"/>
      <c r="AZ255" s="12"/>
      <c r="BA255" s="12"/>
      <c r="BB255" s="12"/>
      <c r="BC255" s="12"/>
      <c r="BD255" s="12"/>
      <c r="BE255" s="12"/>
      <c r="BF255" s="12"/>
      <c r="BG255" s="12"/>
      <c r="BH255" s="12"/>
      <c r="BI255" s="12"/>
      <c r="BJ255" s="12"/>
      <c r="BK255" s="12"/>
      <c r="BL255" s="12"/>
      <c r="BM255" s="12"/>
      <c r="BN255" s="12"/>
      <c r="BO255" s="12"/>
      <c r="BP255" s="12"/>
      <c r="BQ255" s="12"/>
      <c r="BR255" s="12"/>
      <c r="BS255" s="12"/>
      <c r="BT255" s="12"/>
      <c r="BU255" s="12"/>
      <c r="BV255" s="12"/>
      <c r="BW255" s="12"/>
      <c r="BX255" s="12"/>
      <c r="BY255" s="12"/>
      <c r="BZ255" s="12"/>
      <c r="CA255" s="12"/>
      <c r="CB255" s="12"/>
      <c r="CC255" s="12"/>
    </row>
    <row r="256" spans="1:81" ht="15.75" x14ac:dyDescent="0.25">
      <c r="A256" s="20"/>
      <c r="B256" s="29"/>
      <c r="C256" s="29"/>
      <c r="D256" s="29"/>
      <c r="E256" s="29"/>
      <c r="F256" s="26"/>
      <c r="G256" s="13"/>
      <c r="H256" s="20"/>
      <c r="I256" s="22"/>
      <c r="J256" s="22"/>
      <c r="K256" s="22"/>
      <c r="L256" s="22"/>
      <c r="M256" s="24"/>
      <c r="N256" s="22"/>
      <c r="O256" s="20"/>
      <c r="P256" s="12"/>
      <c r="Q256" s="12"/>
      <c r="R256" s="12"/>
      <c r="S256" s="12"/>
      <c r="T256" s="12"/>
      <c r="U256" s="12"/>
      <c r="V256" s="12"/>
      <c r="W256" s="12"/>
      <c r="X256" s="12"/>
      <c r="Y256" s="12"/>
      <c r="Z256" s="12"/>
      <c r="AA256" s="12"/>
      <c r="AB256" s="12"/>
      <c r="AC256" s="12"/>
      <c r="AD256" s="12"/>
      <c r="AE256" s="12"/>
      <c r="AF256" s="12"/>
      <c r="AG256" s="12"/>
      <c r="AH256" s="12"/>
      <c r="AI256" s="12"/>
      <c r="AJ256" s="12"/>
      <c r="AK256" s="12"/>
      <c r="AL256" s="12"/>
      <c r="AM256" s="12"/>
      <c r="AN256" s="12"/>
      <c r="AO256" s="12"/>
      <c r="AP256" s="12"/>
      <c r="AQ256" s="12"/>
      <c r="AR256" s="12"/>
      <c r="AS256" s="12"/>
      <c r="AT256" s="12"/>
      <c r="AU256" s="12"/>
      <c r="AV256" s="12"/>
      <c r="AW256" s="12"/>
      <c r="AX256" s="12"/>
      <c r="AY256" s="12"/>
      <c r="AZ256" s="12"/>
      <c r="BA256" s="12"/>
      <c r="BB256" s="12"/>
      <c r="BC256" s="12"/>
      <c r="BD256" s="12"/>
      <c r="BE256" s="12"/>
      <c r="BF256" s="12"/>
      <c r="BG256" s="12"/>
      <c r="BH256" s="12"/>
      <c r="BI256" s="12"/>
      <c r="BJ256" s="12"/>
      <c r="BK256" s="12"/>
      <c r="BL256" s="12"/>
      <c r="BM256" s="12"/>
      <c r="BN256" s="12"/>
      <c r="BO256" s="12"/>
      <c r="BP256" s="12"/>
      <c r="BQ256" s="12"/>
      <c r="BR256" s="12"/>
      <c r="BS256" s="12"/>
      <c r="BT256" s="12"/>
      <c r="BU256" s="12"/>
      <c r="BV256" s="12"/>
      <c r="BW256" s="12"/>
      <c r="BX256" s="12"/>
      <c r="BY256" s="12"/>
      <c r="BZ256" s="12"/>
      <c r="CA256" s="12"/>
      <c r="CB256" s="12"/>
      <c r="CC256" s="12"/>
    </row>
    <row r="257" spans="1:81" ht="15.75" x14ac:dyDescent="0.25">
      <c r="A257" s="20"/>
      <c r="B257" s="29"/>
      <c r="C257" s="29"/>
      <c r="D257" s="29"/>
      <c r="E257" s="29"/>
      <c r="F257" s="26"/>
      <c r="G257" s="13"/>
      <c r="H257" s="20"/>
      <c r="I257" s="22"/>
      <c r="J257" s="22"/>
      <c r="K257" s="22"/>
      <c r="L257" s="22"/>
      <c r="M257" s="24"/>
      <c r="N257" s="22"/>
      <c r="O257" s="20"/>
      <c r="P257" s="12"/>
      <c r="Q257" s="12"/>
      <c r="R257" s="12"/>
      <c r="S257" s="12"/>
      <c r="T257" s="12"/>
      <c r="U257" s="12"/>
      <c r="V257" s="12"/>
      <c r="W257" s="12"/>
      <c r="X257" s="12"/>
      <c r="Y257" s="12"/>
      <c r="Z257" s="12"/>
      <c r="AA257" s="12"/>
      <c r="AB257" s="12"/>
      <c r="AC257" s="12"/>
      <c r="AD257" s="12"/>
      <c r="AE257" s="12"/>
      <c r="AF257" s="12"/>
      <c r="AG257" s="12"/>
      <c r="AH257" s="12"/>
      <c r="AI257" s="12"/>
      <c r="AJ257" s="12"/>
      <c r="AK257" s="12"/>
      <c r="AL257" s="12"/>
      <c r="AM257" s="12"/>
      <c r="AN257" s="12"/>
      <c r="AO257" s="12"/>
      <c r="AP257" s="12"/>
      <c r="AQ257" s="12"/>
      <c r="AR257" s="12"/>
      <c r="AS257" s="12"/>
      <c r="AT257" s="12"/>
      <c r="AU257" s="12"/>
      <c r="AV257" s="12"/>
      <c r="AW257" s="12"/>
      <c r="AX257" s="12"/>
      <c r="AY257" s="12"/>
      <c r="AZ257" s="12"/>
      <c r="BA257" s="12"/>
      <c r="BB257" s="12"/>
      <c r="BC257" s="12"/>
      <c r="BD257" s="12"/>
      <c r="BE257" s="12"/>
      <c r="BF257" s="12"/>
      <c r="BG257" s="12"/>
      <c r="BH257" s="12"/>
      <c r="BI257" s="12"/>
      <c r="BJ257" s="12"/>
      <c r="BK257" s="12"/>
      <c r="BL257" s="12"/>
      <c r="BM257" s="12"/>
      <c r="BN257" s="12"/>
      <c r="BO257" s="12"/>
      <c r="BP257" s="12"/>
      <c r="BQ257" s="12"/>
      <c r="BR257" s="12"/>
      <c r="BS257" s="12"/>
      <c r="BT257" s="12"/>
      <c r="BU257" s="12"/>
      <c r="BV257" s="12"/>
      <c r="BW257" s="12"/>
      <c r="BX257" s="12"/>
      <c r="BY257" s="12"/>
      <c r="BZ257" s="12"/>
      <c r="CA257" s="12"/>
      <c r="CB257" s="12"/>
      <c r="CC257" s="12"/>
    </row>
    <row r="258" spans="1:81" ht="15.75" x14ac:dyDescent="0.25">
      <c r="A258" s="20"/>
      <c r="B258" s="29"/>
      <c r="C258" s="29"/>
      <c r="D258" s="29"/>
      <c r="E258" s="29"/>
      <c r="F258" s="26"/>
      <c r="G258" s="13"/>
      <c r="H258" s="20"/>
      <c r="I258" s="22"/>
      <c r="J258" s="22"/>
      <c r="K258" s="22"/>
      <c r="L258" s="22"/>
      <c r="M258" s="24"/>
      <c r="N258" s="22"/>
      <c r="O258" s="20"/>
      <c r="P258" s="12"/>
      <c r="Q258" s="12"/>
      <c r="R258" s="12"/>
      <c r="S258" s="12"/>
      <c r="T258" s="12"/>
      <c r="U258" s="12"/>
      <c r="V258" s="12"/>
      <c r="W258" s="12"/>
      <c r="X258" s="12"/>
      <c r="Y258" s="12"/>
      <c r="Z258" s="12"/>
      <c r="AA258" s="12"/>
      <c r="AB258" s="12"/>
      <c r="AC258" s="12"/>
      <c r="AD258" s="12"/>
      <c r="AE258" s="12"/>
      <c r="AF258" s="12"/>
      <c r="AG258" s="12"/>
      <c r="AH258" s="12"/>
      <c r="AI258" s="12"/>
      <c r="AJ258" s="12"/>
      <c r="AK258" s="12"/>
      <c r="AL258" s="12"/>
      <c r="AM258" s="12"/>
      <c r="AN258" s="12"/>
      <c r="AO258" s="12"/>
      <c r="AP258" s="12"/>
      <c r="AQ258" s="12"/>
      <c r="AR258" s="12"/>
      <c r="AS258" s="12"/>
      <c r="AT258" s="12"/>
      <c r="AU258" s="12"/>
      <c r="AV258" s="12"/>
      <c r="AW258" s="12"/>
      <c r="AX258" s="12"/>
      <c r="AY258" s="12"/>
      <c r="AZ258" s="12"/>
      <c r="BA258" s="12"/>
      <c r="BB258" s="12"/>
      <c r="BC258" s="12"/>
      <c r="BD258" s="12"/>
      <c r="BE258" s="12"/>
      <c r="BF258" s="12"/>
      <c r="BG258" s="12"/>
      <c r="BH258" s="12"/>
      <c r="BI258" s="12"/>
      <c r="BJ258" s="12"/>
      <c r="BK258" s="12"/>
      <c r="BL258" s="12"/>
      <c r="BM258" s="12"/>
      <c r="BN258" s="12"/>
      <c r="BO258" s="12"/>
      <c r="BP258" s="12"/>
      <c r="BQ258" s="12"/>
      <c r="BR258" s="12"/>
      <c r="BS258" s="12"/>
      <c r="BT258" s="12"/>
      <c r="BU258" s="12"/>
      <c r="BV258" s="12"/>
      <c r="BW258" s="12"/>
      <c r="BX258" s="12"/>
      <c r="BY258" s="12"/>
      <c r="BZ258" s="12"/>
      <c r="CA258" s="12"/>
      <c r="CB258" s="12"/>
      <c r="CC258" s="12"/>
    </row>
    <row r="259" spans="1:81" ht="15.75" x14ac:dyDescent="0.25">
      <c r="A259" s="20"/>
      <c r="B259" s="29"/>
      <c r="C259" s="29"/>
      <c r="D259" s="29"/>
      <c r="E259" s="29"/>
      <c r="F259" s="26"/>
      <c r="G259" s="13"/>
      <c r="H259" s="20"/>
      <c r="I259" s="22"/>
      <c r="J259" s="22"/>
      <c r="K259" s="22"/>
      <c r="L259" s="22"/>
      <c r="M259" s="24"/>
      <c r="N259" s="22"/>
      <c r="O259" s="20"/>
      <c r="P259" s="12"/>
      <c r="Q259" s="12"/>
      <c r="R259" s="12"/>
      <c r="S259" s="12"/>
      <c r="T259" s="12"/>
      <c r="U259" s="12"/>
      <c r="V259" s="12"/>
      <c r="W259" s="12"/>
      <c r="X259" s="12"/>
      <c r="Y259" s="12"/>
      <c r="Z259" s="12"/>
      <c r="AA259" s="12"/>
      <c r="AB259" s="12"/>
      <c r="AC259" s="12"/>
      <c r="AD259" s="12"/>
      <c r="AE259" s="12"/>
      <c r="AF259" s="12"/>
      <c r="AG259" s="12"/>
      <c r="AH259" s="12"/>
      <c r="AI259" s="12"/>
      <c r="AJ259" s="12"/>
      <c r="AK259" s="12"/>
      <c r="AL259" s="12"/>
      <c r="AM259" s="12"/>
      <c r="AN259" s="12"/>
      <c r="AO259" s="12"/>
      <c r="AP259" s="12"/>
      <c r="AQ259" s="12"/>
      <c r="AR259" s="12"/>
      <c r="AS259" s="12"/>
      <c r="AT259" s="12"/>
      <c r="AU259" s="12"/>
      <c r="AV259" s="12"/>
      <c r="AW259" s="12"/>
      <c r="AX259" s="12"/>
      <c r="AY259" s="12"/>
      <c r="AZ259" s="12"/>
      <c r="BA259" s="12"/>
      <c r="BB259" s="12"/>
      <c r="BC259" s="12"/>
      <c r="BD259" s="12"/>
      <c r="BE259" s="12"/>
      <c r="BF259" s="12"/>
      <c r="BG259" s="12"/>
      <c r="BH259" s="12"/>
      <c r="BI259" s="12"/>
      <c r="BJ259" s="12"/>
      <c r="BK259" s="12"/>
      <c r="BL259" s="12"/>
      <c r="BM259" s="12"/>
      <c r="BN259" s="12"/>
      <c r="BO259" s="12"/>
      <c r="BP259" s="12"/>
      <c r="BQ259" s="12"/>
      <c r="BR259" s="12"/>
      <c r="BS259" s="12"/>
      <c r="BT259" s="12"/>
      <c r="BU259" s="12"/>
      <c r="BV259" s="12"/>
      <c r="BW259" s="12"/>
      <c r="BX259" s="12"/>
      <c r="BY259" s="12"/>
      <c r="BZ259" s="12"/>
      <c r="CA259" s="12"/>
      <c r="CB259" s="12"/>
      <c r="CC259" s="12"/>
    </row>
    <row r="260" spans="1:81" ht="15.75" x14ac:dyDescent="0.25">
      <c r="A260" s="20"/>
      <c r="B260" s="29"/>
      <c r="C260" s="29"/>
      <c r="D260" s="29"/>
      <c r="E260" s="29"/>
      <c r="F260" s="26"/>
      <c r="G260" s="13"/>
      <c r="H260" s="20"/>
      <c r="I260" s="22"/>
      <c r="J260" s="22"/>
      <c r="K260" s="22"/>
      <c r="L260" s="22"/>
      <c r="M260" s="24"/>
      <c r="N260" s="22"/>
      <c r="O260" s="20"/>
      <c r="P260" s="12"/>
      <c r="Q260" s="12"/>
      <c r="R260" s="12"/>
      <c r="S260" s="12"/>
      <c r="T260" s="12"/>
      <c r="U260" s="12"/>
      <c r="V260" s="12"/>
      <c r="W260" s="12"/>
      <c r="X260" s="12"/>
      <c r="Y260" s="12"/>
      <c r="Z260" s="12"/>
      <c r="AA260" s="12"/>
      <c r="AB260" s="12"/>
      <c r="AC260" s="12"/>
      <c r="AD260" s="12"/>
      <c r="AE260" s="12"/>
      <c r="AF260" s="12"/>
      <c r="AG260" s="12"/>
      <c r="AH260" s="12"/>
      <c r="AI260" s="12"/>
      <c r="AJ260" s="12"/>
      <c r="AK260" s="12"/>
      <c r="AL260" s="12"/>
      <c r="AM260" s="12"/>
      <c r="AN260" s="12"/>
      <c r="AO260" s="12"/>
      <c r="AP260" s="12"/>
      <c r="AQ260" s="12"/>
      <c r="AR260" s="12"/>
      <c r="AS260" s="12"/>
      <c r="AT260" s="12"/>
      <c r="AU260" s="12"/>
      <c r="AV260" s="12"/>
      <c r="AW260" s="12"/>
      <c r="AX260" s="12"/>
      <c r="AY260" s="12"/>
      <c r="AZ260" s="12"/>
      <c r="BA260" s="12"/>
      <c r="BB260" s="12"/>
      <c r="BC260" s="12"/>
      <c r="BD260" s="12"/>
      <c r="BE260" s="12"/>
      <c r="BF260" s="12"/>
      <c r="BG260" s="12"/>
      <c r="BH260" s="12"/>
      <c r="BI260" s="12"/>
      <c r="BJ260" s="12"/>
      <c r="BK260" s="12"/>
      <c r="BL260" s="12"/>
      <c r="BM260" s="12"/>
      <c r="BN260" s="12"/>
      <c r="BO260" s="12"/>
      <c r="BP260" s="12"/>
      <c r="BQ260" s="12"/>
      <c r="BR260" s="12"/>
      <c r="BS260" s="12"/>
      <c r="BT260" s="12"/>
      <c r="BU260" s="12"/>
      <c r="BV260" s="12"/>
      <c r="BW260" s="12"/>
      <c r="BX260" s="12"/>
      <c r="BY260" s="12"/>
      <c r="BZ260" s="12"/>
      <c r="CA260" s="12"/>
      <c r="CB260" s="12"/>
      <c r="CC260" s="12"/>
    </row>
    <row r="261" spans="1:81" ht="15.75" x14ac:dyDescent="0.25">
      <c r="A261" s="20"/>
      <c r="B261" s="29"/>
      <c r="C261" s="29"/>
      <c r="D261" s="29"/>
      <c r="E261" s="29"/>
      <c r="F261" s="26"/>
      <c r="G261" s="13"/>
      <c r="H261" s="20"/>
      <c r="I261" s="22"/>
      <c r="J261" s="22"/>
      <c r="K261" s="22"/>
      <c r="L261" s="22"/>
      <c r="M261" s="24"/>
      <c r="N261" s="22"/>
      <c r="O261" s="20"/>
      <c r="P261" s="12"/>
      <c r="Q261" s="12"/>
      <c r="R261" s="12"/>
      <c r="S261" s="12"/>
      <c r="T261" s="12"/>
      <c r="U261" s="12"/>
      <c r="V261" s="12"/>
      <c r="W261" s="12"/>
      <c r="X261" s="12"/>
      <c r="Y261" s="12"/>
      <c r="Z261" s="12"/>
      <c r="AA261" s="12"/>
      <c r="AB261" s="12"/>
      <c r="AC261" s="12"/>
      <c r="AD261" s="12"/>
      <c r="AE261" s="12"/>
      <c r="AF261" s="12"/>
      <c r="AG261" s="12"/>
      <c r="AH261" s="12"/>
      <c r="AI261" s="12"/>
      <c r="AJ261" s="12"/>
      <c r="AK261" s="12"/>
      <c r="AL261" s="12"/>
      <c r="AM261" s="12"/>
      <c r="AN261" s="12"/>
      <c r="AO261" s="12"/>
      <c r="AP261" s="12"/>
      <c r="AQ261" s="12"/>
      <c r="AR261" s="12"/>
      <c r="AS261" s="12"/>
      <c r="AT261" s="12"/>
      <c r="AU261" s="12"/>
      <c r="AV261" s="12"/>
      <c r="AW261" s="12"/>
      <c r="AX261" s="12"/>
      <c r="AY261" s="12"/>
      <c r="AZ261" s="12"/>
      <c r="BA261" s="12"/>
      <c r="BB261" s="12"/>
      <c r="BC261" s="12"/>
      <c r="BD261" s="12"/>
      <c r="BE261" s="12"/>
      <c r="BF261" s="12"/>
      <c r="BG261" s="12"/>
      <c r="BH261" s="12"/>
      <c r="BI261" s="12"/>
      <c r="BJ261" s="12"/>
      <c r="BK261" s="12"/>
      <c r="BL261" s="12"/>
      <c r="BM261" s="12"/>
      <c r="BN261" s="12"/>
      <c r="BO261" s="12"/>
      <c r="BP261" s="12"/>
      <c r="BQ261" s="12"/>
      <c r="BR261" s="12"/>
      <c r="BS261" s="12"/>
      <c r="BT261" s="12"/>
      <c r="BU261" s="12"/>
      <c r="BV261" s="12"/>
      <c r="BW261" s="12"/>
      <c r="BX261" s="12"/>
      <c r="BY261" s="12"/>
      <c r="BZ261" s="12"/>
      <c r="CA261" s="12"/>
      <c r="CB261" s="12"/>
      <c r="CC261" s="12"/>
    </row>
    <row r="262" spans="1:81" ht="15.75" x14ac:dyDescent="0.25">
      <c r="A262" s="20"/>
      <c r="B262" s="29"/>
      <c r="C262" s="29"/>
      <c r="D262" s="29"/>
      <c r="E262" s="29"/>
      <c r="F262" s="26"/>
      <c r="G262" s="13"/>
      <c r="H262" s="20"/>
      <c r="I262" s="22"/>
      <c r="J262" s="22"/>
      <c r="K262" s="22"/>
      <c r="L262" s="22"/>
      <c r="M262" s="24"/>
      <c r="N262" s="22"/>
      <c r="O262" s="20"/>
      <c r="P262" s="12"/>
      <c r="Q262" s="12"/>
      <c r="R262" s="12"/>
      <c r="S262" s="12"/>
      <c r="T262" s="12"/>
      <c r="U262" s="12"/>
      <c r="V262" s="12"/>
      <c r="W262" s="12"/>
      <c r="X262" s="12"/>
      <c r="Y262" s="12"/>
      <c r="Z262" s="12"/>
      <c r="AA262" s="12"/>
      <c r="AB262" s="12"/>
      <c r="AC262" s="12"/>
      <c r="AD262" s="12"/>
      <c r="AE262" s="12"/>
      <c r="AF262" s="12"/>
      <c r="AG262" s="12"/>
      <c r="AH262" s="12"/>
      <c r="AI262" s="12"/>
      <c r="AJ262" s="12"/>
      <c r="AK262" s="12"/>
      <c r="AL262" s="12"/>
      <c r="AM262" s="12"/>
      <c r="AN262" s="12"/>
      <c r="AO262" s="12"/>
      <c r="AP262" s="12"/>
      <c r="AQ262" s="12"/>
      <c r="AR262" s="12"/>
      <c r="AS262" s="12"/>
      <c r="AT262" s="12"/>
      <c r="AU262" s="12"/>
      <c r="AV262" s="12"/>
      <c r="AW262" s="12"/>
      <c r="AX262" s="12"/>
      <c r="AY262" s="12"/>
      <c r="AZ262" s="12"/>
      <c r="BA262" s="12"/>
      <c r="BB262" s="12"/>
      <c r="BC262" s="12"/>
      <c r="BD262" s="12"/>
      <c r="BE262" s="12"/>
      <c r="BF262" s="12"/>
      <c r="BG262" s="12"/>
      <c r="BH262" s="12"/>
      <c r="BI262" s="12"/>
      <c r="BJ262" s="12"/>
      <c r="BK262" s="12"/>
      <c r="BL262" s="12"/>
      <c r="BM262" s="12"/>
      <c r="BN262" s="12"/>
      <c r="BO262" s="12"/>
      <c r="BP262" s="12"/>
      <c r="BQ262" s="12"/>
      <c r="BR262" s="12"/>
      <c r="BS262" s="12"/>
      <c r="BT262" s="12"/>
      <c r="BU262" s="12"/>
      <c r="BV262" s="12"/>
      <c r="BW262" s="12"/>
      <c r="BX262" s="12"/>
      <c r="BY262" s="12"/>
      <c r="BZ262" s="12"/>
      <c r="CA262" s="12"/>
      <c r="CB262" s="12"/>
      <c r="CC262" s="12"/>
    </row>
    <row r="263" spans="1:81" ht="15.75" x14ac:dyDescent="0.25">
      <c r="A263" s="20"/>
      <c r="B263" s="29"/>
      <c r="C263" s="29"/>
      <c r="D263" s="29"/>
      <c r="E263" s="29"/>
      <c r="F263" s="26"/>
      <c r="G263" s="13"/>
      <c r="H263" s="20"/>
      <c r="I263" s="22"/>
      <c r="J263" s="22"/>
      <c r="K263" s="22"/>
      <c r="L263" s="22"/>
      <c r="M263" s="24"/>
      <c r="N263" s="22"/>
      <c r="O263" s="20"/>
      <c r="P263" s="12"/>
      <c r="Q263" s="12"/>
      <c r="R263" s="12"/>
      <c r="S263" s="12"/>
      <c r="T263" s="12"/>
      <c r="U263" s="12"/>
      <c r="V263" s="12"/>
      <c r="W263" s="12"/>
      <c r="X263" s="12"/>
      <c r="Y263" s="12"/>
      <c r="Z263" s="12"/>
      <c r="AA263" s="12"/>
      <c r="AB263" s="12"/>
      <c r="AC263" s="12"/>
      <c r="AD263" s="12"/>
      <c r="AE263" s="12"/>
      <c r="AF263" s="12"/>
      <c r="AG263" s="12"/>
      <c r="AH263" s="12"/>
      <c r="AI263" s="12"/>
      <c r="AJ263" s="12"/>
      <c r="AK263" s="12"/>
      <c r="AL263" s="12"/>
      <c r="AM263" s="12"/>
      <c r="AN263" s="12"/>
      <c r="AO263" s="12"/>
      <c r="AP263" s="12"/>
      <c r="AQ263" s="12"/>
      <c r="AR263" s="12"/>
      <c r="AS263" s="12"/>
      <c r="AT263" s="12"/>
      <c r="AU263" s="12"/>
      <c r="AV263" s="12"/>
      <c r="AW263" s="12"/>
      <c r="AX263" s="12"/>
      <c r="AY263" s="12"/>
      <c r="AZ263" s="12"/>
      <c r="BA263" s="12"/>
      <c r="BB263" s="12"/>
      <c r="BC263" s="12"/>
      <c r="BD263" s="12"/>
      <c r="BE263" s="12"/>
      <c r="BF263" s="12"/>
      <c r="BG263" s="12"/>
      <c r="BH263" s="12"/>
      <c r="BI263" s="12"/>
      <c r="BJ263" s="12"/>
      <c r="BK263" s="12"/>
      <c r="BL263" s="12"/>
      <c r="BM263" s="12"/>
      <c r="BN263" s="12"/>
      <c r="BO263" s="12"/>
      <c r="BP263" s="12"/>
      <c r="BQ263" s="12"/>
      <c r="BR263" s="12"/>
      <c r="BS263" s="12"/>
      <c r="BT263" s="12"/>
      <c r="BU263" s="12"/>
      <c r="BV263" s="12"/>
      <c r="BW263" s="12"/>
      <c r="BX263" s="12"/>
      <c r="BY263" s="12"/>
      <c r="BZ263" s="12"/>
      <c r="CA263" s="12"/>
      <c r="CB263" s="12"/>
      <c r="CC263" s="12"/>
    </row>
    <row r="264" spans="1:81" ht="15.75" x14ac:dyDescent="0.25">
      <c r="A264" s="20"/>
      <c r="B264" s="29"/>
      <c r="C264" s="29"/>
      <c r="D264" s="29"/>
      <c r="E264" s="29"/>
      <c r="F264" s="26"/>
      <c r="G264" s="13"/>
      <c r="H264" s="20"/>
      <c r="I264" s="22"/>
      <c r="J264" s="22"/>
      <c r="K264" s="22"/>
      <c r="L264" s="22"/>
      <c r="M264" s="24"/>
      <c r="N264" s="22"/>
      <c r="O264" s="20"/>
      <c r="P264" s="12"/>
      <c r="Q264" s="12"/>
      <c r="R264" s="12"/>
      <c r="S264" s="12"/>
      <c r="T264" s="12"/>
      <c r="U264" s="12"/>
      <c r="V264" s="12"/>
      <c r="W264" s="12"/>
      <c r="X264" s="12"/>
      <c r="Y264" s="12"/>
      <c r="Z264" s="12"/>
      <c r="AA264" s="12"/>
      <c r="AB264" s="12"/>
      <c r="AC264" s="12"/>
      <c r="AD264" s="12"/>
      <c r="AE264" s="12"/>
      <c r="AF264" s="12"/>
      <c r="AG264" s="12"/>
      <c r="AH264" s="12"/>
      <c r="AI264" s="12"/>
      <c r="AJ264" s="12"/>
      <c r="AK264" s="12"/>
      <c r="AL264" s="12"/>
      <c r="AM264" s="12"/>
      <c r="AN264" s="12"/>
      <c r="AO264" s="12"/>
      <c r="AP264" s="12"/>
      <c r="AQ264" s="12"/>
      <c r="AR264" s="12"/>
      <c r="AS264" s="12"/>
      <c r="AT264" s="12"/>
      <c r="AU264" s="12"/>
      <c r="AV264" s="12"/>
      <c r="AW264" s="12"/>
      <c r="AX264" s="12"/>
      <c r="AY264" s="12"/>
      <c r="AZ264" s="12"/>
      <c r="BA264" s="12"/>
      <c r="BB264" s="12"/>
      <c r="BC264" s="12"/>
      <c r="BD264" s="12"/>
      <c r="BE264" s="12"/>
      <c r="BF264" s="12"/>
      <c r="BG264" s="12"/>
      <c r="BH264" s="12"/>
      <c r="BI264" s="12"/>
      <c r="BJ264" s="12"/>
      <c r="BK264" s="12"/>
      <c r="BL264" s="12"/>
      <c r="BM264" s="12"/>
      <c r="BN264" s="12"/>
      <c r="BO264" s="12"/>
      <c r="BP264" s="12"/>
      <c r="BQ264" s="12"/>
      <c r="BR264" s="12"/>
      <c r="BS264" s="12"/>
      <c r="BT264" s="12"/>
      <c r="BU264" s="12"/>
      <c r="BV264" s="12"/>
      <c r="BW264" s="12"/>
      <c r="BX264" s="12"/>
      <c r="BY264" s="12"/>
      <c r="BZ264" s="12"/>
      <c r="CA264" s="12"/>
      <c r="CB264" s="12"/>
      <c r="CC264" s="12"/>
    </row>
    <row r="265" spans="1:81" ht="15.75" x14ac:dyDescent="0.25">
      <c r="A265" s="20"/>
      <c r="B265" s="29"/>
      <c r="C265" s="29"/>
      <c r="D265" s="29"/>
      <c r="E265" s="29"/>
      <c r="F265" s="26"/>
      <c r="G265" s="13"/>
      <c r="H265" s="20"/>
      <c r="I265" s="22"/>
      <c r="J265" s="22"/>
      <c r="K265" s="22"/>
      <c r="L265" s="22"/>
      <c r="M265" s="24"/>
      <c r="N265" s="22"/>
      <c r="O265" s="20"/>
      <c r="P265" s="12"/>
      <c r="Q265" s="12"/>
      <c r="R265" s="12"/>
      <c r="S265" s="12"/>
      <c r="T265" s="12"/>
      <c r="U265" s="12"/>
      <c r="V265" s="12"/>
      <c r="W265" s="12"/>
      <c r="X265" s="12"/>
      <c r="Y265" s="12"/>
      <c r="Z265" s="12"/>
      <c r="AA265" s="12"/>
      <c r="AB265" s="12"/>
      <c r="AC265" s="12"/>
      <c r="AD265" s="12"/>
      <c r="AE265" s="12"/>
      <c r="AF265" s="12"/>
      <c r="AG265" s="12"/>
      <c r="AH265" s="12"/>
      <c r="AI265" s="12"/>
      <c r="AJ265" s="12"/>
      <c r="AK265" s="12"/>
      <c r="AL265" s="12"/>
      <c r="AM265" s="12"/>
      <c r="AN265" s="12"/>
      <c r="AO265" s="12"/>
      <c r="AP265" s="12"/>
      <c r="AQ265" s="12"/>
      <c r="AR265" s="12"/>
      <c r="AS265" s="12"/>
      <c r="AT265" s="12"/>
      <c r="AU265" s="12"/>
      <c r="AV265" s="12"/>
      <c r="AW265" s="12"/>
      <c r="AX265" s="12"/>
      <c r="AY265" s="12"/>
      <c r="AZ265" s="12"/>
      <c r="BA265" s="12"/>
      <c r="BB265" s="12"/>
      <c r="BC265" s="12"/>
      <c r="BD265" s="12"/>
      <c r="BE265" s="12"/>
      <c r="BF265" s="12"/>
      <c r="BG265" s="12"/>
      <c r="BH265" s="12"/>
      <c r="BI265" s="12"/>
      <c r="BJ265" s="12"/>
      <c r="BK265" s="12"/>
      <c r="BL265" s="12"/>
      <c r="BM265" s="12"/>
      <c r="BN265" s="12"/>
      <c r="BO265" s="12"/>
      <c r="BP265" s="12"/>
      <c r="BQ265" s="12"/>
      <c r="BR265" s="12"/>
      <c r="BS265" s="12"/>
      <c r="BT265" s="12"/>
      <c r="BU265" s="12"/>
      <c r="BV265" s="12"/>
      <c r="BW265" s="12"/>
      <c r="BX265" s="12"/>
      <c r="BY265" s="12"/>
      <c r="BZ265" s="12"/>
      <c r="CA265" s="12"/>
      <c r="CB265" s="12"/>
      <c r="CC265" s="12"/>
    </row>
    <row r="266" spans="1:81" ht="15.75" x14ac:dyDescent="0.25">
      <c r="A266" s="20"/>
      <c r="B266" s="29"/>
      <c r="C266" s="29"/>
      <c r="D266" s="29"/>
      <c r="E266" s="29"/>
      <c r="F266" s="26"/>
      <c r="G266" s="13"/>
      <c r="H266" s="20"/>
      <c r="I266" s="22"/>
      <c r="J266" s="22"/>
      <c r="K266" s="22"/>
      <c r="L266" s="22"/>
      <c r="M266" s="24"/>
      <c r="N266" s="22"/>
      <c r="O266" s="20"/>
      <c r="P266" s="12"/>
      <c r="Q266" s="12"/>
      <c r="R266" s="12"/>
      <c r="S266" s="12"/>
      <c r="T266" s="12"/>
      <c r="U266" s="12"/>
      <c r="V266" s="12"/>
      <c r="W266" s="12"/>
      <c r="X266" s="12"/>
      <c r="Y266" s="12"/>
      <c r="Z266" s="12"/>
      <c r="AA266" s="12"/>
      <c r="AB266" s="12"/>
      <c r="AC266" s="12"/>
      <c r="AD266" s="12"/>
      <c r="AE266" s="12"/>
      <c r="AF266" s="12"/>
      <c r="AG266" s="12"/>
      <c r="AH266" s="12"/>
      <c r="AI266" s="12"/>
      <c r="AJ266" s="12"/>
      <c r="AK266" s="12"/>
      <c r="AL266" s="12"/>
      <c r="AM266" s="12"/>
      <c r="AN266" s="12"/>
      <c r="AO266" s="12"/>
      <c r="AP266" s="12"/>
      <c r="AQ266" s="12"/>
      <c r="AR266" s="12"/>
      <c r="AS266" s="12"/>
      <c r="AT266" s="12"/>
      <c r="AU266" s="12"/>
      <c r="AV266" s="12"/>
      <c r="AW266" s="12"/>
      <c r="AX266" s="12"/>
      <c r="AY266" s="12"/>
      <c r="AZ266" s="12"/>
      <c r="BA266" s="12"/>
      <c r="BB266" s="12"/>
      <c r="BC266" s="12"/>
      <c r="BD266" s="12"/>
      <c r="BE266" s="12"/>
      <c r="BF266" s="12"/>
      <c r="BG266" s="12"/>
      <c r="BH266" s="12"/>
      <c r="BI266" s="12"/>
      <c r="BJ266" s="12"/>
      <c r="BK266" s="12"/>
      <c r="BL266" s="12"/>
      <c r="BM266" s="12"/>
      <c r="BN266" s="12"/>
      <c r="BO266" s="12"/>
      <c r="BP266" s="12"/>
      <c r="BQ266" s="12"/>
      <c r="BR266" s="12"/>
      <c r="BS266" s="12"/>
      <c r="BT266" s="12"/>
      <c r="BU266" s="12"/>
      <c r="BV266" s="12"/>
      <c r="BW266" s="12"/>
      <c r="BX266" s="12"/>
      <c r="BY266" s="12"/>
      <c r="BZ266" s="12"/>
      <c r="CA266" s="12"/>
      <c r="CB266" s="12"/>
      <c r="CC266" s="12"/>
    </row>
    <row r="267" spans="1:81" ht="15.75" x14ac:dyDescent="0.25">
      <c r="A267" s="20"/>
      <c r="B267" s="29"/>
      <c r="C267" s="29"/>
      <c r="D267" s="29"/>
      <c r="E267" s="29"/>
      <c r="F267" s="26"/>
      <c r="G267" s="13"/>
      <c r="H267" s="20"/>
      <c r="I267" s="22"/>
      <c r="J267" s="22"/>
      <c r="K267" s="22"/>
      <c r="L267" s="22"/>
      <c r="M267" s="24"/>
      <c r="N267" s="22"/>
      <c r="O267" s="20"/>
      <c r="P267" s="12"/>
      <c r="Q267" s="12"/>
      <c r="R267" s="12"/>
      <c r="S267" s="12"/>
      <c r="T267" s="12"/>
      <c r="U267" s="12"/>
      <c r="V267" s="12"/>
      <c r="W267" s="12"/>
      <c r="X267" s="12"/>
      <c r="Y267" s="12"/>
      <c r="Z267" s="12"/>
      <c r="AA267" s="12"/>
      <c r="AB267" s="12"/>
      <c r="AC267" s="12"/>
      <c r="AD267" s="12"/>
      <c r="AE267" s="12"/>
      <c r="AF267" s="12"/>
      <c r="AG267" s="12"/>
      <c r="AH267" s="12"/>
      <c r="AI267" s="12"/>
      <c r="AJ267" s="12"/>
      <c r="AK267" s="12"/>
      <c r="AL267" s="12"/>
      <c r="AM267" s="12"/>
      <c r="AN267" s="12"/>
      <c r="AO267" s="12"/>
      <c r="AP267" s="12"/>
      <c r="AQ267" s="12"/>
      <c r="AR267" s="12"/>
      <c r="AS267" s="12"/>
      <c r="AT267" s="12"/>
      <c r="AU267" s="12"/>
      <c r="AV267" s="12"/>
      <c r="AW267" s="12"/>
      <c r="AX267" s="12"/>
      <c r="AY267" s="12"/>
      <c r="AZ267" s="12"/>
      <c r="BA267" s="12"/>
      <c r="BB267" s="12"/>
      <c r="BC267" s="12"/>
      <c r="BD267" s="12"/>
      <c r="BE267" s="12"/>
      <c r="BF267" s="12"/>
      <c r="BG267" s="12"/>
      <c r="BH267" s="12"/>
      <c r="BI267" s="12"/>
      <c r="BJ267" s="12"/>
      <c r="BK267" s="12"/>
      <c r="BL267" s="12"/>
      <c r="BM267" s="12"/>
      <c r="BN267" s="12"/>
      <c r="BO267" s="12"/>
      <c r="BP267" s="12"/>
      <c r="BQ267" s="12"/>
      <c r="BR267" s="12"/>
      <c r="BS267" s="12"/>
      <c r="BT267" s="12"/>
      <c r="BU267" s="12"/>
      <c r="BV267" s="12"/>
      <c r="BW267" s="12"/>
      <c r="BX267" s="12"/>
      <c r="BY267" s="12"/>
      <c r="BZ267" s="12"/>
      <c r="CA267" s="12"/>
      <c r="CB267" s="12"/>
      <c r="CC267" s="12"/>
    </row>
    <row r="268" spans="1:81" ht="15.75" x14ac:dyDescent="0.25">
      <c r="A268" s="20"/>
      <c r="B268" s="29"/>
      <c r="C268" s="29"/>
      <c r="D268" s="29"/>
      <c r="E268" s="29"/>
      <c r="F268" s="26"/>
      <c r="G268" s="13"/>
      <c r="H268" s="20"/>
      <c r="I268" s="22"/>
      <c r="J268" s="22"/>
      <c r="K268" s="22"/>
      <c r="L268" s="22"/>
      <c r="M268" s="24"/>
      <c r="N268" s="22"/>
      <c r="O268" s="20"/>
      <c r="P268" s="12"/>
      <c r="Q268" s="12"/>
      <c r="R268" s="12"/>
      <c r="S268" s="12"/>
      <c r="T268" s="12"/>
      <c r="U268" s="12"/>
      <c r="V268" s="12"/>
      <c r="W268" s="12"/>
      <c r="X268" s="12"/>
      <c r="Y268" s="12"/>
      <c r="Z268" s="12"/>
      <c r="AA268" s="12"/>
      <c r="AB268" s="12"/>
      <c r="AC268" s="12"/>
      <c r="AD268" s="12"/>
      <c r="AE268" s="12"/>
      <c r="AF268" s="12"/>
      <c r="AG268" s="12"/>
      <c r="AH268" s="12"/>
      <c r="AI268" s="12"/>
      <c r="AJ268" s="12"/>
      <c r="AK268" s="12"/>
      <c r="AL268" s="12"/>
      <c r="AM268" s="12"/>
      <c r="AN268" s="12"/>
      <c r="AO268" s="12"/>
      <c r="AP268" s="12"/>
      <c r="AQ268" s="12"/>
      <c r="AR268" s="12"/>
      <c r="AS268" s="12"/>
      <c r="AT268" s="12"/>
      <c r="AU268" s="12"/>
      <c r="AV268" s="12"/>
      <c r="AW268" s="12"/>
      <c r="AX268" s="12"/>
      <c r="AY268" s="12"/>
      <c r="AZ268" s="12"/>
      <c r="BA268" s="12"/>
      <c r="BB268" s="12"/>
      <c r="BC268" s="12"/>
      <c r="BD268" s="12"/>
      <c r="BE268" s="12"/>
      <c r="BF268" s="12"/>
      <c r="BG268" s="12"/>
      <c r="BH268" s="12"/>
      <c r="BI268" s="12"/>
      <c r="BJ268" s="12"/>
      <c r="BK268" s="12"/>
      <c r="BL268" s="12"/>
      <c r="BM268" s="12"/>
      <c r="BN268" s="12"/>
      <c r="BO268" s="12"/>
      <c r="BP268" s="12"/>
      <c r="BQ268" s="12"/>
      <c r="BR268" s="12"/>
      <c r="BS268" s="12"/>
      <c r="BT268" s="12"/>
      <c r="BU268" s="12"/>
      <c r="BV268" s="12"/>
      <c r="BW268" s="12"/>
      <c r="BX268" s="12"/>
      <c r="BY268" s="12"/>
      <c r="BZ268" s="12"/>
      <c r="CA268" s="12"/>
      <c r="CB268" s="12"/>
      <c r="CC268" s="12"/>
    </row>
    <row r="269" spans="1:81" ht="15.75" x14ac:dyDescent="0.25">
      <c r="A269" s="20"/>
      <c r="B269" s="29"/>
      <c r="C269" s="29"/>
      <c r="D269" s="29"/>
      <c r="E269" s="29"/>
      <c r="F269" s="26"/>
      <c r="G269" s="13"/>
      <c r="H269" s="20"/>
      <c r="I269" s="22"/>
      <c r="J269" s="22"/>
      <c r="K269" s="22"/>
      <c r="L269" s="22"/>
      <c r="M269" s="24"/>
      <c r="N269" s="22"/>
      <c r="O269" s="20"/>
      <c r="P269" s="12"/>
      <c r="Q269" s="12"/>
      <c r="R269" s="12"/>
      <c r="S269" s="12"/>
      <c r="T269" s="12"/>
      <c r="U269" s="12"/>
      <c r="V269" s="12"/>
      <c r="W269" s="12"/>
      <c r="X269" s="12"/>
      <c r="Y269" s="12"/>
      <c r="Z269" s="12"/>
      <c r="AA269" s="12"/>
      <c r="AB269" s="12"/>
      <c r="AC269" s="12"/>
      <c r="AD269" s="12"/>
      <c r="AE269" s="12"/>
      <c r="AF269" s="12"/>
      <c r="AG269" s="12"/>
      <c r="AH269" s="12"/>
      <c r="AI269" s="12"/>
      <c r="AJ269" s="12"/>
      <c r="AK269" s="12"/>
      <c r="AL269" s="12"/>
      <c r="AM269" s="12"/>
      <c r="AN269" s="12"/>
      <c r="AO269" s="12"/>
      <c r="AP269" s="12"/>
      <c r="AQ269" s="12"/>
      <c r="AR269" s="12"/>
      <c r="AS269" s="12"/>
      <c r="AT269" s="12"/>
      <c r="AU269" s="12"/>
      <c r="AV269" s="12"/>
      <c r="AW269" s="12"/>
      <c r="AX269" s="12"/>
      <c r="AY269" s="12"/>
      <c r="AZ269" s="12"/>
      <c r="BA269" s="12"/>
      <c r="BB269" s="12"/>
      <c r="BC269" s="12"/>
      <c r="BD269" s="12"/>
      <c r="BE269" s="12"/>
      <c r="BF269" s="12"/>
      <c r="BG269" s="12"/>
      <c r="BH269" s="12"/>
      <c r="BI269" s="12"/>
      <c r="BJ269" s="12"/>
      <c r="BK269" s="12"/>
      <c r="BL269" s="12"/>
      <c r="BM269" s="12"/>
      <c r="BN269" s="12"/>
      <c r="BO269" s="12"/>
      <c r="BP269" s="12"/>
      <c r="BQ269" s="12"/>
      <c r="BR269" s="12"/>
      <c r="BS269" s="12"/>
      <c r="BT269" s="12"/>
      <c r="BU269" s="12"/>
      <c r="BV269" s="12"/>
      <c r="BW269" s="12"/>
      <c r="BX269" s="12"/>
      <c r="BY269" s="12"/>
      <c r="BZ269" s="12"/>
      <c r="CA269" s="12"/>
      <c r="CB269" s="12"/>
      <c r="CC269" s="12"/>
    </row>
    <row r="270" spans="1:81" ht="15.75" x14ac:dyDescent="0.25">
      <c r="A270" s="20"/>
      <c r="B270" s="29"/>
      <c r="C270" s="29"/>
      <c r="D270" s="29"/>
      <c r="E270" s="29"/>
      <c r="F270" s="26"/>
      <c r="G270" s="13"/>
      <c r="H270" s="20"/>
      <c r="I270" s="22"/>
      <c r="J270" s="22"/>
      <c r="K270" s="22"/>
      <c r="L270" s="22"/>
      <c r="M270" s="24"/>
      <c r="N270" s="22"/>
      <c r="O270" s="20"/>
      <c r="P270" s="12"/>
      <c r="Q270" s="12"/>
      <c r="R270" s="12"/>
      <c r="S270" s="12"/>
      <c r="T270" s="12"/>
      <c r="U270" s="12"/>
      <c r="V270" s="12"/>
      <c r="W270" s="12"/>
      <c r="X270" s="12"/>
      <c r="Y270" s="12"/>
      <c r="Z270" s="12"/>
      <c r="AA270" s="12"/>
      <c r="AB270" s="12"/>
      <c r="AC270" s="12"/>
      <c r="AD270" s="12"/>
      <c r="AE270" s="12"/>
      <c r="AF270" s="12"/>
      <c r="AG270" s="12"/>
      <c r="AH270" s="12"/>
      <c r="AI270" s="12"/>
      <c r="AJ270" s="12"/>
      <c r="AK270" s="12"/>
      <c r="AL270" s="12"/>
      <c r="AM270" s="12"/>
      <c r="AN270" s="12"/>
      <c r="AO270" s="12"/>
      <c r="AP270" s="12"/>
      <c r="AQ270" s="12"/>
      <c r="AR270" s="12"/>
      <c r="AS270" s="12"/>
      <c r="AT270" s="12"/>
      <c r="AU270" s="12"/>
      <c r="AV270" s="12"/>
      <c r="AW270" s="12"/>
      <c r="AX270" s="12"/>
      <c r="AY270" s="12"/>
      <c r="AZ270" s="12"/>
      <c r="BA270" s="12"/>
      <c r="BB270" s="12"/>
      <c r="BC270" s="12"/>
      <c r="BD270" s="12"/>
      <c r="BE270" s="12"/>
      <c r="BF270" s="12"/>
      <c r="BG270" s="12"/>
      <c r="BH270" s="12"/>
      <c r="BI270" s="12"/>
      <c r="BJ270" s="12"/>
      <c r="BK270" s="12"/>
      <c r="BL270" s="12"/>
      <c r="BM270" s="12"/>
      <c r="BN270" s="12"/>
      <c r="BO270" s="12"/>
      <c r="BP270" s="12"/>
      <c r="BQ270" s="12"/>
      <c r="BR270" s="12"/>
      <c r="BS270" s="12"/>
      <c r="BT270" s="12"/>
      <c r="BU270" s="12"/>
      <c r="BV270" s="12"/>
      <c r="BW270" s="12"/>
      <c r="BX270" s="12"/>
      <c r="BY270" s="12"/>
      <c r="BZ270" s="12"/>
      <c r="CA270" s="12"/>
      <c r="CB270" s="12"/>
      <c r="CC270" s="12"/>
    </row>
    <row r="271" spans="1:81" ht="15.75" x14ac:dyDescent="0.25">
      <c r="A271" s="20"/>
      <c r="B271" s="29"/>
      <c r="C271" s="29"/>
      <c r="D271" s="29"/>
      <c r="E271" s="29"/>
      <c r="F271" s="26"/>
      <c r="G271" s="13"/>
      <c r="H271" s="20"/>
      <c r="I271" s="22"/>
      <c r="J271" s="22"/>
      <c r="K271" s="22"/>
      <c r="L271" s="22"/>
      <c r="M271" s="24"/>
      <c r="N271" s="22"/>
      <c r="O271" s="20"/>
      <c r="P271" s="12"/>
      <c r="Q271" s="12"/>
      <c r="R271" s="12"/>
      <c r="S271" s="12"/>
      <c r="T271" s="12"/>
      <c r="U271" s="12"/>
      <c r="V271" s="12"/>
      <c r="W271" s="12"/>
      <c r="X271" s="12"/>
      <c r="Y271" s="12"/>
      <c r="Z271" s="12"/>
      <c r="AA271" s="12"/>
      <c r="AB271" s="12"/>
      <c r="AC271" s="12"/>
      <c r="AD271" s="12"/>
      <c r="AE271" s="12"/>
      <c r="AF271" s="12"/>
      <c r="AG271" s="12"/>
      <c r="AH271" s="12"/>
      <c r="AI271" s="12"/>
      <c r="AJ271" s="12"/>
      <c r="AK271" s="12"/>
      <c r="AL271" s="12"/>
      <c r="AM271" s="12"/>
      <c r="AN271" s="12"/>
      <c r="AO271" s="12"/>
      <c r="AP271" s="12"/>
      <c r="AQ271" s="12"/>
      <c r="AR271" s="12"/>
      <c r="AS271" s="12"/>
      <c r="AT271" s="12"/>
      <c r="AU271" s="12"/>
      <c r="AV271" s="12"/>
      <c r="AW271" s="12"/>
      <c r="AX271" s="12"/>
      <c r="AY271" s="12"/>
      <c r="AZ271" s="12"/>
      <c r="BA271" s="12"/>
      <c r="BB271" s="12"/>
      <c r="BC271" s="12"/>
      <c r="BD271" s="12"/>
      <c r="BE271" s="12"/>
      <c r="BF271" s="12"/>
      <c r="BG271" s="12"/>
      <c r="BH271" s="12"/>
      <c r="BI271" s="12"/>
      <c r="BJ271" s="12"/>
      <c r="BK271" s="12"/>
      <c r="BL271" s="12"/>
      <c r="BM271" s="12"/>
      <c r="BN271" s="12"/>
      <c r="BO271" s="12"/>
      <c r="BP271" s="12"/>
      <c r="BQ271" s="12"/>
      <c r="BR271" s="12"/>
      <c r="BS271" s="12"/>
      <c r="BT271" s="12"/>
      <c r="BU271" s="12"/>
      <c r="BV271" s="12"/>
      <c r="BW271" s="12"/>
      <c r="BX271" s="12"/>
      <c r="BY271" s="12"/>
      <c r="BZ271" s="12"/>
      <c r="CA271" s="12"/>
      <c r="CB271" s="12"/>
      <c r="CC271" s="12"/>
    </row>
    <row r="272" spans="1:81" ht="15.75" x14ac:dyDescent="0.25">
      <c r="A272" s="20"/>
      <c r="B272" s="29"/>
      <c r="C272" s="29"/>
      <c r="D272" s="29"/>
      <c r="E272" s="29"/>
      <c r="F272" s="26"/>
      <c r="G272" s="13"/>
      <c r="H272" s="20"/>
      <c r="I272" s="22"/>
      <c r="J272" s="22"/>
      <c r="K272" s="22"/>
      <c r="L272" s="22"/>
      <c r="M272" s="24"/>
      <c r="N272" s="22"/>
      <c r="O272" s="20"/>
      <c r="P272" s="12"/>
      <c r="Q272" s="12"/>
      <c r="R272" s="12"/>
      <c r="S272" s="12"/>
      <c r="T272" s="12"/>
      <c r="U272" s="12"/>
      <c r="V272" s="12"/>
      <c r="W272" s="12"/>
      <c r="X272" s="12"/>
      <c r="Y272" s="12"/>
      <c r="Z272" s="12"/>
      <c r="AA272" s="12"/>
      <c r="AB272" s="12"/>
      <c r="AC272" s="12"/>
      <c r="AD272" s="12"/>
      <c r="AE272" s="12"/>
      <c r="AF272" s="12"/>
      <c r="AG272" s="12"/>
      <c r="AH272" s="12"/>
      <c r="AI272" s="12"/>
      <c r="AJ272" s="12"/>
      <c r="AK272" s="12"/>
      <c r="AL272" s="12"/>
      <c r="AM272" s="12"/>
      <c r="AN272" s="12"/>
      <c r="AO272" s="12"/>
      <c r="AP272" s="12"/>
      <c r="AQ272" s="12"/>
      <c r="AR272" s="12"/>
      <c r="AS272" s="12"/>
      <c r="AT272" s="12"/>
      <c r="AU272" s="12"/>
      <c r="AV272" s="12"/>
      <c r="AW272" s="12"/>
      <c r="AX272" s="12"/>
      <c r="AY272" s="12"/>
      <c r="AZ272" s="12"/>
      <c r="BA272" s="12"/>
      <c r="BB272" s="12"/>
      <c r="BC272" s="12"/>
      <c r="BD272" s="12"/>
      <c r="BE272" s="12"/>
      <c r="BF272" s="12"/>
      <c r="BG272" s="12"/>
      <c r="BH272" s="12"/>
      <c r="BI272" s="12"/>
      <c r="BJ272" s="12"/>
      <c r="BK272" s="12"/>
      <c r="BL272" s="12"/>
      <c r="BM272" s="12"/>
      <c r="BN272" s="12"/>
      <c r="BO272" s="12"/>
      <c r="BP272" s="12"/>
      <c r="BQ272" s="12"/>
      <c r="BR272" s="12"/>
      <c r="BS272" s="12"/>
      <c r="BT272" s="12"/>
      <c r="BU272" s="12"/>
      <c r="BV272" s="12"/>
      <c r="BW272" s="12"/>
      <c r="BX272" s="12"/>
      <c r="BY272" s="12"/>
      <c r="BZ272" s="12"/>
      <c r="CA272" s="12"/>
      <c r="CB272" s="12"/>
      <c r="CC272" s="12"/>
    </row>
    <row r="273" spans="1:81" ht="15.75" x14ac:dyDescent="0.25">
      <c r="A273" s="20"/>
      <c r="B273" s="29"/>
      <c r="C273" s="29"/>
      <c r="D273" s="29"/>
      <c r="E273" s="29"/>
      <c r="F273" s="26"/>
      <c r="G273" s="13"/>
      <c r="H273" s="20"/>
      <c r="I273" s="22"/>
      <c r="J273" s="22"/>
      <c r="K273" s="22"/>
      <c r="L273" s="22"/>
      <c r="M273" s="24"/>
      <c r="N273" s="22"/>
      <c r="O273" s="20"/>
      <c r="P273" s="12"/>
      <c r="Q273" s="12"/>
      <c r="R273" s="12"/>
      <c r="S273" s="12"/>
      <c r="T273" s="12"/>
      <c r="U273" s="12"/>
      <c r="V273" s="12"/>
      <c r="W273" s="12"/>
      <c r="X273" s="12"/>
      <c r="Y273" s="12"/>
      <c r="Z273" s="12"/>
      <c r="AA273" s="12"/>
      <c r="AB273" s="12"/>
      <c r="AC273" s="12"/>
      <c r="AD273" s="12"/>
      <c r="AE273" s="12"/>
      <c r="AF273" s="12"/>
      <c r="AG273" s="12"/>
      <c r="AH273" s="12"/>
      <c r="AI273" s="12"/>
      <c r="AJ273" s="12"/>
      <c r="AK273" s="12"/>
      <c r="AL273" s="12"/>
      <c r="AM273" s="12"/>
      <c r="AN273" s="12"/>
      <c r="AO273" s="12"/>
      <c r="AP273" s="12"/>
      <c r="AQ273" s="12"/>
      <c r="AR273" s="12"/>
      <c r="AS273" s="12"/>
      <c r="AT273" s="12"/>
      <c r="AU273" s="12"/>
      <c r="AV273" s="12"/>
      <c r="AW273" s="12"/>
      <c r="AX273" s="12"/>
      <c r="AY273" s="12"/>
      <c r="AZ273" s="12"/>
      <c r="BA273" s="12"/>
      <c r="BB273" s="12"/>
      <c r="BC273" s="12"/>
      <c r="BD273" s="12"/>
      <c r="BE273" s="12"/>
      <c r="BF273" s="12"/>
      <c r="BG273" s="12"/>
      <c r="BH273" s="12"/>
      <c r="BI273" s="12"/>
      <c r="BJ273" s="12"/>
      <c r="BK273" s="12"/>
      <c r="BL273" s="12"/>
      <c r="BM273" s="12"/>
      <c r="BN273" s="12"/>
      <c r="BO273" s="12"/>
      <c r="BP273" s="12"/>
      <c r="BQ273" s="12"/>
      <c r="BR273" s="12"/>
      <c r="BS273" s="12"/>
      <c r="BT273" s="12"/>
      <c r="BU273" s="12"/>
      <c r="BV273" s="12"/>
      <c r="BW273" s="12"/>
      <c r="BX273" s="12"/>
      <c r="BY273" s="12"/>
      <c r="BZ273" s="12"/>
      <c r="CA273" s="12"/>
      <c r="CB273" s="12"/>
      <c r="CC273" s="12"/>
    </row>
    <row r="274" spans="1:81" ht="15.75" x14ac:dyDescent="0.25">
      <c r="A274" s="20"/>
      <c r="B274" s="29"/>
      <c r="C274" s="29"/>
      <c r="D274" s="29"/>
      <c r="E274" s="29"/>
      <c r="F274" s="26"/>
      <c r="G274" s="13"/>
      <c r="H274" s="20"/>
      <c r="I274" s="22"/>
      <c r="J274" s="22"/>
      <c r="K274" s="22"/>
      <c r="L274" s="22"/>
      <c r="M274" s="24"/>
      <c r="N274" s="22"/>
      <c r="O274" s="20"/>
      <c r="P274" s="12"/>
      <c r="Q274" s="12"/>
      <c r="R274" s="12"/>
      <c r="S274" s="12"/>
      <c r="T274" s="12"/>
      <c r="U274" s="12"/>
      <c r="V274" s="12"/>
      <c r="W274" s="12"/>
      <c r="X274" s="12"/>
      <c r="Y274" s="12"/>
      <c r="Z274" s="12"/>
      <c r="AA274" s="12"/>
      <c r="AB274" s="12"/>
      <c r="AC274" s="12"/>
      <c r="AD274" s="12"/>
      <c r="AE274" s="12"/>
      <c r="AF274" s="12"/>
      <c r="AG274" s="12"/>
      <c r="AH274" s="12"/>
      <c r="AI274" s="12"/>
      <c r="AJ274" s="12"/>
      <c r="AK274" s="12"/>
      <c r="AL274" s="12"/>
      <c r="AM274" s="12"/>
      <c r="AN274" s="12"/>
      <c r="AO274" s="12"/>
      <c r="AP274" s="12"/>
      <c r="AQ274" s="12"/>
      <c r="AR274" s="12"/>
      <c r="AS274" s="12"/>
      <c r="AT274" s="12"/>
      <c r="AU274" s="12"/>
      <c r="AV274" s="12"/>
      <c r="AW274" s="12"/>
      <c r="AX274" s="12"/>
      <c r="AY274" s="12"/>
      <c r="AZ274" s="12"/>
      <c r="BA274" s="12"/>
      <c r="BB274" s="12"/>
      <c r="BC274" s="12"/>
      <c r="BD274" s="12"/>
      <c r="BE274" s="12"/>
      <c r="BF274" s="12"/>
      <c r="BG274" s="12"/>
      <c r="BH274" s="12"/>
      <c r="BI274" s="12"/>
      <c r="BJ274" s="12"/>
      <c r="BK274" s="12"/>
      <c r="BL274" s="12"/>
      <c r="BM274" s="12"/>
      <c r="BN274" s="12"/>
      <c r="BO274" s="12"/>
      <c r="BP274" s="12"/>
      <c r="BQ274" s="12"/>
      <c r="BR274" s="12"/>
      <c r="BS274" s="12"/>
      <c r="BT274" s="12"/>
      <c r="BU274" s="12"/>
      <c r="BV274" s="12"/>
      <c r="BW274" s="12"/>
      <c r="BX274" s="12"/>
      <c r="BY274" s="12"/>
      <c r="BZ274" s="12"/>
      <c r="CA274" s="12"/>
      <c r="CB274" s="12"/>
      <c r="CC274" s="12"/>
    </row>
    <row r="275" spans="1:81" ht="15.75" x14ac:dyDescent="0.25">
      <c r="A275" s="20"/>
      <c r="B275" s="29"/>
      <c r="C275" s="29"/>
      <c r="D275" s="29"/>
      <c r="E275" s="29"/>
      <c r="F275" s="26"/>
      <c r="G275" s="13"/>
      <c r="H275" s="20"/>
      <c r="I275" s="22"/>
      <c r="J275" s="22"/>
      <c r="K275" s="22"/>
      <c r="L275" s="22"/>
      <c r="M275" s="24"/>
      <c r="N275" s="22"/>
      <c r="O275" s="20"/>
      <c r="P275" s="12"/>
      <c r="Q275" s="12"/>
      <c r="R275" s="12"/>
      <c r="S275" s="12"/>
      <c r="T275" s="12"/>
      <c r="U275" s="12"/>
      <c r="V275" s="12"/>
      <c r="W275" s="12"/>
      <c r="X275" s="12"/>
      <c r="Y275" s="12"/>
      <c r="Z275" s="12"/>
      <c r="AA275" s="12"/>
      <c r="AB275" s="12"/>
      <c r="AC275" s="12"/>
      <c r="AD275" s="12"/>
      <c r="AE275" s="12"/>
      <c r="AF275" s="12"/>
      <c r="AG275" s="12"/>
      <c r="AH275" s="12"/>
      <c r="AI275" s="12"/>
      <c r="AJ275" s="12"/>
      <c r="AK275" s="12"/>
      <c r="AL275" s="12"/>
      <c r="AM275" s="12"/>
      <c r="AN275" s="12"/>
      <c r="AO275" s="12"/>
      <c r="AP275" s="12"/>
      <c r="AQ275" s="12"/>
      <c r="AR275" s="12"/>
      <c r="AS275" s="12"/>
      <c r="AT275" s="12"/>
      <c r="AU275" s="12"/>
      <c r="AV275" s="12"/>
      <c r="AW275" s="12"/>
      <c r="AX275" s="12"/>
      <c r="AY275" s="12"/>
      <c r="AZ275" s="12"/>
      <c r="BA275" s="12"/>
      <c r="BB275" s="12"/>
      <c r="BC275" s="12"/>
      <c r="BD275" s="12"/>
      <c r="BE275" s="12"/>
      <c r="BF275" s="12"/>
      <c r="BG275" s="12"/>
      <c r="BH275" s="12"/>
      <c r="BI275" s="12"/>
      <c r="BJ275" s="12"/>
      <c r="BK275" s="12"/>
      <c r="BL275" s="12"/>
      <c r="BM275" s="12"/>
      <c r="BN275" s="12"/>
      <c r="BO275" s="12"/>
      <c r="BP275" s="12"/>
      <c r="BQ275" s="12"/>
      <c r="BR275" s="12"/>
      <c r="BS275" s="12"/>
      <c r="BT275" s="12"/>
      <c r="BU275" s="12"/>
      <c r="BV275" s="12"/>
      <c r="BW275" s="12"/>
      <c r="BX275" s="12"/>
      <c r="BY275" s="12"/>
      <c r="BZ275" s="12"/>
      <c r="CA275" s="12"/>
      <c r="CB275" s="12"/>
      <c r="CC275" s="12"/>
    </row>
    <row r="276" spans="1:81" ht="15.75" x14ac:dyDescent="0.25">
      <c r="A276" s="20"/>
      <c r="B276" s="29"/>
      <c r="C276" s="29"/>
      <c r="D276" s="29"/>
      <c r="E276" s="29"/>
      <c r="F276" s="26"/>
      <c r="G276" s="13"/>
      <c r="H276" s="20"/>
      <c r="I276" s="22"/>
      <c r="J276" s="22"/>
      <c r="K276" s="22"/>
      <c r="L276" s="22"/>
      <c r="M276" s="24"/>
      <c r="N276" s="22"/>
      <c r="O276" s="20"/>
      <c r="P276" s="12"/>
      <c r="Q276" s="12"/>
      <c r="R276" s="12"/>
      <c r="S276" s="12"/>
      <c r="T276" s="12"/>
      <c r="U276" s="12"/>
      <c r="V276" s="12"/>
      <c r="W276" s="12"/>
      <c r="X276" s="12"/>
      <c r="Y276" s="12"/>
      <c r="Z276" s="12"/>
      <c r="AA276" s="12"/>
      <c r="AB276" s="12"/>
      <c r="AC276" s="12"/>
      <c r="AD276" s="12"/>
      <c r="AE276" s="12"/>
      <c r="AF276" s="12"/>
      <c r="AG276" s="12"/>
      <c r="AH276" s="12"/>
      <c r="AI276" s="12"/>
      <c r="AJ276" s="12"/>
      <c r="AK276" s="12"/>
      <c r="AL276" s="12"/>
      <c r="AM276" s="12"/>
      <c r="AN276" s="12"/>
      <c r="AO276" s="12"/>
      <c r="AP276" s="12"/>
      <c r="AQ276" s="12"/>
      <c r="AR276" s="12"/>
      <c r="AS276" s="12"/>
      <c r="AT276" s="12"/>
      <c r="AU276" s="12"/>
      <c r="AV276" s="12"/>
      <c r="AW276" s="12"/>
      <c r="AX276" s="12"/>
      <c r="AY276" s="12"/>
      <c r="AZ276" s="12"/>
      <c r="BA276" s="12"/>
      <c r="BB276" s="12"/>
      <c r="BC276" s="12"/>
      <c r="BD276" s="12"/>
      <c r="BE276" s="12"/>
      <c r="BF276" s="12"/>
      <c r="BG276" s="12"/>
      <c r="BH276" s="12"/>
      <c r="BI276" s="12"/>
      <c r="BJ276" s="12"/>
      <c r="BK276" s="12"/>
      <c r="BL276" s="12"/>
      <c r="BM276" s="12"/>
      <c r="BN276" s="12"/>
      <c r="BO276" s="12"/>
      <c r="BP276" s="12"/>
      <c r="BQ276" s="12"/>
      <c r="BR276" s="12"/>
      <c r="BS276" s="12"/>
      <c r="BT276" s="12"/>
      <c r="BU276" s="12"/>
      <c r="BV276" s="12"/>
      <c r="BW276" s="12"/>
      <c r="BX276" s="12"/>
      <c r="BY276" s="12"/>
      <c r="BZ276" s="12"/>
      <c r="CA276" s="12"/>
      <c r="CB276" s="12"/>
      <c r="CC276" s="12"/>
    </row>
    <row r="277" spans="1:81" ht="15.75" x14ac:dyDescent="0.25">
      <c r="A277" s="20"/>
      <c r="B277" s="29"/>
      <c r="C277" s="29"/>
      <c r="D277" s="29"/>
      <c r="E277" s="29"/>
      <c r="F277" s="26"/>
      <c r="G277" s="13"/>
      <c r="H277" s="20"/>
      <c r="I277" s="22"/>
      <c r="J277" s="22"/>
      <c r="K277" s="22"/>
      <c r="L277" s="22"/>
      <c r="M277" s="24"/>
      <c r="N277" s="22"/>
      <c r="O277" s="20"/>
      <c r="P277" s="12"/>
      <c r="Q277" s="12"/>
      <c r="R277" s="12"/>
      <c r="S277" s="12"/>
      <c r="T277" s="12"/>
      <c r="U277" s="12"/>
      <c r="V277" s="12"/>
      <c r="W277" s="12"/>
      <c r="X277" s="12"/>
      <c r="Y277" s="12"/>
      <c r="Z277" s="12"/>
      <c r="AA277" s="12"/>
      <c r="AB277" s="12"/>
      <c r="AC277" s="12"/>
      <c r="AD277" s="12"/>
      <c r="AE277" s="12"/>
      <c r="AF277" s="12"/>
      <c r="AG277" s="12"/>
      <c r="AH277" s="12"/>
      <c r="AI277" s="12"/>
      <c r="AJ277" s="12"/>
      <c r="AK277" s="12"/>
      <c r="AL277" s="12"/>
      <c r="AM277" s="12"/>
      <c r="AN277" s="12"/>
      <c r="AO277" s="12"/>
      <c r="AP277" s="12"/>
      <c r="AQ277" s="12"/>
      <c r="AR277" s="12"/>
      <c r="AS277" s="12"/>
      <c r="AT277" s="12"/>
      <c r="AU277" s="12"/>
      <c r="AV277" s="12"/>
      <c r="AW277" s="12"/>
      <c r="AX277" s="12"/>
      <c r="AY277" s="12"/>
      <c r="AZ277" s="12"/>
      <c r="BA277" s="12"/>
      <c r="BB277" s="12"/>
      <c r="BC277" s="12"/>
      <c r="BD277" s="12"/>
      <c r="BE277" s="12"/>
      <c r="BF277" s="12"/>
      <c r="BG277" s="12"/>
      <c r="BH277" s="12"/>
      <c r="BI277" s="12"/>
      <c r="BJ277" s="12"/>
      <c r="BK277" s="12"/>
      <c r="BL277" s="12"/>
      <c r="BM277" s="12"/>
      <c r="BN277" s="12"/>
      <c r="BO277" s="12"/>
      <c r="BP277" s="12"/>
      <c r="BQ277" s="12"/>
      <c r="BR277" s="12"/>
      <c r="BS277" s="12"/>
      <c r="BT277" s="12"/>
      <c r="BU277" s="12"/>
      <c r="BV277" s="12"/>
      <c r="BW277" s="12"/>
      <c r="BX277" s="12"/>
      <c r="BY277" s="12"/>
      <c r="BZ277" s="12"/>
      <c r="CA277" s="12"/>
      <c r="CB277" s="12"/>
      <c r="CC277" s="12"/>
    </row>
    <row r="278" spans="1:81" ht="15.75" x14ac:dyDescent="0.25">
      <c r="A278" s="20"/>
      <c r="B278" s="29"/>
      <c r="C278" s="29"/>
      <c r="D278" s="29"/>
      <c r="E278" s="29"/>
      <c r="F278" s="26"/>
      <c r="G278" s="13"/>
      <c r="H278" s="20"/>
      <c r="I278" s="22"/>
      <c r="J278" s="22"/>
      <c r="K278" s="22"/>
      <c r="L278" s="22"/>
      <c r="M278" s="24"/>
      <c r="N278" s="22"/>
      <c r="O278" s="20"/>
      <c r="P278" s="12"/>
      <c r="Q278" s="12"/>
      <c r="R278" s="12"/>
      <c r="S278" s="12"/>
      <c r="T278" s="12"/>
      <c r="U278" s="12"/>
      <c r="V278" s="12"/>
      <c r="W278" s="12"/>
      <c r="X278" s="12"/>
      <c r="Y278" s="12"/>
      <c r="Z278" s="12"/>
      <c r="AA278" s="12"/>
      <c r="AB278" s="12"/>
      <c r="AC278" s="12"/>
      <c r="AD278" s="12"/>
      <c r="AE278" s="12"/>
      <c r="AF278" s="12"/>
      <c r="AG278" s="12"/>
      <c r="AH278" s="12"/>
      <c r="AI278" s="12"/>
      <c r="AJ278" s="12"/>
      <c r="AK278" s="12"/>
      <c r="AL278" s="12"/>
      <c r="AM278" s="12"/>
      <c r="AN278" s="12"/>
      <c r="AO278" s="12"/>
      <c r="AP278" s="12"/>
      <c r="AQ278" s="12"/>
      <c r="AR278" s="12"/>
      <c r="AS278" s="12"/>
      <c r="AT278" s="12"/>
      <c r="AU278" s="12"/>
      <c r="AV278" s="12"/>
      <c r="AW278" s="12"/>
      <c r="AX278" s="12"/>
      <c r="AY278" s="12"/>
      <c r="AZ278" s="12"/>
      <c r="BA278" s="12"/>
      <c r="BB278" s="12"/>
      <c r="BC278" s="12"/>
      <c r="BD278" s="12"/>
      <c r="BE278" s="12"/>
      <c r="BF278" s="12"/>
      <c r="BG278" s="12"/>
      <c r="BH278" s="12"/>
      <c r="BI278" s="12"/>
      <c r="BJ278" s="12"/>
      <c r="BK278" s="12"/>
      <c r="BL278" s="12"/>
      <c r="BM278" s="12"/>
      <c r="BN278" s="12"/>
      <c r="BO278" s="12"/>
      <c r="BP278" s="12"/>
      <c r="BQ278" s="12"/>
      <c r="BR278" s="12"/>
      <c r="BS278" s="12"/>
      <c r="BT278" s="12"/>
      <c r="BU278" s="12"/>
      <c r="BV278" s="12"/>
      <c r="BW278" s="12"/>
      <c r="BX278" s="12"/>
      <c r="BY278" s="12"/>
      <c r="BZ278" s="12"/>
      <c r="CA278" s="12"/>
      <c r="CB278" s="12"/>
      <c r="CC278" s="12"/>
    </row>
    <row r="279" spans="1:81" ht="15.75" x14ac:dyDescent="0.25">
      <c r="A279" s="20"/>
      <c r="B279" s="29"/>
      <c r="C279" s="29"/>
      <c r="D279" s="29"/>
      <c r="E279" s="29"/>
      <c r="F279" s="26"/>
      <c r="G279" s="13"/>
      <c r="H279" s="20"/>
      <c r="I279" s="22"/>
      <c r="J279" s="22"/>
      <c r="K279" s="22"/>
      <c r="L279" s="22"/>
      <c r="M279" s="24"/>
      <c r="N279" s="22"/>
      <c r="O279" s="20"/>
      <c r="P279" s="12"/>
      <c r="Q279" s="12"/>
      <c r="R279" s="12"/>
      <c r="S279" s="12"/>
      <c r="T279" s="12"/>
      <c r="U279" s="12"/>
      <c r="V279" s="12"/>
      <c r="W279" s="12"/>
      <c r="X279" s="12"/>
      <c r="Y279" s="12"/>
      <c r="Z279" s="12"/>
      <c r="AA279" s="12"/>
      <c r="AB279" s="12"/>
      <c r="AC279" s="12"/>
      <c r="AD279" s="12"/>
      <c r="AE279" s="12"/>
      <c r="AF279" s="12"/>
      <c r="AG279" s="12"/>
      <c r="AH279" s="12"/>
      <c r="AI279" s="12"/>
      <c r="AJ279" s="12"/>
      <c r="AK279" s="12"/>
      <c r="AL279" s="12"/>
      <c r="AM279" s="12"/>
      <c r="AN279" s="12"/>
      <c r="AO279" s="12"/>
      <c r="AP279" s="12"/>
      <c r="AQ279" s="12"/>
      <c r="AR279" s="12"/>
      <c r="AS279" s="12"/>
      <c r="AT279" s="12"/>
      <c r="AU279" s="12"/>
      <c r="AV279" s="12"/>
      <c r="AW279" s="12"/>
      <c r="AX279" s="12"/>
      <c r="AY279" s="12"/>
      <c r="AZ279" s="12"/>
      <c r="BA279" s="12"/>
      <c r="BB279" s="12"/>
      <c r="BC279" s="12"/>
      <c r="BD279" s="12"/>
      <c r="BE279" s="12"/>
      <c r="BF279" s="12"/>
      <c r="BG279" s="12"/>
      <c r="BH279" s="12"/>
      <c r="BI279" s="12"/>
      <c r="BJ279" s="12"/>
      <c r="BK279" s="12"/>
      <c r="BL279" s="12"/>
      <c r="BM279" s="12"/>
      <c r="BN279" s="12"/>
      <c r="BO279" s="12"/>
      <c r="BP279" s="12"/>
      <c r="BQ279" s="12"/>
      <c r="BR279" s="12"/>
      <c r="BS279" s="12"/>
      <c r="BT279" s="12"/>
      <c r="BU279" s="12"/>
      <c r="BV279" s="12"/>
      <c r="BW279" s="12"/>
      <c r="BX279" s="12"/>
      <c r="BY279" s="12"/>
      <c r="BZ279" s="12"/>
      <c r="CA279" s="12"/>
      <c r="CB279" s="12"/>
      <c r="CC279" s="12"/>
    </row>
    <row r="280" spans="1:81" ht="15.75" x14ac:dyDescent="0.25">
      <c r="A280" s="20"/>
      <c r="B280" s="29"/>
      <c r="C280" s="29"/>
      <c r="D280" s="29"/>
      <c r="E280" s="29"/>
      <c r="F280" s="26"/>
      <c r="G280" s="13"/>
      <c r="H280" s="20"/>
      <c r="I280" s="22"/>
      <c r="J280" s="22"/>
      <c r="K280" s="22"/>
      <c r="L280" s="22"/>
      <c r="M280" s="24"/>
      <c r="N280" s="22"/>
      <c r="O280" s="20"/>
      <c r="P280" s="12"/>
      <c r="Q280" s="12"/>
      <c r="R280" s="12"/>
      <c r="S280" s="12"/>
      <c r="T280" s="12"/>
      <c r="U280" s="12"/>
      <c r="V280" s="12"/>
      <c r="W280" s="12"/>
      <c r="X280" s="12"/>
      <c r="Y280" s="12"/>
      <c r="Z280" s="12"/>
      <c r="AA280" s="12"/>
      <c r="AB280" s="12"/>
      <c r="AC280" s="12"/>
      <c r="AD280" s="12"/>
      <c r="AE280" s="12"/>
      <c r="AF280" s="12"/>
      <c r="AG280" s="12"/>
      <c r="AH280" s="12"/>
      <c r="AI280" s="12"/>
      <c r="AJ280" s="12"/>
      <c r="AK280" s="12"/>
      <c r="AL280" s="12"/>
      <c r="AM280" s="12"/>
      <c r="AN280" s="12"/>
      <c r="AO280" s="12"/>
      <c r="AP280" s="12"/>
      <c r="AQ280" s="12"/>
      <c r="AR280" s="12"/>
      <c r="AS280" s="12"/>
      <c r="AT280" s="12"/>
      <c r="AU280" s="12"/>
      <c r="AV280" s="12"/>
      <c r="AW280" s="12"/>
      <c r="AX280" s="12"/>
      <c r="AY280" s="12"/>
      <c r="AZ280" s="12"/>
      <c r="BA280" s="12"/>
      <c r="BB280" s="12"/>
      <c r="BC280" s="12"/>
      <c r="BD280" s="12"/>
      <c r="BE280" s="12"/>
      <c r="BF280" s="12"/>
      <c r="BG280" s="12"/>
      <c r="BH280" s="12"/>
      <c r="BI280" s="12"/>
      <c r="BJ280" s="12"/>
      <c r="BK280" s="12"/>
      <c r="BL280" s="12"/>
      <c r="BM280" s="12"/>
      <c r="BN280" s="12"/>
      <c r="BO280" s="12"/>
      <c r="BP280" s="12"/>
      <c r="BQ280" s="12"/>
      <c r="BR280" s="12"/>
      <c r="BS280" s="12"/>
      <c r="BT280" s="12"/>
      <c r="BU280" s="12"/>
      <c r="BV280" s="12"/>
      <c r="BW280" s="12"/>
      <c r="BX280" s="12"/>
      <c r="BY280" s="12"/>
      <c r="BZ280" s="12"/>
      <c r="CA280" s="12"/>
      <c r="CB280" s="12"/>
      <c r="CC280" s="12"/>
    </row>
    <row r="281" spans="1:81" ht="15.75" x14ac:dyDescent="0.25">
      <c r="A281" s="20"/>
      <c r="B281" s="29"/>
      <c r="C281" s="29"/>
      <c r="D281" s="29"/>
      <c r="E281" s="29"/>
      <c r="F281" s="26"/>
      <c r="G281" s="13"/>
      <c r="H281" s="20"/>
      <c r="I281" s="22"/>
      <c r="J281" s="22"/>
      <c r="K281" s="22"/>
      <c r="L281" s="22"/>
      <c r="M281" s="24"/>
      <c r="N281" s="22"/>
      <c r="O281" s="20"/>
      <c r="P281" s="12"/>
      <c r="Q281" s="12"/>
      <c r="R281" s="12"/>
      <c r="S281" s="12"/>
      <c r="T281" s="12"/>
      <c r="U281" s="12"/>
      <c r="V281" s="12"/>
      <c r="W281" s="12"/>
      <c r="X281" s="12"/>
      <c r="Y281" s="12"/>
      <c r="Z281" s="12"/>
      <c r="AA281" s="12"/>
      <c r="AB281" s="12"/>
      <c r="AC281" s="12"/>
      <c r="AD281" s="12"/>
      <c r="AE281" s="12"/>
      <c r="AF281" s="12"/>
      <c r="AG281" s="12"/>
      <c r="AH281" s="12"/>
      <c r="AI281" s="12"/>
      <c r="AJ281" s="12"/>
      <c r="AK281" s="12"/>
      <c r="AL281" s="12"/>
      <c r="AM281" s="12"/>
      <c r="AN281" s="12"/>
      <c r="AO281" s="12"/>
      <c r="AP281" s="12"/>
      <c r="AQ281" s="12"/>
      <c r="AR281" s="12"/>
      <c r="AS281" s="12"/>
      <c r="AT281" s="12"/>
      <c r="AU281" s="12"/>
      <c r="AV281" s="12"/>
      <c r="AW281" s="12"/>
      <c r="AX281" s="12"/>
      <c r="AY281" s="12"/>
      <c r="AZ281" s="12"/>
      <c r="BA281" s="12"/>
      <c r="BB281" s="12"/>
      <c r="BC281" s="12"/>
      <c r="BD281" s="12"/>
      <c r="BE281" s="12"/>
      <c r="BF281" s="12"/>
      <c r="BG281" s="12"/>
      <c r="BH281" s="12"/>
      <c r="BI281" s="12"/>
      <c r="BJ281" s="12"/>
      <c r="BK281" s="12"/>
      <c r="BL281" s="12"/>
      <c r="BM281" s="12"/>
      <c r="BN281" s="12"/>
      <c r="BO281" s="12"/>
      <c r="BP281" s="12"/>
      <c r="BQ281" s="12"/>
      <c r="BR281" s="12"/>
      <c r="BS281" s="12"/>
      <c r="BT281" s="12"/>
      <c r="BU281" s="12"/>
      <c r="BV281" s="12"/>
      <c r="BW281" s="12"/>
      <c r="BX281" s="12"/>
      <c r="BY281" s="12"/>
      <c r="BZ281" s="12"/>
      <c r="CA281" s="12"/>
      <c r="CB281" s="12"/>
      <c r="CC281" s="12"/>
    </row>
    <row r="282" spans="1:81" ht="15.75" x14ac:dyDescent="0.25">
      <c r="A282" s="20"/>
      <c r="B282" s="29"/>
      <c r="C282" s="29"/>
      <c r="D282" s="29"/>
      <c r="E282" s="29"/>
      <c r="F282" s="26"/>
      <c r="G282" s="13"/>
      <c r="H282" s="20"/>
      <c r="I282" s="22"/>
      <c r="J282" s="22"/>
      <c r="K282" s="22"/>
      <c r="L282" s="22"/>
      <c r="M282" s="24"/>
      <c r="N282" s="22"/>
      <c r="O282" s="20"/>
      <c r="P282" s="12"/>
      <c r="Q282" s="12"/>
      <c r="R282" s="12"/>
      <c r="S282" s="12"/>
      <c r="T282" s="12"/>
      <c r="U282" s="12"/>
      <c r="V282" s="12"/>
      <c r="W282" s="12"/>
      <c r="X282" s="12"/>
      <c r="Y282" s="12"/>
      <c r="Z282" s="12"/>
      <c r="AA282" s="12"/>
      <c r="AB282" s="12"/>
      <c r="AC282" s="12"/>
      <c r="AD282" s="12"/>
      <c r="AE282" s="12"/>
      <c r="AF282" s="12"/>
      <c r="AG282" s="12"/>
      <c r="AH282" s="12"/>
      <c r="AI282" s="12"/>
      <c r="AJ282" s="12"/>
      <c r="AK282" s="12"/>
      <c r="AL282" s="12"/>
      <c r="AM282" s="12"/>
      <c r="AN282" s="12"/>
      <c r="AO282" s="12"/>
      <c r="AP282" s="12"/>
      <c r="AQ282" s="12"/>
      <c r="AR282" s="12"/>
      <c r="AS282" s="12"/>
      <c r="AT282" s="12"/>
      <c r="AU282" s="12"/>
      <c r="AV282" s="12"/>
      <c r="AW282" s="12"/>
      <c r="AX282" s="12"/>
      <c r="AY282" s="12"/>
      <c r="AZ282" s="12"/>
      <c r="BA282" s="12"/>
      <c r="BB282" s="12"/>
      <c r="BC282" s="12"/>
      <c r="BD282" s="12"/>
      <c r="BE282" s="12"/>
      <c r="BF282" s="12"/>
      <c r="BG282" s="12"/>
      <c r="BH282" s="12"/>
      <c r="BI282" s="12"/>
      <c r="BJ282" s="12"/>
      <c r="BK282" s="12"/>
      <c r="BL282" s="12"/>
      <c r="BM282" s="12"/>
      <c r="BN282" s="12"/>
      <c r="BO282" s="12"/>
      <c r="BP282" s="12"/>
      <c r="BQ282" s="12"/>
      <c r="BR282" s="12"/>
      <c r="BS282" s="12"/>
      <c r="BT282" s="12"/>
      <c r="BU282" s="12"/>
      <c r="BV282" s="12"/>
      <c r="BW282" s="12"/>
      <c r="BX282" s="12"/>
      <c r="BY282" s="12"/>
      <c r="BZ282" s="12"/>
      <c r="CA282" s="12"/>
      <c r="CB282" s="12"/>
      <c r="CC282" s="12"/>
    </row>
    <row r="283" spans="1:81" ht="15.75" x14ac:dyDescent="0.25">
      <c r="A283" s="20"/>
      <c r="B283" s="29"/>
      <c r="C283" s="29"/>
      <c r="D283" s="29"/>
      <c r="E283" s="29"/>
      <c r="F283" s="26"/>
      <c r="G283" s="13"/>
      <c r="H283" s="20"/>
      <c r="I283" s="22"/>
      <c r="J283" s="22"/>
      <c r="K283" s="22"/>
      <c r="L283" s="22"/>
      <c r="M283" s="24"/>
      <c r="N283" s="22"/>
      <c r="O283" s="20"/>
      <c r="P283" s="12"/>
      <c r="Q283" s="12"/>
      <c r="R283" s="12"/>
      <c r="S283" s="12"/>
      <c r="T283" s="12"/>
      <c r="U283" s="12"/>
      <c r="V283" s="12"/>
      <c r="W283" s="12"/>
      <c r="X283" s="12"/>
      <c r="Y283" s="12"/>
      <c r="Z283" s="12"/>
      <c r="AA283" s="12"/>
      <c r="AB283" s="12"/>
      <c r="AC283" s="12"/>
      <c r="AD283" s="12"/>
      <c r="AE283" s="12"/>
      <c r="AF283" s="12"/>
      <c r="AG283" s="12"/>
      <c r="AH283" s="12"/>
      <c r="AI283" s="12"/>
      <c r="AJ283" s="12"/>
      <c r="AK283" s="12"/>
      <c r="AL283" s="12"/>
      <c r="AM283" s="12"/>
      <c r="AN283" s="12"/>
      <c r="AO283" s="12"/>
      <c r="AP283" s="12"/>
      <c r="AQ283" s="12"/>
      <c r="AR283" s="12"/>
      <c r="AS283" s="12"/>
      <c r="AT283" s="12"/>
      <c r="AU283" s="12"/>
      <c r="AV283" s="12"/>
      <c r="AW283" s="12"/>
      <c r="AX283" s="12"/>
      <c r="AY283" s="12"/>
      <c r="AZ283" s="12"/>
      <c r="BA283" s="12"/>
      <c r="BB283" s="12"/>
      <c r="BC283" s="12"/>
      <c r="BD283" s="12"/>
      <c r="BE283" s="12"/>
      <c r="BF283" s="12"/>
      <c r="BG283" s="12"/>
      <c r="BH283" s="12"/>
      <c r="BI283" s="12"/>
      <c r="BJ283" s="12"/>
      <c r="BK283" s="12"/>
      <c r="BL283" s="12"/>
      <c r="BM283" s="12"/>
      <c r="BN283" s="12"/>
      <c r="BO283" s="12"/>
      <c r="BP283" s="12"/>
      <c r="BQ283" s="12"/>
      <c r="BR283" s="12"/>
      <c r="BS283" s="12"/>
      <c r="BT283" s="12"/>
      <c r="BU283" s="12"/>
      <c r="BV283" s="12"/>
      <c r="BW283" s="12"/>
      <c r="BX283" s="12"/>
      <c r="BY283" s="12"/>
      <c r="BZ283" s="12"/>
      <c r="CA283" s="12"/>
      <c r="CB283" s="12"/>
      <c r="CC283" s="12"/>
    </row>
    <row r="284" spans="1:81" ht="15.75" x14ac:dyDescent="0.25">
      <c r="A284" s="20"/>
      <c r="B284" s="29"/>
      <c r="C284" s="29"/>
      <c r="D284" s="29"/>
      <c r="E284" s="29"/>
      <c r="F284" s="26"/>
      <c r="G284" s="13"/>
      <c r="H284" s="20"/>
      <c r="I284" s="22"/>
      <c r="J284" s="22"/>
      <c r="K284" s="22"/>
      <c r="L284" s="22"/>
      <c r="M284" s="24"/>
      <c r="N284" s="22"/>
      <c r="O284" s="20"/>
      <c r="P284" s="12"/>
      <c r="Q284" s="12"/>
      <c r="R284" s="12"/>
      <c r="S284" s="12"/>
      <c r="T284" s="12"/>
      <c r="U284" s="12"/>
      <c r="V284" s="12"/>
      <c r="W284" s="12"/>
      <c r="X284" s="12"/>
      <c r="Y284" s="12"/>
      <c r="Z284" s="12"/>
      <c r="AA284" s="12"/>
      <c r="AB284" s="12"/>
      <c r="AC284" s="12"/>
      <c r="AD284" s="12"/>
      <c r="AE284" s="12"/>
      <c r="AF284" s="12"/>
      <c r="AG284" s="12"/>
      <c r="AH284" s="12"/>
      <c r="AI284" s="12"/>
      <c r="AJ284" s="12"/>
      <c r="AK284" s="12"/>
      <c r="AL284" s="12"/>
      <c r="AM284" s="12"/>
      <c r="AN284" s="12"/>
      <c r="AO284" s="12"/>
      <c r="AP284" s="12"/>
      <c r="AQ284" s="12"/>
      <c r="AR284" s="12"/>
      <c r="AS284" s="12"/>
      <c r="AT284" s="12"/>
      <c r="AU284" s="12"/>
      <c r="AV284" s="12"/>
      <c r="AW284" s="12"/>
      <c r="AX284" s="12"/>
      <c r="AY284" s="12"/>
      <c r="AZ284" s="12"/>
      <c r="BA284" s="12"/>
      <c r="BB284" s="12"/>
      <c r="BC284" s="12"/>
      <c r="BD284" s="12"/>
      <c r="BE284" s="12"/>
      <c r="BF284" s="12"/>
      <c r="BG284" s="12"/>
      <c r="BH284" s="12"/>
      <c r="BI284" s="12"/>
      <c r="BJ284" s="12"/>
      <c r="BK284" s="12"/>
      <c r="BL284" s="12"/>
      <c r="BM284" s="12"/>
      <c r="BN284" s="12"/>
      <c r="BO284" s="12"/>
      <c r="BP284" s="12"/>
      <c r="BQ284" s="12"/>
      <c r="BR284" s="12"/>
      <c r="BS284" s="12"/>
      <c r="BT284" s="12"/>
      <c r="BU284" s="12"/>
      <c r="BV284" s="12"/>
      <c r="BW284" s="12"/>
      <c r="BX284" s="12"/>
      <c r="BY284" s="12"/>
      <c r="BZ284" s="12"/>
      <c r="CA284" s="12"/>
      <c r="CB284" s="12"/>
      <c r="CC284" s="12"/>
    </row>
    <row r="285" spans="1:81" ht="15.75" x14ac:dyDescent="0.25">
      <c r="A285" s="20"/>
      <c r="B285" s="29"/>
      <c r="C285" s="29"/>
      <c r="D285" s="29"/>
      <c r="E285" s="29"/>
      <c r="F285" s="26"/>
      <c r="G285" s="13"/>
      <c r="H285" s="20"/>
      <c r="I285" s="22"/>
      <c r="J285" s="22"/>
      <c r="K285" s="22"/>
      <c r="L285" s="22"/>
      <c r="M285" s="24"/>
      <c r="N285" s="22"/>
      <c r="O285" s="20"/>
      <c r="P285" s="12"/>
      <c r="Q285" s="12"/>
      <c r="R285" s="12"/>
      <c r="S285" s="12"/>
      <c r="T285" s="12"/>
      <c r="U285" s="12"/>
      <c r="V285" s="12"/>
      <c r="W285" s="12"/>
      <c r="X285" s="12"/>
      <c r="Y285" s="12"/>
      <c r="Z285" s="12"/>
      <c r="AA285" s="12"/>
      <c r="AB285" s="12"/>
      <c r="AC285" s="12"/>
      <c r="AD285" s="12"/>
      <c r="AE285" s="12"/>
      <c r="AF285" s="12"/>
      <c r="AG285" s="12"/>
      <c r="AH285" s="12"/>
      <c r="AI285" s="12"/>
      <c r="AJ285" s="12"/>
      <c r="AK285" s="12"/>
      <c r="AL285" s="12"/>
      <c r="AM285" s="12"/>
      <c r="AN285" s="12"/>
      <c r="AO285" s="12"/>
      <c r="AP285" s="12"/>
      <c r="AQ285" s="12"/>
      <c r="AR285" s="12"/>
      <c r="AS285" s="12"/>
      <c r="AT285" s="12"/>
      <c r="AU285" s="12"/>
      <c r="AV285" s="12"/>
      <c r="AW285" s="12"/>
      <c r="AX285" s="12"/>
      <c r="AY285" s="12"/>
      <c r="AZ285" s="12"/>
      <c r="BA285" s="12"/>
      <c r="BB285" s="12"/>
      <c r="BC285" s="12"/>
      <c r="BD285" s="12"/>
      <c r="BE285" s="12"/>
      <c r="BF285" s="12"/>
      <c r="BG285" s="12"/>
      <c r="BH285" s="12"/>
      <c r="BI285" s="12"/>
      <c r="BJ285" s="12"/>
      <c r="BK285" s="12"/>
      <c r="BL285" s="12"/>
      <c r="BM285" s="12"/>
      <c r="BN285" s="12"/>
      <c r="BO285" s="12"/>
      <c r="BP285" s="12"/>
      <c r="BQ285" s="12"/>
      <c r="BR285" s="12"/>
      <c r="BS285" s="12"/>
      <c r="BT285" s="12"/>
      <c r="BU285" s="12"/>
      <c r="BV285" s="12"/>
      <c r="BW285" s="12"/>
      <c r="BX285" s="12"/>
      <c r="BY285" s="12"/>
      <c r="BZ285" s="12"/>
      <c r="CA285" s="12"/>
      <c r="CB285" s="12"/>
      <c r="CC285" s="12"/>
    </row>
    <row r="286" spans="1:81" ht="15.75" x14ac:dyDescent="0.25">
      <c r="A286" s="20"/>
      <c r="B286" s="29"/>
      <c r="C286" s="29"/>
      <c r="D286" s="29"/>
      <c r="E286" s="29"/>
      <c r="F286" s="26"/>
      <c r="G286" s="13"/>
      <c r="H286" s="20"/>
      <c r="I286" s="22"/>
      <c r="J286" s="22"/>
      <c r="K286" s="22"/>
      <c r="L286" s="22"/>
      <c r="M286" s="24"/>
      <c r="N286" s="22"/>
      <c r="O286" s="20"/>
      <c r="P286" s="12"/>
      <c r="Q286" s="12"/>
      <c r="R286" s="12"/>
      <c r="S286" s="12"/>
      <c r="T286" s="12"/>
      <c r="U286" s="12"/>
      <c r="V286" s="12"/>
      <c r="W286" s="12"/>
      <c r="X286" s="12"/>
      <c r="Y286" s="12"/>
      <c r="Z286" s="12"/>
      <c r="AA286" s="12"/>
      <c r="AB286" s="12"/>
      <c r="AC286" s="12"/>
      <c r="AD286" s="12"/>
      <c r="AE286" s="12"/>
      <c r="AF286" s="12"/>
      <c r="AG286" s="12"/>
      <c r="AH286" s="12"/>
      <c r="AI286" s="12"/>
      <c r="AJ286" s="12"/>
      <c r="AK286" s="12"/>
      <c r="AL286" s="12"/>
      <c r="AM286" s="12"/>
      <c r="AN286" s="12"/>
      <c r="AO286" s="12"/>
      <c r="AP286" s="12"/>
      <c r="AQ286" s="12"/>
      <c r="AR286" s="12"/>
      <c r="AS286" s="12"/>
      <c r="AT286" s="12"/>
      <c r="AU286" s="12"/>
      <c r="AV286" s="12"/>
      <c r="AW286" s="12"/>
      <c r="AX286" s="12"/>
      <c r="AY286" s="12"/>
      <c r="AZ286" s="12"/>
      <c r="BA286" s="12"/>
      <c r="BB286" s="12"/>
      <c r="BC286" s="12"/>
      <c r="BD286" s="12"/>
      <c r="BE286" s="12"/>
      <c r="BF286" s="12"/>
      <c r="BG286" s="12"/>
      <c r="BH286" s="12"/>
      <c r="BI286" s="12"/>
      <c r="BJ286" s="12"/>
      <c r="BK286" s="12"/>
      <c r="BL286" s="12"/>
      <c r="BM286" s="12"/>
      <c r="BN286" s="12"/>
      <c r="BO286" s="12"/>
      <c r="BP286" s="12"/>
      <c r="BQ286" s="12"/>
      <c r="BR286" s="12"/>
      <c r="BS286" s="12"/>
      <c r="BT286" s="12"/>
      <c r="BU286" s="12"/>
      <c r="BV286" s="12"/>
      <c r="BW286" s="12"/>
      <c r="BX286" s="12"/>
      <c r="BY286" s="12"/>
      <c r="BZ286" s="12"/>
      <c r="CA286" s="12"/>
      <c r="CB286" s="12"/>
      <c r="CC286" s="12"/>
    </row>
    <row r="287" spans="1:81" ht="15.75" x14ac:dyDescent="0.25">
      <c r="A287" s="20"/>
      <c r="B287" s="29"/>
      <c r="C287" s="29"/>
      <c r="D287" s="29"/>
      <c r="E287" s="29"/>
      <c r="F287" s="26"/>
      <c r="G287" s="13"/>
      <c r="H287" s="20"/>
      <c r="I287" s="22"/>
      <c r="J287" s="22"/>
      <c r="K287" s="22"/>
      <c r="L287" s="22"/>
      <c r="M287" s="24"/>
      <c r="N287" s="22"/>
      <c r="O287" s="20"/>
      <c r="P287" s="12"/>
      <c r="Q287" s="12"/>
      <c r="R287" s="12"/>
      <c r="S287" s="12"/>
      <c r="T287" s="12"/>
      <c r="U287" s="12"/>
      <c r="V287" s="12"/>
      <c r="W287" s="12"/>
      <c r="X287" s="12"/>
      <c r="Y287" s="12"/>
      <c r="Z287" s="12"/>
      <c r="AA287" s="12"/>
      <c r="AB287" s="12"/>
      <c r="AC287" s="12"/>
      <c r="AD287" s="12"/>
      <c r="AE287" s="12"/>
      <c r="AF287" s="12"/>
      <c r="AG287" s="12"/>
      <c r="AH287" s="12"/>
      <c r="AI287" s="12"/>
      <c r="AJ287" s="12"/>
      <c r="AK287" s="12"/>
      <c r="AL287" s="12"/>
      <c r="AM287" s="12"/>
      <c r="AN287" s="12"/>
      <c r="AO287" s="12"/>
      <c r="AP287" s="12"/>
      <c r="AQ287" s="12"/>
      <c r="AR287" s="12"/>
      <c r="AS287" s="12"/>
      <c r="AT287" s="12"/>
      <c r="AU287" s="12"/>
      <c r="AV287" s="12"/>
      <c r="AW287" s="12"/>
      <c r="AX287" s="12"/>
      <c r="AY287" s="12"/>
      <c r="AZ287" s="12"/>
      <c r="BA287" s="12"/>
      <c r="BB287" s="12"/>
      <c r="BC287" s="12"/>
      <c r="BD287" s="12"/>
      <c r="BE287" s="12"/>
      <c r="BF287" s="12"/>
      <c r="BG287" s="12"/>
      <c r="BH287" s="12"/>
      <c r="BI287" s="12"/>
      <c r="BJ287" s="12"/>
      <c r="BK287" s="12"/>
      <c r="BL287" s="12"/>
      <c r="BM287" s="12"/>
      <c r="BN287" s="12"/>
      <c r="BO287" s="12"/>
      <c r="BP287" s="12"/>
      <c r="BQ287" s="12"/>
      <c r="BR287" s="12"/>
      <c r="BS287" s="12"/>
      <c r="BT287" s="12"/>
      <c r="BU287" s="12"/>
      <c r="BV287" s="12"/>
      <c r="BW287" s="12"/>
      <c r="BX287" s="12"/>
      <c r="BY287" s="12"/>
      <c r="BZ287" s="12"/>
      <c r="CA287" s="12"/>
      <c r="CB287" s="12"/>
      <c r="CC287" s="12"/>
    </row>
    <row r="288" spans="1:81" ht="15.75" x14ac:dyDescent="0.25">
      <c r="A288" s="20"/>
      <c r="B288" s="29"/>
      <c r="C288" s="29"/>
      <c r="D288" s="29"/>
      <c r="E288" s="29"/>
      <c r="F288" s="26"/>
      <c r="G288" s="13"/>
      <c r="H288" s="20"/>
      <c r="I288" s="22"/>
      <c r="J288" s="22"/>
      <c r="K288" s="22"/>
      <c r="L288" s="22"/>
      <c r="M288" s="24"/>
      <c r="N288" s="22"/>
      <c r="O288" s="20"/>
      <c r="P288" s="12"/>
      <c r="Q288" s="12"/>
      <c r="R288" s="12"/>
      <c r="S288" s="12"/>
      <c r="T288" s="12"/>
      <c r="U288" s="12"/>
      <c r="V288" s="12"/>
      <c r="W288" s="12"/>
      <c r="X288" s="12"/>
      <c r="Y288" s="12"/>
      <c r="Z288" s="12"/>
      <c r="AA288" s="12"/>
      <c r="AB288" s="12"/>
      <c r="AC288" s="12"/>
      <c r="AD288" s="12"/>
      <c r="AE288" s="12"/>
      <c r="AF288" s="12"/>
      <c r="AG288" s="12"/>
      <c r="AH288" s="12"/>
      <c r="AI288" s="12"/>
      <c r="AJ288" s="12"/>
      <c r="AK288" s="12"/>
      <c r="AL288" s="12"/>
      <c r="AM288" s="12"/>
      <c r="AN288" s="12"/>
      <c r="AO288" s="12"/>
      <c r="AP288" s="12"/>
      <c r="AQ288" s="12"/>
      <c r="AR288" s="12"/>
      <c r="AS288" s="12"/>
      <c r="AT288" s="12"/>
      <c r="AU288" s="12"/>
      <c r="AV288" s="12"/>
      <c r="AW288" s="12"/>
      <c r="AX288" s="12"/>
      <c r="AY288" s="12"/>
      <c r="AZ288" s="12"/>
      <c r="BA288" s="12"/>
      <c r="BB288" s="12"/>
      <c r="BC288" s="12"/>
      <c r="BD288" s="12"/>
      <c r="BE288" s="12"/>
      <c r="BF288" s="12"/>
      <c r="BG288" s="12"/>
      <c r="BH288" s="12"/>
      <c r="BI288" s="12"/>
      <c r="BJ288" s="12"/>
      <c r="BK288" s="12"/>
      <c r="BL288" s="12"/>
      <c r="BM288" s="12"/>
      <c r="BN288" s="12"/>
      <c r="BO288" s="12"/>
      <c r="BP288" s="12"/>
      <c r="BQ288" s="12"/>
      <c r="BR288" s="12"/>
      <c r="BS288" s="12"/>
      <c r="BT288" s="12"/>
      <c r="BU288" s="12"/>
      <c r="BV288" s="12"/>
      <c r="BW288" s="12"/>
      <c r="BX288" s="12"/>
      <c r="BY288" s="12"/>
      <c r="BZ288" s="12"/>
      <c r="CA288" s="12"/>
      <c r="CB288" s="12"/>
      <c r="CC288" s="12"/>
    </row>
    <row r="289" spans="1:81" ht="15.75" x14ac:dyDescent="0.25">
      <c r="A289" s="20"/>
      <c r="B289" s="29"/>
      <c r="C289" s="29"/>
      <c r="D289" s="29"/>
      <c r="E289" s="29"/>
      <c r="F289" s="26"/>
      <c r="G289" s="13"/>
      <c r="H289" s="20"/>
      <c r="I289" s="22"/>
      <c r="J289" s="22"/>
      <c r="K289" s="22"/>
      <c r="L289" s="22"/>
      <c r="M289" s="24"/>
      <c r="N289" s="22"/>
      <c r="O289" s="20"/>
      <c r="P289" s="12"/>
      <c r="Q289" s="12"/>
      <c r="R289" s="12"/>
      <c r="S289" s="12"/>
      <c r="T289" s="12"/>
      <c r="U289" s="12"/>
      <c r="V289" s="12"/>
      <c r="W289" s="12"/>
      <c r="X289" s="12"/>
      <c r="Y289" s="12"/>
      <c r="Z289" s="12"/>
      <c r="AA289" s="12"/>
      <c r="AB289" s="12"/>
      <c r="AC289" s="12"/>
      <c r="AD289" s="12"/>
      <c r="AE289" s="12"/>
      <c r="AF289" s="12"/>
      <c r="AG289" s="12"/>
      <c r="AH289" s="12"/>
      <c r="AI289" s="12"/>
      <c r="AJ289" s="12"/>
      <c r="AK289" s="12"/>
      <c r="AL289" s="12"/>
      <c r="AM289" s="12"/>
      <c r="AN289" s="12"/>
      <c r="AO289" s="12"/>
      <c r="AP289" s="12"/>
      <c r="AQ289" s="12"/>
      <c r="AR289" s="12"/>
      <c r="AS289" s="12"/>
      <c r="AT289" s="12"/>
      <c r="AU289" s="12"/>
      <c r="AV289" s="12"/>
      <c r="AW289" s="12"/>
      <c r="AX289" s="12"/>
      <c r="AY289" s="12"/>
      <c r="AZ289" s="12"/>
      <c r="BA289" s="12"/>
      <c r="BB289" s="12"/>
      <c r="BC289" s="12"/>
      <c r="BD289" s="12"/>
      <c r="BE289" s="12"/>
      <c r="BF289" s="12"/>
      <c r="BG289" s="12"/>
      <c r="BH289" s="12"/>
      <c r="BI289" s="12"/>
      <c r="BJ289" s="12"/>
      <c r="BK289" s="12"/>
      <c r="BL289" s="12"/>
      <c r="BM289" s="12"/>
      <c r="BN289" s="12"/>
      <c r="BO289" s="12"/>
      <c r="BP289" s="12"/>
      <c r="BQ289" s="12"/>
      <c r="BR289" s="12"/>
      <c r="BS289" s="12"/>
      <c r="BT289" s="12"/>
      <c r="BU289" s="12"/>
      <c r="BV289" s="12"/>
      <c r="BW289" s="12"/>
      <c r="BX289" s="12"/>
      <c r="BY289" s="12"/>
      <c r="BZ289" s="12"/>
      <c r="CA289" s="12"/>
      <c r="CB289" s="12"/>
      <c r="CC289" s="12"/>
    </row>
    <row r="290" spans="1:81" ht="15.75" x14ac:dyDescent="0.25">
      <c r="A290" s="20"/>
      <c r="B290" s="29"/>
      <c r="C290" s="29"/>
      <c r="D290" s="29"/>
      <c r="E290" s="29"/>
      <c r="F290" s="26"/>
      <c r="G290" s="13"/>
      <c r="H290" s="20"/>
      <c r="I290" s="22"/>
      <c r="J290" s="22"/>
      <c r="K290" s="22"/>
      <c r="L290" s="22"/>
      <c r="M290" s="24"/>
      <c r="N290" s="22"/>
      <c r="O290" s="20"/>
      <c r="P290" s="12"/>
      <c r="Q290" s="12"/>
      <c r="R290" s="12"/>
      <c r="S290" s="12"/>
      <c r="T290" s="12"/>
      <c r="U290" s="12"/>
      <c r="V290" s="12"/>
      <c r="W290" s="12"/>
      <c r="X290" s="12"/>
      <c r="Y290" s="12"/>
      <c r="Z290" s="12"/>
      <c r="AA290" s="12"/>
      <c r="AB290" s="12"/>
      <c r="AC290" s="12"/>
      <c r="AD290" s="12"/>
      <c r="AE290" s="12"/>
      <c r="AF290" s="12"/>
      <c r="AG290" s="12"/>
      <c r="AH290" s="12"/>
      <c r="AI290" s="12"/>
      <c r="AJ290" s="12"/>
      <c r="AK290" s="12"/>
      <c r="AL290" s="12"/>
      <c r="AM290" s="12"/>
      <c r="AN290" s="12"/>
      <c r="AO290" s="12"/>
      <c r="AP290" s="12"/>
      <c r="AQ290" s="12"/>
      <c r="AR290" s="12"/>
      <c r="AS290" s="12"/>
      <c r="AT290" s="12"/>
      <c r="AU290" s="12"/>
      <c r="AV290" s="12"/>
      <c r="AW290" s="12"/>
      <c r="AX290" s="12"/>
      <c r="AY290" s="12"/>
      <c r="AZ290" s="12"/>
      <c r="BA290" s="12"/>
      <c r="BB290" s="12"/>
      <c r="BC290" s="12"/>
      <c r="BD290" s="12"/>
      <c r="BE290" s="12"/>
      <c r="BF290" s="12"/>
      <c r="BG290" s="12"/>
      <c r="BH290" s="12"/>
      <c r="BI290" s="12"/>
      <c r="BJ290" s="12"/>
      <c r="BK290" s="12"/>
      <c r="BL290" s="12"/>
      <c r="BM290" s="12"/>
      <c r="BN290" s="12"/>
      <c r="BO290" s="12"/>
      <c r="BP290" s="12"/>
      <c r="BQ290" s="12"/>
      <c r="BR290" s="12"/>
      <c r="BS290" s="12"/>
      <c r="BT290" s="12"/>
      <c r="BU290" s="12"/>
      <c r="BV290" s="12"/>
      <c r="BW290" s="12"/>
      <c r="BX290" s="12"/>
      <c r="BY290" s="12"/>
      <c r="BZ290" s="12"/>
      <c r="CA290" s="12"/>
      <c r="CB290" s="12"/>
      <c r="CC290" s="12"/>
    </row>
    <row r="291" spans="1:81" ht="15.75" x14ac:dyDescent="0.25">
      <c r="A291" s="20"/>
      <c r="B291" s="29"/>
      <c r="C291" s="29"/>
      <c r="D291" s="29"/>
      <c r="E291" s="29"/>
      <c r="F291" s="26"/>
      <c r="G291" s="13"/>
      <c r="H291" s="20"/>
      <c r="I291" s="22"/>
      <c r="J291" s="22"/>
      <c r="K291" s="22"/>
      <c r="L291" s="22"/>
      <c r="M291" s="24"/>
      <c r="N291" s="22"/>
      <c r="O291" s="20"/>
      <c r="P291" s="12"/>
      <c r="Q291" s="12"/>
      <c r="R291" s="12"/>
      <c r="S291" s="12"/>
      <c r="T291" s="12"/>
      <c r="U291" s="12"/>
      <c r="V291" s="12"/>
      <c r="W291" s="12"/>
      <c r="X291" s="12"/>
      <c r="Y291" s="12"/>
      <c r="Z291" s="12"/>
      <c r="AA291" s="12"/>
      <c r="AB291" s="12"/>
      <c r="AC291" s="12"/>
      <c r="AD291" s="12"/>
      <c r="AE291" s="12"/>
      <c r="AF291" s="12"/>
      <c r="AG291" s="12"/>
      <c r="AH291" s="12"/>
      <c r="AI291" s="12"/>
      <c r="AJ291" s="12"/>
      <c r="AK291" s="12"/>
      <c r="AL291" s="12"/>
      <c r="AM291" s="12"/>
      <c r="AN291" s="12"/>
      <c r="AO291" s="12"/>
      <c r="AP291" s="12"/>
      <c r="AQ291" s="12"/>
      <c r="AR291" s="12"/>
      <c r="AS291" s="12"/>
      <c r="AT291" s="12"/>
      <c r="AU291" s="12"/>
      <c r="AV291" s="12"/>
      <c r="AW291" s="12"/>
      <c r="AX291" s="12"/>
      <c r="AY291" s="12"/>
      <c r="AZ291" s="12"/>
      <c r="BA291" s="12"/>
      <c r="BB291" s="12"/>
      <c r="BC291" s="12"/>
      <c r="BD291" s="12"/>
      <c r="BE291" s="12"/>
      <c r="BF291" s="12"/>
      <c r="BG291" s="12"/>
      <c r="BH291" s="12"/>
      <c r="BI291" s="12"/>
      <c r="BJ291" s="12"/>
      <c r="BK291" s="12"/>
      <c r="BL291" s="12"/>
      <c r="BM291" s="12"/>
      <c r="BN291" s="12"/>
      <c r="BO291" s="12"/>
      <c r="BP291" s="12"/>
      <c r="BQ291" s="12"/>
      <c r="BR291" s="12"/>
      <c r="BS291" s="12"/>
      <c r="BT291" s="12"/>
      <c r="BU291" s="12"/>
      <c r="BV291" s="12"/>
      <c r="BW291" s="12"/>
      <c r="BX291" s="12"/>
      <c r="BY291" s="12"/>
      <c r="BZ291" s="12"/>
      <c r="CA291" s="12"/>
      <c r="CB291" s="12"/>
      <c r="CC291" s="12"/>
    </row>
    <row r="292" spans="1:81" ht="15.75" x14ac:dyDescent="0.25">
      <c r="A292" s="20"/>
      <c r="B292" s="29"/>
      <c r="C292" s="29"/>
      <c r="D292" s="29"/>
      <c r="E292" s="29"/>
      <c r="F292" s="26"/>
      <c r="G292" s="13"/>
      <c r="H292" s="20"/>
      <c r="I292" s="22"/>
      <c r="J292" s="22"/>
      <c r="K292" s="22"/>
      <c r="L292" s="22"/>
      <c r="M292" s="24"/>
      <c r="N292" s="22"/>
      <c r="O292" s="20"/>
      <c r="P292" s="12"/>
      <c r="Q292" s="12"/>
      <c r="R292" s="12"/>
      <c r="S292" s="12"/>
      <c r="T292" s="12"/>
      <c r="U292" s="12"/>
      <c r="V292" s="12"/>
      <c r="W292" s="12"/>
      <c r="X292" s="12"/>
      <c r="Y292" s="12"/>
      <c r="Z292" s="12"/>
      <c r="AA292" s="12"/>
      <c r="AB292" s="12"/>
      <c r="AC292" s="12"/>
      <c r="AD292" s="12"/>
      <c r="AE292" s="12"/>
      <c r="AF292" s="12"/>
      <c r="AG292" s="12"/>
      <c r="AH292" s="12"/>
      <c r="AI292" s="12"/>
      <c r="AJ292" s="12"/>
      <c r="AK292" s="12"/>
      <c r="AL292" s="12"/>
      <c r="AM292" s="12"/>
      <c r="AN292" s="12"/>
      <c r="AO292" s="12"/>
      <c r="AP292" s="12"/>
      <c r="AQ292" s="12"/>
      <c r="AR292" s="12"/>
      <c r="AS292" s="12"/>
      <c r="AT292" s="12"/>
      <c r="AU292" s="12"/>
      <c r="AV292" s="12"/>
      <c r="AW292" s="12"/>
      <c r="AX292" s="12"/>
      <c r="AY292" s="12"/>
      <c r="AZ292" s="12"/>
      <c r="BA292" s="12"/>
      <c r="BB292" s="12"/>
      <c r="BC292" s="12"/>
      <c r="BD292" s="12"/>
      <c r="BE292" s="12"/>
      <c r="BF292" s="12"/>
      <c r="BG292" s="12"/>
      <c r="BH292" s="12"/>
      <c r="BI292" s="12"/>
      <c r="BJ292" s="12"/>
      <c r="BK292" s="12"/>
      <c r="BL292" s="12"/>
      <c r="BM292" s="12"/>
      <c r="BN292" s="12"/>
      <c r="BO292" s="12"/>
      <c r="BP292" s="12"/>
      <c r="BQ292" s="12"/>
      <c r="BR292" s="12"/>
      <c r="BS292" s="12"/>
      <c r="BT292" s="12"/>
      <c r="BU292" s="12"/>
      <c r="BV292" s="12"/>
      <c r="BW292" s="12"/>
      <c r="BX292" s="12"/>
      <c r="BY292" s="12"/>
      <c r="BZ292" s="12"/>
      <c r="CA292" s="12"/>
      <c r="CB292" s="12"/>
      <c r="CC292" s="12"/>
    </row>
    <row r="293" spans="1:81" ht="15.75" x14ac:dyDescent="0.25">
      <c r="A293" s="20"/>
      <c r="B293" s="29"/>
      <c r="C293" s="29"/>
      <c r="D293" s="29"/>
      <c r="E293" s="29"/>
      <c r="F293" s="26"/>
      <c r="G293" s="13"/>
      <c r="H293" s="20"/>
      <c r="I293" s="22"/>
      <c r="J293" s="22"/>
      <c r="K293" s="22"/>
      <c r="L293" s="22"/>
      <c r="M293" s="24"/>
      <c r="N293" s="22"/>
      <c r="O293" s="20"/>
      <c r="P293" s="12"/>
      <c r="Q293" s="12"/>
      <c r="R293" s="12"/>
      <c r="S293" s="12"/>
      <c r="T293" s="12"/>
      <c r="U293" s="12"/>
      <c r="V293" s="12"/>
      <c r="W293" s="12"/>
      <c r="X293" s="12"/>
      <c r="Y293" s="12"/>
      <c r="Z293" s="12"/>
      <c r="AA293" s="12"/>
      <c r="AB293" s="12"/>
      <c r="AC293" s="12"/>
      <c r="AD293" s="12"/>
      <c r="AE293" s="12"/>
      <c r="AF293" s="12"/>
      <c r="AG293" s="12"/>
      <c r="AH293" s="12"/>
      <c r="AI293" s="12"/>
      <c r="AJ293" s="12"/>
      <c r="AK293" s="12"/>
      <c r="AL293" s="12"/>
      <c r="AM293" s="12"/>
      <c r="AN293" s="12"/>
      <c r="AO293" s="12"/>
      <c r="AP293" s="12"/>
      <c r="AQ293" s="12"/>
      <c r="AR293" s="12"/>
      <c r="AS293" s="12"/>
      <c r="AT293" s="12"/>
      <c r="AU293" s="12"/>
      <c r="AV293" s="12"/>
      <c r="AW293" s="12"/>
      <c r="AX293" s="12"/>
      <c r="AY293" s="12"/>
      <c r="AZ293" s="12"/>
      <c r="BA293" s="12"/>
      <c r="BB293" s="12"/>
      <c r="BC293" s="12"/>
      <c r="BD293" s="12"/>
      <c r="BE293" s="12"/>
      <c r="BF293" s="12"/>
      <c r="BG293" s="12"/>
      <c r="BH293" s="12"/>
      <c r="BI293" s="12"/>
      <c r="BJ293" s="12"/>
      <c r="BK293" s="12"/>
      <c r="BL293" s="12"/>
      <c r="BM293" s="12"/>
      <c r="BN293" s="12"/>
      <c r="BO293" s="12"/>
      <c r="BP293" s="12"/>
      <c r="BQ293" s="12"/>
      <c r="BR293" s="12"/>
      <c r="BS293" s="12"/>
      <c r="BT293" s="12"/>
      <c r="BU293" s="12"/>
      <c r="BV293" s="12"/>
      <c r="BW293" s="12"/>
      <c r="BX293" s="12"/>
      <c r="BY293" s="12"/>
      <c r="BZ293" s="12"/>
      <c r="CA293" s="12"/>
      <c r="CB293" s="12"/>
      <c r="CC293" s="12"/>
    </row>
    <row r="294" spans="1:81" ht="15.75" x14ac:dyDescent="0.25">
      <c r="A294" s="20"/>
      <c r="B294" s="29"/>
      <c r="C294" s="29"/>
      <c r="D294" s="29"/>
      <c r="E294" s="29"/>
      <c r="F294" s="26"/>
      <c r="G294" s="13"/>
      <c r="H294" s="20"/>
      <c r="I294" s="22"/>
      <c r="J294" s="22"/>
      <c r="K294" s="22"/>
      <c r="L294" s="22"/>
      <c r="M294" s="24"/>
      <c r="N294" s="22"/>
      <c r="O294" s="20"/>
      <c r="P294" s="12"/>
      <c r="Q294" s="12"/>
      <c r="R294" s="12"/>
      <c r="S294" s="12"/>
      <c r="T294" s="12"/>
      <c r="U294" s="12"/>
      <c r="V294" s="12"/>
      <c r="W294" s="12"/>
      <c r="X294" s="12"/>
      <c r="Y294" s="12"/>
      <c r="Z294" s="12"/>
      <c r="AA294" s="12"/>
      <c r="AB294" s="12"/>
      <c r="AC294" s="12"/>
      <c r="AD294" s="12"/>
      <c r="AE294" s="12"/>
      <c r="AF294" s="12"/>
      <c r="AG294" s="12"/>
      <c r="AH294" s="12"/>
      <c r="AI294" s="12"/>
      <c r="AJ294" s="12"/>
      <c r="AK294" s="12"/>
      <c r="AL294" s="12"/>
      <c r="AM294" s="12"/>
      <c r="AN294" s="12"/>
      <c r="AO294" s="12"/>
      <c r="AP294" s="12"/>
      <c r="AQ294" s="12"/>
      <c r="AR294" s="12"/>
      <c r="AS294" s="12"/>
      <c r="AT294" s="12"/>
      <c r="AU294" s="12"/>
      <c r="AV294" s="12"/>
      <c r="AW294" s="12"/>
      <c r="AX294" s="12"/>
      <c r="AY294" s="12"/>
      <c r="AZ294" s="12"/>
      <c r="BA294" s="12"/>
      <c r="BB294" s="12"/>
      <c r="BC294" s="12"/>
      <c r="BD294" s="12"/>
      <c r="BE294" s="12"/>
      <c r="BF294" s="12"/>
      <c r="BG294" s="12"/>
      <c r="BH294" s="12"/>
      <c r="BI294" s="12"/>
      <c r="BJ294" s="12"/>
      <c r="BK294" s="12"/>
      <c r="BL294" s="12"/>
      <c r="BM294" s="12"/>
      <c r="BN294" s="12"/>
      <c r="BO294" s="12"/>
      <c r="BP294" s="12"/>
      <c r="BQ294" s="12"/>
      <c r="BR294" s="12"/>
      <c r="BS294" s="12"/>
      <c r="BT294" s="12"/>
      <c r="BU294" s="12"/>
      <c r="BV294" s="12"/>
      <c r="BW294" s="12"/>
      <c r="BX294" s="12"/>
      <c r="BY294" s="12"/>
      <c r="BZ294" s="12"/>
      <c r="CA294" s="12"/>
      <c r="CB294" s="12"/>
      <c r="CC294" s="12"/>
    </row>
    <row r="295" spans="1:81" ht="15.75" x14ac:dyDescent="0.25">
      <c r="A295" s="20"/>
      <c r="B295" s="29"/>
      <c r="C295" s="29"/>
      <c r="D295" s="29"/>
      <c r="E295" s="29"/>
      <c r="F295" s="26"/>
      <c r="G295" s="13"/>
      <c r="H295" s="20"/>
      <c r="I295" s="22"/>
      <c r="J295" s="22"/>
      <c r="K295" s="22"/>
      <c r="L295" s="22"/>
      <c r="M295" s="24"/>
      <c r="N295" s="22"/>
      <c r="O295" s="20"/>
      <c r="P295" s="12"/>
      <c r="Q295" s="12"/>
      <c r="R295" s="12"/>
      <c r="S295" s="12"/>
      <c r="T295" s="12"/>
      <c r="U295" s="12"/>
      <c r="V295" s="12"/>
      <c r="W295" s="12"/>
      <c r="X295" s="12"/>
      <c r="Y295" s="12"/>
      <c r="Z295" s="12"/>
      <c r="AA295" s="12"/>
      <c r="AB295" s="12"/>
      <c r="AC295" s="12"/>
      <c r="AD295" s="12"/>
      <c r="AE295" s="12"/>
      <c r="AF295" s="12"/>
      <c r="AG295" s="12"/>
      <c r="AH295" s="12"/>
      <c r="AI295" s="12"/>
      <c r="AJ295" s="12"/>
      <c r="AK295" s="12"/>
      <c r="AL295" s="12"/>
      <c r="AM295" s="12"/>
      <c r="AN295" s="12"/>
      <c r="AO295" s="12"/>
      <c r="AP295" s="12"/>
      <c r="AQ295" s="12"/>
      <c r="AR295" s="12"/>
      <c r="AS295" s="12"/>
      <c r="AT295" s="12"/>
      <c r="AU295" s="12"/>
      <c r="AV295" s="12"/>
      <c r="AW295" s="12"/>
      <c r="AX295" s="12"/>
      <c r="AY295" s="12"/>
      <c r="AZ295" s="12"/>
      <c r="BA295" s="12"/>
      <c r="BB295" s="12"/>
      <c r="BC295" s="12"/>
      <c r="BD295" s="12"/>
      <c r="BE295" s="12"/>
      <c r="BF295" s="12"/>
      <c r="BG295" s="12"/>
      <c r="BH295" s="12"/>
      <c r="BI295" s="12"/>
      <c r="BJ295" s="12"/>
      <c r="BK295" s="12"/>
      <c r="BL295" s="12"/>
      <c r="BM295" s="12"/>
      <c r="BN295" s="12"/>
      <c r="BO295" s="12"/>
      <c r="BP295" s="12"/>
      <c r="BQ295" s="12"/>
      <c r="BR295" s="12"/>
      <c r="BS295" s="12"/>
      <c r="BT295" s="12"/>
      <c r="BU295" s="12"/>
      <c r="BV295" s="12"/>
      <c r="BW295" s="12"/>
      <c r="BX295" s="12"/>
      <c r="BY295" s="12"/>
      <c r="BZ295" s="12"/>
      <c r="CA295" s="12"/>
      <c r="CB295" s="12"/>
      <c r="CC295" s="12"/>
    </row>
    <row r="296" spans="1:81" ht="15.75" x14ac:dyDescent="0.25">
      <c r="A296" s="20"/>
      <c r="B296" s="29"/>
      <c r="C296" s="29"/>
      <c r="D296" s="29"/>
      <c r="E296" s="29"/>
      <c r="F296" s="26"/>
      <c r="G296" s="13"/>
      <c r="H296" s="20"/>
      <c r="I296" s="22"/>
      <c r="J296" s="22"/>
      <c r="K296" s="22"/>
      <c r="L296" s="22"/>
      <c r="M296" s="24"/>
      <c r="N296" s="22"/>
      <c r="O296" s="20"/>
      <c r="P296" s="12"/>
      <c r="Q296" s="12"/>
      <c r="R296" s="12"/>
      <c r="S296" s="12"/>
      <c r="T296" s="12"/>
      <c r="U296" s="12"/>
      <c r="V296" s="12"/>
      <c r="W296" s="12"/>
      <c r="X296" s="12"/>
      <c r="Y296" s="12"/>
      <c r="Z296" s="12"/>
      <c r="AA296" s="12"/>
      <c r="AB296" s="12"/>
      <c r="AC296" s="12"/>
      <c r="AD296" s="12"/>
      <c r="AE296" s="12"/>
      <c r="AF296" s="12"/>
      <c r="AG296" s="12"/>
      <c r="AH296" s="12"/>
      <c r="AI296" s="12"/>
      <c r="AJ296" s="12"/>
      <c r="AK296" s="12"/>
      <c r="AL296" s="12"/>
      <c r="AM296" s="12"/>
      <c r="AN296" s="12"/>
      <c r="AO296" s="12"/>
      <c r="AP296" s="12"/>
      <c r="AQ296" s="12"/>
      <c r="AR296" s="12"/>
      <c r="AS296" s="12"/>
      <c r="AT296" s="12"/>
      <c r="AU296" s="12"/>
      <c r="AV296" s="12"/>
      <c r="AW296" s="12"/>
      <c r="AX296" s="12"/>
      <c r="AY296" s="12"/>
      <c r="AZ296" s="12"/>
      <c r="BA296" s="12"/>
      <c r="BB296" s="12"/>
      <c r="BC296" s="12"/>
      <c r="BD296" s="12"/>
      <c r="BE296" s="12"/>
      <c r="BF296" s="12"/>
      <c r="BG296" s="12"/>
      <c r="BH296" s="12"/>
      <c r="BI296" s="12"/>
      <c r="BJ296" s="12"/>
      <c r="BK296" s="12"/>
      <c r="BL296" s="12"/>
      <c r="BM296" s="12"/>
      <c r="BN296" s="12"/>
      <c r="BO296" s="12"/>
      <c r="BP296" s="12"/>
      <c r="BQ296" s="12"/>
      <c r="BR296" s="12"/>
      <c r="BS296" s="12"/>
      <c r="BT296" s="12"/>
      <c r="BU296" s="12"/>
      <c r="BV296" s="12"/>
      <c r="BW296" s="12"/>
      <c r="BX296" s="12"/>
      <c r="BY296" s="12"/>
      <c r="BZ296" s="12"/>
      <c r="CA296" s="12"/>
      <c r="CB296" s="12"/>
      <c r="CC296" s="12"/>
    </row>
    <row r="297" spans="1:81" ht="15.75" x14ac:dyDescent="0.25">
      <c r="A297" s="20"/>
      <c r="B297" s="29"/>
      <c r="C297" s="29"/>
      <c r="D297" s="29"/>
      <c r="E297" s="29"/>
      <c r="F297" s="26"/>
      <c r="G297" s="13"/>
      <c r="H297" s="20"/>
      <c r="I297" s="22"/>
      <c r="J297" s="22"/>
      <c r="K297" s="22"/>
      <c r="L297" s="22"/>
      <c r="M297" s="24"/>
      <c r="N297" s="22"/>
      <c r="O297" s="20"/>
      <c r="P297" s="12"/>
      <c r="Q297" s="12"/>
      <c r="R297" s="12"/>
      <c r="S297" s="12"/>
      <c r="T297" s="12"/>
      <c r="U297" s="12"/>
      <c r="V297" s="12"/>
      <c r="W297" s="12"/>
      <c r="X297" s="12"/>
      <c r="Y297" s="12"/>
      <c r="Z297" s="12"/>
      <c r="AA297" s="12"/>
      <c r="AB297" s="12"/>
      <c r="AC297" s="12"/>
      <c r="AD297" s="12"/>
      <c r="AE297" s="12"/>
      <c r="AF297" s="12"/>
      <c r="AG297" s="12"/>
      <c r="AH297" s="12"/>
      <c r="AI297" s="12"/>
      <c r="AJ297" s="12"/>
      <c r="AK297" s="12"/>
      <c r="AL297" s="12"/>
      <c r="AM297" s="12"/>
      <c r="AN297" s="12"/>
      <c r="AO297" s="12"/>
      <c r="AP297" s="12"/>
      <c r="AQ297" s="12"/>
      <c r="AR297" s="12"/>
      <c r="AS297" s="12"/>
      <c r="AT297" s="12"/>
      <c r="AU297" s="12"/>
      <c r="AV297" s="12"/>
      <c r="AW297" s="12"/>
      <c r="AX297" s="12"/>
      <c r="AY297" s="12"/>
      <c r="AZ297" s="12"/>
      <c r="BA297" s="12"/>
      <c r="BB297" s="12"/>
      <c r="BC297" s="12"/>
      <c r="BD297" s="12"/>
      <c r="BE297" s="12"/>
      <c r="BF297" s="12"/>
      <c r="BG297" s="12"/>
      <c r="BH297" s="12"/>
      <c r="BI297" s="12"/>
      <c r="BJ297" s="12"/>
      <c r="BK297" s="12"/>
      <c r="BL297" s="12"/>
      <c r="BM297" s="12"/>
      <c r="BN297" s="12"/>
      <c r="BO297" s="12"/>
      <c r="BP297" s="12"/>
      <c r="BQ297" s="12"/>
      <c r="BR297" s="12"/>
      <c r="BS297" s="12"/>
      <c r="BT297" s="12"/>
      <c r="BU297" s="12"/>
      <c r="BV297" s="12"/>
      <c r="BW297" s="12"/>
      <c r="BX297" s="12"/>
      <c r="BY297" s="12"/>
      <c r="BZ297" s="12"/>
      <c r="CA297" s="12"/>
      <c r="CB297" s="12"/>
      <c r="CC297" s="12"/>
    </row>
    <row r="298" spans="1:81" ht="15.75" x14ac:dyDescent="0.25">
      <c r="A298" s="20"/>
      <c r="B298" s="29"/>
      <c r="C298" s="29"/>
      <c r="D298" s="29"/>
      <c r="E298" s="29"/>
      <c r="F298" s="26"/>
      <c r="G298" s="13"/>
      <c r="H298" s="20"/>
      <c r="I298" s="22"/>
      <c r="J298" s="22"/>
      <c r="K298" s="22"/>
      <c r="L298" s="22"/>
      <c r="M298" s="24"/>
      <c r="N298" s="22"/>
      <c r="O298" s="20"/>
      <c r="P298" s="12"/>
      <c r="Q298" s="12"/>
      <c r="R298" s="12"/>
      <c r="S298" s="12"/>
      <c r="T298" s="12"/>
      <c r="U298" s="12"/>
      <c r="V298" s="12"/>
      <c r="W298" s="12"/>
      <c r="X298" s="12"/>
      <c r="Y298" s="12"/>
      <c r="Z298" s="12"/>
      <c r="AA298" s="12"/>
      <c r="AB298" s="12"/>
      <c r="AC298" s="12"/>
      <c r="AD298" s="12"/>
      <c r="AE298" s="12"/>
      <c r="AF298" s="12"/>
      <c r="AG298" s="12"/>
      <c r="AH298" s="12"/>
      <c r="AI298" s="12"/>
      <c r="AJ298" s="12"/>
      <c r="AK298" s="12"/>
      <c r="AL298" s="12"/>
      <c r="AM298" s="12"/>
      <c r="AN298" s="12"/>
      <c r="AO298" s="12"/>
      <c r="AP298" s="12"/>
      <c r="AQ298" s="12"/>
      <c r="AR298" s="12"/>
      <c r="AS298" s="12"/>
      <c r="AT298" s="12"/>
      <c r="AU298" s="12"/>
      <c r="AV298" s="12"/>
      <c r="AW298" s="12"/>
      <c r="AX298" s="12"/>
      <c r="AY298" s="12"/>
      <c r="AZ298" s="12"/>
      <c r="BA298" s="12"/>
      <c r="BB298" s="12"/>
      <c r="BC298" s="12"/>
      <c r="BD298" s="12"/>
      <c r="BE298" s="12"/>
      <c r="BF298" s="12"/>
      <c r="BG298" s="12"/>
      <c r="BH298" s="12"/>
      <c r="BI298" s="12"/>
      <c r="BJ298" s="12"/>
      <c r="BK298" s="12"/>
      <c r="BL298" s="12"/>
      <c r="BM298" s="12"/>
      <c r="BN298" s="12"/>
      <c r="BO298" s="12"/>
      <c r="BP298" s="12"/>
      <c r="BQ298" s="12"/>
      <c r="BR298" s="12"/>
      <c r="BS298" s="12"/>
      <c r="BT298" s="12"/>
      <c r="BU298" s="12"/>
      <c r="BV298" s="12"/>
      <c r="BW298" s="12"/>
      <c r="BX298" s="12"/>
      <c r="BY298" s="12"/>
      <c r="BZ298" s="12"/>
      <c r="CA298" s="12"/>
      <c r="CB298" s="12"/>
      <c r="CC298" s="12"/>
    </row>
    <row r="299" spans="1:81" ht="15.75" x14ac:dyDescent="0.25">
      <c r="A299" s="20"/>
      <c r="B299" s="29"/>
      <c r="C299" s="29"/>
      <c r="D299" s="29"/>
      <c r="E299" s="29"/>
      <c r="F299" s="26"/>
      <c r="G299" s="13"/>
      <c r="H299" s="20"/>
      <c r="I299" s="22"/>
      <c r="J299" s="22"/>
      <c r="K299" s="22"/>
      <c r="L299" s="22"/>
      <c r="M299" s="24"/>
      <c r="N299" s="22"/>
      <c r="O299" s="20"/>
      <c r="P299" s="12"/>
      <c r="Q299" s="12"/>
      <c r="R299" s="12"/>
      <c r="S299" s="12"/>
      <c r="T299" s="12"/>
      <c r="U299" s="12"/>
      <c r="V299" s="12"/>
      <c r="W299" s="12"/>
      <c r="X299" s="12"/>
      <c r="Y299" s="12"/>
      <c r="Z299" s="12"/>
      <c r="AA299" s="12"/>
      <c r="AB299" s="12"/>
      <c r="AC299" s="12"/>
      <c r="AD299" s="12"/>
      <c r="AE299" s="12"/>
      <c r="AF299" s="12"/>
      <c r="AG299" s="12"/>
      <c r="AH299" s="12"/>
      <c r="AI299" s="12"/>
      <c r="AJ299" s="12"/>
      <c r="AK299" s="12"/>
      <c r="AL299" s="12"/>
      <c r="AM299" s="12"/>
      <c r="AN299" s="12"/>
      <c r="AO299" s="12"/>
      <c r="AP299" s="12"/>
      <c r="AQ299" s="12"/>
      <c r="AR299" s="12"/>
      <c r="AS299" s="12"/>
      <c r="AT299" s="12"/>
      <c r="AU299" s="12"/>
      <c r="AV299" s="12"/>
      <c r="AW299" s="12"/>
      <c r="AX299" s="12"/>
      <c r="AY299" s="12"/>
      <c r="AZ299" s="12"/>
      <c r="BA299" s="12"/>
      <c r="BB299" s="12"/>
      <c r="BC299" s="12"/>
      <c r="BD299" s="12"/>
      <c r="BE299" s="12"/>
      <c r="BF299" s="12"/>
      <c r="BG299" s="12"/>
      <c r="BH299" s="12"/>
      <c r="BI299" s="12"/>
      <c r="BJ299" s="12"/>
      <c r="BK299" s="12"/>
      <c r="BL299" s="12"/>
      <c r="BM299" s="12"/>
      <c r="BN299" s="12"/>
      <c r="BO299" s="12"/>
      <c r="BP299" s="12"/>
      <c r="BQ299" s="12"/>
      <c r="BR299" s="12"/>
      <c r="BS299" s="12"/>
      <c r="BT299" s="12"/>
      <c r="BU299" s="12"/>
      <c r="BV299" s="12"/>
      <c r="BW299" s="12"/>
      <c r="BX299" s="12"/>
      <c r="BY299" s="12"/>
      <c r="BZ299" s="12"/>
      <c r="CA299" s="12"/>
      <c r="CB299" s="12"/>
      <c r="CC299" s="12"/>
    </row>
    <row r="300" spans="1:81" ht="15.75" x14ac:dyDescent="0.25">
      <c r="A300" s="20"/>
      <c r="B300" s="29"/>
      <c r="C300" s="29"/>
      <c r="D300" s="29"/>
      <c r="E300" s="29"/>
      <c r="F300" s="26"/>
      <c r="G300" s="13"/>
      <c r="H300" s="20"/>
      <c r="I300" s="22"/>
      <c r="J300" s="22"/>
      <c r="K300" s="22"/>
      <c r="L300" s="22"/>
      <c r="M300" s="24"/>
      <c r="N300" s="22"/>
      <c r="O300" s="20"/>
      <c r="P300" s="12"/>
      <c r="Q300" s="12"/>
      <c r="R300" s="12"/>
      <c r="S300" s="12"/>
      <c r="T300" s="12"/>
      <c r="U300" s="12"/>
      <c r="V300" s="12"/>
      <c r="W300" s="12"/>
      <c r="X300" s="12"/>
      <c r="Y300" s="12"/>
      <c r="Z300" s="12"/>
      <c r="AA300" s="12"/>
      <c r="AB300" s="12"/>
      <c r="AC300" s="12"/>
      <c r="AD300" s="12"/>
      <c r="AE300" s="12"/>
      <c r="AF300" s="12"/>
      <c r="AG300" s="12"/>
      <c r="AH300" s="12"/>
      <c r="AI300" s="12"/>
      <c r="AJ300" s="12"/>
      <c r="AK300" s="12"/>
      <c r="AL300" s="12"/>
      <c r="AM300" s="12"/>
      <c r="AN300" s="12"/>
      <c r="AO300" s="12"/>
      <c r="AP300" s="12"/>
      <c r="AQ300" s="12"/>
      <c r="AR300" s="12"/>
      <c r="AS300" s="12"/>
      <c r="AT300" s="12"/>
      <c r="AU300" s="12"/>
      <c r="AV300" s="12"/>
      <c r="AW300" s="12"/>
      <c r="AX300" s="12"/>
      <c r="AY300" s="12"/>
      <c r="AZ300" s="12"/>
      <c r="BA300" s="12"/>
      <c r="BB300" s="12"/>
      <c r="BC300" s="12"/>
      <c r="BD300" s="12"/>
      <c r="BE300" s="12"/>
      <c r="BF300" s="12"/>
      <c r="BG300" s="12"/>
      <c r="BH300" s="12"/>
      <c r="BI300" s="12"/>
      <c r="BJ300" s="12"/>
      <c r="BK300" s="12"/>
      <c r="BL300" s="12"/>
      <c r="BM300" s="12"/>
      <c r="BN300" s="12"/>
      <c r="BO300" s="12"/>
      <c r="BP300" s="12"/>
      <c r="BQ300" s="12"/>
      <c r="BR300" s="12"/>
      <c r="BS300" s="12"/>
      <c r="BT300" s="12"/>
      <c r="BU300" s="12"/>
      <c r="BV300" s="12"/>
      <c r="BW300" s="12"/>
      <c r="BX300" s="12"/>
      <c r="BY300" s="12"/>
      <c r="BZ300" s="12"/>
      <c r="CA300" s="12"/>
      <c r="CB300" s="12"/>
      <c r="CC300" s="12"/>
    </row>
    <row r="301" spans="1:81" ht="15.75" x14ac:dyDescent="0.25">
      <c r="A301" s="20"/>
      <c r="B301" s="29"/>
      <c r="C301" s="29"/>
      <c r="D301" s="29"/>
      <c r="E301" s="29"/>
      <c r="F301" s="26"/>
      <c r="G301" s="13"/>
      <c r="H301" s="20"/>
      <c r="I301" s="22"/>
      <c r="J301" s="22"/>
      <c r="K301" s="22"/>
      <c r="L301" s="22"/>
      <c r="M301" s="24"/>
      <c r="N301" s="22"/>
      <c r="O301" s="20"/>
      <c r="P301" s="12"/>
      <c r="Q301" s="12"/>
      <c r="R301" s="12"/>
      <c r="S301" s="12"/>
      <c r="T301" s="12"/>
      <c r="U301" s="12"/>
      <c r="V301" s="12"/>
      <c r="W301" s="12"/>
      <c r="X301" s="12"/>
      <c r="Y301" s="12"/>
      <c r="Z301" s="12"/>
      <c r="AA301" s="12"/>
      <c r="AB301" s="12"/>
      <c r="AC301" s="12"/>
      <c r="AD301" s="12"/>
      <c r="AE301" s="12"/>
      <c r="AF301" s="12"/>
      <c r="AG301" s="12"/>
      <c r="AH301" s="12"/>
      <c r="AI301" s="12"/>
      <c r="AJ301" s="12"/>
      <c r="AK301" s="12"/>
      <c r="AL301" s="12"/>
      <c r="AM301" s="12"/>
      <c r="AN301" s="12"/>
      <c r="AO301" s="12"/>
      <c r="AP301" s="12"/>
      <c r="AQ301" s="12"/>
      <c r="AR301" s="12"/>
      <c r="AS301" s="12"/>
      <c r="AT301" s="12"/>
      <c r="AU301" s="12"/>
      <c r="AV301" s="12"/>
      <c r="AW301" s="12"/>
      <c r="AX301" s="12"/>
      <c r="AY301" s="12"/>
      <c r="AZ301" s="12"/>
      <c r="BA301" s="12"/>
      <c r="BB301" s="12"/>
      <c r="BC301" s="12"/>
      <c r="BD301" s="12"/>
      <c r="BE301" s="12"/>
      <c r="BF301" s="12"/>
      <c r="BG301" s="12"/>
      <c r="BH301" s="12"/>
      <c r="BI301" s="12"/>
      <c r="BJ301" s="12"/>
      <c r="BK301" s="12"/>
      <c r="BL301" s="12"/>
      <c r="BM301" s="12"/>
      <c r="BN301" s="12"/>
      <c r="BO301" s="12"/>
      <c r="BP301" s="12"/>
      <c r="BQ301" s="12"/>
      <c r="BR301" s="12"/>
      <c r="BS301" s="12"/>
      <c r="BT301" s="12"/>
      <c r="BU301" s="12"/>
      <c r="BV301" s="12"/>
      <c r="BW301" s="12"/>
      <c r="BX301" s="12"/>
      <c r="BY301" s="12"/>
      <c r="BZ301" s="12"/>
      <c r="CA301" s="12"/>
      <c r="CB301" s="12"/>
      <c r="CC301" s="12"/>
    </row>
    <row r="302" spans="1:81" ht="15.75" x14ac:dyDescent="0.25">
      <c r="A302" s="20"/>
      <c r="B302" s="29"/>
      <c r="C302" s="29"/>
      <c r="D302" s="29"/>
      <c r="E302" s="29"/>
      <c r="F302" s="26"/>
      <c r="G302" s="13"/>
      <c r="H302" s="20"/>
      <c r="I302" s="22"/>
      <c r="J302" s="22"/>
      <c r="K302" s="22"/>
      <c r="L302" s="22"/>
      <c r="M302" s="24"/>
      <c r="N302" s="22"/>
      <c r="O302" s="20"/>
      <c r="P302" s="12"/>
      <c r="Q302" s="12"/>
      <c r="R302" s="12"/>
      <c r="S302" s="12"/>
      <c r="T302" s="12"/>
      <c r="U302" s="12"/>
      <c r="V302" s="12"/>
      <c r="W302" s="12"/>
      <c r="X302" s="12"/>
      <c r="Y302" s="12"/>
      <c r="Z302" s="12"/>
      <c r="AA302" s="12"/>
      <c r="AB302" s="12"/>
      <c r="AC302" s="12"/>
      <c r="AD302" s="12"/>
      <c r="AE302" s="12"/>
      <c r="AF302" s="12"/>
      <c r="AG302" s="12"/>
      <c r="AH302" s="12"/>
      <c r="AI302" s="12"/>
      <c r="AJ302" s="12"/>
      <c r="AK302" s="12"/>
      <c r="AL302" s="12"/>
      <c r="AM302" s="12"/>
      <c r="AN302" s="12"/>
      <c r="AO302" s="12"/>
      <c r="AP302" s="12"/>
      <c r="AQ302" s="12"/>
      <c r="AR302" s="12"/>
      <c r="AS302" s="12"/>
      <c r="AT302" s="12"/>
      <c r="AU302" s="12"/>
      <c r="AV302" s="12"/>
      <c r="AW302" s="12"/>
      <c r="AX302" s="12"/>
      <c r="AY302" s="12"/>
      <c r="AZ302" s="12"/>
      <c r="BA302" s="12"/>
      <c r="BB302" s="12"/>
      <c r="BC302" s="12"/>
      <c r="BD302" s="12"/>
      <c r="BE302" s="12"/>
      <c r="BF302" s="12"/>
      <c r="BG302" s="12"/>
      <c r="BH302" s="12"/>
      <c r="BI302" s="12"/>
      <c r="BJ302" s="12"/>
      <c r="BK302" s="12"/>
      <c r="BL302" s="12"/>
      <c r="BM302" s="12"/>
      <c r="BN302" s="12"/>
      <c r="BO302" s="12"/>
      <c r="BP302" s="12"/>
      <c r="BQ302" s="12"/>
      <c r="BR302" s="12"/>
      <c r="BS302" s="12"/>
      <c r="BT302" s="12"/>
      <c r="BU302" s="12"/>
      <c r="BV302" s="12"/>
      <c r="BW302" s="12"/>
      <c r="BX302" s="12"/>
      <c r="BY302" s="12"/>
      <c r="BZ302" s="12"/>
      <c r="CA302" s="12"/>
      <c r="CB302" s="12"/>
      <c r="CC302" s="12"/>
    </row>
    <row r="303" spans="1:81" ht="15.75" x14ac:dyDescent="0.25">
      <c r="A303" s="20"/>
      <c r="B303" s="29"/>
      <c r="C303" s="29"/>
      <c r="D303" s="29"/>
      <c r="E303" s="29"/>
      <c r="F303" s="26"/>
      <c r="G303" s="13"/>
      <c r="H303" s="20"/>
      <c r="I303" s="22"/>
      <c r="J303" s="22"/>
      <c r="K303" s="22"/>
      <c r="L303" s="22"/>
      <c r="M303" s="24"/>
      <c r="N303" s="22"/>
      <c r="O303" s="20"/>
      <c r="P303" s="12"/>
      <c r="Q303" s="12"/>
      <c r="R303" s="12"/>
      <c r="S303" s="12"/>
      <c r="T303" s="12"/>
      <c r="U303" s="12"/>
      <c r="V303" s="12"/>
      <c r="W303" s="12"/>
      <c r="X303" s="12"/>
      <c r="Y303" s="12"/>
      <c r="Z303" s="12"/>
      <c r="AA303" s="12"/>
      <c r="AB303" s="12"/>
      <c r="AC303" s="12"/>
      <c r="AD303" s="12"/>
      <c r="AE303" s="12"/>
      <c r="AF303" s="12"/>
      <c r="AG303" s="12"/>
      <c r="AH303" s="12"/>
      <c r="AI303" s="12"/>
      <c r="AJ303" s="12"/>
      <c r="AK303" s="12"/>
      <c r="AL303" s="12"/>
      <c r="AM303" s="12"/>
      <c r="AN303" s="12"/>
      <c r="AO303" s="12"/>
      <c r="AP303" s="12"/>
      <c r="AQ303" s="12"/>
      <c r="AR303" s="12"/>
      <c r="AS303" s="12"/>
      <c r="AT303" s="12"/>
      <c r="AU303" s="12"/>
      <c r="AV303" s="12"/>
      <c r="AW303" s="12"/>
      <c r="AX303" s="12"/>
      <c r="AY303" s="12"/>
      <c r="AZ303" s="12"/>
      <c r="BA303" s="12"/>
      <c r="BB303" s="12"/>
      <c r="BC303" s="12"/>
      <c r="BD303" s="12"/>
      <c r="BE303" s="12"/>
      <c r="BF303" s="12"/>
      <c r="BG303" s="12"/>
      <c r="BH303" s="12"/>
      <c r="BI303" s="12"/>
      <c r="BJ303" s="12"/>
      <c r="BK303" s="12"/>
      <c r="BL303" s="12"/>
      <c r="BM303" s="12"/>
      <c r="BN303" s="12"/>
      <c r="BO303" s="12"/>
      <c r="BP303" s="12"/>
      <c r="BQ303" s="12"/>
      <c r="BR303" s="12"/>
      <c r="BS303" s="12"/>
      <c r="BT303" s="12"/>
      <c r="BU303" s="12"/>
      <c r="BV303" s="12"/>
      <c r="BW303" s="12"/>
      <c r="BX303" s="12"/>
      <c r="BY303" s="12"/>
      <c r="BZ303" s="12"/>
      <c r="CA303" s="12"/>
      <c r="CB303" s="12"/>
      <c r="CC303" s="12"/>
    </row>
    <row r="304" spans="1:81" ht="15.75" x14ac:dyDescent="0.25">
      <c r="A304" s="20"/>
      <c r="B304" s="29"/>
      <c r="C304" s="29"/>
      <c r="D304" s="29"/>
      <c r="E304" s="29"/>
      <c r="F304" s="26"/>
      <c r="G304" s="13"/>
      <c r="H304" s="20"/>
      <c r="I304" s="22"/>
      <c r="J304" s="22"/>
      <c r="K304" s="22"/>
      <c r="L304" s="22"/>
      <c r="M304" s="24"/>
      <c r="N304" s="22"/>
      <c r="O304" s="20"/>
      <c r="P304" s="12"/>
      <c r="Q304" s="12"/>
      <c r="R304" s="12"/>
      <c r="S304" s="12"/>
      <c r="T304" s="12"/>
      <c r="U304" s="12"/>
      <c r="V304" s="12"/>
      <c r="W304" s="12"/>
      <c r="X304" s="12"/>
      <c r="Y304" s="12"/>
      <c r="Z304" s="12"/>
      <c r="AA304" s="12"/>
      <c r="AB304" s="12"/>
      <c r="AC304" s="12"/>
      <c r="AD304" s="12"/>
      <c r="AE304" s="12"/>
      <c r="AF304" s="12"/>
      <c r="AG304" s="12"/>
      <c r="AH304" s="12"/>
      <c r="AI304" s="12"/>
      <c r="AJ304" s="12"/>
      <c r="AK304" s="12"/>
      <c r="AL304" s="12"/>
      <c r="AM304" s="12"/>
      <c r="AN304" s="12"/>
      <c r="AO304" s="12"/>
      <c r="AP304" s="12"/>
      <c r="AQ304" s="12"/>
      <c r="AR304" s="12"/>
      <c r="AS304" s="12"/>
      <c r="AT304" s="12"/>
      <c r="AU304" s="12"/>
      <c r="AV304" s="12"/>
      <c r="AW304" s="12"/>
      <c r="AX304" s="12"/>
      <c r="AY304" s="12"/>
      <c r="AZ304" s="12"/>
      <c r="BA304" s="12"/>
      <c r="BB304" s="12"/>
      <c r="BC304" s="12"/>
      <c r="BD304" s="12"/>
      <c r="BE304" s="12"/>
      <c r="BF304" s="12"/>
      <c r="BG304" s="12"/>
      <c r="BH304" s="12"/>
      <c r="BI304" s="12"/>
      <c r="BJ304" s="12"/>
      <c r="BK304" s="12"/>
      <c r="BL304" s="12"/>
      <c r="BM304" s="12"/>
      <c r="BN304" s="12"/>
      <c r="BO304" s="12"/>
      <c r="BP304" s="12"/>
      <c r="BQ304" s="12"/>
      <c r="BR304" s="12"/>
      <c r="BS304" s="12"/>
      <c r="BT304" s="12"/>
      <c r="BU304" s="12"/>
      <c r="BV304" s="12"/>
      <c r="BW304" s="12"/>
      <c r="BX304" s="12"/>
      <c r="BY304" s="12"/>
      <c r="BZ304" s="12"/>
      <c r="CA304" s="12"/>
      <c r="CB304" s="12"/>
      <c r="CC304" s="12"/>
    </row>
    <row r="305" spans="1:81" ht="15.75" x14ac:dyDescent="0.25">
      <c r="A305" s="20"/>
      <c r="B305" s="29"/>
      <c r="C305" s="29"/>
      <c r="D305" s="29"/>
      <c r="E305" s="29"/>
      <c r="F305" s="26"/>
      <c r="G305" s="13"/>
      <c r="H305" s="20"/>
      <c r="I305" s="22"/>
      <c r="J305" s="22"/>
      <c r="K305" s="22"/>
      <c r="L305" s="22"/>
      <c r="M305" s="24"/>
      <c r="N305" s="22"/>
      <c r="O305" s="20"/>
      <c r="P305" s="12"/>
      <c r="Q305" s="12"/>
      <c r="R305" s="12"/>
      <c r="S305" s="12"/>
      <c r="T305" s="12"/>
      <c r="U305" s="12"/>
      <c r="V305" s="12"/>
      <c r="W305" s="12"/>
      <c r="X305" s="12"/>
      <c r="Y305" s="12"/>
      <c r="Z305" s="12"/>
      <c r="AA305" s="12"/>
      <c r="AB305" s="12"/>
      <c r="AC305" s="12"/>
      <c r="AD305" s="12"/>
      <c r="AE305" s="12"/>
      <c r="AF305" s="12"/>
      <c r="AG305" s="12"/>
      <c r="AH305" s="12"/>
      <c r="AI305" s="12"/>
      <c r="AJ305" s="12"/>
      <c r="AK305" s="12"/>
      <c r="AL305" s="12"/>
      <c r="AM305" s="12"/>
      <c r="AN305" s="12"/>
      <c r="AO305" s="12"/>
      <c r="AP305" s="12"/>
      <c r="AQ305" s="12"/>
      <c r="AR305" s="12"/>
      <c r="AS305" s="12"/>
      <c r="AT305" s="12"/>
      <c r="AU305" s="12"/>
      <c r="AV305" s="12"/>
      <c r="AW305" s="12"/>
      <c r="AX305" s="12"/>
      <c r="AY305" s="12"/>
      <c r="AZ305" s="12"/>
      <c r="BA305" s="12"/>
      <c r="BB305" s="12"/>
      <c r="BC305" s="12"/>
      <c r="BD305" s="12"/>
      <c r="BE305" s="12"/>
      <c r="BF305" s="12"/>
      <c r="BG305" s="12"/>
      <c r="BH305" s="12"/>
      <c r="BI305" s="12"/>
      <c r="BJ305" s="12"/>
      <c r="BK305" s="12"/>
      <c r="BL305" s="12"/>
      <c r="BM305" s="12"/>
      <c r="BN305" s="12"/>
      <c r="BO305" s="12"/>
      <c r="BP305" s="12"/>
      <c r="BQ305" s="12"/>
      <c r="BR305" s="12"/>
      <c r="BS305" s="12"/>
      <c r="BT305" s="12"/>
      <c r="BU305" s="12"/>
      <c r="BV305" s="12"/>
      <c r="BW305" s="12"/>
      <c r="BX305" s="12"/>
      <c r="BY305" s="12"/>
      <c r="BZ305" s="12"/>
      <c r="CA305" s="12"/>
      <c r="CB305" s="12"/>
      <c r="CC305" s="12"/>
    </row>
    <row r="306" spans="1:81" ht="15.75" x14ac:dyDescent="0.25">
      <c r="A306" s="20"/>
      <c r="B306" s="29"/>
      <c r="C306" s="29"/>
      <c r="D306" s="29"/>
      <c r="E306" s="29"/>
      <c r="F306" s="26"/>
      <c r="G306" s="13"/>
      <c r="H306" s="20"/>
      <c r="I306" s="22"/>
      <c r="J306" s="22"/>
      <c r="K306" s="22"/>
      <c r="L306" s="22"/>
      <c r="M306" s="24"/>
      <c r="N306" s="22"/>
      <c r="O306" s="20"/>
      <c r="P306" s="12"/>
      <c r="Q306" s="12"/>
      <c r="R306" s="12"/>
      <c r="S306" s="12"/>
      <c r="T306" s="12"/>
      <c r="U306" s="12"/>
      <c r="V306" s="12"/>
      <c r="W306" s="12"/>
      <c r="X306" s="12"/>
      <c r="Y306" s="12"/>
      <c r="Z306" s="12"/>
      <c r="AA306" s="12"/>
      <c r="AB306" s="12"/>
      <c r="AC306" s="12"/>
      <c r="AD306" s="12"/>
      <c r="AE306" s="12"/>
      <c r="AF306" s="12"/>
      <c r="AG306" s="12"/>
      <c r="AH306" s="12"/>
      <c r="AI306" s="12"/>
      <c r="AJ306" s="12"/>
      <c r="AK306" s="12"/>
      <c r="AL306" s="12"/>
      <c r="AM306" s="12"/>
      <c r="AN306" s="12"/>
      <c r="AO306" s="12"/>
      <c r="AP306" s="12"/>
      <c r="AQ306" s="12"/>
      <c r="AR306" s="12"/>
      <c r="AS306" s="12"/>
      <c r="AT306" s="12"/>
      <c r="AU306" s="12"/>
      <c r="AV306" s="12"/>
      <c r="AW306" s="12"/>
      <c r="AX306" s="12"/>
      <c r="AY306" s="12"/>
      <c r="AZ306" s="12"/>
      <c r="BA306" s="12"/>
      <c r="BB306" s="12"/>
      <c r="BC306" s="12"/>
      <c r="BD306" s="12"/>
      <c r="BE306" s="12"/>
      <c r="BF306" s="12"/>
      <c r="BG306" s="12"/>
      <c r="BH306" s="12"/>
      <c r="BI306" s="12"/>
      <c r="BJ306" s="12"/>
      <c r="BK306" s="12"/>
      <c r="BL306" s="12"/>
      <c r="BM306" s="12"/>
      <c r="BN306" s="12"/>
      <c r="BO306" s="12"/>
      <c r="BP306" s="12"/>
      <c r="BQ306" s="12"/>
      <c r="BR306" s="12"/>
      <c r="BS306" s="12"/>
      <c r="BT306" s="12"/>
      <c r="BU306" s="12"/>
      <c r="BV306" s="12"/>
      <c r="BW306" s="12"/>
      <c r="BX306" s="12"/>
      <c r="BY306" s="12"/>
      <c r="BZ306" s="12"/>
      <c r="CA306" s="12"/>
      <c r="CB306" s="12"/>
      <c r="CC306" s="12"/>
    </row>
    <row r="307" spans="1:81" ht="15.75" x14ac:dyDescent="0.25">
      <c r="A307" s="20"/>
      <c r="B307" s="29"/>
      <c r="C307" s="29"/>
      <c r="D307" s="29"/>
      <c r="E307" s="29"/>
      <c r="F307" s="26"/>
      <c r="G307" s="13"/>
      <c r="H307" s="20"/>
      <c r="I307" s="22"/>
      <c r="J307" s="22"/>
      <c r="K307" s="22"/>
      <c r="L307" s="22"/>
      <c r="M307" s="24"/>
      <c r="N307" s="22"/>
      <c r="O307" s="20"/>
      <c r="P307" s="12"/>
      <c r="Q307" s="12"/>
      <c r="R307" s="12"/>
      <c r="S307" s="12"/>
      <c r="T307" s="12"/>
      <c r="U307" s="12"/>
      <c r="V307" s="12"/>
      <c r="W307" s="12"/>
      <c r="X307" s="12"/>
      <c r="Y307" s="12"/>
      <c r="Z307" s="12"/>
      <c r="AA307" s="12"/>
      <c r="AB307" s="12"/>
      <c r="AC307" s="12"/>
      <c r="AD307" s="12"/>
      <c r="AE307" s="12"/>
      <c r="AF307" s="12"/>
      <c r="AG307" s="12"/>
      <c r="AH307" s="12"/>
      <c r="AI307" s="12"/>
      <c r="AJ307" s="12"/>
      <c r="AK307" s="12"/>
      <c r="AL307" s="12"/>
      <c r="AM307" s="12"/>
      <c r="AN307" s="12"/>
      <c r="AO307" s="12"/>
      <c r="AP307" s="12"/>
      <c r="AQ307" s="12"/>
      <c r="AR307" s="12"/>
      <c r="AS307" s="12"/>
      <c r="AT307" s="12"/>
      <c r="AU307" s="12"/>
      <c r="AV307" s="12"/>
      <c r="AW307" s="12"/>
      <c r="AX307" s="12"/>
      <c r="AY307" s="12"/>
      <c r="AZ307" s="12"/>
      <c r="BA307" s="12"/>
      <c r="BB307" s="12"/>
      <c r="BC307" s="12"/>
      <c r="BD307" s="12"/>
      <c r="BE307" s="12"/>
      <c r="BF307" s="12"/>
      <c r="BG307" s="12"/>
      <c r="BH307" s="12"/>
      <c r="BI307" s="12"/>
      <c r="BJ307" s="12"/>
      <c r="BK307" s="12"/>
      <c r="BL307" s="12"/>
      <c r="BM307" s="12"/>
      <c r="BN307" s="12"/>
      <c r="BO307" s="12"/>
      <c r="BP307" s="12"/>
      <c r="BQ307" s="12"/>
      <c r="BR307" s="12"/>
      <c r="BS307" s="12"/>
      <c r="BT307" s="12"/>
      <c r="BU307" s="12"/>
      <c r="BV307" s="12"/>
      <c r="BW307" s="12"/>
      <c r="BX307" s="12"/>
      <c r="BY307" s="12"/>
      <c r="BZ307" s="12"/>
      <c r="CA307" s="12"/>
      <c r="CB307" s="12"/>
      <c r="CC307" s="12"/>
    </row>
    <row r="308" spans="1:81" ht="15.75" x14ac:dyDescent="0.25">
      <c r="A308" s="20"/>
      <c r="B308" s="29"/>
      <c r="C308" s="29"/>
      <c r="D308" s="29"/>
      <c r="E308" s="29"/>
      <c r="F308" s="26"/>
      <c r="G308" s="13"/>
      <c r="H308" s="20"/>
      <c r="I308" s="22"/>
      <c r="J308" s="22"/>
      <c r="K308" s="22"/>
      <c r="L308" s="22"/>
      <c r="M308" s="24"/>
      <c r="N308" s="22"/>
      <c r="O308" s="20"/>
      <c r="P308" s="12"/>
      <c r="Q308" s="12"/>
      <c r="R308" s="12"/>
      <c r="S308" s="12"/>
      <c r="T308" s="12"/>
      <c r="U308" s="12"/>
      <c r="V308" s="12"/>
      <c r="W308" s="12"/>
      <c r="X308" s="12"/>
      <c r="Y308" s="12"/>
      <c r="Z308" s="12"/>
      <c r="AA308" s="12"/>
      <c r="AB308" s="12"/>
      <c r="AC308" s="12"/>
      <c r="AD308" s="12"/>
      <c r="AE308" s="12"/>
      <c r="AF308" s="12"/>
      <c r="AG308" s="12"/>
      <c r="AH308" s="12"/>
      <c r="AI308" s="12"/>
      <c r="AJ308" s="12"/>
      <c r="AK308" s="12"/>
      <c r="AL308" s="12"/>
      <c r="AM308" s="12"/>
      <c r="AN308" s="12"/>
      <c r="AO308" s="12"/>
      <c r="AP308" s="12"/>
      <c r="AQ308" s="12"/>
      <c r="AR308" s="12"/>
      <c r="AS308" s="12"/>
      <c r="AT308" s="12"/>
      <c r="AU308" s="12"/>
      <c r="AV308" s="12"/>
      <c r="AW308" s="12"/>
      <c r="AX308" s="12"/>
      <c r="AY308" s="12"/>
      <c r="AZ308" s="12"/>
      <c r="BA308" s="12"/>
      <c r="BB308" s="12"/>
      <c r="BC308" s="12"/>
      <c r="BD308" s="12"/>
      <c r="BE308" s="12"/>
      <c r="BF308" s="12"/>
      <c r="BG308" s="12"/>
      <c r="BH308" s="12"/>
      <c r="BI308" s="12"/>
      <c r="BJ308" s="12"/>
      <c r="BK308" s="12"/>
      <c r="BL308" s="12"/>
      <c r="BM308" s="12"/>
      <c r="BN308" s="12"/>
      <c r="BO308" s="12"/>
      <c r="BP308" s="12"/>
      <c r="BQ308" s="12"/>
      <c r="BR308" s="12"/>
      <c r="BS308" s="12"/>
      <c r="BT308" s="12"/>
      <c r="BU308" s="12"/>
      <c r="BV308" s="12"/>
      <c r="BW308" s="12"/>
      <c r="BX308" s="12"/>
      <c r="BY308" s="12"/>
      <c r="BZ308" s="12"/>
      <c r="CA308" s="12"/>
      <c r="CB308" s="12"/>
      <c r="CC308" s="12"/>
    </row>
    <row r="309" spans="1:81" ht="15.75" x14ac:dyDescent="0.25">
      <c r="A309" s="20"/>
      <c r="B309" s="29"/>
      <c r="C309" s="29"/>
      <c r="D309" s="29"/>
      <c r="E309" s="29"/>
      <c r="F309" s="26"/>
      <c r="G309" s="13"/>
      <c r="H309" s="20"/>
      <c r="I309" s="22"/>
      <c r="J309" s="22"/>
      <c r="K309" s="22"/>
      <c r="L309" s="22"/>
      <c r="M309" s="24"/>
      <c r="N309" s="22"/>
      <c r="O309" s="20"/>
      <c r="P309" s="12"/>
      <c r="Q309" s="12"/>
      <c r="R309" s="12"/>
      <c r="S309" s="12"/>
      <c r="T309" s="12"/>
      <c r="U309" s="12"/>
      <c r="V309" s="12"/>
      <c r="W309" s="12"/>
      <c r="X309" s="12"/>
      <c r="Y309" s="12"/>
      <c r="Z309" s="12"/>
      <c r="AA309" s="12"/>
      <c r="AB309" s="12"/>
      <c r="AC309" s="12"/>
      <c r="AD309" s="12"/>
      <c r="AE309" s="12"/>
      <c r="AF309" s="12"/>
      <c r="AG309" s="12"/>
      <c r="AH309" s="12"/>
      <c r="AI309" s="12"/>
      <c r="AJ309" s="12"/>
      <c r="AK309" s="12"/>
      <c r="AL309" s="12"/>
      <c r="AM309" s="12"/>
      <c r="AN309" s="12"/>
      <c r="AO309" s="12"/>
      <c r="AP309" s="12"/>
      <c r="AQ309" s="12"/>
      <c r="AR309" s="12"/>
      <c r="AS309" s="12"/>
      <c r="AT309" s="12"/>
      <c r="AU309" s="12"/>
      <c r="AV309" s="12"/>
      <c r="AW309" s="12"/>
      <c r="AX309" s="12"/>
      <c r="AY309" s="12"/>
      <c r="AZ309" s="12"/>
      <c r="BA309" s="12"/>
      <c r="BB309" s="12"/>
      <c r="BC309" s="12"/>
      <c r="BD309" s="12"/>
      <c r="BE309" s="12"/>
      <c r="BF309" s="12"/>
      <c r="BG309" s="12"/>
      <c r="BH309" s="12"/>
      <c r="BI309" s="12"/>
      <c r="BJ309" s="12"/>
      <c r="BK309" s="12"/>
      <c r="BL309" s="12"/>
      <c r="BM309" s="12"/>
      <c r="BN309" s="12"/>
      <c r="BO309" s="12"/>
      <c r="BP309" s="12"/>
      <c r="BQ309" s="12"/>
      <c r="BR309" s="12"/>
      <c r="BS309" s="12"/>
      <c r="BT309" s="12"/>
      <c r="BU309" s="12"/>
      <c r="BV309" s="12"/>
      <c r="BW309" s="12"/>
      <c r="BX309" s="12"/>
      <c r="BY309" s="12"/>
      <c r="BZ309" s="12"/>
      <c r="CA309" s="12"/>
      <c r="CB309" s="12"/>
      <c r="CC309" s="12"/>
    </row>
    <row r="310" spans="1:81" ht="15.75" x14ac:dyDescent="0.25">
      <c r="A310" s="20"/>
      <c r="B310" s="29"/>
      <c r="C310" s="29"/>
      <c r="D310" s="29"/>
      <c r="E310" s="29"/>
      <c r="F310" s="26"/>
      <c r="G310" s="13"/>
      <c r="H310" s="20"/>
      <c r="I310" s="22"/>
      <c r="J310" s="22"/>
      <c r="K310" s="22"/>
      <c r="L310" s="22"/>
      <c r="M310" s="24"/>
      <c r="N310" s="22"/>
      <c r="O310" s="20"/>
      <c r="P310" s="12"/>
      <c r="Q310" s="12"/>
      <c r="R310" s="12"/>
      <c r="S310" s="12"/>
      <c r="T310" s="12"/>
      <c r="U310" s="12"/>
      <c r="V310" s="12"/>
      <c r="W310" s="12"/>
      <c r="X310" s="12"/>
      <c r="Y310" s="12"/>
      <c r="Z310" s="12"/>
      <c r="AA310" s="12"/>
      <c r="AB310" s="12"/>
      <c r="AC310" s="12"/>
      <c r="AD310" s="12"/>
      <c r="AE310" s="12"/>
      <c r="AF310" s="12"/>
      <c r="AG310" s="12"/>
      <c r="AH310" s="12"/>
      <c r="AI310" s="12"/>
      <c r="AJ310" s="12"/>
      <c r="AK310" s="12"/>
      <c r="AL310" s="12"/>
      <c r="AM310" s="12"/>
      <c r="AN310" s="12"/>
      <c r="AO310" s="12"/>
      <c r="AP310" s="12"/>
      <c r="AQ310" s="12"/>
      <c r="AR310" s="12"/>
      <c r="AS310" s="12"/>
      <c r="AT310" s="12"/>
      <c r="AU310" s="12"/>
      <c r="AV310" s="12"/>
      <c r="AW310" s="12"/>
      <c r="AX310" s="12"/>
      <c r="AY310" s="12"/>
      <c r="AZ310" s="12"/>
      <c r="BA310" s="12"/>
      <c r="BB310" s="12"/>
      <c r="BC310" s="12"/>
      <c r="BD310" s="12"/>
      <c r="BE310" s="12"/>
      <c r="BF310" s="12"/>
      <c r="BG310" s="12"/>
      <c r="BH310" s="12"/>
      <c r="BI310" s="12"/>
      <c r="BJ310" s="12"/>
      <c r="BK310" s="12"/>
      <c r="BL310" s="12"/>
      <c r="BM310" s="12"/>
      <c r="BN310" s="12"/>
      <c r="BO310" s="12"/>
      <c r="BP310" s="12"/>
      <c r="BQ310" s="12"/>
      <c r="BR310" s="12"/>
      <c r="BS310" s="12"/>
      <c r="BT310" s="12"/>
      <c r="BU310" s="12"/>
      <c r="BV310" s="12"/>
      <c r="BW310" s="12"/>
      <c r="BX310" s="12"/>
      <c r="BY310" s="12"/>
      <c r="BZ310" s="12"/>
      <c r="CA310" s="12"/>
      <c r="CB310" s="12"/>
      <c r="CC310" s="12"/>
    </row>
    <row r="311" spans="1:81" ht="15.75" x14ac:dyDescent="0.25">
      <c r="A311" s="20"/>
      <c r="B311" s="29"/>
      <c r="C311" s="29"/>
      <c r="D311" s="29"/>
      <c r="E311" s="29"/>
      <c r="F311" s="26"/>
      <c r="G311" s="13"/>
      <c r="H311" s="20"/>
      <c r="I311" s="22"/>
      <c r="J311" s="22"/>
      <c r="K311" s="22"/>
      <c r="L311" s="22"/>
      <c r="M311" s="24"/>
      <c r="N311" s="22"/>
      <c r="O311" s="20"/>
      <c r="P311" s="12"/>
      <c r="Q311" s="12"/>
      <c r="R311" s="12"/>
      <c r="S311" s="12"/>
      <c r="T311" s="12"/>
      <c r="U311" s="12"/>
      <c r="V311" s="12"/>
      <c r="W311" s="12"/>
      <c r="X311" s="12"/>
      <c r="Y311" s="12"/>
      <c r="Z311" s="12"/>
      <c r="AA311" s="12"/>
      <c r="AB311" s="12"/>
      <c r="AC311" s="12"/>
      <c r="AD311" s="12"/>
      <c r="AE311" s="12"/>
      <c r="AF311" s="12"/>
      <c r="AG311" s="12"/>
      <c r="AH311" s="12"/>
      <c r="AI311" s="12"/>
      <c r="AJ311" s="12"/>
      <c r="AK311" s="12"/>
      <c r="AL311" s="12"/>
      <c r="AM311" s="12"/>
      <c r="AN311" s="12"/>
      <c r="AO311" s="12"/>
      <c r="AP311" s="12"/>
      <c r="AQ311" s="12"/>
      <c r="AR311" s="12"/>
      <c r="AS311" s="12"/>
      <c r="AT311" s="12"/>
      <c r="AU311" s="12"/>
      <c r="AV311" s="12"/>
      <c r="AW311" s="12"/>
      <c r="AX311" s="12"/>
      <c r="AY311" s="12"/>
      <c r="AZ311" s="12"/>
      <c r="BA311" s="12"/>
      <c r="BB311" s="12"/>
      <c r="BC311" s="12"/>
      <c r="BD311" s="12"/>
      <c r="BE311" s="12"/>
      <c r="BF311" s="12"/>
      <c r="BG311" s="12"/>
      <c r="BH311" s="12"/>
      <c r="BI311" s="12"/>
      <c r="BJ311" s="12"/>
      <c r="BK311" s="12"/>
      <c r="BL311" s="12"/>
      <c r="BM311" s="12"/>
      <c r="BN311" s="12"/>
      <c r="BO311" s="12"/>
      <c r="BP311" s="12"/>
      <c r="BQ311" s="12"/>
      <c r="BR311" s="12"/>
      <c r="BS311" s="12"/>
      <c r="BT311" s="12"/>
      <c r="BU311" s="12"/>
      <c r="BV311" s="12"/>
      <c r="BW311" s="12"/>
      <c r="BX311" s="12"/>
      <c r="BY311" s="12"/>
      <c r="BZ311" s="12"/>
      <c r="CA311" s="12"/>
      <c r="CB311" s="12"/>
      <c r="CC311" s="12"/>
    </row>
    <row r="312" spans="1:81" ht="15.75" x14ac:dyDescent="0.25">
      <c r="A312" s="20"/>
      <c r="B312" s="29"/>
      <c r="C312" s="29"/>
      <c r="D312" s="29"/>
      <c r="E312" s="29"/>
      <c r="F312" s="26"/>
      <c r="G312" s="13"/>
      <c r="H312" s="20"/>
      <c r="I312" s="22"/>
      <c r="J312" s="22"/>
      <c r="K312" s="22"/>
      <c r="L312" s="22"/>
      <c r="M312" s="24"/>
      <c r="N312" s="22"/>
      <c r="O312" s="20"/>
      <c r="P312" s="12"/>
      <c r="Q312" s="12"/>
      <c r="R312" s="12"/>
      <c r="S312" s="12"/>
      <c r="T312" s="12"/>
      <c r="U312" s="12"/>
      <c r="V312" s="12"/>
      <c r="W312" s="12"/>
      <c r="X312" s="12"/>
      <c r="Y312" s="12"/>
      <c r="Z312" s="12"/>
      <c r="AA312" s="12"/>
      <c r="AB312" s="12"/>
      <c r="AC312" s="12"/>
      <c r="AD312" s="12"/>
      <c r="AE312" s="12"/>
      <c r="AF312" s="12"/>
      <c r="AG312" s="12"/>
      <c r="AH312" s="12"/>
      <c r="AI312" s="12"/>
      <c r="AJ312" s="12"/>
      <c r="AK312" s="12"/>
      <c r="AL312" s="12"/>
      <c r="AM312" s="12"/>
      <c r="AN312" s="12"/>
      <c r="AO312" s="12"/>
      <c r="AP312" s="12"/>
      <c r="AQ312" s="12"/>
      <c r="AR312" s="12"/>
      <c r="AS312" s="12"/>
      <c r="AT312" s="12"/>
      <c r="AU312" s="12"/>
      <c r="AV312" s="12"/>
      <c r="AW312" s="12"/>
      <c r="AX312" s="12"/>
      <c r="AY312" s="12"/>
      <c r="AZ312" s="12"/>
      <c r="BA312" s="12"/>
      <c r="BB312" s="12"/>
      <c r="BC312" s="12"/>
      <c r="BD312" s="12"/>
      <c r="BE312" s="12"/>
      <c r="BF312" s="12"/>
      <c r="BG312" s="12"/>
      <c r="BH312" s="12"/>
      <c r="BI312" s="12"/>
      <c r="BJ312" s="12"/>
      <c r="BK312" s="12"/>
      <c r="BL312" s="12"/>
      <c r="BM312" s="12"/>
      <c r="BN312" s="12"/>
      <c r="BO312" s="12"/>
      <c r="BP312" s="12"/>
      <c r="BQ312" s="12"/>
      <c r="BR312" s="12"/>
      <c r="BS312" s="12"/>
      <c r="BT312" s="12"/>
      <c r="BU312" s="12"/>
      <c r="BV312" s="12"/>
      <c r="BW312" s="12"/>
      <c r="BX312" s="12"/>
      <c r="BY312" s="12"/>
      <c r="BZ312" s="12"/>
      <c r="CA312" s="12"/>
      <c r="CB312" s="12"/>
      <c r="CC312" s="12"/>
    </row>
    <row r="313" spans="1:81" ht="15.75" x14ac:dyDescent="0.25">
      <c r="A313" s="20"/>
      <c r="B313" s="29"/>
      <c r="C313" s="29"/>
      <c r="D313" s="29"/>
      <c r="E313" s="29"/>
      <c r="F313" s="26"/>
      <c r="G313" s="13"/>
      <c r="H313" s="20"/>
      <c r="I313" s="22"/>
      <c r="J313" s="22"/>
      <c r="K313" s="22"/>
      <c r="L313" s="22"/>
      <c r="M313" s="24"/>
      <c r="N313" s="22"/>
      <c r="O313" s="20"/>
      <c r="P313" s="12"/>
      <c r="Q313" s="12"/>
      <c r="R313" s="12"/>
      <c r="S313" s="12"/>
      <c r="T313" s="12"/>
      <c r="U313" s="12"/>
      <c r="V313" s="12"/>
      <c r="W313" s="12"/>
      <c r="X313" s="12"/>
      <c r="Y313" s="12"/>
      <c r="Z313" s="12"/>
      <c r="AA313" s="12"/>
      <c r="AB313" s="12"/>
      <c r="AC313" s="12"/>
      <c r="AD313" s="12"/>
      <c r="AE313" s="12"/>
      <c r="AF313" s="12"/>
      <c r="AG313" s="12"/>
      <c r="AH313" s="12"/>
      <c r="AI313" s="12"/>
      <c r="AJ313" s="12"/>
      <c r="AK313" s="12"/>
      <c r="AL313" s="12"/>
      <c r="AM313" s="12"/>
      <c r="AN313" s="12"/>
      <c r="AO313" s="12"/>
      <c r="AP313" s="12"/>
      <c r="AQ313" s="12"/>
      <c r="AR313" s="12"/>
      <c r="AS313" s="12"/>
      <c r="AT313" s="12"/>
      <c r="AU313" s="12"/>
      <c r="AV313" s="12"/>
      <c r="AW313" s="12"/>
      <c r="AX313" s="12"/>
      <c r="AY313" s="12"/>
      <c r="AZ313" s="12"/>
      <c r="BA313" s="12"/>
      <c r="BB313" s="12"/>
      <c r="BC313" s="12"/>
      <c r="BD313" s="12"/>
      <c r="BE313" s="12"/>
      <c r="BF313" s="12"/>
      <c r="BG313" s="12"/>
      <c r="BH313" s="12"/>
      <c r="BI313" s="12"/>
      <c r="BJ313" s="12"/>
      <c r="BK313" s="12"/>
      <c r="BL313" s="12"/>
      <c r="BM313" s="12"/>
      <c r="BN313" s="12"/>
      <c r="BO313" s="12"/>
      <c r="BP313" s="12"/>
      <c r="BQ313" s="12"/>
      <c r="BR313" s="12"/>
      <c r="BS313" s="12"/>
      <c r="BT313" s="12"/>
      <c r="BU313" s="12"/>
      <c r="BV313" s="12"/>
      <c r="BW313" s="12"/>
      <c r="BX313" s="12"/>
      <c r="BY313" s="12"/>
      <c r="BZ313" s="12"/>
      <c r="CA313" s="12"/>
      <c r="CB313" s="12"/>
      <c r="CC313" s="12"/>
    </row>
    <row r="314" spans="1:81" ht="15.75" x14ac:dyDescent="0.25">
      <c r="A314" s="20"/>
      <c r="B314" s="29"/>
      <c r="C314" s="29"/>
      <c r="D314" s="29"/>
      <c r="E314" s="29"/>
      <c r="F314" s="26"/>
      <c r="G314" s="13"/>
      <c r="H314" s="20"/>
      <c r="I314" s="22"/>
      <c r="J314" s="22"/>
      <c r="K314" s="22"/>
      <c r="L314" s="22"/>
      <c r="M314" s="24"/>
      <c r="N314" s="22"/>
      <c r="O314" s="20"/>
      <c r="P314" s="12"/>
      <c r="Q314" s="12"/>
      <c r="R314" s="12"/>
      <c r="S314" s="12"/>
      <c r="T314" s="12"/>
      <c r="U314" s="12"/>
      <c r="V314" s="12"/>
      <c r="W314" s="12"/>
      <c r="X314" s="12"/>
      <c r="Y314" s="12"/>
      <c r="Z314" s="12"/>
      <c r="AA314" s="12"/>
      <c r="AB314" s="12"/>
      <c r="AC314" s="12"/>
      <c r="AD314" s="12"/>
      <c r="AE314" s="12"/>
      <c r="AF314" s="12"/>
      <c r="AG314" s="12"/>
      <c r="AH314" s="12"/>
      <c r="AI314" s="12"/>
      <c r="AJ314" s="12"/>
      <c r="AK314" s="12"/>
      <c r="AL314" s="12"/>
      <c r="AM314" s="12"/>
      <c r="AN314" s="12"/>
      <c r="AO314" s="12"/>
      <c r="AP314" s="12"/>
      <c r="AQ314" s="12"/>
      <c r="AR314" s="12"/>
      <c r="AS314" s="12"/>
      <c r="AT314" s="12"/>
      <c r="AU314" s="12"/>
      <c r="AV314" s="12"/>
      <c r="AW314" s="12"/>
      <c r="AX314" s="12"/>
      <c r="AY314" s="12"/>
      <c r="AZ314" s="12"/>
      <c r="BA314" s="12"/>
      <c r="BB314" s="12"/>
      <c r="BC314" s="12"/>
      <c r="BD314" s="12"/>
      <c r="BE314" s="12"/>
      <c r="BF314" s="12"/>
      <c r="BG314" s="12"/>
      <c r="BH314" s="12"/>
      <c r="BI314" s="12"/>
      <c r="BJ314" s="12"/>
      <c r="BK314" s="12"/>
      <c r="BL314" s="12"/>
      <c r="BM314" s="12"/>
      <c r="BN314" s="12"/>
      <c r="BO314" s="12"/>
      <c r="BP314" s="12"/>
      <c r="BQ314" s="12"/>
      <c r="BR314" s="12"/>
      <c r="BS314" s="12"/>
      <c r="BT314" s="12"/>
      <c r="BU314" s="12"/>
      <c r="BV314" s="12"/>
      <c r="BW314" s="12"/>
      <c r="BX314" s="12"/>
      <c r="BY314" s="12"/>
      <c r="BZ314" s="12"/>
      <c r="CA314" s="12"/>
      <c r="CB314" s="12"/>
      <c r="CC314" s="12"/>
    </row>
    <row r="315" spans="1:81" ht="15.75" x14ac:dyDescent="0.25">
      <c r="A315" s="20"/>
      <c r="B315" s="29"/>
      <c r="C315" s="29"/>
      <c r="D315" s="29"/>
      <c r="E315" s="29"/>
      <c r="F315" s="26"/>
      <c r="G315" s="13"/>
      <c r="H315" s="20"/>
      <c r="I315" s="22"/>
      <c r="J315" s="22"/>
      <c r="K315" s="22"/>
      <c r="L315" s="22"/>
      <c r="M315" s="24"/>
      <c r="N315" s="22"/>
      <c r="O315" s="20"/>
      <c r="P315" s="12"/>
      <c r="Q315" s="12"/>
      <c r="R315" s="12"/>
      <c r="S315" s="12"/>
      <c r="T315" s="12"/>
      <c r="U315" s="12"/>
      <c r="V315" s="12"/>
      <c r="W315" s="12"/>
      <c r="X315" s="12"/>
      <c r="Y315" s="12"/>
      <c r="Z315" s="12"/>
      <c r="AA315" s="12"/>
      <c r="AB315" s="12"/>
      <c r="AC315" s="12"/>
      <c r="AD315" s="12"/>
      <c r="AE315" s="12"/>
      <c r="AF315" s="12"/>
      <c r="AG315" s="12"/>
      <c r="AH315" s="12"/>
      <c r="AI315" s="12"/>
      <c r="AJ315" s="12"/>
      <c r="AK315" s="12"/>
      <c r="AL315" s="12"/>
      <c r="AM315" s="12"/>
      <c r="AN315" s="12"/>
      <c r="AO315" s="12"/>
      <c r="AP315" s="12"/>
      <c r="AQ315" s="12"/>
      <c r="AR315" s="12"/>
      <c r="AS315" s="12"/>
      <c r="AT315" s="12"/>
      <c r="AU315" s="12"/>
      <c r="AV315" s="12"/>
      <c r="AW315" s="12"/>
      <c r="AX315" s="12"/>
      <c r="AY315" s="12"/>
      <c r="AZ315" s="12"/>
      <c r="BA315" s="12"/>
      <c r="BB315" s="12"/>
      <c r="BC315" s="12"/>
      <c r="BD315" s="12"/>
      <c r="BE315" s="12"/>
      <c r="BF315" s="12"/>
      <c r="BG315" s="12"/>
      <c r="BH315" s="12"/>
      <c r="BI315" s="12"/>
      <c r="BJ315" s="12"/>
      <c r="BK315" s="12"/>
      <c r="BL315" s="12"/>
      <c r="BM315" s="12"/>
      <c r="BN315" s="12"/>
      <c r="BO315" s="12"/>
      <c r="BP315" s="12"/>
      <c r="BQ315" s="12"/>
      <c r="BR315" s="12"/>
      <c r="BS315" s="12"/>
      <c r="BT315" s="12"/>
      <c r="BU315" s="12"/>
      <c r="BV315" s="12"/>
      <c r="BW315" s="12"/>
      <c r="BX315" s="12"/>
      <c r="BY315" s="12"/>
      <c r="BZ315" s="12"/>
      <c r="CA315" s="12"/>
      <c r="CB315" s="12"/>
      <c r="CC315" s="12"/>
    </row>
    <row r="316" spans="1:81" ht="15.75" x14ac:dyDescent="0.25">
      <c r="A316" s="20"/>
      <c r="B316" s="29"/>
      <c r="C316" s="29"/>
      <c r="D316" s="29"/>
      <c r="E316" s="29"/>
      <c r="F316" s="26"/>
      <c r="G316" s="13"/>
      <c r="H316" s="20"/>
      <c r="I316" s="22"/>
      <c r="J316" s="22"/>
      <c r="K316" s="22"/>
      <c r="L316" s="22"/>
      <c r="M316" s="24"/>
      <c r="N316" s="22"/>
      <c r="O316" s="20"/>
      <c r="P316" s="12"/>
      <c r="Q316" s="12"/>
      <c r="R316" s="12"/>
      <c r="S316" s="12"/>
      <c r="T316" s="12"/>
      <c r="U316" s="12"/>
      <c r="V316" s="12"/>
      <c r="W316" s="12"/>
      <c r="X316" s="12"/>
      <c r="Y316" s="12"/>
      <c r="Z316" s="12"/>
      <c r="AA316" s="12"/>
      <c r="AB316" s="12"/>
      <c r="AC316" s="12"/>
      <c r="AD316" s="12"/>
      <c r="AE316" s="12"/>
      <c r="AF316" s="12"/>
      <c r="AG316" s="12"/>
      <c r="AH316" s="12"/>
      <c r="AI316" s="12"/>
      <c r="AJ316" s="12"/>
      <c r="AK316" s="12"/>
      <c r="AL316" s="12"/>
      <c r="AM316" s="12"/>
      <c r="AN316" s="12"/>
      <c r="AO316" s="12"/>
      <c r="AP316" s="12"/>
      <c r="AQ316" s="12"/>
      <c r="AR316" s="12"/>
      <c r="AS316" s="12"/>
      <c r="AT316" s="12"/>
      <c r="AU316" s="12"/>
      <c r="AV316" s="12"/>
      <c r="AW316" s="12"/>
      <c r="AX316" s="12"/>
      <c r="AY316" s="12"/>
      <c r="AZ316" s="12"/>
      <c r="BA316" s="12"/>
      <c r="BB316" s="12"/>
      <c r="BC316" s="12"/>
      <c r="BD316" s="12"/>
      <c r="BE316" s="12"/>
      <c r="BF316" s="12"/>
      <c r="BG316" s="12"/>
      <c r="BH316" s="12"/>
      <c r="BI316" s="12"/>
      <c r="BJ316" s="12"/>
      <c r="BK316" s="12"/>
      <c r="BL316" s="12"/>
      <c r="BM316" s="12"/>
      <c r="BN316" s="12"/>
      <c r="BO316" s="12"/>
      <c r="BP316" s="12"/>
      <c r="BQ316" s="12"/>
      <c r="BR316" s="12"/>
      <c r="BS316" s="12"/>
      <c r="BT316" s="12"/>
      <c r="BU316" s="12"/>
      <c r="BV316" s="12"/>
      <c r="BW316" s="12"/>
      <c r="BX316" s="12"/>
      <c r="BY316" s="12"/>
      <c r="BZ316" s="12"/>
      <c r="CA316" s="12"/>
      <c r="CB316" s="12"/>
      <c r="CC316" s="12"/>
    </row>
    <row r="317" spans="1:81" ht="15.75" x14ac:dyDescent="0.25">
      <c r="A317" s="20"/>
      <c r="B317" s="29"/>
      <c r="C317" s="29"/>
      <c r="D317" s="29"/>
      <c r="E317" s="29"/>
      <c r="F317" s="26"/>
      <c r="G317" s="13"/>
      <c r="H317" s="20"/>
      <c r="I317" s="22"/>
      <c r="J317" s="22"/>
      <c r="K317" s="22"/>
      <c r="L317" s="22"/>
      <c r="M317" s="24"/>
      <c r="N317" s="22"/>
      <c r="O317" s="20"/>
      <c r="P317" s="12"/>
      <c r="Q317" s="12"/>
      <c r="R317" s="12"/>
      <c r="S317" s="12"/>
      <c r="T317" s="12"/>
      <c r="U317" s="12"/>
      <c r="V317" s="12"/>
      <c r="W317" s="12"/>
      <c r="X317" s="12"/>
      <c r="Y317" s="12"/>
      <c r="Z317" s="12"/>
      <c r="AA317" s="12"/>
      <c r="AB317" s="12"/>
      <c r="AC317" s="12"/>
      <c r="AD317" s="12"/>
      <c r="AE317" s="12"/>
      <c r="AF317" s="12"/>
      <c r="AG317" s="12"/>
      <c r="AH317" s="12"/>
      <c r="AI317" s="12"/>
      <c r="AJ317" s="12"/>
      <c r="AK317" s="12"/>
      <c r="AL317" s="12"/>
      <c r="AM317" s="12"/>
      <c r="AN317" s="12"/>
      <c r="AO317" s="12"/>
      <c r="AP317" s="12"/>
      <c r="AQ317" s="12"/>
      <c r="AR317" s="12"/>
      <c r="AS317" s="12"/>
      <c r="AT317" s="12"/>
      <c r="AU317" s="12"/>
      <c r="AV317" s="12"/>
      <c r="AW317" s="12"/>
      <c r="AX317" s="12"/>
      <c r="AY317" s="12"/>
      <c r="AZ317" s="12"/>
      <c r="BA317" s="12"/>
      <c r="BB317" s="12"/>
      <c r="BC317" s="12"/>
      <c r="BD317" s="12"/>
      <c r="BE317" s="12"/>
      <c r="BF317" s="12"/>
      <c r="BG317" s="12"/>
      <c r="BH317" s="12"/>
      <c r="BI317" s="12"/>
      <c r="BJ317" s="12"/>
      <c r="BK317" s="12"/>
      <c r="BL317" s="12"/>
      <c r="BM317" s="12"/>
      <c r="BN317" s="12"/>
      <c r="BO317" s="12"/>
      <c r="BP317" s="12"/>
      <c r="BQ317" s="12"/>
      <c r="BR317" s="12"/>
      <c r="BS317" s="12"/>
      <c r="BT317" s="12"/>
      <c r="BU317" s="12"/>
      <c r="BV317" s="12"/>
      <c r="BW317" s="12"/>
      <c r="BX317" s="12"/>
      <c r="BY317" s="12"/>
      <c r="BZ317" s="12"/>
      <c r="CA317" s="12"/>
      <c r="CB317" s="12"/>
      <c r="CC317" s="12"/>
    </row>
    <row r="318" spans="1:81" ht="15.75" x14ac:dyDescent="0.25">
      <c r="A318" s="20"/>
      <c r="B318" s="29"/>
      <c r="C318" s="29"/>
      <c r="D318" s="29"/>
      <c r="E318" s="29"/>
      <c r="F318" s="26"/>
      <c r="G318" s="13"/>
      <c r="H318" s="20"/>
      <c r="I318" s="22"/>
      <c r="J318" s="22"/>
      <c r="K318" s="22"/>
      <c r="L318" s="22"/>
      <c r="M318" s="24"/>
      <c r="N318" s="22"/>
      <c r="O318" s="20"/>
      <c r="P318" s="12"/>
      <c r="Q318" s="12"/>
      <c r="R318" s="12"/>
      <c r="S318" s="12"/>
      <c r="T318" s="12"/>
      <c r="U318" s="12"/>
      <c r="V318" s="12"/>
      <c r="W318" s="12"/>
      <c r="X318" s="12"/>
      <c r="Y318" s="12"/>
      <c r="Z318" s="12"/>
      <c r="AA318" s="12"/>
      <c r="AB318" s="12"/>
      <c r="AC318" s="12"/>
      <c r="AD318" s="12"/>
      <c r="AE318" s="12"/>
      <c r="AF318" s="12"/>
      <c r="AG318" s="12"/>
      <c r="AH318" s="12"/>
      <c r="AI318" s="12"/>
      <c r="AJ318" s="12"/>
      <c r="AK318" s="12"/>
      <c r="AL318" s="12"/>
      <c r="AM318" s="12"/>
      <c r="AN318" s="12"/>
      <c r="AO318" s="12"/>
      <c r="AP318" s="12"/>
      <c r="AQ318" s="12"/>
      <c r="AR318" s="12"/>
      <c r="AS318" s="12"/>
      <c r="AT318" s="12"/>
      <c r="AU318" s="12"/>
      <c r="AV318" s="12"/>
      <c r="AW318" s="12"/>
      <c r="AX318" s="12"/>
      <c r="AY318" s="12"/>
      <c r="AZ318" s="12"/>
      <c r="BA318" s="12"/>
      <c r="BB318" s="12"/>
      <c r="BC318" s="12"/>
      <c r="BD318" s="12"/>
      <c r="BE318" s="12"/>
      <c r="BF318" s="12"/>
      <c r="BG318" s="12"/>
      <c r="BH318" s="12"/>
      <c r="BI318" s="12"/>
      <c r="BJ318" s="12"/>
      <c r="BK318" s="12"/>
      <c r="BL318" s="12"/>
      <c r="BM318" s="12"/>
      <c r="BN318" s="12"/>
      <c r="BO318" s="12"/>
      <c r="BP318" s="12"/>
      <c r="BQ318" s="12"/>
      <c r="BR318" s="12"/>
      <c r="BS318" s="12"/>
      <c r="BT318" s="12"/>
      <c r="BU318" s="12"/>
      <c r="BV318" s="12"/>
      <c r="BW318" s="12"/>
      <c r="BX318" s="12"/>
      <c r="BY318" s="12"/>
      <c r="BZ318" s="12"/>
      <c r="CA318" s="12"/>
      <c r="CB318" s="12"/>
      <c r="CC318" s="12"/>
    </row>
    <row r="319" spans="1:81" ht="15.75" x14ac:dyDescent="0.25">
      <c r="A319" s="20"/>
      <c r="B319" s="29"/>
      <c r="C319" s="29"/>
      <c r="D319" s="29"/>
      <c r="E319" s="29"/>
      <c r="F319" s="26"/>
      <c r="G319" s="13"/>
      <c r="H319" s="20"/>
      <c r="I319" s="22"/>
      <c r="J319" s="22"/>
      <c r="K319" s="22"/>
      <c r="L319" s="22"/>
      <c r="M319" s="24"/>
      <c r="N319" s="22"/>
      <c r="O319" s="20"/>
      <c r="P319" s="12"/>
      <c r="Q319" s="12"/>
      <c r="R319" s="12"/>
      <c r="S319" s="12"/>
      <c r="T319" s="12"/>
      <c r="U319" s="12"/>
      <c r="V319" s="12"/>
      <c r="W319" s="12"/>
      <c r="X319" s="12"/>
      <c r="Y319" s="12"/>
      <c r="Z319" s="12"/>
      <c r="AA319" s="12"/>
      <c r="AB319" s="12"/>
      <c r="AC319" s="12"/>
      <c r="AD319" s="12"/>
      <c r="AE319" s="12"/>
      <c r="AF319" s="12"/>
      <c r="AG319" s="12"/>
      <c r="AH319" s="12"/>
      <c r="AI319" s="12"/>
      <c r="AJ319" s="12"/>
      <c r="AK319" s="12"/>
      <c r="AL319" s="12"/>
      <c r="AM319" s="12"/>
      <c r="AN319" s="12"/>
      <c r="AO319" s="12"/>
      <c r="AP319" s="12"/>
      <c r="AQ319" s="12"/>
      <c r="AR319" s="12"/>
      <c r="AS319" s="12"/>
      <c r="AT319" s="12"/>
      <c r="AU319" s="12"/>
      <c r="AV319" s="12"/>
      <c r="AW319" s="12"/>
      <c r="AX319" s="12"/>
      <c r="AY319" s="12"/>
      <c r="AZ319" s="12"/>
      <c r="BA319" s="12"/>
      <c r="BB319" s="12"/>
      <c r="BC319" s="12"/>
      <c r="BD319" s="12"/>
      <c r="BE319" s="12"/>
      <c r="BF319" s="12"/>
      <c r="BG319" s="12"/>
      <c r="BH319" s="12"/>
      <c r="BI319" s="12"/>
      <c r="BJ319" s="12"/>
      <c r="BK319" s="12"/>
      <c r="BL319" s="12"/>
      <c r="BM319" s="12"/>
      <c r="BN319" s="12"/>
      <c r="BO319" s="12"/>
      <c r="BP319" s="12"/>
      <c r="BQ319" s="12"/>
      <c r="BR319" s="12"/>
      <c r="BS319" s="12"/>
      <c r="BT319" s="12"/>
      <c r="BU319" s="12"/>
      <c r="BV319" s="12"/>
      <c r="BW319" s="12"/>
      <c r="BX319" s="12"/>
      <c r="BY319" s="12"/>
      <c r="BZ319" s="12"/>
      <c r="CA319" s="12"/>
      <c r="CB319" s="12"/>
      <c r="CC319" s="12"/>
    </row>
    <row r="320" spans="1:81" ht="15.75" x14ac:dyDescent="0.25">
      <c r="A320" s="20"/>
      <c r="B320" s="29"/>
      <c r="C320" s="29"/>
      <c r="D320" s="29"/>
      <c r="E320" s="29"/>
      <c r="F320" s="26"/>
      <c r="G320" s="13"/>
      <c r="H320" s="20"/>
      <c r="I320" s="22"/>
      <c r="J320" s="22"/>
      <c r="K320" s="22"/>
      <c r="L320" s="22"/>
      <c r="M320" s="24"/>
      <c r="N320" s="22"/>
      <c r="O320" s="20"/>
      <c r="P320" s="12"/>
      <c r="Q320" s="12"/>
      <c r="R320" s="12"/>
      <c r="S320" s="12"/>
      <c r="T320" s="12"/>
      <c r="U320" s="12"/>
      <c r="V320" s="12"/>
      <c r="W320" s="12"/>
      <c r="X320" s="12"/>
      <c r="Y320" s="12"/>
      <c r="Z320" s="12"/>
      <c r="AA320" s="12"/>
      <c r="AB320" s="12"/>
      <c r="AC320" s="12"/>
      <c r="AD320" s="12"/>
      <c r="AE320" s="12"/>
      <c r="AF320" s="12"/>
      <c r="AG320" s="12"/>
      <c r="AH320" s="12"/>
      <c r="AI320" s="12"/>
      <c r="AJ320" s="12"/>
      <c r="AK320" s="12"/>
      <c r="AL320" s="12"/>
      <c r="AM320" s="12"/>
      <c r="AN320" s="12"/>
      <c r="AO320" s="12"/>
      <c r="AP320" s="12"/>
      <c r="AQ320" s="12"/>
      <c r="AR320" s="12"/>
      <c r="AS320" s="12"/>
      <c r="AT320" s="12"/>
      <c r="AU320" s="12"/>
      <c r="AV320" s="12"/>
      <c r="AW320" s="12"/>
      <c r="AX320" s="12"/>
      <c r="AY320" s="12"/>
      <c r="AZ320" s="12"/>
      <c r="BA320" s="12"/>
      <c r="BB320" s="12"/>
      <c r="BC320" s="12"/>
      <c r="BD320" s="12"/>
      <c r="BE320" s="12"/>
      <c r="BF320" s="12"/>
      <c r="BG320" s="12"/>
      <c r="BH320" s="12"/>
      <c r="BI320" s="12"/>
      <c r="BJ320" s="12"/>
      <c r="BK320" s="12"/>
      <c r="BL320" s="12"/>
      <c r="BM320" s="12"/>
      <c r="BN320" s="12"/>
      <c r="BO320" s="12"/>
      <c r="BP320" s="12"/>
      <c r="BQ320" s="12"/>
      <c r="BR320" s="12"/>
      <c r="BS320" s="12"/>
      <c r="BT320" s="12"/>
      <c r="BU320" s="12"/>
      <c r="BV320" s="12"/>
      <c r="BW320" s="12"/>
      <c r="BX320" s="12"/>
      <c r="BY320" s="12"/>
      <c r="BZ320" s="12"/>
      <c r="CA320" s="12"/>
      <c r="CB320" s="12"/>
      <c r="CC320" s="12"/>
    </row>
    <row r="321" spans="1:81" ht="15.75" x14ac:dyDescent="0.25">
      <c r="A321" s="20"/>
      <c r="B321" s="29"/>
      <c r="C321" s="29"/>
      <c r="D321" s="29"/>
      <c r="E321" s="29"/>
      <c r="F321" s="26"/>
      <c r="G321" s="13"/>
      <c r="H321" s="20"/>
      <c r="I321" s="22"/>
      <c r="J321" s="22"/>
      <c r="K321" s="22"/>
      <c r="L321" s="22"/>
      <c r="M321" s="24"/>
      <c r="N321" s="22"/>
      <c r="O321" s="20"/>
      <c r="P321" s="12"/>
      <c r="Q321" s="12"/>
      <c r="R321" s="12"/>
      <c r="S321" s="12"/>
      <c r="T321" s="12"/>
      <c r="U321" s="12"/>
      <c r="V321" s="12"/>
      <c r="W321" s="12"/>
      <c r="X321" s="12"/>
      <c r="Y321" s="12"/>
      <c r="Z321" s="12"/>
      <c r="AA321" s="12"/>
      <c r="AB321" s="12"/>
      <c r="AC321" s="12"/>
      <c r="AD321" s="12"/>
      <c r="AE321" s="12"/>
      <c r="AF321" s="12"/>
      <c r="AG321" s="12"/>
      <c r="AH321" s="12"/>
      <c r="AI321" s="12"/>
      <c r="AJ321" s="12"/>
      <c r="AK321" s="12"/>
      <c r="AL321" s="12"/>
      <c r="AM321" s="12"/>
      <c r="AN321" s="12"/>
      <c r="AO321" s="12"/>
      <c r="AP321" s="12"/>
      <c r="AQ321" s="12"/>
      <c r="AR321" s="12"/>
      <c r="AS321" s="12"/>
      <c r="AT321" s="12"/>
      <c r="AU321" s="12"/>
      <c r="AV321" s="12"/>
      <c r="AW321" s="12"/>
      <c r="AX321" s="12"/>
      <c r="AY321" s="12"/>
      <c r="AZ321" s="12"/>
      <c r="BA321" s="12"/>
      <c r="BB321" s="12"/>
      <c r="BC321" s="12"/>
      <c r="BD321" s="12"/>
      <c r="BE321" s="12"/>
      <c r="BF321" s="12"/>
      <c r="BG321" s="12"/>
      <c r="BH321" s="12"/>
      <c r="BI321" s="12"/>
      <c r="BJ321" s="12"/>
      <c r="BK321" s="12"/>
      <c r="BL321" s="12"/>
      <c r="BM321" s="12"/>
      <c r="BN321" s="12"/>
      <c r="BO321" s="12"/>
      <c r="BP321" s="12"/>
      <c r="BQ321" s="12"/>
      <c r="BR321" s="12"/>
      <c r="BS321" s="12"/>
      <c r="BT321" s="12"/>
      <c r="BU321" s="12"/>
      <c r="BV321" s="12"/>
      <c r="BW321" s="12"/>
      <c r="BX321" s="12"/>
      <c r="BY321" s="12"/>
      <c r="BZ321" s="12"/>
      <c r="CA321" s="12"/>
      <c r="CB321" s="12"/>
      <c r="CC321" s="12"/>
    </row>
    <row r="322" spans="1:81" ht="15.75" x14ac:dyDescent="0.25">
      <c r="A322" s="20"/>
      <c r="B322" s="29"/>
      <c r="C322" s="29"/>
      <c r="D322" s="29"/>
      <c r="E322" s="29"/>
      <c r="F322" s="26"/>
      <c r="G322" s="13"/>
      <c r="H322" s="20"/>
      <c r="I322" s="22"/>
      <c r="J322" s="22"/>
      <c r="K322" s="22"/>
      <c r="L322" s="22"/>
      <c r="M322" s="24"/>
      <c r="N322" s="22"/>
      <c r="O322" s="20"/>
      <c r="P322" s="12"/>
      <c r="Q322" s="12"/>
      <c r="R322" s="12"/>
      <c r="S322" s="12"/>
      <c r="T322" s="12"/>
      <c r="U322" s="12"/>
      <c r="V322" s="12"/>
      <c r="W322" s="12"/>
      <c r="X322" s="12"/>
      <c r="Y322" s="12"/>
      <c r="Z322" s="12"/>
      <c r="AA322" s="12"/>
      <c r="AB322" s="12"/>
      <c r="AC322" s="12"/>
      <c r="AD322" s="12"/>
      <c r="AE322" s="12"/>
      <c r="AF322" s="12"/>
      <c r="AG322" s="12"/>
      <c r="AH322" s="12"/>
      <c r="AI322" s="12"/>
      <c r="AJ322" s="12"/>
      <c r="AK322" s="12"/>
      <c r="AL322" s="12"/>
      <c r="AM322" s="12"/>
      <c r="AN322" s="12"/>
      <c r="AO322" s="12"/>
      <c r="AP322" s="12"/>
      <c r="AQ322" s="12"/>
      <c r="AR322" s="12"/>
      <c r="AS322" s="12"/>
      <c r="AT322" s="12"/>
      <c r="AU322" s="12"/>
      <c r="AV322" s="12"/>
      <c r="AW322" s="12"/>
      <c r="AX322" s="12"/>
      <c r="AY322" s="12"/>
      <c r="AZ322" s="12"/>
      <c r="BA322" s="12"/>
      <c r="BB322" s="12"/>
      <c r="BC322" s="12"/>
      <c r="BD322" s="12"/>
      <c r="BE322" s="12"/>
      <c r="BF322" s="12"/>
      <c r="BG322" s="12"/>
      <c r="BH322" s="12"/>
      <c r="BI322" s="12"/>
      <c r="BJ322" s="12"/>
      <c r="BK322" s="12"/>
      <c r="BL322" s="12"/>
      <c r="BM322" s="12"/>
      <c r="BN322" s="12"/>
      <c r="BO322" s="12"/>
      <c r="BP322" s="12"/>
      <c r="BQ322" s="12"/>
      <c r="BR322" s="12"/>
      <c r="BS322" s="12"/>
      <c r="BT322" s="12"/>
      <c r="BU322" s="12"/>
      <c r="BV322" s="12"/>
      <c r="BW322" s="12"/>
      <c r="BX322" s="12"/>
      <c r="BY322" s="12"/>
      <c r="BZ322" s="12"/>
      <c r="CA322" s="12"/>
      <c r="CB322" s="12"/>
      <c r="CC322" s="12"/>
    </row>
    <row r="323" spans="1:81" ht="15.75" x14ac:dyDescent="0.25">
      <c r="A323" s="20"/>
      <c r="B323" s="29"/>
      <c r="C323" s="29"/>
      <c r="D323" s="29"/>
      <c r="E323" s="29"/>
      <c r="F323" s="26"/>
      <c r="G323" s="13"/>
      <c r="H323" s="20"/>
      <c r="I323" s="22"/>
      <c r="J323" s="22"/>
      <c r="K323" s="22"/>
      <c r="L323" s="22"/>
      <c r="M323" s="24"/>
      <c r="N323" s="22"/>
      <c r="O323" s="20"/>
      <c r="P323" s="12"/>
      <c r="Q323" s="12"/>
      <c r="R323" s="12"/>
      <c r="S323" s="12"/>
      <c r="T323" s="12"/>
      <c r="U323" s="12"/>
      <c r="V323" s="12"/>
      <c r="W323" s="12"/>
      <c r="X323" s="12"/>
      <c r="Y323" s="12"/>
      <c r="Z323" s="12"/>
      <c r="AA323" s="12"/>
      <c r="AB323" s="12"/>
      <c r="AC323" s="12"/>
      <c r="AD323" s="12"/>
      <c r="AE323" s="12"/>
      <c r="AF323" s="12"/>
      <c r="AG323" s="12"/>
      <c r="AH323" s="12"/>
      <c r="AI323" s="12"/>
      <c r="AJ323" s="12"/>
      <c r="AK323" s="12"/>
      <c r="AL323" s="12"/>
      <c r="AM323" s="12"/>
      <c r="AN323" s="12"/>
      <c r="AO323" s="12"/>
      <c r="AP323" s="12"/>
      <c r="AQ323" s="12"/>
      <c r="AR323" s="12"/>
      <c r="AS323" s="12"/>
      <c r="AT323" s="12"/>
      <c r="AU323" s="12"/>
      <c r="AV323" s="12"/>
      <c r="AW323" s="12"/>
      <c r="AX323" s="12"/>
      <c r="AY323" s="12"/>
      <c r="AZ323" s="12"/>
      <c r="BA323" s="12"/>
      <c r="BB323" s="12"/>
      <c r="BC323" s="12"/>
      <c r="BD323" s="12"/>
      <c r="BE323" s="12"/>
      <c r="BF323" s="12"/>
      <c r="BG323" s="12"/>
      <c r="BH323" s="12"/>
      <c r="BI323" s="12"/>
      <c r="BJ323" s="12"/>
      <c r="BK323" s="12"/>
      <c r="BL323" s="12"/>
      <c r="BM323" s="12"/>
      <c r="BN323" s="12"/>
      <c r="BO323" s="12"/>
      <c r="BP323" s="12"/>
      <c r="BQ323" s="12"/>
      <c r="BR323" s="12"/>
      <c r="BS323" s="12"/>
      <c r="BT323" s="12"/>
      <c r="BU323" s="12"/>
      <c r="BV323" s="12"/>
      <c r="BW323" s="12"/>
      <c r="BX323" s="12"/>
      <c r="BY323" s="12"/>
      <c r="BZ323" s="12"/>
      <c r="CA323" s="12"/>
      <c r="CB323" s="12"/>
      <c r="CC323" s="12"/>
    </row>
    <row r="324" spans="1:81" ht="15.75" x14ac:dyDescent="0.25">
      <c r="A324" s="20"/>
      <c r="B324" s="29"/>
      <c r="C324" s="29"/>
      <c r="D324" s="29"/>
      <c r="E324" s="29"/>
      <c r="F324" s="26"/>
      <c r="G324" s="13"/>
      <c r="H324" s="20"/>
      <c r="I324" s="22"/>
      <c r="J324" s="22"/>
      <c r="K324" s="22"/>
      <c r="L324" s="22"/>
      <c r="M324" s="24"/>
      <c r="N324" s="22"/>
      <c r="O324" s="20"/>
      <c r="P324" s="12"/>
      <c r="Q324" s="12"/>
      <c r="R324" s="12"/>
      <c r="S324" s="12"/>
      <c r="T324" s="12"/>
      <c r="U324" s="12"/>
      <c r="V324" s="12"/>
      <c r="W324" s="12"/>
      <c r="X324" s="12"/>
      <c r="Y324" s="12"/>
      <c r="Z324" s="12"/>
      <c r="AA324" s="12"/>
      <c r="AB324" s="12"/>
      <c r="AC324" s="12"/>
      <c r="AD324" s="12"/>
      <c r="AE324" s="12"/>
      <c r="AF324" s="12"/>
      <c r="AG324" s="12"/>
      <c r="AH324" s="12"/>
      <c r="AI324" s="12"/>
      <c r="AJ324" s="12"/>
      <c r="AK324" s="12"/>
      <c r="AL324" s="12"/>
      <c r="AM324" s="12"/>
      <c r="AN324" s="12"/>
      <c r="AO324" s="12"/>
      <c r="AP324" s="12"/>
      <c r="AQ324" s="12"/>
      <c r="AR324" s="12"/>
      <c r="AS324" s="12"/>
      <c r="AT324" s="12"/>
      <c r="AU324" s="12"/>
      <c r="AV324" s="12"/>
      <c r="AW324" s="12"/>
      <c r="AX324" s="12"/>
      <c r="AY324" s="12"/>
      <c r="AZ324" s="12"/>
      <c r="BA324" s="12"/>
      <c r="BB324" s="12"/>
      <c r="BC324" s="12"/>
      <c r="BD324" s="12"/>
      <c r="BE324" s="12"/>
      <c r="BF324" s="12"/>
      <c r="BG324" s="12"/>
      <c r="BH324" s="12"/>
      <c r="BI324" s="12"/>
      <c r="BJ324" s="12"/>
      <c r="BK324" s="12"/>
      <c r="BL324" s="12"/>
      <c r="BM324" s="12"/>
      <c r="BN324" s="12"/>
      <c r="BO324" s="12"/>
      <c r="BP324" s="12"/>
      <c r="BQ324" s="12"/>
      <c r="BR324" s="12"/>
      <c r="BS324" s="12"/>
      <c r="BT324" s="12"/>
      <c r="BU324" s="12"/>
      <c r="BV324" s="12"/>
      <c r="BW324" s="12"/>
      <c r="BX324" s="12"/>
      <c r="BY324" s="12"/>
      <c r="BZ324" s="12"/>
      <c r="CA324" s="12"/>
      <c r="CB324" s="12"/>
      <c r="CC324" s="12"/>
    </row>
    <row r="325" spans="1:81" ht="15.75" x14ac:dyDescent="0.25">
      <c r="A325" s="20"/>
      <c r="B325" s="29"/>
      <c r="C325" s="29"/>
      <c r="D325" s="29"/>
      <c r="E325" s="29"/>
      <c r="F325" s="26"/>
      <c r="G325" s="13"/>
      <c r="H325" s="20"/>
      <c r="I325" s="22"/>
      <c r="J325" s="22"/>
      <c r="K325" s="22"/>
      <c r="L325" s="22"/>
      <c r="M325" s="24"/>
      <c r="N325" s="22"/>
      <c r="O325" s="20"/>
      <c r="P325" s="12"/>
      <c r="Q325" s="12"/>
      <c r="R325" s="12"/>
      <c r="S325" s="12"/>
      <c r="T325" s="12"/>
      <c r="U325" s="12"/>
      <c r="V325" s="12"/>
      <c r="W325" s="12"/>
      <c r="X325" s="12"/>
      <c r="Y325" s="12"/>
      <c r="Z325" s="12"/>
      <c r="AA325" s="12"/>
      <c r="AB325" s="12"/>
      <c r="AC325" s="12"/>
      <c r="AD325" s="12"/>
      <c r="AE325" s="12"/>
      <c r="AF325" s="12"/>
      <c r="AG325" s="12"/>
      <c r="AH325" s="12"/>
      <c r="AI325" s="12"/>
      <c r="AJ325" s="12"/>
      <c r="AK325" s="12"/>
      <c r="AL325" s="12"/>
      <c r="AM325" s="12"/>
      <c r="AN325" s="12"/>
      <c r="AO325" s="12"/>
      <c r="AP325" s="12"/>
      <c r="AQ325" s="12"/>
      <c r="AR325" s="12"/>
      <c r="AS325" s="12"/>
      <c r="AT325" s="12"/>
      <c r="AU325" s="12"/>
      <c r="AV325" s="12"/>
      <c r="AW325" s="12"/>
      <c r="AX325" s="12"/>
      <c r="AY325" s="12"/>
      <c r="AZ325" s="12"/>
      <c r="BA325" s="12"/>
      <c r="BB325" s="12"/>
      <c r="BC325" s="12"/>
      <c r="BD325" s="12"/>
      <c r="BE325" s="12"/>
      <c r="BF325" s="12"/>
      <c r="BG325" s="12"/>
      <c r="BH325" s="12"/>
      <c r="BI325" s="12"/>
      <c r="BJ325" s="12"/>
      <c r="BK325" s="12"/>
      <c r="BL325" s="12"/>
      <c r="BM325" s="12"/>
      <c r="BN325" s="12"/>
      <c r="BO325" s="12"/>
      <c r="BP325" s="12"/>
      <c r="BQ325" s="12"/>
      <c r="BR325" s="12"/>
      <c r="BS325" s="12"/>
      <c r="BT325" s="12"/>
      <c r="BU325" s="12"/>
      <c r="BV325" s="12"/>
      <c r="BW325" s="12"/>
      <c r="BX325" s="12"/>
      <c r="BY325" s="12"/>
      <c r="BZ325" s="12"/>
      <c r="CA325" s="12"/>
      <c r="CB325" s="12"/>
      <c r="CC325" s="12"/>
    </row>
    <row r="326" spans="1:81" ht="15.75" x14ac:dyDescent="0.25">
      <c r="A326" s="20"/>
      <c r="B326" s="29"/>
      <c r="C326" s="29"/>
      <c r="D326" s="29"/>
      <c r="E326" s="29"/>
      <c r="F326" s="26"/>
      <c r="G326" s="13"/>
      <c r="H326" s="20"/>
      <c r="I326" s="22"/>
      <c r="J326" s="22"/>
      <c r="K326" s="22"/>
      <c r="L326" s="22"/>
      <c r="M326" s="24"/>
      <c r="N326" s="22"/>
      <c r="O326" s="20"/>
      <c r="P326" s="12"/>
      <c r="Q326" s="12"/>
      <c r="R326" s="12"/>
      <c r="S326" s="12"/>
      <c r="T326" s="12"/>
      <c r="U326" s="12"/>
      <c r="V326" s="12"/>
      <c r="W326" s="12"/>
      <c r="X326" s="12"/>
      <c r="Y326" s="12"/>
      <c r="Z326" s="12"/>
      <c r="AA326" s="12"/>
      <c r="AB326" s="12"/>
      <c r="AC326" s="12"/>
      <c r="AD326" s="12"/>
      <c r="AE326" s="12"/>
      <c r="AF326" s="12"/>
      <c r="AG326" s="12"/>
      <c r="AH326" s="12"/>
      <c r="AI326" s="12"/>
      <c r="AJ326" s="12"/>
      <c r="AK326" s="12"/>
      <c r="AL326" s="12"/>
      <c r="AM326" s="12"/>
      <c r="AN326" s="12"/>
      <c r="AO326" s="12"/>
      <c r="AP326" s="12"/>
      <c r="AQ326" s="12"/>
      <c r="AR326" s="12"/>
      <c r="AS326" s="12"/>
      <c r="AT326" s="12"/>
      <c r="AU326" s="12"/>
      <c r="AV326" s="12"/>
      <c r="AW326" s="12"/>
      <c r="AX326" s="12"/>
      <c r="AY326" s="12"/>
      <c r="AZ326" s="12"/>
      <c r="BA326" s="12"/>
      <c r="BB326" s="12"/>
      <c r="BC326" s="12"/>
      <c r="BD326" s="12"/>
      <c r="BE326" s="12"/>
      <c r="BF326" s="12"/>
      <c r="BG326" s="12"/>
      <c r="BH326" s="12"/>
      <c r="BI326" s="12"/>
      <c r="BJ326" s="12"/>
      <c r="BK326" s="12"/>
      <c r="BL326" s="12"/>
      <c r="BM326" s="12"/>
      <c r="BN326" s="12"/>
      <c r="BO326" s="12"/>
      <c r="BP326" s="12"/>
      <c r="BQ326" s="12"/>
      <c r="BR326" s="12"/>
      <c r="BS326" s="12"/>
      <c r="BT326" s="12"/>
      <c r="BU326" s="12"/>
      <c r="BV326" s="12"/>
      <c r="BW326" s="12"/>
      <c r="BX326" s="12"/>
      <c r="BY326" s="12"/>
      <c r="BZ326" s="12"/>
      <c r="CA326" s="12"/>
      <c r="CB326" s="12"/>
      <c r="CC326" s="12"/>
    </row>
    <row r="327" spans="1:81" ht="15.75" x14ac:dyDescent="0.25">
      <c r="A327" s="20"/>
      <c r="B327" s="29"/>
      <c r="C327" s="29"/>
      <c r="D327" s="29"/>
      <c r="E327" s="29"/>
      <c r="F327" s="26"/>
      <c r="G327" s="13"/>
      <c r="H327" s="20"/>
      <c r="I327" s="22"/>
      <c r="J327" s="22"/>
      <c r="K327" s="22"/>
      <c r="L327" s="22"/>
      <c r="M327" s="24"/>
      <c r="N327" s="22"/>
      <c r="O327" s="20"/>
      <c r="P327" s="12"/>
      <c r="Q327" s="12"/>
      <c r="R327" s="12"/>
      <c r="S327" s="12"/>
      <c r="T327" s="12"/>
      <c r="U327" s="12"/>
      <c r="V327" s="12"/>
      <c r="W327" s="12"/>
      <c r="X327" s="12"/>
      <c r="Y327" s="12"/>
      <c r="Z327" s="12"/>
      <c r="AA327" s="12"/>
      <c r="AB327" s="12"/>
      <c r="AC327" s="12"/>
      <c r="AD327" s="12"/>
      <c r="AE327" s="12"/>
      <c r="AF327" s="12"/>
      <c r="AG327" s="12"/>
      <c r="AH327" s="12"/>
      <c r="AI327" s="12"/>
      <c r="AJ327" s="12"/>
      <c r="AK327" s="12"/>
      <c r="AL327" s="12"/>
      <c r="AM327" s="12"/>
      <c r="AN327" s="12"/>
      <c r="AO327" s="12"/>
      <c r="AP327" s="12"/>
      <c r="AQ327" s="12"/>
      <c r="AR327" s="12"/>
      <c r="AS327" s="12"/>
      <c r="AT327" s="12"/>
      <c r="AU327" s="12"/>
      <c r="AV327" s="12"/>
      <c r="AW327" s="12"/>
      <c r="AX327" s="12"/>
      <c r="AY327" s="12"/>
      <c r="AZ327" s="12"/>
      <c r="BA327" s="12"/>
      <c r="BB327" s="12"/>
      <c r="BC327" s="12"/>
      <c r="BD327" s="12"/>
      <c r="BE327" s="12"/>
      <c r="BF327" s="12"/>
      <c r="BG327" s="12"/>
      <c r="BH327" s="12"/>
      <c r="BI327" s="12"/>
      <c r="BJ327" s="12"/>
      <c r="BK327" s="12"/>
      <c r="BL327" s="12"/>
      <c r="BM327" s="12"/>
      <c r="BN327" s="12"/>
      <c r="BO327" s="12"/>
      <c r="BP327" s="12"/>
      <c r="BQ327" s="12"/>
      <c r="BR327" s="12"/>
      <c r="BS327" s="12"/>
      <c r="BT327" s="12"/>
      <c r="BU327" s="12"/>
      <c r="BV327" s="12"/>
      <c r="BW327" s="12"/>
      <c r="BX327" s="12"/>
      <c r="BY327" s="12"/>
      <c r="BZ327" s="12"/>
      <c r="CA327" s="12"/>
      <c r="CB327" s="12"/>
      <c r="CC327" s="12"/>
    </row>
    <row r="328" spans="1:81" ht="15.75" x14ac:dyDescent="0.25">
      <c r="A328" s="20"/>
      <c r="B328" s="29"/>
      <c r="C328" s="29"/>
      <c r="D328" s="29"/>
      <c r="E328" s="29"/>
      <c r="F328" s="26"/>
      <c r="G328" s="13"/>
      <c r="H328" s="20"/>
      <c r="I328" s="22"/>
      <c r="J328" s="22"/>
      <c r="K328" s="22"/>
      <c r="L328" s="22"/>
      <c r="M328" s="24"/>
      <c r="N328" s="22"/>
      <c r="O328" s="20"/>
      <c r="P328" s="12"/>
      <c r="Q328" s="12"/>
      <c r="R328" s="12"/>
      <c r="S328" s="12"/>
      <c r="T328" s="12"/>
      <c r="U328" s="12"/>
      <c r="V328" s="12"/>
      <c r="W328" s="12"/>
      <c r="X328" s="12"/>
      <c r="Y328" s="12"/>
      <c r="Z328" s="12"/>
      <c r="AA328" s="12"/>
      <c r="AB328" s="12"/>
      <c r="AC328" s="12"/>
      <c r="AD328" s="12"/>
      <c r="AE328" s="12"/>
      <c r="AF328" s="12"/>
      <c r="AG328" s="12"/>
      <c r="AH328" s="12"/>
      <c r="AI328" s="12"/>
      <c r="AJ328" s="12"/>
      <c r="AK328" s="12"/>
      <c r="AL328" s="12"/>
      <c r="AM328" s="12"/>
      <c r="AN328" s="12"/>
      <c r="AO328" s="12"/>
      <c r="AP328" s="12"/>
      <c r="AQ328" s="12"/>
      <c r="AR328" s="12"/>
      <c r="AS328" s="12"/>
      <c r="AT328" s="12"/>
      <c r="AU328" s="12"/>
      <c r="AV328" s="12"/>
      <c r="AW328" s="12"/>
      <c r="AX328" s="12"/>
      <c r="AY328" s="12"/>
      <c r="AZ328" s="12"/>
      <c r="BA328" s="12"/>
      <c r="BB328" s="12"/>
      <c r="BC328" s="12"/>
      <c r="BD328" s="12"/>
      <c r="BE328" s="12"/>
      <c r="BF328" s="12"/>
      <c r="BG328" s="12"/>
      <c r="BH328" s="12"/>
      <c r="BI328" s="12"/>
      <c r="BJ328" s="12"/>
      <c r="BK328" s="12"/>
      <c r="BL328" s="12"/>
      <c r="BM328" s="12"/>
      <c r="BN328" s="12"/>
      <c r="BO328" s="12"/>
      <c r="BP328" s="12"/>
      <c r="BQ328" s="12"/>
      <c r="BR328" s="12"/>
      <c r="BS328" s="12"/>
      <c r="BT328" s="12"/>
      <c r="BU328" s="12"/>
      <c r="BV328" s="12"/>
      <c r="BW328" s="12"/>
      <c r="BX328" s="12"/>
      <c r="BY328" s="12"/>
      <c r="BZ328" s="12"/>
      <c r="CA328" s="12"/>
      <c r="CB328" s="12"/>
      <c r="CC328" s="12"/>
    </row>
    <row r="329" spans="1:81" ht="15.75" x14ac:dyDescent="0.25">
      <c r="A329" s="20"/>
      <c r="B329" s="29"/>
      <c r="C329" s="29"/>
      <c r="D329" s="29"/>
      <c r="E329" s="29"/>
      <c r="F329" s="26"/>
      <c r="G329" s="13"/>
      <c r="H329" s="20"/>
      <c r="I329" s="22"/>
      <c r="J329" s="22"/>
      <c r="K329" s="22"/>
      <c r="L329" s="22"/>
      <c r="M329" s="24"/>
      <c r="N329" s="22"/>
      <c r="O329" s="20"/>
      <c r="P329" s="12"/>
      <c r="Q329" s="12"/>
      <c r="R329" s="12"/>
      <c r="S329" s="12"/>
      <c r="T329" s="12"/>
      <c r="U329" s="12"/>
      <c r="V329" s="12"/>
      <c r="W329" s="12"/>
      <c r="X329" s="12"/>
      <c r="Y329" s="12"/>
      <c r="Z329" s="12"/>
      <c r="AA329" s="12"/>
      <c r="AB329" s="12"/>
      <c r="AC329" s="12"/>
      <c r="AD329" s="12"/>
      <c r="AE329" s="12"/>
      <c r="AF329" s="12"/>
      <c r="AG329" s="12"/>
      <c r="AH329" s="12"/>
      <c r="AI329" s="12"/>
      <c r="AJ329" s="12"/>
      <c r="AK329" s="12"/>
      <c r="AL329" s="12"/>
      <c r="AM329" s="12"/>
      <c r="AN329" s="12"/>
      <c r="AO329" s="12"/>
      <c r="AP329" s="12"/>
      <c r="AQ329" s="12"/>
      <c r="AR329" s="12"/>
      <c r="AS329" s="12"/>
      <c r="AT329" s="12"/>
      <c r="AU329" s="12"/>
      <c r="AV329" s="12"/>
      <c r="AW329" s="12"/>
      <c r="AX329" s="12"/>
      <c r="AY329" s="12"/>
      <c r="AZ329" s="12"/>
      <c r="BA329" s="12"/>
      <c r="BB329" s="12"/>
      <c r="BC329" s="12"/>
      <c r="BD329" s="12"/>
      <c r="BE329" s="12"/>
      <c r="BF329" s="12"/>
      <c r="BG329" s="12"/>
      <c r="BH329" s="12"/>
      <c r="BI329" s="12"/>
      <c r="BJ329" s="12"/>
      <c r="BK329" s="12"/>
      <c r="BL329" s="12"/>
      <c r="BM329" s="12"/>
      <c r="BN329" s="12"/>
      <c r="BO329" s="12"/>
      <c r="BP329" s="12"/>
      <c r="BQ329" s="12"/>
      <c r="BR329" s="12"/>
      <c r="BS329" s="12"/>
      <c r="BT329" s="12"/>
      <c r="BU329" s="12"/>
      <c r="BV329" s="12"/>
      <c r="BW329" s="12"/>
      <c r="BX329" s="12"/>
      <c r="BY329" s="12"/>
      <c r="BZ329" s="12"/>
      <c r="CA329" s="12"/>
      <c r="CB329" s="12"/>
      <c r="CC329" s="12"/>
    </row>
    <row r="330" spans="1:81" ht="15.75" x14ac:dyDescent="0.25">
      <c r="A330" s="20"/>
      <c r="B330" s="29"/>
      <c r="C330" s="29"/>
      <c r="D330" s="29"/>
      <c r="E330" s="29"/>
      <c r="F330" s="26"/>
      <c r="G330" s="13"/>
      <c r="H330" s="20"/>
      <c r="I330" s="22"/>
      <c r="J330" s="22"/>
      <c r="K330" s="22"/>
      <c r="L330" s="22"/>
      <c r="M330" s="24"/>
      <c r="N330" s="22"/>
      <c r="O330" s="20"/>
      <c r="P330" s="12"/>
      <c r="Q330" s="12"/>
      <c r="R330" s="12"/>
      <c r="S330" s="12"/>
      <c r="T330" s="12"/>
      <c r="U330" s="12"/>
      <c r="V330" s="12"/>
      <c r="W330" s="12"/>
      <c r="X330" s="12"/>
      <c r="Y330" s="12"/>
      <c r="Z330" s="12"/>
      <c r="AA330" s="12"/>
      <c r="AB330" s="12"/>
      <c r="AC330" s="12"/>
      <c r="AD330" s="12"/>
      <c r="AE330" s="12"/>
      <c r="AF330" s="12"/>
      <c r="AG330" s="12"/>
      <c r="AH330" s="12"/>
      <c r="AI330" s="12"/>
      <c r="AJ330" s="12"/>
      <c r="AK330" s="12"/>
      <c r="AL330" s="12"/>
      <c r="AM330" s="12"/>
      <c r="AN330" s="12"/>
      <c r="AO330" s="12"/>
      <c r="AP330" s="12"/>
      <c r="AQ330" s="12"/>
      <c r="AR330" s="12"/>
      <c r="AS330" s="12"/>
      <c r="AT330" s="12"/>
      <c r="AU330" s="12"/>
      <c r="AV330" s="12"/>
      <c r="AW330" s="12"/>
      <c r="AX330" s="12"/>
      <c r="AY330" s="12"/>
      <c r="AZ330" s="12"/>
      <c r="BA330" s="12"/>
      <c r="BB330" s="12"/>
      <c r="BC330" s="12"/>
      <c r="BD330" s="12"/>
      <c r="BE330" s="12"/>
      <c r="BF330" s="12"/>
      <c r="BG330" s="12"/>
      <c r="BH330" s="12"/>
      <c r="BI330" s="12"/>
      <c r="BJ330" s="12"/>
      <c r="BK330" s="12"/>
      <c r="BL330" s="12"/>
      <c r="BM330" s="12"/>
      <c r="BN330" s="12"/>
      <c r="BO330" s="12"/>
      <c r="BP330" s="12"/>
      <c r="BQ330" s="12"/>
      <c r="BR330" s="12"/>
      <c r="BS330" s="12"/>
      <c r="BT330" s="12"/>
      <c r="BU330" s="12"/>
      <c r="BV330" s="12"/>
      <c r="BW330" s="12"/>
      <c r="BX330" s="12"/>
      <c r="BY330" s="12"/>
      <c r="BZ330" s="12"/>
      <c r="CA330" s="12"/>
      <c r="CB330" s="12"/>
      <c r="CC330" s="12"/>
    </row>
    <row r="331" spans="1:81" ht="15.75" x14ac:dyDescent="0.25">
      <c r="A331" s="20"/>
      <c r="B331" s="29"/>
      <c r="C331" s="29"/>
      <c r="D331" s="29"/>
      <c r="E331" s="29"/>
      <c r="F331" s="26"/>
      <c r="G331" s="13"/>
      <c r="H331" s="20"/>
      <c r="I331" s="22"/>
      <c r="J331" s="22"/>
      <c r="K331" s="22"/>
      <c r="L331" s="22"/>
      <c r="M331" s="24"/>
      <c r="N331" s="22"/>
      <c r="O331" s="20"/>
      <c r="P331" s="12"/>
      <c r="Q331" s="12"/>
      <c r="R331" s="12"/>
      <c r="S331" s="12"/>
      <c r="T331" s="12"/>
      <c r="U331" s="12"/>
      <c r="V331" s="12"/>
      <c r="W331" s="12"/>
      <c r="X331" s="12"/>
      <c r="Y331" s="12"/>
      <c r="Z331" s="12"/>
      <c r="AA331" s="12"/>
      <c r="AB331" s="12"/>
      <c r="AC331" s="12"/>
      <c r="AD331" s="12"/>
      <c r="AE331" s="12"/>
      <c r="AF331" s="12"/>
      <c r="AG331" s="12"/>
      <c r="AH331" s="12"/>
      <c r="AI331" s="12"/>
      <c r="AJ331" s="12"/>
      <c r="AK331" s="12"/>
      <c r="AL331" s="12"/>
      <c r="AM331" s="12"/>
      <c r="AN331" s="12"/>
      <c r="AO331" s="12"/>
      <c r="AP331" s="12"/>
      <c r="AQ331" s="12"/>
      <c r="AR331" s="12"/>
      <c r="AS331" s="12"/>
      <c r="AT331" s="12"/>
      <c r="AU331" s="12"/>
      <c r="AV331" s="12"/>
      <c r="AW331" s="12"/>
      <c r="AX331" s="12"/>
      <c r="AY331" s="12"/>
      <c r="AZ331" s="12"/>
      <c r="BA331" s="12"/>
      <c r="BB331" s="12"/>
      <c r="BC331" s="12"/>
      <c r="BD331" s="12"/>
      <c r="BE331" s="12"/>
      <c r="BF331" s="12"/>
      <c r="BG331" s="12"/>
      <c r="BH331" s="12"/>
      <c r="BI331" s="12"/>
      <c r="BJ331" s="12"/>
      <c r="BK331" s="12"/>
      <c r="BL331" s="12"/>
      <c r="BM331" s="12"/>
      <c r="BN331" s="12"/>
      <c r="BO331" s="12"/>
      <c r="BP331" s="12"/>
      <c r="BQ331" s="12"/>
      <c r="BR331" s="12"/>
      <c r="BS331" s="12"/>
      <c r="BT331" s="12"/>
      <c r="BU331" s="12"/>
      <c r="BV331" s="12"/>
      <c r="BW331" s="12"/>
      <c r="BX331" s="12"/>
      <c r="BY331" s="12"/>
      <c r="BZ331" s="12"/>
      <c r="CA331" s="12"/>
      <c r="CB331" s="12"/>
      <c r="CC331" s="12"/>
    </row>
    <row r="332" spans="1:81" ht="15.75" x14ac:dyDescent="0.25">
      <c r="A332" s="20"/>
      <c r="B332" s="29"/>
      <c r="C332" s="29"/>
      <c r="D332" s="29"/>
      <c r="E332" s="29"/>
      <c r="F332" s="26"/>
      <c r="G332" s="13"/>
      <c r="H332" s="20"/>
      <c r="I332" s="22"/>
      <c r="J332" s="22"/>
      <c r="K332" s="22"/>
      <c r="L332" s="22"/>
      <c r="M332" s="24"/>
      <c r="N332" s="22"/>
      <c r="O332" s="20"/>
      <c r="P332" s="12"/>
      <c r="Q332" s="12"/>
      <c r="R332" s="12"/>
      <c r="S332" s="12"/>
      <c r="T332" s="12"/>
      <c r="U332" s="12"/>
      <c r="V332" s="12"/>
      <c r="W332" s="12"/>
      <c r="X332" s="12"/>
      <c r="Y332" s="12"/>
      <c r="Z332" s="12"/>
      <c r="AA332" s="12"/>
      <c r="AB332" s="12"/>
      <c r="AC332" s="12"/>
      <c r="AD332" s="12"/>
      <c r="AE332" s="12"/>
      <c r="AF332" s="12"/>
      <c r="AG332" s="12"/>
      <c r="AH332" s="12"/>
      <c r="AI332" s="12"/>
      <c r="AJ332" s="12"/>
      <c r="AK332" s="12"/>
      <c r="AL332" s="12"/>
      <c r="AM332" s="12"/>
      <c r="AN332" s="12"/>
      <c r="AO332" s="12"/>
      <c r="AP332" s="12"/>
      <c r="AQ332" s="12"/>
      <c r="AR332" s="12"/>
      <c r="AS332" s="12"/>
      <c r="AT332" s="12"/>
      <c r="AU332" s="12"/>
      <c r="AV332" s="12"/>
      <c r="AW332" s="12"/>
      <c r="AX332" s="12"/>
      <c r="AY332" s="12"/>
      <c r="AZ332" s="12"/>
      <c r="BA332" s="12"/>
      <c r="BB332" s="12"/>
      <c r="BC332" s="12"/>
      <c r="BD332" s="12"/>
      <c r="BE332" s="12"/>
      <c r="BF332" s="12"/>
      <c r="BG332" s="12"/>
      <c r="BH332" s="12"/>
      <c r="BI332" s="12"/>
      <c r="BJ332" s="12"/>
      <c r="BK332" s="12"/>
      <c r="BL332" s="12"/>
      <c r="BM332" s="12"/>
      <c r="BN332" s="12"/>
      <c r="BO332" s="12"/>
      <c r="BP332" s="12"/>
      <c r="BQ332" s="12"/>
      <c r="BR332" s="12"/>
      <c r="BS332" s="12"/>
      <c r="BT332" s="12"/>
      <c r="BU332" s="12"/>
      <c r="BV332" s="12"/>
      <c r="BW332" s="12"/>
      <c r="BX332" s="12"/>
      <c r="BY332" s="12"/>
      <c r="BZ332" s="12"/>
      <c r="CA332" s="12"/>
      <c r="CB332" s="12"/>
      <c r="CC332" s="12"/>
    </row>
    <row r="333" spans="1:81" ht="15.75" x14ac:dyDescent="0.25">
      <c r="A333" s="20"/>
      <c r="B333" s="29"/>
      <c r="C333" s="29"/>
      <c r="D333" s="29"/>
      <c r="E333" s="29"/>
      <c r="F333" s="26"/>
      <c r="G333" s="13"/>
      <c r="H333" s="20"/>
      <c r="I333" s="22"/>
      <c r="J333" s="22"/>
      <c r="K333" s="22"/>
      <c r="L333" s="22"/>
      <c r="M333" s="24"/>
      <c r="N333" s="22"/>
      <c r="O333" s="20"/>
      <c r="P333" s="12"/>
      <c r="Q333" s="12"/>
      <c r="R333" s="12"/>
      <c r="S333" s="12"/>
      <c r="T333" s="12"/>
      <c r="U333" s="12"/>
      <c r="V333" s="12"/>
      <c r="W333" s="12"/>
      <c r="X333" s="12"/>
      <c r="Y333" s="12"/>
      <c r="Z333" s="12"/>
      <c r="AA333" s="12"/>
      <c r="AB333" s="12"/>
      <c r="AC333" s="12"/>
      <c r="AD333" s="12"/>
      <c r="AE333" s="12"/>
      <c r="AF333" s="12"/>
      <c r="AG333" s="12"/>
      <c r="AH333" s="12"/>
      <c r="AI333" s="12"/>
      <c r="AJ333" s="12"/>
      <c r="AK333" s="12"/>
      <c r="AL333" s="12"/>
      <c r="AM333" s="12"/>
      <c r="AN333" s="12"/>
      <c r="AO333" s="12"/>
      <c r="AP333" s="12"/>
      <c r="AQ333" s="12"/>
      <c r="AR333" s="12"/>
      <c r="AS333" s="12"/>
      <c r="AT333" s="12"/>
      <c r="AU333" s="12"/>
      <c r="AV333" s="12"/>
      <c r="AW333" s="12"/>
      <c r="AX333" s="12"/>
      <c r="AY333" s="12"/>
      <c r="AZ333" s="12"/>
      <c r="BA333" s="12"/>
      <c r="BB333" s="12"/>
      <c r="BC333" s="12"/>
      <c r="BD333" s="12"/>
      <c r="BE333" s="12"/>
      <c r="BF333" s="12"/>
      <c r="BG333" s="12"/>
      <c r="BH333" s="12"/>
      <c r="BI333" s="12"/>
      <c r="BJ333" s="12"/>
      <c r="BK333" s="12"/>
      <c r="BL333" s="12"/>
      <c r="BM333" s="12"/>
      <c r="BN333" s="12"/>
      <c r="BO333" s="12"/>
      <c r="BP333" s="12"/>
      <c r="BQ333" s="12"/>
      <c r="BR333" s="12"/>
      <c r="BS333" s="12"/>
      <c r="BT333" s="12"/>
      <c r="BU333" s="12"/>
      <c r="BV333" s="12"/>
      <c r="BW333" s="12"/>
      <c r="BX333" s="12"/>
      <c r="BY333" s="12"/>
      <c r="BZ333" s="12"/>
      <c r="CA333" s="12"/>
      <c r="CB333" s="12"/>
      <c r="CC333" s="12"/>
    </row>
    <row r="334" spans="1:81" ht="15.75" x14ac:dyDescent="0.25">
      <c r="A334" s="20"/>
      <c r="B334" s="29"/>
      <c r="C334" s="29"/>
      <c r="D334" s="29"/>
      <c r="E334" s="29"/>
      <c r="F334" s="26"/>
      <c r="G334" s="13"/>
      <c r="H334" s="20"/>
      <c r="I334" s="22"/>
      <c r="J334" s="22"/>
      <c r="K334" s="22"/>
      <c r="L334" s="22"/>
      <c r="M334" s="24"/>
      <c r="N334" s="22"/>
      <c r="O334" s="20"/>
      <c r="P334" s="12"/>
      <c r="Q334" s="12"/>
      <c r="R334" s="12"/>
      <c r="S334" s="12"/>
      <c r="T334" s="12"/>
      <c r="U334" s="12"/>
      <c r="V334" s="12"/>
      <c r="W334" s="12"/>
      <c r="X334" s="12"/>
      <c r="Y334" s="12"/>
      <c r="Z334" s="12"/>
      <c r="AA334" s="12"/>
      <c r="AB334" s="12"/>
      <c r="AC334" s="12"/>
      <c r="AD334" s="12"/>
      <c r="AE334" s="12"/>
      <c r="AF334" s="12"/>
      <c r="AG334" s="12"/>
      <c r="AH334" s="12"/>
      <c r="AI334" s="12"/>
      <c r="AJ334" s="12"/>
      <c r="AK334" s="12"/>
      <c r="AL334" s="12"/>
      <c r="AM334" s="12"/>
      <c r="AN334" s="12"/>
      <c r="AO334" s="12"/>
      <c r="AP334" s="12"/>
      <c r="AQ334" s="12"/>
      <c r="AR334" s="12"/>
      <c r="AS334" s="12"/>
      <c r="AT334" s="12"/>
      <c r="AU334" s="12"/>
      <c r="AV334" s="12"/>
      <c r="AW334" s="12"/>
      <c r="AX334" s="12"/>
      <c r="AY334" s="12"/>
      <c r="AZ334" s="12"/>
      <c r="BA334" s="12"/>
      <c r="BB334" s="12"/>
      <c r="BC334" s="12"/>
      <c r="BD334" s="12"/>
      <c r="BE334" s="12"/>
      <c r="BF334" s="12"/>
      <c r="BG334" s="12"/>
      <c r="BH334" s="12"/>
      <c r="BI334" s="12"/>
      <c r="BJ334" s="12"/>
      <c r="BK334" s="12"/>
      <c r="BL334" s="12"/>
      <c r="BM334" s="12"/>
      <c r="BN334" s="12"/>
      <c r="BO334" s="12"/>
      <c r="BP334" s="12"/>
      <c r="BQ334" s="12"/>
      <c r="BR334" s="12"/>
      <c r="BS334" s="12"/>
      <c r="BT334" s="12"/>
      <c r="BU334" s="12"/>
      <c r="BV334" s="12"/>
      <c r="BW334" s="12"/>
      <c r="BX334" s="12"/>
      <c r="BY334" s="12"/>
      <c r="BZ334" s="12"/>
      <c r="CA334" s="12"/>
      <c r="CB334" s="12"/>
      <c r="CC334" s="12"/>
    </row>
    <row r="335" spans="1:81" ht="15.75" x14ac:dyDescent="0.25">
      <c r="A335" s="20"/>
      <c r="B335" s="29"/>
      <c r="C335" s="29"/>
      <c r="D335" s="29"/>
      <c r="E335" s="29"/>
      <c r="F335" s="26"/>
      <c r="G335" s="13"/>
      <c r="H335" s="20"/>
      <c r="I335" s="22"/>
      <c r="J335" s="22"/>
      <c r="K335" s="22"/>
      <c r="L335" s="22"/>
      <c r="M335" s="24"/>
      <c r="N335" s="22"/>
      <c r="O335" s="20"/>
      <c r="P335" s="12"/>
      <c r="Q335" s="12"/>
      <c r="R335" s="12"/>
      <c r="S335" s="12"/>
      <c r="T335" s="12"/>
      <c r="U335" s="12"/>
      <c r="V335" s="12"/>
      <c r="W335" s="12"/>
      <c r="X335" s="12"/>
      <c r="Y335" s="12"/>
      <c r="Z335" s="12"/>
      <c r="AA335" s="12"/>
      <c r="AB335" s="12"/>
      <c r="AC335" s="12"/>
      <c r="AD335" s="12"/>
      <c r="AE335" s="12"/>
      <c r="AF335" s="12"/>
      <c r="AG335" s="12"/>
      <c r="AH335" s="12"/>
      <c r="AI335" s="12"/>
      <c r="AJ335" s="12"/>
      <c r="AK335" s="12"/>
      <c r="AL335" s="12"/>
      <c r="AM335" s="12"/>
      <c r="AN335" s="12"/>
      <c r="AO335" s="12"/>
      <c r="AP335" s="12"/>
      <c r="AQ335" s="12"/>
      <c r="AR335" s="12"/>
      <c r="AS335" s="12"/>
      <c r="AT335" s="12"/>
      <c r="AU335" s="12"/>
      <c r="AV335" s="12"/>
      <c r="AW335" s="12"/>
      <c r="AX335" s="12"/>
      <c r="AY335" s="12"/>
      <c r="AZ335" s="12"/>
      <c r="BA335" s="12"/>
      <c r="BB335" s="12"/>
      <c r="BC335" s="12"/>
      <c r="BD335" s="12"/>
      <c r="BE335" s="12"/>
      <c r="BF335" s="12"/>
      <c r="BG335" s="12"/>
      <c r="BH335" s="12"/>
      <c r="BI335" s="12"/>
      <c r="BJ335" s="12"/>
      <c r="BK335" s="12"/>
      <c r="BL335" s="12"/>
      <c r="BM335" s="12"/>
      <c r="BN335" s="12"/>
      <c r="BO335" s="12"/>
      <c r="BP335" s="12"/>
      <c r="BQ335" s="12"/>
      <c r="BR335" s="12"/>
      <c r="BS335" s="12"/>
      <c r="BT335" s="12"/>
      <c r="BU335" s="12"/>
      <c r="BV335" s="12"/>
      <c r="BW335" s="12"/>
      <c r="BX335" s="12"/>
      <c r="BY335" s="12"/>
      <c r="BZ335" s="12"/>
      <c r="CA335" s="12"/>
      <c r="CB335" s="12"/>
      <c r="CC335" s="12"/>
    </row>
    <row r="336" spans="1:81" ht="15.75" x14ac:dyDescent="0.25">
      <c r="A336" s="20"/>
      <c r="B336" s="29"/>
      <c r="C336" s="29"/>
      <c r="D336" s="29"/>
      <c r="E336" s="29"/>
      <c r="F336" s="26"/>
      <c r="G336" s="13"/>
      <c r="H336" s="20"/>
      <c r="I336" s="22"/>
      <c r="J336" s="22"/>
      <c r="K336" s="22"/>
      <c r="L336" s="22"/>
      <c r="M336" s="24"/>
      <c r="N336" s="22"/>
      <c r="O336" s="20"/>
      <c r="P336" s="12"/>
      <c r="Q336" s="12"/>
      <c r="R336" s="12"/>
      <c r="S336" s="12"/>
      <c r="T336" s="12"/>
      <c r="U336" s="12"/>
      <c r="V336" s="12"/>
      <c r="W336" s="12"/>
      <c r="X336" s="12"/>
      <c r="Y336" s="12"/>
      <c r="Z336" s="12"/>
      <c r="AA336" s="12"/>
      <c r="AB336" s="12"/>
      <c r="AC336" s="12"/>
      <c r="AD336" s="12"/>
      <c r="AE336" s="12"/>
      <c r="AF336" s="12"/>
      <c r="AG336" s="12"/>
      <c r="AH336" s="12"/>
      <c r="AI336" s="12"/>
      <c r="AJ336" s="12"/>
      <c r="AK336" s="12"/>
      <c r="AL336" s="12"/>
      <c r="AM336" s="12"/>
      <c r="AN336" s="12"/>
      <c r="AO336" s="12"/>
      <c r="AP336" s="12"/>
      <c r="AQ336" s="12"/>
      <c r="AR336" s="12"/>
      <c r="AS336" s="12"/>
      <c r="AT336" s="12"/>
      <c r="AU336" s="12"/>
      <c r="AV336" s="12"/>
      <c r="AW336" s="12"/>
      <c r="AX336" s="12"/>
      <c r="AY336" s="12"/>
      <c r="AZ336" s="12"/>
      <c r="BA336" s="12"/>
      <c r="BB336" s="12"/>
      <c r="BC336" s="12"/>
      <c r="BD336" s="12"/>
      <c r="BE336" s="12"/>
      <c r="BF336" s="12"/>
      <c r="BG336" s="12"/>
      <c r="BH336" s="12"/>
      <c r="BI336" s="12"/>
      <c r="BJ336" s="12"/>
      <c r="BK336" s="12"/>
      <c r="BL336" s="12"/>
      <c r="BM336" s="12"/>
      <c r="BN336" s="12"/>
      <c r="BO336" s="12"/>
      <c r="BP336" s="12"/>
      <c r="BQ336" s="12"/>
      <c r="BR336" s="12"/>
      <c r="BS336" s="12"/>
      <c r="BT336" s="12"/>
      <c r="BU336" s="12"/>
      <c r="BV336" s="12"/>
      <c r="BW336" s="12"/>
      <c r="BX336" s="12"/>
      <c r="BY336" s="12"/>
      <c r="BZ336" s="12"/>
      <c r="CA336" s="12"/>
      <c r="CB336" s="12"/>
      <c r="CC336" s="12"/>
    </row>
    <row r="337" spans="1:81" ht="15.75" x14ac:dyDescent="0.25">
      <c r="A337" s="20"/>
      <c r="B337" s="29"/>
      <c r="C337" s="29"/>
      <c r="D337" s="29"/>
      <c r="E337" s="29"/>
      <c r="F337" s="26"/>
      <c r="G337" s="13"/>
      <c r="H337" s="20"/>
      <c r="I337" s="22"/>
      <c r="J337" s="22"/>
      <c r="K337" s="22"/>
      <c r="L337" s="22"/>
      <c r="M337" s="24"/>
      <c r="N337" s="22"/>
      <c r="O337" s="20"/>
      <c r="P337" s="12"/>
      <c r="Q337" s="12"/>
      <c r="R337" s="12"/>
      <c r="S337" s="12"/>
      <c r="T337" s="12"/>
      <c r="U337" s="12"/>
      <c r="V337" s="12"/>
      <c r="W337" s="12"/>
      <c r="X337" s="12"/>
      <c r="Y337" s="12"/>
      <c r="Z337" s="12"/>
      <c r="AA337" s="12"/>
      <c r="AB337" s="12"/>
      <c r="AC337" s="12"/>
      <c r="AD337" s="12"/>
      <c r="AE337" s="12"/>
      <c r="AF337" s="12"/>
      <c r="AG337" s="12"/>
      <c r="AH337" s="12"/>
      <c r="AI337" s="12"/>
      <c r="AJ337" s="12"/>
      <c r="AK337" s="12"/>
      <c r="AL337" s="12"/>
      <c r="AM337" s="12"/>
      <c r="AN337" s="12"/>
      <c r="AO337" s="12"/>
      <c r="AP337" s="12"/>
      <c r="AQ337" s="12"/>
      <c r="AR337" s="12"/>
      <c r="AS337" s="12"/>
      <c r="AT337" s="12"/>
      <c r="AU337" s="12"/>
      <c r="AV337" s="12"/>
      <c r="AW337" s="12"/>
      <c r="AX337" s="12"/>
      <c r="AY337" s="12"/>
      <c r="AZ337" s="12"/>
      <c r="BA337" s="12"/>
      <c r="BB337" s="12"/>
      <c r="BC337" s="12"/>
      <c r="BD337" s="12"/>
      <c r="BE337" s="12"/>
      <c r="BF337" s="12"/>
      <c r="BG337" s="12"/>
      <c r="BH337" s="12"/>
      <c r="BI337" s="12"/>
      <c r="BJ337" s="12"/>
      <c r="BK337" s="12"/>
      <c r="BL337" s="12"/>
      <c r="BM337" s="12"/>
      <c r="BN337" s="12"/>
      <c r="BO337" s="12"/>
      <c r="BP337" s="12"/>
      <c r="BQ337" s="12"/>
      <c r="BR337" s="12"/>
      <c r="BS337" s="12"/>
      <c r="BT337" s="12"/>
      <c r="BU337" s="12"/>
      <c r="BV337" s="12"/>
      <c r="BW337" s="12"/>
      <c r="BX337" s="12"/>
      <c r="BY337" s="12"/>
      <c r="BZ337" s="12"/>
      <c r="CA337" s="12"/>
      <c r="CB337" s="12"/>
      <c r="CC337" s="12"/>
    </row>
    <row r="338" spans="1:81" ht="15.75" x14ac:dyDescent="0.25">
      <c r="A338" s="20"/>
      <c r="B338" s="29"/>
      <c r="C338" s="29"/>
      <c r="D338" s="29"/>
      <c r="E338" s="29"/>
      <c r="F338" s="26"/>
      <c r="G338" s="13"/>
      <c r="H338" s="20"/>
      <c r="I338" s="22"/>
      <c r="J338" s="22"/>
      <c r="K338" s="22"/>
      <c r="L338" s="22"/>
      <c r="M338" s="24"/>
      <c r="N338" s="22"/>
      <c r="O338" s="20"/>
      <c r="P338" s="12"/>
      <c r="Q338" s="12"/>
      <c r="R338" s="12"/>
      <c r="S338" s="12"/>
      <c r="T338" s="12"/>
      <c r="U338" s="12"/>
      <c r="V338" s="12"/>
      <c r="W338" s="12"/>
      <c r="X338" s="12"/>
      <c r="Y338" s="12"/>
      <c r="Z338" s="12"/>
      <c r="AA338" s="12"/>
      <c r="AB338" s="12"/>
      <c r="AC338" s="12"/>
      <c r="AD338" s="12"/>
      <c r="AE338" s="12"/>
      <c r="AF338" s="12"/>
      <c r="AG338" s="12"/>
      <c r="AH338" s="12"/>
      <c r="AI338" s="12"/>
      <c r="AJ338" s="12"/>
      <c r="AK338" s="12"/>
      <c r="AL338" s="12"/>
      <c r="AM338" s="12"/>
      <c r="AN338" s="12"/>
      <c r="AO338" s="12"/>
      <c r="AP338" s="12"/>
      <c r="AQ338" s="12"/>
      <c r="AR338" s="12"/>
      <c r="AS338" s="12"/>
      <c r="AT338" s="12"/>
      <c r="AU338" s="12"/>
      <c r="AV338" s="12"/>
      <c r="AW338" s="12"/>
      <c r="AX338" s="12"/>
      <c r="AY338" s="12"/>
      <c r="AZ338" s="12"/>
      <c r="BA338" s="12"/>
      <c r="BB338" s="12"/>
      <c r="BC338" s="12"/>
      <c r="BD338" s="12"/>
      <c r="BE338" s="12"/>
      <c r="BF338" s="12"/>
      <c r="BG338" s="12"/>
      <c r="BH338" s="12"/>
      <c r="BI338" s="12"/>
      <c r="BJ338" s="12"/>
      <c r="BK338" s="12"/>
      <c r="BL338" s="12"/>
      <c r="BM338" s="12"/>
      <c r="BN338" s="12"/>
      <c r="BO338" s="12"/>
      <c r="BP338" s="12"/>
      <c r="BQ338" s="12"/>
      <c r="BR338" s="12"/>
      <c r="BS338" s="12"/>
      <c r="BT338" s="12"/>
      <c r="BU338" s="12"/>
      <c r="BV338" s="12"/>
      <c r="BW338" s="12"/>
      <c r="BX338" s="12"/>
      <c r="BY338" s="12"/>
      <c r="BZ338" s="12"/>
      <c r="CA338" s="12"/>
      <c r="CB338" s="12"/>
      <c r="CC338" s="12"/>
    </row>
    <row r="339" spans="1:81" ht="15.75" x14ac:dyDescent="0.25">
      <c r="A339" s="20"/>
      <c r="B339" s="29"/>
      <c r="C339" s="29"/>
      <c r="D339" s="29"/>
      <c r="E339" s="29"/>
      <c r="F339" s="26"/>
      <c r="G339" s="13"/>
      <c r="H339" s="20"/>
      <c r="I339" s="22"/>
      <c r="J339" s="22"/>
      <c r="K339" s="22"/>
      <c r="L339" s="22"/>
      <c r="M339" s="24"/>
      <c r="N339" s="22"/>
      <c r="O339" s="20"/>
      <c r="P339" s="12"/>
      <c r="Q339" s="12"/>
      <c r="R339" s="12"/>
      <c r="S339" s="12"/>
      <c r="T339" s="12"/>
      <c r="U339" s="12"/>
      <c r="V339" s="12"/>
      <c r="W339" s="12"/>
      <c r="X339" s="12"/>
      <c r="Y339" s="12"/>
      <c r="Z339" s="12"/>
      <c r="AA339" s="12"/>
      <c r="AB339" s="12"/>
      <c r="AC339" s="12"/>
      <c r="AD339" s="12"/>
      <c r="AE339" s="12"/>
      <c r="AF339" s="12"/>
      <c r="AG339" s="12"/>
      <c r="AH339" s="12"/>
      <c r="AI339" s="12"/>
      <c r="AJ339" s="12"/>
      <c r="AK339" s="12"/>
      <c r="AL339" s="12"/>
      <c r="AM339" s="12"/>
      <c r="AN339" s="12"/>
      <c r="AO339" s="12"/>
      <c r="AP339" s="12"/>
      <c r="AQ339" s="12"/>
      <c r="AR339" s="12"/>
      <c r="AS339" s="12"/>
      <c r="AT339" s="12"/>
      <c r="AU339" s="12"/>
      <c r="AV339" s="12"/>
      <c r="AW339" s="12"/>
      <c r="AX339" s="12"/>
      <c r="AY339" s="12"/>
      <c r="AZ339" s="12"/>
      <c r="BA339" s="12"/>
      <c r="BB339" s="12"/>
      <c r="BC339" s="12"/>
      <c r="BD339" s="12"/>
      <c r="BE339" s="12"/>
      <c r="BF339" s="12"/>
      <c r="BG339" s="12"/>
      <c r="BH339" s="12"/>
      <c r="BI339" s="12"/>
      <c r="BJ339" s="12"/>
      <c r="BK339" s="12"/>
      <c r="BL339" s="12"/>
      <c r="BM339" s="12"/>
      <c r="BN339" s="12"/>
      <c r="BO339" s="12"/>
      <c r="BP339" s="12"/>
      <c r="BQ339" s="12"/>
      <c r="BR339" s="12"/>
      <c r="BS339" s="12"/>
      <c r="BT339" s="12"/>
      <c r="BU339" s="12"/>
      <c r="BV339" s="12"/>
      <c r="BW339" s="12"/>
      <c r="BX339" s="12"/>
      <c r="BY339" s="12"/>
      <c r="BZ339" s="12"/>
      <c r="CA339" s="12"/>
      <c r="CB339" s="12"/>
      <c r="CC339" s="12"/>
    </row>
    <row r="340" spans="1:81" ht="15.75" x14ac:dyDescent="0.25">
      <c r="A340" s="20"/>
      <c r="B340" s="29"/>
      <c r="C340" s="29"/>
      <c r="D340" s="29"/>
      <c r="E340" s="29"/>
      <c r="F340" s="26"/>
      <c r="G340" s="13"/>
      <c r="H340" s="20"/>
      <c r="I340" s="22"/>
      <c r="J340" s="22"/>
      <c r="K340" s="22"/>
      <c r="L340" s="22"/>
      <c r="M340" s="24"/>
      <c r="N340" s="22"/>
      <c r="O340" s="20"/>
      <c r="P340" s="12"/>
      <c r="Q340" s="12"/>
      <c r="R340" s="12"/>
      <c r="S340" s="12"/>
      <c r="T340" s="12"/>
      <c r="U340" s="12"/>
      <c r="V340" s="12"/>
      <c r="W340" s="12"/>
      <c r="X340" s="12"/>
      <c r="Y340" s="12"/>
      <c r="Z340" s="12"/>
      <c r="AA340" s="12"/>
      <c r="AB340" s="12"/>
      <c r="AC340" s="12"/>
      <c r="AD340" s="12"/>
      <c r="AE340" s="12"/>
      <c r="AF340" s="12"/>
      <c r="AG340" s="12"/>
      <c r="AH340" s="12"/>
      <c r="AI340" s="12"/>
      <c r="AJ340" s="12"/>
      <c r="AK340" s="12"/>
      <c r="AL340" s="12"/>
      <c r="AM340" s="12"/>
      <c r="AN340" s="12"/>
      <c r="AO340" s="12"/>
      <c r="AP340" s="12"/>
      <c r="AQ340" s="12"/>
      <c r="AR340" s="12"/>
      <c r="AS340" s="12"/>
      <c r="AT340" s="12"/>
      <c r="AU340" s="12"/>
      <c r="AV340" s="12"/>
      <c r="AW340" s="12"/>
      <c r="AX340" s="12"/>
      <c r="AY340" s="12"/>
      <c r="AZ340" s="12"/>
      <c r="BA340" s="12"/>
      <c r="BB340" s="12"/>
      <c r="BC340" s="12"/>
      <c r="BD340" s="12"/>
      <c r="BE340" s="12"/>
      <c r="BF340" s="12"/>
      <c r="BG340" s="12"/>
      <c r="BH340" s="12"/>
      <c r="BI340" s="12"/>
      <c r="BJ340" s="12"/>
      <c r="BK340" s="12"/>
      <c r="BL340" s="12"/>
      <c r="BM340" s="12"/>
      <c r="BN340" s="12"/>
      <c r="BO340" s="12"/>
      <c r="BP340" s="12"/>
      <c r="BQ340" s="12"/>
      <c r="BR340" s="12"/>
      <c r="BS340" s="12"/>
      <c r="BT340" s="12"/>
      <c r="BU340" s="12"/>
      <c r="BV340" s="12"/>
      <c r="BW340" s="12"/>
      <c r="BX340" s="12"/>
      <c r="BY340" s="12"/>
      <c r="BZ340" s="12"/>
      <c r="CA340" s="12"/>
      <c r="CB340" s="12"/>
      <c r="CC340" s="12"/>
    </row>
    <row r="341" spans="1:81" ht="15.75" x14ac:dyDescent="0.25">
      <c r="A341" s="20"/>
      <c r="B341" s="29"/>
      <c r="C341" s="29"/>
      <c r="D341" s="29"/>
      <c r="E341" s="29"/>
      <c r="F341" s="26"/>
      <c r="G341" s="13"/>
      <c r="H341" s="20"/>
      <c r="I341" s="22"/>
      <c r="J341" s="22"/>
      <c r="K341" s="22"/>
      <c r="L341" s="22"/>
      <c r="M341" s="24"/>
      <c r="N341" s="22"/>
      <c r="O341" s="20"/>
      <c r="P341" s="12"/>
      <c r="Q341" s="12"/>
      <c r="R341" s="12"/>
      <c r="S341" s="12"/>
      <c r="T341" s="12"/>
      <c r="U341" s="12"/>
      <c r="V341" s="12"/>
      <c r="W341" s="12"/>
      <c r="X341" s="12"/>
      <c r="Y341" s="12"/>
      <c r="Z341" s="12"/>
      <c r="AA341" s="12"/>
      <c r="AB341" s="12"/>
      <c r="AC341" s="12"/>
      <c r="AD341" s="12"/>
      <c r="AE341" s="12"/>
      <c r="AF341" s="12"/>
      <c r="AG341" s="12"/>
      <c r="AH341" s="12"/>
      <c r="AI341" s="12"/>
      <c r="AJ341" s="12"/>
      <c r="AK341" s="12"/>
      <c r="AL341" s="12"/>
      <c r="AM341" s="12"/>
      <c r="AN341" s="12"/>
      <c r="AO341" s="12"/>
      <c r="AP341" s="12"/>
      <c r="AQ341" s="12"/>
      <c r="AR341" s="12"/>
      <c r="AS341" s="12"/>
      <c r="AT341" s="12"/>
      <c r="AU341" s="12"/>
      <c r="AV341" s="12"/>
      <c r="AW341" s="12"/>
      <c r="AX341" s="12"/>
      <c r="AY341" s="12"/>
      <c r="AZ341" s="12"/>
      <c r="BA341" s="12"/>
      <c r="BB341" s="12"/>
      <c r="BC341" s="12"/>
      <c r="BD341" s="12"/>
      <c r="BE341" s="12"/>
      <c r="BF341" s="12"/>
      <c r="BG341" s="12"/>
      <c r="BH341" s="12"/>
      <c r="BI341" s="12"/>
      <c r="BJ341" s="12"/>
      <c r="BK341" s="12"/>
      <c r="BL341" s="12"/>
      <c r="BM341" s="12"/>
      <c r="BN341" s="12"/>
      <c r="BO341" s="12"/>
      <c r="BP341" s="12"/>
      <c r="BQ341" s="12"/>
      <c r="BR341" s="12"/>
      <c r="BS341" s="12"/>
      <c r="BT341" s="12"/>
      <c r="BU341" s="12"/>
      <c r="BV341" s="12"/>
      <c r="BW341" s="12"/>
      <c r="BX341" s="12"/>
      <c r="BY341" s="12"/>
      <c r="BZ341" s="12"/>
      <c r="CA341" s="12"/>
      <c r="CB341" s="12"/>
      <c r="CC341" s="12"/>
    </row>
    <row r="342" spans="1:81" ht="15.75" x14ac:dyDescent="0.25">
      <c r="A342" s="20"/>
      <c r="B342" s="29"/>
      <c r="C342" s="29"/>
      <c r="D342" s="29"/>
      <c r="E342" s="29"/>
      <c r="F342" s="26"/>
      <c r="G342" s="13"/>
      <c r="H342" s="20"/>
      <c r="I342" s="22"/>
      <c r="J342" s="22"/>
      <c r="K342" s="22"/>
      <c r="L342" s="22"/>
      <c r="M342" s="24"/>
      <c r="N342" s="22"/>
      <c r="O342" s="20"/>
      <c r="P342" s="12"/>
      <c r="Q342" s="12"/>
      <c r="R342" s="12"/>
      <c r="S342" s="12"/>
      <c r="T342" s="12"/>
      <c r="U342" s="12"/>
      <c r="V342" s="12"/>
      <c r="W342" s="12"/>
      <c r="X342" s="12"/>
      <c r="Y342" s="12"/>
      <c r="Z342" s="12"/>
      <c r="AA342" s="12"/>
      <c r="AB342" s="12"/>
      <c r="AC342" s="12"/>
      <c r="AD342" s="12"/>
      <c r="AE342" s="12"/>
      <c r="AF342" s="12"/>
      <c r="AG342" s="12"/>
      <c r="AH342" s="12"/>
      <c r="AI342" s="12"/>
      <c r="AJ342" s="12"/>
      <c r="AK342" s="12"/>
      <c r="AL342" s="12"/>
      <c r="AM342" s="12"/>
      <c r="AN342" s="12"/>
      <c r="AO342" s="12"/>
      <c r="AP342" s="12"/>
      <c r="AQ342" s="12"/>
      <c r="AR342" s="12"/>
      <c r="AS342" s="12"/>
      <c r="AT342" s="12"/>
      <c r="AU342" s="12"/>
      <c r="AV342" s="12"/>
      <c r="AW342" s="12"/>
      <c r="AX342" s="12"/>
      <c r="AY342" s="12"/>
      <c r="AZ342" s="12"/>
      <c r="BA342" s="12"/>
      <c r="BB342" s="12"/>
      <c r="BC342" s="12"/>
      <c r="BD342" s="12"/>
      <c r="BE342" s="12"/>
      <c r="BF342" s="12"/>
      <c r="BG342" s="12"/>
      <c r="BH342" s="12"/>
      <c r="BI342" s="12"/>
      <c r="BJ342" s="12"/>
      <c r="BK342" s="12"/>
      <c r="BL342" s="12"/>
      <c r="BM342" s="12"/>
      <c r="BN342" s="12"/>
      <c r="BO342" s="12"/>
      <c r="BP342" s="12"/>
      <c r="BQ342" s="12"/>
      <c r="BR342" s="12"/>
      <c r="BS342" s="12"/>
      <c r="BT342" s="12"/>
      <c r="BU342" s="12"/>
      <c r="BV342" s="12"/>
      <c r="BW342" s="12"/>
      <c r="BX342" s="12"/>
      <c r="BY342" s="12"/>
      <c r="BZ342" s="12"/>
      <c r="CA342" s="12"/>
      <c r="CB342" s="12"/>
      <c r="CC342" s="12"/>
    </row>
    <row r="343" spans="1:81" ht="15.75" x14ac:dyDescent="0.25">
      <c r="A343" s="20"/>
      <c r="B343" s="29"/>
      <c r="C343" s="29"/>
      <c r="D343" s="29"/>
      <c r="E343" s="29"/>
      <c r="F343" s="26"/>
      <c r="G343" s="13"/>
      <c r="H343" s="20"/>
      <c r="I343" s="22"/>
      <c r="J343" s="22"/>
      <c r="K343" s="22"/>
      <c r="L343" s="22"/>
      <c r="M343" s="24"/>
      <c r="N343" s="22"/>
      <c r="O343" s="20"/>
      <c r="P343" s="12"/>
      <c r="Q343" s="12"/>
      <c r="R343" s="12"/>
      <c r="S343" s="12"/>
      <c r="T343" s="12"/>
      <c r="U343" s="12"/>
      <c r="V343" s="12"/>
      <c r="W343" s="12"/>
      <c r="X343" s="12"/>
      <c r="Y343" s="12"/>
      <c r="Z343" s="12"/>
      <c r="AA343" s="12"/>
      <c r="AB343" s="12"/>
      <c r="AC343" s="12"/>
      <c r="AD343" s="12"/>
      <c r="AE343" s="12"/>
      <c r="AF343" s="12"/>
      <c r="AG343" s="12"/>
      <c r="AH343" s="12"/>
      <c r="AI343" s="12"/>
      <c r="AJ343" s="12"/>
      <c r="AK343" s="12"/>
      <c r="AL343" s="12"/>
      <c r="AM343" s="12"/>
      <c r="AN343" s="12"/>
      <c r="AO343" s="12"/>
      <c r="AP343" s="12"/>
      <c r="AQ343" s="12"/>
      <c r="AR343" s="12"/>
      <c r="AS343" s="12"/>
      <c r="AT343" s="12"/>
      <c r="AU343" s="12"/>
      <c r="AV343" s="12"/>
      <c r="AW343" s="12"/>
      <c r="AX343" s="12"/>
      <c r="AY343" s="12"/>
      <c r="AZ343" s="12"/>
      <c r="BA343" s="12"/>
      <c r="BB343" s="12"/>
      <c r="BC343" s="12"/>
      <c r="BD343" s="12"/>
      <c r="BE343" s="12"/>
      <c r="BF343" s="12"/>
      <c r="BG343" s="12"/>
      <c r="BH343" s="12"/>
      <c r="BI343" s="12"/>
      <c r="BJ343" s="12"/>
      <c r="BK343" s="12"/>
      <c r="BL343" s="12"/>
      <c r="BM343" s="12"/>
      <c r="BN343" s="12"/>
      <c r="BO343" s="12"/>
      <c r="BP343" s="12"/>
      <c r="BQ343" s="12"/>
      <c r="BR343" s="12"/>
      <c r="BS343" s="12"/>
      <c r="BT343" s="12"/>
      <c r="BU343" s="12"/>
      <c r="BV343" s="12"/>
      <c r="BW343" s="12"/>
      <c r="BX343" s="12"/>
      <c r="BY343" s="12"/>
      <c r="BZ343" s="12"/>
      <c r="CA343" s="12"/>
      <c r="CB343" s="12"/>
      <c r="CC343" s="12"/>
    </row>
    <row r="344" spans="1:81" ht="15.75" x14ac:dyDescent="0.25">
      <c r="A344" s="20"/>
      <c r="B344" s="29"/>
      <c r="C344" s="29"/>
      <c r="D344" s="29"/>
      <c r="E344" s="29"/>
      <c r="F344" s="26"/>
      <c r="G344" s="13"/>
      <c r="H344" s="20"/>
      <c r="I344" s="22"/>
      <c r="J344" s="22"/>
      <c r="K344" s="22"/>
      <c r="L344" s="22"/>
      <c r="M344" s="24"/>
      <c r="N344" s="22"/>
      <c r="O344" s="20"/>
      <c r="P344" s="12"/>
      <c r="Q344" s="12"/>
      <c r="R344" s="12"/>
      <c r="S344" s="12"/>
      <c r="T344" s="12"/>
      <c r="U344" s="12"/>
      <c r="V344" s="12"/>
      <c r="W344" s="12"/>
      <c r="X344" s="12"/>
      <c r="Y344" s="12"/>
      <c r="Z344" s="12"/>
      <c r="AA344" s="12"/>
      <c r="AB344" s="12"/>
      <c r="AC344" s="12"/>
      <c r="AD344" s="12"/>
      <c r="AE344" s="12"/>
      <c r="AF344" s="12"/>
      <c r="AG344" s="12"/>
      <c r="AH344" s="12"/>
      <c r="AI344" s="12"/>
      <c r="AJ344" s="12"/>
      <c r="AK344" s="12"/>
      <c r="AL344" s="12"/>
      <c r="AM344" s="12"/>
      <c r="AN344" s="12"/>
      <c r="AO344" s="12"/>
      <c r="AP344" s="12"/>
      <c r="AQ344" s="12"/>
      <c r="AR344" s="12"/>
      <c r="AS344" s="12"/>
      <c r="AT344" s="12"/>
      <c r="AU344" s="12"/>
      <c r="AV344" s="12"/>
      <c r="AW344" s="12"/>
      <c r="AX344" s="12"/>
      <c r="AY344" s="12"/>
      <c r="AZ344" s="12"/>
      <c r="BA344" s="12"/>
      <c r="BB344" s="12"/>
      <c r="BC344" s="12"/>
      <c r="BD344" s="12"/>
      <c r="BE344" s="12"/>
      <c r="BF344" s="12"/>
      <c r="BG344" s="12"/>
      <c r="BH344" s="12"/>
      <c r="BI344" s="12"/>
      <c r="BJ344" s="12"/>
      <c r="BK344" s="12"/>
      <c r="BL344" s="12"/>
      <c r="BM344" s="12"/>
      <c r="BN344" s="12"/>
      <c r="BO344" s="12"/>
      <c r="BP344" s="12"/>
      <c r="BQ344" s="12"/>
      <c r="BR344" s="12"/>
      <c r="BS344" s="12"/>
      <c r="BT344" s="12"/>
      <c r="BU344" s="12"/>
      <c r="BV344" s="12"/>
      <c r="BW344" s="12"/>
      <c r="BX344" s="12"/>
      <c r="BY344" s="12"/>
      <c r="BZ344" s="12"/>
      <c r="CA344" s="12"/>
      <c r="CB344" s="12"/>
      <c r="CC344" s="12"/>
    </row>
    <row r="345" spans="1:81" ht="15.75" x14ac:dyDescent="0.25">
      <c r="A345" s="20"/>
      <c r="B345" s="29"/>
      <c r="C345" s="29"/>
      <c r="D345" s="29"/>
      <c r="E345" s="29"/>
      <c r="F345" s="26"/>
      <c r="G345" s="13"/>
      <c r="H345" s="20"/>
      <c r="I345" s="22"/>
      <c r="J345" s="22"/>
      <c r="K345" s="22"/>
      <c r="L345" s="22"/>
      <c r="M345" s="24"/>
      <c r="N345" s="22"/>
      <c r="O345" s="20"/>
      <c r="P345" s="12"/>
      <c r="Q345" s="12"/>
      <c r="R345" s="12"/>
      <c r="S345" s="12"/>
      <c r="T345" s="12"/>
      <c r="U345" s="12"/>
      <c r="V345" s="12"/>
      <c r="W345" s="12"/>
      <c r="X345" s="12"/>
      <c r="Y345" s="12"/>
      <c r="Z345" s="12"/>
      <c r="AA345" s="12"/>
      <c r="AB345" s="12"/>
      <c r="AC345" s="12"/>
      <c r="AD345" s="12"/>
      <c r="AE345" s="12"/>
      <c r="AF345" s="12"/>
      <c r="AG345" s="12"/>
      <c r="AH345" s="12"/>
      <c r="AI345" s="12"/>
      <c r="AJ345" s="12"/>
      <c r="AK345" s="12"/>
      <c r="AL345" s="12"/>
      <c r="AM345" s="12"/>
      <c r="AN345" s="12"/>
      <c r="AO345" s="12"/>
      <c r="AP345" s="12"/>
      <c r="AQ345" s="12"/>
      <c r="AR345" s="12"/>
      <c r="AS345" s="12"/>
      <c r="AT345" s="12"/>
      <c r="AU345" s="12"/>
      <c r="AV345" s="12"/>
      <c r="AW345" s="12"/>
      <c r="AX345" s="12"/>
      <c r="AY345" s="12"/>
      <c r="AZ345" s="12"/>
      <c r="BA345" s="12"/>
      <c r="BB345" s="12"/>
      <c r="BC345" s="12"/>
      <c r="BD345" s="12"/>
      <c r="BE345" s="12"/>
      <c r="BF345" s="12"/>
      <c r="BG345" s="12"/>
      <c r="BH345" s="12"/>
      <c r="BI345" s="12"/>
      <c r="BJ345" s="12"/>
      <c r="BK345" s="12"/>
      <c r="BL345" s="12"/>
      <c r="BM345" s="12"/>
      <c r="BN345" s="12"/>
      <c r="BO345" s="12"/>
      <c r="BP345" s="12"/>
      <c r="BQ345" s="12"/>
      <c r="BR345" s="12"/>
      <c r="BS345" s="12"/>
      <c r="BT345" s="12"/>
      <c r="BU345" s="12"/>
      <c r="BV345" s="12"/>
      <c r="BW345" s="12"/>
      <c r="BX345" s="12"/>
      <c r="BY345" s="12"/>
      <c r="BZ345" s="12"/>
      <c r="CA345" s="12"/>
      <c r="CB345" s="12"/>
      <c r="CC345" s="12"/>
    </row>
    <row r="346" spans="1:81" ht="15.75" x14ac:dyDescent="0.25">
      <c r="A346" s="20"/>
      <c r="B346" s="29"/>
      <c r="C346" s="29"/>
      <c r="D346" s="29"/>
      <c r="E346" s="29"/>
      <c r="F346" s="26"/>
      <c r="G346" s="13"/>
      <c r="H346" s="20"/>
      <c r="I346" s="22"/>
      <c r="J346" s="22"/>
      <c r="K346" s="22"/>
      <c r="L346" s="22"/>
      <c r="M346" s="24"/>
      <c r="N346" s="22"/>
      <c r="O346" s="20"/>
      <c r="P346" s="12"/>
      <c r="Q346" s="12"/>
      <c r="R346" s="12"/>
      <c r="S346" s="12"/>
      <c r="T346" s="12"/>
      <c r="U346" s="12"/>
      <c r="V346" s="12"/>
      <c r="W346" s="12"/>
      <c r="X346" s="12"/>
      <c r="Y346" s="12"/>
      <c r="Z346" s="12"/>
      <c r="AA346" s="12"/>
      <c r="AB346" s="12"/>
      <c r="AC346" s="12"/>
      <c r="AD346" s="12"/>
      <c r="AE346" s="12"/>
      <c r="AF346" s="12"/>
      <c r="AG346" s="12"/>
      <c r="AH346" s="12"/>
      <c r="AI346" s="12"/>
      <c r="AJ346" s="12"/>
      <c r="AK346" s="12"/>
      <c r="AL346" s="12"/>
      <c r="AM346" s="12"/>
      <c r="AN346" s="12"/>
      <c r="AO346" s="12"/>
      <c r="AP346" s="12"/>
      <c r="AQ346" s="12"/>
      <c r="AR346" s="12"/>
      <c r="AS346" s="12"/>
      <c r="AT346" s="12"/>
      <c r="AU346" s="12"/>
      <c r="AV346" s="12"/>
      <c r="AW346" s="12"/>
      <c r="AX346" s="12"/>
      <c r="AY346" s="12"/>
      <c r="AZ346" s="12"/>
      <c r="BA346" s="12"/>
      <c r="BB346" s="12"/>
      <c r="BC346" s="12"/>
      <c r="BD346" s="12"/>
      <c r="BE346" s="12"/>
      <c r="BF346" s="12"/>
      <c r="BG346" s="12"/>
      <c r="BH346" s="12"/>
      <c r="BI346" s="12"/>
      <c r="BJ346" s="12"/>
      <c r="BK346" s="12"/>
      <c r="BL346" s="12"/>
      <c r="BM346" s="12"/>
      <c r="BN346" s="12"/>
      <c r="BO346" s="12"/>
      <c r="BP346" s="12"/>
      <c r="BQ346" s="12"/>
      <c r="BR346" s="12"/>
      <c r="BS346" s="12"/>
      <c r="BT346" s="12"/>
      <c r="BU346" s="12"/>
      <c r="BV346" s="12"/>
      <c r="BW346" s="12"/>
      <c r="BX346" s="12"/>
      <c r="BY346" s="12"/>
      <c r="BZ346" s="12"/>
      <c r="CA346" s="12"/>
      <c r="CB346" s="12"/>
      <c r="CC346" s="12"/>
    </row>
    <row r="347" spans="1:81" ht="15.75" x14ac:dyDescent="0.25">
      <c r="A347" s="20"/>
      <c r="B347" s="29"/>
      <c r="C347" s="29"/>
      <c r="D347" s="29"/>
      <c r="E347" s="29"/>
      <c r="F347" s="26"/>
      <c r="G347" s="13"/>
      <c r="H347" s="20"/>
      <c r="I347" s="22"/>
      <c r="J347" s="22"/>
      <c r="K347" s="22"/>
      <c r="L347" s="22"/>
      <c r="M347" s="24"/>
      <c r="N347" s="22"/>
      <c r="O347" s="20"/>
      <c r="P347" s="12"/>
      <c r="Q347" s="12"/>
      <c r="R347" s="12"/>
      <c r="S347" s="12"/>
      <c r="T347" s="12"/>
      <c r="U347" s="12"/>
      <c r="V347" s="12"/>
      <c r="W347" s="12"/>
      <c r="X347" s="12"/>
      <c r="Y347" s="12"/>
      <c r="Z347" s="12"/>
      <c r="AA347" s="12"/>
      <c r="AB347" s="12"/>
      <c r="AC347" s="12"/>
      <c r="AD347" s="12"/>
      <c r="AE347" s="12"/>
      <c r="AF347" s="12"/>
      <c r="AG347" s="12"/>
      <c r="AH347" s="12"/>
      <c r="AI347" s="12"/>
      <c r="AJ347" s="12"/>
      <c r="AK347" s="12"/>
      <c r="AL347" s="12"/>
      <c r="AM347" s="12"/>
      <c r="AN347" s="12"/>
      <c r="AO347" s="12"/>
      <c r="AP347" s="12"/>
      <c r="AQ347" s="12"/>
      <c r="AR347" s="12"/>
      <c r="AS347" s="12"/>
      <c r="AT347" s="12"/>
      <c r="AU347" s="12"/>
      <c r="AV347" s="12"/>
      <c r="AW347" s="12"/>
      <c r="AX347" s="12"/>
      <c r="AY347" s="12"/>
      <c r="AZ347" s="12"/>
      <c r="BA347" s="12"/>
      <c r="BB347" s="12"/>
      <c r="BC347" s="12"/>
      <c r="BD347" s="12"/>
      <c r="BE347" s="12"/>
      <c r="BF347" s="12"/>
      <c r="BG347" s="12"/>
      <c r="BH347" s="12"/>
      <c r="BI347" s="12"/>
      <c r="BJ347" s="12"/>
      <c r="BK347" s="12"/>
      <c r="BL347" s="12"/>
      <c r="BM347" s="12"/>
      <c r="BN347" s="12"/>
      <c r="BO347" s="12"/>
      <c r="BP347" s="12"/>
      <c r="BQ347" s="12"/>
      <c r="BR347" s="12"/>
      <c r="BS347" s="12"/>
      <c r="BT347" s="12"/>
      <c r="BU347" s="12"/>
      <c r="BV347" s="12"/>
      <c r="BW347" s="12"/>
      <c r="BX347" s="12"/>
      <c r="BY347" s="12"/>
      <c r="BZ347" s="12"/>
      <c r="CA347" s="12"/>
      <c r="CB347" s="12"/>
      <c r="CC347" s="12"/>
    </row>
    <row r="348" spans="1:81" ht="15.75" x14ac:dyDescent="0.25">
      <c r="A348" s="20"/>
      <c r="B348" s="29"/>
      <c r="C348" s="29"/>
      <c r="D348" s="29"/>
      <c r="E348" s="29"/>
      <c r="F348" s="26"/>
      <c r="G348" s="13"/>
      <c r="H348" s="20"/>
      <c r="I348" s="22"/>
      <c r="J348" s="22"/>
      <c r="K348" s="22"/>
      <c r="L348" s="22"/>
      <c r="M348" s="24"/>
      <c r="N348" s="22"/>
      <c r="O348" s="20"/>
      <c r="P348" s="12"/>
      <c r="Q348" s="12"/>
      <c r="R348" s="12"/>
      <c r="S348" s="12"/>
      <c r="T348" s="12"/>
      <c r="U348" s="12"/>
      <c r="V348" s="12"/>
      <c r="W348" s="12"/>
      <c r="X348" s="12"/>
      <c r="Y348" s="12"/>
      <c r="Z348" s="12"/>
      <c r="AA348" s="12"/>
      <c r="AB348" s="12"/>
      <c r="AC348" s="12"/>
      <c r="AD348" s="12"/>
      <c r="AE348" s="12"/>
      <c r="AF348" s="12"/>
      <c r="AG348" s="12"/>
      <c r="AH348" s="12"/>
      <c r="AI348" s="12"/>
      <c r="AJ348" s="12"/>
      <c r="AK348" s="12"/>
      <c r="AL348" s="12"/>
      <c r="AM348" s="12"/>
      <c r="AN348" s="12"/>
      <c r="AO348" s="12"/>
      <c r="AP348" s="12"/>
      <c r="AQ348" s="12"/>
      <c r="AR348" s="12"/>
      <c r="AS348" s="12"/>
      <c r="AT348" s="12"/>
      <c r="AU348" s="12"/>
      <c r="AV348" s="12"/>
      <c r="AW348" s="12"/>
      <c r="AX348" s="12"/>
      <c r="AY348" s="12"/>
      <c r="AZ348" s="12"/>
      <c r="BA348" s="12"/>
      <c r="BB348" s="12"/>
      <c r="BC348" s="12"/>
      <c r="BD348" s="12"/>
      <c r="BE348" s="12"/>
      <c r="BF348" s="12"/>
      <c r="BG348" s="12"/>
      <c r="BH348" s="12"/>
      <c r="BI348" s="12"/>
      <c r="BJ348" s="12"/>
      <c r="BK348" s="12"/>
      <c r="BL348" s="12"/>
      <c r="BM348" s="12"/>
      <c r="BN348" s="12"/>
      <c r="BO348" s="12"/>
      <c r="BP348" s="12"/>
      <c r="BQ348" s="12"/>
      <c r="BR348" s="12"/>
      <c r="BS348" s="12"/>
      <c r="BT348" s="12"/>
      <c r="BU348" s="12"/>
      <c r="BV348" s="12"/>
      <c r="BW348" s="12"/>
      <c r="BX348" s="12"/>
      <c r="BY348" s="12"/>
      <c r="BZ348" s="12"/>
      <c r="CA348" s="12"/>
      <c r="CB348" s="12"/>
      <c r="CC348" s="12"/>
    </row>
    <row r="349" spans="1:81" ht="15.75" x14ac:dyDescent="0.25">
      <c r="A349" s="20"/>
      <c r="B349" s="29"/>
      <c r="C349" s="29"/>
      <c r="D349" s="29"/>
      <c r="E349" s="29"/>
      <c r="F349" s="26"/>
      <c r="G349" s="13"/>
      <c r="H349" s="20"/>
      <c r="I349" s="22"/>
      <c r="J349" s="22"/>
      <c r="K349" s="22"/>
      <c r="L349" s="22"/>
      <c r="M349" s="24"/>
      <c r="N349" s="22"/>
      <c r="O349" s="20"/>
      <c r="P349" s="12"/>
      <c r="Q349" s="12"/>
      <c r="R349" s="12"/>
      <c r="S349" s="12"/>
      <c r="T349" s="12"/>
      <c r="U349" s="12"/>
      <c r="V349" s="12"/>
      <c r="W349" s="12"/>
      <c r="X349" s="12"/>
      <c r="Y349" s="12"/>
      <c r="Z349" s="12"/>
      <c r="AA349" s="12"/>
      <c r="AB349" s="12"/>
      <c r="AC349" s="12"/>
      <c r="AD349" s="12"/>
      <c r="AE349" s="12"/>
      <c r="AF349" s="12"/>
      <c r="AG349" s="12"/>
      <c r="AH349" s="12"/>
      <c r="AI349" s="12"/>
      <c r="AJ349" s="12"/>
      <c r="AK349" s="12"/>
      <c r="AL349" s="12"/>
      <c r="AM349" s="12"/>
      <c r="AN349" s="12"/>
      <c r="AO349" s="12"/>
      <c r="AP349" s="12"/>
      <c r="AQ349" s="12"/>
      <c r="AR349" s="12"/>
      <c r="AS349" s="12"/>
      <c r="AT349" s="12"/>
      <c r="AU349" s="12"/>
      <c r="AV349" s="12"/>
      <c r="AW349" s="12"/>
      <c r="AX349" s="12"/>
      <c r="AY349" s="12"/>
      <c r="AZ349" s="12"/>
      <c r="BA349" s="12"/>
      <c r="BB349" s="12"/>
      <c r="BC349" s="12"/>
      <c r="BD349" s="12"/>
      <c r="BE349" s="12"/>
      <c r="BF349" s="12"/>
      <c r="BG349" s="12"/>
      <c r="BH349" s="12"/>
      <c r="BI349" s="12"/>
      <c r="BJ349" s="12"/>
      <c r="BK349" s="12"/>
      <c r="BL349" s="12"/>
      <c r="BM349" s="12"/>
      <c r="BN349" s="12"/>
      <c r="BO349" s="12"/>
      <c r="BP349" s="12"/>
      <c r="BQ349" s="12"/>
      <c r="BR349" s="12"/>
      <c r="BS349" s="12"/>
      <c r="BT349" s="12"/>
      <c r="BU349" s="12"/>
      <c r="BV349" s="12"/>
      <c r="BW349" s="12"/>
      <c r="BX349" s="12"/>
      <c r="BY349" s="12"/>
      <c r="BZ349" s="12"/>
      <c r="CA349" s="12"/>
      <c r="CB349" s="12"/>
      <c r="CC349" s="12"/>
    </row>
    <row r="350" spans="1:81" ht="15.75" x14ac:dyDescent="0.25">
      <c r="A350" s="20"/>
      <c r="B350" s="29"/>
      <c r="C350" s="29"/>
      <c r="D350" s="29"/>
      <c r="E350" s="29"/>
      <c r="F350" s="26"/>
      <c r="G350" s="13"/>
      <c r="H350" s="20"/>
      <c r="I350" s="22"/>
      <c r="J350" s="22"/>
      <c r="K350" s="22"/>
      <c r="L350" s="22"/>
      <c r="M350" s="24"/>
      <c r="N350" s="22"/>
      <c r="O350" s="20"/>
      <c r="P350" s="12"/>
      <c r="Q350" s="12"/>
      <c r="R350" s="12"/>
      <c r="S350" s="12"/>
      <c r="T350" s="12"/>
      <c r="U350" s="12"/>
      <c r="V350" s="12"/>
      <c r="W350" s="12"/>
      <c r="X350" s="12"/>
      <c r="Y350" s="12"/>
      <c r="Z350" s="12"/>
      <c r="AA350" s="12"/>
      <c r="AB350" s="12"/>
      <c r="AC350" s="12"/>
      <c r="AD350" s="12"/>
      <c r="AE350" s="12"/>
      <c r="AF350" s="12"/>
      <c r="AG350" s="12"/>
      <c r="AH350" s="12"/>
      <c r="AI350" s="12"/>
      <c r="AJ350" s="12"/>
      <c r="AK350" s="12"/>
      <c r="AL350" s="12"/>
      <c r="AM350" s="12"/>
      <c r="AN350" s="12"/>
      <c r="AO350" s="12"/>
      <c r="AP350" s="12"/>
      <c r="AQ350" s="12"/>
      <c r="AR350" s="12"/>
      <c r="AS350" s="12"/>
      <c r="AT350" s="12"/>
      <c r="AU350" s="12"/>
      <c r="AV350" s="12"/>
      <c r="AW350" s="12"/>
      <c r="AX350" s="12"/>
      <c r="AY350" s="12"/>
      <c r="AZ350" s="12"/>
      <c r="BA350" s="12"/>
      <c r="BB350" s="12"/>
      <c r="BC350" s="12"/>
      <c r="BD350" s="12"/>
      <c r="BE350" s="12"/>
      <c r="BF350" s="12"/>
      <c r="BG350" s="12"/>
      <c r="BH350" s="12"/>
      <c r="BI350" s="12"/>
      <c r="BJ350" s="12"/>
      <c r="BK350" s="12"/>
      <c r="BL350" s="12"/>
      <c r="BM350" s="12"/>
      <c r="BN350" s="12"/>
      <c r="BO350" s="12"/>
      <c r="BP350" s="12"/>
      <c r="BQ350" s="12"/>
      <c r="BR350" s="12"/>
      <c r="BS350" s="12"/>
      <c r="BT350" s="12"/>
      <c r="BU350" s="12"/>
      <c r="BV350" s="12"/>
      <c r="BW350" s="12"/>
      <c r="BX350" s="12"/>
      <c r="BY350" s="12"/>
      <c r="BZ350" s="12"/>
      <c r="CA350" s="12"/>
      <c r="CB350" s="12"/>
      <c r="CC350" s="12"/>
    </row>
    <row r="351" spans="1:81" ht="15.75" x14ac:dyDescent="0.25">
      <c r="A351" s="20"/>
      <c r="B351" s="29"/>
      <c r="C351" s="29"/>
      <c r="D351" s="29"/>
      <c r="E351" s="29"/>
      <c r="F351" s="26"/>
      <c r="G351" s="13"/>
      <c r="H351" s="20"/>
      <c r="I351" s="22"/>
      <c r="J351" s="22"/>
      <c r="K351" s="22"/>
      <c r="L351" s="22"/>
      <c r="M351" s="24"/>
      <c r="N351" s="22"/>
      <c r="O351" s="20"/>
      <c r="P351" s="12"/>
      <c r="Q351" s="12"/>
      <c r="R351" s="12"/>
      <c r="S351" s="12"/>
      <c r="T351" s="12"/>
      <c r="U351" s="12"/>
      <c r="V351" s="12"/>
      <c r="W351" s="12"/>
      <c r="X351" s="12"/>
      <c r="Y351" s="12"/>
      <c r="Z351" s="12"/>
      <c r="AA351" s="12"/>
      <c r="AB351" s="12"/>
      <c r="AC351" s="12"/>
      <c r="AD351" s="12"/>
      <c r="AE351" s="12"/>
      <c r="AF351" s="12"/>
      <c r="AG351" s="12"/>
      <c r="AH351" s="12"/>
      <c r="AI351" s="12"/>
      <c r="AJ351" s="12"/>
      <c r="AK351" s="12"/>
      <c r="AL351" s="12"/>
      <c r="AM351" s="12"/>
      <c r="AN351" s="12"/>
      <c r="AO351" s="12"/>
      <c r="AP351" s="12"/>
      <c r="AQ351" s="12"/>
      <c r="AR351" s="12"/>
      <c r="AS351" s="12"/>
      <c r="AT351" s="12"/>
      <c r="AU351" s="12"/>
      <c r="AV351" s="12"/>
      <c r="AW351" s="12"/>
      <c r="AX351" s="12"/>
      <c r="AY351" s="12"/>
      <c r="AZ351" s="12"/>
      <c r="BA351" s="12"/>
      <c r="BB351" s="12"/>
      <c r="BC351" s="12"/>
      <c r="BD351" s="12"/>
      <c r="BE351" s="12"/>
      <c r="BF351" s="12"/>
      <c r="BG351" s="12"/>
      <c r="BH351" s="12"/>
      <c r="BI351" s="12"/>
      <c r="BJ351" s="12"/>
      <c r="BK351" s="12"/>
      <c r="BL351" s="12"/>
      <c r="BM351" s="12"/>
      <c r="BN351" s="12"/>
      <c r="BO351" s="12"/>
      <c r="BP351" s="12"/>
      <c r="BQ351" s="12"/>
      <c r="BR351" s="12"/>
      <c r="BS351" s="12"/>
      <c r="BT351" s="12"/>
      <c r="BU351" s="12"/>
      <c r="BV351" s="12"/>
      <c r="BW351" s="12"/>
      <c r="BX351" s="12"/>
      <c r="BY351" s="12"/>
      <c r="BZ351" s="12"/>
      <c r="CA351" s="12"/>
      <c r="CB351" s="12"/>
      <c r="CC351" s="12"/>
    </row>
    <row r="352" spans="1:81" ht="15.75" x14ac:dyDescent="0.25">
      <c r="A352" s="20"/>
      <c r="B352" s="29"/>
      <c r="C352" s="29"/>
      <c r="D352" s="29"/>
      <c r="E352" s="29"/>
      <c r="F352" s="26"/>
      <c r="G352" s="13"/>
      <c r="H352" s="20"/>
      <c r="I352" s="22"/>
      <c r="J352" s="22"/>
      <c r="K352" s="22"/>
      <c r="L352" s="22"/>
      <c r="M352" s="24"/>
      <c r="N352" s="22"/>
      <c r="O352" s="20"/>
      <c r="P352" s="12"/>
      <c r="Q352" s="12"/>
      <c r="R352" s="12"/>
      <c r="S352" s="12"/>
      <c r="T352" s="12"/>
      <c r="U352" s="12"/>
      <c r="V352" s="12"/>
      <c r="W352" s="12"/>
      <c r="X352" s="12"/>
      <c r="Y352" s="12"/>
      <c r="Z352" s="12"/>
      <c r="AA352" s="12"/>
      <c r="AB352" s="12"/>
      <c r="AC352" s="12"/>
      <c r="AD352" s="12"/>
      <c r="AE352" s="12"/>
      <c r="AF352" s="12"/>
      <c r="AG352" s="12"/>
      <c r="AH352" s="12"/>
      <c r="AI352" s="12"/>
      <c r="AJ352" s="12"/>
      <c r="AK352" s="12"/>
      <c r="AL352" s="12"/>
      <c r="AM352" s="12"/>
      <c r="AN352" s="12"/>
      <c r="AO352" s="12"/>
      <c r="AP352" s="12"/>
      <c r="AQ352" s="12"/>
      <c r="AR352" s="12"/>
      <c r="AS352" s="12"/>
      <c r="AT352" s="12"/>
      <c r="AU352" s="12"/>
      <c r="AV352" s="12"/>
      <c r="AW352" s="12"/>
      <c r="AX352" s="12"/>
      <c r="AY352" s="12"/>
      <c r="AZ352" s="12"/>
      <c r="BA352" s="12"/>
      <c r="BB352" s="12"/>
      <c r="BC352" s="12"/>
      <c r="BD352" s="12"/>
      <c r="BE352" s="12"/>
      <c r="BF352" s="12"/>
      <c r="BG352" s="12"/>
      <c r="BH352" s="12"/>
      <c r="BI352" s="12"/>
      <c r="BJ352" s="12"/>
      <c r="BK352" s="12"/>
      <c r="BL352" s="12"/>
      <c r="BM352" s="12"/>
      <c r="BN352" s="12"/>
      <c r="BO352" s="12"/>
      <c r="BP352" s="12"/>
      <c r="BQ352" s="12"/>
      <c r="BR352" s="12"/>
      <c r="BS352" s="12"/>
      <c r="BT352" s="12"/>
      <c r="BU352" s="12"/>
      <c r="BV352" s="12"/>
      <c r="BW352" s="12"/>
      <c r="BX352" s="12"/>
      <c r="BY352" s="12"/>
      <c r="BZ352" s="12"/>
      <c r="CA352" s="12"/>
      <c r="CB352" s="12"/>
      <c r="CC352" s="12"/>
    </row>
    <row r="353" spans="1:81" ht="15.75" x14ac:dyDescent="0.25">
      <c r="A353" s="20"/>
      <c r="B353" s="29"/>
      <c r="C353" s="29"/>
      <c r="D353" s="29"/>
      <c r="E353" s="29"/>
      <c r="F353" s="26"/>
      <c r="G353" s="13"/>
      <c r="H353" s="20"/>
      <c r="I353" s="22"/>
      <c r="J353" s="22"/>
      <c r="K353" s="22"/>
      <c r="L353" s="22"/>
      <c r="M353" s="24"/>
      <c r="N353" s="22"/>
      <c r="O353" s="20"/>
      <c r="P353" s="12"/>
      <c r="Q353" s="12"/>
      <c r="R353" s="12"/>
      <c r="S353" s="12"/>
      <c r="T353" s="12"/>
      <c r="U353" s="12"/>
      <c r="V353" s="12"/>
      <c r="W353" s="12"/>
      <c r="X353" s="12"/>
      <c r="Y353" s="12"/>
      <c r="Z353" s="12"/>
      <c r="AA353" s="12"/>
      <c r="AB353" s="12"/>
      <c r="AC353" s="12"/>
      <c r="AD353" s="12"/>
      <c r="AE353" s="12"/>
      <c r="AF353" s="12"/>
      <c r="AG353" s="12"/>
      <c r="AH353" s="12"/>
      <c r="AI353" s="12"/>
      <c r="AJ353" s="12"/>
      <c r="AK353" s="12"/>
      <c r="AL353" s="12"/>
      <c r="AM353" s="12"/>
      <c r="AN353" s="12"/>
      <c r="AO353" s="12"/>
      <c r="AP353" s="12"/>
      <c r="AQ353" s="12"/>
      <c r="AR353" s="12"/>
      <c r="AS353" s="12"/>
      <c r="AT353" s="12"/>
      <c r="AU353" s="12"/>
      <c r="AV353" s="12"/>
      <c r="AW353" s="12"/>
      <c r="AX353" s="12"/>
      <c r="AY353" s="12"/>
      <c r="AZ353" s="12"/>
      <c r="BA353" s="12"/>
      <c r="BB353" s="12"/>
      <c r="BC353" s="12"/>
      <c r="BD353" s="12"/>
      <c r="BE353" s="12"/>
      <c r="BF353" s="12"/>
      <c r="BG353" s="12"/>
      <c r="BH353" s="12"/>
      <c r="BI353" s="12"/>
      <c r="BJ353" s="12"/>
      <c r="BK353" s="12"/>
      <c r="BL353" s="12"/>
      <c r="BM353" s="12"/>
      <c r="BN353" s="12"/>
      <c r="BO353" s="12"/>
      <c r="BP353" s="12"/>
      <c r="BQ353" s="12"/>
      <c r="BR353" s="12"/>
      <c r="BS353" s="12"/>
      <c r="BT353" s="12"/>
      <c r="BU353" s="12"/>
      <c r="BV353" s="12"/>
      <c r="BW353" s="12"/>
      <c r="BX353" s="12"/>
      <c r="BY353" s="12"/>
      <c r="BZ353" s="12"/>
      <c r="CA353" s="12"/>
      <c r="CB353" s="12"/>
      <c r="CC353" s="12"/>
    </row>
    <row r="354" spans="1:81" ht="15.75" x14ac:dyDescent="0.25">
      <c r="A354" s="20"/>
      <c r="B354" s="29"/>
      <c r="C354" s="29"/>
      <c r="D354" s="29"/>
      <c r="E354" s="29"/>
      <c r="F354" s="26"/>
      <c r="G354" s="13"/>
      <c r="H354" s="20"/>
      <c r="I354" s="22"/>
      <c r="J354" s="22"/>
      <c r="K354" s="22"/>
      <c r="L354" s="22"/>
      <c r="M354" s="24"/>
      <c r="N354" s="22"/>
      <c r="O354" s="20"/>
      <c r="P354" s="12"/>
      <c r="Q354" s="12"/>
      <c r="R354" s="12"/>
      <c r="S354" s="12"/>
      <c r="T354" s="12"/>
      <c r="U354" s="12"/>
      <c r="V354" s="12"/>
      <c r="W354" s="12"/>
      <c r="X354" s="12"/>
      <c r="Y354" s="12"/>
      <c r="Z354" s="12"/>
      <c r="AA354" s="12"/>
      <c r="AB354" s="12"/>
      <c r="AC354" s="12"/>
      <c r="AD354" s="12"/>
      <c r="AE354" s="12"/>
      <c r="AF354" s="12"/>
      <c r="AG354" s="12"/>
      <c r="AH354" s="12"/>
      <c r="AI354" s="12"/>
      <c r="AJ354" s="12"/>
      <c r="AK354" s="12"/>
      <c r="AL354" s="12"/>
      <c r="AM354" s="12"/>
      <c r="AN354" s="12"/>
      <c r="AO354" s="12"/>
      <c r="AP354" s="12"/>
      <c r="AQ354" s="12"/>
      <c r="AR354" s="12"/>
      <c r="AS354" s="12"/>
      <c r="AT354" s="12"/>
      <c r="AU354" s="12"/>
      <c r="AV354" s="12"/>
      <c r="AW354" s="12"/>
      <c r="AX354" s="12"/>
      <c r="AY354" s="12"/>
      <c r="AZ354" s="12"/>
      <c r="BA354" s="12"/>
      <c r="BB354" s="12"/>
      <c r="BC354" s="12"/>
      <c r="BD354" s="12"/>
      <c r="BE354" s="12"/>
      <c r="BF354" s="12"/>
      <c r="BG354" s="12"/>
      <c r="BH354" s="12"/>
      <c r="BI354" s="12"/>
      <c r="BJ354" s="12"/>
      <c r="BK354" s="12"/>
      <c r="BL354" s="12"/>
      <c r="BM354" s="12"/>
      <c r="BN354" s="12"/>
      <c r="BO354" s="12"/>
      <c r="BP354" s="12"/>
      <c r="BQ354" s="12"/>
      <c r="BR354" s="12"/>
      <c r="BS354" s="12"/>
      <c r="BT354" s="12"/>
      <c r="BU354" s="12"/>
      <c r="BV354" s="12"/>
      <c r="BW354" s="12"/>
      <c r="BX354" s="12"/>
      <c r="BY354" s="12"/>
      <c r="BZ354" s="12"/>
      <c r="CA354" s="12"/>
      <c r="CB354" s="12"/>
      <c r="CC354" s="12"/>
    </row>
    <row r="355" spans="1:81" ht="15.75" x14ac:dyDescent="0.25">
      <c r="A355" s="20"/>
      <c r="B355" s="29"/>
      <c r="C355" s="29"/>
      <c r="D355" s="29"/>
      <c r="E355" s="29"/>
      <c r="F355" s="26"/>
      <c r="G355" s="13"/>
      <c r="H355" s="20"/>
      <c r="I355" s="22"/>
      <c r="J355" s="22"/>
      <c r="K355" s="22"/>
      <c r="L355" s="22"/>
      <c r="M355" s="24"/>
      <c r="N355" s="22"/>
      <c r="O355" s="20"/>
      <c r="P355" s="12"/>
      <c r="Q355" s="12"/>
      <c r="R355" s="12"/>
      <c r="S355" s="12"/>
      <c r="T355" s="12"/>
      <c r="U355" s="12"/>
      <c r="V355" s="12"/>
      <c r="W355" s="12"/>
      <c r="X355" s="12"/>
      <c r="Y355" s="12"/>
      <c r="Z355" s="12"/>
      <c r="AA355" s="12"/>
      <c r="AB355" s="12"/>
      <c r="AC355" s="12"/>
      <c r="AD355" s="12"/>
      <c r="AE355" s="12"/>
      <c r="AF355" s="12"/>
      <c r="AG355" s="12"/>
      <c r="AH355" s="12"/>
      <c r="AI355" s="12"/>
      <c r="AJ355" s="12"/>
      <c r="AK355" s="12"/>
      <c r="AL355" s="12"/>
      <c r="AM355" s="12"/>
      <c r="AN355" s="12"/>
      <c r="AO355" s="12"/>
      <c r="AP355" s="12"/>
      <c r="AQ355" s="12"/>
      <c r="AR355" s="12"/>
      <c r="AS355" s="12"/>
      <c r="AT355" s="12"/>
      <c r="AU355" s="12"/>
      <c r="AV355" s="12"/>
      <c r="AW355" s="12"/>
      <c r="AX355" s="12"/>
      <c r="AY355" s="12"/>
      <c r="AZ355" s="12"/>
      <c r="BA355" s="12"/>
      <c r="BB355" s="12"/>
      <c r="BC355" s="12"/>
      <c r="BD355" s="12"/>
      <c r="BE355" s="12"/>
      <c r="BF355" s="12"/>
      <c r="BG355" s="12"/>
      <c r="BH355" s="12"/>
      <c r="BI355" s="12"/>
      <c r="BJ355" s="12"/>
      <c r="BK355" s="12"/>
      <c r="BL355" s="12"/>
      <c r="BM355" s="12"/>
      <c r="BN355" s="12"/>
      <c r="BO355" s="12"/>
      <c r="BP355" s="12"/>
      <c r="BQ355" s="12"/>
      <c r="BR355" s="12"/>
      <c r="BS355" s="12"/>
      <c r="BT355" s="12"/>
      <c r="BU355" s="12"/>
      <c r="BV355" s="12"/>
      <c r="BW355" s="12"/>
      <c r="BX355" s="12"/>
      <c r="BY355" s="12"/>
      <c r="BZ355" s="12"/>
      <c r="CA355" s="12"/>
      <c r="CB355" s="12"/>
      <c r="CC355" s="12"/>
    </row>
    <row r="356" spans="1:81" ht="15.75" x14ac:dyDescent="0.25">
      <c r="A356" s="20"/>
      <c r="B356" s="29"/>
      <c r="C356" s="29"/>
      <c r="D356" s="29"/>
      <c r="E356" s="29"/>
      <c r="F356" s="26"/>
      <c r="G356" s="13"/>
      <c r="H356" s="20"/>
      <c r="I356" s="22"/>
      <c r="J356" s="22"/>
      <c r="K356" s="22"/>
      <c r="L356" s="22"/>
      <c r="M356" s="24"/>
      <c r="N356" s="22"/>
      <c r="O356" s="20"/>
      <c r="P356" s="12"/>
      <c r="Q356" s="12"/>
      <c r="R356" s="12"/>
      <c r="S356" s="12"/>
      <c r="T356" s="12"/>
      <c r="U356" s="12"/>
      <c r="V356" s="12"/>
      <c r="W356" s="12"/>
      <c r="X356" s="12"/>
      <c r="Y356" s="12"/>
      <c r="Z356" s="12"/>
      <c r="AA356" s="12"/>
      <c r="AB356" s="12"/>
      <c r="AC356" s="12"/>
      <c r="AD356" s="12"/>
      <c r="AE356" s="12"/>
      <c r="AF356" s="12"/>
      <c r="AG356" s="12"/>
      <c r="AH356" s="12"/>
      <c r="AI356" s="12"/>
      <c r="AJ356" s="12"/>
      <c r="AK356" s="12"/>
      <c r="AL356" s="12"/>
      <c r="AM356" s="12"/>
      <c r="AN356" s="12"/>
      <c r="AO356" s="12"/>
      <c r="AP356" s="12"/>
      <c r="AQ356" s="12"/>
      <c r="AR356" s="12"/>
      <c r="AS356" s="12"/>
      <c r="AT356" s="12"/>
      <c r="AU356" s="12"/>
      <c r="AV356" s="12"/>
      <c r="AW356" s="12"/>
      <c r="AX356" s="12"/>
      <c r="AY356" s="12"/>
      <c r="AZ356" s="12"/>
      <c r="BA356" s="12"/>
      <c r="BB356" s="12"/>
      <c r="BC356" s="12"/>
      <c r="BD356" s="12"/>
      <c r="BE356" s="12"/>
      <c r="BF356" s="12"/>
      <c r="BG356" s="12"/>
      <c r="BH356" s="12"/>
      <c r="BI356" s="12"/>
      <c r="BJ356" s="12"/>
      <c r="BK356" s="12"/>
      <c r="BL356" s="12"/>
      <c r="BM356" s="12"/>
      <c r="BN356" s="12"/>
      <c r="BO356" s="12"/>
      <c r="BP356" s="12"/>
      <c r="BQ356" s="12"/>
      <c r="BR356" s="12"/>
      <c r="BS356" s="12"/>
      <c r="BT356" s="12"/>
      <c r="BU356" s="12"/>
      <c r="BV356" s="12"/>
      <c r="BW356" s="12"/>
      <c r="BX356" s="12"/>
      <c r="BY356" s="12"/>
      <c r="BZ356" s="12"/>
      <c r="CA356" s="12"/>
      <c r="CB356" s="12"/>
      <c r="CC356" s="12"/>
    </row>
    <row r="357" spans="1:81" ht="15.75" x14ac:dyDescent="0.25">
      <c r="A357" s="20"/>
      <c r="B357" s="29"/>
      <c r="C357" s="29"/>
      <c r="D357" s="29"/>
      <c r="E357" s="29"/>
      <c r="F357" s="26"/>
      <c r="G357" s="13"/>
      <c r="H357" s="20"/>
      <c r="I357" s="22"/>
      <c r="J357" s="22"/>
      <c r="K357" s="22"/>
      <c r="L357" s="22"/>
      <c r="M357" s="24"/>
      <c r="N357" s="22"/>
      <c r="O357" s="20"/>
      <c r="P357" s="12"/>
      <c r="Q357" s="12"/>
      <c r="R357" s="12"/>
      <c r="S357" s="12"/>
      <c r="T357" s="12"/>
      <c r="U357" s="12"/>
      <c r="V357" s="12"/>
      <c r="W357" s="12"/>
      <c r="X357" s="12"/>
      <c r="Y357" s="12"/>
      <c r="Z357" s="12"/>
      <c r="AA357" s="12"/>
      <c r="AB357" s="12"/>
      <c r="AC357" s="12"/>
      <c r="AD357" s="12"/>
      <c r="AE357" s="12"/>
      <c r="AF357" s="12"/>
      <c r="AG357" s="12"/>
      <c r="AH357" s="12"/>
      <c r="AI357" s="12"/>
      <c r="AJ357" s="12"/>
      <c r="AK357" s="12"/>
      <c r="AL357" s="12"/>
      <c r="AM357" s="12"/>
      <c r="AN357" s="12"/>
      <c r="AO357" s="12"/>
      <c r="AP357" s="12"/>
      <c r="AQ357" s="12"/>
      <c r="AR357" s="12"/>
      <c r="AS357" s="12"/>
      <c r="AT357" s="12"/>
      <c r="AU357" s="12"/>
      <c r="AV357" s="12"/>
      <c r="AW357" s="12"/>
      <c r="AX357" s="12"/>
      <c r="AY357" s="12"/>
      <c r="AZ357" s="12"/>
      <c r="BA357" s="12"/>
      <c r="BB357" s="12"/>
      <c r="BC357" s="12"/>
      <c r="BD357" s="12"/>
      <c r="BE357" s="12"/>
      <c r="BF357" s="12"/>
      <c r="BG357" s="12"/>
      <c r="BH357" s="12"/>
      <c r="BI357" s="12"/>
      <c r="BJ357" s="12"/>
      <c r="BK357" s="12"/>
      <c r="BL357" s="12"/>
      <c r="BM357" s="12"/>
      <c r="BN357" s="12"/>
      <c r="BO357" s="12"/>
      <c r="BP357" s="12"/>
      <c r="BQ357" s="12"/>
      <c r="BR357" s="12"/>
      <c r="BS357" s="12"/>
      <c r="BT357" s="12"/>
      <c r="BU357" s="12"/>
      <c r="BV357" s="12"/>
      <c r="BW357" s="12"/>
      <c r="BX357" s="12"/>
      <c r="BY357" s="12"/>
      <c r="BZ357" s="12"/>
      <c r="CA357" s="12"/>
      <c r="CB357" s="12"/>
      <c r="CC357" s="12"/>
    </row>
    <row r="358" spans="1:81" ht="15.75" x14ac:dyDescent="0.25">
      <c r="A358" s="20"/>
      <c r="B358" s="29"/>
      <c r="C358" s="29"/>
      <c r="D358" s="29"/>
      <c r="E358" s="29"/>
      <c r="F358" s="26"/>
      <c r="G358" s="13"/>
      <c r="H358" s="20"/>
      <c r="I358" s="22"/>
      <c r="J358" s="22"/>
      <c r="K358" s="22"/>
      <c r="L358" s="22"/>
      <c r="M358" s="24"/>
      <c r="N358" s="22"/>
      <c r="O358" s="20"/>
      <c r="P358" s="12"/>
      <c r="Q358" s="12"/>
      <c r="R358" s="12"/>
      <c r="S358" s="12"/>
      <c r="T358" s="12"/>
      <c r="U358" s="12"/>
      <c r="V358" s="12"/>
      <c r="W358" s="12"/>
      <c r="X358" s="12"/>
      <c r="Y358" s="12"/>
      <c r="Z358" s="12"/>
      <c r="AA358" s="12"/>
      <c r="AB358" s="12"/>
      <c r="AC358" s="12"/>
      <c r="AD358" s="12"/>
      <c r="AE358" s="12"/>
      <c r="AF358" s="12"/>
      <c r="AG358" s="12"/>
      <c r="AH358" s="12"/>
      <c r="AI358" s="12"/>
      <c r="AJ358" s="12"/>
      <c r="AK358" s="12"/>
      <c r="AL358" s="12"/>
      <c r="AM358" s="12"/>
      <c r="AN358" s="12"/>
      <c r="AO358" s="12"/>
      <c r="AP358" s="12"/>
      <c r="AQ358" s="12"/>
      <c r="AR358" s="12"/>
      <c r="AS358" s="12"/>
      <c r="AT358" s="12"/>
      <c r="AU358" s="12"/>
      <c r="AV358" s="12"/>
      <c r="AW358" s="12"/>
      <c r="AX358" s="12"/>
      <c r="AY358" s="12"/>
      <c r="AZ358" s="12"/>
      <c r="BA358" s="12"/>
      <c r="BB358" s="12"/>
      <c r="BC358" s="12"/>
      <c r="BD358" s="12"/>
      <c r="BE358" s="12"/>
      <c r="BF358" s="12"/>
      <c r="BG358" s="12"/>
      <c r="BH358" s="12"/>
      <c r="BI358" s="12"/>
      <c r="BJ358" s="12"/>
      <c r="BK358" s="12"/>
      <c r="BL358" s="12"/>
      <c r="BM358" s="12"/>
      <c r="BN358" s="12"/>
      <c r="BO358" s="12"/>
      <c r="BP358" s="12"/>
      <c r="BQ358" s="12"/>
      <c r="BR358" s="12"/>
      <c r="BS358" s="12"/>
      <c r="BT358" s="12"/>
      <c r="BU358" s="12"/>
      <c r="BV358" s="12"/>
      <c r="BW358" s="12"/>
      <c r="BX358" s="12"/>
      <c r="BY358" s="12"/>
      <c r="BZ358" s="12"/>
      <c r="CA358" s="12"/>
      <c r="CB358" s="12"/>
      <c r="CC358" s="12"/>
    </row>
    <row r="359" spans="1:81" ht="15.75" x14ac:dyDescent="0.25">
      <c r="A359" s="20"/>
      <c r="B359" s="29"/>
      <c r="C359" s="29"/>
      <c r="D359" s="29"/>
      <c r="E359" s="29"/>
      <c r="F359" s="26"/>
      <c r="G359" s="13"/>
      <c r="H359" s="20"/>
      <c r="I359" s="22"/>
      <c r="J359" s="22"/>
      <c r="K359" s="22"/>
      <c r="L359" s="22"/>
      <c r="M359" s="24"/>
      <c r="N359" s="22"/>
      <c r="O359" s="20"/>
      <c r="P359" s="12"/>
      <c r="Q359" s="12"/>
      <c r="R359" s="12"/>
      <c r="S359" s="12"/>
      <c r="T359" s="12"/>
      <c r="U359" s="12"/>
      <c r="V359" s="12"/>
      <c r="W359" s="12"/>
      <c r="X359" s="12"/>
      <c r="Y359" s="12"/>
      <c r="Z359" s="12"/>
      <c r="AA359" s="12"/>
      <c r="AB359" s="12"/>
      <c r="AC359" s="12"/>
      <c r="AD359" s="12"/>
      <c r="AE359" s="12"/>
      <c r="AF359" s="12"/>
      <c r="AG359" s="12"/>
      <c r="AH359" s="12"/>
      <c r="AI359" s="12"/>
      <c r="AJ359" s="12"/>
      <c r="AK359" s="12"/>
      <c r="AL359" s="12"/>
      <c r="AM359" s="12"/>
      <c r="AN359" s="12"/>
      <c r="AO359" s="12"/>
      <c r="AP359" s="12"/>
      <c r="AQ359" s="12"/>
      <c r="AR359" s="12"/>
      <c r="AS359" s="12"/>
      <c r="AT359" s="12"/>
      <c r="AU359" s="12"/>
      <c r="AV359" s="12"/>
      <c r="AW359" s="12"/>
      <c r="AX359" s="12"/>
      <c r="AY359" s="12"/>
      <c r="AZ359" s="12"/>
      <c r="BA359" s="12"/>
      <c r="BB359" s="12"/>
      <c r="BC359" s="12"/>
      <c r="BD359" s="12"/>
      <c r="BE359" s="12"/>
      <c r="BF359" s="12"/>
      <c r="BG359" s="12"/>
      <c r="BH359" s="12"/>
      <c r="BI359" s="12"/>
      <c r="BJ359" s="12"/>
      <c r="BK359" s="12"/>
      <c r="BL359" s="12"/>
      <c r="BM359" s="12"/>
      <c r="BN359" s="12"/>
      <c r="BO359" s="12"/>
      <c r="BP359" s="12"/>
      <c r="BQ359" s="12"/>
      <c r="BR359" s="12"/>
      <c r="BS359" s="12"/>
      <c r="BT359" s="12"/>
      <c r="BU359" s="12"/>
      <c r="BV359" s="12"/>
      <c r="BW359" s="12"/>
      <c r="BX359" s="12"/>
      <c r="BY359" s="12"/>
      <c r="BZ359" s="12"/>
      <c r="CA359" s="12"/>
      <c r="CB359" s="12"/>
      <c r="CC359" s="12"/>
    </row>
    <row r="360" spans="1:81" ht="15.75" x14ac:dyDescent="0.25">
      <c r="A360" s="20"/>
      <c r="B360" s="29"/>
      <c r="C360" s="29"/>
      <c r="D360" s="29"/>
      <c r="E360" s="29"/>
      <c r="F360" s="26"/>
      <c r="G360" s="13"/>
      <c r="H360" s="20"/>
      <c r="I360" s="22"/>
      <c r="J360" s="22"/>
      <c r="K360" s="22"/>
      <c r="L360" s="22"/>
      <c r="M360" s="24"/>
      <c r="N360" s="22"/>
      <c r="O360" s="20"/>
      <c r="P360" s="12"/>
      <c r="Q360" s="12"/>
      <c r="R360" s="12"/>
      <c r="S360" s="12"/>
      <c r="T360" s="12"/>
      <c r="U360" s="12"/>
      <c r="V360" s="12"/>
      <c r="W360" s="12"/>
      <c r="X360" s="12"/>
      <c r="Y360" s="12"/>
      <c r="Z360" s="12"/>
      <c r="AA360" s="12"/>
      <c r="AB360" s="12"/>
      <c r="AC360" s="12"/>
      <c r="AD360" s="12"/>
      <c r="AE360" s="12"/>
      <c r="AF360" s="12"/>
      <c r="AG360" s="12"/>
      <c r="AH360" s="12"/>
      <c r="AI360" s="12"/>
      <c r="AJ360" s="12"/>
      <c r="AK360" s="12"/>
      <c r="AL360" s="12"/>
      <c r="AM360" s="12"/>
      <c r="AN360" s="12"/>
      <c r="AO360" s="12"/>
      <c r="AP360" s="12"/>
      <c r="AQ360" s="12"/>
      <c r="AR360" s="12"/>
      <c r="AS360" s="12"/>
      <c r="AT360" s="12"/>
      <c r="AU360" s="12"/>
      <c r="AV360" s="12"/>
      <c r="AW360" s="12"/>
      <c r="AX360" s="12"/>
      <c r="AY360" s="12"/>
      <c r="AZ360" s="12"/>
      <c r="BA360" s="12"/>
      <c r="BB360" s="12"/>
      <c r="BC360" s="12"/>
      <c r="BD360" s="12"/>
      <c r="BE360" s="12"/>
      <c r="BF360" s="12"/>
      <c r="BG360" s="12"/>
      <c r="BH360" s="12"/>
      <c r="BI360" s="12"/>
      <c r="BJ360" s="12"/>
      <c r="BK360" s="12"/>
      <c r="BL360" s="12"/>
      <c r="BM360" s="12"/>
      <c r="BN360" s="12"/>
      <c r="BO360" s="12"/>
      <c r="BP360" s="12"/>
      <c r="BQ360" s="12"/>
      <c r="BR360" s="12"/>
      <c r="BS360" s="12"/>
      <c r="BT360" s="12"/>
      <c r="BU360" s="12"/>
      <c r="BV360" s="12"/>
      <c r="BW360" s="12"/>
      <c r="BX360" s="12"/>
      <c r="BY360" s="12"/>
      <c r="BZ360" s="12"/>
      <c r="CA360" s="12"/>
      <c r="CB360" s="12"/>
      <c r="CC360" s="12"/>
    </row>
    <row r="361" spans="1:81" ht="15.75" x14ac:dyDescent="0.25">
      <c r="A361" s="20"/>
      <c r="B361" s="29"/>
      <c r="C361" s="29"/>
      <c r="D361" s="29"/>
      <c r="E361" s="29"/>
      <c r="F361" s="26"/>
      <c r="G361" s="13"/>
      <c r="H361" s="20"/>
      <c r="I361" s="22"/>
      <c r="J361" s="22"/>
      <c r="K361" s="22"/>
      <c r="L361" s="22"/>
      <c r="M361" s="24"/>
      <c r="N361" s="22"/>
      <c r="O361" s="20"/>
      <c r="P361" s="12"/>
      <c r="Q361" s="12"/>
      <c r="R361" s="12"/>
      <c r="S361" s="12"/>
      <c r="T361" s="12"/>
      <c r="U361" s="12"/>
      <c r="V361" s="12"/>
      <c r="W361" s="12"/>
      <c r="X361" s="12"/>
      <c r="Y361" s="12"/>
      <c r="Z361" s="12"/>
      <c r="AA361" s="12"/>
      <c r="AB361" s="12"/>
      <c r="AC361" s="12"/>
      <c r="AD361" s="12"/>
      <c r="AE361" s="12"/>
      <c r="AF361" s="12"/>
      <c r="AG361" s="12"/>
      <c r="AH361" s="12"/>
      <c r="AI361" s="12"/>
      <c r="AJ361" s="12"/>
      <c r="AK361" s="12"/>
      <c r="AL361" s="12"/>
      <c r="AM361" s="12"/>
      <c r="AN361" s="12"/>
      <c r="AO361" s="12"/>
      <c r="AP361" s="12"/>
      <c r="AQ361" s="12"/>
      <c r="AR361" s="12"/>
      <c r="AS361" s="12"/>
      <c r="AT361" s="12"/>
      <c r="AU361" s="12"/>
      <c r="AV361" s="12"/>
      <c r="AW361" s="12"/>
      <c r="AX361" s="12"/>
      <c r="AY361" s="12"/>
      <c r="AZ361" s="12"/>
      <c r="BA361" s="12"/>
      <c r="BB361" s="12"/>
      <c r="BC361" s="12"/>
      <c r="BD361" s="12"/>
      <c r="BE361" s="12"/>
      <c r="BF361" s="12"/>
      <c r="BG361" s="12"/>
      <c r="BH361" s="12"/>
      <c r="BI361" s="12"/>
      <c r="BJ361" s="12"/>
      <c r="BK361" s="12"/>
      <c r="BL361" s="12"/>
      <c r="BM361" s="12"/>
      <c r="BN361" s="12"/>
      <c r="BO361" s="12"/>
      <c r="BP361" s="12"/>
      <c r="BQ361" s="12"/>
      <c r="BR361" s="12"/>
      <c r="BS361" s="12"/>
      <c r="BT361" s="12"/>
      <c r="BU361" s="12"/>
      <c r="BV361" s="12"/>
      <c r="BW361" s="12"/>
      <c r="BX361" s="12"/>
      <c r="BY361" s="12"/>
      <c r="BZ361" s="12"/>
      <c r="CA361" s="12"/>
      <c r="CB361" s="12"/>
      <c r="CC361" s="12"/>
    </row>
    <row r="362" spans="1:81" ht="15.75" x14ac:dyDescent="0.25">
      <c r="A362" s="20"/>
      <c r="B362" s="29"/>
      <c r="C362" s="29"/>
      <c r="D362" s="29"/>
      <c r="E362" s="29"/>
      <c r="F362" s="26"/>
      <c r="G362" s="13"/>
      <c r="H362" s="20"/>
      <c r="I362" s="22"/>
      <c r="J362" s="22"/>
      <c r="K362" s="22"/>
      <c r="L362" s="22"/>
      <c r="M362" s="24"/>
      <c r="N362" s="22"/>
      <c r="O362" s="20"/>
      <c r="P362" s="12"/>
      <c r="Q362" s="12"/>
      <c r="R362" s="12"/>
      <c r="S362" s="12"/>
      <c r="T362" s="12"/>
      <c r="U362" s="12"/>
      <c r="V362" s="12"/>
      <c r="W362" s="12"/>
      <c r="X362" s="12"/>
      <c r="Y362" s="12"/>
      <c r="Z362" s="12"/>
      <c r="AA362" s="12"/>
      <c r="AB362" s="12"/>
      <c r="AC362" s="12"/>
      <c r="AD362" s="12"/>
      <c r="AE362" s="12"/>
      <c r="AF362" s="12"/>
      <c r="AG362" s="12"/>
      <c r="AH362" s="12"/>
      <c r="AI362" s="12"/>
      <c r="AJ362" s="12"/>
      <c r="AK362" s="12"/>
      <c r="AL362" s="12"/>
      <c r="AM362" s="12"/>
      <c r="AN362" s="12"/>
      <c r="AO362" s="12"/>
      <c r="AP362" s="12"/>
      <c r="AQ362" s="12"/>
      <c r="AR362" s="12"/>
      <c r="AS362" s="12"/>
      <c r="AT362" s="12"/>
      <c r="AU362" s="12"/>
      <c r="AV362" s="12"/>
      <c r="AW362" s="12"/>
      <c r="AX362" s="12"/>
      <c r="AY362" s="12"/>
      <c r="AZ362" s="12"/>
      <c r="BA362" s="12"/>
      <c r="BB362" s="12"/>
      <c r="BC362" s="12"/>
      <c r="BD362" s="12"/>
      <c r="BE362" s="12"/>
      <c r="BF362" s="12"/>
      <c r="BG362" s="12"/>
      <c r="BH362" s="12"/>
      <c r="BI362" s="12"/>
      <c r="BJ362" s="12"/>
      <c r="BK362" s="12"/>
      <c r="BL362" s="12"/>
      <c r="BM362" s="12"/>
      <c r="BN362" s="12"/>
      <c r="BO362" s="12"/>
      <c r="BP362" s="12"/>
      <c r="BQ362" s="12"/>
      <c r="BR362" s="12"/>
      <c r="BS362" s="12"/>
      <c r="BT362" s="12"/>
      <c r="BU362" s="12"/>
      <c r="BV362" s="12"/>
      <c r="BW362" s="12"/>
      <c r="BX362" s="12"/>
      <c r="BY362" s="12"/>
      <c r="BZ362" s="12"/>
      <c r="CA362" s="12"/>
      <c r="CB362" s="12"/>
      <c r="CC362" s="12"/>
    </row>
    <row r="363" spans="1:81" ht="15.75" x14ac:dyDescent="0.25">
      <c r="A363" s="20"/>
      <c r="B363" s="29"/>
      <c r="C363" s="29"/>
      <c r="D363" s="29"/>
      <c r="E363" s="29"/>
      <c r="F363" s="26"/>
      <c r="G363" s="13"/>
      <c r="H363" s="20"/>
      <c r="I363" s="22"/>
      <c r="J363" s="22"/>
      <c r="K363" s="22"/>
      <c r="L363" s="22"/>
      <c r="M363" s="24"/>
      <c r="N363" s="22"/>
      <c r="O363" s="20"/>
      <c r="P363" s="12"/>
      <c r="Q363" s="12"/>
      <c r="R363" s="12"/>
      <c r="S363" s="12"/>
      <c r="T363" s="12"/>
      <c r="U363" s="12"/>
      <c r="V363" s="12"/>
      <c r="W363" s="12"/>
      <c r="X363" s="12"/>
      <c r="Y363" s="12"/>
      <c r="Z363" s="12"/>
      <c r="AA363" s="12"/>
      <c r="AB363" s="12"/>
      <c r="AC363" s="12"/>
      <c r="AD363" s="12"/>
      <c r="AE363" s="12"/>
      <c r="AF363" s="12"/>
      <c r="AG363" s="12"/>
      <c r="AH363" s="12"/>
      <c r="AI363" s="12"/>
      <c r="AJ363" s="12"/>
      <c r="AK363" s="12"/>
      <c r="AL363" s="12"/>
      <c r="AM363" s="12"/>
      <c r="AN363" s="12"/>
      <c r="AO363" s="12"/>
      <c r="AP363" s="12"/>
      <c r="AQ363" s="12"/>
      <c r="AR363" s="12"/>
      <c r="AS363" s="12"/>
      <c r="AT363" s="12"/>
      <c r="AU363" s="12"/>
      <c r="AV363" s="12"/>
      <c r="AW363" s="12"/>
      <c r="AX363" s="12"/>
      <c r="AY363" s="12"/>
      <c r="AZ363" s="12"/>
      <c r="BA363" s="12"/>
      <c r="BB363" s="12"/>
      <c r="BC363" s="12"/>
      <c r="BD363" s="12"/>
      <c r="BE363" s="12"/>
      <c r="BF363" s="12"/>
      <c r="BG363" s="12"/>
      <c r="BH363" s="12"/>
      <c r="BI363" s="12"/>
      <c r="BJ363" s="12"/>
      <c r="BK363" s="12"/>
      <c r="BL363" s="12"/>
      <c r="BM363" s="12"/>
      <c r="BN363" s="12"/>
      <c r="BO363" s="12"/>
      <c r="BP363" s="12"/>
      <c r="BQ363" s="12"/>
      <c r="BR363" s="12"/>
      <c r="BS363" s="12"/>
      <c r="BT363" s="12"/>
      <c r="BU363" s="12"/>
      <c r="BV363" s="12"/>
      <c r="BW363" s="12"/>
      <c r="BX363" s="12"/>
      <c r="BY363" s="12"/>
      <c r="BZ363" s="12"/>
      <c r="CA363" s="12"/>
      <c r="CB363" s="12"/>
      <c r="CC363" s="12"/>
    </row>
    <row r="364" spans="1:81" ht="15.75" x14ac:dyDescent="0.25">
      <c r="A364" s="20"/>
      <c r="B364" s="29"/>
      <c r="C364" s="29"/>
      <c r="D364" s="29"/>
      <c r="E364" s="29"/>
      <c r="F364" s="26"/>
      <c r="G364" s="13"/>
      <c r="H364" s="20"/>
      <c r="I364" s="22"/>
      <c r="J364" s="22"/>
      <c r="K364" s="22"/>
      <c r="L364" s="22"/>
      <c r="M364" s="24"/>
      <c r="N364" s="22"/>
      <c r="O364" s="20"/>
      <c r="P364" s="12"/>
      <c r="Q364" s="12"/>
      <c r="R364" s="12"/>
      <c r="S364" s="12"/>
      <c r="T364" s="12"/>
      <c r="U364" s="12"/>
      <c r="V364" s="12"/>
      <c r="W364" s="12"/>
      <c r="X364" s="12"/>
      <c r="Y364" s="12"/>
      <c r="Z364" s="12"/>
      <c r="AA364" s="12"/>
      <c r="AB364" s="12"/>
      <c r="AC364" s="12"/>
      <c r="AD364" s="12"/>
      <c r="AE364" s="12"/>
      <c r="AF364" s="12"/>
      <c r="AG364" s="12"/>
      <c r="AH364" s="12"/>
      <c r="AI364" s="12"/>
      <c r="AJ364" s="12"/>
      <c r="AK364" s="12"/>
      <c r="AL364" s="12"/>
      <c r="AM364" s="12"/>
      <c r="AN364" s="12"/>
      <c r="AO364" s="12"/>
      <c r="AP364" s="12"/>
      <c r="AQ364" s="12"/>
      <c r="AR364" s="12"/>
      <c r="AS364" s="12"/>
      <c r="AT364" s="12"/>
      <c r="AU364" s="12"/>
      <c r="AV364" s="12"/>
      <c r="AW364" s="12"/>
      <c r="AX364" s="12"/>
      <c r="AY364" s="12"/>
      <c r="AZ364" s="12"/>
      <c r="BA364" s="12"/>
      <c r="BB364" s="12"/>
      <c r="BC364" s="12"/>
      <c r="BD364" s="12"/>
      <c r="BE364" s="12"/>
      <c r="BF364" s="12"/>
      <c r="BG364" s="12"/>
      <c r="BH364" s="12"/>
      <c r="BI364" s="12"/>
      <c r="BJ364" s="12"/>
      <c r="BK364" s="12"/>
      <c r="BL364" s="12"/>
      <c r="BM364" s="12"/>
      <c r="BN364" s="12"/>
      <c r="BO364" s="12"/>
      <c r="BP364" s="12"/>
      <c r="BQ364" s="12"/>
      <c r="BR364" s="12"/>
      <c r="BS364" s="12"/>
      <c r="BT364" s="12"/>
      <c r="BU364" s="12"/>
      <c r="BV364" s="12"/>
      <c r="BW364" s="12"/>
      <c r="BX364" s="12"/>
      <c r="BY364" s="12"/>
      <c r="BZ364" s="12"/>
      <c r="CA364" s="12"/>
      <c r="CB364" s="12"/>
      <c r="CC364" s="12"/>
    </row>
    <row r="365" spans="1:81" ht="15.75" x14ac:dyDescent="0.25">
      <c r="A365" s="20"/>
      <c r="B365" s="29"/>
      <c r="C365" s="29"/>
      <c r="D365" s="29"/>
      <c r="E365" s="29"/>
      <c r="F365" s="26"/>
      <c r="G365" s="13"/>
      <c r="H365" s="20"/>
      <c r="I365" s="22"/>
      <c r="J365" s="22"/>
      <c r="K365" s="22"/>
      <c r="L365" s="22"/>
      <c r="M365" s="24"/>
      <c r="N365" s="22"/>
      <c r="O365" s="20"/>
      <c r="P365" s="12"/>
      <c r="Q365" s="12"/>
      <c r="R365" s="12"/>
      <c r="S365" s="12"/>
      <c r="T365" s="12"/>
      <c r="U365" s="12"/>
      <c r="V365" s="12"/>
      <c r="W365" s="12"/>
      <c r="X365" s="12"/>
      <c r="Y365" s="12"/>
      <c r="Z365" s="12"/>
      <c r="AA365" s="12"/>
      <c r="AB365" s="12"/>
      <c r="AC365" s="12"/>
      <c r="AD365" s="12"/>
      <c r="AE365" s="12"/>
      <c r="AF365" s="12"/>
      <c r="AG365" s="12"/>
      <c r="AH365" s="12"/>
      <c r="AI365" s="12"/>
      <c r="AJ365" s="12"/>
      <c r="AK365" s="12"/>
      <c r="AL365" s="12"/>
      <c r="AM365" s="12"/>
      <c r="AN365" s="12"/>
      <c r="AO365" s="12"/>
      <c r="AP365" s="12"/>
      <c r="AQ365" s="12"/>
      <c r="AR365" s="12"/>
      <c r="AS365" s="12"/>
      <c r="AT365" s="12"/>
      <c r="AU365" s="12"/>
      <c r="AV365" s="12"/>
      <c r="AW365" s="12"/>
      <c r="AX365" s="12"/>
      <c r="AY365" s="12"/>
      <c r="AZ365" s="12"/>
      <c r="BA365" s="12"/>
      <c r="BB365" s="12"/>
      <c r="BC365" s="12"/>
      <c r="BD365" s="12"/>
      <c r="BE365" s="12"/>
      <c r="BF365" s="12"/>
      <c r="BG365" s="12"/>
      <c r="BH365" s="12"/>
      <c r="BI365" s="12"/>
      <c r="BJ365" s="12"/>
      <c r="BK365" s="12"/>
      <c r="BL365" s="12"/>
      <c r="BM365" s="12"/>
      <c r="BN365" s="12"/>
      <c r="BO365" s="12"/>
      <c r="BP365" s="12"/>
      <c r="BQ365" s="12"/>
      <c r="BR365" s="12"/>
      <c r="BS365" s="12"/>
      <c r="BT365" s="12"/>
      <c r="BU365" s="12"/>
      <c r="BV365" s="12"/>
      <c r="BW365" s="12"/>
      <c r="BX365" s="12"/>
      <c r="BY365" s="12"/>
      <c r="BZ365" s="12"/>
      <c r="CA365" s="12"/>
      <c r="CB365" s="12"/>
      <c r="CC365" s="12"/>
    </row>
    <row r="366" spans="1:81" ht="15.75" x14ac:dyDescent="0.25">
      <c r="A366" s="20"/>
      <c r="B366" s="29"/>
      <c r="C366" s="29"/>
      <c r="D366" s="29"/>
      <c r="E366" s="29"/>
      <c r="F366" s="26"/>
      <c r="G366" s="13"/>
      <c r="H366" s="20"/>
      <c r="I366" s="22"/>
      <c r="J366" s="22"/>
      <c r="K366" s="22"/>
      <c r="L366" s="22"/>
      <c r="M366" s="24"/>
      <c r="N366" s="22"/>
      <c r="O366" s="20"/>
      <c r="P366" s="12"/>
      <c r="Q366" s="12"/>
      <c r="R366" s="12"/>
      <c r="S366" s="12"/>
      <c r="T366" s="12"/>
      <c r="U366" s="12"/>
      <c r="V366" s="12"/>
      <c r="W366" s="12"/>
      <c r="X366" s="12"/>
      <c r="Y366" s="12"/>
      <c r="Z366" s="12"/>
      <c r="AA366" s="12"/>
      <c r="AB366" s="12"/>
      <c r="AC366" s="12"/>
      <c r="AD366" s="12"/>
      <c r="AE366" s="12"/>
      <c r="AF366" s="12"/>
      <c r="AG366" s="12"/>
      <c r="AH366" s="12"/>
      <c r="AI366" s="12"/>
      <c r="AJ366" s="12"/>
      <c r="AK366" s="12"/>
      <c r="AL366" s="12"/>
      <c r="AM366" s="12"/>
      <c r="AN366" s="12"/>
      <c r="AO366" s="12"/>
      <c r="AP366" s="12"/>
      <c r="AQ366" s="12"/>
      <c r="AR366" s="12"/>
      <c r="AS366" s="12"/>
      <c r="AT366" s="12"/>
      <c r="AU366" s="12"/>
      <c r="AV366" s="12"/>
      <c r="AW366" s="12"/>
      <c r="AX366" s="12"/>
      <c r="AY366" s="12"/>
      <c r="AZ366" s="12"/>
      <c r="BA366" s="12"/>
      <c r="BB366" s="12"/>
      <c r="BC366" s="12"/>
      <c r="BD366" s="12"/>
      <c r="BE366" s="12"/>
      <c r="BF366" s="12"/>
      <c r="BG366" s="12"/>
      <c r="BH366" s="12"/>
      <c r="BI366" s="12"/>
      <c r="BJ366" s="12"/>
      <c r="BK366" s="12"/>
      <c r="BL366" s="12"/>
      <c r="BM366" s="12"/>
      <c r="BN366" s="12"/>
      <c r="BO366" s="12"/>
      <c r="BP366" s="12"/>
      <c r="BQ366" s="12"/>
      <c r="BR366" s="12"/>
      <c r="BS366" s="12"/>
      <c r="BT366" s="12"/>
      <c r="BU366" s="12"/>
      <c r="BV366" s="12"/>
      <c r="BW366" s="12"/>
      <c r="BX366" s="12"/>
      <c r="BY366" s="12"/>
      <c r="BZ366" s="12"/>
      <c r="CA366" s="12"/>
      <c r="CB366" s="12"/>
      <c r="CC366" s="12"/>
    </row>
    <row r="367" spans="1:81" ht="15.75" x14ac:dyDescent="0.25">
      <c r="A367" s="20"/>
      <c r="B367" s="29"/>
      <c r="C367" s="29"/>
      <c r="D367" s="29"/>
      <c r="E367" s="29"/>
      <c r="F367" s="26"/>
      <c r="G367" s="13"/>
      <c r="H367" s="20"/>
      <c r="I367" s="22"/>
      <c r="J367" s="22"/>
      <c r="K367" s="22"/>
      <c r="L367" s="22"/>
      <c r="M367" s="24"/>
      <c r="N367" s="22"/>
      <c r="O367" s="20"/>
      <c r="P367" s="12"/>
      <c r="Q367" s="12"/>
      <c r="R367" s="12"/>
      <c r="S367" s="12"/>
      <c r="T367" s="12"/>
      <c r="U367" s="12"/>
      <c r="V367" s="12"/>
      <c r="W367" s="12"/>
      <c r="X367" s="12"/>
      <c r="Y367" s="12"/>
      <c r="Z367" s="12"/>
      <c r="AA367" s="12"/>
      <c r="AB367" s="12"/>
      <c r="AC367" s="12"/>
      <c r="AD367" s="12"/>
      <c r="AE367" s="12"/>
      <c r="AF367" s="12"/>
      <c r="AG367" s="12"/>
      <c r="AH367" s="12"/>
      <c r="AI367" s="12"/>
      <c r="AJ367" s="12"/>
      <c r="AK367" s="12"/>
      <c r="AL367" s="12"/>
      <c r="AM367" s="12"/>
      <c r="AN367" s="12"/>
      <c r="AO367" s="12"/>
      <c r="AP367" s="12"/>
      <c r="AQ367" s="12"/>
      <c r="AR367" s="12"/>
      <c r="AS367" s="12"/>
      <c r="AT367" s="12"/>
      <c r="AU367" s="12"/>
      <c r="AV367" s="12"/>
      <c r="AW367" s="12"/>
      <c r="AX367" s="12"/>
      <c r="AY367" s="12"/>
      <c r="AZ367" s="12"/>
      <c r="BA367" s="12"/>
      <c r="BB367" s="12"/>
      <c r="BC367" s="12"/>
      <c r="BD367" s="12"/>
      <c r="BE367" s="12"/>
      <c r="BF367" s="12"/>
      <c r="BG367" s="12"/>
      <c r="BH367" s="12"/>
      <c r="BI367" s="12"/>
      <c r="BJ367" s="12"/>
      <c r="BK367" s="12"/>
      <c r="BL367" s="12"/>
      <c r="BM367" s="12"/>
      <c r="BN367" s="12"/>
      <c r="BO367" s="12"/>
      <c r="BP367" s="12"/>
      <c r="BQ367" s="12"/>
      <c r="BR367" s="12"/>
      <c r="BS367" s="12"/>
      <c r="BT367" s="12"/>
      <c r="BU367" s="12"/>
      <c r="BV367" s="12"/>
      <c r="BW367" s="12"/>
      <c r="BX367" s="12"/>
      <c r="BY367" s="12"/>
      <c r="BZ367" s="12"/>
      <c r="CA367" s="12"/>
      <c r="CB367" s="12"/>
      <c r="CC367" s="12"/>
    </row>
    <row r="368" spans="1:81" ht="15.75" x14ac:dyDescent="0.25">
      <c r="A368" s="20"/>
      <c r="B368" s="29"/>
      <c r="C368" s="29"/>
      <c r="D368" s="29"/>
      <c r="E368" s="29"/>
      <c r="F368" s="26"/>
      <c r="G368" s="13"/>
      <c r="H368" s="20"/>
      <c r="I368" s="22"/>
      <c r="J368" s="22"/>
      <c r="K368" s="22"/>
      <c r="L368" s="22"/>
      <c r="M368" s="24"/>
      <c r="N368" s="22"/>
      <c r="O368" s="20"/>
      <c r="P368" s="12"/>
      <c r="Q368" s="12"/>
      <c r="R368" s="12"/>
      <c r="S368" s="12"/>
      <c r="T368" s="12"/>
      <c r="U368" s="12"/>
      <c r="V368" s="12"/>
      <c r="W368" s="12"/>
      <c r="X368" s="12"/>
      <c r="Y368" s="12"/>
      <c r="Z368" s="12"/>
      <c r="AA368" s="12"/>
      <c r="AB368" s="12"/>
      <c r="AC368" s="12"/>
      <c r="AD368" s="12"/>
      <c r="AE368" s="12"/>
      <c r="AF368" s="12"/>
      <c r="AG368" s="12"/>
      <c r="AH368" s="12"/>
      <c r="AI368" s="12"/>
      <c r="AJ368" s="12"/>
      <c r="AK368" s="12"/>
      <c r="AL368" s="12"/>
      <c r="AM368" s="12"/>
      <c r="AN368" s="12"/>
      <c r="AO368" s="12"/>
      <c r="AP368" s="12"/>
      <c r="AQ368" s="12"/>
      <c r="AR368" s="12"/>
      <c r="AS368" s="12"/>
      <c r="AT368" s="12"/>
      <c r="AU368" s="12"/>
      <c r="AV368" s="12"/>
      <c r="AW368" s="12"/>
      <c r="AX368" s="12"/>
      <c r="AY368" s="12"/>
      <c r="AZ368" s="12"/>
      <c r="BA368" s="12"/>
      <c r="BB368" s="12"/>
      <c r="BC368" s="12"/>
      <c r="BD368" s="12"/>
      <c r="BE368" s="12"/>
      <c r="BF368" s="12"/>
      <c r="BG368" s="12"/>
      <c r="BH368" s="12"/>
      <c r="BI368" s="12"/>
      <c r="BJ368" s="12"/>
      <c r="BK368" s="12"/>
      <c r="BL368" s="12"/>
      <c r="BM368" s="12"/>
      <c r="BN368" s="12"/>
      <c r="BO368" s="12"/>
      <c r="BP368" s="12"/>
      <c r="BQ368" s="12"/>
      <c r="BR368" s="12"/>
      <c r="BS368" s="12"/>
      <c r="BT368" s="12"/>
      <c r="BU368" s="12"/>
      <c r="BV368" s="12"/>
      <c r="BW368" s="12"/>
      <c r="BX368" s="12"/>
      <c r="BY368" s="12"/>
      <c r="BZ368" s="12"/>
      <c r="CA368" s="12"/>
      <c r="CB368" s="12"/>
      <c r="CC368" s="12"/>
    </row>
    <row r="369" spans="1:81" ht="15.75" x14ac:dyDescent="0.25">
      <c r="A369" s="20"/>
      <c r="B369" s="29"/>
      <c r="C369" s="29"/>
      <c r="D369" s="29"/>
      <c r="E369" s="29"/>
      <c r="F369" s="26"/>
      <c r="G369" s="13"/>
      <c r="H369" s="20"/>
      <c r="I369" s="22"/>
      <c r="J369" s="22"/>
      <c r="K369" s="22"/>
      <c r="L369" s="22"/>
      <c r="M369" s="24"/>
      <c r="N369" s="22"/>
      <c r="O369" s="20"/>
      <c r="P369" s="12"/>
      <c r="Q369" s="12"/>
      <c r="R369" s="12"/>
      <c r="S369" s="12"/>
      <c r="T369" s="12"/>
      <c r="U369" s="12"/>
      <c r="V369" s="12"/>
      <c r="W369" s="12"/>
      <c r="X369" s="12"/>
      <c r="Y369" s="12"/>
      <c r="Z369" s="12"/>
      <c r="AA369" s="12"/>
      <c r="AB369" s="12"/>
      <c r="AC369" s="12"/>
      <c r="AD369" s="12"/>
      <c r="AE369" s="12"/>
      <c r="AF369" s="12"/>
      <c r="AG369" s="12"/>
      <c r="AH369" s="12"/>
      <c r="AI369" s="12"/>
      <c r="AJ369" s="12"/>
      <c r="AK369" s="12"/>
      <c r="AL369" s="12"/>
      <c r="AM369" s="12"/>
      <c r="AN369" s="12"/>
      <c r="AO369" s="12"/>
      <c r="AP369" s="12"/>
      <c r="AQ369" s="12"/>
      <c r="AR369" s="12"/>
      <c r="AS369" s="12"/>
      <c r="AT369" s="12"/>
      <c r="AU369" s="12"/>
      <c r="AV369" s="12"/>
      <c r="AW369" s="12"/>
      <c r="AX369" s="12"/>
      <c r="AY369" s="12"/>
      <c r="AZ369" s="12"/>
      <c r="BA369" s="12"/>
      <c r="BB369" s="12"/>
      <c r="BC369" s="12"/>
      <c r="BD369" s="12"/>
      <c r="BE369" s="12"/>
      <c r="BF369" s="12"/>
      <c r="BG369" s="12"/>
      <c r="BH369" s="12"/>
      <c r="BI369" s="12"/>
      <c r="BJ369" s="12"/>
      <c r="BK369" s="12"/>
      <c r="BL369" s="12"/>
      <c r="BM369" s="12"/>
      <c r="BN369" s="12"/>
      <c r="BO369" s="12"/>
      <c r="BP369" s="12"/>
      <c r="BQ369" s="12"/>
      <c r="BR369" s="12"/>
      <c r="BS369" s="12"/>
      <c r="BT369" s="12"/>
      <c r="BU369" s="12"/>
      <c r="BV369" s="12"/>
      <c r="BW369" s="12"/>
      <c r="BX369" s="12"/>
      <c r="BY369" s="12"/>
      <c r="BZ369" s="12"/>
      <c r="CA369" s="12"/>
      <c r="CB369" s="12"/>
      <c r="CC369" s="12"/>
    </row>
    <row r="370" spans="1:81" ht="15.75" x14ac:dyDescent="0.25">
      <c r="A370" s="20"/>
      <c r="B370" s="29"/>
      <c r="C370" s="29"/>
      <c r="D370" s="29"/>
      <c r="E370" s="29"/>
      <c r="F370" s="26"/>
      <c r="G370" s="13"/>
      <c r="H370" s="20"/>
      <c r="I370" s="22"/>
      <c r="J370" s="22"/>
      <c r="K370" s="22"/>
      <c r="L370" s="22"/>
      <c r="M370" s="24"/>
      <c r="N370" s="22"/>
      <c r="O370" s="20"/>
      <c r="P370" s="12"/>
      <c r="Q370" s="12"/>
      <c r="R370" s="12"/>
      <c r="S370" s="12"/>
      <c r="T370" s="12"/>
      <c r="U370" s="12"/>
      <c r="V370" s="12"/>
      <c r="W370" s="12"/>
      <c r="X370" s="12"/>
      <c r="Y370" s="12"/>
      <c r="Z370" s="12"/>
      <c r="AA370" s="12"/>
      <c r="AB370" s="12"/>
      <c r="AC370" s="12"/>
      <c r="AD370" s="12"/>
      <c r="AE370" s="12"/>
      <c r="AF370" s="12"/>
      <c r="AG370" s="12"/>
      <c r="AH370" s="12"/>
      <c r="AI370" s="12"/>
      <c r="AJ370" s="12"/>
      <c r="AK370" s="12"/>
      <c r="AL370" s="12"/>
      <c r="AM370" s="12"/>
      <c r="AN370" s="12"/>
      <c r="AO370" s="12"/>
      <c r="AP370" s="12"/>
      <c r="AQ370" s="12"/>
      <c r="AR370" s="12"/>
      <c r="AS370" s="12"/>
      <c r="AT370" s="12"/>
      <c r="AU370" s="12"/>
      <c r="AV370" s="12"/>
      <c r="AW370" s="12"/>
      <c r="AX370" s="12"/>
      <c r="AY370" s="12"/>
      <c r="AZ370" s="12"/>
      <c r="BA370" s="12"/>
      <c r="BB370" s="12"/>
      <c r="BC370" s="12"/>
      <c r="BD370" s="12"/>
      <c r="BE370" s="12"/>
      <c r="BF370" s="12"/>
      <c r="BG370" s="12"/>
      <c r="BH370" s="12"/>
      <c r="BI370" s="12"/>
      <c r="BJ370" s="12"/>
      <c r="BK370" s="12"/>
      <c r="BL370" s="12"/>
      <c r="BM370" s="12"/>
      <c r="BN370" s="12"/>
      <c r="BO370" s="12"/>
      <c r="BP370" s="12"/>
      <c r="BQ370" s="12"/>
      <c r="BR370" s="12"/>
      <c r="BS370" s="12"/>
      <c r="BT370" s="12"/>
      <c r="BU370" s="12"/>
      <c r="BV370" s="12"/>
      <c r="BW370" s="12"/>
      <c r="BX370" s="12"/>
      <c r="BY370" s="12"/>
      <c r="BZ370" s="12"/>
      <c r="CA370" s="12"/>
      <c r="CB370" s="12"/>
      <c r="CC370" s="12"/>
    </row>
    <row r="371" spans="1:81" ht="15.75" x14ac:dyDescent="0.25">
      <c r="A371" s="20"/>
      <c r="B371" s="29"/>
      <c r="C371" s="29"/>
      <c r="D371" s="29"/>
      <c r="E371" s="29"/>
      <c r="F371" s="26"/>
      <c r="G371" s="13"/>
      <c r="H371" s="20"/>
      <c r="I371" s="22"/>
      <c r="J371" s="22"/>
      <c r="K371" s="22"/>
      <c r="L371" s="22"/>
      <c r="M371" s="24"/>
      <c r="N371" s="22"/>
      <c r="O371" s="20"/>
      <c r="P371" s="12"/>
      <c r="Q371" s="12"/>
      <c r="R371" s="12"/>
      <c r="S371" s="12"/>
      <c r="T371" s="12"/>
      <c r="U371" s="12"/>
      <c r="V371" s="12"/>
      <c r="W371" s="12"/>
      <c r="X371" s="12"/>
      <c r="Y371" s="12"/>
      <c r="Z371" s="12"/>
      <c r="AA371" s="12"/>
      <c r="AB371" s="12"/>
      <c r="AC371" s="12"/>
      <c r="AD371" s="12"/>
      <c r="AE371" s="12"/>
      <c r="AF371" s="12"/>
      <c r="AG371" s="12"/>
      <c r="AH371" s="12"/>
      <c r="AI371" s="12"/>
      <c r="AJ371" s="12"/>
      <c r="AK371" s="12"/>
      <c r="AL371" s="12"/>
      <c r="AM371" s="12"/>
      <c r="AN371" s="12"/>
      <c r="AO371" s="12"/>
      <c r="AP371" s="12"/>
      <c r="AQ371" s="12"/>
      <c r="AR371" s="12"/>
      <c r="AS371" s="12"/>
      <c r="AT371" s="12"/>
      <c r="AU371" s="12"/>
      <c r="AV371" s="12"/>
      <c r="AW371" s="12"/>
      <c r="AX371" s="12"/>
      <c r="AY371" s="12"/>
      <c r="AZ371" s="12"/>
      <c r="BA371" s="12"/>
      <c r="BB371" s="12"/>
      <c r="BC371" s="12"/>
      <c r="BD371" s="12"/>
      <c r="BE371" s="12"/>
      <c r="BF371" s="12"/>
      <c r="BG371" s="12"/>
      <c r="BH371" s="12"/>
      <c r="BI371" s="12"/>
      <c r="BJ371" s="12"/>
      <c r="BK371" s="12"/>
      <c r="BL371" s="12"/>
      <c r="BM371" s="12"/>
      <c r="BN371" s="12"/>
      <c r="BO371" s="12"/>
      <c r="BP371" s="12"/>
      <c r="BQ371" s="12"/>
      <c r="BR371" s="12"/>
      <c r="BS371" s="12"/>
      <c r="BT371" s="12"/>
      <c r="BU371" s="12"/>
      <c r="BV371" s="12"/>
      <c r="BW371" s="12"/>
      <c r="BX371" s="12"/>
      <c r="BY371" s="12"/>
      <c r="BZ371" s="12"/>
      <c r="CA371" s="12"/>
      <c r="CB371" s="12"/>
      <c r="CC371" s="12"/>
    </row>
    <row r="372" spans="1:81" ht="15.75" x14ac:dyDescent="0.25">
      <c r="A372" s="20"/>
      <c r="B372" s="29"/>
      <c r="C372" s="29"/>
      <c r="D372" s="29"/>
      <c r="E372" s="29"/>
      <c r="F372" s="26"/>
      <c r="G372" s="13"/>
      <c r="H372" s="20"/>
      <c r="I372" s="22"/>
      <c r="J372" s="22"/>
      <c r="K372" s="22"/>
      <c r="L372" s="22"/>
      <c r="M372" s="24"/>
      <c r="N372" s="22"/>
      <c r="O372" s="20"/>
      <c r="P372" s="12"/>
      <c r="Q372" s="12"/>
      <c r="R372" s="12"/>
      <c r="S372" s="12"/>
      <c r="T372" s="12"/>
      <c r="U372" s="12"/>
      <c r="V372" s="12"/>
      <c r="W372" s="12"/>
      <c r="X372" s="12"/>
      <c r="Y372" s="12"/>
      <c r="Z372" s="12"/>
      <c r="AA372" s="12"/>
      <c r="AB372" s="12"/>
      <c r="AC372" s="12"/>
      <c r="AD372" s="12"/>
      <c r="AE372" s="12"/>
      <c r="AF372" s="12"/>
      <c r="AG372" s="12"/>
      <c r="AH372" s="12"/>
      <c r="AI372" s="12"/>
      <c r="AJ372" s="12"/>
      <c r="AK372" s="12"/>
      <c r="AL372" s="12"/>
      <c r="AM372" s="12"/>
      <c r="AN372" s="12"/>
      <c r="AO372" s="12"/>
      <c r="AP372" s="12"/>
      <c r="AQ372" s="12"/>
      <c r="AR372" s="12"/>
      <c r="AS372" s="12"/>
      <c r="AT372" s="12"/>
      <c r="AU372" s="12"/>
      <c r="AV372" s="12"/>
      <c r="AW372" s="12"/>
      <c r="AX372" s="12"/>
      <c r="AY372" s="12"/>
      <c r="AZ372" s="12"/>
      <c r="BA372" s="12"/>
      <c r="BB372" s="12"/>
      <c r="BC372" s="12"/>
      <c r="BD372" s="12"/>
      <c r="BE372" s="12"/>
      <c r="BF372" s="12"/>
      <c r="BG372" s="12"/>
      <c r="BH372" s="12"/>
      <c r="BI372" s="12"/>
      <c r="BJ372" s="12"/>
      <c r="BK372" s="12"/>
      <c r="BL372" s="12"/>
      <c r="BM372" s="12"/>
      <c r="BN372" s="12"/>
      <c r="BO372" s="12"/>
      <c r="BP372" s="12"/>
      <c r="BQ372" s="12"/>
      <c r="BR372" s="12"/>
      <c r="BS372" s="12"/>
      <c r="BT372" s="12"/>
      <c r="BU372" s="12"/>
      <c r="BV372" s="12"/>
      <c r="BW372" s="12"/>
      <c r="BX372" s="12"/>
      <c r="BY372" s="12"/>
      <c r="BZ372" s="12"/>
      <c r="CA372" s="12"/>
      <c r="CB372" s="12"/>
      <c r="CC372" s="12"/>
    </row>
    <row r="373" spans="1:81" ht="15.75" x14ac:dyDescent="0.25">
      <c r="A373" s="20"/>
      <c r="B373" s="29"/>
      <c r="C373" s="29"/>
      <c r="D373" s="29"/>
      <c r="E373" s="29"/>
      <c r="F373" s="26"/>
      <c r="G373" s="13"/>
      <c r="H373" s="20"/>
      <c r="I373" s="22"/>
      <c r="J373" s="22"/>
      <c r="K373" s="22"/>
      <c r="L373" s="22"/>
      <c r="M373" s="24"/>
      <c r="N373" s="22"/>
      <c r="O373" s="20"/>
      <c r="P373" s="12"/>
      <c r="Q373" s="12"/>
      <c r="R373" s="12"/>
      <c r="S373" s="12"/>
      <c r="T373" s="12"/>
      <c r="U373" s="12"/>
      <c r="V373" s="12"/>
      <c r="W373" s="12"/>
      <c r="X373" s="12"/>
      <c r="Y373" s="12"/>
      <c r="Z373" s="12"/>
      <c r="AA373" s="12"/>
      <c r="AB373" s="12"/>
      <c r="AC373" s="12"/>
      <c r="AD373" s="12"/>
      <c r="AE373" s="12"/>
      <c r="AF373" s="12"/>
      <c r="AG373" s="12"/>
      <c r="AH373" s="12"/>
      <c r="AI373" s="12"/>
      <c r="AJ373" s="12"/>
      <c r="AK373" s="12"/>
      <c r="AL373" s="12"/>
      <c r="AM373" s="12"/>
      <c r="AN373" s="12"/>
      <c r="AO373" s="12"/>
      <c r="AP373" s="12"/>
      <c r="AQ373" s="12"/>
      <c r="AR373" s="12"/>
      <c r="AS373" s="12"/>
      <c r="AT373" s="12"/>
      <c r="AU373" s="12"/>
      <c r="AV373" s="12"/>
      <c r="AW373" s="12"/>
      <c r="AX373" s="12"/>
      <c r="AY373" s="12"/>
      <c r="AZ373" s="12"/>
      <c r="BA373" s="12"/>
      <c r="BB373" s="12"/>
      <c r="BC373" s="12"/>
      <c r="BD373" s="12"/>
      <c r="BE373" s="12"/>
      <c r="BF373" s="12"/>
      <c r="BG373" s="12"/>
      <c r="BH373" s="12"/>
      <c r="BI373" s="12"/>
      <c r="BJ373" s="12"/>
      <c r="BK373" s="12"/>
      <c r="BL373" s="12"/>
      <c r="BM373" s="12"/>
      <c r="BN373" s="12"/>
      <c r="BO373" s="12"/>
      <c r="BP373" s="12"/>
      <c r="BQ373" s="12"/>
      <c r="BR373" s="12"/>
      <c r="BS373" s="12"/>
      <c r="BT373" s="12"/>
      <c r="BU373" s="12"/>
      <c r="BV373" s="12"/>
      <c r="BW373" s="12"/>
      <c r="BX373" s="12"/>
      <c r="BY373" s="12"/>
      <c r="BZ373" s="12"/>
      <c r="CA373" s="12"/>
      <c r="CB373" s="12"/>
      <c r="CC373" s="12"/>
    </row>
    <row r="374" spans="1:81" ht="15.75" x14ac:dyDescent="0.25">
      <c r="A374" s="20"/>
      <c r="B374" s="29"/>
      <c r="C374" s="29"/>
      <c r="D374" s="29"/>
      <c r="E374" s="29"/>
      <c r="F374" s="26"/>
      <c r="G374" s="13"/>
      <c r="H374" s="20"/>
      <c r="I374" s="22"/>
      <c r="J374" s="22"/>
      <c r="K374" s="22"/>
      <c r="L374" s="22"/>
      <c r="M374" s="24"/>
      <c r="N374" s="22"/>
      <c r="O374" s="20"/>
      <c r="P374" s="12"/>
      <c r="Q374" s="12"/>
      <c r="R374" s="12"/>
      <c r="S374" s="12"/>
      <c r="T374" s="12"/>
      <c r="U374" s="12"/>
      <c r="V374" s="12"/>
      <c r="W374" s="12"/>
      <c r="X374" s="12"/>
      <c r="Y374" s="12"/>
      <c r="Z374" s="12"/>
      <c r="AA374" s="12"/>
      <c r="AB374" s="12"/>
      <c r="AC374" s="12"/>
      <c r="AD374" s="12"/>
      <c r="AE374" s="12"/>
      <c r="AF374" s="12"/>
      <c r="AG374" s="12"/>
      <c r="AH374" s="12"/>
      <c r="AI374" s="12"/>
      <c r="AJ374" s="12"/>
      <c r="AK374" s="12"/>
      <c r="AL374" s="12"/>
      <c r="AM374" s="12"/>
      <c r="AN374" s="12"/>
      <c r="AO374" s="12"/>
      <c r="AP374" s="12"/>
      <c r="AQ374" s="12"/>
      <c r="AR374" s="12"/>
      <c r="AS374" s="12"/>
      <c r="AT374" s="12"/>
      <c r="AU374" s="12"/>
      <c r="AV374" s="12"/>
      <c r="AW374" s="12"/>
      <c r="AX374" s="12"/>
      <c r="AY374" s="12"/>
      <c r="AZ374" s="12"/>
      <c r="BA374" s="12"/>
      <c r="BB374" s="12"/>
      <c r="BC374" s="12"/>
      <c r="BD374" s="12"/>
      <c r="BE374" s="12"/>
      <c r="BF374" s="12"/>
      <c r="BG374" s="12"/>
      <c r="BH374" s="12"/>
      <c r="BI374" s="12"/>
      <c r="BJ374" s="12"/>
      <c r="BK374" s="12"/>
      <c r="BL374" s="12"/>
      <c r="BM374" s="12"/>
      <c r="BN374" s="12"/>
      <c r="BO374" s="12"/>
      <c r="BP374" s="12"/>
      <c r="BQ374" s="12"/>
      <c r="BR374" s="12"/>
      <c r="BS374" s="12"/>
      <c r="BT374" s="12"/>
      <c r="BU374" s="12"/>
      <c r="BV374" s="12"/>
      <c r="BW374" s="12"/>
      <c r="BX374" s="12"/>
      <c r="BY374" s="12"/>
      <c r="BZ374" s="12"/>
      <c r="CA374" s="12"/>
      <c r="CB374" s="12"/>
      <c r="CC374" s="12"/>
    </row>
    <row r="375" spans="1:81" ht="15.75" x14ac:dyDescent="0.25">
      <c r="A375" s="20"/>
      <c r="B375" s="29"/>
      <c r="C375" s="29"/>
      <c r="D375" s="29"/>
      <c r="E375" s="29"/>
      <c r="F375" s="26"/>
      <c r="G375" s="13"/>
      <c r="H375" s="20"/>
      <c r="I375" s="22"/>
      <c r="J375" s="22"/>
      <c r="K375" s="22"/>
      <c r="L375" s="22"/>
      <c r="M375" s="24"/>
      <c r="N375" s="22"/>
      <c r="O375" s="20"/>
      <c r="P375" s="12"/>
      <c r="Q375" s="12"/>
      <c r="R375" s="12"/>
      <c r="S375" s="12"/>
      <c r="T375" s="12"/>
      <c r="U375" s="12"/>
      <c r="V375" s="12"/>
      <c r="W375" s="12"/>
      <c r="X375" s="12"/>
      <c r="Y375" s="12"/>
      <c r="Z375" s="12"/>
      <c r="AA375" s="12"/>
      <c r="AB375" s="12"/>
      <c r="AC375" s="12"/>
      <c r="AD375" s="12"/>
      <c r="AE375" s="12"/>
      <c r="AF375" s="12"/>
      <c r="AG375" s="12"/>
      <c r="AH375" s="12"/>
      <c r="AI375" s="12"/>
      <c r="AJ375" s="12"/>
      <c r="AK375" s="12"/>
      <c r="AL375" s="12"/>
      <c r="AM375" s="12"/>
      <c r="AN375" s="12"/>
      <c r="AO375" s="12"/>
      <c r="AP375" s="12"/>
      <c r="AQ375" s="12"/>
      <c r="AR375" s="12"/>
      <c r="AS375" s="12"/>
      <c r="AT375" s="12"/>
      <c r="AU375" s="12"/>
      <c r="AV375" s="12"/>
      <c r="AW375" s="12"/>
      <c r="AX375" s="12"/>
      <c r="AY375" s="12"/>
      <c r="AZ375" s="12"/>
      <c r="BA375" s="12"/>
      <c r="BB375" s="12"/>
      <c r="BC375" s="12"/>
      <c r="BD375" s="12"/>
      <c r="BE375" s="12"/>
      <c r="BF375" s="12"/>
      <c r="BG375" s="12"/>
      <c r="BH375" s="12"/>
      <c r="BI375" s="12"/>
      <c r="BJ375" s="12"/>
      <c r="BK375" s="12"/>
      <c r="BL375" s="12"/>
      <c r="BM375" s="12"/>
      <c r="BN375" s="12"/>
      <c r="BO375" s="12"/>
      <c r="BP375" s="12"/>
      <c r="BQ375" s="12"/>
      <c r="BR375" s="12"/>
      <c r="BS375" s="12"/>
      <c r="BT375" s="12"/>
      <c r="BU375" s="12"/>
      <c r="BV375" s="12"/>
      <c r="BW375" s="12"/>
      <c r="BX375" s="12"/>
      <c r="BY375" s="12"/>
      <c r="BZ375" s="12"/>
      <c r="CA375" s="12"/>
      <c r="CB375" s="12"/>
      <c r="CC375" s="12"/>
    </row>
    <row r="376" spans="1:81" ht="15.75" x14ac:dyDescent="0.25">
      <c r="A376" s="20"/>
      <c r="B376" s="29"/>
      <c r="C376" s="29"/>
      <c r="D376" s="29"/>
      <c r="E376" s="29"/>
      <c r="F376" s="26"/>
      <c r="G376" s="13"/>
      <c r="H376" s="20"/>
      <c r="I376" s="22"/>
      <c r="J376" s="22"/>
      <c r="K376" s="22"/>
      <c r="L376" s="22"/>
      <c r="M376" s="24"/>
      <c r="N376" s="22"/>
      <c r="O376" s="20"/>
      <c r="P376" s="12"/>
      <c r="Q376" s="12"/>
      <c r="R376" s="12"/>
      <c r="S376" s="12"/>
      <c r="T376" s="12"/>
      <c r="U376" s="12"/>
      <c r="V376" s="12"/>
      <c r="W376" s="12"/>
      <c r="X376" s="12"/>
      <c r="Y376" s="12"/>
      <c r="Z376" s="12"/>
      <c r="AA376" s="12"/>
      <c r="AB376" s="12"/>
      <c r="AC376" s="12"/>
      <c r="AD376" s="12"/>
      <c r="AE376" s="12"/>
      <c r="AF376" s="12"/>
      <c r="AG376" s="12"/>
      <c r="AH376" s="12"/>
      <c r="AI376" s="12"/>
      <c r="AJ376" s="12"/>
      <c r="AK376" s="12"/>
      <c r="AL376" s="12"/>
      <c r="AM376" s="12"/>
      <c r="AN376" s="12"/>
      <c r="AO376" s="12"/>
      <c r="AP376" s="12"/>
      <c r="AQ376" s="12"/>
      <c r="AR376" s="12"/>
      <c r="AS376" s="12"/>
      <c r="AT376" s="12"/>
      <c r="AU376" s="12"/>
      <c r="AV376" s="12"/>
      <c r="AW376" s="12"/>
      <c r="AX376" s="12"/>
      <c r="AY376" s="12"/>
      <c r="AZ376" s="12"/>
      <c r="BA376" s="12"/>
      <c r="BB376" s="12"/>
      <c r="BC376" s="12"/>
      <c r="BD376" s="12"/>
      <c r="BE376" s="12"/>
      <c r="BF376" s="12"/>
      <c r="BG376" s="12"/>
      <c r="BH376" s="12"/>
      <c r="BI376" s="12"/>
      <c r="BJ376" s="12"/>
      <c r="BK376" s="12"/>
      <c r="BL376" s="12"/>
      <c r="BM376" s="12"/>
      <c r="BN376" s="12"/>
      <c r="BO376" s="12"/>
      <c r="BP376" s="12"/>
      <c r="BQ376" s="12"/>
      <c r="BR376" s="12"/>
      <c r="BS376" s="12"/>
      <c r="BT376" s="12"/>
      <c r="BU376" s="12"/>
      <c r="BV376" s="12"/>
      <c r="BW376" s="12"/>
      <c r="BX376" s="12"/>
      <c r="BY376" s="12"/>
      <c r="BZ376" s="12"/>
      <c r="CA376" s="12"/>
      <c r="CB376" s="12"/>
      <c r="CC376" s="12"/>
    </row>
    <row r="377" spans="1:81" ht="15.75" x14ac:dyDescent="0.25">
      <c r="A377" s="20"/>
      <c r="B377" s="29"/>
      <c r="C377" s="29"/>
      <c r="D377" s="29"/>
      <c r="E377" s="29"/>
      <c r="F377" s="26"/>
      <c r="G377" s="13"/>
      <c r="H377" s="20"/>
      <c r="I377" s="22"/>
      <c r="J377" s="22"/>
      <c r="K377" s="22"/>
      <c r="L377" s="22"/>
      <c r="M377" s="24"/>
      <c r="N377" s="22"/>
      <c r="O377" s="20"/>
      <c r="P377" s="12"/>
      <c r="Q377" s="12"/>
      <c r="R377" s="12"/>
      <c r="S377" s="12"/>
      <c r="T377" s="12"/>
      <c r="U377" s="12"/>
      <c r="V377" s="12"/>
      <c r="W377" s="12"/>
      <c r="X377" s="12"/>
      <c r="Y377" s="12"/>
      <c r="Z377" s="12"/>
      <c r="AA377" s="12"/>
      <c r="AB377" s="12"/>
      <c r="AC377" s="12"/>
      <c r="AD377" s="12"/>
      <c r="AE377" s="12"/>
      <c r="AF377" s="12"/>
      <c r="AG377" s="12"/>
      <c r="AH377" s="12"/>
      <c r="AI377" s="12"/>
      <c r="AJ377" s="12"/>
      <c r="AK377" s="12"/>
      <c r="AL377" s="12"/>
      <c r="AM377" s="12"/>
      <c r="AN377" s="12"/>
      <c r="AO377" s="12"/>
      <c r="AP377" s="12"/>
      <c r="AQ377" s="12"/>
      <c r="AR377" s="12"/>
      <c r="AS377" s="12"/>
      <c r="AT377" s="12"/>
      <c r="AU377" s="12"/>
      <c r="AV377" s="12"/>
      <c r="AW377" s="12"/>
      <c r="AX377" s="12"/>
      <c r="AY377" s="12"/>
      <c r="AZ377" s="12"/>
      <c r="BA377" s="12"/>
      <c r="BB377" s="12"/>
      <c r="BC377" s="12"/>
      <c r="BD377" s="12"/>
      <c r="BE377" s="12"/>
      <c r="BF377" s="12"/>
      <c r="BG377" s="12"/>
      <c r="BH377" s="12"/>
      <c r="BI377" s="12"/>
      <c r="BJ377" s="12"/>
      <c r="BK377" s="12"/>
      <c r="BL377" s="12"/>
      <c r="BM377" s="12"/>
      <c r="BN377" s="12"/>
      <c r="BO377" s="12"/>
      <c r="BP377" s="12"/>
      <c r="BQ377" s="12"/>
      <c r="BR377" s="12"/>
      <c r="BS377" s="12"/>
      <c r="BT377" s="12"/>
      <c r="BU377" s="12"/>
      <c r="BV377" s="12"/>
      <c r="BW377" s="12"/>
      <c r="BX377" s="12"/>
      <c r="BY377" s="12"/>
      <c r="BZ377" s="12"/>
      <c r="CA377" s="12"/>
      <c r="CB377" s="12"/>
      <c r="CC377" s="12"/>
    </row>
    <row r="378" spans="1:81" ht="15.75" x14ac:dyDescent="0.25">
      <c r="A378" s="20"/>
      <c r="B378" s="29"/>
      <c r="C378" s="29"/>
      <c r="D378" s="29"/>
      <c r="E378" s="29"/>
      <c r="F378" s="26"/>
      <c r="G378" s="13"/>
      <c r="H378" s="20"/>
      <c r="I378" s="22"/>
      <c r="J378" s="22"/>
      <c r="K378" s="22"/>
      <c r="L378" s="22"/>
      <c r="M378" s="24"/>
      <c r="N378" s="22"/>
      <c r="O378" s="20"/>
      <c r="P378" s="12"/>
      <c r="Q378" s="12"/>
      <c r="R378" s="12"/>
      <c r="S378" s="12"/>
      <c r="T378" s="12"/>
      <c r="U378" s="12"/>
      <c r="V378" s="12"/>
      <c r="W378" s="12"/>
      <c r="X378" s="12"/>
      <c r="Y378" s="12"/>
      <c r="Z378" s="12"/>
      <c r="AA378" s="12"/>
      <c r="AB378" s="12"/>
      <c r="AC378" s="12"/>
      <c r="AD378" s="12"/>
      <c r="AE378" s="12"/>
      <c r="AF378" s="12"/>
      <c r="AG378" s="12"/>
      <c r="AH378" s="12"/>
      <c r="AI378" s="12"/>
      <c r="AJ378" s="12"/>
      <c r="AK378" s="12"/>
      <c r="AL378" s="12"/>
      <c r="AM378" s="12"/>
      <c r="AN378" s="12"/>
      <c r="AO378" s="12"/>
      <c r="AP378" s="12"/>
      <c r="AQ378" s="12"/>
      <c r="AR378" s="12"/>
      <c r="AS378" s="12"/>
      <c r="AT378" s="12"/>
      <c r="AU378" s="12"/>
      <c r="AV378" s="12"/>
      <c r="AW378" s="12"/>
      <c r="AX378" s="12"/>
      <c r="AY378" s="12"/>
      <c r="AZ378" s="12"/>
      <c r="BA378" s="12"/>
      <c r="BB378" s="12"/>
      <c r="BC378" s="12"/>
      <c r="BD378" s="12"/>
      <c r="BE378" s="12"/>
      <c r="BF378" s="12"/>
      <c r="BG378" s="12"/>
      <c r="BH378" s="12"/>
      <c r="BI378" s="12"/>
      <c r="BJ378" s="12"/>
      <c r="BK378" s="12"/>
      <c r="BL378" s="12"/>
      <c r="BM378" s="12"/>
      <c r="BN378" s="12"/>
      <c r="BO378" s="12"/>
      <c r="BP378" s="12"/>
      <c r="BQ378" s="12"/>
      <c r="BR378" s="12"/>
      <c r="BS378" s="12"/>
      <c r="BT378" s="12"/>
      <c r="BU378" s="12"/>
      <c r="BV378" s="12"/>
      <c r="BW378" s="12"/>
      <c r="BX378" s="12"/>
      <c r="BY378" s="12"/>
      <c r="BZ378" s="12"/>
      <c r="CA378" s="12"/>
      <c r="CB378" s="12"/>
      <c r="CC378" s="12"/>
    </row>
    <row r="379" spans="1:81" ht="15.75" x14ac:dyDescent="0.25">
      <c r="A379" s="20"/>
      <c r="B379" s="29"/>
      <c r="C379" s="29"/>
      <c r="D379" s="29"/>
      <c r="E379" s="29"/>
      <c r="F379" s="26"/>
      <c r="G379" s="13"/>
      <c r="H379" s="20"/>
      <c r="I379" s="22"/>
      <c r="J379" s="22"/>
      <c r="K379" s="22"/>
      <c r="L379" s="22"/>
      <c r="M379" s="24"/>
      <c r="N379" s="22"/>
      <c r="O379" s="20"/>
      <c r="P379" s="12"/>
      <c r="Q379" s="12"/>
      <c r="R379" s="12"/>
      <c r="S379" s="12"/>
      <c r="T379" s="12"/>
      <c r="U379" s="12"/>
      <c r="V379" s="12"/>
      <c r="W379" s="12"/>
      <c r="X379" s="12"/>
      <c r="Y379" s="12"/>
      <c r="Z379" s="12"/>
      <c r="AA379" s="12"/>
      <c r="AB379" s="12"/>
      <c r="AC379" s="12"/>
      <c r="AD379" s="12"/>
      <c r="AE379" s="12"/>
      <c r="AF379" s="12"/>
      <c r="AG379" s="12"/>
      <c r="AH379" s="12"/>
      <c r="AI379" s="12"/>
      <c r="AJ379" s="12"/>
      <c r="AK379" s="12"/>
      <c r="AL379" s="12"/>
      <c r="AM379" s="12"/>
      <c r="AN379" s="12"/>
      <c r="AO379" s="12"/>
      <c r="AP379" s="12"/>
      <c r="AQ379" s="12"/>
      <c r="AR379" s="12"/>
      <c r="AS379" s="12"/>
      <c r="AT379" s="12"/>
      <c r="AU379" s="12"/>
      <c r="AV379" s="12"/>
      <c r="AW379" s="12"/>
      <c r="AX379" s="12"/>
      <c r="AY379" s="12"/>
      <c r="AZ379" s="12"/>
      <c r="BA379" s="12"/>
      <c r="BB379" s="12"/>
      <c r="BC379" s="12"/>
      <c r="BD379" s="12"/>
      <c r="BE379" s="12"/>
      <c r="BF379" s="12"/>
      <c r="BG379" s="12"/>
      <c r="BH379" s="12"/>
      <c r="BI379" s="12"/>
      <c r="BJ379" s="12"/>
      <c r="BK379" s="12"/>
      <c r="BL379" s="12"/>
      <c r="BM379" s="12"/>
      <c r="BN379" s="12"/>
      <c r="BO379" s="12"/>
      <c r="BP379" s="12"/>
      <c r="BQ379" s="12"/>
      <c r="BR379" s="12"/>
      <c r="BS379" s="12"/>
      <c r="BT379" s="12"/>
      <c r="BU379" s="12"/>
      <c r="BV379" s="12"/>
      <c r="BW379" s="12"/>
      <c r="BX379" s="12"/>
      <c r="BY379" s="12"/>
      <c r="BZ379" s="12"/>
      <c r="CA379" s="12"/>
      <c r="CB379" s="12"/>
      <c r="CC379" s="12"/>
    </row>
    <row r="380" spans="1:81" ht="15.75" x14ac:dyDescent="0.25">
      <c r="A380" s="20"/>
      <c r="B380" s="29"/>
      <c r="C380" s="29"/>
      <c r="D380" s="29"/>
      <c r="E380" s="29"/>
      <c r="F380" s="26"/>
      <c r="G380" s="13"/>
      <c r="H380" s="20"/>
      <c r="I380" s="22"/>
      <c r="J380" s="22"/>
      <c r="K380" s="22"/>
      <c r="L380" s="22"/>
      <c r="M380" s="24"/>
      <c r="N380" s="22"/>
      <c r="O380" s="20"/>
      <c r="P380" s="12"/>
      <c r="Q380" s="12"/>
      <c r="R380" s="12"/>
      <c r="S380" s="12"/>
      <c r="T380" s="12"/>
      <c r="U380" s="12"/>
      <c r="V380" s="12"/>
      <c r="W380" s="12"/>
      <c r="X380" s="12"/>
      <c r="Y380" s="12"/>
      <c r="Z380" s="12"/>
      <c r="AA380" s="12"/>
      <c r="AB380" s="12"/>
      <c r="AC380" s="12"/>
      <c r="AD380" s="12"/>
      <c r="AE380" s="12"/>
      <c r="AF380" s="12"/>
      <c r="AG380" s="12"/>
      <c r="AH380" s="12"/>
      <c r="AI380" s="12"/>
      <c r="AJ380" s="12"/>
      <c r="AK380" s="12"/>
      <c r="AL380" s="12"/>
      <c r="AM380" s="12"/>
      <c r="AN380" s="12"/>
      <c r="AO380" s="12"/>
      <c r="AP380" s="12"/>
      <c r="AQ380" s="12"/>
      <c r="AR380" s="12"/>
      <c r="AS380" s="12"/>
      <c r="AT380" s="12"/>
      <c r="AU380" s="12"/>
      <c r="AV380" s="12"/>
      <c r="AW380" s="12"/>
      <c r="AX380" s="12"/>
      <c r="AY380" s="12"/>
      <c r="AZ380" s="12"/>
      <c r="BA380" s="12"/>
      <c r="BB380" s="12"/>
      <c r="BC380" s="12"/>
      <c r="BD380" s="12"/>
      <c r="BE380" s="12"/>
      <c r="BF380" s="12"/>
      <c r="BG380" s="12"/>
      <c r="BH380" s="12"/>
      <c r="BI380" s="12"/>
      <c r="BJ380" s="12"/>
      <c r="BK380" s="12"/>
      <c r="BL380" s="12"/>
      <c r="BM380" s="12"/>
      <c r="BN380" s="12"/>
      <c r="BO380" s="12"/>
      <c r="BP380" s="12"/>
      <c r="BQ380" s="12"/>
      <c r="BR380" s="12"/>
      <c r="BS380" s="12"/>
      <c r="BT380" s="12"/>
      <c r="BU380" s="12"/>
      <c r="BV380" s="12"/>
      <c r="BW380" s="12"/>
      <c r="BX380" s="12"/>
      <c r="BY380" s="12"/>
      <c r="BZ380" s="12"/>
      <c r="CA380" s="12"/>
      <c r="CB380" s="12"/>
      <c r="CC380" s="12"/>
    </row>
    <row r="381" spans="1:81" ht="15.75" x14ac:dyDescent="0.25">
      <c r="A381" s="20"/>
      <c r="B381" s="29"/>
      <c r="C381" s="29"/>
      <c r="D381" s="29"/>
      <c r="E381" s="29"/>
      <c r="F381" s="26"/>
      <c r="G381" s="13"/>
      <c r="H381" s="20"/>
      <c r="I381" s="22"/>
      <c r="J381" s="22"/>
      <c r="K381" s="22"/>
      <c r="L381" s="22"/>
      <c r="M381" s="24"/>
      <c r="N381" s="22"/>
      <c r="O381" s="20"/>
      <c r="P381" s="12"/>
      <c r="Q381" s="12"/>
      <c r="R381" s="12"/>
      <c r="S381" s="12"/>
      <c r="T381" s="12"/>
      <c r="U381" s="12"/>
      <c r="V381" s="12"/>
      <c r="W381" s="12"/>
      <c r="X381" s="12"/>
      <c r="Y381" s="12"/>
      <c r="Z381" s="12"/>
      <c r="AA381" s="12"/>
      <c r="AB381" s="12"/>
      <c r="AC381" s="12"/>
      <c r="AD381" s="12"/>
      <c r="AE381" s="12"/>
      <c r="AF381" s="12"/>
      <c r="AG381" s="12"/>
      <c r="AH381" s="12"/>
      <c r="AI381" s="12"/>
      <c r="AJ381" s="12"/>
      <c r="AK381" s="12"/>
      <c r="AL381" s="12"/>
      <c r="AM381" s="12"/>
      <c r="AN381" s="12"/>
      <c r="AO381" s="12"/>
      <c r="AP381" s="12"/>
      <c r="AQ381" s="12"/>
      <c r="AR381" s="12"/>
      <c r="AS381" s="12"/>
      <c r="AT381" s="12"/>
      <c r="AU381" s="12"/>
      <c r="AV381" s="12"/>
      <c r="AW381" s="12"/>
      <c r="AX381" s="12"/>
      <c r="AY381" s="12"/>
      <c r="AZ381" s="12"/>
      <c r="BA381" s="12"/>
      <c r="BB381" s="12"/>
      <c r="BC381" s="12"/>
      <c r="BD381" s="12"/>
      <c r="BE381" s="12"/>
      <c r="BF381" s="12"/>
      <c r="BG381" s="12"/>
      <c r="BH381" s="12"/>
      <c r="BI381" s="12"/>
      <c r="BJ381" s="12"/>
      <c r="BK381" s="12"/>
      <c r="BL381" s="12"/>
      <c r="BM381" s="12"/>
      <c r="BN381" s="12"/>
      <c r="BO381" s="12"/>
      <c r="BP381" s="12"/>
      <c r="BQ381" s="12"/>
      <c r="BR381" s="12"/>
      <c r="BS381" s="12"/>
      <c r="BT381" s="12"/>
      <c r="BU381" s="12"/>
      <c r="BV381" s="12"/>
      <c r="BW381" s="12"/>
      <c r="BX381" s="12"/>
      <c r="BY381" s="12"/>
      <c r="BZ381" s="12"/>
      <c r="CA381" s="12"/>
      <c r="CB381" s="12"/>
      <c r="CC381" s="12"/>
    </row>
    <row r="382" spans="1:81" ht="15.75" x14ac:dyDescent="0.25">
      <c r="A382" s="20"/>
      <c r="B382" s="29"/>
      <c r="C382" s="29"/>
      <c r="D382" s="29"/>
      <c r="E382" s="29"/>
      <c r="F382" s="26"/>
      <c r="G382" s="13"/>
      <c r="H382" s="20"/>
      <c r="I382" s="22"/>
      <c r="J382" s="22"/>
      <c r="K382" s="22"/>
      <c r="L382" s="22"/>
      <c r="M382" s="24"/>
      <c r="N382" s="22"/>
      <c r="O382" s="20"/>
      <c r="P382" s="12"/>
      <c r="Q382" s="12"/>
      <c r="R382" s="12"/>
      <c r="S382" s="12"/>
      <c r="T382" s="12"/>
      <c r="U382" s="12"/>
      <c r="V382" s="12"/>
      <c r="W382" s="12"/>
      <c r="X382" s="12"/>
      <c r="Y382" s="12"/>
      <c r="Z382" s="12"/>
      <c r="AA382" s="12"/>
      <c r="AB382" s="12"/>
      <c r="AC382" s="12"/>
      <c r="AD382" s="12"/>
      <c r="AE382" s="12"/>
      <c r="AF382" s="12"/>
      <c r="AG382" s="12"/>
      <c r="AH382" s="12"/>
      <c r="AI382" s="12"/>
      <c r="AJ382" s="12"/>
      <c r="AK382" s="12"/>
      <c r="AL382" s="12"/>
      <c r="AM382" s="12"/>
      <c r="AN382" s="12"/>
      <c r="AO382" s="12"/>
      <c r="AP382" s="12"/>
      <c r="AQ382" s="12"/>
      <c r="AR382" s="12"/>
      <c r="AS382" s="12"/>
      <c r="AT382" s="12"/>
      <c r="AU382" s="12"/>
      <c r="AV382" s="12"/>
      <c r="AW382" s="12"/>
      <c r="AX382" s="12"/>
      <c r="AY382" s="12"/>
      <c r="AZ382" s="12"/>
      <c r="BA382" s="12"/>
      <c r="BB382" s="12"/>
      <c r="BC382" s="12"/>
      <c r="BD382" s="12"/>
      <c r="BE382" s="12"/>
      <c r="BF382" s="12"/>
      <c r="BG382" s="12"/>
      <c r="BH382" s="12"/>
      <c r="BI382" s="12"/>
      <c r="BJ382" s="12"/>
      <c r="BK382" s="12"/>
      <c r="BL382" s="12"/>
      <c r="BM382" s="12"/>
      <c r="BN382" s="12"/>
      <c r="BO382" s="12"/>
      <c r="BP382" s="12"/>
      <c r="BQ382" s="12"/>
      <c r="BR382" s="12"/>
      <c r="BS382" s="12"/>
      <c r="BT382" s="12"/>
      <c r="BU382" s="12"/>
      <c r="BV382" s="12"/>
      <c r="BW382" s="12"/>
      <c r="BX382" s="12"/>
      <c r="BY382" s="12"/>
      <c r="BZ382" s="12"/>
      <c r="CA382" s="12"/>
      <c r="CB382" s="12"/>
      <c r="CC382" s="12"/>
    </row>
    <row r="383" spans="1:81" ht="15.75" x14ac:dyDescent="0.25">
      <c r="A383" s="20"/>
      <c r="B383" s="29"/>
      <c r="C383" s="29"/>
      <c r="D383" s="29"/>
      <c r="E383" s="29"/>
      <c r="F383" s="26"/>
      <c r="G383" s="13"/>
      <c r="H383" s="20"/>
      <c r="I383" s="22"/>
      <c r="J383" s="22"/>
      <c r="K383" s="22"/>
      <c r="L383" s="22"/>
      <c r="M383" s="24"/>
      <c r="N383" s="22"/>
      <c r="O383" s="20"/>
      <c r="P383" s="12"/>
      <c r="Q383" s="12"/>
      <c r="R383" s="12"/>
      <c r="S383" s="12"/>
      <c r="T383" s="12"/>
      <c r="U383" s="12"/>
      <c r="V383" s="12"/>
      <c r="W383" s="12"/>
      <c r="X383" s="12"/>
      <c r="Y383" s="12"/>
      <c r="Z383" s="12"/>
      <c r="AA383" s="12"/>
      <c r="AB383" s="12"/>
      <c r="AC383" s="12"/>
      <c r="AD383" s="12"/>
      <c r="AE383" s="12"/>
      <c r="AF383" s="12"/>
      <c r="AG383" s="12"/>
      <c r="AH383" s="12"/>
      <c r="AI383" s="12"/>
      <c r="AJ383" s="12"/>
      <c r="AK383" s="12"/>
      <c r="AL383" s="12"/>
      <c r="AM383" s="12"/>
      <c r="AN383" s="12"/>
      <c r="AO383" s="12"/>
      <c r="AP383" s="12"/>
      <c r="AQ383" s="12"/>
      <c r="AR383" s="12"/>
      <c r="AS383" s="12"/>
      <c r="AT383" s="12"/>
      <c r="AU383" s="12"/>
      <c r="AV383" s="12"/>
      <c r="AW383" s="12"/>
      <c r="AX383" s="12"/>
      <c r="AY383" s="12"/>
      <c r="AZ383" s="12"/>
      <c r="BA383" s="12"/>
      <c r="BB383" s="12"/>
      <c r="BC383" s="12"/>
      <c r="BD383" s="12"/>
      <c r="BE383" s="12"/>
      <c r="BF383" s="12"/>
      <c r="BG383" s="12"/>
      <c r="BH383" s="12"/>
      <c r="BI383" s="12"/>
      <c r="BJ383" s="12"/>
      <c r="BK383" s="12"/>
      <c r="BL383" s="12"/>
      <c r="BM383" s="12"/>
      <c r="BN383" s="12"/>
      <c r="BO383" s="12"/>
      <c r="BP383" s="12"/>
      <c r="BQ383" s="12"/>
      <c r="BR383" s="12"/>
      <c r="BS383" s="12"/>
      <c r="BT383" s="12"/>
      <c r="BU383" s="12"/>
      <c r="BV383" s="12"/>
      <c r="BW383" s="12"/>
      <c r="BX383" s="12"/>
      <c r="BY383" s="12"/>
      <c r="BZ383" s="12"/>
      <c r="CA383" s="12"/>
      <c r="CB383" s="12"/>
      <c r="CC383" s="12"/>
    </row>
    <row r="384" spans="1:81" ht="15.75" x14ac:dyDescent="0.25">
      <c r="A384" s="20"/>
      <c r="B384" s="29"/>
      <c r="C384" s="29"/>
      <c r="D384" s="29"/>
      <c r="E384" s="29"/>
      <c r="F384" s="26"/>
      <c r="G384" s="13"/>
      <c r="H384" s="20"/>
      <c r="I384" s="22"/>
      <c r="J384" s="22"/>
      <c r="K384" s="22"/>
      <c r="L384" s="22"/>
      <c r="M384" s="24"/>
      <c r="N384" s="22"/>
      <c r="O384" s="20"/>
      <c r="P384" s="12"/>
      <c r="Q384" s="12"/>
      <c r="R384" s="12"/>
      <c r="S384" s="12"/>
      <c r="T384" s="12"/>
      <c r="U384" s="12"/>
      <c r="V384" s="12"/>
      <c r="W384" s="12"/>
      <c r="X384" s="12"/>
      <c r="Y384" s="12"/>
      <c r="Z384" s="12"/>
      <c r="AA384" s="12"/>
      <c r="AB384" s="12"/>
      <c r="AC384" s="12"/>
      <c r="AD384" s="12"/>
      <c r="AE384" s="12"/>
      <c r="AF384" s="12"/>
      <c r="AG384" s="12"/>
      <c r="AH384" s="12"/>
      <c r="AI384" s="12"/>
      <c r="AJ384" s="12"/>
      <c r="AK384" s="12"/>
      <c r="AL384" s="12"/>
      <c r="AM384" s="12"/>
      <c r="AN384" s="12"/>
      <c r="AO384" s="12"/>
      <c r="AP384" s="12"/>
      <c r="AQ384" s="12"/>
      <c r="AR384" s="12"/>
      <c r="AS384" s="12"/>
      <c r="AT384" s="12"/>
      <c r="AU384" s="12"/>
      <c r="AV384" s="12"/>
      <c r="AW384" s="12"/>
      <c r="AX384" s="12"/>
      <c r="AY384" s="12"/>
      <c r="AZ384" s="12"/>
      <c r="BA384" s="12"/>
      <c r="BB384" s="12"/>
      <c r="BC384" s="12"/>
      <c r="BD384" s="12"/>
      <c r="BE384" s="12"/>
      <c r="BF384" s="12"/>
      <c r="BG384" s="12"/>
      <c r="BH384" s="12"/>
      <c r="BI384" s="12"/>
      <c r="BJ384" s="12"/>
      <c r="BK384" s="12"/>
      <c r="BL384" s="12"/>
      <c r="BM384" s="12"/>
      <c r="BN384" s="12"/>
      <c r="BO384" s="12"/>
      <c r="BP384" s="12"/>
      <c r="BQ384" s="12"/>
      <c r="BR384" s="12"/>
      <c r="BS384" s="12"/>
      <c r="BT384" s="12"/>
      <c r="BU384" s="12"/>
      <c r="BV384" s="12"/>
      <c r="BW384" s="12"/>
      <c r="BX384" s="12"/>
      <c r="BY384" s="12"/>
      <c r="BZ384" s="12"/>
      <c r="CA384" s="12"/>
      <c r="CB384" s="12"/>
      <c r="CC384" s="12"/>
    </row>
    <row r="385" spans="1:81" ht="15.75" x14ac:dyDescent="0.25">
      <c r="A385" s="20"/>
      <c r="B385" s="29"/>
      <c r="C385" s="29"/>
      <c r="D385" s="29"/>
      <c r="E385" s="29"/>
      <c r="F385" s="26"/>
      <c r="G385" s="13"/>
      <c r="H385" s="20"/>
      <c r="I385" s="22"/>
      <c r="J385" s="22"/>
      <c r="K385" s="22"/>
      <c r="L385" s="22"/>
      <c r="M385" s="24"/>
      <c r="N385" s="22"/>
      <c r="O385" s="20"/>
      <c r="P385" s="12"/>
      <c r="Q385" s="12"/>
      <c r="R385" s="12"/>
      <c r="S385" s="12"/>
      <c r="T385" s="12"/>
      <c r="U385" s="12"/>
      <c r="V385" s="12"/>
      <c r="W385" s="12"/>
      <c r="X385" s="12"/>
      <c r="Y385" s="12"/>
      <c r="Z385" s="12"/>
      <c r="AA385" s="12"/>
      <c r="AB385" s="12"/>
      <c r="AC385" s="12"/>
      <c r="AD385" s="12"/>
      <c r="AE385" s="12"/>
      <c r="AF385" s="12"/>
      <c r="AG385" s="12"/>
      <c r="AH385" s="12"/>
      <c r="AI385" s="12"/>
      <c r="AJ385" s="12"/>
      <c r="AK385" s="12"/>
      <c r="AL385" s="12"/>
      <c r="AM385" s="12"/>
      <c r="AN385" s="12"/>
      <c r="AO385" s="12"/>
      <c r="AP385" s="12"/>
      <c r="AQ385" s="12"/>
      <c r="AR385" s="12"/>
      <c r="AS385" s="12"/>
      <c r="AT385" s="12"/>
      <c r="AU385" s="12"/>
      <c r="AV385" s="12"/>
      <c r="AW385" s="12"/>
      <c r="AX385" s="12"/>
      <c r="AY385" s="12"/>
      <c r="AZ385" s="12"/>
      <c r="BA385" s="12"/>
      <c r="BB385" s="12"/>
      <c r="BC385" s="12"/>
      <c r="BD385" s="12"/>
      <c r="BE385" s="12"/>
      <c r="BF385" s="12"/>
      <c r="BG385" s="12"/>
      <c r="BH385" s="12"/>
      <c r="BI385" s="12"/>
      <c r="BJ385" s="12"/>
      <c r="BK385" s="12"/>
      <c r="BL385" s="12"/>
      <c r="BM385" s="12"/>
      <c r="BN385" s="12"/>
      <c r="BO385" s="12"/>
      <c r="BP385" s="12"/>
      <c r="BQ385" s="12"/>
      <c r="BR385" s="12"/>
      <c r="BS385" s="12"/>
      <c r="BT385" s="12"/>
      <c r="BU385" s="12"/>
      <c r="BV385" s="12"/>
      <c r="BW385" s="12"/>
      <c r="BX385" s="12"/>
      <c r="BY385" s="12"/>
      <c r="BZ385" s="12"/>
      <c r="CA385" s="12"/>
      <c r="CB385" s="12"/>
      <c r="CC385" s="12"/>
    </row>
    <row r="386" spans="1:81" ht="15.75" x14ac:dyDescent="0.25">
      <c r="A386" s="20"/>
      <c r="B386" s="29"/>
      <c r="C386" s="29"/>
      <c r="D386" s="29"/>
      <c r="E386" s="29"/>
      <c r="F386" s="26"/>
      <c r="G386" s="13"/>
      <c r="H386" s="20"/>
      <c r="I386" s="22"/>
      <c r="J386" s="22"/>
      <c r="K386" s="22"/>
      <c r="L386" s="22"/>
      <c r="M386" s="24"/>
      <c r="N386" s="22"/>
      <c r="O386" s="20"/>
      <c r="P386" s="12"/>
      <c r="Q386" s="12"/>
      <c r="R386" s="12"/>
      <c r="S386" s="12"/>
      <c r="T386" s="12"/>
      <c r="U386" s="12"/>
      <c r="V386" s="12"/>
      <c r="W386" s="12"/>
      <c r="X386" s="12"/>
      <c r="Y386" s="12"/>
      <c r="Z386" s="12"/>
      <c r="AA386" s="12"/>
      <c r="AB386" s="12"/>
      <c r="AC386" s="12"/>
      <c r="AD386" s="12"/>
      <c r="AE386" s="12"/>
      <c r="AF386" s="12"/>
      <c r="AG386" s="12"/>
      <c r="AH386" s="12"/>
      <c r="AI386" s="12"/>
      <c r="AJ386" s="12"/>
      <c r="AK386" s="12"/>
      <c r="AL386" s="12"/>
      <c r="AM386" s="12"/>
      <c r="AN386" s="12"/>
      <c r="AO386" s="12"/>
      <c r="AP386" s="12"/>
      <c r="AQ386" s="12"/>
      <c r="AR386" s="12"/>
      <c r="AS386" s="12"/>
      <c r="AT386" s="12"/>
      <c r="AU386" s="12"/>
      <c r="AV386" s="12"/>
      <c r="AW386" s="12"/>
      <c r="AX386" s="12"/>
      <c r="AY386" s="12"/>
      <c r="AZ386" s="12"/>
      <c r="BA386" s="12"/>
      <c r="BB386" s="12"/>
      <c r="BC386" s="12"/>
      <c r="BD386" s="12"/>
      <c r="BE386" s="12"/>
      <c r="BF386" s="12"/>
      <c r="BG386" s="12"/>
      <c r="BH386" s="12"/>
      <c r="BI386" s="12"/>
      <c r="BJ386" s="12"/>
      <c r="BK386" s="12"/>
      <c r="BL386" s="12"/>
      <c r="BM386" s="12"/>
      <c r="BN386" s="12"/>
      <c r="BO386" s="12"/>
      <c r="BP386" s="12"/>
      <c r="BQ386" s="12"/>
      <c r="BR386" s="12"/>
      <c r="BS386" s="12"/>
      <c r="BT386" s="12"/>
      <c r="BU386" s="12"/>
      <c r="BV386" s="12"/>
      <c r="BW386" s="12"/>
      <c r="BX386" s="12"/>
      <c r="BY386" s="12"/>
      <c r="BZ386" s="12"/>
      <c r="CA386" s="12"/>
      <c r="CB386" s="12"/>
      <c r="CC386" s="12"/>
    </row>
    <row r="387" spans="1:81" ht="15.75" x14ac:dyDescent="0.25">
      <c r="A387" s="20"/>
      <c r="B387" s="29"/>
      <c r="C387" s="29"/>
      <c r="D387" s="29"/>
      <c r="E387" s="29"/>
      <c r="F387" s="26"/>
      <c r="G387" s="13"/>
      <c r="H387" s="20"/>
      <c r="I387" s="22"/>
      <c r="J387" s="22"/>
      <c r="K387" s="22"/>
      <c r="L387" s="22"/>
      <c r="M387" s="24"/>
      <c r="N387" s="22"/>
      <c r="O387" s="20"/>
      <c r="P387" s="12"/>
      <c r="Q387" s="12"/>
      <c r="R387" s="12"/>
      <c r="S387" s="12"/>
      <c r="T387" s="12"/>
      <c r="U387" s="12"/>
      <c r="V387" s="12"/>
      <c r="W387" s="12"/>
      <c r="X387" s="12"/>
      <c r="Y387" s="12"/>
      <c r="Z387" s="12"/>
      <c r="AA387" s="12"/>
      <c r="AB387" s="12"/>
      <c r="AC387" s="12"/>
      <c r="AD387" s="12"/>
      <c r="AE387" s="12"/>
      <c r="AF387" s="12"/>
      <c r="AG387" s="12"/>
      <c r="AH387" s="12"/>
      <c r="AI387" s="12"/>
      <c r="AJ387" s="12"/>
      <c r="AK387" s="12"/>
      <c r="AL387" s="12"/>
      <c r="AM387" s="12"/>
      <c r="AN387" s="12"/>
      <c r="AO387" s="12"/>
      <c r="AP387" s="12"/>
      <c r="AQ387" s="12"/>
      <c r="AR387" s="12"/>
      <c r="AS387" s="12"/>
      <c r="AT387" s="12"/>
      <c r="AU387" s="12"/>
      <c r="AV387" s="12"/>
      <c r="AW387" s="12"/>
      <c r="AX387" s="12"/>
      <c r="AY387" s="12"/>
      <c r="AZ387" s="12"/>
      <c r="BA387" s="12"/>
      <c r="BB387" s="12"/>
      <c r="BC387" s="12"/>
      <c r="BD387" s="12"/>
      <c r="BE387" s="12"/>
      <c r="BF387" s="12"/>
      <c r="BG387" s="12"/>
      <c r="BH387" s="12"/>
      <c r="BI387" s="12"/>
      <c r="BJ387" s="12"/>
      <c r="BK387" s="12"/>
      <c r="BL387" s="12"/>
      <c r="BM387" s="12"/>
      <c r="BN387" s="12"/>
      <c r="BO387" s="12"/>
      <c r="BP387" s="12"/>
      <c r="BQ387" s="12"/>
      <c r="BR387" s="12"/>
      <c r="BS387" s="12"/>
      <c r="BT387" s="12"/>
      <c r="BU387" s="12"/>
      <c r="BV387" s="12"/>
      <c r="BW387" s="12"/>
      <c r="BX387" s="12"/>
      <c r="BY387" s="12"/>
      <c r="BZ387" s="12"/>
      <c r="CA387" s="12"/>
      <c r="CB387" s="12"/>
      <c r="CC387" s="12"/>
    </row>
    <row r="388" spans="1:81" ht="15.75" x14ac:dyDescent="0.25">
      <c r="A388" s="20"/>
      <c r="B388" s="29"/>
      <c r="C388" s="29"/>
      <c r="D388" s="29"/>
      <c r="E388" s="29"/>
      <c r="F388" s="26"/>
      <c r="G388" s="13"/>
      <c r="H388" s="20"/>
      <c r="I388" s="22"/>
      <c r="J388" s="22"/>
      <c r="K388" s="22"/>
      <c r="L388" s="22"/>
      <c r="M388" s="24"/>
      <c r="N388" s="22"/>
      <c r="O388" s="20"/>
      <c r="P388" s="12"/>
      <c r="Q388" s="12"/>
      <c r="R388" s="12"/>
      <c r="S388" s="12"/>
      <c r="T388" s="12"/>
      <c r="U388" s="12"/>
      <c r="V388" s="12"/>
      <c r="W388" s="12"/>
      <c r="X388" s="12"/>
      <c r="Y388" s="12"/>
      <c r="Z388" s="12"/>
      <c r="AA388" s="12"/>
      <c r="AB388" s="12"/>
      <c r="AC388" s="12"/>
      <c r="AD388" s="12"/>
      <c r="AE388" s="12"/>
      <c r="AF388" s="12"/>
      <c r="AG388" s="12"/>
      <c r="AH388" s="12"/>
      <c r="AI388" s="12"/>
      <c r="AJ388" s="12"/>
      <c r="AK388" s="12"/>
      <c r="AL388" s="12"/>
      <c r="AM388" s="12"/>
      <c r="AN388" s="12"/>
      <c r="AO388" s="12"/>
      <c r="AP388" s="12"/>
      <c r="AQ388" s="12"/>
      <c r="AR388" s="12"/>
      <c r="AS388" s="12"/>
      <c r="AT388" s="12"/>
      <c r="AU388" s="12"/>
      <c r="AV388" s="12"/>
      <c r="AW388" s="12"/>
      <c r="AX388" s="12"/>
      <c r="AY388" s="12"/>
      <c r="AZ388" s="12"/>
      <c r="BA388" s="12"/>
      <c r="BB388" s="12"/>
      <c r="BC388" s="12"/>
      <c r="BD388" s="12"/>
      <c r="BE388" s="12"/>
      <c r="BF388" s="12"/>
      <c r="BG388" s="12"/>
      <c r="BH388" s="12"/>
      <c r="BI388" s="12"/>
      <c r="BJ388" s="12"/>
      <c r="BK388" s="12"/>
      <c r="BL388" s="12"/>
      <c r="BM388" s="12"/>
      <c r="BN388" s="12"/>
      <c r="BO388" s="12"/>
      <c r="BP388" s="12"/>
      <c r="BQ388" s="12"/>
      <c r="BR388" s="12"/>
      <c r="BS388" s="12"/>
      <c r="BT388" s="12"/>
      <c r="BU388" s="12"/>
      <c r="BV388" s="12"/>
      <c r="BW388" s="12"/>
      <c r="BX388" s="12"/>
      <c r="BY388" s="12"/>
      <c r="BZ388" s="12"/>
      <c r="CA388" s="12"/>
      <c r="CB388" s="12"/>
      <c r="CC388" s="12"/>
    </row>
    <row r="389" spans="1:81" ht="15.75" x14ac:dyDescent="0.25">
      <c r="A389" s="20"/>
      <c r="B389" s="29"/>
      <c r="C389" s="29"/>
      <c r="D389" s="29"/>
      <c r="E389" s="29"/>
      <c r="F389" s="26"/>
      <c r="G389" s="13"/>
      <c r="H389" s="20"/>
      <c r="I389" s="22"/>
      <c r="J389" s="22"/>
      <c r="K389" s="22"/>
      <c r="L389" s="22"/>
      <c r="M389" s="24"/>
      <c r="N389" s="22"/>
      <c r="O389" s="20"/>
      <c r="P389" s="12"/>
      <c r="Q389" s="12"/>
      <c r="R389" s="12"/>
      <c r="S389" s="12"/>
      <c r="T389" s="12"/>
      <c r="U389" s="12"/>
      <c r="V389" s="12"/>
      <c r="W389" s="12"/>
      <c r="X389" s="12"/>
      <c r="Y389" s="12"/>
      <c r="Z389" s="12"/>
      <c r="AA389" s="12"/>
      <c r="AB389" s="12"/>
      <c r="AC389" s="12"/>
      <c r="AD389" s="12"/>
      <c r="AE389" s="12"/>
      <c r="AF389" s="12"/>
      <c r="AG389" s="12"/>
      <c r="AH389" s="12"/>
      <c r="AI389" s="12"/>
      <c r="AJ389" s="12"/>
      <c r="AK389" s="12"/>
      <c r="AL389" s="12"/>
      <c r="AM389" s="12"/>
      <c r="AN389" s="12"/>
      <c r="AO389" s="12"/>
      <c r="AP389" s="12"/>
      <c r="AQ389" s="12"/>
      <c r="AR389" s="12"/>
      <c r="AS389" s="12"/>
      <c r="AT389" s="12"/>
      <c r="AU389" s="12"/>
      <c r="AV389" s="12"/>
      <c r="AW389" s="12"/>
      <c r="AX389" s="12"/>
      <c r="AY389" s="12"/>
      <c r="AZ389" s="12"/>
      <c r="BA389" s="12"/>
      <c r="BB389" s="12"/>
      <c r="BC389" s="12"/>
      <c r="BD389" s="12"/>
      <c r="BE389" s="12"/>
      <c r="BF389" s="12"/>
      <c r="BG389" s="12"/>
      <c r="BH389" s="12"/>
      <c r="BI389" s="12"/>
      <c r="BJ389" s="12"/>
      <c r="BK389" s="12"/>
      <c r="BL389" s="12"/>
      <c r="BM389" s="12"/>
      <c r="BN389" s="12"/>
      <c r="BO389" s="12"/>
      <c r="BP389" s="12"/>
      <c r="BQ389" s="12"/>
      <c r="BR389" s="12"/>
      <c r="BS389" s="12"/>
      <c r="BT389" s="12"/>
      <c r="BU389" s="12"/>
      <c r="BV389" s="12"/>
      <c r="BW389" s="12"/>
      <c r="BX389" s="12"/>
      <c r="BY389" s="12"/>
      <c r="BZ389" s="12"/>
      <c r="CA389" s="12"/>
      <c r="CB389" s="12"/>
      <c r="CC389" s="12"/>
    </row>
    <row r="390" spans="1:81" ht="15.75" x14ac:dyDescent="0.25">
      <c r="A390" s="20"/>
      <c r="B390" s="29"/>
      <c r="C390" s="29"/>
      <c r="D390" s="29"/>
      <c r="E390" s="29"/>
      <c r="F390" s="26"/>
      <c r="G390" s="13"/>
      <c r="H390" s="20"/>
      <c r="I390" s="22"/>
      <c r="J390" s="22"/>
      <c r="K390" s="22"/>
      <c r="L390" s="22"/>
      <c r="M390" s="24"/>
      <c r="N390" s="22"/>
      <c r="O390" s="20"/>
      <c r="P390" s="12"/>
      <c r="Q390" s="12"/>
      <c r="R390" s="12"/>
      <c r="S390" s="12"/>
      <c r="T390" s="12"/>
      <c r="U390" s="12"/>
      <c r="V390" s="12"/>
      <c r="W390" s="12"/>
      <c r="X390" s="12"/>
      <c r="Y390" s="12"/>
      <c r="Z390" s="12"/>
      <c r="AA390" s="12"/>
      <c r="AB390" s="12"/>
      <c r="AC390" s="12"/>
      <c r="AD390" s="12"/>
      <c r="AE390" s="12"/>
      <c r="AF390" s="12"/>
      <c r="AG390" s="12"/>
      <c r="AH390" s="12"/>
      <c r="AI390" s="12"/>
      <c r="AJ390" s="12"/>
      <c r="AK390" s="12"/>
      <c r="AL390" s="12"/>
      <c r="AM390" s="12"/>
      <c r="AN390" s="12"/>
      <c r="AO390" s="12"/>
      <c r="AP390" s="12"/>
      <c r="AQ390" s="12"/>
      <c r="AR390" s="12"/>
      <c r="AS390" s="12"/>
      <c r="AT390" s="12"/>
      <c r="AU390" s="12"/>
      <c r="AV390" s="12"/>
      <c r="AW390" s="12"/>
      <c r="AX390" s="12"/>
      <c r="AY390" s="12"/>
      <c r="AZ390" s="12"/>
      <c r="BA390" s="12"/>
      <c r="BB390" s="12"/>
      <c r="BC390" s="12"/>
      <c r="BD390" s="12"/>
      <c r="BE390" s="12"/>
      <c r="BF390" s="12"/>
      <c r="BG390" s="12"/>
      <c r="BH390" s="12"/>
      <c r="BI390" s="12"/>
      <c r="BJ390" s="12"/>
      <c r="BK390" s="12"/>
      <c r="BL390" s="12"/>
      <c r="BM390" s="12"/>
      <c r="BN390" s="12"/>
      <c r="BO390" s="12"/>
      <c r="BP390" s="12"/>
      <c r="BQ390" s="12"/>
      <c r="BR390" s="12"/>
      <c r="BS390" s="12"/>
      <c r="BT390" s="12"/>
      <c r="BU390" s="12"/>
      <c r="BV390" s="12"/>
      <c r="BW390" s="12"/>
      <c r="BX390" s="12"/>
      <c r="BY390" s="12"/>
      <c r="BZ390" s="12"/>
      <c r="CA390" s="12"/>
      <c r="CB390" s="12"/>
      <c r="CC390" s="12"/>
    </row>
    <row r="391" spans="1:81" ht="15.75" x14ac:dyDescent="0.25">
      <c r="A391" s="20"/>
      <c r="B391" s="29"/>
      <c r="C391" s="29"/>
      <c r="D391" s="29"/>
      <c r="E391" s="29"/>
      <c r="F391" s="26"/>
      <c r="G391" s="13"/>
      <c r="H391" s="20"/>
      <c r="I391" s="22"/>
      <c r="J391" s="22"/>
      <c r="K391" s="22"/>
      <c r="L391" s="22"/>
      <c r="M391" s="24"/>
      <c r="N391" s="22"/>
      <c r="O391" s="20"/>
      <c r="P391" s="12"/>
      <c r="Q391" s="12"/>
      <c r="R391" s="12"/>
      <c r="S391" s="12"/>
      <c r="T391" s="12"/>
      <c r="U391" s="12"/>
      <c r="V391" s="12"/>
      <c r="W391" s="12"/>
      <c r="X391" s="12"/>
      <c r="Y391" s="12"/>
      <c r="Z391" s="12"/>
      <c r="AA391" s="12"/>
      <c r="AB391" s="12"/>
      <c r="AC391" s="12"/>
      <c r="AD391" s="12"/>
      <c r="AE391" s="12"/>
      <c r="AF391" s="12"/>
      <c r="AG391" s="12"/>
      <c r="AH391" s="12"/>
      <c r="AI391" s="12"/>
      <c r="AJ391" s="12"/>
      <c r="AK391" s="12"/>
      <c r="AL391" s="12"/>
      <c r="AM391" s="12"/>
      <c r="AN391" s="12"/>
      <c r="AO391" s="12"/>
      <c r="AP391" s="12"/>
      <c r="AQ391" s="12"/>
      <c r="AR391" s="12"/>
      <c r="AS391" s="12"/>
      <c r="AT391" s="12"/>
      <c r="AU391" s="12"/>
      <c r="AV391" s="12"/>
      <c r="AW391" s="12"/>
      <c r="AX391" s="12"/>
      <c r="AY391" s="12"/>
      <c r="AZ391" s="12"/>
      <c r="BA391" s="12"/>
      <c r="BB391" s="12"/>
      <c r="BC391" s="12"/>
      <c r="BD391" s="12"/>
      <c r="BE391" s="12"/>
      <c r="BF391" s="12"/>
      <c r="BG391" s="12"/>
      <c r="BH391" s="12"/>
      <c r="BI391" s="12"/>
      <c r="BJ391" s="12"/>
      <c r="BK391" s="12"/>
      <c r="BL391" s="12"/>
      <c r="BM391" s="12"/>
      <c r="BN391" s="12"/>
      <c r="BO391" s="12"/>
      <c r="BP391" s="12"/>
      <c r="BQ391" s="12"/>
      <c r="BR391" s="12"/>
      <c r="BS391" s="12"/>
      <c r="BT391" s="12"/>
      <c r="BU391" s="12"/>
      <c r="BV391" s="12"/>
      <c r="BW391" s="12"/>
      <c r="BX391" s="12"/>
      <c r="BY391" s="12"/>
      <c r="BZ391" s="12"/>
      <c r="CA391" s="12"/>
      <c r="CB391" s="12"/>
      <c r="CC391" s="12"/>
    </row>
    <row r="392" spans="1:81" ht="15.75" x14ac:dyDescent="0.25">
      <c r="A392" s="20"/>
      <c r="B392" s="29"/>
      <c r="C392" s="29"/>
      <c r="D392" s="29"/>
      <c r="E392" s="29"/>
      <c r="F392" s="26"/>
      <c r="G392" s="13"/>
      <c r="H392" s="20"/>
      <c r="I392" s="22"/>
      <c r="J392" s="22"/>
      <c r="K392" s="22"/>
      <c r="L392" s="22"/>
      <c r="M392" s="24"/>
      <c r="N392" s="22"/>
      <c r="O392" s="20"/>
      <c r="P392" s="12"/>
      <c r="Q392" s="12"/>
      <c r="R392" s="12"/>
      <c r="S392" s="12"/>
      <c r="T392" s="12"/>
      <c r="U392" s="12"/>
      <c r="V392" s="12"/>
      <c r="W392" s="12"/>
      <c r="X392" s="12"/>
      <c r="Y392" s="12"/>
      <c r="Z392" s="12"/>
      <c r="AA392" s="12"/>
      <c r="AB392" s="12"/>
      <c r="AC392" s="12"/>
      <c r="AD392" s="12"/>
      <c r="AE392" s="12"/>
      <c r="AF392" s="12"/>
      <c r="AG392" s="12"/>
      <c r="AH392" s="12"/>
      <c r="AI392" s="12"/>
      <c r="AJ392" s="12"/>
      <c r="AK392" s="12"/>
      <c r="AL392" s="12"/>
      <c r="AM392" s="12"/>
      <c r="AN392" s="12"/>
      <c r="AO392" s="12"/>
      <c r="AP392" s="12"/>
      <c r="AQ392" s="12"/>
      <c r="AR392" s="12"/>
      <c r="AS392" s="12"/>
      <c r="AT392" s="12"/>
      <c r="AU392" s="12"/>
      <c r="AV392" s="12"/>
      <c r="AW392" s="12"/>
      <c r="AX392" s="12"/>
      <c r="AY392" s="12"/>
      <c r="AZ392" s="12"/>
      <c r="BA392" s="12"/>
      <c r="BB392" s="12"/>
      <c r="BC392" s="12"/>
      <c r="BD392" s="12"/>
      <c r="BE392" s="12"/>
      <c r="BF392" s="12"/>
      <c r="BG392" s="12"/>
      <c r="BH392" s="12"/>
      <c r="BI392" s="12"/>
      <c r="BJ392" s="12"/>
      <c r="BK392" s="12"/>
      <c r="BL392" s="12"/>
      <c r="BM392" s="12"/>
      <c r="BN392" s="12"/>
      <c r="BO392" s="12"/>
      <c r="BP392" s="12"/>
      <c r="BQ392" s="12"/>
      <c r="BR392" s="12"/>
      <c r="BS392" s="12"/>
      <c r="BT392" s="12"/>
      <c r="BU392" s="12"/>
      <c r="BV392" s="12"/>
      <c r="BW392" s="12"/>
      <c r="BX392" s="12"/>
      <c r="BY392" s="12"/>
      <c r="BZ392" s="12"/>
      <c r="CA392" s="12"/>
      <c r="CB392" s="12"/>
      <c r="CC392" s="12"/>
    </row>
    <row r="393" spans="1:81" ht="15.75" x14ac:dyDescent="0.25">
      <c r="A393" s="20"/>
      <c r="B393" s="29"/>
      <c r="C393" s="29"/>
      <c r="D393" s="29"/>
      <c r="E393" s="29"/>
      <c r="F393" s="26"/>
      <c r="G393" s="13"/>
      <c r="H393" s="20"/>
      <c r="I393" s="22"/>
      <c r="J393" s="22"/>
      <c r="K393" s="22"/>
      <c r="L393" s="22"/>
      <c r="M393" s="24"/>
      <c r="N393" s="22"/>
      <c r="O393" s="20"/>
      <c r="P393" s="12"/>
      <c r="Q393" s="12"/>
      <c r="R393" s="12"/>
      <c r="S393" s="12"/>
      <c r="T393" s="12"/>
      <c r="U393" s="12"/>
      <c r="V393" s="12"/>
      <c r="W393" s="12"/>
      <c r="X393" s="12"/>
      <c r="Y393" s="12"/>
      <c r="Z393" s="12"/>
      <c r="AA393" s="12"/>
      <c r="AB393" s="12"/>
      <c r="AC393" s="12"/>
      <c r="AD393" s="12"/>
      <c r="AE393" s="12"/>
      <c r="AF393" s="12"/>
      <c r="AG393" s="12"/>
      <c r="AH393" s="12"/>
      <c r="AI393" s="12"/>
      <c r="AJ393" s="12"/>
      <c r="AK393" s="12"/>
      <c r="AL393" s="12"/>
      <c r="AM393" s="12"/>
      <c r="AN393" s="12"/>
      <c r="AO393" s="12"/>
      <c r="AP393" s="12"/>
      <c r="AQ393" s="12"/>
      <c r="AR393" s="12"/>
      <c r="AS393" s="12"/>
      <c r="AT393" s="12"/>
      <c r="AU393" s="12"/>
      <c r="AV393" s="12"/>
      <c r="AW393" s="12"/>
      <c r="AX393" s="12"/>
      <c r="AY393" s="12"/>
      <c r="AZ393" s="12"/>
      <c r="BA393" s="12"/>
      <c r="BB393" s="12"/>
      <c r="BC393" s="12"/>
      <c r="BD393" s="12"/>
      <c r="BE393" s="12"/>
      <c r="BF393" s="12"/>
      <c r="BG393" s="12"/>
      <c r="BH393" s="12"/>
      <c r="BI393" s="12"/>
      <c r="BJ393" s="12"/>
      <c r="BK393" s="12"/>
      <c r="BL393" s="12"/>
      <c r="BM393" s="12"/>
      <c r="BN393" s="12"/>
      <c r="BO393" s="12"/>
      <c r="BP393" s="12"/>
      <c r="BQ393" s="12"/>
      <c r="BR393" s="12"/>
      <c r="BS393" s="12"/>
      <c r="BT393" s="12"/>
      <c r="BU393" s="12"/>
      <c r="BV393" s="12"/>
      <c r="BW393" s="12"/>
      <c r="BX393" s="12"/>
      <c r="BY393" s="12"/>
      <c r="BZ393" s="12"/>
      <c r="CA393" s="12"/>
      <c r="CB393" s="12"/>
      <c r="CC393" s="12"/>
    </row>
    <row r="394" spans="1:81" ht="15.75" x14ac:dyDescent="0.25">
      <c r="A394" s="20"/>
      <c r="B394" s="29"/>
      <c r="C394" s="29"/>
      <c r="D394" s="29"/>
      <c r="E394" s="29"/>
      <c r="F394" s="26"/>
      <c r="G394" s="13"/>
      <c r="H394" s="20"/>
      <c r="I394" s="22"/>
      <c r="J394" s="22"/>
      <c r="K394" s="22"/>
      <c r="L394" s="22"/>
      <c r="M394" s="24"/>
      <c r="N394" s="22"/>
      <c r="O394" s="20"/>
      <c r="P394" s="12"/>
      <c r="Q394" s="12"/>
      <c r="R394" s="12"/>
      <c r="S394" s="12"/>
      <c r="T394" s="12"/>
      <c r="U394" s="12"/>
      <c r="V394" s="12"/>
      <c r="W394" s="12"/>
      <c r="X394" s="12"/>
      <c r="Y394" s="12"/>
      <c r="Z394" s="12"/>
      <c r="AA394" s="12"/>
      <c r="AB394" s="12"/>
      <c r="AC394" s="12"/>
      <c r="AD394" s="12"/>
      <c r="AE394" s="12"/>
      <c r="AF394" s="12"/>
      <c r="AG394" s="12"/>
      <c r="AH394" s="12"/>
      <c r="AI394" s="12"/>
      <c r="AJ394" s="12"/>
      <c r="AK394" s="12"/>
      <c r="AL394" s="12"/>
      <c r="AM394" s="12"/>
      <c r="AN394" s="12"/>
      <c r="AO394" s="12"/>
      <c r="AP394" s="12"/>
      <c r="AQ394" s="12"/>
      <c r="AR394" s="12"/>
      <c r="AS394" s="12"/>
      <c r="AT394" s="12"/>
      <c r="AU394" s="12"/>
      <c r="AV394" s="12"/>
      <c r="AW394" s="12"/>
      <c r="AX394" s="12"/>
      <c r="AY394" s="12"/>
      <c r="AZ394" s="12"/>
      <c r="BA394" s="12"/>
      <c r="BB394" s="12"/>
      <c r="BC394" s="12"/>
      <c r="BD394" s="12"/>
      <c r="BE394" s="12"/>
      <c r="BF394" s="12"/>
      <c r="BG394" s="12"/>
      <c r="BH394" s="12"/>
      <c r="BI394" s="12"/>
      <c r="BJ394" s="12"/>
      <c r="BK394" s="12"/>
      <c r="BL394" s="12"/>
      <c r="BM394" s="12"/>
      <c r="BN394" s="12"/>
      <c r="BO394" s="12"/>
      <c r="BP394" s="12"/>
      <c r="BQ394" s="12"/>
      <c r="BR394" s="12"/>
      <c r="BS394" s="12"/>
      <c r="BT394" s="12"/>
      <c r="BU394" s="12"/>
      <c r="BV394" s="12"/>
      <c r="BW394" s="12"/>
      <c r="BX394" s="12"/>
      <c r="BY394" s="12"/>
      <c r="BZ394" s="12"/>
      <c r="CA394" s="12"/>
      <c r="CB394" s="12"/>
      <c r="CC394" s="12"/>
    </row>
    <row r="395" spans="1:81" ht="15.75" x14ac:dyDescent="0.25">
      <c r="A395" s="20"/>
      <c r="B395" s="29"/>
      <c r="C395" s="29"/>
      <c r="D395" s="29"/>
      <c r="E395" s="29"/>
      <c r="F395" s="26"/>
      <c r="G395" s="13"/>
      <c r="H395" s="20"/>
      <c r="I395" s="22"/>
      <c r="J395" s="22"/>
      <c r="K395" s="22"/>
      <c r="L395" s="22"/>
      <c r="M395" s="24"/>
      <c r="N395" s="22"/>
      <c r="O395" s="20"/>
      <c r="P395" s="12"/>
      <c r="Q395" s="12"/>
      <c r="R395" s="12"/>
      <c r="S395" s="12"/>
      <c r="T395" s="12"/>
      <c r="U395" s="12"/>
      <c r="V395" s="12"/>
      <c r="W395" s="12"/>
      <c r="X395" s="12"/>
      <c r="Y395" s="12"/>
      <c r="Z395" s="12"/>
      <c r="AA395" s="12"/>
      <c r="AB395" s="12"/>
      <c r="AC395" s="12"/>
      <c r="AD395" s="12"/>
      <c r="AE395" s="12"/>
      <c r="AF395" s="12"/>
      <c r="AG395" s="12"/>
      <c r="AH395" s="12"/>
      <c r="AI395" s="12"/>
      <c r="AJ395" s="12"/>
      <c r="AK395" s="12"/>
      <c r="AL395" s="12"/>
      <c r="AM395" s="12"/>
      <c r="AN395" s="12"/>
      <c r="AO395" s="12"/>
      <c r="AP395" s="12"/>
      <c r="AQ395" s="12"/>
      <c r="AR395" s="12"/>
      <c r="AS395" s="12"/>
      <c r="AT395" s="12"/>
      <c r="AU395" s="12"/>
      <c r="AV395" s="12"/>
      <c r="AW395" s="12"/>
      <c r="AX395" s="12"/>
      <c r="AY395" s="12"/>
      <c r="AZ395" s="12"/>
      <c r="BA395" s="12"/>
      <c r="BB395" s="12"/>
      <c r="BC395" s="12"/>
      <c r="BD395" s="12"/>
      <c r="BE395" s="12"/>
      <c r="BF395" s="12"/>
      <c r="BG395" s="12"/>
      <c r="BH395" s="12"/>
      <c r="BI395" s="12"/>
      <c r="BJ395" s="12"/>
      <c r="BK395" s="12"/>
      <c r="BL395" s="12"/>
      <c r="BM395" s="12"/>
      <c r="BN395" s="12"/>
      <c r="BO395" s="12"/>
      <c r="BP395" s="12"/>
      <c r="BQ395" s="12"/>
      <c r="BR395" s="12"/>
      <c r="BS395" s="12"/>
      <c r="BT395" s="12"/>
      <c r="BU395" s="12"/>
      <c r="BV395" s="12"/>
      <c r="BW395" s="12"/>
      <c r="BX395" s="12"/>
      <c r="BY395" s="12"/>
      <c r="BZ395" s="12"/>
      <c r="CA395" s="12"/>
      <c r="CB395" s="12"/>
      <c r="CC395" s="12"/>
    </row>
    <row r="396" spans="1:81" ht="15.75" x14ac:dyDescent="0.25">
      <c r="A396" s="20"/>
      <c r="B396" s="29"/>
      <c r="C396" s="29"/>
      <c r="D396" s="29"/>
      <c r="E396" s="29"/>
      <c r="F396" s="26"/>
      <c r="G396" s="13"/>
      <c r="H396" s="20"/>
      <c r="I396" s="22"/>
      <c r="J396" s="22"/>
      <c r="K396" s="22"/>
      <c r="L396" s="22"/>
      <c r="M396" s="24"/>
      <c r="N396" s="22"/>
      <c r="O396" s="20"/>
      <c r="P396" s="12"/>
      <c r="Q396" s="12"/>
      <c r="R396" s="12"/>
      <c r="S396" s="12"/>
      <c r="T396" s="12"/>
      <c r="U396" s="12"/>
      <c r="V396" s="12"/>
      <c r="W396" s="12"/>
      <c r="X396" s="12"/>
      <c r="Y396" s="12"/>
      <c r="Z396" s="12"/>
      <c r="AA396" s="12"/>
      <c r="AB396" s="12"/>
      <c r="AC396" s="12"/>
      <c r="AD396" s="12"/>
      <c r="AE396" s="12"/>
      <c r="AF396" s="12"/>
      <c r="AG396" s="12"/>
      <c r="AH396" s="12"/>
      <c r="AI396" s="12"/>
      <c r="AJ396" s="12"/>
      <c r="AK396" s="12"/>
      <c r="AL396" s="12"/>
      <c r="AM396" s="12"/>
      <c r="AN396" s="12"/>
      <c r="AO396" s="12"/>
      <c r="AP396" s="12"/>
      <c r="AQ396" s="12"/>
      <c r="AR396" s="12"/>
      <c r="AS396" s="12"/>
      <c r="AT396" s="12"/>
      <c r="AU396" s="12"/>
      <c r="AV396" s="12"/>
      <c r="AW396" s="12"/>
      <c r="AX396" s="12"/>
      <c r="AY396" s="12"/>
      <c r="AZ396" s="12"/>
      <c r="BA396" s="12"/>
      <c r="BB396" s="12"/>
      <c r="BC396" s="12"/>
      <c r="BD396" s="12"/>
      <c r="BE396" s="12"/>
      <c r="BF396" s="12"/>
      <c r="BG396" s="12"/>
      <c r="BH396" s="12"/>
      <c r="BI396" s="12"/>
      <c r="BJ396" s="12"/>
      <c r="BK396" s="12"/>
      <c r="BL396" s="12"/>
      <c r="BM396" s="12"/>
      <c r="BN396" s="12"/>
      <c r="BO396" s="12"/>
      <c r="BP396" s="12"/>
      <c r="BQ396" s="12"/>
      <c r="BR396" s="12"/>
      <c r="BS396" s="12"/>
      <c r="BT396" s="12"/>
      <c r="BU396" s="12"/>
      <c r="BV396" s="12"/>
      <c r="BW396" s="12"/>
      <c r="BX396" s="12"/>
      <c r="BY396" s="12"/>
      <c r="BZ396" s="12"/>
      <c r="CA396" s="12"/>
      <c r="CB396" s="12"/>
      <c r="CC396" s="12"/>
    </row>
    <row r="397" spans="1:81" ht="15.75" x14ac:dyDescent="0.25">
      <c r="A397" s="20"/>
      <c r="B397" s="29"/>
      <c r="C397" s="29"/>
      <c r="D397" s="29"/>
      <c r="E397" s="29"/>
      <c r="F397" s="26"/>
      <c r="G397" s="13"/>
      <c r="H397" s="20"/>
      <c r="I397" s="22"/>
      <c r="J397" s="22"/>
      <c r="K397" s="22"/>
      <c r="L397" s="22"/>
      <c r="M397" s="24"/>
      <c r="N397" s="22"/>
      <c r="O397" s="20"/>
      <c r="P397" s="12"/>
      <c r="Q397" s="12"/>
      <c r="R397" s="12"/>
      <c r="S397" s="12"/>
      <c r="T397" s="12"/>
      <c r="U397" s="12"/>
      <c r="V397" s="12"/>
      <c r="W397" s="12"/>
      <c r="X397" s="12"/>
      <c r="Y397" s="12"/>
      <c r="Z397" s="12"/>
      <c r="AA397" s="12"/>
      <c r="AB397" s="12"/>
      <c r="AC397" s="12"/>
      <c r="AD397" s="12"/>
      <c r="AE397" s="12"/>
      <c r="AF397" s="12"/>
      <c r="AG397" s="12"/>
      <c r="AH397" s="12"/>
      <c r="AI397" s="12"/>
      <c r="AJ397" s="12"/>
      <c r="AK397" s="12"/>
      <c r="AL397" s="12"/>
      <c r="AM397" s="12"/>
      <c r="AN397" s="12"/>
      <c r="AO397" s="12"/>
      <c r="AP397" s="12"/>
      <c r="AQ397" s="12"/>
      <c r="AR397" s="12"/>
      <c r="AS397" s="12"/>
      <c r="AT397" s="12"/>
      <c r="AU397" s="12"/>
      <c r="AV397" s="12"/>
      <c r="AW397" s="12"/>
      <c r="AX397" s="12"/>
      <c r="AY397" s="12"/>
      <c r="AZ397" s="12"/>
      <c r="BA397" s="12"/>
      <c r="BB397" s="12"/>
      <c r="BC397" s="12"/>
      <c r="BD397" s="12"/>
      <c r="BE397" s="12"/>
      <c r="BF397" s="12"/>
      <c r="BG397" s="12"/>
      <c r="BH397" s="12"/>
      <c r="BI397" s="12"/>
      <c r="BJ397" s="12"/>
      <c r="BK397" s="12"/>
      <c r="BL397" s="12"/>
      <c r="BM397" s="12"/>
      <c r="BN397" s="12"/>
      <c r="BO397" s="12"/>
      <c r="BP397" s="12"/>
      <c r="BQ397" s="12"/>
      <c r="BR397" s="12"/>
      <c r="BS397" s="12"/>
      <c r="BT397" s="12"/>
      <c r="BU397" s="12"/>
      <c r="BV397" s="12"/>
      <c r="BW397" s="12"/>
      <c r="BX397" s="12"/>
      <c r="BY397" s="12"/>
      <c r="BZ397" s="12"/>
      <c r="CA397" s="12"/>
      <c r="CB397" s="12"/>
      <c r="CC397" s="12"/>
    </row>
    <row r="398" spans="1:81" ht="15.75" x14ac:dyDescent="0.25">
      <c r="A398" s="20"/>
      <c r="B398" s="29"/>
      <c r="C398" s="29"/>
      <c r="D398" s="29"/>
      <c r="E398" s="29"/>
      <c r="F398" s="26"/>
      <c r="G398" s="13"/>
      <c r="H398" s="20"/>
      <c r="I398" s="22"/>
      <c r="J398" s="22"/>
      <c r="K398" s="22"/>
      <c r="L398" s="22"/>
      <c r="M398" s="24"/>
      <c r="N398" s="22"/>
      <c r="O398" s="20"/>
      <c r="P398" s="12"/>
      <c r="Q398" s="12"/>
      <c r="R398" s="12"/>
      <c r="S398" s="12"/>
      <c r="T398" s="12"/>
      <c r="U398" s="12"/>
      <c r="V398" s="12"/>
      <c r="W398" s="12"/>
      <c r="X398" s="12"/>
      <c r="Y398" s="12"/>
      <c r="Z398" s="12"/>
      <c r="AA398" s="12"/>
      <c r="AB398" s="12"/>
      <c r="AC398" s="12"/>
      <c r="AD398" s="12"/>
      <c r="AE398" s="12"/>
      <c r="AF398" s="12"/>
      <c r="AG398" s="12"/>
      <c r="AH398" s="12"/>
      <c r="AI398" s="12"/>
      <c r="AJ398" s="12"/>
      <c r="AK398" s="12"/>
      <c r="AL398" s="12"/>
      <c r="AM398" s="12"/>
      <c r="AN398" s="12"/>
      <c r="AO398" s="12"/>
      <c r="AP398" s="12"/>
      <c r="AQ398" s="12"/>
      <c r="AR398" s="12"/>
      <c r="AS398" s="12"/>
      <c r="AT398" s="12"/>
      <c r="AU398" s="12"/>
      <c r="AV398" s="12"/>
      <c r="AW398" s="12"/>
      <c r="AX398" s="12"/>
      <c r="AY398" s="12"/>
      <c r="AZ398" s="12"/>
      <c r="BA398" s="12"/>
      <c r="BB398" s="12"/>
      <c r="BC398" s="12"/>
      <c r="BD398" s="12"/>
      <c r="BE398" s="12"/>
      <c r="BF398" s="12"/>
      <c r="BG398" s="12"/>
      <c r="BH398" s="12"/>
      <c r="BI398" s="12"/>
      <c r="BJ398" s="12"/>
      <c r="BK398" s="12"/>
      <c r="BL398" s="12"/>
      <c r="BM398" s="12"/>
      <c r="BN398" s="12"/>
      <c r="BO398" s="12"/>
      <c r="BP398" s="12"/>
      <c r="BQ398" s="12"/>
      <c r="BR398" s="12"/>
      <c r="BS398" s="12"/>
      <c r="BT398" s="12"/>
      <c r="BU398" s="12"/>
      <c r="BV398" s="12"/>
      <c r="BW398" s="12"/>
      <c r="BX398" s="12"/>
      <c r="BY398" s="12"/>
      <c r="BZ398" s="12"/>
      <c r="CA398" s="12"/>
      <c r="CB398" s="12"/>
      <c r="CC398" s="12"/>
    </row>
    <row r="399" spans="1:81" ht="15.75" x14ac:dyDescent="0.25">
      <c r="A399" s="20"/>
      <c r="B399" s="29"/>
      <c r="C399" s="29"/>
      <c r="D399" s="29"/>
      <c r="E399" s="29"/>
      <c r="F399" s="26"/>
      <c r="G399" s="13"/>
      <c r="H399" s="20"/>
      <c r="I399" s="22"/>
      <c r="J399" s="22"/>
      <c r="K399" s="22"/>
      <c r="L399" s="22"/>
      <c r="M399" s="24"/>
      <c r="N399" s="22"/>
      <c r="O399" s="20"/>
      <c r="P399" s="12"/>
      <c r="Q399" s="12"/>
      <c r="R399" s="12"/>
      <c r="S399" s="12"/>
      <c r="T399" s="12"/>
      <c r="U399" s="12"/>
      <c r="V399" s="12"/>
      <c r="W399" s="12"/>
      <c r="X399" s="12"/>
      <c r="Y399" s="12"/>
      <c r="Z399" s="12"/>
      <c r="AA399" s="12"/>
      <c r="AB399" s="12"/>
      <c r="AC399" s="12"/>
      <c r="AD399" s="12"/>
      <c r="AE399" s="12"/>
      <c r="AF399" s="12"/>
      <c r="AG399" s="12"/>
      <c r="AH399" s="12"/>
      <c r="AI399" s="12"/>
      <c r="AJ399" s="12"/>
      <c r="AK399" s="12"/>
      <c r="AL399" s="12"/>
      <c r="AM399" s="12"/>
      <c r="AN399" s="12"/>
      <c r="AO399" s="12"/>
      <c r="AP399" s="12"/>
      <c r="AQ399" s="12"/>
      <c r="AR399" s="12"/>
      <c r="AS399" s="12"/>
      <c r="AT399" s="12"/>
      <c r="AU399" s="12"/>
      <c r="AV399" s="12"/>
      <c r="AW399" s="12"/>
      <c r="AX399" s="12"/>
      <c r="AY399" s="12"/>
      <c r="AZ399" s="12"/>
      <c r="BA399" s="12"/>
      <c r="BB399" s="12"/>
      <c r="BC399" s="12"/>
      <c r="BD399" s="12"/>
      <c r="BE399" s="12"/>
      <c r="BF399" s="12"/>
      <c r="BG399" s="12"/>
      <c r="BH399" s="12"/>
      <c r="BI399" s="12"/>
      <c r="BJ399" s="12"/>
      <c r="BK399" s="12"/>
      <c r="BL399" s="12"/>
      <c r="BM399" s="12"/>
      <c r="BN399" s="12"/>
      <c r="BO399" s="12"/>
      <c r="BP399" s="12"/>
      <c r="BQ399" s="12"/>
      <c r="BR399" s="12"/>
      <c r="BS399" s="12"/>
      <c r="BT399" s="12"/>
      <c r="BU399" s="12"/>
      <c r="BV399" s="12"/>
      <c r="BW399" s="12"/>
      <c r="BX399" s="12"/>
      <c r="BY399" s="12"/>
      <c r="BZ399" s="12"/>
      <c r="CA399" s="12"/>
      <c r="CB399" s="12"/>
      <c r="CC399" s="12"/>
    </row>
    <row r="400" spans="1:81" ht="15.75" x14ac:dyDescent="0.25">
      <c r="A400" s="20"/>
      <c r="B400" s="29"/>
      <c r="C400" s="29"/>
      <c r="D400" s="29"/>
      <c r="E400" s="29"/>
      <c r="F400" s="26"/>
      <c r="G400" s="13"/>
      <c r="H400" s="20"/>
      <c r="I400" s="22"/>
      <c r="J400" s="22"/>
      <c r="K400" s="22"/>
      <c r="L400" s="22"/>
      <c r="M400" s="24"/>
      <c r="N400" s="22"/>
      <c r="O400" s="20"/>
      <c r="P400" s="12"/>
      <c r="Q400" s="12"/>
      <c r="R400" s="12"/>
      <c r="S400" s="12"/>
      <c r="T400" s="12"/>
      <c r="U400" s="12"/>
      <c r="V400" s="12"/>
      <c r="W400" s="12"/>
      <c r="X400" s="12"/>
      <c r="Y400" s="12"/>
      <c r="Z400" s="12"/>
      <c r="AA400" s="12"/>
      <c r="AB400" s="12"/>
      <c r="AC400" s="12"/>
      <c r="AD400" s="12"/>
      <c r="AE400" s="12"/>
      <c r="AF400" s="12"/>
      <c r="AG400" s="12"/>
      <c r="AH400" s="12"/>
      <c r="AI400" s="12"/>
      <c r="AJ400" s="12"/>
      <c r="AK400" s="12"/>
      <c r="AL400" s="12"/>
      <c r="AM400" s="12"/>
      <c r="AN400" s="12"/>
      <c r="AO400" s="12"/>
      <c r="AP400" s="12"/>
      <c r="AQ400" s="12"/>
      <c r="AR400" s="12"/>
      <c r="AS400" s="12"/>
      <c r="AT400" s="12"/>
      <c r="AU400" s="12"/>
      <c r="AV400" s="12"/>
      <c r="AW400" s="12"/>
      <c r="AX400" s="12"/>
      <c r="AY400" s="12"/>
      <c r="AZ400" s="12"/>
      <c r="BA400" s="12"/>
      <c r="BB400" s="12"/>
      <c r="BC400" s="12"/>
      <c r="BD400" s="12"/>
      <c r="BE400" s="12"/>
      <c r="BF400" s="12"/>
      <c r="BG400" s="12"/>
      <c r="BH400" s="12"/>
      <c r="BI400" s="12"/>
      <c r="BJ400" s="12"/>
      <c r="BK400" s="12"/>
      <c r="BL400" s="12"/>
      <c r="BM400" s="12"/>
      <c r="BN400" s="12"/>
      <c r="BO400" s="12"/>
      <c r="BP400" s="12"/>
      <c r="BQ400" s="12"/>
      <c r="BR400" s="12"/>
      <c r="BS400" s="12"/>
      <c r="BT400" s="12"/>
      <c r="BU400" s="12"/>
      <c r="BV400" s="12"/>
      <c r="BW400" s="12"/>
      <c r="BX400" s="12"/>
      <c r="BY400" s="12"/>
      <c r="BZ400" s="12"/>
      <c r="CA400" s="12"/>
      <c r="CB400" s="12"/>
      <c r="CC400" s="12"/>
    </row>
    <row r="401" spans="1:81" ht="15.75" x14ac:dyDescent="0.25">
      <c r="A401" s="20"/>
      <c r="B401" s="29"/>
      <c r="C401" s="29"/>
      <c r="D401" s="29"/>
      <c r="E401" s="29"/>
      <c r="F401" s="26"/>
      <c r="G401" s="13"/>
      <c r="H401" s="20"/>
      <c r="I401" s="22"/>
      <c r="J401" s="22"/>
      <c r="K401" s="22"/>
      <c r="L401" s="22"/>
      <c r="M401" s="24"/>
      <c r="N401" s="22"/>
      <c r="O401" s="20"/>
      <c r="P401" s="12"/>
      <c r="Q401" s="12"/>
      <c r="R401" s="12"/>
      <c r="S401" s="12"/>
      <c r="T401" s="12"/>
      <c r="U401" s="12"/>
      <c r="V401" s="12"/>
      <c r="W401" s="12"/>
      <c r="X401" s="12"/>
      <c r="Y401" s="12"/>
      <c r="Z401" s="12"/>
      <c r="AA401" s="12"/>
      <c r="AB401" s="12"/>
      <c r="AC401" s="12"/>
      <c r="AD401" s="12"/>
      <c r="AE401" s="12"/>
      <c r="AF401" s="12"/>
      <c r="AG401" s="12"/>
      <c r="AH401" s="12"/>
      <c r="AI401" s="12"/>
      <c r="AJ401" s="12"/>
      <c r="AK401" s="12"/>
      <c r="AL401" s="12"/>
      <c r="AM401" s="12"/>
      <c r="AN401" s="12"/>
      <c r="AO401" s="12"/>
      <c r="AP401" s="12"/>
      <c r="AQ401" s="12"/>
      <c r="AR401" s="12"/>
      <c r="AS401" s="12"/>
      <c r="AT401" s="12"/>
      <c r="AU401" s="12"/>
      <c r="AV401" s="12"/>
      <c r="AW401" s="12"/>
      <c r="AX401" s="12"/>
      <c r="AY401" s="12"/>
      <c r="AZ401" s="12"/>
      <c r="BA401" s="12"/>
      <c r="BB401" s="12"/>
      <c r="BC401" s="12"/>
      <c r="BD401" s="12"/>
      <c r="BE401" s="12"/>
      <c r="BF401" s="12"/>
      <c r="BG401" s="12"/>
      <c r="BH401" s="12"/>
      <c r="BI401" s="12"/>
      <c r="BJ401" s="12"/>
      <c r="BK401" s="12"/>
      <c r="BL401" s="12"/>
      <c r="BM401" s="12"/>
      <c r="BN401" s="12"/>
      <c r="BO401" s="12"/>
      <c r="BP401" s="12"/>
      <c r="BQ401" s="12"/>
      <c r="BR401" s="12"/>
      <c r="BS401" s="12"/>
      <c r="BT401" s="12"/>
      <c r="BU401" s="12"/>
      <c r="BV401" s="12"/>
      <c r="BW401" s="12"/>
      <c r="BX401" s="12"/>
      <c r="BY401" s="12"/>
      <c r="BZ401" s="12"/>
      <c r="CA401" s="12"/>
      <c r="CB401" s="12"/>
      <c r="CC401" s="12"/>
    </row>
    <row r="402" spans="1:81" ht="15.75" x14ac:dyDescent="0.25">
      <c r="A402" s="20"/>
      <c r="B402" s="29"/>
      <c r="C402" s="29"/>
      <c r="D402" s="29"/>
      <c r="E402" s="29"/>
      <c r="F402" s="26"/>
      <c r="G402" s="13"/>
      <c r="H402" s="20"/>
      <c r="I402" s="22"/>
      <c r="J402" s="22"/>
      <c r="K402" s="22"/>
      <c r="L402" s="22"/>
      <c r="M402" s="24"/>
      <c r="N402" s="22"/>
      <c r="O402" s="20"/>
      <c r="P402" s="12"/>
      <c r="Q402" s="12"/>
      <c r="R402" s="12"/>
      <c r="S402" s="12"/>
      <c r="T402" s="12"/>
      <c r="U402" s="12"/>
      <c r="V402" s="12"/>
      <c r="W402" s="12"/>
      <c r="X402" s="12"/>
      <c r="Y402" s="12"/>
      <c r="Z402" s="12"/>
      <c r="AA402" s="12"/>
      <c r="AB402" s="12"/>
      <c r="AC402" s="12"/>
      <c r="AD402" s="12"/>
      <c r="AE402" s="12"/>
      <c r="AF402" s="12"/>
      <c r="AG402" s="12"/>
      <c r="AH402" s="12"/>
      <c r="AI402" s="12"/>
      <c r="AJ402" s="12"/>
      <c r="AK402" s="12"/>
      <c r="AL402" s="12"/>
      <c r="AM402" s="12"/>
      <c r="AN402" s="12"/>
      <c r="AO402" s="12"/>
      <c r="AP402" s="12"/>
      <c r="AQ402" s="12"/>
      <c r="AR402" s="12"/>
      <c r="AS402" s="12"/>
      <c r="AT402" s="12"/>
      <c r="AU402" s="12"/>
      <c r="AV402" s="12"/>
      <c r="AW402" s="12"/>
      <c r="AX402" s="12"/>
      <c r="AY402" s="12"/>
      <c r="AZ402" s="12"/>
      <c r="BA402" s="12"/>
      <c r="BB402" s="12"/>
      <c r="BC402" s="12"/>
      <c r="BD402" s="12"/>
      <c r="BE402" s="12"/>
      <c r="BF402" s="12"/>
      <c r="BG402" s="12"/>
      <c r="BH402" s="12"/>
      <c r="BI402" s="12"/>
      <c r="BJ402" s="12"/>
      <c r="BK402" s="12"/>
      <c r="BL402" s="12"/>
      <c r="BM402" s="12"/>
      <c r="BN402" s="12"/>
      <c r="BO402" s="12"/>
      <c r="BP402" s="12"/>
      <c r="BQ402" s="12"/>
      <c r="BR402" s="12"/>
      <c r="BS402" s="12"/>
      <c r="BT402" s="12"/>
      <c r="BU402" s="12"/>
      <c r="BV402" s="12"/>
      <c r="BW402" s="12"/>
      <c r="BX402" s="12"/>
      <c r="BY402" s="12"/>
      <c r="BZ402" s="12"/>
      <c r="CA402" s="12"/>
      <c r="CB402" s="12"/>
      <c r="CC402" s="12"/>
    </row>
    <row r="403" spans="1:81" ht="15.75" x14ac:dyDescent="0.25">
      <c r="A403" s="20"/>
      <c r="B403" s="29"/>
      <c r="C403" s="29"/>
      <c r="D403" s="29"/>
      <c r="E403" s="29"/>
      <c r="F403" s="26"/>
      <c r="G403" s="13"/>
      <c r="H403" s="20"/>
      <c r="I403" s="22"/>
      <c r="J403" s="22"/>
      <c r="K403" s="22"/>
      <c r="L403" s="22"/>
      <c r="M403" s="24"/>
      <c r="N403" s="22"/>
      <c r="O403" s="20"/>
      <c r="P403" s="12"/>
      <c r="Q403" s="12"/>
      <c r="R403" s="12"/>
      <c r="S403" s="12"/>
      <c r="T403" s="12"/>
      <c r="U403" s="12"/>
      <c r="V403" s="12"/>
      <c r="W403" s="12"/>
      <c r="X403" s="12"/>
      <c r="Y403" s="12"/>
      <c r="Z403" s="12"/>
      <c r="AA403" s="12"/>
      <c r="AB403" s="12"/>
      <c r="AC403" s="12"/>
      <c r="AD403" s="12"/>
      <c r="AE403" s="12"/>
      <c r="AF403" s="12"/>
      <c r="AG403" s="12"/>
      <c r="AH403" s="12"/>
      <c r="AI403" s="12"/>
      <c r="AJ403" s="12"/>
      <c r="AK403" s="12"/>
      <c r="AL403" s="12"/>
      <c r="AM403" s="12"/>
      <c r="AN403" s="12"/>
      <c r="AO403" s="12"/>
      <c r="AP403" s="12"/>
      <c r="AQ403" s="12"/>
      <c r="AR403" s="12"/>
      <c r="AS403" s="12"/>
      <c r="AT403" s="12"/>
      <c r="AU403" s="12"/>
      <c r="AV403" s="12"/>
      <c r="AW403" s="12"/>
      <c r="AX403" s="12"/>
      <c r="AY403" s="12"/>
      <c r="AZ403" s="12"/>
      <c r="BA403" s="12"/>
      <c r="BB403" s="12"/>
      <c r="BC403" s="12"/>
      <c r="BD403" s="12"/>
      <c r="BE403" s="12"/>
      <c r="BF403" s="12"/>
      <c r="BG403" s="12"/>
      <c r="BH403" s="12"/>
      <c r="BI403" s="12"/>
      <c r="BJ403" s="12"/>
      <c r="BK403" s="12"/>
      <c r="BL403" s="12"/>
      <c r="BM403" s="12"/>
      <c r="BN403" s="12"/>
      <c r="BO403" s="12"/>
      <c r="BP403" s="12"/>
      <c r="BQ403" s="12"/>
      <c r="BR403" s="12"/>
      <c r="BS403" s="12"/>
      <c r="BT403" s="12"/>
      <c r="BU403" s="12"/>
      <c r="BV403" s="12"/>
      <c r="BW403" s="12"/>
      <c r="BX403" s="12"/>
      <c r="BY403" s="12"/>
      <c r="BZ403" s="12"/>
      <c r="CA403" s="12"/>
      <c r="CB403" s="12"/>
      <c r="CC403" s="12"/>
    </row>
    <row r="404" spans="1:81" ht="15.75" x14ac:dyDescent="0.25">
      <c r="A404" s="20"/>
      <c r="B404" s="29"/>
      <c r="C404" s="29"/>
      <c r="D404" s="29"/>
      <c r="E404" s="29"/>
      <c r="F404" s="26"/>
      <c r="G404" s="13"/>
      <c r="H404" s="20"/>
      <c r="I404" s="22"/>
      <c r="J404" s="22"/>
      <c r="K404" s="22"/>
      <c r="L404" s="22"/>
      <c r="M404" s="24"/>
      <c r="N404" s="22"/>
      <c r="O404" s="20"/>
      <c r="P404" s="12"/>
      <c r="Q404" s="12"/>
      <c r="R404" s="12"/>
      <c r="S404" s="12"/>
      <c r="T404" s="12"/>
      <c r="U404" s="12"/>
      <c r="V404" s="12"/>
      <c r="W404" s="12"/>
      <c r="X404" s="12"/>
      <c r="Y404" s="12"/>
      <c r="Z404" s="12"/>
      <c r="AA404" s="12"/>
      <c r="AB404" s="12"/>
      <c r="AC404" s="12"/>
      <c r="AD404" s="12"/>
      <c r="AE404" s="12"/>
      <c r="AF404" s="12"/>
      <c r="AG404" s="12"/>
      <c r="AH404" s="12"/>
      <c r="AI404" s="12"/>
      <c r="AJ404" s="12"/>
      <c r="AK404" s="12"/>
      <c r="AL404" s="12"/>
      <c r="AM404" s="12"/>
      <c r="AN404" s="12"/>
      <c r="AO404" s="12"/>
      <c r="AP404" s="12"/>
      <c r="AQ404" s="12"/>
      <c r="AR404" s="12"/>
      <c r="AS404" s="12"/>
      <c r="AT404" s="12"/>
      <c r="AU404" s="12"/>
      <c r="AV404" s="12"/>
      <c r="AW404" s="12"/>
      <c r="AX404" s="12"/>
      <c r="AY404" s="12"/>
      <c r="AZ404" s="12"/>
      <c r="BA404" s="12"/>
      <c r="BB404" s="12"/>
      <c r="BC404" s="12"/>
      <c r="BD404" s="12"/>
      <c r="BE404" s="12"/>
      <c r="BF404" s="12"/>
      <c r="BG404" s="12"/>
      <c r="BH404" s="12"/>
      <c r="BI404" s="12"/>
      <c r="BJ404" s="12"/>
      <c r="BK404" s="12"/>
      <c r="BL404" s="12"/>
      <c r="BM404" s="12"/>
      <c r="BN404" s="12"/>
      <c r="BO404" s="12"/>
      <c r="BP404" s="12"/>
      <c r="BQ404" s="12"/>
      <c r="BR404" s="12"/>
      <c r="BS404" s="12"/>
      <c r="BT404" s="12"/>
      <c r="BU404" s="12"/>
      <c r="BV404" s="12"/>
      <c r="BW404" s="12"/>
      <c r="BX404" s="12"/>
      <c r="BY404" s="12"/>
      <c r="BZ404" s="12"/>
      <c r="CA404" s="12"/>
      <c r="CB404" s="12"/>
      <c r="CC404" s="12"/>
    </row>
    <row r="405" spans="1:81" ht="15.75" x14ac:dyDescent="0.25">
      <c r="A405" s="20"/>
      <c r="B405" s="29"/>
      <c r="C405" s="29"/>
      <c r="D405" s="29"/>
      <c r="E405" s="29"/>
      <c r="F405" s="26"/>
      <c r="G405" s="13"/>
      <c r="H405" s="20"/>
      <c r="I405" s="22"/>
      <c r="J405" s="22"/>
      <c r="K405" s="22"/>
      <c r="L405" s="22"/>
      <c r="M405" s="24"/>
      <c r="N405" s="22"/>
      <c r="O405" s="20"/>
      <c r="P405" s="12"/>
      <c r="Q405" s="12"/>
      <c r="R405" s="12"/>
      <c r="S405" s="12"/>
      <c r="T405" s="12"/>
      <c r="U405" s="12"/>
      <c r="V405" s="12"/>
      <c r="W405" s="12"/>
      <c r="X405" s="12"/>
      <c r="Y405" s="12"/>
      <c r="Z405" s="12"/>
      <c r="AA405" s="12"/>
      <c r="AB405" s="12"/>
      <c r="AC405" s="12"/>
      <c r="AD405" s="12"/>
      <c r="AE405" s="12"/>
      <c r="AF405" s="12"/>
      <c r="AG405" s="12"/>
      <c r="AH405" s="12"/>
      <c r="AI405" s="12"/>
      <c r="AJ405" s="12"/>
      <c r="AK405" s="12"/>
      <c r="AL405" s="12"/>
      <c r="AM405" s="12"/>
      <c r="AN405" s="12"/>
      <c r="AO405" s="12"/>
      <c r="AP405" s="12"/>
      <c r="AQ405" s="12"/>
      <c r="AR405" s="12"/>
      <c r="AS405" s="12"/>
      <c r="AT405" s="12"/>
      <c r="AU405" s="12"/>
      <c r="AV405" s="12"/>
      <c r="AW405" s="12"/>
      <c r="AX405" s="12"/>
      <c r="AY405" s="12"/>
      <c r="AZ405" s="12"/>
      <c r="BA405" s="12"/>
      <c r="BB405" s="12"/>
      <c r="BC405" s="12"/>
      <c r="BD405" s="12"/>
      <c r="BE405" s="12"/>
      <c r="BF405" s="12"/>
      <c r="BG405" s="12"/>
      <c r="BH405" s="12"/>
      <c r="BI405" s="12"/>
      <c r="BJ405" s="12"/>
      <c r="BK405" s="12"/>
      <c r="BL405" s="12"/>
      <c r="BM405" s="12"/>
      <c r="BN405" s="12"/>
      <c r="BO405" s="12"/>
      <c r="BP405" s="12"/>
      <c r="BQ405" s="12"/>
      <c r="BR405" s="12"/>
      <c r="BS405" s="12"/>
      <c r="BT405" s="12"/>
      <c r="BU405" s="12"/>
      <c r="BV405" s="12"/>
      <c r="BW405" s="12"/>
      <c r="BX405" s="12"/>
      <c r="BY405" s="12"/>
      <c r="BZ405" s="12"/>
      <c r="CA405" s="12"/>
      <c r="CB405" s="12"/>
      <c r="CC405" s="12"/>
    </row>
    <row r="406" spans="1:81" ht="15.75" x14ac:dyDescent="0.25">
      <c r="A406" s="20"/>
      <c r="B406" s="29"/>
      <c r="C406" s="29"/>
      <c r="D406" s="29"/>
      <c r="E406" s="29"/>
      <c r="F406" s="26"/>
      <c r="G406" s="13"/>
      <c r="H406" s="20"/>
      <c r="I406" s="22"/>
      <c r="J406" s="22"/>
      <c r="K406" s="22"/>
      <c r="L406" s="22"/>
      <c r="M406" s="24"/>
      <c r="N406" s="22"/>
      <c r="O406" s="20"/>
      <c r="P406" s="12"/>
      <c r="Q406" s="12"/>
      <c r="R406" s="12"/>
      <c r="S406" s="12"/>
      <c r="T406" s="12"/>
      <c r="U406" s="12"/>
      <c r="V406" s="12"/>
      <c r="W406" s="12"/>
      <c r="X406" s="12"/>
      <c r="Y406" s="12"/>
      <c r="Z406" s="12"/>
      <c r="AA406" s="12"/>
      <c r="AB406" s="12"/>
      <c r="AC406" s="12"/>
      <c r="AD406" s="12"/>
      <c r="AE406" s="12"/>
      <c r="AF406" s="12"/>
      <c r="AG406" s="12"/>
      <c r="AH406" s="12"/>
      <c r="AI406" s="12"/>
      <c r="AJ406" s="12"/>
      <c r="AK406" s="12"/>
      <c r="AL406" s="12"/>
      <c r="AM406" s="12"/>
      <c r="AN406" s="12"/>
      <c r="AO406" s="12"/>
      <c r="AP406" s="12"/>
      <c r="AQ406" s="12"/>
      <c r="AR406" s="12"/>
      <c r="AS406" s="12"/>
      <c r="AT406" s="12"/>
      <c r="AU406" s="12"/>
      <c r="AV406" s="12"/>
      <c r="AW406" s="12"/>
      <c r="AX406" s="12"/>
      <c r="AY406" s="12"/>
      <c r="AZ406" s="12"/>
      <c r="BA406" s="12"/>
      <c r="BB406" s="12"/>
      <c r="BC406" s="12"/>
      <c r="BD406" s="12"/>
      <c r="BE406" s="12"/>
      <c r="BF406" s="12"/>
      <c r="BG406" s="12"/>
      <c r="BH406" s="12"/>
      <c r="BI406" s="12"/>
      <c r="BJ406" s="12"/>
      <c r="BK406" s="12"/>
      <c r="BL406" s="12"/>
      <c r="BM406" s="12"/>
      <c r="BN406" s="12"/>
      <c r="BO406" s="12"/>
      <c r="BP406" s="12"/>
      <c r="BQ406" s="12"/>
      <c r="BR406" s="12"/>
      <c r="BS406" s="12"/>
      <c r="BT406" s="12"/>
      <c r="BU406" s="12"/>
      <c r="BV406" s="12"/>
      <c r="BW406" s="12"/>
      <c r="BX406" s="12"/>
      <c r="BY406" s="12"/>
      <c r="BZ406" s="12"/>
      <c r="CA406" s="12"/>
      <c r="CB406" s="12"/>
      <c r="CC406" s="12"/>
    </row>
    <row r="407" spans="1:81" ht="15.75" x14ac:dyDescent="0.25">
      <c r="A407" s="20"/>
      <c r="B407" s="29"/>
      <c r="C407" s="29"/>
      <c r="D407" s="29"/>
      <c r="E407" s="29"/>
      <c r="F407" s="26"/>
      <c r="G407" s="13"/>
      <c r="H407" s="20"/>
      <c r="I407" s="22"/>
      <c r="J407" s="22"/>
      <c r="K407" s="22"/>
      <c r="L407" s="22"/>
      <c r="M407" s="24"/>
      <c r="N407" s="22"/>
      <c r="O407" s="20"/>
      <c r="P407" s="12"/>
      <c r="Q407" s="12"/>
      <c r="R407" s="12"/>
      <c r="S407" s="12"/>
      <c r="T407" s="12"/>
      <c r="U407" s="12"/>
      <c r="V407" s="12"/>
      <c r="W407" s="12"/>
      <c r="X407" s="12"/>
      <c r="Y407" s="12"/>
      <c r="Z407" s="12"/>
      <c r="AA407" s="12"/>
      <c r="AB407" s="12"/>
      <c r="AC407" s="12"/>
      <c r="AD407" s="12"/>
      <c r="AE407" s="12"/>
      <c r="AF407" s="12"/>
      <c r="AG407" s="12"/>
      <c r="AH407" s="12"/>
      <c r="AI407" s="12"/>
      <c r="AJ407" s="12"/>
      <c r="AK407" s="12"/>
      <c r="AL407" s="12"/>
      <c r="AM407" s="12"/>
      <c r="AN407" s="12"/>
      <c r="AO407" s="12"/>
      <c r="AP407" s="12"/>
      <c r="AQ407" s="12"/>
      <c r="AR407" s="12"/>
      <c r="AS407" s="12"/>
      <c r="AT407" s="12"/>
      <c r="AU407" s="12"/>
      <c r="AV407" s="12"/>
      <c r="AW407" s="12"/>
      <c r="AX407" s="12"/>
      <c r="AY407" s="12"/>
      <c r="AZ407" s="12"/>
      <c r="BA407" s="12"/>
      <c r="BB407" s="12"/>
      <c r="BC407" s="12"/>
      <c r="BD407" s="12"/>
      <c r="BE407" s="12"/>
      <c r="BF407" s="12"/>
      <c r="BG407" s="12"/>
      <c r="BH407" s="12"/>
      <c r="BI407" s="12"/>
      <c r="BJ407" s="12"/>
      <c r="BK407" s="12"/>
      <c r="BL407" s="12"/>
      <c r="BM407" s="12"/>
      <c r="BN407" s="12"/>
      <c r="BO407" s="12"/>
      <c r="BP407" s="12"/>
      <c r="BQ407" s="12"/>
      <c r="BR407" s="12"/>
      <c r="BS407" s="12"/>
      <c r="BT407" s="12"/>
      <c r="BU407" s="12"/>
      <c r="BV407" s="12"/>
      <c r="BW407" s="12"/>
      <c r="BX407" s="12"/>
      <c r="BY407" s="12"/>
      <c r="BZ407" s="12"/>
      <c r="CA407" s="12"/>
      <c r="CB407" s="12"/>
      <c r="CC407" s="12"/>
    </row>
    <row r="408" spans="1:81" ht="15.75" x14ac:dyDescent="0.25">
      <c r="A408" s="20"/>
      <c r="B408" s="29"/>
      <c r="C408" s="29"/>
      <c r="D408" s="29"/>
      <c r="E408" s="29"/>
      <c r="F408" s="26"/>
      <c r="G408" s="13"/>
      <c r="H408" s="20"/>
      <c r="I408" s="22"/>
      <c r="J408" s="22"/>
      <c r="K408" s="22"/>
      <c r="L408" s="22"/>
      <c r="M408" s="24"/>
      <c r="N408" s="22"/>
      <c r="O408" s="20"/>
      <c r="P408" s="12"/>
      <c r="Q408" s="12"/>
      <c r="R408" s="12"/>
      <c r="S408" s="12"/>
      <c r="T408" s="12"/>
      <c r="U408" s="12"/>
      <c r="V408" s="12"/>
      <c r="W408" s="12"/>
      <c r="X408" s="12"/>
      <c r="Y408" s="12"/>
      <c r="Z408" s="12"/>
      <c r="AA408" s="12"/>
      <c r="AB408" s="12"/>
      <c r="AC408" s="12"/>
      <c r="AD408" s="12"/>
      <c r="AE408" s="12"/>
      <c r="AF408" s="12"/>
      <c r="AG408" s="12"/>
      <c r="AH408" s="12"/>
      <c r="AI408" s="12"/>
      <c r="AJ408" s="12"/>
      <c r="AK408" s="12"/>
      <c r="AL408" s="12"/>
      <c r="AM408" s="12"/>
      <c r="AN408" s="12"/>
      <c r="AO408" s="12"/>
      <c r="AP408" s="12"/>
      <c r="AQ408" s="12"/>
      <c r="AR408" s="12"/>
      <c r="AS408" s="12"/>
      <c r="AT408" s="12"/>
      <c r="AU408" s="12"/>
      <c r="AV408" s="12"/>
      <c r="AW408" s="12"/>
      <c r="AX408" s="12"/>
      <c r="AY408" s="12"/>
      <c r="AZ408" s="12"/>
      <c r="BA408" s="12"/>
      <c r="BB408" s="12"/>
      <c r="BC408" s="12"/>
      <c r="BD408" s="12"/>
      <c r="BE408" s="12"/>
      <c r="BF408" s="12"/>
      <c r="BG408" s="12"/>
      <c r="BH408" s="12"/>
      <c r="BI408" s="12"/>
      <c r="BJ408" s="12"/>
      <c r="BK408" s="12"/>
      <c r="BL408" s="12"/>
      <c r="BM408" s="12"/>
      <c r="BN408" s="12"/>
      <c r="BO408" s="12"/>
      <c r="BP408" s="12"/>
      <c r="BQ408" s="12"/>
      <c r="BR408" s="12"/>
      <c r="BS408" s="12"/>
      <c r="BT408" s="12"/>
      <c r="BU408" s="12"/>
      <c r="BV408" s="12"/>
      <c r="BW408" s="12"/>
      <c r="BX408" s="12"/>
      <c r="BY408" s="12"/>
      <c r="BZ408" s="12"/>
      <c r="CA408" s="12"/>
      <c r="CB408" s="12"/>
      <c r="CC408" s="12"/>
    </row>
    <row r="409" spans="1:81" ht="15.75" x14ac:dyDescent="0.25">
      <c r="A409" s="20"/>
      <c r="B409" s="29"/>
      <c r="C409" s="29"/>
      <c r="D409" s="29"/>
      <c r="E409" s="29"/>
      <c r="F409" s="26"/>
      <c r="G409" s="13"/>
      <c r="H409" s="20"/>
      <c r="I409" s="22"/>
      <c r="J409" s="22"/>
      <c r="K409" s="22"/>
      <c r="L409" s="22"/>
      <c r="M409" s="24"/>
      <c r="N409" s="22"/>
      <c r="O409" s="20"/>
      <c r="P409" s="12"/>
      <c r="Q409" s="12"/>
      <c r="R409" s="12"/>
      <c r="S409" s="12"/>
      <c r="T409" s="12"/>
      <c r="U409" s="12"/>
      <c r="V409" s="12"/>
      <c r="W409" s="12"/>
      <c r="X409" s="12"/>
      <c r="Y409" s="12"/>
      <c r="Z409" s="12"/>
      <c r="AA409" s="12"/>
      <c r="AB409" s="12"/>
      <c r="AC409" s="12"/>
      <c r="AD409" s="12"/>
      <c r="AE409" s="12"/>
      <c r="AF409" s="12"/>
      <c r="AG409" s="12"/>
      <c r="AH409" s="12"/>
      <c r="AI409" s="12"/>
      <c r="AJ409" s="12"/>
      <c r="AK409" s="12"/>
      <c r="AL409" s="12"/>
      <c r="AM409" s="12"/>
      <c r="AN409" s="12"/>
      <c r="AO409" s="12"/>
      <c r="AP409" s="12"/>
      <c r="AQ409" s="12"/>
      <c r="AR409" s="12"/>
      <c r="AS409" s="12"/>
      <c r="AT409" s="12"/>
      <c r="AU409" s="12"/>
      <c r="AV409" s="12"/>
      <c r="AW409" s="12"/>
      <c r="AX409" s="12"/>
      <c r="AY409" s="12"/>
      <c r="AZ409" s="12"/>
      <c r="BA409" s="12"/>
      <c r="BB409" s="12"/>
      <c r="BC409" s="12"/>
      <c r="BD409" s="12"/>
      <c r="BE409" s="12"/>
      <c r="BF409" s="12"/>
      <c r="BG409" s="12"/>
      <c r="BH409" s="12"/>
      <c r="BI409" s="12"/>
      <c r="BJ409" s="12"/>
      <c r="BK409" s="12"/>
      <c r="BL409" s="12"/>
      <c r="BM409" s="12"/>
      <c r="BN409" s="12"/>
      <c r="BO409" s="12"/>
      <c r="BP409" s="12"/>
      <c r="BQ409" s="12"/>
      <c r="BR409" s="12"/>
      <c r="BS409" s="12"/>
      <c r="BT409" s="12"/>
      <c r="BU409" s="12"/>
      <c r="BV409" s="12"/>
      <c r="BW409" s="12"/>
      <c r="BX409" s="12"/>
      <c r="BY409" s="12"/>
      <c r="BZ409" s="12"/>
      <c r="CA409" s="12"/>
      <c r="CB409" s="12"/>
      <c r="CC409" s="12"/>
    </row>
    <row r="410" spans="1:81" ht="15.75" x14ac:dyDescent="0.25">
      <c r="A410" s="20"/>
      <c r="B410" s="29"/>
      <c r="C410" s="29"/>
      <c r="D410" s="29"/>
      <c r="E410" s="29"/>
      <c r="F410" s="26"/>
      <c r="G410" s="13"/>
      <c r="H410" s="20"/>
      <c r="I410" s="22"/>
      <c r="J410" s="22"/>
      <c r="K410" s="22"/>
      <c r="L410" s="22"/>
      <c r="M410" s="24"/>
      <c r="N410" s="22"/>
      <c r="O410" s="20"/>
      <c r="P410" s="12"/>
      <c r="Q410" s="12"/>
      <c r="R410" s="12"/>
      <c r="S410" s="12"/>
      <c r="T410" s="12"/>
      <c r="U410" s="12"/>
      <c r="V410" s="12"/>
      <c r="W410" s="12"/>
      <c r="X410" s="12"/>
      <c r="Y410" s="12"/>
      <c r="Z410" s="12"/>
      <c r="AA410" s="12"/>
      <c r="AB410" s="12"/>
      <c r="AC410" s="12"/>
      <c r="AD410" s="12"/>
      <c r="AE410" s="12"/>
      <c r="AF410" s="12"/>
      <c r="AG410" s="12"/>
      <c r="AH410" s="12"/>
      <c r="AI410" s="12"/>
      <c r="AJ410" s="12"/>
      <c r="AK410" s="12"/>
      <c r="AL410" s="12"/>
      <c r="AM410" s="12"/>
      <c r="AN410" s="12"/>
      <c r="AO410" s="12"/>
      <c r="AP410" s="12"/>
      <c r="AQ410" s="12"/>
      <c r="AR410" s="12"/>
      <c r="AS410" s="12"/>
      <c r="AT410" s="12"/>
      <c r="AU410" s="12"/>
      <c r="AV410" s="12"/>
      <c r="AW410" s="12"/>
      <c r="AX410" s="12"/>
      <c r="AY410" s="12"/>
      <c r="AZ410" s="12"/>
      <c r="BA410" s="12"/>
      <c r="BB410" s="12"/>
      <c r="BC410" s="12"/>
      <c r="BD410" s="12"/>
      <c r="BE410" s="12"/>
      <c r="BF410" s="12"/>
      <c r="BG410" s="12"/>
      <c r="BH410" s="12"/>
      <c r="BI410" s="12"/>
      <c r="BJ410" s="12"/>
      <c r="BK410" s="12"/>
      <c r="BL410" s="12"/>
      <c r="BM410" s="12"/>
      <c r="BN410" s="12"/>
      <c r="BO410" s="12"/>
      <c r="BP410" s="12"/>
      <c r="BQ410" s="12"/>
      <c r="BR410" s="12"/>
      <c r="BS410" s="12"/>
      <c r="BT410" s="12"/>
      <c r="BU410" s="12"/>
      <c r="BV410" s="12"/>
      <c r="BW410" s="12"/>
      <c r="BX410" s="12"/>
      <c r="BY410" s="12"/>
      <c r="BZ410" s="12"/>
      <c r="CA410" s="12"/>
      <c r="CB410" s="12"/>
      <c r="CC410" s="12"/>
    </row>
    <row r="411" spans="1:81" ht="15.75" x14ac:dyDescent="0.25">
      <c r="A411" s="20"/>
      <c r="B411" s="29"/>
      <c r="C411" s="29"/>
      <c r="D411" s="29"/>
      <c r="E411" s="29"/>
      <c r="F411" s="26"/>
      <c r="G411" s="13"/>
      <c r="H411" s="20"/>
      <c r="I411" s="22"/>
      <c r="J411" s="22"/>
      <c r="K411" s="22"/>
      <c r="L411" s="22"/>
      <c r="M411" s="24"/>
      <c r="N411" s="22"/>
      <c r="O411" s="20"/>
      <c r="P411" s="12"/>
      <c r="Q411" s="12"/>
      <c r="R411" s="12"/>
      <c r="S411" s="12"/>
      <c r="T411" s="12"/>
      <c r="U411" s="12"/>
      <c r="V411" s="12"/>
      <c r="W411" s="12"/>
      <c r="X411" s="12"/>
      <c r="Y411" s="12"/>
      <c r="Z411" s="12"/>
      <c r="AA411" s="12"/>
      <c r="AB411" s="12"/>
      <c r="AC411" s="12"/>
      <c r="AD411" s="12"/>
      <c r="AE411" s="12"/>
      <c r="AF411" s="12"/>
      <c r="AG411" s="12"/>
      <c r="AH411" s="12"/>
      <c r="AI411" s="12"/>
      <c r="AJ411" s="12"/>
      <c r="AK411" s="12"/>
      <c r="AL411" s="12"/>
      <c r="AM411" s="12"/>
      <c r="AN411" s="12"/>
      <c r="AO411" s="12"/>
      <c r="AP411" s="12"/>
      <c r="AQ411" s="12"/>
      <c r="AR411" s="12"/>
      <c r="AS411" s="12"/>
      <c r="AT411" s="12"/>
      <c r="AU411" s="12"/>
      <c r="AV411" s="12"/>
      <c r="AW411" s="12"/>
      <c r="AX411" s="12"/>
      <c r="AY411" s="12"/>
      <c r="AZ411" s="12"/>
      <c r="BA411" s="12"/>
      <c r="BB411" s="12"/>
      <c r="BC411" s="12"/>
      <c r="BD411" s="12"/>
      <c r="BE411" s="12"/>
      <c r="BF411" s="12"/>
      <c r="BG411" s="12"/>
      <c r="BH411" s="12"/>
      <c r="BI411" s="12"/>
      <c r="BJ411" s="12"/>
      <c r="BK411" s="12"/>
      <c r="BL411" s="12"/>
      <c r="BM411" s="12"/>
      <c r="BN411" s="12"/>
      <c r="BO411" s="12"/>
      <c r="BP411" s="12"/>
      <c r="BQ411" s="12"/>
      <c r="BR411" s="12"/>
      <c r="BS411" s="12"/>
      <c r="BT411" s="12"/>
      <c r="BU411" s="12"/>
      <c r="BV411" s="12"/>
      <c r="BW411" s="12"/>
      <c r="BX411" s="12"/>
      <c r="BY411" s="12"/>
      <c r="BZ411" s="12"/>
      <c r="CA411" s="12"/>
      <c r="CB411" s="12"/>
      <c r="CC411" s="12"/>
    </row>
    <row r="412" spans="1:81" ht="15.75" x14ac:dyDescent="0.25">
      <c r="A412" s="20"/>
      <c r="B412" s="29"/>
      <c r="C412" s="29"/>
      <c r="D412" s="29"/>
      <c r="E412" s="29"/>
      <c r="F412" s="26"/>
      <c r="G412" s="13"/>
      <c r="H412" s="20"/>
      <c r="I412" s="22"/>
      <c r="J412" s="22"/>
      <c r="K412" s="22"/>
      <c r="L412" s="22"/>
      <c r="M412" s="24"/>
      <c r="N412" s="22"/>
      <c r="O412" s="20"/>
      <c r="P412" s="12"/>
      <c r="Q412" s="12"/>
      <c r="R412" s="12"/>
      <c r="S412" s="12"/>
      <c r="T412" s="12"/>
      <c r="U412" s="12"/>
      <c r="V412" s="12"/>
      <c r="W412" s="12"/>
      <c r="X412" s="12"/>
      <c r="Y412" s="12"/>
      <c r="Z412" s="12"/>
      <c r="AA412" s="12"/>
      <c r="AB412" s="12"/>
      <c r="AC412" s="12"/>
      <c r="AD412" s="12"/>
      <c r="AE412" s="12"/>
      <c r="AF412" s="12"/>
      <c r="AG412" s="12"/>
      <c r="AH412" s="12"/>
      <c r="AI412" s="12"/>
      <c r="AJ412" s="12"/>
      <c r="AK412" s="12"/>
      <c r="AL412" s="12"/>
      <c r="AM412" s="12"/>
      <c r="AN412" s="12"/>
      <c r="AO412" s="12"/>
      <c r="AP412" s="12"/>
      <c r="AQ412" s="12"/>
      <c r="AR412" s="12"/>
      <c r="AS412" s="12"/>
      <c r="AT412" s="12"/>
      <c r="AU412" s="12"/>
      <c r="AV412" s="12"/>
      <c r="AW412" s="12"/>
      <c r="AX412" s="12"/>
      <c r="AY412" s="12"/>
      <c r="AZ412" s="12"/>
      <c r="BA412" s="12"/>
      <c r="BB412" s="12"/>
      <c r="BC412" s="12"/>
      <c r="BD412" s="12"/>
      <c r="BE412" s="12"/>
      <c r="BF412" s="12"/>
      <c r="BG412" s="12"/>
      <c r="BH412" s="12"/>
      <c r="BI412" s="12"/>
      <c r="BJ412" s="12"/>
      <c r="BK412" s="12"/>
      <c r="BL412" s="12"/>
      <c r="BM412" s="12"/>
      <c r="BN412" s="12"/>
      <c r="BO412" s="12"/>
      <c r="BP412" s="12"/>
      <c r="BQ412" s="12"/>
      <c r="BR412" s="12"/>
      <c r="BS412" s="12"/>
      <c r="BT412" s="12"/>
      <c r="BU412" s="12"/>
      <c r="BV412" s="12"/>
      <c r="BW412" s="12"/>
      <c r="BX412" s="12"/>
      <c r="BY412" s="12"/>
      <c r="BZ412" s="12"/>
      <c r="CA412" s="12"/>
      <c r="CB412" s="12"/>
      <c r="CC412" s="12"/>
    </row>
    <row r="413" spans="1:81" ht="15.75" x14ac:dyDescent="0.25">
      <c r="A413" s="20"/>
      <c r="B413" s="29"/>
      <c r="C413" s="29"/>
      <c r="D413" s="29"/>
      <c r="E413" s="29"/>
      <c r="F413" s="26"/>
      <c r="G413" s="13"/>
      <c r="H413" s="20"/>
      <c r="I413" s="22"/>
      <c r="J413" s="22"/>
      <c r="K413" s="22"/>
      <c r="L413" s="22"/>
      <c r="M413" s="24"/>
      <c r="N413" s="22"/>
      <c r="O413" s="20"/>
      <c r="P413" s="12"/>
      <c r="Q413" s="12"/>
      <c r="R413" s="12"/>
      <c r="S413" s="12"/>
      <c r="T413" s="12"/>
      <c r="U413" s="12"/>
      <c r="V413" s="12"/>
      <c r="W413" s="12"/>
      <c r="X413" s="12"/>
      <c r="Y413" s="12"/>
      <c r="Z413" s="12"/>
      <c r="AA413" s="12"/>
      <c r="AB413" s="12"/>
      <c r="AC413" s="12"/>
      <c r="AD413" s="12"/>
      <c r="AE413" s="12"/>
      <c r="AF413" s="12"/>
      <c r="AG413" s="12"/>
      <c r="AH413" s="12"/>
      <c r="AI413" s="12"/>
      <c r="AJ413" s="12"/>
      <c r="AK413" s="12"/>
      <c r="AL413" s="12"/>
      <c r="AM413" s="12"/>
      <c r="AN413" s="12"/>
      <c r="AO413" s="12"/>
      <c r="AP413" s="12"/>
      <c r="AQ413" s="12"/>
      <c r="AR413" s="12"/>
      <c r="AS413" s="12"/>
      <c r="AT413" s="12"/>
      <c r="AU413" s="12"/>
      <c r="AV413" s="12"/>
      <c r="AW413" s="12"/>
      <c r="AX413" s="12"/>
      <c r="AY413" s="12"/>
      <c r="AZ413" s="12"/>
      <c r="BA413" s="12"/>
      <c r="BB413" s="12"/>
      <c r="BC413" s="12"/>
      <c r="BD413" s="12"/>
      <c r="BE413" s="12"/>
      <c r="BF413" s="12"/>
      <c r="BG413" s="12"/>
      <c r="BH413" s="12"/>
      <c r="BI413" s="12"/>
      <c r="BJ413" s="12"/>
      <c r="BK413" s="12"/>
      <c r="BL413" s="12"/>
      <c r="BM413" s="12"/>
      <c r="BN413" s="12"/>
      <c r="BO413" s="12"/>
      <c r="BP413" s="12"/>
      <c r="BQ413" s="12"/>
      <c r="BR413" s="12"/>
      <c r="BS413" s="12"/>
      <c r="BT413" s="12"/>
      <c r="BU413" s="12"/>
      <c r="BV413" s="12"/>
      <c r="BW413" s="12"/>
      <c r="BX413" s="12"/>
      <c r="BY413" s="12"/>
      <c r="BZ413" s="12"/>
      <c r="CA413" s="12"/>
      <c r="CB413" s="12"/>
      <c r="CC413" s="12"/>
    </row>
    <row r="414" spans="1:81" ht="15.75" x14ac:dyDescent="0.25">
      <c r="A414" s="20"/>
      <c r="B414" s="29"/>
      <c r="C414" s="29"/>
      <c r="D414" s="29"/>
      <c r="E414" s="29"/>
      <c r="F414" s="26"/>
      <c r="G414" s="13"/>
      <c r="H414" s="20"/>
      <c r="I414" s="22"/>
      <c r="J414" s="22"/>
      <c r="K414" s="22"/>
      <c r="L414" s="22"/>
      <c r="M414" s="24"/>
      <c r="N414" s="22"/>
      <c r="O414" s="20"/>
      <c r="P414" s="12"/>
      <c r="Q414" s="12"/>
      <c r="R414" s="12"/>
      <c r="S414" s="12"/>
      <c r="T414" s="12"/>
      <c r="U414" s="12"/>
      <c r="V414" s="12"/>
      <c r="W414" s="12"/>
      <c r="X414" s="12"/>
      <c r="Y414" s="12"/>
      <c r="Z414" s="12"/>
      <c r="AA414" s="12"/>
      <c r="AB414" s="12"/>
      <c r="AC414" s="12"/>
      <c r="AD414" s="12"/>
      <c r="AE414" s="12"/>
      <c r="AF414" s="12"/>
      <c r="AG414" s="12"/>
      <c r="AH414" s="12"/>
      <c r="AI414" s="12"/>
      <c r="AJ414" s="12"/>
      <c r="AK414" s="12"/>
      <c r="AL414" s="12"/>
      <c r="AM414" s="12"/>
      <c r="AN414" s="12"/>
      <c r="AO414" s="12"/>
      <c r="AP414" s="12"/>
      <c r="AQ414" s="12"/>
      <c r="AR414" s="12"/>
      <c r="AS414" s="12"/>
      <c r="AT414" s="12"/>
      <c r="AU414" s="12"/>
      <c r="AV414" s="12"/>
      <c r="AW414" s="12"/>
      <c r="AX414" s="12"/>
      <c r="AY414" s="12"/>
      <c r="AZ414" s="12"/>
      <c r="BA414" s="12"/>
      <c r="BB414" s="12"/>
      <c r="BC414" s="12"/>
      <c r="BD414" s="12"/>
      <c r="BE414" s="12"/>
      <c r="BF414" s="12"/>
      <c r="BG414" s="12"/>
      <c r="BH414" s="12"/>
      <c r="BI414" s="12"/>
      <c r="BJ414" s="12"/>
      <c r="BK414" s="12"/>
      <c r="BL414" s="12"/>
      <c r="BM414" s="12"/>
      <c r="BN414" s="12"/>
      <c r="BO414" s="12"/>
      <c r="BP414" s="12"/>
      <c r="BQ414" s="12"/>
      <c r="BR414" s="12"/>
      <c r="BS414" s="12"/>
      <c r="BT414" s="12"/>
      <c r="BU414" s="12"/>
      <c r="BV414" s="12"/>
      <c r="BW414" s="12"/>
      <c r="BX414" s="12"/>
      <c r="BY414" s="12"/>
      <c r="BZ414" s="12"/>
      <c r="CA414" s="12"/>
      <c r="CB414" s="12"/>
      <c r="CC414" s="12"/>
    </row>
    <row r="415" spans="1:81" ht="15.75" x14ac:dyDescent="0.25">
      <c r="A415" s="20"/>
      <c r="B415" s="29"/>
      <c r="C415" s="29"/>
      <c r="D415" s="29"/>
      <c r="E415" s="29"/>
      <c r="F415" s="26"/>
      <c r="G415" s="13"/>
      <c r="H415" s="20"/>
      <c r="I415" s="22"/>
      <c r="J415" s="22"/>
      <c r="K415" s="22"/>
      <c r="L415" s="22"/>
      <c r="M415" s="24"/>
      <c r="N415" s="22"/>
      <c r="O415" s="20"/>
      <c r="P415" s="12"/>
      <c r="Q415" s="12"/>
      <c r="R415" s="12"/>
      <c r="S415" s="12"/>
      <c r="T415" s="12"/>
      <c r="U415" s="12"/>
      <c r="V415" s="12"/>
      <c r="W415" s="12"/>
      <c r="X415" s="12"/>
      <c r="Y415" s="12"/>
      <c r="Z415" s="12"/>
      <c r="AA415" s="12"/>
      <c r="AB415" s="12"/>
      <c r="AC415" s="12"/>
      <c r="AD415" s="12"/>
      <c r="AE415" s="12"/>
      <c r="AF415" s="12"/>
      <c r="AG415" s="12"/>
      <c r="AH415" s="12"/>
      <c r="AI415" s="12"/>
      <c r="AJ415" s="12"/>
      <c r="AK415" s="12"/>
      <c r="AL415" s="12"/>
      <c r="AM415" s="12"/>
      <c r="AN415" s="12"/>
      <c r="AO415" s="12"/>
      <c r="AP415" s="12"/>
      <c r="AQ415" s="12"/>
      <c r="AR415" s="12"/>
      <c r="AS415" s="12"/>
      <c r="AT415" s="12"/>
      <c r="AU415" s="12"/>
      <c r="AV415" s="12"/>
      <c r="AW415" s="12"/>
      <c r="AX415" s="12"/>
      <c r="AY415" s="12"/>
      <c r="AZ415" s="12"/>
      <c r="BA415" s="12"/>
      <c r="BB415" s="12"/>
      <c r="BC415" s="12"/>
      <c r="BD415" s="12"/>
      <c r="BE415" s="12"/>
      <c r="BF415" s="12"/>
      <c r="BG415" s="12"/>
      <c r="BH415" s="12"/>
      <c r="BI415" s="12"/>
      <c r="BJ415" s="12"/>
      <c r="BK415" s="12"/>
      <c r="BL415" s="12"/>
      <c r="BM415" s="12"/>
      <c r="BN415" s="12"/>
      <c r="BO415" s="12"/>
      <c r="BP415" s="12"/>
      <c r="BQ415" s="12"/>
      <c r="BR415" s="12"/>
      <c r="BS415" s="12"/>
      <c r="BT415" s="12"/>
      <c r="BU415" s="12"/>
      <c r="BV415" s="12"/>
      <c r="BW415" s="12"/>
      <c r="BX415" s="12"/>
      <c r="BY415" s="12"/>
      <c r="BZ415" s="12"/>
      <c r="CA415" s="12"/>
      <c r="CB415" s="12"/>
      <c r="CC415" s="12"/>
    </row>
    <row r="416" spans="1:81" ht="15.75" x14ac:dyDescent="0.25">
      <c r="A416" s="20"/>
      <c r="B416" s="29"/>
      <c r="C416" s="29"/>
      <c r="D416" s="29"/>
      <c r="E416" s="29"/>
      <c r="F416" s="26"/>
      <c r="G416" s="13"/>
      <c r="H416" s="20"/>
      <c r="I416" s="22"/>
      <c r="J416" s="22"/>
      <c r="K416" s="22"/>
      <c r="L416" s="22"/>
      <c r="M416" s="24"/>
      <c r="N416" s="22"/>
      <c r="O416" s="20"/>
      <c r="P416" s="12"/>
      <c r="Q416" s="12"/>
      <c r="R416" s="12"/>
      <c r="S416" s="12"/>
      <c r="T416" s="12"/>
      <c r="U416" s="12"/>
      <c r="V416" s="12"/>
      <c r="W416" s="12"/>
      <c r="X416" s="12"/>
      <c r="Y416" s="12"/>
      <c r="Z416" s="12"/>
      <c r="AA416" s="12"/>
      <c r="AB416" s="12"/>
      <c r="AC416" s="12"/>
      <c r="AD416" s="12"/>
      <c r="AE416" s="12"/>
      <c r="AF416" s="12"/>
      <c r="AG416" s="12"/>
      <c r="AH416" s="12"/>
      <c r="AI416" s="12"/>
      <c r="AJ416" s="12"/>
      <c r="AK416" s="12"/>
      <c r="AL416" s="12"/>
      <c r="AM416" s="12"/>
      <c r="AN416" s="12"/>
      <c r="AO416" s="12"/>
      <c r="AP416" s="12"/>
      <c r="AQ416" s="12"/>
      <c r="AR416" s="12"/>
      <c r="AS416" s="12"/>
      <c r="AT416" s="12"/>
      <c r="AU416" s="12"/>
      <c r="AV416" s="12"/>
      <c r="AW416" s="12"/>
      <c r="AX416" s="12"/>
      <c r="AY416" s="12"/>
      <c r="AZ416" s="12"/>
      <c r="BA416" s="12"/>
      <c r="BB416" s="12"/>
      <c r="BC416" s="12"/>
      <c r="BD416" s="12"/>
      <c r="BE416" s="12"/>
      <c r="BF416" s="12"/>
      <c r="BG416" s="12"/>
      <c r="BH416" s="12"/>
      <c r="BI416" s="12"/>
      <c r="BJ416" s="12"/>
      <c r="BK416" s="12"/>
      <c r="BL416" s="12"/>
      <c r="BM416" s="12"/>
      <c r="BN416" s="12"/>
      <c r="BO416" s="12"/>
      <c r="BP416" s="12"/>
      <c r="BQ416" s="12"/>
      <c r="BR416" s="12"/>
      <c r="BS416" s="12"/>
      <c r="BT416" s="12"/>
      <c r="BU416" s="12"/>
      <c r="BV416" s="12"/>
      <c r="BW416" s="12"/>
      <c r="BX416" s="12"/>
      <c r="BY416" s="12"/>
      <c r="BZ416" s="12"/>
      <c r="CA416" s="12"/>
      <c r="CB416" s="12"/>
      <c r="CC416" s="12"/>
    </row>
    <row r="417" spans="1:81" ht="15.75" x14ac:dyDescent="0.25">
      <c r="A417" s="20"/>
      <c r="B417" s="29"/>
      <c r="C417" s="29"/>
      <c r="D417" s="29"/>
      <c r="E417" s="29"/>
      <c r="F417" s="26"/>
      <c r="G417" s="13"/>
      <c r="H417" s="20"/>
      <c r="I417" s="22"/>
      <c r="J417" s="22"/>
      <c r="K417" s="22"/>
      <c r="L417" s="22"/>
      <c r="M417" s="24"/>
      <c r="N417" s="22"/>
      <c r="O417" s="20"/>
      <c r="P417" s="12"/>
      <c r="Q417" s="12"/>
      <c r="R417" s="12"/>
      <c r="S417" s="12"/>
      <c r="T417" s="12"/>
      <c r="U417" s="12"/>
      <c r="V417" s="12"/>
      <c r="W417" s="12"/>
      <c r="X417" s="12"/>
      <c r="Y417" s="12"/>
      <c r="Z417" s="12"/>
      <c r="AA417" s="12"/>
      <c r="AB417" s="12"/>
      <c r="AC417" s="12"/>
      <c r="AD417" s="12"/>
      <c r="AE417" s="12"/>
      <c r="AF417" s="12"/>
      <c r="AG417" s="12"/>
      <c r="AH417" s="12"/>
      <c r="AI417" s="12"/>
      <c r="AJ417" s="12"/>
      <c r="AK417" s="12"/>
      <c r="AL417" s="12"/>
      <c r="AM417" s="12"/>
      <c r="AN417" s="12"/>
      <c r="AO417" s="12"/>
      <c r="AP417" s="12"/>
      <c r="AQ417" s="12"/>
      <c r="AR417" s="12"/>
      <c r="AS417" s="12"/>
      <c r="AT417" s="12"/>
      <c r="AU417" s="12"/>
      <c r="AV417" s="12"/>
      <c r="AW417" s="12"/>
      <c r="AX417" s="12"/>
      <c r="AY417" s="12"/>
      <c r="AZ417" s="12"/>
      <c r="BA417" s="12"/>
      <c r="BB417" s="12"/>
      <c r="BC417" s="12"/>
      <c r="BD417" s="12"/>
      <c r="BE417" s="12"/>
      <c r="BF417" s="12"/>
      <c r="BG417" s="12"/>
      <c r="BH417" s="12"/>
      <c r="BI417" s="12"/>
      <c r="BJ417" s="12"/>
      <c r="BK417" s="12"/>
      <c r="BL417" s="12"/>
      <c r="BM417" s="12"/>
      <c r="BN417" s="12"/>
      <c r="BO417" s="12"/>
      <c r="BP417" s="12"/>
      <c r="BQ417" s="12"/>
      <c r="BR417" s="12"/>
      <c r="BS417" s="12"/>
      <c r="BT417" s="12"/>
      <c r="BU417" s="12"/>
      <c r="BV417" s="12"/>
      <c r="BW417" s="12"/>
      <c r="BX417" s="12"/>
      <c r="BY417" s="12"/>
      <c r="BZ417" s="12"/>
      <c r="CA417" s="12"/>
      <c r="CB417" s="12"/>
      <c r="CC417" s="12"/>
    </row>
    <row r="418" spans="1:81" ht="15.75" x14ac:dyDescent="0.25">
      <c r="A418" s="20"/>
      <c r="B418" s="29"/>
      <c r="C418" s="29"/>
      <c r="D418" s="29"/>
      <c r="E418" s="29"/>
      <c r="F418" s="26"/>
      <c r="G418" s="13"/>
      <c r="H418" s="20"/>
      <c r="I418" s="22"/>
      <c r="J418" s="22"/>
      <c r="K418" s="22"/>
      <c r="L418" s="22"/>
      <c r="M418" s="24"/>
      <c r="N418" s="22"/>
      <c r="O418" s="20"/>
      <c r="P418" s="12"/>
      <c r="Q418" s="12"/>
      <c r="R418" s="12"/>
      <c r="S418" s="12"/>
      <c r="T418" s="12"/>
      <c r="U418" s="12"/>
      <c r="V418" s="12"/>
      <c r="W418" s="12"/>
      <c r="X418" s="12"/>
      <c r="Y418" s="12"/>
      <c r="Z418" s="12"/>
      <c r="AA418" s="12"/>
      <c r="AB418" s="12"/>
      <c r="AC418" s="12"/>
      <c r="AD418" s="12"/>
      <c r="AE418" s="12"/>
      <c r="AF418" s="12"/>
      <c r="AG418" s="12"/>
      <c r="AH418" s="12"/>
      <c r="AI418" s="12"/>
      <c r="AJ418" s="12"/>
      <c r="AK418" s="12"/>
      <c r="AL418" s="12"/>
      <c r="AM418" s="12"/>
      <c r="AN418" s="12"/>
      <c r="AO418" s="12"/>
      <c r="AP418" s="12"/>
      <c r="AQ418" s="12"/>
      <c r="AR418" s="12"/>
      <c r="AS418" s="12"/>
      <c r="AT418" s="12"/>
      <c r="AU418" s="12"/>
      <c r="AV418" s="12"/>
      <c r="AW418" s="12"/>
      <c r="AX418" s="12"/>
      <c r="AY418" s="12"/>
      <c r="AZ418" s="12"/>
      <c r="BA418" s="12"/>
      <c r="BB418" s="12"/>
      <c r="BC418" s="12"/>
      <c r="BD418" s="12"/>
      <c r="BE418" s="12"/>
      <c r="BF418" s="12"/>
      <c r="BG418" s="12"/>
      <c r="BH418" s="12"/>
      <c r="BI418" s="12"/>
      <c r="BJ418" s="12"/>
      <c r="BK418" s="12"/>
      <c r="BL418" s="12"/>
      <c r="BM418" s="12"/>
      <c r="BN418" s="12"/>
      <c r="BO418" s="12"/>
      <c r="BP418" s="12"/>
      <c r="BQ418" s="12"/>
      <c r="BR418" s="12"/>
      <c r="BS418" s="12"/>
      <c r="BT418" s="12"/>
      <c r="BU418" s="12"/>
      <c r="BV418" s="12"/>
      <c r="BW418" s="12"/>
      <c r="BX418" s="12"/>
      <c r="BY418" s="12"/>
      <c r="BZ418" s="12"/>
      <c r="CA418" s="12"/>
      <c r="CB418" s="12"/>
      <c r="CC418" s="12"/>
    </row>
    <row r="419" spans="1:81" ht="15.75" x14ac:dyDescent="0.25">
      <c r="A419" s="20"/>
      <c r="B419" s="29"/>
      <c r="C419" s="29"/>
      <c r="D419" s="29"/>
      <c r="E419" s="29"/>
      <c r="F419" s="26"/>
      <c r="G419" s="13"/>
      <c r="H419" s="20"/>
      <c r="I419" s="22"/>
      <c r="J419" s="22"/>
      <c r="K419" s="22"/>
      <c r="L419" s="22"/>
      <c r="M419" s="24"/>
      <c r="N419" s="22"/>
      <c r="O419" s="20"/>
      <c r="P419" s="12"/>
      <c r="Q419" s="12"/>
      <c r="R419" s="12"/>
      <c r="S419" s="12"/>
      <c r="T419" s="12"/>
      <c r="U419" s="12"/>
      <c r="V419" s="12"/>
      <c r="W419" s="12"/>
      <c r="X419" s="12"/>
      <c r="Y419" s="12"/>
      <c r="Z419" s="12"/>
      <c r="AA419" s="12"/>
      <c r="AB419" s="12"/>
      <c r="AC419" s="12"/>
      <c r="AD419" s="12"/>
      <c r="AE419" s="12"/>
      <c r="AF419" s="12"/>
      <c r="AG419" s="12"/>
      <c r="AH419" s="12"/>
      <c r="AI419" s="12"/>
      <c r="AJ419" s="12"/>
      <c r="AK419" s="12"/>
      <c r="AL419" s="12"/>
      <c r="AM419" s="12"/>
      <c r="AN419" s="12"/>
      <c r="AO419" s="12"/>
      <c r="AP419" s="12"/>
      <c r="AQ419" s="12"/>
      <c r="AR419" s="12"/>
      <c r="AS419" s="12"/>
      <c r="AT419" s="12"/>
      <c r="AU419" s="12"/>
      <c r="AV419" s="12"/>
      <c r="AW419" s="12"/>
      <c r="AX419" s="12"/>
      <c r="AY419" s="12"/>
      <c r="AZ419" s="12"/>
      <c r="BA419" s="12"/>
      <c r="BB419" s="12"/>
      <c r="BC419" s="12"/>
      <c r="BD419" s="12"/>
      <c r="BE419" s="12"/>
      <c r="BF419" s="12"/>
      <c r="BG419" s="12"/>
      <c r="BH419" s="12"/>
      <c r="BI419" s="12"/>
      <c r="BJ419" s="12"/>
      <c r="BK419" s="12"/>
      <c r="BL419" s="12"/>
      <c r="BM419" s="12"/>
      <c r="BN419" s="12"/>
      <c r="BO419" s="12"/>
      <c r="BP419" s="12"/>
      <c r="BQ419" s="12"/>
      <c r="BR419" s="12"/>
      <c r="BS419" s="12"/>
      <c r="BT419" s="12"/>
      <c r="BU419" s="12"/>
      <c r="BV419" s="12"/>
      <c r="BW419" s="12"/>
      <c r="BX419" s="12"/>
      <c r="BY419" s="12"/>
      <c r="BZ419" s="12"/>
      <c r="CA419" s="12"/>
      <c r="CB419" s="12"/>
      <c r="CC419" s="12"/>
    </row>
    <row r="420" spans="1:81" ht="15.75" x14ac:dyDescent="0.25">
      <c r="A420" s="20"/>
      <c r="B420" s="29"/>
      <c r="C420" s="29"/>
      <c r="D420" s="29"/>
      <c r="E420" s="29"/>
      <c r="F420" s="26"/>
      <c r="G420" s="13"/>
      <c r="H420" s="20"/>
      <c r="I420" s="22"/>
      <c r="J420" s="22"/>
      <c r="K420" s="22"/>
      <c r="L420" s="22"/>
      <c r="M420" s="24"/>
      <c r="N420" s="22"/>
      <c r="O420" s="20"/>
      <c r="P420" s="12"/>
      <c r="Q420" s="12"/>
      <c r="R420" s="12"/>
      <c r="S420" s="12"/>
      <c r="T420" s="12"/>
      <c r="U420" s="12"/>
      <c r="V420" s="12"/>
      <c r="W420" s="12"/>
      <c r="X420" s="12"/>
      <c r="Y420" s="12"/>
      <c r="Z420" s="12"/>
      <c r="AA420" s="12"/>
      <c r="AB420" s="12"/>
      <c r="AC420" s="12"/>
      <c r="AD420" s="12"/>
      <c r="AE420" s="12"/>
      <c r="AF420" s="12"/>
      <c r="AG420" s="12"/>
      <c r="AH420" s="12"/>
      <c r="AI420" s="12"/>
      <c r="AJ420" s="12"/>
      <c r="AK420" s="12"/>
      <c r="AL420" s="12"/>
      <c r="AM420" s="12"/>
      <c r="AN420" s="12"/>
      <c r="AO420" s="12"/>
      <c r="AP420" s="12"/>
      <c r="AQ420" s="12"/>
      <c r="AR420" s="12"/>
      <c r="AS420" s="12"/>
      <c r="AT420" s="12"/>
      <c r="AU420" s="12"/>
      <c r="AV420" s="12"/>
      <c r="AW420" s="12"/>
      <c r="AX420" s="12"/>
      <c r="AY420" s="12"/>
      <c r="AZ420" s="12"/>
      <c r="BA420" s="12"/>
      <c r="BB420" s="12"/>
      <c r="BC420" s="12"/>
      <c r="BD420" s="12"/>
      <c r="BE420" s="12"/>
      <c r="BF420" s="12"/>
      <c r="BG420" s="12"/>
      <c r="BH420" s="12"/>
      <c r="BI420" s="12"/>
      <c r="BJ420" s="12"/>
      <c r="BK420" s="12"/>
      <c r="BL420" s="12"/>
      <c r="BM420" s="12"/>
      <c r="BN420" s="12"/>
      <c r="BO420" s="12"/>
      <c r="BP420" s="12"/>
      <c r="BQ420" s="12"/>
      <c r="BR420" s="12"/>
      <c r="BS420" s="12"/>
      <c r="BT420" s="12"/>
      <c r="BU420" s="12"/>
      <c r="BV420" s="12"/>
      <c r="BW420" s="12"/>
      <c r="BX420" s="12"/>
      <c r="BY420" s="12"/>
      <c r="BZ420" s="12"/>
      <c r="CA420" s="12"/>
      <c r="CB420" s="12"/>
      <c r="CC420" s="12"/>
    </row>
    <row r="421" spans="1:81" ht="15.75" x14ac:dyDescent="0.25">
      <c r="A421" s="20"/>
      <c r="B421" s="29"/>
      <c r="C421" s="29"/>
      <c r="D421" s="29"/>
      <c r="E421" s="29"/>
      <c r="F421" s="26"/>
      <c r="G421" s="13"/>
      <c r="H421" s="20"/>
      <c r="I421" s="22"/>
      <c r="J421" s="22"/>
      <c r="K421" s="22"/>
      <c r="L421" s="22"/>
      <c r="M421" s="24"/>
      <c r="N421" s="22"/>
      <c r="O421" s="20"/>
      <c r="P421" s="12"/>
      <c r="Q421" s="12"/>
      <c r="R421" s="12"/>
      <c r="S421" s="12"/>
      <c r="T421" s="12"/>
      <c r="U421" s="12"/>
      <c r="V421" s="12"/>
      <c r="W421" s="12"/>
      <c r="X421" s="12"/>
      <c r="Y421" s="12"/>
      <c r="Z421" s="12"/>
      <c r="AA421" s="12"/>
      <c r="AB421" s="12"/>
      <c r="AC421" s="12"/>
      <c r="AD421" s="12"/>
      <c r="AE421" s="12"/>
      <c r="AF421" s="12"/>
      <c r="AG421" s="12"/>
      <c r="AH421" s="12"/>
      <c r="AI421" s="12"/>
      <c r="AJ421" s="12"/>
      <c r="AK421" s="12"/>
      <c r="AL421" s="12"/>
      <c r="AM421" s="12"/>
      <c r="AN421" s="12"/>
      <c r="AO421" s="12"/>
      <c r="AP421" s="12"/>
      <c r="AQ421" s="12"/>
      <c r="AR421" s="12"/>
      <c r="AS421" s="12"/>
      <c r="AT421" s="12"/>
      <c r="AU421" s="12"/>
      <c r="AV421" s="12"/>
      <c r="AW421" s="12"/>
      <c r="AX421" s="12"/>
      <c r="AY421" s="12"/>
      <c r="AZ421" s="12"/>
      <c r="BA421" s="12"/>
      <c r="BB421" s="12"/>
      <c r="BC421" s="12"/>
      <c r="BD421" s="12"/>
      <c r="BE421" s="12"/>
      <c r="BF421" s="12"/>
      <c r="BG421" s="12"/>
      <c r="BH421" s="12"/>
      <c r="BI421" s="12"/>
      <c r="BJ421" s="12"/>
      <c r="BK421" s="12"/>
      <c r="BL421" s="12"/>
      <c r="BM421" s="12"/>
      <c r="BN421" s="12"/>
      <c r="BO421" s="12"/>
      <c r="BP421" s="12"/>
      <c r="BQ421" s="12"/>
      <c r="BR421" s="12"/>
      <c r="BS421" s="12"/>
      <c r="BT421" s="12"/>
      <c r="BU421" s="12"/>
      <c r="BV421" s="12"/>
      <c r="BW421" s="12"/>
      <c r="BX421" s="12"/>
      <c r="BY421" s="12"/>
      <c r="BZ421" s="12"/>
      <c r="CA421" s="12"/>
      <c r="CB421" s="12"/>
      <c r="CC421" s="12"/>
    </row>
    <row r="422" spans="1:81" ht="15.75" x14ac:dyDescent="0.25">
      <c r="A422" s="20"/>
      <c r="B422" s="29"/>
      <c r="C422" s="29"/>
      <c r="D422" s="29"/>
      <c r="E422" s="29"/>
      <c r="F422" s="26"/>
      <c r="G422" s="13"/>
      <c r="H422" s="20"/>
      <c r="I422" s="22"/>
      <c r="J422" s="22"/>
      <c r="K422" s="22"/>
      <c r="L422" s="22"/>
      <c r="M422" s="24"/>
      <c r="N422" s="22"/>
      <c r="O422" s="20"/>
      <c r="P422" s="12"/>
      <c r="Q422" s="12"/>
      <c r="R422" s="12"/>
      <c r="S422" s="12"/>
      <c r="T422" s="12"/>
      <c r="U422" s="12"/>
      <c r="V422" s="12"/>
      <c r="W422" s="12"/>
      <c r="X422" s="12"/>
      <c r="Y422" s="12"/>
      <c r="Z422" s="12"/>
      <c r="AA422" s="12"/>
      <c r="AB422" s="12"/>
      <c r="AC422" s="12"/>
      <c r="AD422" s="12"/>
      <c r="AE422" s="12"/>
      <c r="AF422" s="12"/>
      <c r="AG422" s="12"/>
      <c r="AH422" s="12"/>
      <c r="AI422" s="12"/>
      <c r="AJ422" s="12"/>
      <c r="AK422" s="12"/>
      <c r="AL422" s="12"/>
      <c r="AM422" s="12"/>
      <c r="AN422" s="12"/>
      <c r="AO422" s="12"/>
      <c r="AP422" s="12"/>
      <c r="AQ422" s="12"/>
      <c r="AR422" s="12"/>
      <c r="AS422" s="12"/>
      <c r="AT422" s="12"/>
      <c r="AU422" s="12"/>
      <c r="AV422" s="12"/>
      <c r="AW422" s="12"/>
      <c r="AX422" s="12"/>
      <c r="AY422" s="12"/>
      <c r="AZ422" s="12"/>
      <c r="BA422" s="12"/>
      <c r="BB422" s="12"/>
      <c r="BC422" s="12"/>
      <c r="BD422" s="12"/>
      <c r="BE422" s="12"/>
      <c r="BF422" s="12"/>
      <c r="BG422" s="12"/>
      <c r="BH422" s="12"/>
      <c r="BI422" s="12"/>
      <c r="BJ422" s="12"/>
      <c r="BK422" s="12"/>
      <c r="BL422" s="12"/>
      <c r="BM422" s="12"/>
      <c r="BN422" s="12"/>
      <c r="BO422" s="12"/>
      <c r="BP422" s="12"/>
      <c r="BQ422" s="12"/>
      <c r="BR422" s="12"/>
      <c r="BS422" s="12"/>
      <c r="BT422" s="12"/>
      <c r="BU422" s="12"/>
      <c r="BV422" s="12"/>
      <c r="BW422" s="12"/>
      <c r="BX422" s="12"/>
      <c r="BY422" s="12"/>
      <c r="BZ422" s="12"/>
      <c r="CA422" s="12"/>
      <c r="CB422" s="12"/>
      <c r="CC422" s="12"/>
    </row>
    <row r="423" spans="1:81" ht="15.75" x14ac:dyDescent="0.25">
      <c r="A423" s="20"/>
      <c r="B423" s="29"/>
      <c r="C423" s="29"/>
      <c r="D423" s="29"/>
      <c r="E423" s="29"/>
      <c r="F423" s="26"/>
      <c r="G423" s="13"/>
      <c r="H423" s="20"/>
      <c r="I423" s="22"/>
      <c r="J423" s="22"/>
      <c r="K423" s="22"/>
      <c r="L423" s="22"/>
      <c r="M423" s="24"/>
      <c r="N423" s="22"/>
      <c r="O423" s="20"/>
      <c r="P423" s="12"/>
      <c r="Q423" s="12"/>
      <c r="R423" s="12"/>
      <c r="S423" s="12"/>
      <c r="T423" s="12"/>
      <c r="U423" s="12"/>
      <c r="V423" s="12"/>
      <c r="W423" s="12"/>
      <c r="X423" s="12"/>
      <c r="Y423" s="12"/>
      <c r="Z423" s="12"/>
      <c r="AA423" s="12"/>
      <c r="AB423" s="12"/>
      <c r="AC423" s="12"/>
      <c r="AD423" s="12"/>
      <c r="AE423" s="12"/>
      <c r="AF423" s="12"/>
      <c r="AG423" s="12"/>
      <c r="AH423" s="12"/>
      <c r="AI423" s="12"/>
      <c r="AJ423" s="12"/>
      <c r="AK423" s="12"/>
      <c r="AL423" s="12"/>
      <c r="AM423" s="12"/>
      <c r="AN423" s="12"/>
      <c r="AO423" s="12"/>
      <c r="AP423" s="12"/>
      <c r="AQ423" s="12"/>
      <c r="AR423" s="12"/>
      <c r="AS423" s="12"/>
      <c r="AT423" s="12"/>
      <c r="AU423" s="12"/>
      <c r="AV423" s="12"/>
      <c r="AW423" s="12"/>
      <c r="AX423" s="12"/>
      <c r="AY423" s="12"/>
      <c r="AZ423" s="12"/>
      <c r="BA423" s="12"/>
      <c r="BB423" s="12"/>
      <c r="BC423" s="12"/>
      <c r="BD423" s="12"/>
      <c r="BE423" s="12"/>
      <c r="BF423" s="12"/>
      <c r="BG423" s="12"/>
      <c r="BH423" s="12"/>
      <c r="BI423" s="12"/>
      <c r="BJ423" s="12"/>
      <c r="BK423" s="12"/>
      <c r="BL423" s="12"/>
      <c r="BM423" s="12"/>
      <c r="BN423" s="12"/>
      <c r="BO423" s="12"/>
      <c r="BP423" s="12"/>
      <c r="BQ423" s="12"/>
      <c r="BR423" s="12"/>
      <c r="BS423" s="12"/>
      <c r="BT423" s="12"/>
      <c r="BU423" s="12"/>
      <c r="BV423" s="12"/>
      <c r="BW423" s="12"/>
      <c r="BX423" s="12"/>
      <c r="BY423" s="12"/>
      <c r="BZ423" s="12"/>
      <c r="CA423" s="12"/>
      <c r="CB423" s="12"/>
      <c r="CC423" s="12"/>
    </row>
    <row r="424" spans="1:81" ht="15.75" x14ac:dyDescent="0.25">
      <c r="A424" s="20"/>
      <c r="B424" s="29"/>
      <c r="C424" s="29"/>
      <c r="D424" s="29"/>
      <c r="E424" s="29"/>
      <c r="F424" s="26"/>
      <c r="G424" s="13"/>
      <c r="H424" s="20"/>
      <c r="I424" s="22"/>
      <c r="J424" s="22"/>
      <c r="K424" s="22"/>
      <c r="L424" s="22"/>
      <c r="M424" s="24"/>
      <c r="N424" s="22"/>
      <c r="O424" s="20"/>
      <c r="P424" s="12"/>
      <c r="Q424" s="12"/>
      <c r="R424" s="12"/>
      <c r="S424" s="12"/>
      <c r="T424" s="12"/>
      <c r="U424" s="12"/>
      <c r="V424" s="12"/>
      <c r="W424" s="12"/>
      <c r="X424" s="12"/>
      <c r="Y424" s="12"/>
      <c r="Z424" s="12"/>
      <c r="AA424" s="12"/>
      <c r="AB424" s="12"/>
      <c r="AC424" s="12"/>
      <c r="AD424" s="12"/>
      <c r="AE424" s="12"/>
      <c r="AF424" s="12"/>
      <c r="AG424" s="12"/>
      <c r="AH424" s="12"/>
      <c r="AI424" s="12"/>
      <c r="AJ424" s="12"/>
      <c r="AK424" s="12"/>
      <c r="AL424" s="12"/>
      <c r="AM424" s="12"/>
      <c r="AN424" s="12"/>
      <c r="AO424" s="12"/>
      <c r="AP424" s="12"/>
      <c r="AQ424" s="12"/>
      <c r="AR424" s="12"/>
      <c r="AS424" s="12"/>
      <c r="AT424" s="12"/>
      <c r="AU424" s="12"/>
      <c r="AV424" s="12"/>
      <c r="AW424" s="12"/>
      <c r="AX424" s="12"/>
      <c r="AY424" s="12"/>
      <c r="AZ424" s="12"/>
      <c r="BA424" s="12"/>
      <c r="BB424" s="12"/>
      <c r="BC424" s="12"/>
      <c r="BD424" s="12"/>
      <c r="BE424" s="12"/>
      <c r="BF424" s="12"/>
      <c r="BG424" s="12"/>
      <c r="BH424" s="12"/>
      <c r="BI424" s="12"/>
      <c r="BJ424" s="12"/>
      <c r="BK424" s="12"/>
      <c r="BL424" s="12"/>
      <c r="BM424" s="12"/>
      <c r="BN424" s="12"/>
      <c r="BO424" s="12"/>
      <c r="BP424" s="12"/>
      <c r="BQ424" s="12"/>
      <c r="BR424" s="12"/>
      <c r="BS424" s="12"/>
      <c r="BT424" s="12"/>
      <c r="BU424" s="12"/>
      <c r="BV424" s="12"/>
      <c r="BW424" s="12"/>
      <c r="BX424" s="12"/>
      <c r="BY424" s="12"/>
      <c r="BZ424" s="12"/>
      <c r="CA424" s="12"/>
      <c r="CB424" s="12"/>
      <c r="CC424" s="12"/>
    </row>
    <row r="425" spans="1:81" ht="15.75" x14ac:dyDescent="0.25">
      <c r="A425" s="20"/>
      <c r="B425" s="29"/>
      <c r="C425" s="29"/>
      <c r="D425" s="29"/>
      <c r="E425" s="29"/>
      <c r="F425" s="26"/>
      <c r="G425" s="13"/>
      <c r="H425" s="20"/>
      <c r="I425" s="22"/>
      <c r="J425" s="22"/>
      <c r="K425" s="22"/>
      <c r="L425" s="22"/>
      <c r="M425" s="24"/>
      <c r="N425" s="22"/>
      <c r="O425" s="20"/>
      <c r="P425" s="12"/>
      <c r="Q425" s="12"/>
      <c r="R425" s="12"/>
      <c r="S425" s="12"/>
      <c r="T425" s="12"/>
      <c r="U425" s="12"/>
      <c r="V425" s="12"/>
      <c r="W425" s="12"/>
      <c r="X425" s="12"/>
      <c r="Y425" s="12"/>
      <c r="Z425" s="12"/>
      <c r="AA425" s="12"/>
      <c r="AB425" s="12"/>
      <c r="AC425" s="12"/>
      <c r="AD425" s="12"/>
      <c r="AE425" s="12"/>
      <c r="AF425" s="12"/>
      <c r="AG425" s="12"/>
      <c r="AH425" s="12"/>
      <c r="AI425" s="12"/>
      <c r="AJ425" s="12"/>
      <c r="AK425" s="12"/>
      <c r="AL425" s="12"/>
      <c r="AM425" s="12"/>
      <c r="AN425" s="12"/>
      <c r="AO425" s="12"/>
      <c r="AP425" s="12"/>
      <c r="AQ425" s="12"/>
      <c r="AR425" s="12"/>
      <c r="AS425" s="12"/>
      <c r="AT425" s="12"/>
      <c r="AU425" s="12"/>
      <c r="AV425" s="12"/>
      <c r="AW425" s="12"/>
      <c r="AX425" s="12"/>
      <c r="AY425" s="12"/>
      <c r="AZ425" s="12"/>
      <c r="BA425" s="12"/>
      <c r="BB425" s="12"/>
      <c r="BC425" s="12"/>
      <c r="BD425" s="12"/>
      <c r="BE425" s="12"/>
      <c r="BF425" s="12"/>
      <c r="BG425" s="12"/>
      <c r="BH425" s="12"/>
      <c r="BI425" s="12"/>
      <c r="BJ425" s="12"/>
      <c r="BK425" s="12"/>
      <c r="BL425" s="12"/>
      <c r="BM425" s="12"/>
      <c r="BN425" s="12"/>
      <c r="BO425" s="12"/>
      <c r="BP425" s="12"/>
      <c r="BQ425" s="12"/>
      <c r="BR425" s="12"/>
      <c r="BS425" s="12"/>
      <c r="BT425" s="12"/>
      <c r="BU425" s="12"/>
      <c r="BV425" s="12"/>
      <c r="BW425" s="12"/>
      <c r="BX425" s="12"/>
      <c r="BY425" s="12"/>
      <c r="BZ425" s="12"/>
      <c r="CA425" s="12"/>
      <c r="CB425" s="12"/>
      <c r="CC425" s="12"/>
    </row>
    <row r="426" spans="1:81" ht="15.75" x14ac:dyDescent="0.25">
      <c r="A426" s="20"/>
      <c r="B426" s="29"/>
      <c r="C426" s="29"/>
      <c r="D426" s="29"/>
      <c r="E426" s="29"/>
      <c r="F426" s="26"/>
      <c r="G426" s="13"/>
      <c r="H426" s="20"/>
      <c r="I426" s="22"/>
      <c r="J426" s="22"/>
      <c r="K426" s="22"/>
      <c r="L426" s="22"/>
      <c r="M426" s="24"/>
      <c r="N426" s="22"/>
      <c r="O426" s="20"/>
      <c r="P426" s="12"/>
      <c r="Q426" s="12"/>
      <c r="R426" s="12"/>
      <c r="S426" s="12"/>
      <c r="T426" s="12"/>
      <c r="U426" s="12"/>
      <c r="V426" s="12"/>
      <c r="W426" s="12"/>
      <c r="X426" s="12"/>
      <c r="Y426" s="12"/>
      <c r="Z426" s="12"/>
      <c r="AA426" s="12"/>
      <c r="AB426" s="12"/>
      <c r="AC426" s="12"/>
      <c r="AD426" s="12"/>
      <c r="AE426" s="12"/>
      <c r="AF426" s="12"/>
      <c r="AG426" s="12"/>
      <c r="AH426" s="12"/>
      <c r="AI426" s="12"/>
      <c r="AJ426" s="12"/>
      <c r="AK426" s="12"/>
      <c r="AL426" s="12"/>
      <c r="AM426" s="12"/>
      <c r="AN426" s="12"/>
      <c r="AO426" s="12"/>
      <c r="AP426" s="12"/>
      <c r="AQ426" s="12"/>
      <c r="AR426" s="12"/>
      <c r="AS426" s="12"/>
      <c r="AT426" s="12"/>
      <c r="AU426" s="12"/>
      <c r="AV426" s="12"/>
      <c r="AW426" s="12"/>
      <c r="AX426" s="12"/>
      <c r="AY426" s="12"/>
      <c r="AZ426" s="12"/>
      <c r="BA426" s="12"/>
      <c r="BB426" s="12"/>
      <c r="BC426" s="12"/>
      <c r="BD426" s="12"/>
      <c r="BE426" s="12"/>
      <c r="BF426" s="12"/>
      <c r="BG426" s="12"/>
      <c r="BH426" s="12"/>
      <c r="BI426" s="12"/>
      <c r="BJ426" s="12"/>
      <c r="BK426" s="12"/>
      <c r="BL426" s="12"/>
      <c r="BM426" s="12"/>
      <c r="BN426" s="12"/>
      <c r="BO426" s="12"/>
      <c r="BP426" s="12"/>
      <c r="BQ426" s="12"/>
      <c r="BR426" s="12"/>
      <c r="BS426" s="12"/>
      <c r="BT426" s="12"/>
      <c r="BU426" s="12"/>
      <c r="BV426" s="12"/>
      <c r="BW426" s="12"/>
      <c r="BX426" s="12"/>
      <c r="BY426" s="12"/>
      <c r="BZ426" s="12"/>
      <c r="CA426" s="12"/>
      <c r="CB426" s="12"/>
      <c r="CC426" s="12"/>
    </row>
    <row r="427" spans="1:81" ht="15.75" x14ac:dyDescent="0.25">
      <c r="A427" s="20"/>
      <c r="B427" s="29"/>
      <c r="C427" s="29"/>
      <c r="D427" s="29"/>
      <c r="E427" s="29"/>
      <c r="F427" s="26"/>
      <c r="G427" s="13"/>
      <c r="H427" s="20"/>
      <c r="I427" s="22"/>
      <c r="J427" s="22"/>
      <c r="K427" s="22"/>
      <c r="L427" s="22"/>
      <c r="M427" s="24"/>
      <c r="N427" s="22"/>
      <c r="O427" s="20"/>
      <c r="P427" s="12"/>
      <c r="Q427" s="12"/>
      <c r="R427" s="12"/>
      <c r="S427" s="12"/>
      <c r="T427" s="12"/>
      <c r="U427" s="12"/>
      <c r="V427" s="12"/>
      <c r="W427" s="12"/>
      <c r="X427" s="12"/>
      <c r="Y427" s="12"/>
      <c r="Z427" s="12"/>
      <c r="AA427" s="12"/>
      <c r="AB427" s="12"/>
      <c r="AC427" s="12"/>
      <c r="AD427" s="12"/>
      <c r="AE427" s="12"/>
      <c r="AF427" s="12"/>
      <c r="AG427" s="12"/>
      <c r="AH427" s="12"/>
      <c r="AI427" s="12"/>
      <c r="AJ427" s="12"/>
      <c r="AK427" s="12"/>
      <c r="AL427" s="12"/>
      <c r="AM427" s="12"/>
      <c r="AN427" s="12"/>
      <c r="AO427" s="12"/>
      <c r="AP427" s="12"/>
      <c r="AQ427" s="12"/>
      <c r="AR427" s="12"/>
      <c r="AS427" s="12"/>
      <c r="AT427" s="12"/>
      <c r="AU427" s="12"/>
      <c r="AV427" s="12"/>
      <c r="AW427" s="12"/>
      <c r="AX427" s="12"/>
      <c r="AY427" s="12"/>
      <c r="AZ427" s="12"/>
      <c r="BA427" s="12"/>
      <c r="BB427" s="12"/>
      <c r="BC427" s="12"/>
      <c r="BD427" s="12"/>
      <c r="BE427" s="12"/>
      <c r="BF427" s="12"/>
      <c r="BG427" s="12"/>
      <c r="BH427" s="12"/>
      <c r="BI427" s="12"/>
      <c r="BJ427" s="12"/>
      <c r="BK427" s="12"/>
      <c r="BL427" s="12"/>
      <c r="BM427" s="12"/>
      <c r="BN427" s="12"/>
      <c r="BO427" s="12"/>
      <c r="BP427" s="12"/>
      <c r="BQ427" s="12"/>
      <c r="BR427" s="12"/>
      <c r="BS427" s="12"/>
      <c r="BT427" s="12"/>
      <c r="BU427" s="12"/>
      <c r="BV427" s="12"/>
      <c r="BW427" s="12"/>
      <c r="BX427" s="12"/>
      <c r="BY427" s="12"/>
      <c r="BZ427" s="12"/>
      <c r="CA427" s="12"/>
      <c r="CB427" s="12"/>
      <c r="CC427" s="12"/>
    </row>
    <row r="428" spans="1:81" ht="15.75" x14ac:dyDescent="0.25">
      <c r="A428" s="20"/>
      <c r="B428" s="29"/>
      <c r="C428" s="29"/>
      <c r="D428" s="29"/>
      <c r="E428" s="29"/>
      <c r="F428" s="26"/>
      <c r="G428" s="13"/>
      <c r="H428" s="20"/>
      <c r="I428" s="22"/>
      <c r="J428" s="22"/>
      <c r="K428" s="22"/>
      <c r="L428" s="22"/>
      <c r="M428" s="24"/>
      <c r="N428" s="22"/>
      <c r="O428" s="20"/>
      <c r="P428" s="12"/>
      <c r="Q428" s="12"/>
      <c r="R428" s="12"/>
      <c r="S428" s="12"/>
      <c r="T428" s="12"/>
      <c r="U428" s="12"/>
      <c r="V428" s="12"/>
      <c r="W428" s="12"/>
      <c r="X428" s="12"/>
      <c r="Y428" s="12"/>
      <c r="Z428" s="12"/>
      <c r="AA428" s="12"/>
      <c r="AB428" s="12"/>
      <c r="AC428" s="12"/>
      <c r="AD428" s="12"/>
      <c r="AE428" s="12"/>
      <c r="AF428" s="12"/>
      <c r="AG428" s="12"/>
      <c r="AH428" s="12"/>
      <c r="AI428" s="12"/>
      <c r="AJ428" s="12"/>
      <c r="AK428" s="12"/>
      <c r="AL428" s="12"/>
      <c r="AM428" s="12"/>
      <c r="AN428" s="12"/>
      <c r="AO428" s="12"/>
      <c r="AP428" s="12"/>
      <c r="AQ428" s="12"/>
      <c r="AR428" s="12"/>
      <c r="AS428" s="12"/>
      <c r="AT428" s="12"/>
      <c r="AU428" s="12"/>
      <c r="AV428" s="12"/>
      <c r="AW428" s="12"/>
      <c r="AX428" s="12"/>
      <c r="AY428" s="12"/>
      <c r="AZ428" s="12"/>
      <c r="BA428" s="12"/>
      <c r="BB428" s="12"/>
      <c r="BC428" s="12"/>
      <c r="BD428" s="12"/>
      <c r="BE428" s="12"/>
      <c r="BF428" s="12"/>
      <c r="BG428" s="12"/>
      <c r="BH428" s="12"/>
      <c r="BI428" s="12"/>
      <c r="BJ428" s="12"/>
      <c r="BK428" s="12"/>
      <c r="BL428" s="12"/>
      <c r="BM428" s="12"/>
      <c r="BN428" s="12"/>
      <c r="BO428" s="12"/>
      <c r="BP428" s="12"/>
      <c r="BQ428" s="12"/>
      <c r="BR428" s="12"/>
      <c r="BS428" s="12"/>
      <c r="BT428" s="12"/>
      <c r="BU428" s="12"/>
      <c r="BV428" s="12"/>
      <c r="BW428" s="12"/>
      <c r="BX428" s="12"/>
      <c r="BY428" s="12"/>
      <c r="BZ428" s="12"/>
      <c r="CA428" s="12"/>
      <c r="CB428" s="12"/>
      <c r="CC428" s="12"/>
    </row>
    <row r="429" spans="1:81" ht="15.75" x14ac:dyDescent="0.25">
      <c r="A429" s="20"/>
      <c r="B429" s="29"/>
      <c r="C429" s="29"/>
      <c r="D429" s="29"/>
      <c r="E429" s="29"/>
      <c r="F429" s="26"/>
      <c r="G429" s="13"/>
      <c r="H429" s="20"/>
      <c r="I429" s="22"/>
      <c r="J429" s="22"/>
      <c r="K429" s="22"/>
      <c r="L429" s="22"/>
      <c r="M429" s="24"/>
      <c r="N429" s="22"/>
      <c r="O429" s="20"/>
      <c r="P429" s="12"/>
      <c r="Q429" s="12"/>
      <c r="R429" s="12"/>
      <c r="S429" s="12"/>
      <c r="T429" s="12"/>
      <c r="U429" s="12"/>
      <c r="V429" s="12"/>
      <c r="W429" s="12"/>
      <c r="X429" s="12"/>
      <c r="Y429" s="12"/>
      <c r="Z429" s="12"/>
      <c r="AA429" s="12"/>
      <c r="AB429" s="12"/>
      <c r="AC429" s="12"/>
      <c r="AD429" s="12"/>
      <c r="AE429" s="12"/>
      <c r="AF429" s="12"/>
      <c r="AG429" s="12"/>
      <c r="AH429" s="12"/>
      <c r="AI429" s="12"/>
      <c r="AJ429" s="12"/>
      <c r="AK429" s="12"/>
      <c r="AL429" s="12"/>
      <c r="AM429" s="12"/>
      <c r="AN429" s="12"/>
      <c r="AO429" s="12"/>
      <c r="AP429" s="12"/>
      <c r="AQ429" s="12"/>
      <c r="AR429" s="12"/>
      <c r="AS429" s="12"/>
      <c r="AT429" s="12"/>
      <c r="AU429" s="12"/>
      <c r="AV429" s="12"/>
      <c r="AW429" s="12"/>
      <c r="AX429" s="12"/>
      <c r="AY429" s="12"/>
      <c r="AZ429" s="12"/>
      <c r="BA429" s="12"/>
      <c r="BB429" s="12"/>
      <c r="BC429" s="12"/>
      <c r="BD429" s="12"/>
      <c r="BE429" s="12"/>
      <c r="BF429" s="12"/>
      <c r="BG429" s="12"/>
      <c r="BH429" s="12"/>
      <c r="BI429" s="12"/>
      <c r="BJ429" s="12"/>
      <c r="BK429" s="12"/>
      <c r="BL429" s="12"/>
      <c r="BM429" s="12"/>
      <c r="BN429" s="12"/>
      <c r="BO429" s="12"/>
      <c r="BP429" s="12"/>
      <c r="BQ429" s="12"/>
      <c r="BR429" s="12"/>
      <c r="BS429" s="12"/>
      <c r="BT429" s="12"/>
      <c r="BU429" s="12"/>
      <c r="BV429" s="12"/>
      <c r="BW429" s="12"/>
      <c r="BX429" s="12"/>
      <c r="BY429" s="12"/>
      <c r="BZ429" s="12"/>
      <c r="CA429" s="12"/>
      <c r="CB429" s="12"/>
      <c r="CC429" s="12"/>
    </row>
    <row r="430" spans="1:81" ht="15.75" x14ac:dyDescent="0.25">
      <c r="A430" s="20"/>
      <c r="B430" s="29"/>
      <c r="C430" s="29"/>
      <c r="D430" s="29"/>
      <c r="E430" s="29"/>
      <c r="F430" s="26"/>
      <c r="G430" s="13"/>
      <c r="H430" s="20"/>
      <c r="I430" s="22"/>
      <c r="J430" s="22"/>
      <c r="K430" s="22"/>
      <c r="L430" s="22"/>
      <c r="M430" s="24"/>
      <c r="N430" s="22"/>
      <c r="O430" s="20"/>
      <c r="P430" s="12"/>
      <c r="Q430" s="12"/>
      <c r="R430" s="12"/>
      <c r="S430" s="12"/>
      <c r="T430" s="12"/>
      <c r="U430" s="12"/>
      <c r="V430" s="12"/>
      <c r="W430" s="12"/>
      <c r="X430" s="12"/>
      <c r="Y430" s="12"/>
      <c r="Z430" s="12"/>
      <c r="AA430" s="12"/>
      <c r="AB430" s="12"/>
      <c r="AC430" s="12"/>
      <c r="AD430" s="12"/>
      <c r="AE430" s="12"/>
      <c r="AF430" s="12"/>
      <c r="AG430" s="12"/>
      <c r="AH430" s="12"/>
      <c r="AI430" s="12"/>
      <c r="AJ430" s="12"/>
      <c r="AK430" s="12"/>
      <c r="AL430" s="12"/>
      <c r="AM430" s="12"/>
      <c r="AN430" s="12"/>
      <c r="AO430" s="12"/>
      <c r="AP430" s="12"/>
      <c r="AQ430" s="12"/>
      <c r="AR430" s="12"/>
      <c r="AS430" s="12"/>
      <c r="AT430" s="12"/>
      <c r="AU430" s="12"/>
      <c r="AV430" s="12"/>
      <c r="AW430" s="12"/>
      <c r="AX430" s="12"/>
      <c r="AY430" s="12"/>
      <c r="AZ430" s="12"/>
      <c r="BA430" s="12"/>
      <c r="BB430" s="12"/>
      <c r="BC430" s="12"/>
      <c r="BD430" s="12"/>
      <c r="BE430" s="12"/>
      <c r="BF430" s="12"/>
      <c r="BG430" s="12"/>
      <c r="BH430" s="12"/>
      <c r="BI430" s="12"/>
      <c r="BJ430" s="12"/>
      <c r="BK430" s="12"/>
      <c r="BL430" s="12"/>
      <c r="BM430" s="12"/>
      <c r="BN430" s="12"/>
      <c r="BO430" s="12"/>
      <c r="BP430" s="12"/>
      <c r="BQ430" s="12"/>
      <c r="BR430" s="12"/>
      <c r="BS430" s="12"/>
      <c r="BT430" s="12"/>
      <c r="BU430" s="12"/>
      <c r="BV430" s="12"/>
      <c r="BW430" s="12"/>
      <c r="BX430" s="12"/>
      <c r="BY430" s="12"/>
      <c r="BZ430" s="12"/>
      <c r="CA430" s="12"/>
      <c r="CB430" s="12"/>
      <c r="CC430" s="12"/>
    </row>
    <row r="431" spans="1:81" ht="15.75" x14ac:dyDescent="0.25">
      <c r="A431" s="20"/>
      <c r="B431" s="29"/>
      <c r="C431" s="29"/>
      <c r="D431" s="29"/>
      <c r="E431" s="29"/>
      <c r="F431" s="26"/>
      <c r="G431" s="13"/>
      <c r="H431" s="20"/>
      <c r="I431" s="22"/>
      <c r="J431" s="22"/>
      <c r="K431" s="22"/>
      <c r="L431" s="22"/>
      <c r="M431" s="24"/>
      <c r="N431" s="22"/>
      <c r="O431" s="20"/>
      <c r="P431" s="12"/>
      <c r="Q431" s="12"/>
      <c r="R431" s="12"/>
      <c r="S431" s="12"/>
      <c r="T431" s="12"/>
      <c r="U431" s="12"/>
      <c r="V431" s="12"/>
      <c r="W431" s="12"/>
      <c r="X431" s="12"/>
      <c r="Y431" s="12"/>
      <c r="Z431" s="12"/>
      <c r="AA431" s="12"/>
      <c r="AB431" s="12"/>
      <c r="AC431" s="12"/>
      <c r="AD431" s="12"/>
      <c r="AE431" s="12"/>
      <c r="AF431" s="12"/>
      <c r="AG431" s="12"/>
      <c r="AH431" s="12"/>
      <c r="AI431" s="12"/>
      <c r="AJ431" s="12"/>
      <c r="AK431" s="12"/>
      <c r="AL431" s="12"/>
      <c r="AM431" s="12"/>
      <c r="AN431" s="12"/>
      <c r="AO431" s="12"/>
      <c r="AP431" s="12"/>
      <c r="AQ431" s="12"/>
      <c r="AR431" s="12"/>
      <c r="AS431" s="12"/>
      <c r="AT431" s="12"/>
      <c r="AU431" s="12"/>
      <c r="AV431" s="12"/>
      <c r="AW431" s="12"/>
      <c r="AX431" s="12"/>
      <c r="AY431" s="12"/>
      <c r="AZ431" s="12"/>
      <c r="BA431" s="12"/>
      <c r="BB431" s="12"/>
      <c r="BC431" s="12"/>
      <c r="BD431" s="12"/>
      <c r="BE431" s="12"/>
      <c r="BF431" s="12"/>
      <c r="BG431" s="12"/>
      <c r="BH431" s="12"/>
      <c r="BI431" s="12"/>
      <c r="BJ431" s="12"/>
      <c r="BK431" s="12"/>
      <c r="BL431" s="12"/>
      <c r="BM431" s="12"/>
      <c r="BN431" s="12"/>
      <c r="BO431" s="12"/>
      <c r="BP431" s="12"/>
      <c r="BQ431" s="12"/>
      <c r="BR431" s="12"/>
      <c r="BS431" s="12"/>
      <c r="BT431" s="12"/>
      <c r="BU431" s="12"/>
      <c r="BV431" s="12"/>
      <c r="BW431" s="12"/>
      <c r="BX431" s="12"/>
      <c r="BY431" s="12"/>
      <c r="BZ431" s="12"/>
      <c r="CA431" s="12"/>
      <c r="CB431" s="12"/>
      <c r="CC431" s="12"/>
    </row>
    <row r="432" spans="1:81" ht="15.75" x14ac:dyDescent="0.25">
      <c r="A432" s="20"/>
      <c r="B432" s="29"/>
      <c r="C432" s="29"/>
      <c r="D432" s="29"/>
      <c r="E432" s="29"/>
      <c r="F432" s="26"/>
      <c r="G432" s="13"/>
      <c r="H432" s="20"/>
      <c r="I432" s="22"/>
      <c r="J432" s="22"/>
      <c r="K432" s="22"/>
      <c r="L432" s="22"/>
      <c r="M432" s="24"/>
      <c r="N432" s="22"/>
      <c r="O432" s="20"/>
      <c r="P432" s="12"/>
      <c r="Q432" s="12"/>
      <c r="R432" s="12"/>
      <c r="S432" s="12"/>
      <c r="T432" s="12"/>
      <c r="U432" s="12"/>
      <c r="V432" s="12"/>
      <c r="W432" s="12"/>
      <c r="X432" s="12"/>
      <c r="Y432" s="12"/>
      <c r="Z432" s="12"/>
      <c r="AA432" s="12"/>
      <c r="AB432" s="12"/>
      <c r="AC432" s="12"/>
      <c r="AD432" s="12"/>
      <c r="AE432" s="12"/>
      <c r="AF432" s="12"/>
      <c r="AG432" s="12"/>
      <c r="AH432" s="12"/>
      <c r="AI432" s="12"/>
      <c r="AJ432" s="12"/>
      <c r="AK432" s="12"/>
      <c r="AL432" s="12"/>
      <c r="AM432" s="12"/>
      <c r="AN432" s="12"/>
      <c r="AO432" s="12"/>
      <c r="AP432" s="12"/>
      <c r="AQ432" s="12"/>
      <c r="AR432" s="12"/>
      <c r="AS432" s="12"/>
      <c r="AT432" s="12"/>
      <c r="AU432" s="12"/>
      <c r="AV432" s="12"/>
      <c r="AW432" s="12"/>
      <c r="AX432" s="12"/>
      <c r="AY432" s="12"/>
      <c r="AZ432" s="12"/>
      <c r="BA432" s="12"/>
      <c r="BB432" s="12"/>
      <c r="BC432" s="12"/>
      <c r="BD432" s="12"/>
      <c r="BE432" s="12"/>
      <c r="BF432" s="12"/>
      <c r="BG432" s="12"/>
      <c r="BH432" s="12"/>
      <c r="BI432" s="12"/>
      <c r="BJ432" s="12"/>
      <c r="BK432" s="12"/>
      <c r="BL432" s="12"/>
      <c r="BM432" s="12"/>
      <c r="BN432" s="12"/>
      <c r="BO432" s="12"/>
      <c r="BP432" s="12"/>
      <c r="BQ432" s="12"/>
      <c r="BR432" s="12"/>
      <c r="BS432" s="12"/>
      <c r="BT432" s="12"/>
      <c r="BU432" s="12"/>
      <c r="BV432" s="12"/>
      <c r="BW432" s="12"/>
      <c r="BX432" s="12"/>
      <c r="BY432" s="12"/>
      <c r="BZ432" s="12"/>
      <c r="CA432" s="12"/>
      <c r="CB432" s="12"/>
      <c r="CC432" s="12"/>
    </row>
    <row r="433" spans="1:81" ht="15.75" x14ac:dyDescent="0.25">
      <c r="A433" s="20"/>
      <c r="B433" s="29"/>
      <c r="C433" s="29"/>
      <c r="D433" s="29"/>
      <c r="E433" s="29"/>
      <c r="F433" s="26"/>
      <c r="G433" s="13"/>
      <c r="H433" s="20"/>
      <c r="I433" s="22"/>
      <c r="J433" s="22"/>
      <c r="K433" s="22"/>
      <c r="L433" s="22"/>
      <c r="M433" s="24"/>
      <c r="N433" s="22"/>
      <c r="O433" s="20"/>
      <c r="P433" s="12"/>
      <c r="Q433" s="12"/>
      <c r="R433" s="12"/>
      <c r="S433" s="12"/>
      <c r="T433" s="12"/>
      <c r="U433" s="12"/>
      <c r="V433" s="12"/>
      <c r="W433" s="12"/>
      <c r="X433" s="12"/>
      <c r="Y433" s="12"/>
      <c r="Z433" s="12"/>
      <c r="AA433" s="12"/>
      <c r="AB433" s="12"/>
      <c r="AC433" s="12"/>
      <c r="AD433" s="12"/>
      <c r="AE433" s="12"/>
      <c r="AF433" s="12"/>
      <c r="AG433" s="12"/>
      <c r="AH433" s="12"/>
      <c r="AI433" s="12"/>
      <c r="AJ433" s="12"/>
      <c r="AK433" s="12"/>
      <c r="AL433" s="12"/>
      <c r="AM433" s="12"/>
      <c r="AN433" s="12"/>
      <c r="AO433" s="12"/>
      <c r="AP433" s="12"/>
      <c r="AQ433" s="12"/>
      <c r="AR433" s="12"/>
      <c r="AS433" s="12"/>
      <c r="AT433" s="12"/>
      <c r="AU433" s="12"/>
      <c r="AV433" s="12"/>
      <c r="AW433" s="12"/>
      <c r="AX433" s="12"/>
      <c r="AY433" s="12"/>
      <c r="AZ433" s="12"/>
      <c r="BA433" s="12"/>
      <c r="BB433" s="12"/>
      <c r="BC433" s="12"/>
      <c r="BD433" s="12"/>
      <c r="BE433" s="12"/>
      <c r="BF433" s="12"/>
      <c r="BG433" s="12"/>
      <c r="BH433" s="12"/>
      <c r="BI433" s="12"/>
      <c r="BJ433" s="12"/>
      <c r="BK433" s="12"/>
      <c r="BL433" s="12"/>
      <c r="BM433" s="12"/>
      <c r="BN433" s="12"/>
      <c r="BO433" s="12"/>
      <c r="BP433" s="12"/>
      <c r="BQ433" s="12"/>
      <c r="BR433" s="12"/>
      <c r="BS433" s="12"/>
      <c r="BT433" s="12"/>
      <c r="BU433" s="12"/>
      <c r="BV433" s="12"/>
      <c r="BW433" s="12"/>
      <c r="BX433" s="12"/>
      <c r="BY433" s="12"/>
      <c r="BZ433" s="12"/>
      <c r="CA433" s="12"/>
      <c r="CB433" s="12"/>
      <c r="CC433" s="12"/>
    </row>
    <row r="434" spans="1:81" ht="15.75" x14ac:dyDescent="0.25">
      <c r="A434" s="20"/>
      <c r="B434" s="29"/>
      <c r="C434" s="29"/>
      <c r="D434" s="29"/>
      <c r="E434" s="29"/>
      <c r="F434" s="26"/>
      <c r="G434" s="13"/>
      <c r="H434" s="20"/>
      <c r="I434" s="22"/>
      <c r="J434" s="22"/>
      <c r="K434" s="22"/>
      <c r="L434" s="22"/>
      <c r="M434" s="24"/>
      <c r="N434" s="22"/>
      <c r="O434" s="20"/>
      <c r="P434" s="12"/>
      <c r="Q434" s="12"/>
      <c r="R434" s="12"/>
      <c r="S434" s="12"/>
      <c r="T434" s="12"/>
      <c r="U434" s="12"/>
      <c r="V434" s="12"/>
      <c r="W434" s="12"/>
      <c r="X434" s="12"/>
      <c r="Y434" s="12"/>
      <c r="Z434" s="12"/>
      <c r="AA434" s="12"/>
      <c r="AB434" s="12"/>
      <c r="AC434" s="12"/>
      <c r="AD434" s="12"/>
      <c r="AE434" s="12"/>
      <c r="AF434" s="12"/>
      <c r="AG434" s="12"/>
      <c r="AH434" s="12"/>
      <c r="AI434" s="12"/>
      <c r="AJ434" s="12"/>
      <c r="AK434" s="12"/>
      <c r="AL434" s="12"/>
      <c r="AM434" s="12"/>
      <c r="AN434" s="12"/>
      <c r="AO434" s="12"/>
      <c r="AP434" s="12"/>
      <c r="AQ434" s="12"/>
      <c r="AR434" s="12"/>
      <c r="AS434" s="12"/>
      <c r="AT434" s="12"/>
      <c r="AU434" s="12"/>
      <c r="AV434" s="12"/>
      <c r="AW434" s="12"/>
      <c r="AX434" s="12"/>
      <c r="AY434" s="12"/>
      <c r="AZ434" s="12"/>
      <c r="BA434" s="12"/>
      <c r="BB434" s="12"/>
      <c r="BC434" s="12"/>
      <c r="BD434" s="12"/>
      <c r="BE434" s="12"/>
      <c r="BF434" s="12"/>
      <c r="BG434" s="12"/>
      <c r="BH434" s="12"/>
      <c r="BI434" s="12"/>
      <c r="BJ434" s="12"/>
      <c r="BK434" s="12"/>
      <c r="BL434" s="12"/>
      <c r="BM434" s="12"/>
      <c r="BN434" s="12"/>
      <c r="BO434" s="12"/>
      <c r="BP434" s="12"/>
      <c r="BQ434" s="12"/>
      <c r="BR434" s="12"/>
      <c r="BS434" s="12"/>
      <c r="BT434" s="12"/>
      <c r="BU434" s="12"/>
      <c r="BV434" s="12"/>
      <c r="BW434" s="12"/>
      <c r="BX434" s="12"/>
      <c r="BY434" s="12"/>
      <c r="BZ434" s="12"/>
      <c r="CA434" s="12"/>
      <c r="CB434" s="12"/>
      <c r="CC434" s="12"/>
    </row>
    <row r="435" spans="1:81" ht="15.75" x14ac:dyDescent="0.25">
      <c r="A435" s="20"/>
      <c r="B435" s="29"/>
      <c r="C435" s="29"/>
      <c r="D435" s="29"/>
      <c r="E435" s="29"/>
      <c r="F435" s="26"/>
      <c r="G435" s="13"/>
      <c r="H435" s="20"/>
      <c r="I435" s="22"/>
      <c r="J435" s="22"/>
      <c r="K435" s="22"/>
      <c r="L435" s="22"/>
      <c r="M435" s="24"/>
      <c r="N435" s="22"/>
      <c r="O435" s="20"/>
      <c r="P435" s="12"/>
      <c r="Q435" s="12"/>
      <c r="R435" s="12"/>
      <c r="S435" s="12"/>
      <c r="T435" s="12"/>
      <c r="U435" s="12"/>
      <c r="V435" s="12"/>
      <c r="W435" s="12"/>
      <c r="X435" s="12"/>
      <c r="Y435" s="12"/>
      <c r="Z435" s="12"/>
      <c r="AA435" s="12"/>
      <c r="AB435" s="12"/>
      <c r="AC435" s="12"/>
      <c r="AD435" s="12"/>
      <c r="AE435" s="12"/>
      <c r="AF435" s="12"/>
      <c r="AG435" s="12"/>
      <c r="AH435" s="12"/>
      <c r="AI435" s="12"/>
      <c r="AJ435" s="12"/>
      <c r="AK435" s="12"/>
      <c r="AL435" s="12"/>
      <c r="AM435" s="12"/>
      <c r="AN435" s="12"/>
      <c r="AO435" s="12"/>
      <c r="AP435" s="12"/>
      <c r="AQ435" s="12"/>
      <c r="AR435" s="12"/>
      <c r="AS435" s="12"/>
      <c r="AT435" s="12"/>
      <c r="AU435" s="12"/>
      <c r="AV435" s="12"/>
      <c r="AW435" s="12"/>
      <c r="AX435" s="12"/>
      <c r="AY435" s="12"/>
      <c r="AZ435" s="12"/>
      <c r="BA435" s="12"/>
      <c r="BB435" s="12"/>
      <c r="BC435" s="12"/>
      <c r="BD435" s="12"/>
      <c r="BE435" s="12"/>
      <c r="BF435" s="12"/>
      <c r="BG435" s="12"/>
      <c r="BH435" s="12"/>
      <c r="BI435" s="12"/>
      <c r="BJ435" s="12"/>
      <c r="BK435" s="12"/>
      <c r="BL435" s="12"/>
      <c r="BM435" s="12"/>
      <c r="BN435" s="12"/>
      <c r="BO435" s="12"/>
      <c r="BP435" s="12"/>
      <c r="BQ435" s="12"/>
      <c r="BR435" s="12"/>
      <c r="BS435" s="12"/>
      <c r="BT435" s="12"/>
      <c r="BU435" s="12"/>
      <c r="BV435" s="12"/>
      <c r="BW435" s="12"/>
      <c r="BX435" s="12"/>
      <c r="BY435" s="12"/>
      <c r="BZ435" s="12"/>
      <c r="CA435" s="12"/>
      <c r="CB435" s="12"/>
      <c r="CC435" s="12"/>
    </row>
    <row r="436" spans="1:81" ht="15.75" x14ac:dyDescent="0.25">
      <c r="A436" s="20"/>
      <c r="B436" s="29"/>
      <c r="C436" s="29"/>
      <c r="D436" s="29"/>
      <c r="E436" s="29"/>
      <c r="F436" s="26"/>
      <c r="G436" s="13"/>
      <c r="H436" s="20"/>
      <c r="I436" s="22"/>
      <c r="J436" s="22"/>
      <c r="K436" s="22"/>
      <c r="L436" s="22"/>
      <c r="M436" s="24"/>
      <c r="N436" s="22"/>
      <c r="O436" s="20"/>
      <c r="P436" s="12"/>
      <c r="Q436" s="12"/>
      <c r="R436" s="12"/>
      <c r="S436" s="12"/>
      <c r="T436" s="12"/>
      <c r="U436" s="12"/>
      <c r="V436" s="12"/>
      <c r="W436" s="12"/>
      <c r="X436" s="12"/>
      <c r="Y436" s="12"/>
      <c r="Z436" s="12"/>
      <c r="AA436" s="12"/>
      <c r="AB436" s="12"/>
      <c r="AC436" s="12"/>
      <c r="AD436" s="12"/>
      <c r="AE436" s="12"/>
      <c r="AF436" s="12"/>
      <c r="AG436" s="12"/>
      <c r="AH436" s="12"/>
      <c r="AI436" s="12"/>
      <c r="AJ436" s="12"/>
      <c r="AK436" s="12"/>
      <c r="AL436" s="12"/>
      <c r="AM436" s="12"/>
      <c r="AN436" s="12"/>
      <c r="AO436" s="12"/>
      <c r="AP436" s="12"/>
      <c r="AQ436" s="12"/>
      <c r="AR436" s="12"/>
      <c r="AS436" s="12"/>
      <c r="AT436" s="12"/>
      <c r="AU436" s="12"/>
      <c r="AV436" s="12"/>
      <c r="AW436" s="12"/>
      <c r="AX436" s="12"/>
      <c r="AY436" s="12"/>
      <c r="AZ436" s="12"/>
      <c r="BA436" s="12"/>
      <c r="BB436" s="12"/>
      <c r="BC436" s="12"/>
      <c r="BD436" s="12"/>
      <c r="BE436" s="12"/>
      <c r="BF436" s="12"/>
      <c r="BG436" s="12"/>
      <c r="BH436" s="12"/>
      <c r="BI436" s="12"/>
      <c r="BJ436" s="12"/>
      <c r="BK436" s="12"/>
      <c r="BL436" s="12"/>
      <c r="BM436" s="12"/>
      <c r="BN436" s="12"/>
      <c r="BO436" s="12"/>
      <c r="BP436" s="12"/>
      <c r="BQ436" s="12"/>
      <c r="BR436" s="12"/>
      <c r="BS436" s="12"/>
      <c r="BT436" s="12"/>
      <c r="BU436" s="12"/>
      <c r="BV436" s="12"/>
      <c r="BW436" s="12"/>
      <c r="BX436" s="12"/>
      <c r="BY436" s="12"/>
      <c r="BZ436" s="12"/>
      <c r="CA436" s="12"/>
      <c r="CB436" s="12"/>
      <c r="CC436" s="12"/>
    </row>
    <row r="437" spans="1:81" ht="15.75" x14ac:dyDescent="0.25">
      <c r="A437" s="20"/>
      <c r="B437" s="29"/>
      <c r="C437" s="29"/>
      <c r="D437" s="29"/>
      <c r="E437" s="29"/>
      <c r="F437" s="26"/>
      <c r="G437" s="13"/>
      <c r="H437" s="20"/>
      <c r="I437" s="22"/>
      <c r="J437" s="22"/>
      <c r="K437" s="22"/>
      <c r="L437" s="22"/>
      <c r="M437" s="24"/>
      <c r="N437" s="22"/>
      <c r="O437" s="20"/>
      <c r="P437" s="12"/>
      <c r="Q437" s="12"/>
      <c r="R437" s="12"/>
      <c r="S437" s="12"/>
      <c r="T437" s="12"/>
      <c r="U437" s="12"/>
      <c r="V437" s="12"/>
      <c r="W437" s="12"/>
      <c r="X437" s="12"/>
      <c r="Y437" s="12"/>
      <c r="Z437" s="12"/>
      <c r="AA437" s="12"/>
      <c r="AB437" s="12"/>
      <c r="AC437" s="12"/>
      <c r="AD437" s="12"/>
      <c r="AE437" s="12"/>
      <c r="AF437" s="12"/>
      <c r="AG437" s="12"/>
      <c r="AH437" s="12"/>
      <c r="AI437" s="12"/>
      <c r="AJ437" s="12"/>
      <c r="AK437" s="12"/>
      <c r="AL437" s="12"/>
      <c r="AM437" s="12"/>
      <c r="AN437" s="12"/>
      <c r="AO437" s="12"/>
      <c r="AP437" s="12"/>
      <c r="AQ437" s="12"/>
      <c r="AR437" s="12"/>
      <c r="AS437" s="12"/>
      <c r="AT437" s="12"/>
      <c r="AU437" s="12"/>
      <c r="AV437" s="12"/>
      <c r="AW437" s="12"/>
      <c r="AX437" s="12"/>
      <c r="AY437" s="12"/>
      <c r="AZ437" s="12"/>
      <c r="BA437" s="12"/>
      <c r="BB437" s="12"/>
      <c r="BC437" s="12"/>
      <c r="BD437" s="12"/>
      <c r="BE437" s="12"/>
      <c r="BF437" s="12"/>
      <c r="BG437" s="12"/>
      <c r="BH437" s="12"/>
      <c r="BI437" s="12"/>
      <c r="BJ437" s="12"/>
      <c r="BK437" s="12"/>
      <c r="BL437" s="12"/>
      <c r="BM437" s="12"/>
      <c r="BN437" s="12"/>
      <c r="BO437" s="12"/>
      <c r="BP437" s="12"/>
      <c r="BQ437" s="12"/>
      <c r="BR437" s="12"/>
      <c r="BS437" s="12"/>
      <c r="BT437" s="12"/>
      <c r="BU437" s="12"/>
      <c r="BV437" s="12"/>
      <c r="BW437" s="12"/>
      <c r="BX437" s="12"/>
      <c r="BY437" s="12"/>
      <c r="BZ437" s="12"/>
      <c r="CA437" s="12"/>
      <c r="CB437" s="12"/>
      <c r="CC437" s="12"/>
    </row>
    <row r="438" spans="1:81" ht="15.75" x14ac:dyDescent="0.25">
      <c r="A438" s="20"/>
      <c r="B438" s="29"/>
      <c r="C438" s="29"/>
      <c r="D438" s="29"/>
      <c r="E438" s="29"/>
      <c r="F438" s="26"/>
      <c r="G438" s="13"/>
      <c r="H438" s="20"/>
      <c r="I438" s="22"/>
      <c r="J438" s="22"/>
      <c r="K438" s="22"/>
      <c r="L438" s="22"/>
      <c r="M438" s="24"/>
      <c r="N438" s="22"/>
      <c r="O438" s="20"/>
      <c r="P438" s="12"/>
      <c r="Q438" s="12"/>
      <c r="R438" s="12"/>
      <c r="S438" s="12"/>
      <c r="T438" s="12"/>
      <c r="U438" s="12"/>
      <c r="V438" s="12"/>
      <c r="W438" s="12"/>
      <c r="X438" s="12"/>
      <c r="Y438" s="12"/>
      <c r="Z438" s="12"/>
      <c r="AA438" s="12"/>
      <c r="AB438" s="12"/>
      <c r="AC438" s="12"/>
      <c r="AD438" s="12"/>
      <c r="AE438" s="12"/>
      <c r="AF438" s="12"/>
      <c r="AG438" s="12"/>
      <c r="AH438" s="12"/>
      <c r="AI438" s="12"/>
      <c r="AJ438" s="12"/>
      <c r="AK438" s="12"/>
      <c r="AL438" s="12"/>
      <c r="AM438" s="12"/>
      <c r="AN438" s="12"/>
      <c r="AO438" s="12"/>
      <c r="AP438" s="12"/>
      <c r="AQ438" s="12"/>
      <c r="AR438" s="12"/>
      <c r="AS438" s="12"/>
      <c r="AT438" s="12"/>
      <c r="AU438" s="12"/>
      <c r="AV438" s="12"/>
      <c r="AW438" s="12"/>
      <c r="AX438" s="12"/>
      <c r="AY438" s="12"/>
      <c r="AZ438" s="12"/>
      <c r="BA438" s="12"/>
      <c r="BB438" s="12"/>
      <c r="BC438" s="12"/>
      <c r="BD438" s="12"/>
      <c r="BE438" s="12"/>
      <c r="BF438" s="12"/>
      <c r="BG438" s="12"/>
      <c r="BH438" s="12"/>
      <c r="BI438" s="12"/>
      <c r="BJ438" s="12"/>
      <c r="BK438" s="12"/>
      <c r="BL438" s="12"/>
      <c r="BM438" s="12"/>
      <c r="BN438" s="12"/>
      <c r="BO438" s="12"/>
      <c r="BP438" s="12"/>
      <c r="BQ438" s="12"/>
      <c r="BR438" s="12"/>
      <c r="BS438" s="12"/>
      <c r="BT438" s="12"/>
      <c r="BU438" s="12"/>
      <c r="BV438" s="12"/>
      <c r="BW438" s="12"/>
      <c r="BX438" s="12"/>
      <c r="BY438" s="12"/>
      <c r="BZ438" s="12"/>
      <c r="CA438" s="12"/>
      <c r="CB438" s="12"/>
      <c r="CC438" s="12"/>
    </row>
    <row r="439" spans="1:81" ht="15.75" x14ac:dyDescent="0.25">
      <c r="A439" s="20"/>
      <c r="B439" s="29"/>
      <c r="C439" s="29"/>
      <c r="D439" s="29"/>
      <c r="E439" s="29"/>
      <c r="F439" s="26"/>
      <c r="G439" s="13"/>
      <c r="H439" s="20"/>
      <c r="I439" s="22"/>
      <c r="J439" s="22"/>
      <c r="K439" s="22"/>
      <c r="L439" s="22"/>
      <c r="M439" s="24"/>
      <c r="N439" s="22"/>
      <c r="O439" s="20"/>
      <c r="P439" s="12"/>
      <c r="Q439" s="12"/>
      <c r="R439" s="12"/>
      <c r="S439" s="12"/>
      <c r="T439" s="12"/>
      <c r="U439" s="12"/>
      <c r="V439" s="12"/>
      <c r="W439" s="12"/>
      <c r="X439" s="12"/>
      <c r="Y439" s="12"/>
      <c r="Z439" s="12"/>
      <c r="AA439" s="12"/>
      <c r="AB439" s="12"/>
      <c r="AC439" s="12"/>
      <c r="AD439" s="12"/>
      <c r="AE439" s="12"/>
      <c r="AF439" s="12"/>
      <c r="AG439" s="12"/>
      <c r="AH439" s="12"/>
      <c r="AI439" s="12"/>
      <c r="AJ439" s="12"/>
      <c r="AK439" s="12"/>
      <c r="AL439" s="12"/>
      <c r="AM439" s="12"/>
      <c r="AN439" s="12"/>
      <c r="AO439" s="12"/>
      <c r="AP439" s="12"/>
      <c r="AQ439" s="12"/>
      <c r="AR439" s="12"/>
      <c r="AS439" s="12"/>
      <c r="AT439" s="12"/>
      <c r="AU439" s="12"/>
      <c r="AV439" s="12"/>
      <c r="AW439" s="12"/>
      <c r="AX439" s="12"/>
      <c r="AY439" s="12"/>
      <c r="AZ439" s="12"/>
      <c r="BA439" s="12"/>
      <c r="BB439" s="12"/>
      <c r="BC439" s="12"/>
      <c r="BD439" s="12"/>
      <c r="BE439" s="12"/>
      <c r="BF439" s="12"/>
      <c r="BG439" s="12"/>
      <c r="BH439" s="12"/>
      <c r="BI439" s="12"/>
      <c r="BJ439" s="12"/>
      <c r="BK439" s="12"/>
      <c r="BL439" s="12"/>
      <c r="BM439" s="12"/>
      <c r="BN439" s="12"/>
      <c r="BO439" s="12"/>
      <c r="BP439" s="12"/>
      <c r="BQ439" s="12"/>
      <c r="BR439" s="12"/>
      <c r="BS439" s="12"/>
      <c r="BT439" s="12"/>
      <c r="BU439" s="12"/>
      <c r="BV439" s="12"/>
      <c r="BW439" s="12"/>
      <c r="BX439" s="12"/>
      <c r="BY439" s="12"/>
      <c r="BZ439" s="12"/>
      <c r="CA439" s="12"/>
      <c r="CB439" s="12"/>
      <c r="CC439" s="12"/>
    </row>
    <row r="440" spans="1:81" ht="15.75" x14ac:dyDescent="0.25">
      <c r="A440" s="20"/>
      <c r="B440" s="29"/>
      <c r="C440" s="29"/>
      <c r="D440" s="29"/>
      <c r="E440" s="29"/>
      <c r="F440" s="26"/>
      <c r="G440" s="13"/>
      <c r="H440" s="20"/>
      <c r="I440" s="22"/>
      <c r="J440" s="22"/>
      <c r="K440" s="22"/>
      <c r="L440" s="22"/>
      <c r="M440" s="24"/>
      <c r="N440" s="22"/>
      <c r="O440" s="20"/>
      <c r="P440" s="12"/>
      <c r="Q440" s="12"/>
      <c r="R440" s="12"/>
      <c r="S440" s="12"/>
      <c r="T440" s="12"/>
      <c r="U440" s="12"/>
      <c r="V440" s="12"/>
      <c r="W440" s="12"/>
      <c r="X440" s="12"/>
      <c r="Y440" s="12"/>
      <c r="Z440" s="12"/>
      <c r="AA440" s="12"/>
      <c r="AB440" s="12"/>
      <c r="AC440" s="12"/>
      <c r="AD440" s="12"/>
      <c r="AE440" s="12"/>
      <c r="AF440" s="12"/>
      <c r="AG440" s="12"/>
      <c r="AH440" s="12"/>
      <c r="AI440" s="12"/>
      <c r="AJ440" s="12"/>
      <c r="AK440" s="12"/>
      <c r="AL440" s="12"/>
      <c r="AM440" s="12"/>
      <c r="AN440" s="12"/>
      <c r="AO440" s="12"/>
      <c r="AP440" s="12"/>
      <c r="AQ440" s="12"/>
      <c r="AR440" s="12"/>
      <c r="AS440" s="12"/>
      <c r="AT440" s="12"/>
      <c r="AU440" s="12"/>
      <c r="AV440" s="12"/>
      <c r="AW440" s="12"/>
      <c r="AX440" s="12"/>
      <c r="AY440" s="12"/>
      <c r="AZ440" s="12"/>
      <c r="BA440" s="12"/>
      <c r="BB440" s="12"/>
      <c r="BC440" s="12"/>
      <c r="BD440" s="12"/>
      <c r="BE440" s="12"/>
      <c r="BF440" s="12"/>
      <c r="BG440" s="12"/>
      <c r="BH440" s="12"/>
      <c r="BI440" s="12"/>
      <c r="BJ440" s="12"/>
      <c r="BK440" s="12"/>
      <c r="BL440" s="12"/>
      <c r="BM440" s="12"/>
      <c r="BN440" s="12"/>
      <c r="BO440" s="12"/>
      <c r="BP440" s="12"/>
      <c r="BQ440" s="12"/>
      <c r="BR440" s="12"/>
      <c r="BS440" s="12"/>
      <c r="BT440" s="12"/>
      <c r="BU440" s="12"/>
      <c r="BV440" s="12"/>
      <c r="BW440" s="12"/>
      <c r="BX440" s="12"/>
      <c r="BY440" s="12"/>
      <c r="BZ440" s="12"/>
      <c r="CA440" s="12"/>
      <c r="CB440" s="12"/>
      <c r="CC440" s="12"/>
    </row>
    <row r="441" spans="1:81" ht="15.75" x14ac:dyDescent="0.25">
      <c r="A441" s="20"/>
      <c r="B441" s="29"/>
      <c r="C441" s="29"/>
      <c r="D441" s="29"/>
      <c r="E441" s="29"/>
      <c r="F441" s="26"/>
      <c r="G441" s="13"/>
      <c r="H441" s="20"/>
      <c r="I441" s="22"/>
      <c r="J441" s="22"/>
      <c r="K441" s="22"/>
      <c r="L441" s="22"/>
      <c r="M441" s="24"/>
      <c r="N441" s="22"/>
      <c r="O441" s="20"/>
      <c r="P441" s="12"/>
      <c r="Q441" s="12"/>
      <c r="R441" s="12"/>
      <c r="S441" s="12"/>
      <c r="T441" s="12"/>
      <c r="U441" s="12"/>
      <c r="V441" s="12"/>
      <c r="W441" s="12"/>
      <c r="X441" s="12"/>
      <c r="Y441" s="12"/>
      <c r="Z441" s="12"/>
      <c r="AA441" s="12"/>
      <c r="AB441" s="12"/>
      <c r="AC441" s="12"/>
      <c r="AD441" s="12"/>
      <c r="AE441" s="12"/>
      <c r="AF441" s="12"/>
      <c r="AG441" s="12"/>
      <c r="AH441" s="12"/>
      <c r="AI441" s="12"/>
      <c r="AJ441" s="12"/>
      <c r="AK441" s="12"/>
      <c r="AL441" s="12"/>
      <c r="AM441" s="12"/>
      <c r="AN441" s="12"/>
      <c r="AO441" s="12"/>
      <c r="AP441" s="12"/>
      <c r="AQ441" s="12"/>
      <c r="AR441" s="12"/>
      <c r="AS441" s="12"/>
      <c r="AT441" s="12"/>
      <c r="AU441" s="12"/>
      <c r="AV441" s="12"/>
      <c r="AW441" s="12"/>
      <c r="AX441" s="12"/>
      <c r="AY441" s="12"/>
      <c r="AZ441" s="12"/>
      <c r="BA441" s="12"/>
      <c r="BB441" s="12"/>
      <c r="BC441" s="12"/>
      <c r="BD441" s="12"/>
      <c r="BE441" s="12"/>
      <c r="BF441" s="12"/>
      <c r="BG441" s="12"/>
      <c r="BH441" s="12"/>
      <c r="BI441" s="12"/>
      <c r="BJ441" s="12"/>
      <c r="BK441" s="12"/>
      <c r="BL441" s="12"/>
      <c r="BM441" s="12"/>
      <c r="BN441" s="12"/>
      <c r="BO441" s="12"/>
      <c r="BP441" s="12"/>
      <c r="BQ441" s="12"/>
      <c r="BR441" s="12"/>
      <c r="BS441" s="12"/>
      <c r="BT441" s="12"/>
      <c r="BU441" s="12"/>
      <c r="BV441" s="12"/>
      <c r="BW441" s="12"/>
      <c r="BX441" s="12"/>
      <c r="BY441" s="12"/>
      <c r="BZ441" s="12"/>
      <c r="CA441" s="12"/>
      <c r="CB441" s="12"/>
      <c r="CC441" s="12"/>
    </row>
    <row r="442" spans="1:81" ht="15.75" x14ac:dyDescent="0.25">
      <c r="A442" s="20"/>
      <c r="B442" s="29"/>
      <c r="C442" s="29"/>
      <c r="D442" s="29"/>
      <c r="E442" s="29"/>
      <c r="F442" s="26"/>
      <c r="G442" s="13"/>
      <c r="H442" s="20"/>
      <c r="I442" s="22"/>
      <c r="J442" s="22"/>
      <c r="K442" s="22"/>
      <c r="L442" s="22"/>
      <c r="M442" s="24"/>
      <c r="N442" s="22"/>
      <c r="O442" s="20"/>
      <c r="P442" s="12"/>
      <c r="Q442" s="12"/>
      <c r="R442" s="12"/>
      <c r="S442" s="12"/>
      <c r="T442" s="12"/>
      <c r="U442" s="12"/>
      <c r="V442" s="12"/>
      <c r="W442" s="12"/>
      <c r="X442" s="12"/>
      <c r="Y442" s="12"/>
      <c r="Z442" s="12"/>
      <c r="AA442" s="12"/>
      <c r="AB442" s="12"/>
      <c r="AC442" s="12"/>
      <c r="AD442" s="12"/>
      <c r="AE442" s="12"/>
      <c r="AF442" s="12"/>
      <c r="AG442" s="12"/>
      <c r="AH442" s="12"/>
      <c r="AI442" s="12"/>
      <c r="AJ442" s="12"/>
      <c r="AK442" s="12"/>
      <c r="AL442" s="12"/>
      <c r="AM442" s="12"/>
      <c r="AN442" s="12"/>
      <c r="AO442" s="12"/>
      <c r="AP442" s="12"/>
      <c r="AQ442" s="12"/>
      <c r="AR442" s="12"/>
      <c r="AS442" s="12"/>
      <c r="AT442" s="12"/>
      <c r="AU442" s="12"/>
      <c r="AV442" s="12"/>
      <c r="AW442" s="12"/>
      <c r="AX442" s="12"/>
      <c r="AY442" s="12"/>
      <c r="AZ442" s="12"/>
      <c r="BA442" s="12"/>
      <c r="BB442" s="12"/>
      <c r="BC442" s="12"/>
      <c r="BD442" s="12"/>
      <c r="BE442" s="12"/>
      <c r="BF442" s="12"/>
      <c r="BG442" s="12"/>
      <c r="BH442" s="12"/>
      <c r="BI442" s="12"/>
      <c r="BJ442" s="12"/>
      <c r="BK442" s="12"/>
      <c r="BL442" s="12"/>
      <c r="BM442" s="12"/>
      <c r="BN442" s="12"/>
      <c r="BO442" s="12"/>
      <c r="BP442" s="12"/>
      <c r="BQ442" s="12"/>
      <c r="BR442" s="12"/>
      <c r="BS442" s="12"/>
      <c r="BT442" s="12"/>
      <c r="BU442" s="12"/>
      <c r="BV442" s="12"/>
      <c r="BW442" s="12"/>
      <c r="BX442" s="12"/>
      <c r="BY442" s="12"/>
      <c r="BZ442" s="12"/>
      <c r="CA442" s="12"/>
      <c r="CB442" s="12"/>
      <c r="CC442" s="12"/>
    </row>
    <row r="443" spans="1:81" ht="15.75" x14ac:dyDescent="0.25">
      <c r="A443" s="20"/>
      <c r="B443" s="29"/>
      <c r="C443" s="29"/>
      <c r="D443" s="29"/>
      <c r="E443" s="29"/>
      <c r="F443" s="26"/>
      <c r="G443" s="13"/>
      <c r="H443" s="20"/>
      <c r="I443" s="22"/>
      <c r="J443" s="22"/>
      <c r="K443" s="22"/>
      <c r="L443" s="22"/>
      <c r="M443" s="24"/>
      <c r="N443" s="22"/>
      <c r="O443" s="20"/>
      <c r="P443" s="12"/>
      <c r="Q443" s="12"/>
      <c r="R443" s="12"/>
      <c r="S443" s="12"/>
      <c r="T443" s="12"/>
      <c r="U443" s="12"/>
      <c r="V443" s="12"/>
      <c r="W443" s="12"/>
      <c r="X443" s="12"/>
      <c r="Y443" s="12"/>
      <c r="Z443" s="12"/>
      <c r="AA443" s="12"/>
      <c r="AB443" s="12"/>
      <c r="AC443" s="12"/>
      <c r="AD443" s="12"/>
      <c r="AE443" s="12"/>
      <c r="AF443" s="12"/>
      <c r="AG443" s="12"/>
      <c r="AH443" s="12"/>
      <c r="AI443" s="12"/>
      <c r="AJ443" s="12"/>
      <c r="AK443" s="12"/>
      <c r="AL443" s="12"/>
      <c r="AM443" s="12"/>
      <c r="AN443" s="12"/>
      <c r="AO443" s="12"/>
      <c r="AP443" s="12"/>
      <c r="AQ443" s="12"/>
      <c r="AR443" s="12"/>
      <c r="AS443" s="12"/>
      <c r="AT443" s="12"/>
      <c r="AU443" s="12"/>
      <c r="AV443" s="12"/>
      <c r="AW443" s="12"/>
      <c r="AX443" s="12"/>
      <c r="AY443" s="12"/>
      <c r="AZ443" s="12"/>
      <c r="BA443" s="12"/>
      <c r="BB443" s="12"/>
      <c r="BC443" s="12"/>
      <c r="BD443" s="12"/>
      <c r="BE443" s="12"/>
      <c r="BF443" s="12"/>
      <c r="BG443" s="12"/>
      <c r="BH443" s="12"/>
      <c r="BI443" s="12"/>
      <c r="BJ443" s="12"/>
      <c r="BK443" s="12"/>
      <c r="BL443" s="12"/>
      <c r="BM443" s="12"/>
      <c r="BN443" s="12"/>
      <c r="BO443" s="12"/>
      <c r="BP443" s="12"/>
      <c r="BQ443" s="12"/>
      <c r="BR443" s="12"/>
      <c r="BS443" s="12"/>
      <c r="BT443" s="12"/>
      <c r="BU443" s="12"/>
      <c r="BV443" s="12"/>
      <c r="BW443" s="12"/>
      <c r="BX443" s="12"/>
      <c r="BY443" s="12"/>
      <c r="BZ443" s="12"/>
      <c r="CA443" s="12"/>
      <c r="CB443" s="12"/>
      <c r="CC443" s="12"/>
    </row>
    <row r="444" spans="1:81" ht="15.75" x14ac:dyDescent="0.25">
      <c r="A444" s="20"/>
      <c r="B444" s="29"/>
      <c r="C444" s="29"/>
      <c r="D444" s="29"/>
      <c r="E444" s="29"/>
      <c r="F444" s="26"/>
      <c r="G444" s="13"/>
      <c r="H444" s="20"/>
      <c r="I444" s="22"/>
      <c r="J444" s="22"/>
      <c r="K444" s="22"/>
      <c r="L444" s="22"/>
      <c r="M444" s="24"/>
      <c r="N444" s="22"/>
      <c r="O444" s="20"/>
      <c r="P444" s="12"/>
      <c r="Q444" s="12"/>
      <c r="R444" s="12"/>
      <c r="S444" s="12"/>
      <c r="T444" s="12"/>
      <c r="U444" s="12"/>
      <c r="V444" s="12"/>
      <c r="W444" s="12"/>
      <c r="X444" s="12"/>
      <c r="Y444" s="12"/>
      <c r="Z444" s="12"/>
      <c r="AA444" s="12"/>
      <c r="AB444" s="12"/>
      <c r="AC444" s="12"/>
      <c r="AD444" s="12"/>
      <c r="AE444" s="12"/>
      <c r="AF444" s="12"/>
      <c r="AG444" s="12"/>
      <c r="AH444" s="12"/>
      <c r="AI444" s="12"/>
      <c r="AJ444" s="12"/>
      <c r="AK444" s="12"/>
      <c r="AL444" s="12"/>
      <c r="AM444" s="12"/>
      <c r="AN444" s="12"/>
      <c r="AO444" s="12"/>
      <c r="AP444" s="12"/>
      <c r="AQ444" s="12"/>
      <c r="AR444" s="12"/>
      <c r="AS444" s="12"/>
      <c r="AT444" s="12"/>
      <c r="AU444" s="12"/>
      <c r="AV444" s="12"/>
      <c r="AW444" s="12"/>
      <c r="AX444" s="12"/>
      <c r="AY444" s="12"/>
      <c r="AZ444" s="12"/>
      <c r="BA444" s="12"/>
      <c r="BB444" s="12"/>
      <c r="BC444" s="12"/>
      <c r="BD444" s="12"/>
      <c r="BE444" s="12"/>
      <c r="BF444" s="12"/>
      <c r="BG444" s="12"/>
      <c r="BH444" s="12"/>
      <c r="BI444" s="12"/>
      <c r="BJ444" s="12"/>
      <c r="BK444" s="12"/>
      <c r="BL444" s="12"/>
      <c r="BM444" s="12"/>
      <c r="BN444" s="12"/>
      <c r="BO444" s="12"/>
      <c r="BP444" s="12"/>
      <c r="BQ444" s="12"/>
      <c r="BR444" s="12"/>
      <c r="BS444" s="12"/>
      <c r="BT444" s="12"/>
      <c r="BU444" s="12"/>
      <c r="BV444" s="12"/>
      <c r="BW444" s="12"/>
      <c r="BX444" s="12"/>
      <c r="BY444" s="12"/>
      <c r="BZ444" s="12"/>
      <c r="CA444" s="12"/>
      <c r="CB444" s="12"/>
      <c r="CC444" s="12"/>
    </row>
    <row r="445" spans="1:81" ht="15.75" x14ac:dyDescent="0.25">
      <c r="A445" s="20"/>
      <c r="B445" s="29"/>
      <c r="C445" s="29"/>
      <c r="D445" s="29"/>
      <c r="E445" s="29"/>
      <c r="F445" s="26"/>
      <c r="G445" s="13"/>
      <c r="H445" s="20"/>
      <c r="I445" s="22"/>
      <c r="J445" s="22"/>
      <c r="K445" s="22"/>
      <c r="L445" s="22"/>
      <c r="M445" s="24"/>
      <c r="N445" s="22"/>
      <c r="O445" s="20"/>
      <c r="P445" s="12"/>
      <c r="Q445" s="12"/>
      <c r="R445" s="12"/>
      <c r="S445" s="12"/>
      <c r="T445" s="12"/>
      <c r="U445" s="12"/>
      <c r="V445" s="12"/>
      <c r="W445" s="12"/>
      <c r="X445" s="12"/>
      <c r="Y445" s="12"/>
      <c r="Z445" s="12"/>
      <c r="AA445" s="12"/>
      <c r="AB445" s="12"/>
      <c r="AC445" s="12"/>
      <c r="AD445" s="12"/>
      <c r="AE445" s="12"/>
      <c r="AF445" s="12"/>
      <c r="AG445" s="12"/>
      <c r="AH445" s="12"/>
      <c r="AI445" s="12"/>
      <c r="AJ445" s="12"/>
      <c r="AK445" s="12"/>
      <c r="AL445" s="12"/>
      <c r="AM445" s="12"/>
      <c r="AN445" s="12"/>
      <c r="AO445" s="12"/>
      <c r="AP445" s="12"/>
      <c r="AQ445" s="12"/>
      <c r="AR445" s="12"/>
      <c r="AS445" s="12"/>
      <c r="AT445" s="12"/>
      <c r="AU445" s="12"/>
      <c r="AV445" s="12"/>
      <c r="AW445" s="12"/>
      <c r="AX445" s="12"/>
      <c r="AY445" s="12"/>
      <c r="AZ445" s="12"/>
      <c r="BA445" s="12"/>
      <c r="BB445" s="12"/>
      <c r="BC445" s="12"/>
      <c r="BD445" s="12"/>
      <c r="BE445" s="12"/>
      <c r="BF445" s="12"/>
      <c r="BG445" s="12"/>
      <c r="BH445" s="12"/>
      <c r="BI445" s="12"/>
      <c r="BJ445" s="12"/>
      <c r="BK445" s="12"/>
      <c r="BL445" s="12"/>
      <c r="BM445" s="12"/>
      <c r="BN445" s="12"/>
      <c r="BO445" s="12"/>
      <c r="BP445" s="12"/>
      <c r="BQ445" s="12"/>
      <c r="BR445" s="12"/>
      <c r="BS445" s="12"/>
      <c r="BT445" s="12"/>
      <c r="BU445" s="12"/>
      <c r="BV445" s="12"/>
      <c r="BW445" s="12"/>
      <c r="BX445" s="12"/>
      <c r="BY445" s="12"/>
      <c r="BZ445" s="12"/>
      <c r="CA445" s="12"/>
      <c r="CB445" s="12"/>
      <c r="CC445" s="12"/>
    </row>
    <row r="446" spans="1:81" ht="15.75" x14ac:dyDescent="0.25">
      <c r="A446" s="20"/>
      <c r="B446" s="29"/>
      <c r="C446" s="29"/>
      <c r="D446" s="29"/>
      <c r="E446" s="29"/>
      <c r="F446" s="26"/>
      <c r="G446" s="13"/>
      <c r="H446" s="20"/>
      <c r="I446" s="22"/>
      <c r="J446" s="22"/>
      <c r="K446" s="22"/>
      <c r="L446" s="22"/>
      <c r="M446" s="24"/>
      <c r="N446" s="22"/>
      <c r="O446" s="20"/>
      <c r="P446" s="12"/>
      <c r="Q446" s="12"/>
      <c r="R446" s="12"/>
      <c r="S446" s="12"/>
      <c r="T446" s="12"/>
      <c r="U446" s="12"/>
      <c r="V446" s="12"/>
      <c r="W446" s="12"/>
      <c r="X446" s="12"/>
      <c r="Y446" s="12"/>
      <c r="Z446" s="12"/>
      <c r="AA446" s="12"/>
      <c r="AB446" s="12"/>
      <c r="AC446" s="12"/>
      <c r="AD446" s="12"/>
      <c r="AE446" s="12"/>
      <c r="AF446" s="12"/>
      <c r="AG446" s="12"/>
      <c r="AH446" s="12"/>
      <c r="AI446" s="12"/>
      <c r="AJ446" s="12"/>
      <c r="AK446" s="12"/>
      <c r="AL446" s="12"/>
      <c r="AM446" s="12"/>
      <c r="AN446" s="12"/>
      <c r="AO446" s="12"/>
      <c r="AP446" s="12"/>
      <c r="AQ446" s="12"/>
      <c r="AR446" s="12"/>
      <c r="AS446" s="12"/>
      <c r="AT446" s="12"/>
      <c r="AU446" s="12"/>
      <c r="AV446" s="12"/>
      <c r="AW446" s="12"/>
      <c r="AX446" s="12"/>
      <c r="AY446" s="12"/>
      <c r="AZ446" s="12"/>
      <c r="BA446" s="12"/>
      <c r="BB446" s="12"/>
      <c r="BC446" s="12"/>
      <c r="BD446" s="12"/>
      <c r="BE446" s="12"/>
      <c r="BF446" s="12"/>
      <c r="BG446" s="12"/>
      <c r="BH446" s="12"/>
      <c r="BI446" s="12"/>
      <c r="BJ446" s="12"/>
      <c r="BK446" s="12"/>
      <c r="BL446" s="12"/>
      <c r="BM446" s="12"/>
      <c r="BN446" s="12"/>
      <c r="BO446" s="12"/>
      <c r="BP446" s="12"/>
      <c r="BQ446" s="12"/>
      <c r="BR446" s="12"/>
      <c r="BS446" s="12"/>
      <c r="BT446" s="12"/>
      <c r="BU446" s="12"/>
      <c r="BV446" s="12"/>
      <c r="BW446" s="12"/>
      <c r="BX446" s="12"/>
      <c r="BY446" s="12"/>
      <c r="BZ446" s="12"/>
      <c r="CA446" s="12"/>
      <c r="CB446" s="12"/>
      <c r="CC446" s="12"/>
    </row>
    <row r="447" spans="1:81" ht="15.75" x14ac:dyDescent="0.25">
      <c r="A447" s="20"/>
      <c r="B447" s="29"/>
      <c r="C447" s="29"/>
      <c r="D447" s="29"/>
      <c r="E447" s="29"/>
      <c r="F447" s="26"/>
      <c r="G447" s="13"/>
      <c r="H447" s="20"/>
      <c r="I447" s="22"/>
      <c r="J447" s="22"/>
      <c r="K447" s="22"/>
      <c r="L447" s="22"/>
      <c r="M447" s="24"/>
      <c r="N447" s="22"/>
      <c r="O447" s="20"/>
      <c r="P447" s="12"/>
      <c r="Q447" s="12"/>
      <c r="R447" s="12"/>
      <c r="S447" s="12"/>
      <c r="T447" s="12"/>
      <c r="U447" s="12"/>
      <c r="V447" s="12"/>
      <c r="W447" s="12"/>
      <c r="X447" s="12"/>
      <c r="Y447" s="12"/>
      <c r="Z447" s="12"/>
      <c r="AA447" s="12"/>
      <c r="AB447" s="12"/>
      <c r="AC447" s="12"/>
      <c r="AD447" s="12"/>
      <c r="AE447" s="12"/>
      <c r="AF447" s="12"/>
      <c r="AG447" s="12"/>
      <c r="AH447" s="12"/>
      <c r="AI447" s="12"/>
      <c r="AJ447" s="12"/>
      <c r="AK447" s="12"/>
      <c r="AL447" s="12"/>
      <c r="AM447" s="12"/>
      <c r="AN447" s="12"/>
      <c r="AO447" s="12"/>
      <c r="AP447" s="12"/>
      <c r="AQ447" s="12"/>
      <c r="AR447" s="12"/>
      <c r="AS447" s="12"/>
      <c r="AT447" s="12"/>
      <c r="AU447" s="12"/>
      <c r="AV447" s="12"/>
      <c r="AW447" s="12"/>
      <c r="AX447" s="12"/>
      <c r="AY447" s="12"/>
      <c r="AZ447" s="12"/>
      <c r="BA447" s="12"/>
      <c r="BB447" s="12"/>
      <c r="BC447" s="12"/>
      <c r="BD447" s="12"/>
      <c r="BE447" s="12"/>
      <c r="BF447" s="12"/>
      <c r="BG447" s="12"/>
      <c r="BH447" s="12"/>
      <c r="BI447" s="12"/>
      <c r="BJ447" s="12"/>
      <c r="BK447" s="12"/>
      <c r="BL447" s="12"/>
      <c r="BM447" s="12"/>
      <c r="BN447" s="12"/>
      <c r="BO447" s="12"/>
      <c r="BP447" s="12"/>
      <c r="BQ447" s="12"/>
      <c r="BR447" s="12"/>
      <c r="BS447" s="12"/>
      <c r="BT447" s="12"/>
      <c r="BU447" s="12"/>
      <c r="BV447" s="12"/>
      <c r="BW447" s="12"/>
      <c r="BX447" s="12"/>
      <c r="BY447" s="12"/>
      <c r="BZ447" s="12"/>
      <c r="CA447" s="12"/>
      <c r="CB447" s="12"/>
      <c r="CC447" s="12"/>
    </row>
    <row r="448" spans="1:81" ht="15.75" x14ac:dyDescent="0.25">
      <c r="A448" s="20"/>
      <c r="B448" s="29"/>
      <c r="C448" s="29"/>
      <c r="D448" s="29"/>
      <c r="E448" s="29"/>
      <c r="F448" s="26"/>
      <c r="G448" s="13"/>
      <c r="H448" s="20"/>
      <c r="I448" s="22"/>
      <c r="J448" s="22"/>
      <c r="K448" s="22"/>
      <c r="L448" s="22"/>
      <c r="M448" s="24"/>
      <c r="N448" s="22"/>
      <c r="O448" s="20"/>
      <c r="P448" s="12"/>
      <c r="Q448" s="12"/>
      <c r="R448" s="12"/>
      <c r="S448" s="12"/>
      <c r="T448" s="12"/>
      <c r="U448" s="12"/>
      <c r="V448" s="12"/>
      <c r="W448" s="12"/>
      <c r="X448" s="12"/>
      <c r="Y448" s="12"/>
      <c r="Z448" s="12"/>
      <c r="AA448" s="12"/>
      <c r="AB448" s="12"/>
      <c r="AC448" s="12"/>
      <c r="AD448" s="12"/>
      <c r="AE448" s="12"/>
      <c r="AF448" s="12"/>
      <c r="AG448" s="12"/>
      <c r="AH448" s="12"/>
      <c r="AI448" s="12"/>
      <c r="AJ448" s="12"/>
      <c r="AK448" s="12"/>
      <c r="AL448" s="12"/>
      <c r="AM448" s="12"/>
      <c r="AN448" s="12"/>
      <c r="AO448" s="12"/>
      <c r="AP448" s="12"/>
      <c r="AQ448" s="12"/>
      <c r="AR448" s="12"/>
      <c r="AS448" s="12"/>
      <c r="AT448" s="12"/>
      <c r="AU448" s="12"/>
      <c r="AV448" s="12"/>
      <c r="AW448" s="12"/>
      <c r="AX448" s="12"/>
      <c r="AY448" s="12"/>
      <c r="AZ448" s="12"/>
      <c r="BA448" s="12"/>
      <c r="BB448" s="12"/>
      <c r="BC448" s="12"/>
      <c r="BD448" s="12"/>
      <c r="BE448" s="12"/>
      <c r="BF448" s="12"/>
      <c r="BG448" s="12"/>
      <c r="BH448" s="12"/>
      <c r="BI448" s="12"/>
      <c r="BJ448" s="12"/>
      <c r="BK448" s="12"/>
      <c r="BL448" s="12"/>
      <c r="BM448" s="12"/>
      <c r="BN448" s="12"/>
      <c r="BO448" s="12"/>
      <c r="BP448" s="12"/>
      <c r="BQ448" s="12"/>
      <c r="BR448" s="12"/>
      <c r="BS448" s="12"/>
      <c r="BT448" s="12"/>
      <c r="BU448" s="12"/>
      <c r="BV448" s="12"/>
      <c r="BW448" s="12"/>
      <c r="BX448" s="12"/>
      <c r="BY448" s="12"/>
      <c r="BZ448" s="12"/>
      <c r="CA448" s="12"/>
      <c r="CB448" s="12"/>
      <c r="CC448" s="12"/>
    </row>
    <row r="449" spans="1:81" ht="15.75" x14ac:dyDescent="0.25">
      <c r="A449" s="20"/>
      <c r="B449" s="29"/>
      <c r="C449" s="29"/>
      <c r="D449" s="29"/>
      <c r="E449" s="29"/>
      <c r="F449" s="26"/>
      <c r="G449" s="13"/>
      <c r="H449" s="20"/>
      <c r="I449" s="22"/>
      <c r="J449" s="22"/>
      <c r="K449" s="22"/>
      <c r="L449" s="22"/>
      <c r="M449" s="24"/>
      <c r="N449" s="22"/>
      <c r="O449" s="20"/>
      <c r="P449" s="12"/>
      <c r="Q449" s="12"/>
      <c r="R449" s="12"/>
      <c r="S449" s="12"/>
      <c r="T449" s="12"/>
      <c r="U449" s="12"/>
      <c r="V449" s="12"/>
      <c r="W449" s="12"/>
      <c r="X449" s="12"/>
      <c r="Y449" s="12"/>
      <c r="Z449" s="12"/>
      <c r="AA449" s="12"/>
      <c r="AB449" s="12"/>
      <c r="AC449" s="12"/>
      <c r="AD449" s="12"/>
      <c r="AE449" s="12"/>
      <c r="AF449" s="12"/>
      <c r="AG449" s="12"/>
      <c r="AH449" s="12"/>
      <c r="AI449" s="12"/>
      <c r="AJ449" s="12"/>
      <c r="AK449" s="12"/>
      <c r="AL449" s="12"/>
      <c r="AM449" s="12"/>
      <c r="AN449" s="12"/>
      <c r="AO449" s="12"/>
      <c r="AP449" s="12"/>
      <c r="AQ449" s="12"/>
      <c r="AR449" s="12"/>
      <c r="AS449" s="12"/>
      <c r="AT449" s="12"/>
      <c r="AU449" s="12"/>
      <c r="AV449" s="12"/>
      <c r="AW449" s="12"/>
      <c r="AX449" s="12"/>
      <c r="AY449" s="12"/>
      <c r="AZ449" s="12"/>
      <c r="BA449" s="12"/>
      <c r="BB449" s="12"/>
      <c r="BC449" s="12"/>
      <c r="BD449" s="12"/>
      <c r="BE449" s="12"/>
      <c r="BF449" s="12"/>
      <c r="BG449" s="12"/>
      <c r="BH449" s="12"/>
      <c r="BI449" s="12"/>
      <c r="BJ449" s="12"/>
      <c r="BK449" s="12"/>
      <c r="BL449" s="12"/>
      <c r="BM449" s="12"/>
      <c r="BN449" s="12"/>
      <c r="BO449" s="12"/>
      <c r="BP449" s="12"/>
      <c r="BQ449" s="12"/>
      <c r="BR449" s="12"/>
      <c r="BS449" s="12"/>
      <c r="BT449" s="12"/>
      <c r="BU449" s="12"/>
      <c r="BV449" s="12"/>
      <c r="BW449" s="12"/>
      <c r="BX449" s="12"/>
      <c r="BY449" s="12"/>
      <c r="BZ449" s="12"/>
      <c r="CA449" s="12"/>
      <c r="CB449" s="12"/>
      <c r="CC449" s="12"/>
    </row>
    <row r="450" spans="1:81" ht="15.75" x14ac:dyDescent="0.25">
      <c r="A450" s="20"/>
      <c r="B450" s="29"/>
      <c r="C450" s="29"/>
      <c r="D450" s="29"/>
      <c r="E450" s="29"/>
      <c r="F450" s="26"/>
      <c r="G450" s="13"/>
      <c r="H450" s="20"/>
      <c r="I450" s="22"/>
      <c r="J450" s="22"/>
      <c r="K450" s="22"/>
      <c r="L450" s="22"/>
      <c r="M450" s="24"/>
      <c r="N450" s="22"/>
      <c r="O450" s="20"/>
      <c r="P450" s="12"/>
      <c r="Q450" s="12"/>
      <c r="R450" s="12"/>
      <c r="S450" s="12"/>
      <c r="T450" s="12"/>
      <c r="U450" s="12"/>
      <c r="V450" s="12"/>
      <c r="W450" s="12"/>
      <c r="X450" s="12"/>
      <c r="Y450" s="12"/>
      <c r="Z450" s="12"/>
      <c r="AA450" s="12"/>
      <c r="AB450" s="12"/>
      <c r="AC450" s="12"/>
      <c r="AD450" s="12"/>
      <c r="AE450" s="12"/>
      <c r="AF450" s="12"/>
      <c r="AG450" s="12"/>
      <c r="AH450" s="12"/>
      <c r="AI450" s="12"/>
      <c r="AJ450" s="12"/>
      <c r="AK450" s="12"/>
      <c r="AL450" s="12"/>
      <c r="AM450" s="12"/>
      <c r="AN450" s="12"/>
      <c r="AO450" s="12"/>
      <c r="AP450" s="12"/>
      <c r="AQ450" s="12"/>
      <c r="AR450" s="12"/>
      <c r="AS450" s="12"/>
      <c r="AT450" s="12"/>
      <c r="AU450" s="12"/>
      <c r="AV450" s="12"/>
      <c r="AW450" s="12"/>
      <c r="AX450" s="12"/>
      <c r="AY450" s="12"/>
      <c r="AZ450" s="12"/>
      <c r="BA450" s="12"/>
      <c r="BB450" s="12"/>
      <c r="BC450" s="12"/>
      <c r="BD450" s="12"/>
      <c r="BE450" s="12"/>
      <c r="BF450" s="12"/>
      <c r="BG450" s="12"/>
      <c r="BH450" s="12"/>
      <c r="BI450" s="12"/>
      <c r="BJ450" s="12"/>
      <c r="BK450" s="12"/>
      <c r="BL450" s="12"/>
      <c r="BM450" s="12"/>
      <c r="BN450" s="12"/>
      <c r="BO450" s="12"/>
      <c r="BP450" s="12"/>
      <c r="BQ450" s="12"/>
      <c r="BR450" s="12"/>
      <c r="BS450" s="12"/>
      <c r="BT450" s="12"/>
      <c r="BU450" s="12"/>
      <c r="BV450" s="12"/>
      <c r="BW450" s="12"/>
      <c r="BX450" s="12"/>
      <c r="BY450" s="12"/>
      <c r="BZ450" s="12"/>
      <c r="CA450" s="12"/>
      <c r="CB450" s="12"/>
      <c r="CC450" s="12"/>
    </row>
    <row r="451" spans="1:81" ht="15.75" x14ac:dyDescent="0.25">
      <c r="A451" s="20"/>
      <c r="B451" s="29"/>
      <c r="C451" s="29"/>
      <c r="D451" s="29"/>
      <c r="E451" s="29"/>
      <c r="F451" s="26"/>
      <c r="G451" s="13"/>
      <c r="H451" s="20"/>
      <c r="I451" s="22"/>
      <c r="J451" s="22"/>
      <c r="K451" s="22"/>
      <c r="L451" s="22"/>
      <c r="M451" s="24"/>
      <c r="N451" s="22"/>
      <c r="O451" s="20"/>
      <c r="P451" s="12"/>
      <c r="Q451" s="12"/>
      <c r="R451" s="12"/>
      <c r="S451" s="12"/>
      <c r="T451" s="12"/>
      <c r="U451" s="12"/>
      <c r="V451" s="12"/>
      <c r="W451" s="12"/>
      <c r="X451" s="12"/>
      <c r="Y451" s="12"/>
      <c r="Z451" s="12"/>
      <c r="AA451" s="12"/>
      <c r="AB451" s="12"/>
      <c r="AC451" s="12"/>
      <c r="AD451" s="12"/>
      <c r="AE451" s="12"/>
      <c r="AF451" s="12"/>
      <c r="AG451" s="12"/>
      <c r="AH451" s="12"/>
      <c r="AI451" s="12"/>
      <c r="AJ451" s="12"/>
      <c r="AK451" s="12"/>
      <c r="AL451" s="12"/>
      <c r="AM451" s="12"/>
      <c r="AN451" s="12"/>
      <c r="AO451" s="12"/>
      <c r="AP451" s="12"/>
      <c r="AQ451" s="12"/>
      <c r="AR451" s="12"/>
      <c r="AS451" s="12"/>
      <c r="AT451" s="12"/>
      <c r="AU451" s="12"/>
      <c r="AV451" s="12"/>
      <c r="AW451" s="12"/>
      <c r="AX451" s="12"/>
      <c r="AY451" s="12"/>
      <c r="AZ451" s="12"/>
      <c r="BA451" s="12"/>
      <c r="BB451" s="12"/>
      <c r="BC451" s="12"/>
      <c r="BD451" s="12"/>
      <c r="BE451" s="12"/>
      <c r="BF451" s="12"/>
      <c r="BG451" s="12"/>
      <c r="BH451" s="12"/>
      <c r="BI451" s="12"/>
      <c r="BJ451" s="12"/>
      <c r="BK451" s="12"/>
      <c r="BL451" s="12"/>
      <c r="BM451" s="12"/>
      <c r="BN451" s="12"/>
      <c r="BO451" s="12"/>
      <c r="BP451" s="12"/>
      <c r="BQ451" s="12"/>
      <c r="BR451" s="12"/>
      <c r="BS451" s="12"/>
      <c r="BT451" s="12"/>
      <c r="BU451" s="12"/>
      <c r="BV451" s="12"/>
      <c r="BW451" s="12"/>
      <c r="BX451" s="12"/>
      <c r="BY451" s="12"/>
      <c r="BZ451" s="12"/>
      <c r="CA451" s="12"/>
      <c r="CB451" s="12"/>
      <c r="CC451" s="12"/>
    </row>
    <row r="452" spans="1:81" ht="15.75" x14ac:dyDescent="0.25">
      <c r="A452" s="20"/>
      <c r="B452" s="29"/>
      <c r="C452" s="29"/>
      <c r="D452" s="29"/>
      <c r="E452" s="29"/>
      <c r="F452" s="26"/>
      <c r="G452" s="13"/>
      <c r="H452" s="20"/>
      <c r="I452" s="22"/>
      <c r="J452" s="22"/>
      <c r="K452" s="22"/>
      <c r="L452" s="22"/>
      <c r="M452" s="24"/>
      <c r="N452" s="22"/>
      <c r="O452" s="20"/>
      <c r="P452" s="12"/>
      <c r="Q452" s="12"/>
      <c r="R452" s="12"/>
      <c r="S452" s="12"/>
      <c r="T452" s="12"/>
      <c r="U452" s="12"/>
      <c r="V452" s="12"/>
      <c r="W452" s="12"/>
      <c r="X452" s="12"/>
      <c r="Y452" s="12"/>
      <c r="Z452" s="12"/>
      <c r="AA452" s="12"/>
      <c r="AB452" s="12"/>
      <c r="AC452" s="12"/>
      <c r="AD452" s="12"/>
      <c r="AE452" s="12"/>
      <c r="AF452" s="12"/>
      <c r="AG452" s="12"/>
      <c r="AH452" s="12"/>
      <c r="AI452" s="12"/>
      <c r="AJ452" s="12"/>
      <c r="AK452" s="12"/>
      <c r="AL452" s="12"/>
      <c r="AM452" s="12"/>
      <c r="AN452" s="12"/>
      <c r="AO452" s="12"/>
      <c r="AP452" s="12"/>
      <c r="AQ452" s="12"/>
      <c r="AR452" s="12"/>
      <c r="AS452" s="12"/>
      <c r="AT452" s="12"/>
      <c r="AU452" s="12"/>
      <c r="AV452" s="12"/>
      <c r="AW452" s="12"/>
      <c r="AX452" s="12"/>
      <c r="AY452" s="12"/>
      <c r="AZ452" s="12"/>
      <c r="BA452" s="12"/>
      <c r="BB452" s="12"/>
      <c r="BC452" s="12"/>
      <c r="BD452" s="12"/>
      <c r="BE452" s="12"/>
      <c r="BF452" s="12"/>
      <c r="BG452" s="12"/>
      <c r="BH452" s="12"/>
      <c r="BI452" s="12"/>
      <c r="BJ452" s="12"/>
      <c r="BK452" s="12"/>
      <c r="BL452" s="12"/>
      <c r="BM452" s="12"/>
      <c r="BN452" s="12"/>
      <c r="BO452" s="12"/>
      <c r="BP452" s="12"/>
      <c r="BQ452" s="12"/>
      <c r="BR452" s="12"/>
      <c r="BS452" s="12"/>
      <c r="BT452" s="12"/>
      <c r="BU452" s="12"/>
      <c r="BV452" s="12"/>
      <c r="BW452" s="12"/>
      <c r="BX452" s="12"/>
      <c r="BY452" s="12"/>
      <c r="BZ452" s="12"/>
      <c r="CA452" s="12"/>
      <c r="CB452" s="12"/>
      <c r="CC452" s="12"/>
    </row>
    <row r="453" spans="1:81" ht="15.75" x14ac:dyDescent="0.25">
      <c r="A453" s="20"/>
      <c r="B453" s="29"/>
      <c r="C453" s="29"/>
      <c r="D453" s="29"/>
      <c r="E453" s="29"/>
      <c r="F453" s="26"/>
      <c r="G453" s="13"/>
      <c r="H453" s="20"/>
      <c r="I453" s="22"/>
      <c r="J453" s="22"/>
      <c r="K453" s="22"/>
      <c r="L453" s="22"/>
      <c r="M453" s="24"/>
      <c r="N453" s="22"/>
      <c r="O453" s="20"/>
      <c r="P453" s="12"/>
      <c r="Q453" s="12"/>
      <c r="R453" s="12"/>
      <c r="S453" s="12"/>
      <c r="T453" s="12"/>
      <c r="U453" s="12"/>
      <c r="V453" s="12"/>
      <c r="W453" s="12"/>
      <c r="X453" s="12"/>
      <c r="Y453" s="12"/>
      <c r="Z453" s="12"/>
      <c r="AA453" s="12"/>
      <c r="AB453" s="12"/>
      <c r="AC453" s="12"/>
      <c r="AD453" s="12"/>
      <c r="AE453" s="12"/>
      <c r="AF453" s="12"/>
      <c r="AG453" s="12"/>
      <c r="AH453" s="12"/>
      <c r="AI453" s="12"/>
      <c r="AJ453" s="12"/>
      <c r="AK453" s="12"/>
      <c r="AL453" s="12"/>
      <c r="AM453" s="12"/>
      <c r="AN453" s="12"/>
      <c r="AO453" s="12"/>
      <c r="AP453" s="12"/>
      <c r="AQ453" s="12"/>
      <c r="AR453" s="12"/>
      <c r="AS453" s="12"/>
      <c r="AT453" s="12"/>
      <c r="AU453" s="12"/>
      <c r="AV453" s="12"/>
      <c r="AW453" s="12"/>
      <c r="AX453" s="12"/>
      <c r="AY453" s="12"/>
      <c r="AZ453" s="12"/>
      <c r="BA453" s="12"/>
      <c r="BB453" s="12"/>
      <c r="BC453" s="12"/>
      <c r="BD453" s="12"/>
      <c r="BE453" s="12"/>
      <c r="BF453" s="12"/>
      <c r="BG453" s="12"/>
      <c r="BH453" s="12"/>
      <c r="BI453" s="12"/>
      <c r="BJ453" s="12"/>
      <c r="BK453" s="12"/>
      <c r="BL453" s="12"/>
      <c r="BM453" s="12"/>
      <c r="BN453" s="12"/>
      <c r="BO453" s="12"/>
      <c r="BP453" s="12"/>
      <c r="BQ453" s="12"/>
      <c r="BR453" s="12"/>
      <c r="BS453" s="12"/>
      <c r="BT453" s="12"/>
      <c r="BU453" s="12"/>
      <c r="BV453" s="12"/>
      <c r="BW453" s="12"/>
      <c r="BX453" s="12"/>
      <c r="BY453" s="12"/>
      <c r="BZ453" s="12"/>
      <c r="CA453" s="12"/>
      <c r="CB453" s="12"/>
      <c r="CC453" s="12"/>
    </row>
    <row r="454" spans="1:81" ht="15.75" x14ac:dyDescent="0.25">
      <c r="A454" s="20"/>
      <c r="B454" s="29"/>
      <c r="C454" s="29"/>
      <c r="D454" s="29"/>
      <c r="E454" s="29"/>
      <c r="F454" s="26"/>
      <c r="G454" s="13"/>
      <c r="H454" s="20"/>
      <c r="I454" s="22"/>
      <c r="J454" s="22"/>
      <c r="K454" s="22"/>
      <c r="L454" s="22"/>
      <c r="M454" s="24"/>
      <c r="N454" s="22"/>
      <c r="O454" s="20"/>
      <c r="P454" s="12"/>
      <c r="Q454" s="12"/>
      <c r="R454" s="12"/>
      <c r="S454" s="12"/>
      <c r="T454" s="12"/>
      <c r="U454" s="12"/>
      <c r="V454" s="12"/>
      <c r="W454" s="12"/>
      <c r="X454" s="12"/>
      <c r="Y454" s="12"/>
      <c r="Z454" s="12"/>
      <c r="AA454" s="12"/>
      <c r="AB454" s="12"/>
      <c r="AC454" s="12"/>
      <c r="AD454" s="12"/>
      <c r="AE454" s="12"/>
      <c r="AF454" s="12"/>
      <c r="AG454" s="12"/>
      <c r="AH454" s="12"/>
      <c r="AI454" s="12"/>
      <c r="AJ454" s="12"/>
      <c r="AK454" s="12"/>
      <c r="AL454" s="12"/>
      <c r="AM454" s="12"/>
      <c r="AN454" s="12"/>
      <c r="AO454" s="12"/>
      <c r="AP454" s="12"/>
      <c r="AQ454" s="12"/>
      <c r="AR454" s="12"/>
      <c r="AS454" s="12"/>
      <c r="AT454" s="12"/>
      <c r="AU454" s="12"/>
      <c r="AV454" s="12"/>
      <c r="AW454" s="12"/>
      <c r="AX454" s="12"/>
      <c r="AY454" s="12"/>
      <c r="AZ454" s="12"/>
      <c r="BA454" s="12"/>
      <c r="BB454" s="12"/>
      <c r="BC454" s="12"/>
      <c r="BD454" s="12"/>
      <c r="BE454" s="12"/>
      <c r="BF454" s="12"/>
      <c r="BG454" s="12"/>
      <c r="BH454" s="12"/>
      <c r="BI454" s="12"/>
      <c r="BJ454" s="12"/>
      <c r="BK454" s="12"/>
      <c r="BL454" s="12"/>
      <c r="BM454" s="12"/>
      <c r="BN454" s="12"/>
      <c r="BO454" s="12"/>
      <c r="BP454" s="12"/>
      <c r="BQ454" s="12"/>
      <c r="BR454" s="12"/>
      <c r="BS454" s="12"/>
      <c r="BT454" s="12"/>
      <c r="BU454" s="12"/>
      <c r="BV454" s="12"/>
      <c r="BW454" s="12"/>
      <c r="BX454" s="12"/>
      <c r="BY454" s="12"/>
      <c r="BZ454" s="12"/>
      <c r="CA454" s="12"/>
      <c r="CB454" s="12"/>
      <c r="CC454" s="12"/>
    </row>
    <row r="455" spans="1:81" ht="15.75" x14ac:dyDescent="0.25">
      <c r="A455" s="20"/>
      <c r="B455" s="29"/>
      <c r="C455" s="29"/>
      <c r="D455" s="29"/>
      <c r="E455" s="29"/>
      <c r="F455" s="26"/>
      <c r="G455" s="13"/>
      <c r="H455" s="20"/>
      <c r="I455" s="22"/>
      <c r="J455" s="22"/>
      <c r="K455" s="22"/>
      <c r="L455" s="22"/>
      <c r="M455" s="24"/>
      <c r="N455" s="22"/>
      <c r="O455" s="20"/>
      <c r="P455" s="12"/>
      <c r="Q455" s="12"/>
      <c r="R455" s="12"/>
      <c r="S455" s="12"/>
      <c r="T455" s="12"/>
      <c r="U455" s="12"/>
      <c r="V455" s="12"/>
      <c r="W455" s="12"/>
      <c r="X455" s="12"/>
      <c r="Y455" s="12"/>
      <c r="Z455" s="12"/>
      <c r="AA455" s="12"/>
      <c r="AB455" s="12"/>
      <c r="AC455" s="12"/>
      <c r="AD455" s="12"/>
      <c r="AE455" s="12"/>
      <c r="AF455" s="12"/>
      <c r="AG455" s="12"/>
      <c r="AH455" s="12"/>
      <c r="AI455" s="12"/>
      <c r="AJ455" s="12"/>
      <c r="AK455" s="12"/>
      <c r="AL455" s="12"/>
      <c r="AM455" s="12"/>
      <c r="AN455" s="12"/>
      <c r="AO455" s="12"/>
      <c r="AP455" s="12"/>
      <c r="AQ455" s="12"/>
      <c r="AR455" s="12"/>
      <c r="AS455" s="12"/>
      <c r="AT455" s="12"/>
      <c r="AU455" s="12"/>
      <c r="AV455" s="12"/>
      <c r="AW455" s="12"/>
      <c r="AX455" s="12"/>
      <c r="AY455" s="12"/>
      <c r="AZ455" s="12"/>
      <c r="BA455" s="12"/>
      <c r="BB455" s="12"/>
      <c r="BC455" s="12"/>
      <c r="BD455" s="12"/>
      <c r="BE455" s="12"/>
      <c r="BF455" s="12"/>
      <c r="BG455" s="12"/>
      <c r="BH455" s="12"/>
      <c r="BI455" s="12"/>
      <c r="BJ455" s="12"/>
      <c r="BK455" s="12"/>
      <c r="BL455" s="12"/>
      <c r="BM455" s="12"/>
      <c r="BN455" s="12"/>
      <c r="BO455" s="12"/>
      <c r="BP455" s="12"/>
      <c r="BQ455" s="12"/>
      <c r="BR455" s="12"/>
      <c r="BS455" s="12"/>
      <c r="BT455" s="12"/>
      <c r="BU455" s="12"/>
      <c r="BV455" s="12"/>
      <c r="BW455" s="12"/>
      <c r="BX455" s="12"/>
      <c r="BY455" s="12"/>
      <c r="BZ455" s="12"/>
      <c r="CA455" s="12"/>
      <c r="CB455" s="12"/>
      <c r="CC455" s="12"/>
    </row>
    <row r="456" spans="1:81" ht="15.75" x14ac:dyDescent="0.25">
      <c r="A456" s="20"/>
      <c r="B456" s="29"/>
      <c r="C456" s="29"/>
      <c r="D456" s="29"/>
      <c r="E456" s="29"/>
      <c r="F456" s="26"/>
      <c r="G456" s="13"/>
      <c r="H456" s="20"/>
      <c r="I456" s="22"/>
      <c r="J456" s="22"/>
      <c r="K456" s="22"/>
      <c r="L456" s="22"/>
      <c r="M456" s="24"/>
      <c r="N456" s="22"/>
      <c r="O456" s="20"/>
      <c r="P456" s="12"/>
      <c r="Q456" s="12"/>
      <c r="R456" s="12"/>
      <c r="S456" s="12"/>
      <c r="T456" s="12"/>
      <c r="U456" s="12"/>
      <c r="V456" s="12"/>
      <c r="W456" s="12"/>
      <c r="X456" s="12"/>
      <c r="Y456" s="12"/>
      <c r="Z456" s="12"/>
      <c r="AA456" s="12"/>
      <c r="AB456" s="12"/>
      <c r="AC456" s="12"/>
      <c r="AD456" s="12"/>
      <c r="AE456" s="12"/>
      <c r="AF456" s="12"/>
      <c r="AG456" s="12"/>
      <c r="AH456" s="12"/>
      <c r="AI456" s="12"/>
      <c r="AJ456" s="12"/>
      <c r="AK456" s="12"/>
      <c r="AL456" s="12"/>
      <c r="AM456" s="12"/>
      <c r="AN456" s="12"/>
      <c r="AO456" s="12"/>
      <c r="AP456" s="12"/>
      <c r="AQ456" s="12"/>
      <c r="AR456" s="12"/>
      <c r="AS456" s="12"/>
      <c r="AT456" s="12"/>
      <c r="AU456" s="12"/>
      <c r="AV456" s="12"/>
      <c r="AW456" s="12"/>
      <c r="AX456" s="12"/>
      <c r="AY456" s="12"/>
      <c r="AZ456" s="12"/>
      <c r="BA456" s="12"/>
      <c r="BB456" s="12"/>
      <c r="BC456" s="12"/>
      <c r="BD456" s="12"/>
      <c r="BE456" s="12"/>
      <c r="BF456" s="12"/>
      <c r="BG456" s="12"/>
      <c r="BH456" s="12"/>
      <c r="BI456" s="12"/>
      <c r="BJ456" s="12"/>
      <c r="BK456" s="12"/>
      <c r="BL456" s="12"/>
      <c r="BM456" s="12"/>
      <c r="BN456" s="12"/>
      <c r="BO456" s="12"/>
      <c r="BP456" s="12"/>
      <c r="BQ456" s="12"/>
      <c r="BR456" s="12"/>
      <c r="BS456" s="12"/>
      <c r="BT456" s="12"/>
      <c r="BU456" s="12"/>
      <c r="BV456" s="12"/>
      <c r="BW456" s="12"/>
      <c r="BX456" s="12"/>
      <c r="BY456" s="12"/>
      <c r="BZ456" s="12"/>
      <c r="CA456" s="12"/>
      <c r="CB456" s="12"/>
      <c r="CC456" s="12"/>
    </row>
    <row r="457" spans="1:81" ht="15.75" x14ac:dyDescent="0.25">
      <c r="A457" s="20"/>
      <c r="B457" s="29"/>
      <c r="C457" s="29"/>
      <c r="D457" s="29"/>
      <c r="E457" s="29"/>
      <c r="F457" s="26"/>
      <c r="G457" s="13"/>
      <c r="H457" s="20"/>
      <c r="I457" s="22"/>
      <c r="J457" s="22"/>
      <c r="K457" s="22"/>
      <c r="L457" s="22"/>
      <c r="M457" s="24"/>
      <c r="N457" s="22"/>
      <c r="O457" s="20"/>
      <c r="P457" s="12"/>
      <c r="Q457" s="12"/>
      <c r="R457" s="12"/>
      <c r="S457" s="12"/>
      <c r="T457" s="12"/>
      <c r="U457" s="12"/>
      <c r="V457" s="12"/>
      <c r="W457" s="12"/>
      <c r="X457" s="12"/>
      <c r="Y457" s="12"/>
      <c r="Z457" s="12"/>
      <c r="AA457" s="12"/>
      <c r="AB457" s="12"/>
      <c r="AC457" s="12"/>
      <c r="AD457" s="12"/>
      <c r="AE457" s="12"/>
      <c r="AF457" s="12"/>
      <c r="AG457" s="12"/>
      <c r="AH457" s="12"/>
      <c r="AI457" s="12"/>
      <c r="AJ457" s="12"/>
      <c r="AK457" s="12"/>
      <c r="AL457" s="12"/>
      <c r="AM457" s="12"/>
      <c r="AN457" s="12"/>
      <c r="AO457" s="12"/>
      <c r="AP457" s="12"/>
      <c r="AQ457" s="12"/>
      <c r="AR457" s="12"/>
      <c r="AS457" s="12"/>
      <c r="AT457" s="12"/>
      <c r="AU457" s="12"/>
      <c r="AV457" s="12"/>
      <c r="AW457" s="12"/>
      <c r="AX457" s="12"/>
      <c r="AY457" s="12"/>
      <c r="AZ457" s="12"/>
      <c r="BA457" s="12"/>
      <c r="BB457" s="12"/>
      <c r="BC457" s="12"/>
      <c r="BD457" s="12"/>
      <c r="BE457" s="12"/>
      <c r="BF457" s="12"/>
      <c r="BG457" s="12"/>
      <c r="BH457" s="12"/>
      <c r="BI457" s="12"/>
      <c r="BJ457" s="12"/>
      <c r="BK457" s="12"/>
      <c r="BL457" s="12"/>
      <c r="BM457" s="12"/>
      <c r="BN457" s="12"/>
      <c r="BO457" s="12"/>
      <c r="BP457" s="12"/>
      <c r="BQ457" s="12"/>
      <c r="BR457" s="12"/>
      <c r="BS457" s="12"/>
      <c r="BT457" s="12"/>
      <c r="BU457" s="12"/>
      <c r="BV457" s="12"/>
      <c r="BW457" s="12"/>
      <c r="BX457" s="12"/>
      <c r="BY457" s="12"/>
      <c r="BZ457" s="12"/>
      <c r="CA457" s="12"/>
      <c r="CB457" s="12"/>
      <c r="CC457" s="12"/>
    </row>
    <row r="458" spans="1:81" ht="15.75" x14ac:dyDescent="0.25">
      <c r="A458" s="20"/>
      <c r="B458" s="29"/>
      <c r="C458" s="29"/>
      <c r="D458" s="29"/>
      <c r="E458" s="29"/>
      <c r="F458" s="26"/>
      <c r="G458" s="13"/>
      <c r="H458" s="20"/>
      <c r="I458" s="22"/>
      <c r="J458" s="22"/>
      <c r="K458" s="22"/>
      <c r="L458" s="22"/>
      <c r="M458" s="24"/>
      <c r="N458" s="22"/>
      <c r="O458" s="20"/>
      <c r="P458" s="12"/>
      <c r="Q458" s="12"/>
      <c r="R458" s="12"/>
      <c r="S458" s="12"/>
      <c r="T458" s="12"/>
      <c r="U458" s="12"/>
      <c r="V458" s="12"/>
      <c r="W458" s="12"/>
      <c r="X458" s="12"/>
      <c r="Y458" s="12"/>
      <c r="Z458" s="12"/>
      <c r="AA458" s="12"/>
      <c r="AB458" s="12"/>
      <c r="AC458" s="12"/>
      <c r="AD458" s="12"/>
      <c r="AE458" s="12"/>
      <c r="AF458" s="12"/>
      <c r="AG458" s="12"/>
      <c r="AH458" s="12"/>
      <c r="AI458" s="12"/>
      <c r="AJ458" s="12"/>
      <c r="AK458" s="12"/>
      <c r="AL458" s="12"/>
      <c r="AM458" s="12"/>
      <c r="AN458" s="12"/>
      <c r="AO458" s="12"/>
      <c r="AP458" s="12"/>
      <c r="AQ458" s="12"/>
      <c r="AR458" s="12"/>
      <c r="AS458" s="12"/>
      <c r="AT458" s="12"/>
      <c r="AU458" s="12"/>
      <c r="AV458" s="12"/>
      <c r="AW458" s="12"/>
      <c r="AX458" s="12"/>
      <c r="AY458" s="12"/>
      <c r="AZ458" s="12"/>
      <c r="BA458" s="12"/>
      <c r="BB458" s="12"/>
      <c r="BC458" s="12"/>
      <c r="BD458" s="12"/>
      <c r="BE458" s="12"/>
      <c r="BF458" s="12"/>
      <c r="BG458" s="12"/>
      <c r="BH458" s="12"/>
      <c r="BI458" s="12"/>
      <c r="BJ458" s="12"/>
      <c r="BK458" s="12"/>
      <c r="BL458" s="12"/>
      <c r="BM458" s="12"/>
      <c r="BN458" s="12"/>
      <c r="BO458" s="12"/>
      <c r="BP458" s="12"/>
      <c r="BQ458" s="12"/>
      <c r="BR458" s="12"/>
      <c r="BS458" s="12"/>
      <c r="BT458" s="12"/>
      <c r="BU458" s="12"/>
      <c r="BV458" s="12"/>
      <c r="BW458" s="12"/>
      <c r="BX458" s="12"/>
      <c r="BY458" s="12"/>
      <c r="BZ458" s="12"/>
      <c r="CA458" s="12"/>
      <c r="CB458" s="12"/>
      <c r="CC458" s="12"/>
    </row>
    <row r="459" spans="1:81" ht="15.75" x14ac:dyDescent="0.25">
      <c r="A459" s="20"/>
      <c r="B459" s="29"/>
      <c r="C459" s="29"/>
      <c r="D459" s="29"/>
      <c r="E459" s="29"/>
      <c r="F459" s="26"/>
      <c r="G459" s="13"/>
      <c r="H459" s="20"/>
      <c r="I459" s="22"/>
      <c r="J459" s="22"/>
      <c r="K459" s="22"/>
      <c r="L459" s="22"/>
      <c r="M459" s="24"/>
      <c r="N459" s="22"/>
      <c r="O459" s="20"/>
      <c r="P459" s="12"/>
      <c r="Q459" s="12"/>
      <c r="R459" s="12"/>
      <c r="S459" s="12"/>
      <c r="T459" s="12"/>
      <c r="U459" s="12"/>
      <c r="V459" s="12"/>
      <c r="W459" s="12"/>
      <c r="X459" s="12"/>
      <c r="Y459" s="12"/>
      <c r="Z459" s="12"/>
      <c r="AA459" s="12"/>
      <c r="AB459" s="12"/>
      <c r="AC459" s="12"/>
      <c r="AD459" s="12"/>
      <c r="AE459" s="12"/>
      <c r="AF459" s="12"/>
      <c r="AG459" s="12"/>
      <c r="AH459" s="12"/>
      <c r="AI459" s="12"/>
      <c r="AJ459" s="12"/>
      <c r="AK459" s="12"/>
      <c r="AL459" s="12"/>
      <c r="AM459" s="12"/>
      <c r="AN459" s="12"/>
      <c r="AO459" s="12"/>
      <c r="AP459" s="12"/>
      <c r="AQ459" s="12"/>
      <c r="AR459" s="12"/>
      <c r="AS459" s="12"/>
      <c r="AT459" s="12"/>
      <c r="AU459" s="12"/>
      <c r="AV459" s="12"/>
      <c r="AW459" s="12"/>
      <c r="AX459" s="12"/>
      <c r="AY459" s="12"/>
      <c r="AZ459" s="12"/>
      <c r="BA459" s="12"/>
      <c r="BB459" s="12"/>
      <c r="BC459" s="12"/>
      <c r="BD459" s="12"/>
      <c r="BE459" s="12"/>
      <c r="BF459" s="12"/>
      <c r="BG459" s="12"/>
      <c r="BH459" s="12"/>
      <c r="BI459" s="12"/>
      <c r="BJ459" s="12"/>
      <c r="BK459" s="12"/>
      <c r="BL459" s="12"/>
      <c r="BM459" s="12"/>
      <c r="BN459" s="12"/>
      <c r="BO459" s="12"/>
      <c r="BP459" s="12"/>
      <c r="BQ459" s="12"/>
      <c r="BR459" s="12"/>
      <c r="BS459" s="12"/>
      <c r="BT459" s="12"/>
      <c r="BU459" s="12"/>
      <c r="BV459" s="12"/>
      <c r="BW459" s="12"/>
      <c r="BX459" s="12"/>
      <c r="BY459" s="12"/>
      <c r="BZ459" s="12"/>
      <c r="CA459" s="12"/>
      <c r="CB459" s="12"/>
      <c r="CC459" s="12"/>
    </row>
    <row r="460" spans="1:81" ht="15.75" x14ac:dyDescent="0.25">
      <c r="A460" s="20"/>
      <c r="B460" s="29"/>
      <c r="C460" s="29"/>
      <c r="D460" s="29"/>
      <c r="E460" s="29"/>
      <c r="F460" s="26"/>
      <c r="G460" s="13"/>
      <c r="H460" s="20"/>
      <c r="I460" s="22"/>
      <c r="J460" s="22"/>
      <c r="K460" s="22"/>
      <c r="L460" s="22"/>
      <c r="M460" s="24"/>
      <c r="N460" s="22"/>
      <c r="O460" s="20"/>
      <c r="P460" s="12"/>
      <c r="Q460" s="12"/>
      <c r="R460" s="12"/>
      <c r="S460" s="12"/>
      <c r="T460" s="12"/>
      <c r="U460" s="12"/>
      <c r="V460" s="12"/>
      <c r="W460" s="12"/>
      <c r="X460" s="12"/>
      <c r="Y460" s="12"/>
      <c r="Z460" s="12"/>
      <c r="AA460" s="12"/>
      <c r="AB460" s="12"/>
      <c r="AC460" s="12"/>
      <c r="AD460" s="12"/>
      <c r="AE460" s="12"/>
      <c r="AF460" s="12"/>
      <c r="AG460" s="12"/>
      <c r="AH460" s="12"/>
      <c r="AI460" s="12"/>
      <c r="AJ460" s="12"/>
      <c r="AK460" s="12"/>
      <c r="AL460" s="12"/>
      <c r="AM460" s="12"/>
      <c r="AN460" s="12"/>
      <c r="AO460" s="12"/>
      <c r="AP460" s="12"/>
      <c r="AQ460" s="12"/>
      <c r="AR460" s="12"/>
      <c r="AS460" s="12"/>
      <c r="AT460" s="12"/>
      <c r="AU460" s="12"/>
      <c r="AV460" s="12"/>
      <c r="AW460" s="12"/>
      <c r="AX460" s="12"/>
      <c r="AY460" s="12"/>
      <c r="AZ460" s="12"/>
      <c r="BA460" s="12"/>
      <c r="BB460" s="12"/>
      <c r="BC460" s="12"/>
      <c r="BD460" s="12"/>
      <c r="BE460" s="12"/>
      <c r="BF460" s="12"/>
      <c r="BG460" s="12"/>
      <c r="BH460" s="12"/>
      <c r="BI460" s="12"/>
      <c r="BJ460" s="12"/>
      <c r="BK460" s="12"/>
      <c r="BL460" s="12"/>
      <c r="BM460" s="12"/>
      <c r="BN460" s="12"/>
      <c r="BO460" s="12"/>
      <c r="BP460" s="12"/>
      <c r="BQ460" s="12"/>
      <c r="BR460" s="12"/>
      <c r="BS460" s="12"/>
      <c r="BT460" s="12"/>
      <c r="BU460" s="12"/>
      <c r="BV460" s="12"/>
      <c r="BW460" s="12"/>
      <c r="BX460" s="12"/>
      <c r="BY460" s="12"/>
      <c r="BZ460" s="12"/>
      <c r="CA460" s="12"/>
      <c r="CB460" s="12"/>
      <c r="CC460" s="12"/>
    </row>
    <row r="461" spans="1:81" ht="15.75" x14ac:dyDescent="0.25">
      <c r="A461" s="20"/>
      <c r="B461" s="29"/>
      <c r="C461" s="29"/>
      <c r="D461" s="29"/>
      <c r="E461" s="29"/>
      <c r="F461" s="26"/>
      <c r="G461" s="13"/>
      <c r="H461" s="20"/>
      <c r="I461" s="22"/>
      <c r="J461" s="22"/>
      <c r="K461" s="22"/>
      <c r="L461" s="22"/>
      <c r="M461" s="24"/>
      <c r="N461" s="22"/>
      <c r="O461" s="20"/>
      <c r="P461" s="12"/>
      <c r="Q461" s="12"/>
      <c r="R461" s="12"/>
      <c r="S461" s="12"/>
      <c r="T461" s="12"/>
      <c r="U461" s="12"/>
      <c r="V461" s="12"/>
      <c r="W461" s="12"/>
      <c r="X461" s="12"/>
      <c r="Y461" s="12"/>
      <c r="Z461" s="12"/>
      <c r="AA461" s="12"/>
      <c r="AB461" s="12"/>
      <c r="AC461" s="12"/>
      <c r="AD461" s="12"/>
      <c r="AE461" s="12"/>
      <c r="AF461" s="12"/>
      <c r="AG461" s="12"/>
      <c r="AH461" s="12"/>
      <c r="AI461" s="12"/>
      <c r="AJ461" s="12"/>
      <c r="AK461" s="12"/>
      <c r="AL461" s="12"/>
      <c r="AM461" s="12"/>
      <c r="AN461" s="12"/>
      <c r="AO461" s="12"/>
      <c r="AP461" s="12"/>
      <c r="AQ461" s="12"/>
      <c r="AR461" s="12"/>
      <c r="AS461" s="12"/>
      <c r="AT461" s="12"/>
      <c r="AU461" s="12"/>
      <c r="AV461" s="12"/>
      <c r="AW461" s="12"/>
      <c r="AX461" s="12"/>
      <c r="AY461" s="12"/>
      <c r="AZ461" s="12"/>
      <c r="BA461" s="12"/>
      <c r="BB461" s="12"/>
      <c r="BC461" s="12"/>
      <c r="BD461" s="12"/>
      <c r="BE461" s="12"/>
      <c r="BF461" s="12"/>
      <c r="BG461" s="12"/>
      <c r="BH461" s="12"/>
      <c r="BI461" s="12"/>
      <c r="BJ461" s="12"/>
      <c r="BK461" s="12"/>
      <c r="BL461" s="12"/>
      <c r="BM461" s="12"/>
      <c r="BN461" s="12"/>
      <c r="BO461" s="12"/>
      <c r="BP461" s="12"/>
      <c r="BQ461" s="12"/>
      <c r="BR461" s="12"/>
      <c r="BS461" s="12"/>
      <c r="BT461" s="12"/>
      <c r="BU461" s="12"/>
      <c r="BV461" s="12"/>
      <c r="BW461" s="12"/>
      <c r="BX461" s="12"/>
      <c r="BY461" s="12"/>
      <c r="BZ461" s="12"/>
      <c r="CA461" s="12"/>
      <c r="CB461" s="12"/>
      <c r="CC461" s="12"/>
    </row>
    <row r="462" spans="1:81" ht="15.75" x14ac:dyDescent="0.25">
      <c r="A462" s="20"/>
      <c r="B462" s="29"/>
      <c r="C462" s="29"/>
      <c r="D462" s="29"/>
      <c r="E462" s="29"/>
      <c r="F462" s="26"/>
      <c r="G462" s="13"/>
      <c r="H462" s="20"/>
      <c r="I462" s="22"/>
      <c r="J462" s="22"/>
      <c r="K462" s="22"/>
      <c r="L462" s="22"/>
      <c r="M462" s="24"/>
      <c r="N462" s="22"/>
      <c r="O462" s="20"/>
      <c r="P462" s="12"/>
      <c r="Q462" s="12"/>
      <c r="R462" s="12"/>
      <c r="S462" s="12"/>
      <c r="T462" s="12"/>
      <c r="U462" s="12"/>
      <c r="V462" s="12"/>
      <c r="W462" s="12"/>
      <c r="X462" s="12"/>
      <c r="Y462" s="12"/>
      <c r="Z462" s="12"/>
      <c r="AA462" s="12"/>
      <c r="AB462" s="12"/>
      <c r="AC462" s="12"/>
      <c r="AD462" s="12"/>
      <c r="AE462" s="12"/>
      <c r="AF462" s="12"/>
      <c r="AG462" s="12"/>
      <c r="AH462" s="12"/>
      <c r="AI462" s="12"/>
      <c r="AJ462" s="12"/>
      <c r="AK462" s="12"/>
      <c r="AL462" s="12"/>
      <c r="AM462" s="12"/>
      <c r="AN462" s="12"/>
      <c r="AO462" s="12"/>
      <c r="AP462" s="12"/>
      <c r="AQ462" s="12"/>
      <c r="AR462" s="12"/>
      <c r="AS462" s="12"/>
      <c r="AT462" s="12"/>
      <c r="AU462" s="12"/>
      <c r="AV462" s="12"/>
      <c r="AW462" s="12"/>
      <c r="AX462" s="12"/>
      <c r="AY462" s="12"/>
      <c r="AZ462" s="12"/>
      <c r="BA462" s="12"/>
      <c r="BB462" s="12"/>
      <c r="BC462" s="12"/>
      <c r="BD462" s="12"/>
      <c r="BE462" s="12"/>
      <c r="BF462" s="12"/>
      <c r="BG462" s="12"/>
      <c r="BH462" s="12"/>
      <c r="BI462" s="12"/>
      <c r="BJ462" s="12"/>
      <c r="BK462" s="12"/>
      <c r="BL462" s="12"/>
      <c r="BM462" s="12"/>
      <c r="BN462" s="12"/>
      <c r="BO462" s="12"/>
      <c r="BP462" s="12"/>
      <c r="BQ462" s="12"/>
      <c r="BR462" s="12"/>
      <c r="BS462" s="12"/>
      <c r="BT462" s="12"/>
      <c r="BU462" s="12"/>
      <c r="BV462" s="12"/>
      <c r="BW462" s="12"/>
      <c r="BX462" s="12"/>
      <c r="BY462" s="12"/>
      <c r="BZ462" s="12"/>
      <c r="CA462" s="12"/>
      <c r="CB462" s="12"/>
      <c r="CC462" s="12"/>
    </row>
    <row r="463" spans="1:81" ht="15.75" x14ac:dyDescent="0.25">
      <c r="A463" s="20"/>
      <c r="B463" s="29"/>
      <c r="C463" s="29"/>
      <c r="D463" s="29"/>
      <c r="E463" s="29"/>
      <c r="F463" s="26"/>
      <c r="G463" s="13"/>
      <c r="H463" s="20"/>
      <c r="I463" s="22"/>
      <c r="J463" s="22"/>
      <c r="K463" s="22"/>
      <c r="L463" s="22"/>
      <c r="M463" s="24"/>
      <c r="N463" s="22"/>
      <c r="O463" s="20"/>
      <c r="P463" s="12"/>
      <c r="Q463" s="12"/>
      <c r="R463" s="12"/>
      <c r="S463" s="12"/>
      <c r="T463" s="12"/>
      <c r="U463" s="12"/>
      <c r="V463" s="12"/>
      <c r="W463" s="12"/>
      <c r="X463" s="12"/>
      <c r="Y463" s="12"/>
      <c r="Z463" s="12"/>
      <c r="AA463" s="12"/>
      <c r="AB463" s="12"/>
      <c r="AC463" s="12"/>
      <c r="AD463" s="12"/>
      <c r="AE463" s="12"/>
      <c r="AF463" s="12"/>
      <c r="AG463" s="12"/>
      <c r="AH463" s="12"/>
      <c r="AI463" s="12"/>
      <c r="AJ463" s="12"/>
      <c r="AK463" s="12"/>
      <c r="AL463" s="12"/>
      <c r="AM463" s="12"/>
      <c r="AN463" s="12"/>
      <c r="AO463" s="12"/>
      <c r="AP463" s="12"/>
      <c r="AQ463" s="12"/>
      <c r="AR463" s="12"/>
      <c r="AS463" s="12"/>
      <c r="AT463" s="12"/>
      <c r="AU463" s="12"/>
      <c r="AV463" s="12"/>
      <c r="AW463" s="12"/>
      <c r="AX463" s="12"/>
      <c r="AY463" s="12"/>
      <c r="AZ463" s="12"/>
      <c r="BA463" s="12"/>
      <c r="BB463" s="12"/>
      <c r="BC463" s="12"/>
      <c r="BD463" s="12"/>
      <c r="BE463" s="12"/>
      <c r="BF463" s="12"/>
      <c r="BG463" s="12"/>
      <c r="BH463" s="12"/>
      <c r="BI463" s="12"/>
      <c r="BJ463" s="12"/>
      <c r="BK463" s="12"/>
      <c r="BL463" s="12"/>
      <c r="BM463" s="12"/>
      <c r="BN463" s="12"/>
      <c r="BO463" s="12"/>
      <c r="BP463" s="12"/>
      <c r="BQ463" s="12"/>
      <c r="BR463" s="12"/>
      <c r="BS463" s="12"/>
      <c r="BT463" s="12"/>
      <c r="BU463" s="12"/>
      <c r="BV463" s="12"/>
      <c r="BW463" s="12"/>
      <c r="BX463" s="12"/>
      <c r="BY463" s="12"/>
      <c r="BZ463" s="12"/>
      <c r="CA463" s="12"/>
      <c r="CB463" s="12"/>
      <c r="CC463" s="12"/>
    </row>
    <row r="464" spans="1:81" ht="15.75" x14ac:dyDescent="0.25">
      <c r="A464" s="20"/>
      <c r="B464" s="29"/>
      <c r="C464" s="29"/>
      <c r="D464" s="29"/>
      <c r="E464" s="29"/>
      <c r="F464" s="26"/>
      <c r="G464" s="13"/>
      <c r="H464" s="20"/>
      <c r="I464" s="22"/>
      <c r="J464" s="22"/>
      <c r="K464" s="22"/>
      <c r="L464" s="22"/>
      <c r="M464" s="24"/>
      <c r="N464" s="22"/>
      <c r="O464" s="20"/>
      <c r="P464" s="12"/>
      <c r="Q464" s="12"/>
      <c r="R464" s="12"/>
      <c r="S464" s="12"/>
      <c r="T464" s="12"/>
      <c r="U464" s="12"/>
      <c r="V464" s="12"/>
      <c r="W464" s="12"/>
      <c r="X464" s="12"/>
      <c r="Y464" s="12"/>
      <c r="Z464" s="12"/>
      <c r="AA464" s="12"/>
      <c r="AB464" s="12"/>
      <c r="AC464" s="12"/>
      <c r="AD464" s="12"/>
      <c r="AE464" s="12"/>
      <c r="AF464" s="12"/>
      <c r="AG464" s="12"/>
      <c r="AH464" s="12"/>
      <c r="AI464" s="12"/>
      <c r="AJ464" s="12"/>
      <c r="AK464" s="12"/>
      <c r="AL464" s="12"/>
      <c r="AM464" s="12"/>
      <c r="AN464" s="12"/>
      <c r="AO464" s="12"/>
      <c r="AP464" s="12"/>
      <c r="AQ464" s="12"/>
      <c r="AR464" s="12"/>
      <c r="AS464" s="12"/>
      <c r="AT464" s="12"/>
      <c r="AU464" s="12"/>
      <c r="AV464" s="12"/>
      <c r="AW464" s="12"/>
      <c r="AX464" s="12"/>
      <c r="AY464" s="12"/>
      <c r="AZ464" s="12"/>
      <c r="BA464" s="12"/>
      <c r="BB464" s="12"/>
      <c r="BC464" s="12"/>
      <c r="BD464" s="12"/>
      <c r="BE464" s="12"/>
      <c r="BF464" s="12"/>
      <c r="BG464" s="12"/>
      <c r="BH464" s="12"/>
      <c r="BI464" s="12"/>
      <c r="BJ464" s="12"/>
      <c r="BK464" s="12"/>
      <c r="BL464" s="12"/>
      <c r="BM464" s="12"/>
      <c r="BN464" s="12"/>
      <c r="BO464" s="12"/>
      <c r="BP464" s="12"/>
      <c r="BQ464" s="12"/>
      <c r="BR464" s="12"/>
      <c r="BS464" s="12"/>
      <c r="BT464" s="12"/>
      <c r="BU464" s="12"/>
      <c r="BV464" s="12"/>
      <c r="BW464" s="12"/>
      <c r="BX464" s="12"/>
      <c r="BY464" s="12"/>
      <c r="BZ464" s="12"/>
      <c r="CA464" s="12"/>
      <c r="CB464" s="12"/>
      <c r="CC464" s="12"/>
    </row>
    <row r="465" spans="1:81" ht="15.75" x14ac:dyDescent="0.25">
      <c r="A465" s="20"/>
      <c r="B465" s="29"/>
      <c r="C465" s="29"/>
      <c r="D465" s="29"/>
      <c r="E465" s="29"/>
      <c r="F465" s="26"/>
      <c r="G465" s="13"/>
      <c r="H465" s="20"/>
      <c r="I465" s="22"/>
      <c r="J465" s="22"/>
      <c r="K465" s="22"/>
      <c r="L465" s="22"/>
      <c r="M465" s="24"/>
      <c r="N465" s="22"/>
      <c r="O465" s="20"/>
      <c r="P465" s="12"/>
      <c r="Q465" s="12"/>
      <c r="R465" s="12"/>
      <c r="S465" s="12"/>
      <c r="T465" s="12"/>
      <c r="U465" s="12"/>
      <c r="V465" s="12"/>
      <c r="W465" s="12"/>
      <c r="X465" s="12"/>
      <c r="Y465" s="12"/>
      <c r="Z465" s="12"/>
      <c r="AA465" s="12"/>
      <c r="AB465" s="12"/>
      <c r="AC465" s="12"/>
      <c r="AD465" s="12"/>
      <c r="AE465" s="12"/>
      <c r="AF465" s="12"/>
      <c r="AG465" s="12"/>
      <c r="AH465" s="12"/>
      <c r="AI465" s="12"/>
      <c r="AJ465" s="12"/>
      <c r="AK465" s="12"/>
      <c r="AL465" s="12"/>
      <c r="AM465" s="12"/>
      <c r="AN465" s="12"/>
      <c r="AO465" s="12"/>
      <c r="AP465" s="12"/>
      <c r="AQ465" s="12"/>
      <c r="AR465" s="12"/>
      <c r="AS465" s="12"/>
      <c r="AT465" s="12"/>
      <c r="AU465" s="12"/>
      <c r="AV465" s="12"/>
      <c r="AW465" s="12"/>
      <c r="AX465" s="12"/>
      <c r="AY465" s="12"/>
      <c r="AZ465" s="12"/>
      <c r="BA465" s="12"/>
      <c r="BB465" s="12"/>
      <c r="BC465" s="12"/>
      <c r="BD465" s="12"/>
      <c r="BE465" s="12"/>
      <c r="BF465" s="12"/>
      <c r="BG465" s="12"/>
      <c r="BH465" s="12"/>
      <c r="BI465" s="12"/>
      <c r="BJ465" s="12"/>
      <c r="BK465" s="12"/>
      <c r="BL465" s="12"/>
      <c r="BM465" s="12"/>
      <c r="BN465" s="12"/>
      <c r="BO465" s="12"/>
      <c r="BP465" s="12"/>
      <c r="BQ465" s="12"/>
      <c r="BR465" s="12"/>
      <c r="BS465" s="12"/>
      <c r="BT465" s="12"/>
      <c r="BU465" s="12"/>
      <c r="BV465" s="12"/>
      <c r="BW465" s="12"/>
      <c r="BX465" s="12"/>
      <c r="BY465" s="12"/>
      <c r="BZ465" s="12"/>
      <c r="CA465" s="12"/>
      <c r="CB465" s="12"/>
      <c r="CC465" s="12"/>
    </row>
    <row r="466" spans="1:81" ht="15.75" x14ac:dyDescent="0.25">
      <c r="A466" s="20"/>
      <c r="B466" s="29"/>
      <c r="C466" s="29"/>
      <c r="D466" s="29"/>
      <c r="E466" s="29"/>
      <c r="F466" s="26"/>
      <c r="G466" s="13"/>
      <c r="H466" s="20"/>
      <c r="I466" s="22"/>
      <c r="J466" s="22"/>
      <c r="K466" s="22"/>
      <c r="L466" s="22"/>
      <c r="M466" s="24"/>
      <c r="N466" s="22"/>
      <c r="O466" s="20"/>
      <c r="P466" s="12"/>
      <c r="Q466" s="12"/>
      <c r="R466" s="12"/>
      <c r="S466" s="12"/>
      <c r="T466" s="12"/>
      <c r="U466" s="12"/>
      <c r="V466" s="12"/>
      <c r="W466" s="12"/>
      <c r="X466" s="12"/>
      <c r="Y466" s="12"/>
      <c r="Z466" s="12"/>
      <c r="AA466" s="12"/>
      <c r="AB466" s="12"/>
      <c r="AC466" s="12"/>
      <c r="AD466" s="12"/>
      <c r="AE466" s="12"/>
      <c r="AF466" s="12"/>
      <c r="AG466" s="12"/>
      <c r="AH466" s="12"/>
      <c r="AI466" s="12"/>
      <c r="AJ466" s="12"/>
      <c r="AK466" s="12"/>
      <c r="AL466" s="12"/>
      <c r="AM466" s="12"/>
      <c r="AN466" s="12"/>
      <c r="AO466" s="12"/>
      <c r="AP466" s="12"/>
      <c r="AQ466" s="12"/>
      <c r="AR466" s="12"/>
      <c r="AS466" s="12"/>
      <c r="AT466" s="12"/>
      <c r="AU466" s="12"/>
      <c r="AV466" s="12"/>
      <c r="AW466" s="12"/>
      <c r="AX466" s="12"/>
      <c r="AY466" s="12"/>
      <c r="AZ466" s="12"/>
      <c r="BA466" s="12"/>
      <c r="BB466" s="12"/>
      <c r="BC466" s="12"/>
      <c r="BD466" s="12"/>
      <c r="BE466" s="12"/>
      <c r="BF466" s="12"/>
      <c r="BG466" s="12"/>
      <c r="BH466" s="12"/>
      <c r="BI466" s="12"/>
      <c r="BJ466" s="12"/>
      <c r="BK466" s="12"/>
      <c r="BL466" s="12"/>
      <c r="BM466" s="12"/>
      <c r="BN466" s="12"/>
      <c r="BO466" s="12"/>
      <c r="BP466" s="12"/>
      <c r="BQ466" s="12"/>
      <c r="BR466" s="12"/>
      <c r="BS466" s="12"/>
      <c r="BT466" s="12"/>
      <c r="BU466" s="12"/>
      <c r="BV466" s="12"/>
      <c r="BW466" s="12"/>
      <c r="BX466" s="12"/>
      <c r="BY466" s="12"/>
      <c r="BZ466" s="12"/>
      <c r="CA466" s="12"/>
      <c r="CB466" s="12"/>
      <c r="CC466" s="12"/>
    </row>
    <row r="467" spans="1:81" ht="15.75" x14ac:dyDescent="0.25">
      <c r="A467" s="20"/>
      <c r="B467" s="29"/>
      <c r="C467" s="29"/>
      <c r="D467" s="29"/>
      <c r="E467" s="29"/>
      <c r="F467" s="26"/>
      <c r="G467" s="13"/>
      <c r="H467" s="20"/>
      <c r="I467" s="22"/>
      <c r="J467" s="22"/>
      <c r="K467" s="22"/>
      <c r="L467" s="22"/>
      <c r="M467" s="24"/>
      <c r="N467" s="22"/>
      <c r="O467" s="20"/>
      <c r="P467" s="12"/>
      <c r="Q467" s="12"/>
      <c r="R467" s="12"/>
      <c r="S467" s="12"/>
      <c r="T467" s="12"/>
      <c r="U467" s="12"/>
      <c r="V467" s="12"/>
      <c r="W467" s="12"/>
      <c r="X467" s="12"/>
      <c r="Y467" s="12"/>
      <c r="Z467" s="12"/>
      <c r="AA467" s="12"/>
      <c r="AB467" s="12"/>
      <c r="AC467" s="12"/>
      <c r="AD467" s="12"/>
      <c r="AE467" s="12"/>
      <c r="AF467" s="12"/>
      <c r="AG467" s="12"/>
      <c r="AH467" s="12"/>
      <c r="AI467" s="12"/>
      <c r="AJ467" s="12"/>
      <c r="AK467" s="12"/>
      <c r="AL467" s="12"/>
      <c r="AM467" s="12"/>
      <c r="AN467" s="12"/>
      <c r="AO467" s="12"/>
      <c r="AP467" s="12"/>
      <c r="AQ467" s="12"/>
      <c r="AR467" s="12"/>
      <c r="AS467" s="12"/>
      <c r="AT467" s="12"/>
      <c r="AU467" s="12"/>
      <c r="AV467" s="12"/>
      <c r="AW467" s="12"/>
      <c r="AX467" s="12"/>
      <c r="AY467" s="12"/>
      <c r="AZ467" s="12"/>
      <c r="BA467" s="12"/>
      <c r="BB467" s="12"/>
      <c r="BC467" s="12"/>
      <c r="BD467" s="12"/>
      <c r="BE467" s="12"/>
      <c r="BF467" s="12"/>
      <c r="BG467" s="12"/>
      <c r="BH467" s="12"/>
      <c r="BI467" s="12"/>
      <c r="BJ467" s="12"/>
      <c r="BK467" s="12"/>
      <c r="BL467" s="12"/>
      <c r="BM467" s="12"/>
      <c r="BN467" s="12"/>
      <c r="BO467" s="12"/>
      <c r="BP467" s="12"/>
      <c r="BQ467" s="12"/>
      <c r="BR467" s="12"/>
      <c r="BS467" s="12"/>
      <c r="BT467" s="12"/>
      <c r="BU467" s="12"/>
      <c r="BV467" s="12"/>
      <c r="BW467" s="12"/>
      <c r="BX467" s="12"/>
      <c r="BY467" s="12"/>
      <c r="BZ467" s="12"/>
      <c r="CA467" s="12"/>
      <c r="CB467" s="12"/>
      <c r="CC467" s="12"/>
    </row>
    <row r="468" spans="1:81" ht="15.75" x14ac:dyDescent="0.25">
      <c r="A468" s="20"/>
      <c r="B468" s="29"/>
      <c r="C468" s="29"/>
      <c r="D468" s="29"/>
      <c r="E468" s="29"/>
      <c r="F468" s="26"/>
      <c r="G468" s="13"/>
      <c r="H468" s="20"/>
      <c r="I468" s="22"/>
      <c r="J468" s="22"/>
      <c r="K468" s="22"/>
      <c r="L468" s="22"/>
      <c r="M468" s="24"/>
      <c r="N468" s="22"/>
      <c r="O468" s="20"/>
      <c r="P468" s="12"/>
      <c r="Q468" s="12"/>
      <c r="R468" s="12"/>
      <c r="S468" s="12"/>
      <c r="T468" s="12"/>
      <c r="U468" s="12"/>
      <c r="V468" s="12"/>
      <c r="W468" s="12"/>
      <c r="X468" s="12"/>
      <c r="Y468" s="12"/>
      <c r="Z468" s="12"/>
      <c r="AA468" s="12"/>
      <c r="AB468" s="12"/>
      <c r="AC468" s="12"/>
      <c r="AD468" s="12"/>
      <c r="AE468" s="12"/>
      <c r="AF468" s="12"/>
      <c r="AG468" s="12"/>
      <c r="AH468" s="12"/>
      <c r="AI468" s="12"/>
      <c r="AJ468" s="12"/>
      <c r="AK468" s="12"/>
      <c r="AL468" s="12"/>
      <c r="AM468" s="12"/>
      <c r="AN468" s="12"/>
      <c r="AO468" s="12"/>
      <c r="AP468" s="12"/>
      <c r="AQ468" s="12"/>
      <c r="AR468" s="12"/>
      <c r="AS468" s="12"/>
      <c r="AT468" s="12"/>
      <c r="AU468" s="12"/>
      <c r="AV468" s="12"/>
      <c r="AW468" s="12"/>
      <c r="AX468" s="12"/>
      <c r="AY468" s="12"/>
      <c r="AZ468" s="12"/>
      <c r="BA468" s="12"/>
      <c r="BB468" s="12"/>
      <c r="BC468" s="12"/>
      <c r="BD468" s="12"/>
      <c r="BE468" s="12"/>
      <c r="BF468" s="12"/>
      <c r="BG468" s="12"/>
      <c r="BH468" s="12"/>
      <c r="BI468" s="12"/>
      <c r="BJ468" s="12"/>
      <c r="BK468" s="12"/>
      <c r="BL468" s="12"/>
      <c r="BM468" s="12"/>
      <c r="BN468" s="12"/>
      <c r="BO468" s="12"/>
      <c r="BP468" s="12"/>
      <c r="BQ468" s="12"/>
      <c r="BR468" s="12"/>
      <c r="BS468" s="12"/>
      <c r="BT468" s="12"/>
      <c r="BU468" s="12"/>
      <c r="BV468" s="12"/>
      <c r="BW468" s="12"/>
      <c r="BX468" s="12"/>
      <c r="BY468" s="12"/>
      <c r="BZ468" s="12"/>
      <c r="CA468" s="12"/>
      <c r="CB468" s="12"/>
      <c r="CC468" s="12"/>
    </row>
    <row r="469" spans="1:81" ht="15.75" x14ac:dyDescent="0.25">
      <c r="A469" s="20"/>
      <c r="B469" s="29"/>
      <c r="C469" s="29"/>
      <c r="D469" s="29"/>
      <c r="E469" s="29"/>
      <c r="F469" s="26"/>
      <c r="G469" s="13"/>
      <c r="H469" s="20"/>
      <c r="I469" s="22"/>
      <c r="J469" s="22"/>
      <c r="K469" s="22"/>
      <c r="L469" s="22"/>
      <c r="M469" s="24"/>
      <c r="N469" s="22"/>
      <c r="O469" s="20"/>
      <c r="P469" s="12"/>
      <c r="Q469" s="12"/>
      <c r="R469" s="12"/>
      <c r="S469" s="12"/>
      <c r="T469" s="12"/>
      <c r="U469" s="12"/>
      <c r="V469" s="12"/>
      <c r="W469" s="12"/>
      <c r="X469" s="12"/>
      <c r="Y469" s="12"/>
      <c r="Z469" s="12"/>
      <c r="AA469" s="12"/>
      <c r="AB469" s="12"/>
      <c r="AC469" s="12"/>
      <c r="AD469" s="12"/>
      <c r="AE469" s="12"/>
      <c r="AF469" s="12"/>
      <c r="AG469" s="12"/>
      <c r="AH469" s="12"/>
      <c r="AI469" s="12"/>
      <c r="AJ469" s="12"/>
      <c r="AK469" s="12"/>
      <c r="AL469" s="12"/>
      <c r="AM469" s="12"/>
      <c r="AN469" s="12"/>
      <c r="AO469" s="12"/>
      <c r="AP469" s="12"/>
      <c r="AQ469" s="12"/>
      <c r="AR469" s="12"/>
      <c r="AS469" s="12"/>
      <c r="AT469" s="12"/>
      <c r="AU469" s="12"/>
      <c r="AV469" s="12"/>
      <c r="AW469" s="12"/>
      <c r="AX469" s="12"/>
      <c r="AY469" s="12"/>
      <c r="AZ469" s="12"/>
      <c r="BA469" s="12"/>
      <c r="BB469" s="12"/>
      <c r="BC469" s="12"/>
      <c r="BD469" s="12"/>
      <c r="BE469" s="12"/>
      <c r="BF469" s="12"/>
      <c r="BG469" s="12"/>
      <c r="BH469" s="12"/>
      <c r="BI469" s="12"/>
      <c r="BJ469" s="12"/>
      <c r="BK469" s="12"/>
      <c r="BL469" s="12"/>
      <c r="BM469" s="12"/>
      <c r="BN469" s="12"/>
      <c r="BO469" s="12"/>
      <c r="BP469" s="12"/>
      <c r="BQ469" s="12"/>
      <c r="BR469" s="12"/>
      <c r="BS469" s="12"/>
      <c r="BT469" s="12"/>
      <c r="BU469" s="12"/>
      <c r="BV469" s="12"/>
      <c r="BW469" s="12"/>
      <c r="BX469" s="12"/>
      <c r="BY469" s="12"/>
      <c r="BZ469" s="12"/>
      <c r="CA469" s="12"/>
      <c r="CB469" s="12"/>
      <c r="CC469" s="12"/>
    </row>
    <row r="470" spans="1:81" ht="15.75" x14ac:dyDescent="0.25">
      <c r="A470" s="20"/>
      <c r="B470" s="29"/>
      <c r="C470" s="29"/>
      <c r="D470" s="29"/>
      <c r="E470" s="29"/>
      <c r="F470" s="26"/>
      <c r="G470" s="13"/>
      <c r="H470" s="20"/>
      <c r="I470" s="22"/>
      <c r="J470" s="22"/>
      <c r="K470" s="22"/>
      <c r="L470" s="22"/>
      <c r="M470" s="24"/>
      <c r="N470" s="22"/>
      <c r="O470" s="20"/>
      <c r="P470" s="12"/>
      <c r="Q470" s="12"/>
      <c r="R470" s="12"/>
      <c r="S470" s="12"/>
      <c r="T470" s="12"/>
      <c r="U470" s="12"/>
      <c r="V470" s="12"/>
      <c r="W470" s="12"/>
      <c r="X470" s="12"/>
      <c r="Y470" s="12"/>
      <c r="Z470" s="12"/>
      <c r="AA470" s="12"/>
      <c r="AB470" s="12"/>
      <c r="AC470" s="12"/>
      <c r="AD470" s="12"/>
      <c r="AE470" s="12"/>
      <c r="AF470" s="12"/>
      <c r="AG470" s="12"/>
      <c r="AH470" s="12"/>
      <c r="AI470" s="12"/>
      <c r="AJ470" s="12"/>
      <c r="AK470" s="12"/>
      <c r="AL470" s="12"/>
      <c r="AM470" s="12"/>
      <c r="AN470" s="12"/>
      <c r="AO470" s="12"/>
      <c r="AP470" s="12"/>
      <c r="AQ470" s="12"/>
      <c r="AR470" s="12"/>
      <c r="AS470" s="12"/>
      <c r="AT470" s="12"/>
      <c r="AU470" s="12"/>
      <c r="AV470" s="12"/>
      <c r="AW470" s="12"/>
      <c r="AX470" s="12"/>
      <c r="AY470" s="12"/>
      <c r="AZ470" s="12"/>
      <c r="BA470" s="12"/>
      <c r="BB470" s="12"/>
      <c r="BC470" s="12"/>
      <c r="BD470" s="12"/>
      <c r="BE470" s="12"/>
      <c r="BF470" s="12"/>
      <c r="BG470" s="12"/>
      <c r="BH470" s="12"/>
      <c r="BI470" s="12"/>
      <c r="BJ470" s="12"/>
      <c r="BK470" s="12"/>
      <c r="BL470" s="12"/>
      <c r="BM470" s="12"/>
      <c r="BN470" s="12"/>
      <c r="BO470" s="12"/>
      <c r="BP470" s="12"/>
      <c r="BQ470" s="12"/>
      <c r="BR470" s="12"/>
      <c r="BS470" s="12"/>
      <c r="BT470" s="12"/>
      <c r="BU470" s="12"/>
      <c r="BV470" s="12"/>
      <c r="BW470" s="12"/>
      <c r="BX470" s="12"/>
      <c r="BY470" s="12"/>
      <c r="BZ470" s="12"/>
      <c r="CA470" s="12"/>
      <c r="CB470" s="12"/>
      <c r="CC470" s="12"/>
    </row>
    <row r="471" spans="1:81" ht="15.75" x14ac:dyDescent="0.25">
      <c r="A471" s="20"/>
      <c r="B471" s="29"/>
      <c r="C471" s="29"/>
      <c r="D471" s="29"/>
      <c r="E471" s="29"/>
      <c r="F471" s="26"/>
      <c r="G471" s="13"/>
      <c r="H471" s="20"/>
      <c r="I471" s="22"/>
      <c r="J471" s="22"/>
      <c r="K471" s="22"/>
      <c r="L471" s="22"/>
      <c r="M471" s="24"/>
      <c r="N471" s="22"/>
      <c r="O471" s="20"/>
      <c r="P471" s="12"/>
      <c r="Q471" s="12"/>
      <c r="R471" s="12"/>
      <c r="S471" s="12"/>
      <c r="T471" s="12"/>
      <c r="U471" s="12"/>
      <c r="V471" s="12"/>
      <c r="W471" s="12"/>
      <c r="X471" s="12"/>
      <c r="Y471" s="12"/>
      <c r="Z471" s="12"/>
      <c r="AA471" s="12"/>
      <c r="AB471" s="12"/>
      <c r="AC471" s="12"/>
      <c r="AD471" s="12"/>
      <c r="AE471" s="12"/>
      <c r="AF471" s="12"/>
      <c r="AG471" s="12"/>
      <c r="AH471" s="12"/>
      <c r="AI471" s="12"/>
      <c r="AJ471" s="12"/>
      <c r="AK471" s="12"/>
      <c r="AL471" s="12"/>
      <c r="AM471" s="12"/>
      <c r="AN471" s="12"/>
      <c r="AO471" s="12"/>
      <c r="AP471" s="12"/>
      <c r="AQ471" s="12"/>
      <c r="AR471" s="12"/>
      <c r="AS471" s="12"/>
      <c r="AT471" s="12"/>
      <c r="AU471" s="12"/>
      <c r="AV471" s="12"/>
      <c r="AW471" s="12"/>
      <c r="AX471" s="12"/>
      <c r="AY471" s="12"/>
      <c r="AZ471" s="12"/>
      <c r="BA471" s="12"/>
      <c r="BB471" s="12"/>
      <c r="BC471" s="12"/>
      <c r="BD471" s="12"/>
      <c r="BE471" s="12"/>
      <c r="BF471" s="12"/>
      <c r="BG471" s="12"/>
      <c r="BH471" s="12"/>
      <c r="BI471" s="12"/>
      <c r="BJ471" s="12"/>
      <c r="BK471" s="12"/>
      <c r="BL471" s="12"/>
      <c r="BM471" s="12"/>
      <c r="BN471" s="12"/>
      <c r="BO471" s="12"/>
      <c r="BP471" s="12"/>
      <c r="BQ471" s="12"/>
      <c r="BR471" s="12"/>
      <c r="BS471" s="12"/>
      <c r="BT471" s="12"/>
      <c r="BU471" s="12"/>
      <c r="BV471" s="12"/>
      <c r="BW471" s="12"/>
      <c r="BX471" s="12"/>
      <c r="BY471" s="12"/>
      <c r="BZ471" s="12"/>
      <c r="CA471" s="12"/>
      <c r="CB471" s="12"/>
      <c r="CC471" s="12"/>
    </row>
    <row r="472" spans="1:81" ht="15.75" x14ac:dyDescent="0.25">
      <c r="A472" s="20"/>
      <c r="B472" s="29"/>
      <c r="C472" s="29"/>
      <c r="D472" s="29"/>
      <c r="E472" s="29"/>
      <c r="F472" s="26"/>
      <c r="G472" s="13"/>
      <c r="H472" s="20"/>
      <c r="I472" s="22"/>
      <c r="J472" s="22"/>
      <c r="K472" s="22"/>
      <c r="L472" s="22"/>
      <c r="M472" s="24"/>
      <c r="N472" s="22"/>
      <c r="O472" s="20"/>
      <c r="P472" s="12"/>
      <c r="Q472" s="12"/>
      <c r="R472" s="12"/>
      <c r="S472" s="12"/>
      <c r="T472" s="12"/>
      <c r="U472" s="12"/>
      <c r="V472" s="12"/>
      <c r="W472" s="12"/>
      <c r="X472" s="12"/>
      <c r="Y472" s="12"/>
      <c r="Z472" s="12"/>
      <c r="AA472" s="12"/>
      <c r="AB472" s="12"/>
      <c r="AC472" s="12"/>
      <c r="AD472" s="12"/>
      <c r="AE472" s="12"/>
      <c r="AF472" s="12"/>
      <c r="AG472" s="12"/>
      <c r="AH472" s="12"/>
      <c r="AI472" s="12"/>
      <c r="AJ472" s="12"/>
      <c r="AK472" s="12"/>
      <c r="AL472" s="12"/>
      <c r="AM472" s="12"/>
      <c r="AN472" s="12"/>
      <c r="AO472" s="12"/>
      <c r="AP472" s="12"/>
      <c r="AQ472" s="12"/>
      <c r="AR472" s="12"/>
      <c r="AS472" s="12"/>
      <c r="AT472" s="12"/>
      <c r="AU472" s="12"/>
      <c r="AV472" s="12"/>
      <c r="AW472" s="12"/>
      <c r="AX472" s="12"/>
      <c r="AY472" s="12"/>
      <c r="AZ472" s="12"/>
      <c r="BA472" s="12"/>
      <c r="BB472" s="12"/>
      <c r="BC472" s="12"/>
      <c r="BD472" s="12"/>
      <c r="BE472" s="12"/>
      <c r="BF472" s="12"/>
      <c r="BG472" s="12"/>
      <c r="BH472" s="12"/>
      <c r="BI472" s="12"/>
      <c r="BJ472" s="12"/>
      <c r="BK472" s="12"/>
      <c r="BL472" s="12"/>
      <c r="BM472" s="12"/>
      <c r="BN472" s="12"/>
      <c r="BO472" s="12"/>
      <c r="BP472" s="12"/>
      <c r="BQ472" s="12"/>
      <c r="BR472" s="12"/>
      <c r="BS472" s="12"/>
      <c r="BT472" s="12"/>
      <c r="BU472" s="12"/>
      <c r="BV472" s="12"/>
      <c r="BW472" s="12"/>
      <c r="BX472" s="12"/>
      <c r="BY472" s="12"/>
      <c r="BZ472" s="12"/>
      <c r="CA472" s="12"/>
      <c r="CB472" s="12"/>
      <c r="CC472" s="12"/>
    </row>
    <row r="473" spans="1:81" ht="15.75" x14ac:dyDescent="0.25">
      <c r="A473" s="20"/>
      <c r="B473" s="29"/>
      <c r="C473" s="29"/>
      <c r="D473" s="29"/>
      <c r="E473" s="29"/>
      <c r="F473" s="26"/>
      <c r="G473" s="13"/>
      <c r="H473" s="20"/>
      <c r="I473" s="22"/>
      <c r="J473" s="22"/>
      <c r="K473" s="22"/>
      <c r="L473" s="22"/>
      <c r="M473" s="24"/>
      <c r="N473" s="22"/>
      <c r="O473" s="20"/>
      <c r="P473" s="12"/>
      <c r="Q473" s="12"/>
      <c r="R473" s="12"/>
      <c r="S473" s="12"/>
      <c r="T473" s="12"/>
      <c r="U473" s="12"/>
      <c r="V473" s="12"/>
      <c r="W473" s="12"/>
      <c r="X473" s="12"/>
      <c r="Y473" s="12"/>
      <c r="Z473" s="12"/>
      <c r="AA473" s="12"/>
      <c r="AB473" s="12"/>
      <c r="AC473" s="12"/>
      <c r="AD473" s="12"/>
      <c r="AE473" s="12"/>
      <c r="AF473" s="12"/>
      <c r="AG473" s="12"/>
      <c r="AH473" s="12"/>
      <c r="AI473" s="12"/>
      <c r="AJ473" s="12"/>
      <c r="AK473" s="12"/>
      <c r="AL473" s="12"/>
      <c r="AM473" s="12"/>
      <c r="AN473" s="12"/>
      <c r="AO473" s="12"/>
      <c r="AP473" s="12"/>
      <c r="AQ473" s="12"/>
      <c r="AR473" s="12"/>
      <c r="AS473" s="12"/>
      <c r="AT473" s="12"/>
      <c r="AU473" s="12"/>
      <c r="AV473" s="12"/>
      <c r="AW473" s="12"/>
      <c r="AX473" s="12"/>
      <c r="AY473" s="12"/>
      <c r="AZ473" s="12"/>
      <c r="BA473" s="12"/>
      <c r="BB473" s="12"/>
      <c r="BC473" s="12"/>
      <c r="BD473" s="12"/>
      <c r="BE473" s="12"/>
      <c r="BF473" s="12"/>
      <c r="BG473" s="12"/>
      <c r="BH473" s="12"/>
      <c r="BI473" s="12"/>
      <c r="BJ473" s="12"/>
      <c r="BK473" s="12"/>
      <c r="BL473" s="12"/>
      <c r="BM473" s="12"/>
      <c r="BN473" s="12"/>
      <c r="BO473" s="12"/>
      <c r="BP473" s="12"/>
      <c r="BQ473" s="12"/>
      <c r="BR473" s="12"/>
      <c r="BS473" s="12"/>
      <c r="BT473" s="12"/>
      <c r="BU473" s="12"/>
      <c r="BV473" s="12"/>
      <c r="BW473" s="12"/>
      <c r="BX473" s="12"/>
      <c r="BY473" s="12"/>
      <c r="BZ473" s="12"/>
      <c r="CA473" s="12"/>
      <c r="CB473" s="12"/>
      <c r="CC473" s="12"/>
    </row>
    <row r="474" spans="1:81" ht="15.75" x14ac:dyDescent="0.25">
      <c r="A474" s="20"/>
      <c r="B474" s="29"/>
      <c r="C474" s="29"/>
      <c r="D474" s="29"/>
      <c r="E474" s="29"/>
      <c r="F474" s="26"/>
      <c r="G474" s="13"/>
      <c r="H474" s="20"/>
      <c r="I474" s="22"/>
      <c r="J474" s="22"/>
      <c r="K474" s="22"/>
      <c r="L474" s="22"/>
      <c r="M474" s="24"/>
      <c r="N474" s="22"/>
      <c r="O474" s="20"/>
      <c r="P474" s="12"/>
      <c r="Q474" s="12"/>
      <c r="R474" s="12"/>
      <c r="S474" s="12"/>
      <c r="T474" s="12"/>
      <c r="U474" s="12"/>
      <c r="V474" s="12"/>
      <c r="W474" s="12"/>
      <c r="X474" s="12"/>
      <c r="Y474" s="12"/>
      <c r="Z474" s="12"/>
      <c r="AA474" s="12"/>
      <c r="AB474" s="12"/>
      <c r="AC474" s="12"/>
      <c r="AD474" s="12"/>
      <c r="AE474" s="12"/>
      <c r="AF474" s="12"/>
      <c r="AG474" s="12"/>
      <c r="AH474" s="12"/>
      <c r="AI474" s="12"/>
      <c r="AJ474" s="12"/>
      <c r="AK474" s="12"/>
      <c r="AL474" s="12"/>
      <c r="AM474" s="12"/>
      <c r="AN474" s="12"/>
      <c r="AO474" s="12"/>
      <c r="AP474" s="12"/>
      <c r="AQ474" s="12"/>
      <c r="AR474" s="12"/>
      <c r="AS474" s="12"/>
      <c r="AT474" s="12"/>
      <c r="AU474" s="12"/>
      <c r="AV474" s="12"/>
      <c r="AW474" s="12"/>
      <c r="AX474" s="12"/>
      <c r="AY474" s="12"/>
      <c r="AZ474" s="12"/>
      <c r="BA474" s="12"/>
      <c r="BB474" s="12"/>
      <c r="BC474" s="12"/>
      <c r="BD474" s="12"/>
      <c r="BE474" s="12"/>
      <c r="BF474" s="12"/>
      <c r="BG474" s="12"/>
      <c r="BH474" s="12"/>
      <c r="BI474" s="12"/>
      <c r="BJ474" s="12"/>
      <c r="BK474" s="12"/>
      <c r="BL474" s="12"/>
      <c r="BM474" s="12"/>
      <c r="BN474" s="12"/>
      <c r="BO474" s="12"/>
      <c r="BP474" s="12"/>
      <c r="BQ474" s="12"/>
      <c r="BR474" s="12"/>
      <c r="BS474" s="12"/>
      <c r="BT474" s="12"/>
      <c r="BU474" s="12"/>
      <c r="BV474" s="12"/>
      <c r="BW474" s="12"/>
      <c r="BX474" s="12"/>
      <c r="BY474" s="12"/>
      <c r="BZ474" s="12"/>
      <c r="CA474" s="12"/>
      <c r="CB474" s="12"/>
      <c r="CC474" s="12"/>
    </row>
    <row r="475" spans="1:81" ht="15.75" x14ac:dyDescent="0.25">
      <c r="A475" s="20"/>
      <c r="B475" s="29"/>
      <c r="C475" s="29"/>
      <c r="D475" s="29"/>
      <c r="E475" s="29"/>
      <c r="F475" s="26"/>
      <c r="G475" s="13"/>
      <c r="H475" s="20"/>
      <c r="I475" s="22"/>
      <c r="J475" s="22"/>
      <c r="K475" s="22"/>
      <c r="L475" s="22"/>
      <c r="M475" s="24"/>
      <c r="N475" s="22"/>
      <c r="O475" s="20"/>
      <c r="P475" s="12"/>
      <c r="Q475" s="12"/>
      <c r="R475" s="12"/>
      <c r="S475" s="12"/>
      <c r="T475" s="12"/>
      <c r="U475" s="12"/>
      <c r="V475" s="12"/>
      <c r="W475" s="12"/>
      <c r="X475" s="12"/>
      <c r="Y475" s="12"/>
      <c r="Z475" s="12"/>
      <c r="AA475" s="12"/>
      <c r="AB475" s="12"/>
      <c r="AC475" s="12"/>
      <c r="AD475" s="12"/>
      <c r="AE475" s="12"/>
      <c r="AF475" s="12"/>
      <c r="AG475" s="12"/>
      <c r="AH475" s="12"/>
      <c r="AI475" s="12"/>
      <c r="AJ475" s="12"/>
      <c r="AK475" s="12"/>
      <c r="AL475" s="12"/>
      <c r="AM475" s="12"/>
      <c r="AN475" s="12"/>
      <c r="AO475" s="12"/>
      <c r="AP475" s="12"/>
      <c r="AQ475" s="12"/>
      <c r="AR475" s="12"/>
      <c r="AS475" s="12"/>
      <c r="AT475" s="12"/>
      <c r="AU475" s="12"/>
      <c r="AV475" s="12"/>
      <c r="AW475" s="12"/>
      <c r="AX475" s="12"/>
      <c r="AY475" s="12"/>
      <c r="AZ475" s="12"/>
      <c r="BA475" s="12"/>
      <c r="BB475" s="12"/>
      <c r="BC475" s="12"/>
      <c r="BD475" s="12"/>
      <c r="BE475" s="12"/>
      <c r="BF475" s="12"/>
      <c r="BG475" s="12"/>
      <c r="BH475" s="12"/>
      <c r="BI475" s="12"/>
      <c r="BJ475" s="12"/>
      <c r="BK475" s="12"/>
      <c r="BL475" s="12"/>
      <c r="BM475" s="12"/>
      <c r="BN475" s="12"/>
      <c r="BO475" s="12"/>
      <c r="BP475" s="12"/>
      <c r="BQ475" s="12"/>
      <c r="BR475" s="12"/>
      <c r="BS475" s="12"/>
      <c r="BT475" s="12"/>
      <c r="BU475" s="12"/>
      <c r="BV475" s="12"/>
      <c r="BW475" s="12"/>
      <c r="BX475" s="12"/>
      <c r="BY475" s="12"/>
      <c r="BZ475" s="12"/>
      <c r="CA475" s="12"/>
      <c r="CB475" s="12"/>
      <c r="CC475" s="12"/>
    </row>
    <row r="476" spans="1:81" ht="15.75" x14ac:dyDescent="0.25">
      <c r="A476" s="20"/>
      <c r="B476" s="29"/>
      <c r="C476" s="29"/>
      <c r="D476" s="29"/>
      <c r="E476" s="29"/>
      <c r="F476" s="26"/>
      <c r="G476" s="13"/>
      <c r="H476" s="20"/>
      <c r="I476" s="22"/>
      <c r="J476" s="22"/>
      <c r="K476" s="22"/>
      <c r="L476" s="22"/>
      <c r="M476" s="24"/>
      <c r="N476" s="22"/>
      <c r="O476" s="20"/>
      <c r="P476" s="12"/>
      <c r="Q476" s="12"/>
      <c r="R476" s="12"/>
      <c r="S476" s="12"/>
      <c r="T476" s="12"/>
      <c r="U476" s="12"/>
      <c r="V476" s="12"/>
      <c r="W476" s="12"/>
      <c r="X476" s="12"/>
      <c r="Y476" s="12"/>
      <c r="Z476" s="12"/>
      <c r="AA476" s="12"/>
      <c r="AB476" s="12"/>
      <c r="AC476" s="12"/>
      <c r="AD476" s="12"/>
      <c r="AE476" s="12"/>
      <c r="AF476" s="12"/>
      <c r="AG476" s="12"/>
      <c r="AH476" s="12"/>
      <c r="AI476" s="12"/>
      <c r="AJ476" s="12"/>
      <c r="AK476" s="12"/>
      <c r="AL476" s="12"/>
      <c r="AM476" s="12"/>
      <c r="AN476" s="12"/>
      <c r="AO476" s="12"/>
      <c r="AP476" s="12"/>
      <c r="AQ476" s="12"/>
      <c r="AR476" s="12"/>
      <c r="AS476" s="12"/>
      <c r="AT476" s="12"/>
      <c r="AU476" s="12"/>
      <c r="AV476" s="12"/>
      <c r="AW476" s="12"/>
      <c r="AX476" s="12"/>
      <c r="AY476" s="12"/>
      <c r="AZ476" s="12"/>
      <c r="BA476" s="12"/>
      <c r="BB476" s="12"/>
      <c r="BC476" s="12"/>
      <c r="BD476" s="12"/>
      <c r="BE476" s="12"/>
      <c r="BF476" s="12"/>
      <c r="BG476" s="12"/>
      <c r="BH476" s="12"/>
      <c r="BI476" s="12"/>
      <c r="BJ476" s="12"/>
      <c r="BK476" s="12"/>
      <c r="BL476" s="12"/>
      <c r="BM476" s="12"/>
      <c r="BN476" s="12"/>
      <c r="BO476" s="12"/>
      <c r="BP476" s="12"/>
      <c r="BQ476" s="12"/>
      <c r="BR476" s="12"/>
      <c r="BS476" s="12"/>
      <c r="BT476" s="12"/>
      <c r="BU476" s="12"/>
      <c r="BV476" s="12"/>
      <c r="BW476" s="12"/>
      <c r="BX476" s="12"/>
      <c r="BY476" s="12"/>
      <c r="BZ476" s="12"/>
      <c r="CA476" s="12"/>
      <c r="CB476" s="12"/>
      <c r="CC476" s="12"/>
    </row>
    <row r="477" spans="1:81" ht="15.75" x14ac:dyDescent="0.25">
      <c r="A477" s="20"/>
      <c r="B477" s="29"/>
      <c r="C477" s="29"/>
      <c r="D477" s="29"/>
      <c r="E477" s="29"/>
      <c r="F477" s="26"/>
      <c r="G477" s="13"/>
      <c r="H477" s="20"/>
      <c r="I477" s="22"/>
      <c r="J477" s="22"/>
      <c r="K477" s="22"/>
      <c r="L477" s="22"/>
      <c r="M477" s="24"/>
      <c r="N477" s="22"/>
      <c r="O477" s="20"/>
      <c r="P477" s="12"/>
      <c r="Q477" s="12"/>
      <c r="R477" s="12"/>
      <c r="S477" s="12"/>
      <c r="T477" s="12"/>
      <c r="U477" s="12"/>
      <c r="V477" s="12"/>
      <c r="W477" s="12"/>
      <c r="X477" s="12"/>
      <c r="Y477" s="12"/>
      <c r="Z477" s="12"/>
      <c r="AA477" s="12"/>
      <c r="AB477" s="12"/>
      <c r="AC477" s="12"/>
      <c r="AD477" s="12"/>
      <c r="AE477" s="12"/>
      <c r="AF477" s="12"/>
      <c r="AG477" s="12"/>
      <c r="AH477" s="12"/>
      <c r="AI477" s="12"/>
      <c r="AJ477" s="12"/>
      <c r="AK477" s="12"/>
      <c r="AL477" s="12"/>
      <c r="AM477" s="12"/>
      <c r="AN477" s="12"/>
      <c r="AO477" s="12"/>
      <c r="AP477" s="12"/>
      <c r="AQ477" s="12"/>
      <c r="AR477" s="12"/>
      <c r="AS477" s="12"/>
      <c r="AT477" s="12"/>
      <c r="AU477" s="12"/>
      <c r="AV477" s="12"/>
      <c r="AW477" s="12"/>
      <c r="AX477" s="12"/>
      <c r="AY477" s="12"/>
      <c r="AZ477" s="12"/>
      <c r="BA477" s="12"/>
      <c r="BB477" s="12"/>
      <c r="BC477" s="12"/>
      <c r="BD477" s="12"/>
      <c r="BE477" s="12"/>
      <c r="BF477" s="12"/>
      <c r="BG477" s="12"/>
      <c r="BH477" s="12"/>
      <c r="BI477" s="12"/>
      <c r="BJ477" s="12"/>
      <c r="BK477" s="12"/>
      <c r="BL477" s="12"/>
      <c r="BM477" s="12"/>
      <c r="BN477" s="12"/>
      <c r="BO477" s="12"/>
      <c r="BP477" s="12"/>
      <c r="BQ477" s="12"/>
      <c r="BR477" s="12"/>
      <c r="BS477" s="12"/>
      <c r="BT477" s="12"/>
      <c r="BU477" s="12"/>
      <c r="BV477" s="12"/>
      <c r="BW477" s="12"/>
      <c r="BX477" s="12"/>
      <c r="BY477" s="12"/>
      <c r="BZ477" s="12"/>
      <c r="CA477" s="12"/>
      <c r="CB477" s="12"/>
      <c r="CC477" s="12"/>
    </row>
    <row r="478" spans="1:81" ht="15.75" x14ac:dyDescent="0.25">
      <c r="A478" s="20"/>
      <c r="B478" s="29"/>
      <c r="C478" s="29"/>
      <c r="D478" s="29"/>
      <c r="E478" s="29"/>
      <c r="F478" s="26"/>
      <c r="G478" s="13"/>
      <c r="H478" s="20"/>
      <c r="I478" s="22"/>
      <c r="J478" s="22"/>
      <c r="K478" s="22"/>
      <c r="L478" s="22"/>
      <c r="M478" s="24"/>
      <c r="N478" s="22"/>
      <c r="O478" s="20"/>
      <c r="P478" s="12"/>
      <c r="Q478" s="12"/>
      <c r="R478" s="12"/>
      <c r="S478" s="12"/>
      <c r="T478" s="12"/>
      <c r="U478" s="12"/>
      <c r="V478" s="12"/>
      <c r="W478" s="12"/>
      <c r="X478" s="12"/>
      <c r="Y478" s="12"/>
      <c r="Z478" s="12"/>
      <c r="AA478" s="12"/>
      <c r="AB478" s="12"/>
      <c r="AC478" s="12"/>
      <c r="AD478" s="12"/>
      <c r="AE478" s="12"/>
      <c r="AF478" s="12"/>
      <c r="AG478" s="12"/>
      <c r="AH478" s="12"/>
      <c r="AI478" s="12"/>
      <c r="AJ478" s="12"/>
      <c r="AK478" s="12"/>
      <c r="AL478" s="12"/>
      <c r="AM478" s="12"/>
      <c r="AN478" s="12"/>
      <c r="AO478" s="12"/>
      <c r="AP478" s="12"/>
      <c r="AQ478" s="12"/>
      <c r="AR478" s="12"/>
      <c r="AS478" s="12"/>
      <c r="AT478" s="12"/>
      <c r="AU478" s="12"/>
      <c r="AV478" s="12"/>
      <c r="AW478" s="12"/>
      <c r="AX478" s="12"/>
      <c r="AY478" s="12"/>
      <c r="AZ478" s="12"/>
      <c r="BA478" s="12"/>
      <c r="BB478" s="12"/>
      <c r="BC478" s="12"/>
      <c r="BD478" s="12"/>
      <c r="BE478" s="12"/>
      <c r="BF478" s="12"/>
      <c r="BG478" s="12"/>
      <c r="BH478" s="12"/>
      <c r="BI478" s="12"/>
      <c r="BJ478" s="12"/>
      <c r="BK478" s="12"/>
      <c r="BL478" s="12"/>
      <c r="BM478" s="12"/>
      <c r="BN478" s="12"/>
      <c r="BO478" s="12"/>
      <c r="BP478" s="12"/>
      <c r="BQ478" s="12"/>
      <c r="BR478" s="12"/>
      <c r="BS478" s="12"/>
      <c r="BT478" s="12"/>
      <c r="BU478" s="12"/>
      <c r="BV478" s="12"/>
      <c r="BW478" s="12"/>
      <c r="BX478" s="12"/>
      <c r="BY478" s="12"/>
      <c r="BZ478" s="12"/>
      <c r="CA478" s="12"/>
      <c r="CB478" s="12"/>
      <c r="CC478" s="12"/>
    </row>
    <row r="479" spans="1:81" ht="15.75" x14ac:dyDescent="0.25">
      <c r="A479" s="20"/>
      <c r="B479" s="29"/>
      <c r="C479" s="29"/>
      <c r="D479" s="29"/>
      <c r="E479" s="29"/>
      <c r="F479" s="26"/>
      <c r="G479" s="13"/>
      <c r="H479" s="20"/>
      <c r="I479" s="22"/>
      <c r="J479" s="22"/>
      <c r="K479" s="22"/>
      <c r="L479" s="22"/>
      <c r="M479" s="24"/>
      <c r="N479" s="22"/>
      <c r="O479" s="20"/>
      <c r="P479" s="12"/>
      <c r="Q479" s="12"/>
      <c r="R479" s="12"/>
      <c r="S479" s="12"/>
      <c r="T479" s="12"/>
      <c r="U479" s="12"/>
      <c r="V479" s="12"/>
      <c r="W479" s="12"/>
      <c r="X479" s="12"/>
      <c r="Y479" s="12"/>
      <c r="Z479" s="12"/>
      <c r="AA479" s="12"/>
      <c r="AB479" s="12"/>
      <c r="AC479" s="12"/>
      <c r="AD479" s="12"/>
      <c r="AE479" s="12"/>
      <c r="AF479" s="12"/>
      <c r="AG479" s="12"/>
      <c r="AH479" s="12"/>
      <c r="AI479" s="12"/>
      <c r="AJ479" s="12"/>
      <c r="AK479" s="12"/>
      <c r="AL479" s="12"/>
      <c r="AM479" s="12"/>
      <c r="AN479" s="12"/>
      <c r="AO479" s="12"/>
      <c r="AP479" s="12"/>
      <c r="AQ479" s="12"/>
      <c r="AR479" s="12"/>
      <c r="AS479" s="12"/>
      <c r="AT479" s="12"/>
      <c r="AU479" s="12"/>
      <c r="AV479" s="12"/>
      <c r="AW479" s="12"/>
      <c r="AX479" s="12"/>
      <c r="AY479" s="12"/>
      <c r="AZ479" s="12"/>
      <c r="BA479" s="12"/>
      <c r="BB479" s="12"/>
      <c r="BC479" s="12"/>
      <c r="BD479" s="12"/>
      <c r="BE479" s="12"/>
      <c r="BF479" s="12"/>
      <c r="BG479" s="12"/>
      <c r="BH479" s="12"/>
      <c r="BI479" s="12"/>
      <c r="BJ479" s="12"/>
      <c r="BK479" s="12"/>
      <c r="BL479" s="12"/>
      <c r="BM479" s="12"/>
      <c r="BN479" s="12"/>
      <c r="BO479" s="12"/>
      <c r="BP479" s="12"/>
      <c r="BQ479" s="12"/>
      <c r="BR479" s="12"/>
      <c r="BS479" s="12"/>
      <c r="BT479" s="12"/>
      <c r="BU479" s="12"/>
      <c r="BV479" s="12"/>
      <c r="BW479" s="12"/>
      <c r="BX479" s="12"/>
      <c r="BY479" s="12"/>
      <c r="BZ479" s="12"/>
      <c r="CA479" s="12"/>
      <c r="CB479" s="12"/>
      <c r="CC479" s="12"/>
    </row>
    <row r="480" spans="1:81" ht="15.75" x14ac:dyDescent="0.25">
      <c r="A480" s="20"/>
      <c r="B480" s="29"/>
      <c r="C480" s="29"/>
      <c r="D480" s="29"/>
      <c r="E480" s="29"/>
      <c r="F480" s="26"/>
      <c r="G480" s="13"/>
      <c r="H480" s="20"/>
      <c r="I480" s="22"/>
      <c r="J480" s="22"/>
      <c r="K480" s="22"/>
      <c r="L480" s="22"/>
      <c r="M480" s="24"/>
      <c r="N480" s="22"/>
      <c r="O480" s="20"/>
      <c r="P480" s="12"/>
      <c r="Q480" s="12"/>
      <c r="R480" s="12"/>
      <c r="S480" s="12"/>
      <c r="T480" s="12"/>
      <c r="U480" s="12"/>
      <c r="V480" s="12"/>
      <c r="W480" s="12"/>
      <c r="X480" s="12"/>
      <c r="Y480" s="12"/>
      <c r="Z480" s="12"/>
      <c r="AA480" s="12"/>
      <c r="AB480" s="12"/>
      <c r="AC480" s="12"/>
      <c r="AD480" s="12"/>
      <c r="AE480" s="12"/>
      <c r="AF480" s="12"/>
      <c r="AG480" s="12"/>
      <c r="AH480" s="12"/>
      <c r="AI480" s="12"/>
      <c r="AJ480" s="12"/>
      <c r="AK480" s="12"/>
      <c r="AL480" s="12"/>
      <c r="AM480" s="12"/>
      <c r="AN480" s="12"/>
      <c r="AO480" s="12"/>
      <c r="AP480" s="12"/>
      <c r="AQ480" s="12"/>
      <c r="AR480" s="12"/>
      <c r="AS480" s="12"/>
      <c r="AT480" s="12"/>
      <c r="AU480" s="12"/>
      <c r="AV480" s="12"/>
      <c r="AW480" s="12"/>
      <c r="AX480" s="12"/>
      <c r="AY480" s="12"/>
      <c r="AZ480" s="12"/>
      <c r="BA480" s="12"/>
      <c r="BB480" s="12"/>
      <c r="BC480" s="12"/>
      <c r="BD480" s="12"/>
      <c r="BE480" s="12"/>
      <c r="BF480" s="12"/>
      <c r="BG480" s="12"/>
      <c r="BH480" s="12"/>
      <c r="BI480" s="12"/>
      <c r="BJ480" s="12"/>
      <c r="BK480" s="12"/>
      <c r="BL480" s="12"/>
      <c r="BM480" s="12"/>
      <c r="BN480" s="12"/>
      <c r="BO480" s="12"/>
      <c r="BP480" s="12"/>
      <c r="BQ480" s="12"/>
      <c r="BR480" s="12"/>
      <c r="BS480" s="12"/>
      <c r="BT480" s="12"/>
      <c r="BU480" s="12"/>
      <c r="BV480" s="12"/>
      <c r="BW480" s="12"/>
      <c r="BX480" s="12"/>
      <c r="BY480" s="12"/>
      <c r="BZ480" s="12"/>
      <c r="CA480" s="12"/>
      <c r="CB480" s="12"/>
      <c r="CC480" s="12"/>
    </row>
    <row r="481" spans="1:81" ht="15.75" x14ac:dyDescent="0.25">
      <c r="A481" s="20"/>
      <c r="B481" s="29"/>
      <c r="C481" s="29"/>
      <c r="D481" s="29"/>
      <c r="E481" s="29"/>
      <c r="F481" s="26"/>
      <c r="G481" s="13"/>
      <c r="H481" s="20"/>
      <c r="I481" s="22"/>
      <c r="J481" s="22"/>
      <c r="K481" s="22"/>
      <c r="L481" s="22"/>
      <c r="M481" s="24"/>
      <c r="N481" s="22"/>
      <c r="O481" s="20"/>
      <c r="P481" s="12"/>
      <c r="Q481" s="12"/>
      <c r="R481" s="12"/>
      <c r="S481" s="12"/>
      <c r="T481" s="12"/>
      <c r="U481" s="12"/>
      <c r="V481" s="12"/>
      <c r="W481" s="12"/>
      <c r="X481" s="12"/>
      <c r="Y481" s="12"/>
      <c r="Z481" s="12"/>
      <c r="AA481" s="12"/>
      <c r="AB481" s="12"/>
      <c r="AC481" s="12"/>
      <c r="AD481" s="12"/>
      <c r="AE481" s="12"/>
      <c r="AF481" s="12"/>
      <c r="AG481" s="12"/>
      <c r="AH481" s="12"/>
      <c r="AI481" s="12"/>
      <c r="AJ481" s="12"/>
      <c r="AK481" s="12"/>
      <c r="AL481" s="12"/>
      <c r="AM481" s="12"/>
      <c r="AN481" s="12"/>
      <c r="AO481" s="12"/>
      <c r="AP481" s="12"/>
      <c r="AQ481" s="12"/>
      <c r="AR481" s="12"/>
      <c r="AS481" s="12"/>
      <c r="AT481" s="12"/>
      <c r="AU481" s="12"/>
      <c r="AV481" s="12"/>
      <c r="AW481" s="12"/>
      <c r="AX481" s="12"/>
      <c r="AY481" s="12"/>
      <c r="AZ481" s="12"/>
      <c r="BA481" s="12"/>
      <c r="BB481" s="12"/>
      <c r="BC481" s="12"/>
      <c r="BD481" s="12"/>
      <c r="BE481" s="12"/>
      <c r="BF481" s="12"/>
      <c r="BG481" s="12"/>
      <c r="BH481" s="12"/>
      <c r="BI481" s="12"/>
      <c r="BJ481" s="12"/>
      <c r="BK481" s="12"/>
      <c r="BL481" s="12"/>
      <c r="BM481" s="12"/>
      <c r="BN481" s="12"/>
      <c r="BO481" s="12"/>
      <c r="BP481" s="12"/>
      <c r="BQ481" s="12"/>
      <c r="BR481" s="12"/>
      <c r="BS481" s="12"/>
      <c r="BT481" s="12"/>
      <c r="BU481" s="12"/>
      <c r="BV481" s="12"/>
      <c r="BW481" s="12"/>
      <c r="BX481" s="12"/>
      <c r="BY481" s="12"/>
      <c r="BZ481" s="12"/>
      <c r="CA481" s="12"/>
      <c r="CB481" s="12"/>
      <c r="CC481" s="12"/>
    </row>
    <row r="482" spans="1:81" ht="15.75" x14ac:dyDescent="0.25">
      <c r="A482" s="20"/>
      <c r="B482" s="29"/>
      <c r="C482" s="29"/>
      <c r="D482" s="29"/>
      <c r="E482" s="29"/>
      <c r="F482" s="26"/>
      <c r="G482" s="13"/>
      <c r="H482" s="20"/>
      <c r="I482" s="22"/>
      <c r="J482" s="22"/>
      <c r="K482" s="22"/>
      <c r="L482" s="22"/>
      <c r="M482" s="24"/>
      <c r="N482" s="22"/>
      <c r="O482" s="20"/>
      <c r="P482" s="12"/>
      <c r="Q482" s="12"/>
      <c r="R482" s="12"/>
      <c r="S482" s="12"/>
      <c r="T482" s="12"/>
      <c r="U482" s="12"/>
      <c r="V482" s="12"/>
      <c r="W482" s="12"/>
      <c r="X482" s="12"/>
      <c r="Y482" s="12"/>
      <c r="Z482" s="12"/>
      <c r="AA482" s="12"/>
      <c r="AB482" s="12"/>
      <c r="AC482" s="12"/>
      <c r="AD482" s="12"/>
      <c r="AE482" s="12"/>
      <c r="AF482" s="12"/>
      <c r="AG482" s="12"/>
      <c r="AH482" s="12"/>
      <c r="AI482" s="12"/>
      <c r="AJ482" s="12"/>
      <c r="AK482" s="12"/>
      <c r="AL482" s="12"/>
      <c r="AM482" s="12"/>
      <c r="AN482" s="12"/>
      <c r="AO482" s="12"/>
      <c r="AP482" s="12"/>
      <c r="AQ482" s="12"/>
      <c r="AR482" s="12"/>
      <c r="AS482" s="12"/>
      <c r="AT482" s="12"/>
      <c r="AU482" s="12"/>
      <c r="AV482" s="12"/>
      <c r="AW482" s="12"/>
      <c r="AX482" s="12"/>
      <c r="AY482" s="12"/>
      <c r="AZ482" s="12"/>
      <c r="BA482" s="12"/>
      <c r="BB482" s="12"/>
      <c r="BC482" s="12"/>
      <c r="BD482" s="12"/>
      <c r="BE482" s="12"/>
      <c r="BF482" s="12"/>
      <c r="BG482" s="12"/>
      <c r="BH482" s="12"/>
      <c r="BI482" s="12"/>
      <c r="BJ482" s="12"/>
      <c r="BK482" s="12"/>
      <c r="BL482" s="12"/>
      <c r="BM482" s="12"/>
      <c r="BN482" s="12"/>
      <c r="BO482" s="12"/>
      <c r="BP482" s="12"/>
      <c r="BQ482" s="12"/>
      <c r="BR482" s="12"/>
      <c r="BS482" s="12"/>
      <c r="BT482" s="12"/>
      <c r="BU482" s="12"/>
      <c r="BV482" s="12"/>
      <c r="BW482" s="12"/>
      <c r="BX482" s="12"/>
      <c r="BY482" s="12"/>
      <c r="BZ482" s="12"/>
      <c r="CA482" s="12"/>
      <c r="CB482" s="12"/>
      <c r="CC482" s="12"/>
    </row>
    <row r="483" spans="1:81" ht="15.75" x14ac:dyDescent="0.25">
      <c r="A483" s="20"/>
      <c r="B483" s="29"/>
      <c r="C483" s="29"/>
      <c r="D483" s="29"/>
      <c r="E483" s="29"/>
      <c r="F483" s="26"/>
      <c r="G483" s="13"/>
      <c r="H483" s="20"/>
      <c r="I483" s="22"/>
      <c r="J483" s="22"/>
      <c r="K483" s="22"/>
      <c r="L483" s="22"/>
      <c r="M483" s="24"/>
      <c r="N483" s="22"/>
      <c r="O483" s="20"/>
      <c r="P483" s="12"/>
      <c r="Q483" s="12"/>
      <c r="R483" s="12"/>
      <c r="S483" s="12"/>
      <c r="T483" s="12"/>
      <c r="U483" s="12"/>
      <c r="V483" s="12"/>
      <c r="W483" s="12"/>
      <c r="X483" s="12"/>
      <c r="Y483" s="12"/>
      <c r="Z483" s="12"/>
      <c r="AA483" s="12"/>
      <c r="AB483" s="12"/>
      <c r="AC483" s="12"/>
      <c r="AD483" s="12"/>
      <c r="AE483" s="12"/>
      <c r="AF483" s="12"/>
      <c r="AG483" s="12"/>
      <c r="AH483" s="12"/>
      <c r="AI483" s="12"/>
      <c r="AJ483" s="12"/>
      <c r="AK483" s="12"/>
      <c r="AL483" s="12"/>
      <c r="AM483" s="12"/>
      <c r="AN483" s="12"/>
      <c r="AO483" s="12"/>
      <c r="AP483" s="12"/>
      <c r="AQ483" s="12"/>
      <c r="AR483" s="12"/>
      <c r="AS483" s="12"/>
      <c r="AT483" s="12"/>
      <c r="AU483" s="12"/>
      <c r="AV483" s="12"/>
      <c r="AW483" s="12"/>
      <c r="AX483" s="12"/>
      <c r="AY483" s="12"/>
      <c r="AZ483" s="12"/>
      <c r="BA483" s="12"/>
      <c r="BB483" s="12"/>
      <c r="BC483" s="12"/>
      <c r="BD483" s="12"/>
      <c r="BE483" s="12"/>
      <c r="BF483" s="12"/>
      <c r="BG483" s="12"/>
      <c r="BH483" s="12"/>
      <c r="BI483" s="12"/>
      <c r="BJ483" s="12"/>
      <c r="BK483" s="12"/>
      <c r="BL483" s="12"/>
      <c r="BM483" s="12"/>
      <c r="BN483" s="12"/>
      <c r="BO483" s="12"/>
      <c r="BP483" s="12"/>
      <c r="BQ483" s="12"/>
      <c r="BR483" s="12"/>
      <c r="BS483" s="12"/>
      <c r="BT483" s="12"/>
      <c r="BU483" s="12"/>
      <c r="BV483" s="12"/>
      <c r="BW483" s="12"/>
      <c r="BX483" s="12"/>
      <c r="BY483" s="12"/>
      <c r="BZ483" s="12"/>
      <c r="CA483" s="12"/>
      <c r="CB483" s="12"/>
      <c r="CC483" s="12"/>
    </row>
    <row r="484" spans="1:81" ht="15.75" x14ac:dyDescent="0.25">
      <c r="A484" s="20"/>
      <c r="B484" s="29"/>
      <c r="C484" s="29"/>
      <c r="D484" s="29"/>
      <c r="E484" s="29"/>
      <c r="F484" s="26"/>
      <c r="G484" s="13"/>
      <c r="H484" s="20"/>
      <c r="I484" s="22"/>
      <c r="J484" s="22"/>
      <c r="K484" s="22"/>
      <c r="L484" s="22"/>
      <c r="M484" s="24"/>
      <c r="N484" s="22"/>
      <c r="O484" s="20"/>
      <c r="P484" s="12"/>
      <c r="Q484" s="12"/>
      <c r="R484" s="12"/>
      <c r="S484" s="12"/>
      <c r="T484" s="12"/>
      <c r="U484" s="12"/>
      <c r="V484" s="12"/>
      <c r="W484" s="12"/>
      <c r="X484" s="12"/>
      <c r="Y484" s="12"/>
      <c r="Z484" s="12"/>
      <c r="AA484" s="12"/>
      <c r="AB484" s="12"/>
      <c r="AC484" s="12"/>
      <c r="AD484" s="12"/>
      <c r="AE484" s="12"/>
      <c r="AF484" s="12"/>
      <c r="AG484" s="12"/>
      <c r="AH484" s="12"/>
      <c r="AI484" s="12"/>
      <c r="AJ484" s="12"/>
      <c r="AK484" s="12"/>
      <c r="AL484" s="12"/>
      <c r="AM484" s="12"/>
      <c r="AN484" s="12"/>
      <c r="AO484" s="12"/>
      <c r="AP484" s="12"/>
      <c r="AQ484" s="12"/>
      <c r="AR484" s="12"/>
      <c r="AS484" s="12"/>
      <c r="AT484" s="12"/>
      <c r="AU484" s="12"/>
      <c r="AV484" s="12"/>
      <c r="AW484" s="12"/>
      <c r="AX484" s="12"/>
      <c r="AY484" s="12"/>
      <c r="AZ484" s="12"/>
      <c r="BA484" s="12"/>
      <c r="BB484" s="12"/>
      <c r="BC484" s="12"/>
      <c r="BD484" s="12"/>
      <c r="BE484" s="12"/>
      <c r="BF484" s="12"/>
      <c r="BG484" s="12"/>
      <c r="BH484" s="12"/>
      <c r="BI484" s="12"/>
      <c r="BJ484" s="12"/>
      <c r="BK484" s="12"/>
      <c r="BL484" s="12"/>
      <c r="BM484" s="12"/>
      <c r="BN484" s="12"/>
      <c r="BO484" s="12"/>
      <c r="BP484" s="12"/>
      <c r="BQ484" s="12"/>
      <c r="BR484" s="12"/>
      <c r="BS484" s="12"/>
      <c r="BT484" s="12"/>
      <c r="BU484" s="12"/>
      <c r="BV484" s="12"/>
      <c r="BW484" s="12"/>
      <c r="BX484" s="12"/>
      <c r="BY484" s="12"/>
      <c r="BZ484" s="12"/>
      <c r="CA484" s="12"/>
      <c r="CB484" s="12"/>
      <c r="CC484" s="12"/>
    </row>
    <row r="485" spans="1:81" ht="15.75" x14ac:dyDescent="0.25">
      <c r="A485" s="20"/>
      <c r="B485" s="29"/>
      <c r="C485" s="29"/>
      <c r="D485" s="29"/>
      <c r="E485" s="29"/>
      <c r="F485" s="26"/>
      <c r="G485" s="13"/>
      <c r="H485" s="20"/>
      <c r="I485" s="22"/>
      <c r="J485" s="22"/>
      <c r="K485" s="22"/>
      <c r="L485" s="22"/>
      <c r="M485" s="24"/>
      <c r="N485" s="22"/>
      <c r="O485" s="20"/>
      <c r="P485" s="12"/>
      <c r="Q485" s="12"/>
      <c r="R485" s="12"/>
      <c r="S485" s="12"/>
      <c r="T485" s="12"/>
      <c r="U485" s="12"/>
      <c r="V485" s="12"/>
      <c r="W485" s="12"/>
      <c r="X485" s="12"/>
      <c r="Y485" s="12"/>
      <c r="Z485" s="12"/>
      <c r="AA485" s="12"/>
      <c r="AB485" s="12"/>
      <c r="AC485" s="12"/>
      <c r="AD485" s="12"/>
      <c r="AE485" s="12"/>
      <c r="AF485" s="12"/>
      <c r="AG485" s="12"/>
      <c r="AH485" s="12"/>
      <c r="AI485" s="12"/>
      <c r="AJ485" s="12"/>
      <c r="AK485" s="12"/>
      <c r="AL485" s="12"/>
      <c r="AM485" s="12"/>
      <c r="AN485" s="12"/>
      <c r="AO485" s="12"/>
      <c r="AP485" s="12"/>
      <c r="AQ485" s="12"/>
      <c r="AR485" s="12"/>
      <c r="AS485" s="12"/>
      <c r="AT485" s="12"/>
      <c r="AU485" s="12"/>
      <c r="AV485" s="12"/>
      <c r="AW485" s="12"/>
      <c r="AX485" s="12"/>
      <c r="AY485" s="12"/>
      <c r="AZ485" s="12"/>
      <c r="BA485" s="12"/>
      <c r="BB485" s="12"/>
      <c r="BC485" s="12"/>
      <c r="BD485" s="12"/>
      <c r="BE485" s="12"/>
      <c r="BF485" s="12"/>
      <c r="BG485" s="12"/>
      <c r="BH485" s="12"/>
      <c r="BI485" s="12"/>
      <c r="BJ485" s="12"/>
      <c r="BK485" s="12"/>
      <c r="BL485" s="12"/>
      <c r="BM485" s="12"/>
      <c r="BN485" s="12"/>
      <c r="BO485" s="12"/>
      <c r="BP485" s="12"/>
      <c r="BQ485" s="12"/>
      <c r="BR485" s="12"/>
      <c r="BS485" s="12"/>
      <c r="BT485" s="12"/>
      <c r="BU485" s="12"/>
      <c r="BV485" s="12"/>
      <c r="BW485" s="12"/>
      <c r="BX485" s="12"/>
      <c r="BY485" s="12"/>
      <c r="BZ485" s="12"/>
      <c r="CA485" s="12"/>
      <c r="CB485" s="12"/>
      <c r="CC485" s="12"/>
    </row>
    <row r="486" spans="1:81" ht="15.75" x14ac:dyDescent="0.25">
      <c r="A486" s="20"/>
      <c r="B486" s="29"/>
      <c r="C486" s="29"/>
      <c r="D486" s="29"/>
      <c r="E486" s="29"/>
      <c r="F486" s="26"/>
      <c r="G486" s="13"/>
      <c r="H486" s="20"/>
      <c r="I486" s="22"/>
      <c r="J486" s="22"/>
      <c r="K486" s="22"/>
      <c r="L486" s="22"/>
      <c r="M486" s="24"/>
      <c r="N486" s="22"/>
      <c r="O486" s="20"/>
      <c r="P486" s="12"/>
      <c r="Q486" s="12"/>
      <c r="R486" s="12"/>
      <c r="S486" s="12"/>
      <c r="T486" s="12"/>
      <c r="U486" s="12"/>
      <c r="V486" s="12"/>
      <c r="W486" s="12"/>
      <c r="X486" s="12"/>
      <c r="Y486" s="12"/>
      <c r="Z486" s="12"/>
      <c r="AA486" s="12"/>
      <c r="AB486" s="12"/>
      <c r="AC486" s="12"/>
      <c r="AD486" s="12"/>
      <c r="AE486" s="12"/>
      <c r="AF486" s="12"/>
      <c r="AG486" s="12"/>
      <c r="AH486" s="12"/>
      <c r="AI486" s="12"/>
      <c r="AJ486" s="12"/>
      <c r="AK486" s="12"/>
      <c r="AL486" s="12"/>
      <c r="AM486" s="12"/>
      <c r="AN486" s="12"/>
      <c r="AO486" s="12"/>
      <c r="AP486" s="12"/>
      <c r="AQ486" s="12"/>
      <c r="AR486" s="12"/>
      <c r="AS486" s="12"/>
      <c r="AT486" s="12"/>
      <c r="AU486" s="12"/>
      <c r="AV486" s="12"/>
      <c r="AW486" s="12"/>
      <c r="AX486" s="12"/>
      <c r="AY486" s="12"/>
      <c r="AZ486" s="12"/>
      <c r="BA486" s="12"/>
      <c r="BB486" s="12"/>
      <c r="BC486" s="12"/>
      <c r="BD486" s="12"/>
      <c r="BE486" s="12"/>
      <c r="BF486" s="12"/>
      <c r="BG486" s="12"/>
      <c r="BH486" s="12"/>
      <c r="BI486" s="12"/>
      <c r="BJ486" s="12"/>
      <c r="BK486" s="12"/>
      <c r="BL486" s="12"/>
      <c r="BM486" s="12"/>
      <c r="BN486" s="12"/>
      <c r="BO486" s="12"/>
      <c r="BP486" s="12"/>
      <c r="BQ486" s="12"/>
      <c r="BR486" s="12"/>
      <c r="BS486" s="12"/>
      <c r="BT486" s="12"/>
      <c r="BU486" s="12"/>
      <c r="BV486" s="12"/>
      <c r="BW486" s="12"/>
      <c r="BX486" s="12"/>
      <c r="BY486" s="12"/>
      <c r="BZ486" s="12"/>
      <c r="CA486" s="12"/>
      <c r="CB486" s="12"/>
      <c r="CC486" s="12"/>
    </row>
    <row r="487" spans="1:81" ht="15.75" x14ac:dyDescent="0.25">
      <c r="A487" s="20"/>
      <c r="B487" s="29"/>
      <c r="C487" s="29"/>
      <c r="D487" s="29"/>
      <c r="E487" s="29"/>
      <c r="F487" s="26"/>
      <c r="G487" s="13"/>
      <c r="H487" s="20"/>
      <c r="I487" s="22"/>
      <c r="J487" s="22"/>
      <c r="K487" s="22"/>
      <c r="L487" s="22"/>
      <c r="M487" s="24"/>
      <c r="N487" s="22"/>
      <c r="O487" s="20"/>
      <c r="P487" s="12"/>
      <c r="Q487" s="12"/>
      <c r="R487" s="12"/>
      <c r="S487" s="12"/>
      <c r="T487" s="12"/>
      <c r="U487" s="12"/>
      <c r="V487" s="12"/>
      <c r="W487" s="12"/>
      <c r="X487" s="12"/>
      <c r="Y487" s="12"/>
      <c r="Z487" s="12"/>
      <c r="AA487" s="12"/>
      <c r="AB487" s="12"/>
      <c r="AC487" s="12"/>
      <c r="AD487" s="12"/>
      <c r="AE487" s="12"/>
      <c r="AF487" s="12"/>
      <c r="AG487" s="12"/>
      <c r="AH487" s="12"/>
      <c r="AI487" s="12"/>
      <c r="AJ487" s="12"/>
      <c r="AK487" s="12"/>
      <c r="AL487" s="12"/>
      <c r="AM487" s="12"/>
      <c r="AN487" s="12"/>
      <c r="AO487" s="12"/>
      <c r="AP487" s="12"/>
      <c r="AQ487" s="12"/>
      <c r="AR487" s="12"/>
      <c r="AS487" s="12"/>
      <c r="AT487" s="12"/>
      <c r="AU487" s="12"/>
      <c r="AV487" s="12"/>
      <c r="AW487" s="12"/>
      <c r="AX487" s="12"/>
      <c r="AY487" s="12"/>
      <c r="AZ487" s="12"/>
      <c r="BA487" s="12"/>
      <c r="BB487" s="12"/>
      <c r="BC487" s="12"/>
      <c r="BD487" s="12"/>
      <c r="BE487" s="12"/>
      <c r="BF487" s="12"/>
      <c r="BG487" s="12"/>
      <c r="BH487" s="12"/>
      <c r="BI487" s="12"/>
      <c r="BJ487" s="12"/>
      <c r="BK487" s="12"/>
      <c r="BL487" s="12"/>
      <c r="BM487" s="12"/>
      <c r="BN487" s="12"/>
      <c r="BO487" s="12"/>
      <c r="BP487" s="12"/>
      <c r="BQ487" s="12"/>
      <c r="BR487" s="12"/>
      <c r="BS487" s="12"/>
      <c r="BT487" s="12"/>
      <c r="BU487" s="12"/>
      <c r="BV487" s="12"/>
      <c r="BW487" s="12"/>
      <c r="BX487" s="12"/>
      <c r="BY487" s="12"/>
      <c r="BZ487" s="12"/>
      <c r="CA487" s="12"/>
      <c r="CB487" s="12"/>
      <c r="CC487" s="12"/>
    </row>
    <row r="488" spans="1:81" ht="15.75" x14ac:dyDescent="0.25">
      <c r="A488" s="20"/>
      <c r="B488" s="29"/>
      <c r="C488" s="29"/>
      <c r="D488" s="29"/>
      <c r="E488" s="29"/>
      <c r="F488" s="26"/>
      <c r="G488" s="13"/>
      <c r="H488" s="20"/>
      <c r="I488" s="22"/>
      <c r="J488" s="22"/>
      <c r="K488" s="22"/>
      <c r="L488" s="22"/>
      <c r="M488" s="24"/>
      <c r="N488" s="22"/>
      <c r="O488" s="20"/>
      <c r="P488" s="12"/>
      <c r="Q488" s="12"/>
      <c r="R488" s="12"/>
      <c r="S488" s="12"/>
      <c r="T488" s="12"/>
      <c r="U488" s="12"/>
      <c r="V488" s="12"/>
      <c r="W488" s="12"/>
      <c r="X488" s="12"/>
      <c r="Y488" s="12"/>
      <c r="Z488" s="12"/>
      <c r="AA488" s="12"/>
      <c r="AB488" s="12"/>
      <c r="AC488" s="12"/>
      <c r="AD488" s="12"/>
      <c r="AE488" s="12"/>
      <c r="AF488" s="12"/>
      <c r="AG488" s="12"/>
      <c r="AH488" s="12"/>
      <c r="AI488" s="12"/>
      <c r="AJ488" s="12"/>
      <c r="AK488" s="12"/>
      <c r="AL488" s="12"/>
      <c r="AM488" s="12"/>
      <c r="AN488" s="12"/>
      <c r="AO488" s="12"/>
      <c r="AP488" s="12"/>
      <c r="AQ488" s="12"/>
      <c r="AR488" s="12"/>
      <c r="AS488" s="12"/>
      <c r="AT488" s="12"/>
      <c r="AU488" s="12"/>
      <c r="AV488" s="12"/>
      <c r="AW488" s="12"/>
      <c r="AX488" s="12"/>
      <c r="AY488" s="12"/>
      <c r="AZ488" s="12"/>
      <c r="BA488" s="12"/>
      <c r="BB488" s="12"/>
      <c r="BC488" s="12"/>
      <c r="BD488" s="12"/>
      <c r="BE488" s="12"/>
      <c r="BF488" s="12"/>
      <c r="BG488" s="12"/>
      <c r="BH488" s="12"/>
      <c r="BI488" s="12"/>
      <c r="BJ488" s="12"/>
      <c r="BK488" s="12"/>
      <c r="BL488" s="12"/>
      <c r="BM488" s="12"/>
      <c r="BN488" s="12"/>
      <c r="BO488" s="12"/>
      <c r="BP488" s="12"/>
      <c r="BQ488" s="12"/>
      <c r="BR488" s="12"/>
      <c r="BS488" s="12"/>
      <c r="BT488" s="12"/>
      <c r="BU488" s="12"/>
      <c r="BV488" s="12"/>
      <c r="BW488" s="12"/>
      <c r="BX488" s="12"/>
      <c r="BY488" s="12"/>
      <c r="BZ488" s="12"/>
      <c r="CA488" s="12"/>
      <c r="CB488" s="12"/>
      <c r="CC488" s="12"/>
    </row>
    <row r="489" spans="1:81" ht="15.75" x14ac:dyDescent="0.25">
      <c r="A489" s="20"/>
      <c r="B489" s="29"/>
      <c r="C489" s="29"/>
      <c r="D489" s="29"/>
      <c r="E489" s="29"/>
      <c r="F489" s="26"/>
      <c r="G489" s="13"/>
      <c r="H489" s="20"/>
      <c r="I489" s="22"/>
      <c r="J489" s="22"/>
      <c r="K489" s="22"/>
      <c r="L489" s="22"/>
      <c r="M489" s="24"/>
      <c r="N489" s="22"/>
      <c r="O489" s="20"/>
      <c r="P489" s="12"/>
      <c r="Q489" s="12"/>
      <c r="R489" s="12"/>
      <c r="S489" s="12"/>
      <c r="T489" s="12"/>
      <c r="U489" s="12"/>
      <c r="V489" s="12"/>
      <c r="W489" s="12"/>
      <c r="X489" s="12"/>
      <c r="Y489" s="12"/>
      <c r="Z489" s="12"/>
      <c r="AA489" s="12"/>
      <c r="AB489" s="12"/>
      <c r="AC489" s="12"/>
      <c r="AD489" s="12"/>
      <c r="AE489" s="12"/>
      <c r="AF489" s="12"/>
      <c r="AG489" s="12"/>
      <c r="AH489" s="12"/>
      <c r="AI489" s="12"/>
      <c r="AJ489" s="12"/>
      <c r="AK489" s="12"/>
      <c r="AL489" s="12"/>
      <c r="AM489" s="12"/>
      <c r="AN489" s="12"/>
      <c r="AO489" s="12"/>
      <c r="AP489" s="12"/>
      <c r="AQ489" s="12"/>
      <c r="AR489" s="12"/>
      <c r="AS489" s="12"/>
      <c r="AT489" s="12"/>
      <c r="AU489" s="12"/>
      <c r="AV489" s="12"/>
      <c r="AW489" s="12"/>
      <c r="AX489" s="12"/>
      <c r="AY489" s="12"/>
      <c r="AZ489" s="12"/>
      <c r="BA489" s="12"/>
      <c r="BB489" s="12"/>
      <c r="BC489" s="12"/>
      <c r="BD489" s="12"/>
      <c r="BE489" s="12"/>
      <c r="BF489" s="12"/>
      <c r="BG489" s="12"/>
      <c r="BH489" s="12"/>
      <c r="BI489" s="12"/>
      <c r="BJ489" s="12"/>
      <c r="BK489" s="12"/>
      <c r="BL489" s="12"/>
      <c r="BM489" s="12"/>
      <c r="BN489" s="12"/>
      <c r="BO489" s="12"/>
      <c r="BP489" s="12"/>
      <c r="BQ489" s="12"/>
      <c r="BR489" s="12"/>
      <c r="BS489" s="12"/>
      <c r="BT489" s="12"/>
      <c r="BU489" s="12"/>
      <c r="BV489" s="12"/>
      <c r="BW489" s="12"/>
      <c r="BX489" s="12"/>
      <c r="BY489" s="12"/>
      <c r="BZ489" s="12"/>
      <c r="CA489" s="12"/>
      <c r="CB489" s="12"/>
      <c r="CC489" s="12"/>
    </row>
    <row r="490" spans="1:81" ht="15.75" x14ac:dyDescent="0.25">
      <c r="A490" s="20"/>
      <c r="B490" s="29"/>
      <c r="C490" s="29"/>
      <c r="D490" s="29"/>
      <c r="E490" s="29"/>
      <c r="F490" s="26"/>
      <c r="G490" s="13"/>
      <c r="H490" s="20"/>
      <c r="I490" s="22"/>
      <c r="J490" s="22"/>
      <c r="K490" s="22"/>
      <c r="L490" s="22"/>
      <c r="M490" s="24"/>
      <c r="N490" s="22"/>
      <c r="O490" s="20"/>
      <c r="P490" s="12"/>
      <c r="Q490" s="12"/>
      <c r="R490" s="12"/>
      <c r="S490" s="12"/>
      <c r="T490" s="12"/>
      <c r="U490" s="12"/>
      <c r="V490" s="12"/>
      <c r="W490" s="12"/>
      <c r="X490" s="12"/>
      <c r="Y490" s="12"/>
      <c r="Z490" s="12"/>
      <c r="AA490" s="12"/>
      <c r="AB490" s="12"/>
      <c r="AC490" s="12"/>
      <c r="AD490" s="12"/>
      <c r="AE490" s="12"/>
      <c r="AF490" s="12"/>
      <c r="AG490" s="12"/>
      <c r="AH490" s="12"/>
      <c r="AI490" s="12"/>
      <c r="AJ490" s="12"/>
      <c r="AK490" s="12"/>
      <c r="AL490" s="12"/>
      <c r="AM490" s="12"/>
      <c r="AN490" s="12"/>
      <c r="AO490" s="12"/>
      <c r="AP490" s="12"/>
      <c r="AQ490" s="12"/>
      <c r="AR490" s="12"/>
      <c r="AS490" s="12"/>
      <c r="AT490" s="12"/>
      <c r="AU490" s="12"/>
      <c r="AV490" s="12"/>
      <c r="AW490" s="12"/>
      <c r="AX490" s="12"/>
      <c r="AY490" s="12"/>
      <c r="AZ490" s="12"/>
      <c r="BA490" s="12"/>
      <c r="BB490" s="12"/>
      <c r="BC490" s="12"/>
      <c r="BD490" s="12"/>
      <c r="BE490" s="12"/>
      <c r="BF490" s="12"/>
      <c r="BG490" s="12"/>
      <c r="BH490" s="12"/>
      <c r="BI490" s="12"/>
      <c r="BJ490" s="12"/>
      <c r="BK490" s="12"/>
      <c r="BL490" s="12"/>
      <c r="BM490" s="12"/>
      <c r="BN490" s="12"/>
      <c r="BO490" s="12"/>
      <c r="BP490" s="12"/>
      <c r="BQ490" s="12"/>
      <c r="BR490" s="12"/>
      <c r="BS490" s="12"/>
      <c r="BT490" s="12"/>
      <c r="BU490" s="12"/>
      <c r="BV490" s="12"/>
      <c r="BW490" s="12"/>
      <c r="BX490" s="12"/>
      <c r="BY490" s="12"/>
      <c r="BZ490" s="12"/>
      <c r="CA490" s="12"/>
      <c r="CB490" s="12"/>
      <c r="CC490" s="12"/>
    </row>
    <row r="491" spans="1:81" ht="15.75" x14ac:dyDescent="0.25">
      <c r="A491" s="20"/>
      <c r="B491" s="29"/>
      <c r="C491" s="29"/>
      <c r="D491" s="29"/>
      <c r="E491" s="29"/>
      <c r="F491" s="26"/>
      <c r="G491" s="13"/>
      <c r="H491" s="20"/>
      <c r="I491" s="22"/>
      <c r="J491" s="22"/>
      <c r="K491" s="22"/>
      <c r="L491" s="22"/>
      <c r="M491" s="24"/>
      <c r="N491" s="22"/>
      <c r="O491" s="20"/>
      <c r="P491" s="12"/>
      <c r="Q491" s="12"/>
      <c r="R491" s="12"/>
      <c r="S491" s="12"/>
      <c r="T491" s="12"/>
      <c r="U491" s="12"/>
      <c r="V491" s="12"/>
      <c r="W491" s="12"/>
      <c r="X491" s="12"/>
      <c r="Y491" s="12"/>
      <c r="Z491" s="12"/>
      <c r="AA491" s="12"/>
      <c r="AB491" s="12"/>
      <c r="AC491" s="12"/>
      <c r="AD491" s="12"/>
      <c r="AE491" s="12"/>
      <c r="AF491" s="12"/>
      <c r="AG491" s="12"/>
      <c r="AH491" s="12"/>
      <c r="AI491" s="12"/>
      <c r="AJ491" s="12"/>
      <c r="AK491" s="12"/>
      <c r="AL491" s="12"/>
      <c r="AM491" s="12"/>
      <c r="AN491" s="12"/>
      <c r="AO491" s="12"/>
      <c r="AP491" s="12"/>
      <c r="AQ491" s="12"/>
      <c r="AR491" s="12"/>
      <c r="AS491" s="12"/>
      <c r="AT491" s="12"/>
      <c r="AU491" s="12"/>
      <c r="AV491" s="12"/>
      <c r="AW491" s="12"/>
      <c r="AX491" s="12"/>
      <c r="AY491" s="12"/>
      <c r="AZ491" s="12"/>
      <c r="BA491" s="12"/>
      <c r="BB491" s="12"/>
      <c r="BC491" s="12"/>
      <c r="BD491" s="12"/>
      <c r="BE491" s="12"/>
      <c r="BF491" s="12"/>
      <c r="BG491" s="12"/>
      <c r="BH491" s="12"/>
      <c r="BI491" s="12"/>
      <c r="BJ491" s="12"/>
      <c r="BK491" s="12"/>
      <c r="BL491" s="12"/>
      <c r="BM491" s="12"/>
      <c r="BN491" s="12"/>
      <c r="BO491" s="12"/>
      <c r="BP491" s="12"/>
      <c r="BQ491" s="12"/>
      <c r="BR491" s="12"/>
      <c r="BS491" s="12"/>
      <c r="BT491" s="12"/>
      <c r="BU491" s="12"/>
      <c r="BV491" s="12"/>
      <c r="BW491" s="12"/>
      <c r="BX491" s="12"/>
      <c r="BY491" s="12"/>
      <c r="BZ491" s="12"/>
      <c r="CA491" s="12"/>
      <c r="CB491" s="12"/>
      <c r="CC491" s="12"/>
    </row>
    <row r="492" spans="1:81" ht="15.75" x14ac:dyDescent="0.25">
      <c r="A492" s="20"/>
      <c r="B492" s="29"/>
      <c r="C492" s="29"/>
      <c r="D492" s="29"/>
      <c r="E492" s="29"/>
      <c r="F492" s="26"/>
      <c r="G492" s="13"/>
      <c r="H492" s="20"/>
      <c r="I492" s="22"/>
      <c r="J492" s="22"/>
      <c r="K492" s="22"/>
      <c r="L492" s="22"/>
      <c r="M492" s="24"/>
      <c r="N492" s="22"/>
      <c r="O492" s="20"/>
      <c r="P492" s="12"/>
      <c r="Q492" s="12"/>
      <c r="R492" s="12"/>
      <c r="S492" s="12"/>
      <c r="T492" s="12"/>
      <c r="U492" s="12"/>
      <c r="V492" s="12"/>
      <c r="W492" s="12"/>
      <c r="X492" s="12"/>
      <c r="Y492" s="12"/>
      <c r="Z492" s="12"/>
      <c r="AA492" s="12"/>
      <c r="AB492" s="12"/>
      <c r="AC492" s="12"/>
      <c r="AD492" s="12"/>
      <c r="AE492" s="12"/>
      <c r="AF492" s="12"/>
      <c r="AG492" s="12"/>
      <c r="AH492" s="12"/>
      <c r="AI492" s="12"/>
      <c r="AJ492" s="12"/>
      <c r="AK492" s="12"/>
      <c r="AL492" s="12"/>
      <c r="AM492" s="12"/>
      <c r="AN492" s="12"/>
      <c r="AO492" s="12"/>
      <c r="AP492" s="12"/>
      <c r="AQ492" s="12"/>
      <c r="AR492" s="12"/>
      <c r="AS492" s="12"/>
      <c r="AT492" s="12"/>
      <c r="AU492" s="12"/>
      <c r="AV492" s="12"/>
      <c r="AW492" s="12"/>
      <c r="AX492" s="12"/>
      <c r="AY492" s="12"/>
      <c r="AZ492" s="12"/>
      <c r="BA492" s="12"/>
      <c r="BB492" s="12"/>
      <c r="BC492" s="12"/>
      <c r="BD492" s="12"/>
      <c r="BE492" s="12"/>
      <c r="BF492" s="12"/>
      <c r="BG492" s="12"/>
      <c r="BH492" s="12"/>
      <c r="BI492" s="12"/>
      <c r="BJ492" s="12"/>
      <c r="BK492" s="12"/>
      <c r="BL492" s="12"/>
      <c r="BM492" s="12"/>
      <c r="BN492" s="12"/>
      <c r="BO492" s="12"/>
      <c r="BP492" s="12"/>
      <c r="BQ492" s="12"/>
      <c r="BR492" s="12"/>
      <c r="BS492" s="12"/>
      <c r="BT492" s="12"/>
      <c r="BU492" s="12"/>
      <c r="BV492" s="12"/>
      <c r="BW492" s="12"/>
      <c r="BX492" s="12"/>
      <c r="BY492" s="12"/>
      <c r="BZ492" s="12"/>
      <c r="CA492" s="12"/>
      <c r="CB492" s="12"/>
      <c r="CC492" s="12"/>
    </row>
    <row r="493" spans="1:81" ht="15.75" x14ac:dyDescent="0.25">
      <c r="A493" s="20"/>
      <c r="B493" s="29"/>
      <c r="C493" s="29"/>
      <c r="D493" s="29"/>
      <c r="E493" s="29"/>
      <c r="F493" s="26"/>
      <c r="G493" s="13"/>
      <c r="H493" s="20"/>
      <c r="I493" s="22"/>
      <c r="J493" s="22"/>
      <c r="K493" s="22"/>
      <c r="L493" s="22"/>
      <c r="M493" s="24"/>
      <c r="N493" s="22"/>
      <c r="O493" s="20"/>
      <c r="P493" s="12"/>
      <c r="Q493" s="12"/>
      <c r="R493" s="12"/>
      <c r="S493" s="12"/>
      <c r="T493" s="12"/>
      <c r="U493" s="12"/>
      <c r="V493" s="12"/>
      <c r="W493" s="12"/>
      <c r="X493" s="12"/>
      <c r="Y493" s="12"/>
      <c r="Z493" s="12"/>
      <c r="AA493" s="12"/>
      <c r="AB493" s="12"/>
      <c r="AC493" s="12"/>
      <c r="AD493" s="12"/>
      <c r="AE493" s="12"/>
      <c r="AF493" s="12"/>
      <c r="AG493" s="12"/>
      <c r="AH493" s="12"/>
      <c r="AI493" s="12"/>
      <c r="AJ493" s="12"/>
      <c r="AK493" s="12"/>
      <c r="AL493" s="12"/>
      <c r="AM493" s="12"/>
      <c r="AN493" s="12"/>
      <c r="AO493" s="12"/>
      <c r="AP493" s="12"/>
      <c r="AQ493" s="12"/>
      <c r="AR493" s="12"/>
      <c r="AS493" s="12"/>
      <c r="AT493" s="12"/>
      <c r="AU493" s="12"/>
      <c r="AV493" s="12"/>
      <c r="AW493" s="12"/>
      <c r="AX493" s="12"/>
      <c r="AY493" s="12"/>
      <c r="AZ493" s="12"/>
      <c r="BA493" s="12"/>
      <c r="BB493" s="12"/>
      <c r="BC493" s="12"/>
      <c r="BD493" s="12"/>
      <c r="BE493" s="12"/>
      <c r="BF493" s="12"/>
      <c r="BG493" s="12"/>
      <c r="BH493" s="12"/>
      <c r="BI493" s="12"/>
      <c r="BJ493" s="12"/>
      <c r="BK493" s="12"/>
      <c r="BL493" s="12"/>
      <c r="BM493" s="12"/>
      <c r="BN493" s="12"/>
      <c r="BO493" s="12"/>
      <c r="BP493" s="12"/>
      <c r="BQ493" s="12"/>
      <c r="BR493" s="12"/>
      <c r="BS493" s="12"/>
      <c r="BT493" s="12"/>
      <c r="BU493" s="12"/>
      <c r="BV493" s="12"/>
      <c r="BW493" s="12"/>
      <c r="BX493" s="12"/>
      <c r="BY493" s="12"/>
      <c r="BZ493" s="12"/>
      <c r="CA493" s="12"/>
      <c r="CB493" s="12"/>
      <c r="CC493" s="12"/>
    </row>
    <row r="494" spans="1:81" ht="15.75" x14ac:dyDescent="0.25">
      <c r="A494" s="20"/>
      <c r="B494" s="29"/>
      <c r="C494" s="29"/>
      <c r="D494" s="29"/>
      <c r="E494" s="29"/>
      <c r="F494" s="26"/>
      <c r="G494" s="13"/>
      <c r="H494" s="20"/>
      <c r="I494" s="22"/>
      <c r="J494" s="22"/>
      <c r="K494" s="22"/>
      <c r="L494" s="22"/>
      <c r="M494" s="24"/>
      <c r="N494" s="22"/>
      <c r="O494" s="20"/>
      <c r="P494" s="12"/>
      <c r="Q494" s="12"/>
      <c r="R494" s="12"/>
      <c r="S494" s="12"/>
      <c r="T494" s="12"/>
      <c r="U494" s="12"/>
      <c r="V494" s="12"/>
      <c r="W494" s="12"/>
      <c r="X494" s="12"/>
      <c r="Y494" s="12"/>
      <c r="Z494" s="12"/>
      <c r="AA494" s="12"/>
      <c r="AB494" s="12"/>
      <c r="AC494" s="12"/>
      <c r="AD494" s="12"/>
      <c r="AE494" s="12"/>
      <c r="AF494" s="12"/>
      <c r="AG494" s="12"/>
      <c r="AH494" s="12"/>
      <c r="AI494" s="12"/>
      <c r="AJ494" s="12"/>
      <c r="AK494" s="12"/>
      <c r="AL494" s="12"/>
      <c r="AM494" s="12"/>
      <c r="AN494" s="12"/>
      <c r="AO494" s="12"/>
      <c r="AP494" s="12"/>
      <c r="AQ494" s="12"/>
      <c r="AR494" s="12"/>
      <c r="AS494" s="12"/>
      <c r="AT494" s="12"/>
      <c r="AU494" s="12"/>
      <c r="AV494" s="12"/>
      <c r="AW494" s="12"/>
      <c r="AX494" s="12"/>
      <c r="AY494" s="12"/>
      <c r="AZ494" s="12"/>
      <c r="BA494" s="12"/>
      <c r="BB494" s="12"/>
      <c r="BC494" s="12"/>
      <c r="BD494" s="12"/>
      <c r="BE494" s="12"/>
      <c r="BF494" s="12"/>
      <c r="BG494" s="12"/>
      <c r="BH494" s="12"/>
      <c r="BI494" s="12"/>
      <c r="BJ494" s="12"/>
      <c r="BK494" s="12"/>
      <c r="BL494" s="12"/>
      <c r="BM494" s="12"/>
      <c r="BN494" s="12"/>
      <c r="BO494" s="12"/>
      <c r="BP494" s="12"/>
      <c r="BQ494" s="12"/>
      <c r="BR494" s="12"/>
      <c r="BS494" s="12"/>
      <c r="BT494" s="12"/>
      <c r="BU494" s="12"/>
      <c r="BV494" s="12"/>
      <c r="BW494" s="12"/>
      <c r="BX494" s="12"/>
      <c r="BY494" s="12"/>
      <c r="BZ494" s="12"/>
      <c r="CA494" s="12"/>
      <c r="CB494" s="12"/>
      <c r="CC494" s="12"/>
    </row>
    <row r="495" spans="1:81" ht="15.75" x14ac:dyDescent="0.25">
      <c r="A495" s="20"/>
      <c r="B495" s="29"/>
      <c r="C495" s="29"/>
      <c r="D495" s="29"/>
      <c r="E495" s="29"/>
      <c r="F495" s="26"/>
      <c r="G495" s="13"/>
      <c r="H495" s="20"/>
      <c r="I495" s="22"/>
      <c r="J495" s="22"/>
      <c r="K495" s="22"/>
      <c r="L495" s="22"/>
      <c r="M495" s="24"/>
      <c r="N495" s="22"/>
      <c r="O495" s="20"/>
      <c r="P495" s="12"/>
      <c r="Q495" s="12"/>
      <c r="R495" s="12"/>
      <c r="S495" s="12"/>
      <c r="T495" s="12"/>
      <c r="U495" s="12"/>
      <c r="V495" s="12"/>
      <c r="W495" s="12"/>
      <c r="X495" s="12"/>
      <c r="Y495" s="12"/>
      <c r="Z495" s="12"/>
      <c r="AA495" s="12"/>
      <c r="AB495" s="12"/>
      <c r="AC495" s="12"/>
      <c r="AD495" s="12"/>
      <c r="AE495" s="12"/>
      <c r="AF495" s="12"/>
      <c r="AG495" s="12"/>
      <c r="AH495" s="12"/>
      <c r="AI495" s="12"/>
      <c r="AJ495" s="12"/>
      <c r="AK495" s="12"/>
      <c r="AL495" s="12"/>
      <c r="AM495" s="12"/>
      <c r="AN495" s="12"/>
      <c r="AO495" s="12"/>
      <c r="AP495" s="12"/>
      <c r="AQ495" s="12"/>
      <c r="AR495" s="12"/>
      <c r="AS495" s="12"/>
      <c r="AT495" s="12"/>
      <c r="AU495" s="12"/>
      <c r="AV495" s="12"/>
      <c r="AW495" s="12"/>
      <c r="AX495" s="12"/>
      <c r="AY495" s="12"/>
      <c r="AZ495" s="12"/>
      <c r="BA495" s="12"/>
      <c r="BB495" s="12"/>
      <c r="BC495" s="12"/>
      <c r="BD495" s="12"/>
      <c r="BE495" s="12"/>
      <c r="BF495" s="12"/>
      <c r="BG495" s="12"/>
      <c r="BH495" s="12"/>
      <c r="BI495" s="12"/>
      <c r="BJ495" s="12"/>
      <c r="BK495" s="12"/>
      <c r="BL495" s="12"/>
      <c r="BM495" s="12"/>
      <c r="BN495" s="12"/>
      <c r="BO495" s="12"/>
      <c r="BP495" s="12"/>
      <c r="BQ495" s="12"/>
      <c r="BR495" s="12"/>
      <c r="BS495" s="12"/>
      <c r="BT495" s="12"/>
      <c r="BU495" s="12"/>
      <c r="BV495" s="12"/>
      <c r="BW495" s="12"/>
      <c r="BX495" s="12"/>
      <c r="BY495" s="12"/>
      <c r="BZ495" s="12"/>
      <c r="CA495" s="12"/>
      <c r="CB495" s="12"/>
      <c r="CC495" s="12"/>
    </row>
    <row r="496" spans="1:81" ht="15.75" x14ac:dyDescent="0.25">
      <c r="A496" s="20"/>
      <c r="B496" s="29"/>
      <c r="C496" s="29"/>
      <c r="D496" s="29"/>
      <c r="E496" s="29"/>
      <c r="F496" s="26"/>
      <c r="G496" s="13"/>
      <c r="H496" s="20"/>
      <c r="I496" s="22"/>
      <c r="J496" s="22"/>
      <c r="K496" s="22"/>
      <c r="L496" s="22"/>
      <c r="M496" s="24"/>
      <c r="N496" s="22"/>
      <c r="O496" s="20"/>
      <c r="P496" s="12"/>
      <c r="Q496" s="12"/>
      <c r="R496" s="12"/>
      <c r="S496" s="12"/>
      <c r="T496" s="12"/>
      <c r="U496" s="12"/>
      <c r="V496" s="12"/>
      <c r="W496" s="12"/>
      <c r="X496" s="12"/>
      <c r="Y496" s="12"/>
      <c r="Z496" s="12"/>
      <c r="AA496" s="12"/>
      <c r="AB496" s="12"/>
      <c r="AC496" s="12"/>
      <c r="AD496" s="12"/>
      <c r="AE496" s="12"/>
      <c r="AF496" s="12"/>
      <c r="AG496" s="12"/>
      <c r="AH496" s="12"/>
      <c r="AI496" s="12"/>
      <c r="AJ496" s="12"/>
      <c r="AK496" s="12"/>
      <c r="AL496" s="12"/>
      <c r="AM496" s="12"/>
      <c r="AN496" s="12"/>
      <c r="AO496" s="12"/>
      <c r="AP496" s="12"/>
      <c r="AQ496" s="12"/>
      <c r="AR496" s="12"/>
      <c r="AS496" s="12"/>
      <c r="AT496" s="12"/>
      <c r="AU496" s="12"/>
      <c r="AV496" s="12"/>
      <c r="AW496" s="12"/>
      <c r="AX496" s="12"/>
      <c r="AY496" s="12"/>
      <c r="AZ496" s="12"/>
      <c r="BA496" s="12"/>
      <c r="BB496" s="12"/>
      <c r="BC496" s="12"/>
      <c r="BD496" s="12"/>
      <c r="BE496" s="12"/>
      <c r="BF496" s="12"/>
      <c r="BG496" s="12"/>
      <c r="BH496" s="12"/>
      <c r="BI496" s="12"/>
      <c r="BJ496" s="12"/>
      <c r="BK496" s="12"/>
      <c r="BL496" s="12"/>
      <c r="BM496" s="12"/>
      <c r="BN496" s="12"/>
      <c r="BO496" s="12"/>
      <c r="BP496" s="12"/>
      <c r="BQ496" s="12"/>
      <c r="BR496" s="12"/>
      <c r="BS496" s="12"/>
      <c r="BT496" s="12"/>
      <c r="BU496" s="12"/>
      <c r="BV496" s="12"/>
      <c r="BW496" s="12"/>
      <c r="BX496" s="12"/>
      <c r="BY496" s="12"/>
      <c r="BZ496" s="12"/>
      <c r="CA496" s="12"/>
      <c r="CB496" s="12"/>
      <c r="CC496" s="12"/>
    </row>
    <row r="497" spans="1:81" ht="15.75" x14ac:dyDescent="0.25">
      <c r="A497" s="20"/>
      <c r="B497" s="29"/>
      <c r="C497" s="29"/>
      <c r="D497" s="29"/>
      <c r="E497" s="29"/>
      <c r="F497" s="26"/>
      <c r="G497" s="13"/>
      <c r="H497" s="20"/>
      <c r="I497" s="22"/>
      <c r="J497" s="22"/>
      <c r="K497" s="22"/>
      <c r="L497" s="22"/>
      <c r="M497" s="24"/>
      <c r="N497" s="22"/>
      <c r="O497" s="20"/>
      <c r="P497" s="12"/>
      <c r="Q497" s="12"/>
      <c r="R497" s="12"/>
      <c r="S497" s="12"/>
      <c r="T497" s="12"/>
      <c r="U497" s="12"/>
      <c r="V497" s="12"/>
      <c r="W497" s="12"/>
      <c r="X497" s="12"/>
      <c r="Y497" s="12"/>
      <c r="Z497" s="12"/>
      <c r="AA497" s="12"/>
      <c r="AB497" s="12"/>
      <c r="AC497" s="12"/>
      <c r="AD497" s="12"/>
      <c r="AE497" s="12"/>
      <c r="AF497" s="12"/>
      <c r="AG497" s="12"/>
      <c r="AH497" s="12"/>
      <c r="AI497" s="12"/>
      <c r="AJ497" s="12"/>
      <c r="AK497" s="12"/>
      <c r="AL497" s="12"/>
      <c r="AM497" s="12"/>
      <c r="AN497" s="12"/>
      <c r="AO497" s="12"/>
      <c r="AP497" s="12"/>
      <c r="AQ497" s="12"/>
      <c r="AR497" s="12"/>
      <c r="AS497" s="12"/>
      <c r="AT497" s="12"/>
      <c r="AU497" s="12"/>
      <c r="AV497" s="12"/>
      <c r="AW497" s="12"/>
      <c r="AX497" s="12"/>
      <c r="AY497" s="12"/>
      <c r="AZ497" s="12"/>
      <c r="BA497" s="12"/>
      <c r="BB497" s="12"/>
      <c r="BC497" s="12"/>
      <c r="BD497" s="12"/>
      <c r="BE497" s="12"/>
      <c r="BF497" s="12"/>
      <c r="BG497" s="12"/>
      <c r="BH497" s="12"/>
      <c r="BI497" s="12"/>
      <c r="BJ497" s="12"/>
      <c r="BK497" s="12"/>
      <c r="BL497" s="12"/>
      <c r="BM497" s="12"/>
      <c r="BN497" s="12"/>
      <c r="BO497" s="12"/>
      <c r="BP497" s="12"/>
      <c r="BQ497" s="12"/>
      <c r="BR497" s="12"/>
      <c r="BS497" s="12"/>
      <c r="BT497" s="12"/>
      <c r="BU497" s="12"/>
      <c r="BV497" s="12"/>
      <c r="BW497" s="12"/>
      <c r="BX497" s="12"/>
      <c r="BY497" s="12"/>
      <c r="BZ497" s="12"/>
      <c r="CA497" s="12"/>
      <c r="CB497" s="12"/>
      <c r="CC497" s="12"/>
    </row>
    <row r="498" spans="1:81" ht="15.75" x14ac:dyDescent="0.25">
      <c r="A498" s="20"/>
      <c r="B498" s="29"/>
      <c r="C498" s="29"/>
      <c r="D498" s="29"/>
      <c r="E498" s="29"/>
      <c r="F498" s="26"/>
      <c r="G498" s="13"/>
      <c r="H498" s="20"/>
      <c r="I498" s="22"/>
      <c r="J498" s="22"/>
      <c r="K498" s="22"/>
      <c r="L498" s="22"/>
      <c r="M498" s="24"/>
      <c r="N498" s="22"/>
      <c r="O498" s="20"/>
      <c r="P498" s="12"/>
      <c r="Q498" s="12"/>
      <c r="R498" s="12"/>
      <c r="S498" s="12"/>
      <c r="T498" s="12"/>
      <c r="U498" s="12"/>
      <c r="V498" s="12"/>
      <c r="W498" s="12"/>
      <c r="X498" s="12"/>
      <c r="Y498" s="12"/>
      <c r="Z498" s="12"/>
      <c r="AA498" s="12"/>
      <c r="AB498" s="12"/>
      <c r="AC498" s="12"/>
      <c r="AD498" s="12"/>
      <c r="AE498" s="12"/>
      <c r="AF498" s="12"/>
      <c r="AG498" s="12"/>
      <c r="AH498" s="12"/>
      <c r="AI498" s="12"/>
      <c r="AJ498" s="12"/>
      <c r="AK498" s="12"/>
      <c r="AL498" s="12"/>
      <c r="AM498" s="12"/>
      <c r="AN498" s="12"/>
      <c r="AO498" s="12"/>
      <c r="AP498" s="12"/>
      <c r="AQ498" s="12"/>
      <c r="AR498" s="12"/>
      <c r="AS498" s="12"/>
      <c r="AT498" s="12"/>
      <c r="AU498" s="12"/>
      <c r="AV498" s="12"/>
      <c r="AW498" s="12"/>
      <c r="AX498" s="12"/>
      <c r="AY498" s="12"/>
      <c r="AZ498" s="12"/>
      <c r="BA498" s="12"/>
      <c r="BB498" s="12"/>
      <c r="BC498" s="12"/>
      <c r="BD498" s="12"/>
      <c r="BE498" s="12"/>
      <c r="BF498" s="12"/>
      <c r="BG498" s="12"/>
      <c r="BH498" s="12"/>
      <c r="BI498" s="12"/>
      <c r="BJ498" s="12"/>
      <c r="BK498" s="12"/>
      <c r="BL498" s="12"/>
      <c r="BM498" s="12"/>
      <c r="BN498" s="12"/>
      <c r="BO498" s="12"/>
      <c r="BP498" s="12"/>
      <c r="BQ498" s="12"/>
      <c r="BR498" s="12"/>
      <c r="BS498" s="12"/>
      <c r="BT498" s="12"/>
      <c r="BU498" s="12"/>
      <c r="BV498" s="12"/>
      <c r="BW498" s="12"/>
      <c r="BX498" s="12"/>
      <c r="BY498" s="12"/>
      <c r="BZ498" s="12"/>
      <c r="CA498" s="12"/>
      <c r="CB498" s="12"/>
      <c r="CC498" s="12"/>
    </row>
    <row r="499" spans="1:81" ht="15.75" x14ac:dyDescent="0.25">
      <c r="A499" s="20"/>
      <c r="B499" s="29"/>
      <c r="C499" s="29"/>
      <c r="D499" s="29"/>
      <c r="E499" s="29"/>
      <c r="F499" s="26"/>
      <c r="G499" s="13"/>
      <c r="H499" s="20"/>
      <c r="I499" s="22"/>
      <c r="J499" s="22"/>
      <c r="K499" s="22"/>
      <c r="L499" s="22"/>
      <c r="M499" s="24"/>
      <c r="N499" s="22"/>
      <c r="O499" s="20"/>
      <c r="P499" s="12"/>
      <c r="Q499" s="12"/>
      <c r="R499" s="12"/>
      <c r="S499" s="12"/>
      <c r="T499" s="12"/>
      <c r="U499" s="12"/>
      <c r="V499" s="12"/>
      <c r="W499" s="12"/>
      <c r="X499" s="12"/>
      <c r="Y499" s="12"/>
      <c r="Z499" s="12"/>
      <c r="AA499" s="12"/>
      <c r="AB499" s="12"/>
      <c r="AC499" s="12"/>
      <c r="AD499" s="12"/>
      <c r="AE499" s="12"/>
      <c r="AF499" s="12"/>
      <c r="AG499" s="12"/>
      <c r="AH499" s="12"/>
      <c r="AI499" s="12"/>
      <c r="AJ499" s="12"/>
      <c r="AK499" s="12"/>
      <c r="AL499" s="12"/>
      <c r="AM499" s="12"/>
      <c r="AN499" s="12"/>
      <c r="AO499" s="12"/>
      <c r="AP499" s="12"/>
      <c r="AQ499" s="12"/>
      <c r="AR499" s="12"/>
      <c r="AS499" s="12"/>
      <c r="AT499" s="12"/>
      <c r="AU499" s="12"/>
      <c r="AV499" s="12"/>
      <c r="AW499" s="12"/>
      <c r="AX499" s="12"/>
      <c r="AY499" s="12"/>
      <c r="AZ499" s="12"/>
      <c r="BA499" s="12"/>
      <c r="BB499" s="12"/>
      <c r="BC499" s="12"/>
      <c r="BD499" s="12"/>
      <c r="BE499" s="12"/>
      <c r="BF499" s="12"/>
      <c r="BG499" s="12"/>
      <c r="BH499" s="12"/>
      <c r="BI499" s="12"/>
      <c r="BJ499" s="12"/>
      <c r="BK499" s="12"/>
      <c r="BL499" s="12"/>
      <c r="BM499" s="12"/>
      <c r="BN499" s="12"/>
      <c r="BO499" s="12"/>
      <c r="BP499" s="12"/>
      <c r="BQ499" s="12"/>
      <c r="BR499" s="12"/>
      <c r="BS499" s="12"/>
      <c r="BT499" s="12"/>
      <c r="BU499" s="12"/>
      <c r="BV499" s="12"/>
      <c r="BW499" s="12"/>
      <c r="BX499" s="12"/>
      <c r="BY499" s="12"/>
      <c r="BZ499" s="12"/>
      <c r="CA499" s="12"/>
      <c r="CB499" s="12"/>
      <c r="CC499" s="12"/>
    </row>
    <row r="500" spans="1:81" ht="15.75" x14ac:dyDescent="0.25">
      <c r="A500" s="20"/>
      <c r="B500" s="29"/>
      <c r="C500" s="29"/>
      <c r="D500" s="29"/>
      <c r="E500" s="29"/>
      <c r="F500" s="26"/>
      <c r="G500" s="13"/>
      <c r="H500" s="20"/>
      <c r="I500" s="22"/>
      <c r="J500" s="22"/>
      <c r="K500" s="22"/>
      <c r="L500" s="22"/>
      <c r="M500" s="24"/>
      <c r="N500" s="22"/>
      <c r="O500" s="20"/>
      <c r="P500" s="12"/>
      <c r="Q500" s="12"/>
      <c r="R500" s="12"/>
      <c r="S500" s="12"/>
      <c r="T500" s="12"/>
      <c r="U500" s="12"/>
      <c r="V500" s="12"/>
      <c r="W500" s="12"/>
      <c r="X500" s="12"/>
      <c r="Y500" s="12"/>
      <c r="Z500" s="12"/>
      <c r="AA500" s="12"/>
      <c r="AB500" s="12"/>
      <c r="AC500" s="12"/>
      <c r="AD500" s="12"/>
      <c r="AE500" s="12"/>
      <c r="AF500" s="12"/>
      <c r="AG500" s="12"/>
      <c r="AH500" s="12"/>
      <c r="AI500" s="12"/>
      <c r="AJ500" s="12"/>
      <c r="AK500" s="12"/>
      <c r="AL500" s="12"/>
      <c r="AM500" s="12"/>
      <c r="AN500" s="12"/>
      <c r="AO500" s="12"/>
      <c r="AP500" s="12"/>
      <c r="AQ500" s="12"/>
      <c r="AR500" s="12"/>
      <c r="AS500" s="12"/>
      <c r="AT500" s="12"/>
      <c r="AU500" s="12"/>
      <c r="AV500" s="12"/>
      <c r="AW500" s="12"/>
      <c r="AX500" s="12"/>
      <c r="AY500" s="12"/>
      <c r="AZ500" s="12"/>
      <c r="BA500" s="12"/>
      <c r="BB500" s="12"/>
      <c r="BC500" s="12"/>
      <c r="BD500" s="12"/>
      <c r="BE500" s="12"/>
      <c r="BF500" s="12"/>
      <c r="BG500" s="12"/>
      <c r="BH500" s="12"/>
      <c r="BI500" s="12"/>
      <c r="BJ500" s="12"/>
      <c r="BK500" s="12"/>
      <c r="BL500" s="12"/>
      <c r="BM500" s="12"/>
      <c r="BN500" s="12"/>
      <c r="BO500" s="12"/>
      <c r="BP500" s="12"/>
      <c r="BQ500" s="12"/>
      <c r="BR500" s="12"/>
      <c r="BS500" s="12"/>
      <c r="BT500" s="12"/>
      <c r="BU500" s="12"/>
      <c r="BV500" s="12"/>
      <c r="BW500" s="12"/>
      <c r="BX500" s="12"/>
      <c r="BY500" s="12"/>
      <c r="BZ500" s="12"/>
      <c r="CA500" s="12"/>
      <c r="CB500" s="12"/>
      <c r="CC500" s="12"/>
    </row>
    <row r="501" spans="1:81" ht="15.75" x14ac:dyDescent="0.25">
      <c r="A501" s="20"/>
      <c r="B501" s="29"/>
      <c r="C501" s="29"/>
      <c r="D501" s="29"/>
      <c r="E501" s="29"/>
      <c r="F501" s="26"/>
      <c r="G501" s="13"/>
      <c r="H501" s="20"/>
      <c r="I501" s="22"/>
      <c r="J501" s="22"/>
      <c r="K501" s="22"/>
      <c r="L501" s="22"/>
      <c r="M501" s="24"/>
      <c r="N501" s="22"/>
      <c r="O501" s="20"/>
      <c r="P501" s="12"/>
      <c r="Q501" s="12"/>
      <c r="R501" s="12"/>
      <c r="S501" s="12"/>
      <c r="T501" s="12"/>
      <c r="U501" s="12"/>
      <c r="V501" s="12"/>
      <c r="W501" s="12"/>
      <c r="X501" s="12"/>
      <c r="Y501" s="12"/>
      <c r="Z501" s="12"/>
      <c r="AA501" s="12"/>
      <c r="AB501" s="12"/>
      <c r="AC501" s="12"/>
      <c r="AD501" s="12"/>
      <c r="AE501" s="12"/>
      <c r="AF501" s="12"/>
      <c r="AG501" s="12"/>
      <c r="AH501" s="12"/>
      <c r="AI501" s="12"/>
      <c r="AJ501" s="12"/>
      <c r="AK501" s="12"/>
      <c r="AL501" s="12"/>
      <c r="AM501" s="12"/>
      <c r="AN501" s="12"/>
      <c r="AO501" s="12"/>
      <c r="AP501" s="12"/>
      <c r="AQ501" s="12"/>
      <c r="AR501" s="12"/>
      <c r="AS501" s="12"/>
      <c r="AT501" s="12"/>
      <c r="AU501" s="12"/>
      <c r="AV501" s="12"/>
      <c r="AW501" s="12"/>
      <c r="AX501" s="12"/>
      <c r="AY501" s="12"/>
      <c r="AZ501" s="12"/>
      <c r="BA501" s="12"/>
      <c r="BB501" s="12"/>
      <c r="BC501" s="12"/>
      <c r="BD501" s="12"/>
      <c r="BE501" s="12"/>
      <c r="BF501" s="12"/>
      <c r="BG501" s="12"/>
      <c r="BH501" s="12"/>
      <c r="BI501" s="12"/>
      <c r="BJ501" s="12"/>
      <c r="BK501" s="12"/>
      <c r="BL501" s="12"/>
      <c r="BM501" s="12"/>
      <c r="BN501" s="12"/>
      <c r="BO501" s="12"/>
      <c r="BP501" s="12"/>
      <c r="BQ501" s="12"/>
      <c r="BR501" s="12"/>
      <c r="BS501" s="12"/>
      <c r="BT501" s="12"/>
      <c r="BU501" s="12"/>
      <c r="BV501" s="12"/>
      <c r="BW501" s="12"/>
      <c r="BX501" s="12"/>
      <c r="BY501" s="12"/>
      <c r="BZ501" s="12"/>
      <c r="CA501" s="12"/>
      <c r="CB501" s="12"/>
      <c r="CC501" s="12"/>
    </row>
    <row r="502" spans="1:81" ht="15.75" x14ac:dyDescent="0.25">
      <c r="A502" s="20"/>
      <c r="B502" s="29"/>
      <c r="C502" s="29"/>
      <c r="D502" s="29"/>
      <c r="E502" s="29"/>
      <c r="F502" s="26"/>
      <c r="G502" s="13"/>
      <c r="H502" s="20"/>
      <c r="I502" s="22"/>
      <c r="J502" s="22"/>
      <c r="K502" s="22"/>
      <c r="L502" s="22"/>
      <c r="M502" s="24"/>
      <c r="N502" s="22"/>
      <c r="O502" s="20"/>
      <c r="P502" s="12"/>
      <c r="Q502" s="12"/>
      <c r="R502" s="12"/>
      <c r="S502" s="12"/>
      <c r="T502" s="12"/>
      <c r="U502" s="12"/>
      <c r="V502" s="12"/>
      <c r="W502" s="12"/>
      <c r="X502" s="12"/>
      <c r="Y502" s="12"/>
      <c r="Z502" s="12"/>
      <c r="AA502" s="12"/>
      <c r="AB502" s="12"/>
      <c r="AC502" s="12"/>
      <c r="AD502" s="12"/>
      <c r="AE502" s="12"/>
      <c r="AF502" s="12"/>
      <c r="AG502" s="12"/>
      <c r="AH502" s="12"/>
      <c r="AI502" s="12"/>
      <c r="AJ502" s="12"/>
      <c r="AK502" s="12"/>
      <c r="AL502" s="12"/>
      <c r="AM502" s="12"/>
      <c r="AN502" s="12"/>
      <c r="AO502" s="12"/>
      <c r="AP502" s="12"/>
      <c r="AQ502" s="12"/>
      <c r="AR502" s="12"/>
      <c r="AS502" s="12"/>
      <c r="AT502" s="12"/>
      <c r="AU502" s="12"/>
      <c r="AV502" s="12"/>
      <c r="AW502" s="12"/>
      <c r="AX502" s="12"/>
      <c r="AY502" s="12"/>
      <c r="AZ502" s="12"/>
      <c r="BA502" s="12"/>
      <c r="BB502" s="12"/>
      <c r="BC502" s="12"/>
      <c r="BD502" s="12"/>
      <c r="BE502" s="12"/>
      <c r="BF502" s="12"/>
      <c r="BG502" s="12"/>
      <c r="BH502" s="12"/>
      <c r="BI502" s="12"/>
      <c r="BJ502" s="12"/>
      <c r="BK502" s="12"/>
      <c r="BL502" s="12"/>
      <c r="BM502" s="12"/>
      <c r="BN502" s="12"/>
      <c r="BO502" s="12"/>
      <c r="BP502" s="12"/>
      <c r="BQ502" s="12"/>
      <c r="BR502" s="12"/>
      <c r="BS502" s="12"/>
      <c r="BT502" s="12"/>
      <c r="BU502" s="12"/>
      <c r="BV502" s="12"/>
      <c r="BW502" s="12"/>
      <c r="BX502" s="12"/>
      <c r="BY502" s="12"/>
      <c r="BZ502" s="12"/>
      <c r="CA502" s="12"/>
      <c r="CB502" s="12"/>
      <c r="CC502" s="12"/>
    </row>
    <row r="503" spans="1:81" ht="15.75" x14ac:dyDescent="0.25">
      <c r="A503" s="20"/>
      <c r="B503" s="29"/>
      <c r="C503" s="29"/>
      <c r="D503" s="29"/>
      <c r="E503" s="29"/>
      <c r="F503" s="26"/>
      <c r="G503" s="13"/>
      <c r="H503" s="20"/>
      <c r="I503" s="22"/>
      <c r="J503" s="22"/>
      <c r="K503" s="22"/>
      <c r="L503" s="22"/>
      <c r="M503" s="24"/>
      <c r="N503" s="22"/>
      <c r="O503" s="20"/>
      <c r="P503" s="12"/>
      <c r="Q503" s="12"/>
      <c r="R503" s="12"/>
      <c r="S503" s="12"/>
      <c r="T503" s="12"/>
      <c r="U503" s="12"/>
      <c r="V503" s="12"/>
      <c r="W503" s="12"/>
      <c r="X503" s="12"/>
      <c r="Y503" s="12"/>
      <c r="Z503" s="12"/>
      <c r="AA503" s="12"/>
      <c r="AB503" s="12"/>
      <c r="AC503" s="12"/>
      <c r="AD503" s="12"/>
      <c r="AE503" s="12"/>
      <c r="AF503" s="12"/>
      <c r="AG503" s="12"/>
      <c r="AH503" s="12"/>
      <c r="AI503" s="12"/>
      <c r="AJ503" s="12"/>
      <c r="AK503" s="12"/>
      <c r="AL503" s="12"/>
      <c r="AM503" s="12"/>
      <c r="AN503" s="12"/>
      <c r="AO503" s="12"/>
      <c r="AP503" s="12"/>
      <c r="AQ503" s="12"/>
      <c r="AR503" s="12"/>
      <c r="AS503" s="12"/>
      <c r="AT503" s="12"/>
      <c r="AU503" s="12"/>
      <c r="AV503" s="12"/>
      <c r="AW503" s="12"/>
      <c r="AX503" s="12"/>
      <c r="AY503" s="12"/>
      <c r="AZ503" s="12"/>
      <c r="BA503" s="12"/>
      <c r="BB503" s="12"/>
      <c r="BC503" s="12"/>
      <c r="BD503" s="12"/>
      <c r="BE503" s="12"/>
      <c r="BF503" s="12"/>
      <c r="BG503" s="12"/>
      <c r="BH503" s="12"/>
      <c r="BI503" s="12"/>
      <c r="BJ503" s="12"/>
      <c r="BK503" s="12"/>
      <c r="BL503" s="12"/>
      <c r="BM503" s="12"/>
      <c r="BN503" s="12"/>
      <c r="BO503" s="12"/>
      <c r="BP503" s="12"/>
      <c r="BQ503" s="12"/>
      <c r="BR503" s="12"/>
      <c r="BS503" s="12"/>
      <c r="BT503" s="12"/>
      <c r="BU503" s="12"/>
      <c r="BV503" s="12"/>
      <c r="BW503" s="12"/>
      <c r="BX503" s="12"/>
      <c r="BY503" s="12"/>
      <c r="BZ503" s="12"/>
      <c r="CA503" s="12"/>
      <c r="CB503" s="12"/>
      <c r="CC503" s="12"/>
    </row>
    <row r="504" spans="1:81" ht="15.75" x14ac:dyDescent="0.25">
      <c r="A504" s="20"/>
      <c r="B504" s="29"/>
      <c r="C504" s="29"/>
      <c r="D504" s="29"/>
      <c r="E504" s="29"/>
      <c r="F504" s="26"/>
      <c r="G504" s="13"/>
      <c r="H504" s="20"/>
      <c r="I504" s="22"/>
      <c r="J504" s="22"/>
      <c r="K504" s="22"/>
      <c r="L504" s="22"/>
      <c r="M504" s="24"/>
      <c r="N504" s="22"/>
      <c r="O504" s="20"/>
      <c r="P504" s="12"/>
      <c r="Q504" s="12"/>
      <c r="R504" s="12"/>
      <c r="S504" s="12"/>
      <c r="T504" s="12"/>
      <c r="U504" s="12"/>
      <c r="V504" s="12"/>
      <c r="W504" s="12"/>
      <c r="X504" s="12"/>
      <c r="Y504" s="12"/>
      <c r="Z504" s="12"/>
      <c r="AA504" s="12"/>
      <c r="AB504" s="12"/>
      <c r="AC504" s="12"/>
      <c r="AD504" s="12"/>
      <c r="AE504" s="12"/>
      <c r="AF504" s="12"/>
      <c r="AG504" s="12"/>
      <c r="AH504" s="12"/>
      <c r="AI504" s="12"/>
      <c r="AJ504" s="12"/>
      <c r="AK504" s="12"/>
      <c r="AL504" s="12"/>
      <c r="AM504" s="12"/>
      <c r="AN504" s="12"/>
      <c r="AO504" s="12"/>
      <c r="AP504" s="12"/>
      <c r="AQ504" s="12"/>
      <c r="AR504" s="12"/>
      <c r="AS504" s="12"/>
      <c r="AT504" s="12"/>
      <c r="AU504" s="12"/>
      <c r="AV504" s="12"/>
      <c r="AW504" s="12"/>
      <c r="AX504" s="12"/>
      <c r="AY504" s="12"/>
      <c r="AZ504" s="12"/>
      <c r="BA504" s="12"/>
      <c r="BB504" s="12"/>
      <c r="BC504" s="12"/>
      <c r="BD504" s="12"/>
      <c r="BE504" s="12"/>
      <c r="BF504" s="12"/>
      <c r="BG504" s="12"/>
      <c r="BH504" s="12"/>
      <c r="BI504" s="12"/>
      <c r="BJ504" s="12"/>
      <c r="BK504" s="12"/>
      <c r="BL504" s="12"/>
      <c r="BM504" s="12"/>
      <c r="BN504" s="12"/>
      <c r="BO504" s="12"/>
      <c r="BP504" s="12"/>
      <c r="BQ504" s="12"/>
      <c r="BR504" s="12"/>
      <c r="BS504" s="12"/>
      <c r="BT504" s="12"/>
      <c r="BU504" s="12"/>
      <c r="BV504" s="12"/>
      <c r="BW504" s="12"/>
      <c r="BX504" s="12"/>
      <c r="BY504" s="12"/>
      <c r="BZ504" s="12"/>
      <c r="CA504" s="12"/>
      <c r="CB504" s="12"/>
      <c r="CC504" s="12"/>
    </row>
    <row r="505" spans="1:81" ht="15.75" x14ac:dyDescent="0.25">
      <c r="A505" s="20"/>
      <c r="B505" s="29"/>
      <c r="C505" s="29"/>
      <c r="D505" s="29"/>
      <c r="E505" s="29"/>
      <c r="F505" s="26"/>
      <c r="G505" s="13"/>
      <c r="H505" s="20"/>
      <c r="I505" s="22"/>
      <c r="J505" s="22"/>
      <c r="K505" s="22"/>
      <c r="L505" s="22"/>
      <c r="M505" s="24"/>
      <c r="N505" s="22"/>
      <c r="O505" s="20"/>
      <c r="P505" s="12"/>
      <c r="Q505" s="12"/>
      <c r="R505" s="12"/>
      <c r="S505" s="12"/>
      <c r="T505" s="12"/>
      <c r="U505" s="12"/>
      <c r="V505" s="12"/>
      <c r="W505" s="12"/>
      <c r="X505" s="12"/>
      <c r="Y505" s="12"/>
      <c r="Z505" s="12"/>
      <c r="AA505" s="12"/>
      <c r="AB505" s="12"/>
      <c r="AC505" s="12"/>
      <c r="AD505" s="12"/>
      <c r="AE505" s="12"/>
      <c r="AF505" s="12"/>
      <c r="AG505" s="12"/>
      <c r="AH505" s="12"/>
      <c r="AI505" s="12"/>
      <c r="AJ505" s="12"/>
      <c r="AK505" s="12"/>
      <c r="AL505" s="12"/>
      <c r="AM505" s="12"/>
      <c r="AN505" s="12"/>
      <c r="AO505" s="12"/>
      <c r="AP505" s="12"/>
      <c r="AQ505" s="12"/>
      <c r="AR505" s="12"/>
      <c r="AS505" s="12"/>
      <c r="AT505" s="12"/>
      <c r="AU505" s="12"/>
      <c r="AV505" s="12"/>
      <c r="AW505" s="12"/>
      <c r="AX505" s="12"/>
      <c r="AY505" s="12"/>
      <c r="AZ505" s="12"/>
      <c r="BA505" s="12"/>
      <c r="BB505" s="12"/>
      <c r="BC505" s="12"/>
      <c r="BD505" s="12"/>
      <c r="BE505" s="12"/>
      <c r="BF505" s="12"/>
      <c r="BG505" s="12"/>
      <c r="BH505" s="12"/>
      <c r="BI505" s="12"/>
      <c r="BJ505" s="12"/>
      <c r="BK505" s="12"/>
      <c r="BL505" s="12"/>
      <c r="BM505" s="12"/>
      <c r="BN505" s="12"/>
      <c r="BO505" s="12"/>
      <c r="BP505" s="12"/>
      <c r="BQ505" s="12"/>
      <c r="BR505" s="12"/>
      <c r="BS505" s="12"/>
      <c r="BT505" s="12"/>
      <c r="BU505" s="12"/>
      <c r="BV505" s="12"/>
      <c r="BW505" s="12"/>
      <c r="BX505" s="12"/>
      <c r="BY505" s="12"/>
      <c r="BZ505" s="12"/>
      <c r="CA505" s="12"/>
      <c r="CB505" s="12"/>
      <c r="CC505" s="12"/>
    </row>
    <row r="506" spans="1:81" ht="15.75" x14ac:dyDescent="0.25">
      <c r="A506" s="20"/>
      <c r="B506" s="29"/>
      <c r="C506" s="29"/>
      <c r="D506" s="29"/>
      <c r="E506" s="29"/>
      <c r="F506" s="26"/>
      <c r="G506" s="13"/>
      <c r="H506" s="20"/>
      <c r="I506" s="22"/>
      <c r="J506" s="22"/>
      <c r="K506" s="22"/>
      <c r="L506" s="22"/>
      <c r="M506" s="24"/>
      <c r="N506" s="22"/>
      <c r="O506" s="20"/>
      <c r="P506" s="12"/>
      <c r="Q506" s="12"/>
      <c r="R506" s="12"/>
      <c r="S506" s="12"/>
      <c r="T506" s="12"/>
      <c r="U506" s="12"/>
      <c r="V506" s="12"/>
      <c r="W506" s="12"/>
      <c r="X506" s="12"/>
      <c r="Y506" s="12"/>
      <c r="Z506" s="12"/>
      <c r="AA506" s="12"/>
      <c r="AB506" s="12"/>
      <c r="AC506" s="12"/>
      <c r="AD506" s="12"/>
      <c r="AE506" s="12"/>
      <c r="AF506" s="12"/>
      <c r="AG506" s="12"/>
      <c r="AH506" s="12"/>
      <c r="AI506" s="12"/>
      <c r="AJ506" s="12"/>
      <c r="AK506" s="12"/>
      <c r="AL506" s="12"/>
      <c r="AM506" s="12"/>
      <c r="AN506" s="12"/>
      <c r="AO506" s="12"/>
      <c r="AP506" s="12"/>
      <c r="AQ506" s="12"/>
      <c r="AR506" s="12"/>
      <c r="AS506" s="12"/>
      <c r="AT506" s="12"/>
      <c r="AU506" s="12"/>
      <c r="AV506" s="12"/>
      <c r="AW506" s="12"/>
      <c r="AX506" s="12"/>
      <c r="AY506" s="12"/>
      <c r="AZ506" s="12"/>
      <c r="BA506" s="12"/>
      <c r="BB506" s="12"/>
      <c r="BC506" s="12"/>
      <c r="BD506" s="12"/>
      <c r="BE506" s="12"/>
      <c r="BF506" s="12"/>
      <c r="BG506" s="12"/>
      <c r="BH506" s="12"/>
      <c r="BI506" s="12"/>
      <c r="BJ506" s="12"/>
      <c r="BK506" s="12"/>
      <c r="BL506" s="12"/>
      <c r="BM506" s="12"/>
      <c r="BN506" s="12"/>
      <c r="BO506" s="12"/>
      <c r="BP506" s="12"/>
      <c r="BQ506" s="12"/>
      <c r="BR506" s="12"/>
      <c r="BS506" s="12"/>
      <c r="BT506" s="12"/>
      <c r="BU506" s="12"/>
      <c r="BV506" s="12"/>
      <c r="BW506" s="12"/>
      <c r="BX506" s="12"/>
      <c r="BY506" s="12"/>
      <c r="BZ506" s="12"/>
      <c r="CA506" s="12"/>
      <c r="CB506" s="12"/>
      <c r="CC506" s="12"/>
    </row>
    <row r="507" spans="1:81" ht="15.75" x14ac:dyDescent="0.25">
      <c r="A507" s="20"/>
      <c r="B507" s="29"/>
      <c r="C507" s="29"/>
      <c r="D507" s="29"/>
      <c r="E507" s="29"/>
      <c r="F507" s="26"/>
      <c r="G507" s="13"/>
      <c r="H507" s="20"/>
      <c r="I507" s="22"/>
      <c r="J507" s="22"/>
      <c r="K507" s="22"/>
      <c r="L507" s="22"/>
      <c r="M507" s="24"/>
      <c r="N507" s="22"/>
      <c r="O507" s="20"/>
      <c r="P507" s="12"/>
      <c r="Q507" s="12"/>
      <c r="R507" s="12"/>
      <c r="S507" s="12"/>
      <c r="T507" s="12"/>
      <c r="U507" s="12"/>
      <c r="V507" s="12"/>
      <c r="W507" s="12"/>
      <c r="X507" s="12"/>
      <c r="Y507" s="12"/>
      <c r="Z507" s="12"/>
      <c r="AA507" s="12"/>
      <c r="AB507" s="12"/>
      <c r="AC507" s="12"/>
      <c r="AD507" s="12"/>
      <c r="AE507" s="12"/>
      <c r="AF507" s="12"/>
      <c r="AG507" s="12"/>
      <c r="AH507" s="12"/>
      <c r="AI507" s="12"/>
      <c r="AJ507" s="12"/>
      <c r="AK507" s="12"/>
      <c r="AL507" s="12"/>
      <c r="AM507" s="12"/>
      <c r="AN507" s="12"/>
      <c r="AO507" s="12"/>
      <c r="AP507" s="12"/>
      <c r="AQ507" s="12"/>
      <c r="AR507" s="12"/>
      <c r="AS507" s="12"/>
      <c r="AT507" s="12"/>
      <c r="AU507" s="12"/>
      <c r="AV507" s="12"/>
      <c r="AW507" s="12"/>
      <c r="AX507" s="12"/>
      <c r="AY507" s="12"/>
      <c r="AZ507" s="12"/>
      <c r="BA507" s="12"/>
      <c r="BB507" s="12"/>
      <c r="BC507" s="12"/>
      <c r="BD507" s="12"/>
      <c r="BE507" s="12"/>
      <c r="BF507" s="12"/>
      <c r="BG507" s="12"/>
      <c r="BH507" s="12"/>
      <c r="BI507" s="12"/>
      <c r="BJ507" s="12"/>
      <c r="BK507" s="12"/>
      <c r="BL507" s="12"/>
      <c r="BM507" s="12"/>
      <c r="BN507" s="12"/>
      <c r="BO507" s="12"/>
      <c r="BP507" s="12"/>
      <c r="BQ507" s="12"/>
      <c r="BR507" s="12"/>
      <c r="BS507" s="12"/>
      <c r="BT507" s="12"/>
      <c r="BU507" s="12"/>
      <c r="BV507" s="12"/>
      <c r="BW507" s="12"/>
      <c r="BX507" s="12"/>
      <c r="BY507" s="12"/>
      <c r="BZ507" s="12"/>
      <c r="CA507" s="12"/>
      <c r="CB507" s="12"/>
      <c r="CC507" s="12"/>
    </row>
    <row r="508" spans="1:81" ht="15.75" x14ac:dyDescent="0.25">
      <c r="A508" s="20"/>
      <c r="B508" s="29"/>
      <c r="C508" s="29"/>
      <c r="D508" s="29"/>
      <c r="E508" s="29"/>
      <c r="F508" s="26"/>
      <c r="G508" s="13"/>
      <c r="H508" s="20"/>
      <c r="I508" s="22"/>
      <c r="J508" s="22"/>
      <c r="K508" s="22"/>
      <c r="L508" s="22"/>
      <c r="M508" s="24"/>
      <c r="N508" s="22"/>
      <c r="O508" s="20"/>
      <c r="P508" s="12"/>
      <c r="Q508" s="12"/>
      <c r="R508" s="12"/>
      <c r="S508" s="12"/>
      <c r="T508" s="12"/>
      <c r="U508" s="12"/>
      <c r="V508" s="12"/>
      <c r="W508" s="12"/>
      <c r="X508" s="12"/>
      <c r="Y508" s="12"/>
      <c r="Z508" s="12"/>
      <c r="AA508" s="12"/>
      <c r="AB508" s="12"/>
      <c r="AC508" s="12"/>
      <c r="AD508" s="12"/>
      <c r="AE508" s="12"/>
      <c r="AF508" s="12"/>
      <c r="AG508" s="12"/>
      <c r="AH508" s="12"/>
      <c r="AI508" s="12"/>
      <c r="AJ508" s="12"/>
      <c r="AK508" s="12"/>
      <c r="AL508" s="12"/>
      <c r="AM508" s="12"/>
      <c r="AN508" s="12"/>
      <c r="AO508" s="12"/>
      <c r="AP508" s="12"/>
      <c r="AQ508" s="12"/>
      <c r="AR508" s="12"/>
      <c r="AS508" s="12"/>
      <c r="AT508" s="12"/>
      <c r="AU508" s="12"/>
      <c r="AV508" s="12"/>
      <c r="AW508" s="12"/>
      <c r="AX508" s="12"/>
      <c r="AY508" s="12"/>
      <c r="AZ508" s="12"/>
      <c r="BA508" s="12"/>
      <c r="BB508" s="12"/>
      <c r="BC508" s="12"/>
      <c r="BD508" s="12"/>
      <c r="BE508" s="12"/>
      <c r="BF508" s="12"/>
      <c r="BG508" s="12"/>
      <c r="BH508" s="12"/>
      <c r="BI508" s="12"/>
      <c r="BJ508" s="12"/>
      <c r="BK508" s="12"/>
      <c r="BL508" s="12"/>
      <c r="BM508" s="12"/>
      <c r="BN508" s="12"/>
      <c r="BO508" s="12"/>
      <c r="BP508" s="12"/>
      <c r="BQ508" s="12"/>
      <c r="BR508" s="12"/>
      <c r="BS508" s="12"/>
      <c r="BT508" s="12"/>
      <c r="BU508" s="12"/>
      <c r="BV508" s="12"/>
      <c r="BW508" s="12"/>
      <c r="BX508" s="12"/>
      <c r="BY508" s="12"/>
      <c r="BZ508" s="12"/>
      <c r="CA508" s="12"/>
      <c r="CB508" s="12"/>
      <c r="CC508" s="12"/>
    </row>
    <row r="509" spans="1:81" ht="15.75" x14ac:dyDescent="0.25">
      <c r="A509" s="20"/>
      <c r="B509" s="29"/>
      <c r="C509" s="29"/>
      <c r="D509" s="29"/>
      <c r="E509" s="29"/>
      <c r="F509" s="26"/>
      <c r="G509" s="13"/>
      <c r="H509" s="20"/>
      <c r="I509" s="22"/>
      <c r="J509" s="22"/>
      <c r="K509" s="22"/>
      <c r="L509" s="22"/>
      <c r="M509" s="24"/>
      <c r="N509" s="22"/>
      <c r="O509" s="20"/>
      <c r="P509" s="12"/>
      <c r="Q509" s="12"/>
      <c r="R509" s="12"/>
      <c r="S509" s="12"/>
      <c r="T509" s="12"/>
      <c r="U509" s="12"/>
      <c r="V509" s="12"/>
      <c r="W509" s="12"/>
      <c r="X509" s="12"/>
      <c r="Y509" s="12"/>
      <c r="Z509" s="12"/>
      <c r="AA509" s="12"/>
      <c r="AB509" s="12"/>
      <c r="AC509" s="12"/>
      <c r="AD509" s="12"/>
      <c r="AE509" s="12"/>
      <c r="AF509" s="12"/>
      <c r="AG509" s="12"/>
      <c r="AH509" s="12"/>
      <c r="AI509" s="12"/>
      <c r="AJ509" s="12"/>
      <c r="AK509" s="12"/>
      <c r="AL509" s="12"/>
      <c r="AM509" s="12"/>
      <c r="AN509" s="12"/>
      <c r="AO509" s="12"/>
      <c r="AP509" s="12"/>
      <c r="AQ509" s="12"/>
      <c r="AR509" s="12"/>
      <c r="AS509" s="12"/>
      <c r="AT509" s="12"/>
      <c r="AU509" s="12"/>
      <c r="AV509" s="12"/>
      <c r="AW509" s="12"/>
      <c r="AX509" s="12"/>
      <c r="AY509" s="12"/>
      <c r="AZ509" s="12"/>
      <c r="BA509" s="12"/>
      <c r="BB509" s="12"/>
      <c r="BC509" s="12"/>
      <c r="BD509" s="12"/>
      <c r="BE509" s="12"/>
      <c r="BF509" s="12"/>
      <c r="BG509" s="12"/>
      <c r="BH509" s="12"/>
      <c r="BI509" s="12"/>
      <c r="BJ509" s="12"/>
      <c r="BK509" s="12"/>
      <c r="BL509" s="12"/>
      <c r="BM509" s="12"/>
      <c r="BN509" s="12"/>
      <c r="BO509" s="12"/>
      <c r="BP509" s="12"/>
      <c r="BQ509" s="12"/>
      <c r="BR509" s="12"/>
      <c r="BS509" s="12"/>
      <c r="BT509" s="12"/>
      <c r="BU509" s="12"/>
      <c r="BV509" s="12"/>
      <c r="BW509" s="12"/>
      <c r="BX509" s="12"/>
      <c r="BY509" s="12"/>
      <c r="BZ509" s="12"/>
      <c r="CA509" s="12"/>
      <c r="CB509" s="12"/>
      <c r="CC509" s="12"/>
    </row>
    <row r="510" spans="1:81" ht="15.75" x14ac:dyDescent="0.25">
      <c r="A510" s="20"/>
      <c r="B510" s="29"/>
      <c r="C510" s="29"/>
      <c r="D510" s="29"/>
      <c r="E510" s="29"/>
      <c r="F510" s="26"/>
      <c r="G510" s="13"/>
      <c r="H510" s="20"/>
      <c r="I510" s="22"/>
      <c r="J510" s="22"/>
      <c r="K510" s="22"/>
      <c r="L510" s="22"/>
      <c r="M510" s="24"/>
      <c r="N510" s="22"/>
      <c r="O510" s="20"/>
      <c r="P510" s="12"/>
      <c r="Q510" s="12"/>
      <c r="R510" s="12"/>
      <c r="S510" s="12"/>
      <c r="T510" s="12"/>
      <c r="U510" s="12"/>
      <c r="V510" s="12"/>
      <c r="W510" s="12"/>
      <c r="X510" s="12"/>
      <c r="Y510" s="12"/>
      <c r="Z510" s="12"/>
      <c r="AA510" s="12"/>
      <c r="AB510" s="12"/>
      <c r="AC510" s="12"/>
      <c r="AD510" s="12"/>
      <c r="AE510" s="12"/>
      <c r="AF510" s="12"/>
      <c r="AG510" s="12"/>
      <c r="AH510" s="12"/>
      <c r="AI510" s="12"/>
      <c r="AJ510" s="12"/>
      <c r="AK510" s="12"/>
      <c r="AL510" s="12"/>
      <c r="AM510" s="12"/>
      <c r="AN510" s="12"/>
      <c r="AO510" s="12"/>
      <c r="AP510" s="12"/>
      <c r="AQ510" s="12"/>
      <c r="AR510" s="12"/>
      <c r="AS510" s="12"/>
      <c r="AT510" s="12"/>
      <c r="AU510" s="12"/>
      <c r="AV510" s="12"/>
      <c r="AW510" s="12"/>
      <c r="AX510" s="12"/>
      <c r="AY510" s="12"/>
      <c r="AZ510" s="12"/>
      <c r="BA510" s="12"/>
      <c r="BB510" s="12"/>
      <c r="BC510" s="12"/>
      <c r="BD510" s="12"/>
      <c r="BE510" s="12"/>
      <c r="BF510" s="12"/>
      <c r="BG510" s="12"/>
      <c r="BH510" s="12"/>
      <c r="BI510" s="12"/>
      <c r="BJ510" s="12"/>
      <c r="BK510" s="12"/>
      <c r="BL510" s="12"/>
      <c r="BM510" s="12"/>
      <c r="BN510" s="12"/>
      <c r="BO510" s="12"/>
      <c r="BP510" s="12"/>
      <c r="BQ510" s="12"/>
      <c r="BR510" s="12"/>
      <c r="BS510" s="12"/>
      <c r="BT510" s="12"/>
      <c r="BU510" s="12"/>
      <c r="BV510" s="12"/>
      <c r="BW510" s="12"/>
      <c r="BX510" s="12"/>
      <c r="BY510" s="12"/>
      <c r="BZ510" s="12"/>
      <c r="CA510" s="12"/>
      <c r="CB510" s="12"/>
      <c r="CC510" s="12"/>
    </row>
    <row r="511" spans="1:81" ht="15.75" x14ac:dyDescent="0.25">
      <c r="A511" s="20"/>
      <c r="B511" s="29"/>
      <c r="C511" s="29"/>
      <c r="D511" s="29"/>
      <c r="E511" s="29"/>
      <c r="F511" s="26"/>
      <c r="G511" s="13"/>
      <c r="H511" s="20"/>
      <c r="I511" s="22"/>
      <c r="J511" s="22"/>
      <c r="K511" s="22"/>
      <c r="L511" s="22"/>
      <c r="M511" s="24"/>
      <c r="N511" s="22"/>
      <c r="O511" s="20"/>
      <c r="P511" s="12"/>
      <c r="Q511" s="12"/>
      <c r="R511" s="12"/>
      <c r="S511" s="12"/>
      <c r="T511" s="12"/>
      <c r="U511" s="12"/>
      <c r="V511" s="12"/>
      <c r="W511" s="12"/>
      <c r="X511" s="12"/>
      <c r="Y511" s="12"/>
      <c r="Z511" s="12"/>
      <c r="AA511" s="12"/>
      <c r="AB511" s="12"/>
      <c r="AC511" s="12"/>
      <c r="AD511" s="12"/>
      <c r="AE511" s="12"/>
      <c r="AF511" s="12"/>
      <c r="AG511" s="12"/>
      <c r="AH511" s="12"/>
      <c r="AI511" s="12"/>
      <c r="AJ511" s="12"/>
      <c r="AK511" s="12"/>
      <c r="AL511" s="12"/>
      <c r="AM511" s="12"/>
      <c r="AN511" s="12"/>
      <c r="AO511" s="12"/>
      <c r="AP511" s="12"/>
      <c r="AQ511" s="12"/>
      <c r="AR511" s="12"/>
      <c r="AS511" s="12"/>
      <c r="AT511" s="12"/>
      <c r="AU511" s="12"/>
      <c r="AV511" s="12"/>
      <c r="AW511" s="12"/>
      <c r="AX511" s="12"/>
      <c r="AY511" s="12"/>
      <c r="AZ511" s="12"/>
      <c r="BA511" s="12"/>
      <c r="BB511" s="12"/>
      <c r="BC511" s="12"/>
      <c r="BD511" s="12"/>
      <c r="BE511" s="12"/>
      <c r="BF511" s="12"/>
      <c r="BG511" s="12"/>
      <c r="BH511" s="12"/>
      <c r="BI511" s="12"/>
      <c r="BJ511" s="12"/>
      <c r="BK511" s="12"/>
      <c r="BL511" s="12"/>
      <c r="BM511" s="12"/>
      <c r="BN511" s="12"/>
      <c r="BO511" s="12"/>
      <c r="BP511" s="12"/>
      <c r="BQ511" s="12"/>
      <c r="BR511" s="12"/>
      <c r="BS511" s="12"/>
      <c r="BT511" s="12"/>
      <c r="BU511" s="12"/>
      <c r="BV511" s="12"/>
      <c r="BW511" s="12"/>
      <c r="BX511" s="12"/>
      <c r="BY511" s="12"/>
      <c r="BZ511" s="12"/>
      <c r="CA511" s="12"/>
      <c r="CB511" s="12"/>
      <c r="CC511" s="12"/>
    </row>
    <row r="512" spans="1:81" ht="15.75" x14ac:dyDescent="0.25">
      <c r="A512" s="20"/>
      <c r="B512" s="29"/>
      <c r="C512" s="29"/>
      <c r="D512" s="29"/>
      <c r="E512" s="29"/>
      <c r="F512" s="26"/>
      <c r="G512" s="13"/>
      <c r="H512" s="20"/>
      <c r="I512" s="22"/>
      <c r="J512" s="22"/>
      <c r="K512" s="22"/>
      <c r="L512" s="22"/>
      <c r="M512" s="24"/>
      <c r="N512" s="22"/>
      <c r="O512" s="20"/>
      <c r="P512" s="12"/>
      <c r="Q512" s="12"/>
      <c r="R512" s="12"/>
      <c r="S512" s="12"/>
      <c r="T512" s="12"/>
      <c r="U512" s="12"/>
      <c r="V512" s="12"/>
      <c r="W512" s="12"/>
      <c r="X512" s="12"/>
      <c r="Y512" s="12"/>
      <c r="Z512" s="12"/>
      <c r="AA512" s="12"/>
      <c r="AB512" s="12"/>
      <c r="AC512" s="12"/>
      <c r="AD512" s="12"/>
      <c r="AE512" s="12"/>
      <c r="AF512" s="12"/>
      <c r="AG512" s="12"/>
      <c r="AH512" s="12"/>
      <c r="AI512" s="12"/>
      <c r="AJ512" s="12"/>
      <c r="AK512" s="12"/>
      <c r="AL512" s="12"/>
      <c r="AM512" s="12"/>
      <c r="AN512" s="12"/>
      <c r="AO512" s="12"/>
      <c r="AP512" s="12"/>
      <c r="AQ512" s="12"/>
      <c r="AR512" s="12"/>
      <c r="AS512" s="12"/>
      <c r="AT512" s="12"/>
      <c r="AU512" s="12"/>
      <c r="AV512" s="12"/>
      <c r="AW512" s="12"/>
      <c r="AX512" s="12"/>
      <c r="AY512" s="12"/>
      <c r="AZ512" s="12"/>
      <c r="BA512" s="12"/>
      <c r="BB512" s="12"/>
      <c r="BC512" s="12"/>
      <c r="BD512" s="12"/>
      <c r="BE512" s="12"/>
      <c r="BF512" s="12"/>
      <c r="BG512" s="12"/>
      <c r="BH512" s="12"/>
      <c r="BI512" s="12"/>
      <c r="BJ512" s="12"/>
      <c r="BK512" s="12"/>
      <c r="BL512" s="12"/>
      <c r="BM512" s="12"/>
      <c r="BN512" s="12"/>
      <c r="BO512" s="12"/>
      <c r="BP512" s="12"/>
      <c r="BQ512" s="12"/>
      <c r="BR512" s="12"/>
      <c r="BS512" s="12"/>
      <c r="BT512" s="12"/>
      <c r="BU512" s="12"/>
      <c r="BV512" s="12"/>
      <c r="BW512" s="12"/>
      <c r="BX512" s="12"/>
      <c r="BY512" s="12"/>
      <c r="BZ512" s="12"/>
      <c r="CA512" s="12"/>
      <c r="CB512" s="12"/>
      <c r="CC512" s="12"/>
    </row>
    <row r="513" spans="1:81" ht="15.75" x14ac:dyDescent="0.25">
      <c r="A513" s="20"/>
      <c r="B513" s="29"/>
      <c r="C513" s="29"/>
      <c r="D513" s="29"/>
      <c r="E513" s="29"/>
      <c r="F513" s="26"/>
      <c r="G513" s="13"/>
      <c r="H513" s="20"/>
      <c r="I513" s="22"/>
      <c r="J513" s="22"/>
      <c r="K513" s="22"/>
      <c r="L513" s="22"/>
      <c r="M513" s="24"/>
      <c r="N513" s="22"/>
      <c r="O513" s="20"/>
      <c r="P513" s="12"/>
      <c r="Q513" s="12"/>
      <c r="R513" s="12"/>
      <c r="S513" s="12"/>
      <c r="T513" s="12"/>
      <c r="U513" s="12"/>
      <c r="V513" s="12"/>
      <c r="W513" s="12"/>
      <c r="X513" s="12"/>
      <c r="Y513" s="12"/>
      <c r="Z513" s="12"/>
      <c r="AA513" s="12"/>
      <c r="AB513" s="12"/>
      <c r="AC513" s="12"/>
      <c r="AD513" s="12"/>
      <c r="AE513" s="12"/>
      <c r="AF513" s="12"/>
      <c r="AG513" s="12"/>
      <c r="AH513" s="12"/>
      <c r="AI513" s="12"/>
      <c r="AJ513" s="12"/>
      <c r="AK513" s="12"/>
      <c r="AL513" s="12"/>
      <c r="AM513" s="12"/>
      <c r="AN513" s="12"/>
      <c r="AO513" s="12"/>
      <c r="AP513" s="12"/>
      <c r="AQ513" s="12"/>
      <c r="AR513" s="12"/>
      <c r="AS513" s="12"/>
      <c r="AT513" s="12"/>
      <c r="AU513" s="12"/>
      <c r="AV513" s="12"/>
      <c r="AW513" s="12"/>
      <c r="AX513" s="12"/>
      <c r="AY513" s="12"/>
      <c r="AZ513" s="12"/>
      <c r="BA513" s="12"/>
      <c r="BB513" s="12"/>
      <c r="BC513" s="12"/>
      <c r="BD513" s="12"/>
      <c r="BE513" s="12"/>
      <c r="BF513" s="12"/>
      <c r="BG513" s="12"/>
      <c r="BH513" s="12"/>
      <c r="BI513" s="12"/>
      <c r="BJ513" s="12"/>
      <c r="BK513" s="12"/>
      <c r="BL513" s="12"/>
      <c r="BM513" s="12"/>
      <c r="BN513" s="12"/>
      <c r="BO513" s="12"/>
      <c r="BP513" s="12"/>
      <c r="BQ513" s="12"/>
      <c r="BR513" s="12"/>
      <c r="BS513" s="12"/>
      <c r="BT513" s="12"/>
      <c r="BU513" s="12"/>
      <c r="BV513" s="12"/>
      <c r="BW513" s="12"/>
      <c r="BX513" s="12"/>
      <c r="BY513" s="12"/>
      <c r="BZ513" s="12"/>
      <c r="CA513" s="12"/>
      <c r="CB513" s="12"/>
      <c r="CC513" s="12"/>
    </row>
    <row r="514" spans="1:81" ht="15.75" x14ac:dyDescent="0.25">
      <c r="A514" s="20"/>
      <c r="B514" s="29"/>
      <c r="C514" s="29"/>
      <c r="D514" s="29"/>
      <c r="E514" s="29"/>
      <c r="F514" s="26"/>
      <c r="G514" s="13"/>
      <c r="H514" s="20"/>
      <c r="I514" s="22"/>
      <c r="J514" s="22"/>
      <c r="K514" s="22"/>
      <c r="L514" s="22"/>
      <c r="M514" s="24"/>
      <c r="N514" s="22"/>
      <c r="O514" s="20"/>
      <c r="P514" s="12"/>
      <c r="Q514" s="12"/>
      <c r="R514" s="12"/>
      <c r="S514" s="12"/>
      <c r="T514" s="12"/>
      <c r="U514" s="12"/>
      <c r="V514" s="12"/>
      <c r="W514" s="12"/>
      <c r="X514" s="12"/>
      <c r="Y514" s="12"/>
      <c r="Z514" s="12"/>
      <c r="AA514" s="12"/>
      <c r="AB514" s="12"/>
      <c r="AC514" s="12"/>
      <c r="AD514" s="12"/>
      <c r="AE514" s="12"/>
      <c r="AF514" s="12"/>
      <c r="AG514" s="12"/>
      <c r="AH514" s="12"/>
      <c r="AI514" s="12"/>
      <c r="AJ514" s="12"/>
      <c r="AK514" s="12"/>
      <c r="AL514" s="12"/>
      <c r="AM514" s="12"/>
      <c r="AN514" s="12"/>
      <c r="AO514" s="12"/>
      <c r="AP514" s="12"/>
      <c r="AQ514" s="12"/>
      <c r="AR514" s="12"/>
      <c r="AS514" s="12"/>
      <c r="AT514" s="12"/>
      <c r="AU514" s="12"/>
      <c r="AV514" s="12"/>
      <c r="AW514" s="12"/>
      <c r="AX514" s="12"/>
      <c r="AY514" s="12"/>
      <c r="AZ514" s="12"/>
      <c r="BA514" s="12"/>
      <c r="BB514" s="12"/>
      <c r="BC514" s="12"/>
      <c r="BD514" s="12"/>
      <c r="BE514" s="12"/>
      <c r="BF514" s="12"/>
      <c r="BG514" s="12"/>
      <c r="BH514" s="12"/>
      <c r="BI514" s="12"/>
      <c r="BJ514" s="12"/>
      <c r="BK514" s="12"/>
      <c r="BL514" s="12"/>
      <c r="BM514" s="12"/>
      <c r="BN514" s="12"/>
      <c r="BO514" s="12"/>
      <c r="BP514" s="12"/>
      <c r="BQ514" s="12"/>
      <c r="BR514" s="12"/>
      <c r="BS514" s="12"/>
      <c r="BT514" s="12"/>
      <c r="BU514" s="12"/>
      <c r="BV514" s="12"/>
      <c r="BW514" s="12"/>
      <c r="BX514" s="12"/>
      <c r="BY514" s="12"/>
      <c r="BZ514" s="12"/>
      <c r="CA514" s="12"/>
      <c r="CB514" s="12"/>
      <c r="CC514" s="12"/>
    </row>
    <row r="515" spans="1:81" ht="15.75" x14ac:dyDescent="0.25">
      <c r="A515" s="20"/>
      <c r="B515" s="29"/>
      <c r="C515" s="29"/>
      <c r="D515" s="29"/>
      <c r="E515" s="29"/>
      <c r="F515" s="26"/>
      <c r="G515" s="13"/>
      <c r="H515" s="20"/>
      <c r="I515" s="22"/>
      <c r="J515" s="22"/>
      <c r="K515" s="22"/>
      <c r="L515" s="22"/>
      <c r="M515" s="24"/>
      <c r="N515" s="22"/>
      <c r="O515" s="20"/>
      <c r="P515" s="12"/>
      <c r="Q515" s="12"/>
      <c r="R515" s="12"/>
      <c r="S515" s="12"/>
      <c r="T515" s="12"/>
      <c r="U515" s="12"/>
      <c r="V515" s="12"/>
      <c r="W515" s="12"/>
      <c r="X515" s="12"/>
      <c r="Y515" s="12"/>
      <c r="Z515" s="12"/>
      <c r="AA515" s="12"/>
      <c r="AB515" s="12"/>
      <c r="AC515" s="12"/>
      <c r="AD515" s="12"/>
      <c r="AE515" s="12"/>
      <c r="AF515" s="12"/>
      <c r="AG515" s="12"/>
      <c r="AH515" s="12"/>
      <c r="AI515" s="12"/>
      <c r="AJ515" s="12"/>
      <c r="AK515" s="12"/>
      <c r="AL515" s="12"/>
      <c r="AM515" s="12"/>
      <c r="AN515" s="12"/>
      <c r="AO515" s="12"/>
      <c r="AP515" s="12"/>
      <c r="AQ515" s="12"/>
      <c r="AR515" s="12"/>
      <c r="AS515" s="12"/>
      <c r="AT515" s="12"/>
      <c r="AU515" s="12"/>
      <c r="AV515" s="12"/>
      <c r="AW515" s="12"/>
      <c r="AX515" s="12"/>
      <c r="AY515" s="12"/>
      <c r="AZ515" s="12"/>
      <c r="BA515" s="12"/>
      <c r="BB515" s="12"/>
      <c r="BC515" s="12"/>
      <c r="BD515" s="12"/>
      <c r="BE515" s="12"/>
      <c r="BF515" s="12"/>
      <c r="BG515" s="12"/>
      <c r="BH515" s="12"/>
      <c r="BI515" s="12"/>
      <c r="BJ515" s="12"/>
      <c r="BK515" s="12"/>
      <c r="BL515" s="12"/>
      <c r="BM515" s="12"/>
      <c r="BN515" s="12"/>
      <c r="BO515" s="12"/>
      <c r="BP515" s="12"/>
      <c r="BQ515" s="12"/>
      <c r="BR515" s="12"/>
      <c r="BS515" s="12"/>
      <c r="BT515" s="12"/>
      <c r="BU515" s="12"/>
      <c r="BV515" s="12"/>
      <c r="BW515" s="12"/>
      <c r="BX515" s="12"/>
      <c r="BY515" s="12"/>
      <c r="BZ515" s="12"/>
      <c r="CA515" s="12"/>
      <c r="CB515" s="12"/>
      <c r="CC515" s="12"/>
    </row>
    <row r="516" spans="1:81" ht="15.75" x14ac:dyDescent="0.25">
      <c r="A516" s="20"/>
      <c r="B516" s="29"/>
      <c r="C516" s="29"/>
      <c r="D516" s="29"/>
      <c r="E516" s="29"/>
      <c r="F516" s="26"/>
      <c r="G516" s="13"/>
      <c r="H516" s="20"/>
      <c r="I516" s="22"/>
      <c r="J516" s="22"/>
      <c r="K516" s="22"/>
      <c r="L516" s="22"/>
      <c r="M516" s="24"/>
      <c r="N516" s="22"/>
      <c r="O516" s="20"/>
      <c r="P516" s="12"/>
      <c r="Q516" s="12"/>
      <c r="R516" s="12"/>
      <c r="S516" s="12"/>
      <c r="T516" s="12"/>
      <c r="U516" s="12"/>
      <c r="V516" s="12"/>
      <c r="W516" s="12"/>
      <c r="X516" s="12"/>
      <c r="Y516" s="12"/>
      <c r="Z516" s="12"/>
      <c r="AA516" s="12"/>
      <c r="AB516" s="12"/>
      <c r="AC516" s="12"/>
      <c r="AD516" s="12"/>
      <c r="AE516" s="12"/>
      <c r="AF516" s="12"/>
      <c r="AG516" s="12"/>
      <c r="AH516" s="12"/>
      <c r="AI516" s="12"/>
      <c r="AJ516" s="12"/>
      <c r="AK516" s="12"/>
      <c r="AL516" s="12"/>
      <c r="AM516" s="12"/>
      <c r="AN516" s="12"/>
      <c r="AO516" s="12"/>
      <c r="AP516" s="12"/>
      <c r="AQ516" s="12"/>
      <c r="AR516" s="12"/>
      <c r="AS516" s="12"/>
      <c r="AT516" s="12"/>
      <c r="AU516" s="12"/>
      <c r="AV516" s="12"/>
      <c r="AW516" s="12"/>
      <c r="AX516" s="12"/>
      <c r="AY516" s="12"/>
      <c r="AZ516" s="12"/>
      <c r="BA516" s="12"/>
      <c r="BB516" s="12"/>
      <c r="BC516" s="12"/>
      <c r="BD516" s="12"/>
      <c r="BE516" s="12"/>
      <c r="BF516" s="12"/>
      <c r="BG516" s="12"/>
      <c r="BH516" s="12"/>
      <c r="BI516" s="12"/>
      <c r="BJ516" s="12"/>
      <c r="BK516" s="12"/>
      <c r="BL516" s="12"/>
      <c r="BM516" s="12"/>
      <c r="BN516" s="12"/>
      <c r="BO516" s="12"/>
      <c r="BP516" s="12"/>
      <c r="BQ516" s="12"/>
      <c r="BR516" s="12"/>
      <c r="BS516" s="12"/>
      <c r="BT516" s="12"/>
      <c r="BU516" s="12"/>
      <c r="BV516" s="12"/>
      <c r="BW516" s="12"/>
      <c r="BX516" s="12"/>
      <c r="BY516" s="12"/>
      <c r="BZ516" s="12"/>
      <c r="CA516" s="12"/>
      <c r="CB516" s="12"/>
      <c r="CC516" s="12"/>
    </row>
    <row r="517" spans="1:81" ht="15.75" x14ac:dyDescent="0.25">
      <c r="A517" s="20"/>
      <c r="B517" s="29"/>
      <c r="C517" s="29"/>
      <c r="D517" s="29"/>
      <c r="E517" s="29"/>
      <c r="F517" s="26"/>
      <c r="G517" s="13"/>
      <c r="H517" s="20"/>
      <c r="I517" s="22"/>
      <c r="J517" s="22"/>
      <c r="K517" s="22"/>
      <c r="L517" s="22"/>
      <c r="M517" s="24"/>
      <c r="N517" s="22"/>
      <c r="O517" s="20"/>
      <c r="P517" s="12"/>
      <c r="Q517" s="12"/>
      <c r="R517" s="12"/>
      <c r="S517" s="12"/>
      <c r="T517" s="12"/>
      <c r="U517" s="12"/>
      <c r="V517" s="12"/>
      <c r="W517" s="12"/>
      <c r="X517" s="12"/>
      <c r="Y517" s="12"/>
      <c r="Z517" s="12"/>
      <c r="AA517" s="12"/>
      <c r="AB517" s="12"/>
      <c r="AC517" s="12"/>
      <c r="AD517" s="12"/>
      <c r="AE517" s="12"/>
      <c r="AF517" s="12"/>
      <c r="AG517" s="12"/>
      <c r="AH517" s="12"/>
      <c r="AI517" s="12"/>
      <c r="AJ517" s="12"/>
      <c r="AK517" s="12"/>
      <c r="AL517" s="12"/>
      <c r="AM517" s="12"/>
      <c r="AN517" s="12"/>
      <c r="AO517" s="12"/>
      <c r="AP517" s="12"/>
      <c r="AQ517" s="12"/>
      <c r="AR517" s="12"/>
      <c r="AS517" s="12"/>
      <c r="AT517" s="12"/>
      <c r="AU517" s="12"/>
      <c r="AV517" s="12"/>
      <c r="AW517" s="12"/>
      <c r="AX517" s="12"/>
      <c r="AY517" s="12"/>
      <c r="AZ517" s="12"/>
      <c r="BA517" s="12"/>
      <c r="BB517" s="12"/>
      <c r="BC517" s="12"/>
      <c r="BD517" s="12"/>
      <c r="BE517" s="12"/>
      <c r="BF517" s="12"/>
      <c r="BG517" s="12"/>
      <c r="BH517" s="12"/>
      <c r="BI517" s="12"/>
      <c r="BJ517" s="12"/>
      <c r="BK517" s="12"/>
      <c r="BL517" s="12"/>
      <c r="BM517" s="12"/>
      <c r="BN517" s="12"/>
      <c r="BO517" s="12"/>
      <c r="BP517" s="12"/>
      <c r="BQ517" s="12"/>
      <c r="BR517" s="12"/>
      <c r="BS517" s="12"/>
      <c r="BT517" s="12"/>
      <c r="BU517" s="12"/>
      <c r="BV517" s="12"/>
      <c r="BW517" s="12"/>
      <c r="BX517" s="12"/>
      <c r="BY517" s="12"/>
      <c r="BZ517" s="12"/>
      <c r="CA517" s="12"/>
      <c r="CB517" s="12"/>
      <c r="CC517" s="12"/>
    </row>
    <row r="518" spans="1:81" ht="15.75" x14ac:dyDescent="0.25">
      <c r="A518" s="20"/>
      <c r="B518" s="29"/>
      <c r="C518" s="29"/>
      <c r="D518" s="29"/>
      <c r="E518" s="29"/>
      <c r="F518" s="26"/>
      <c r="G518" s="13"/>
      <c r="H518" s="20"/>
      <c r="I518" s="22"/>
      <c r="J518" s="22"/>
      <c r="K518" s="22"/>
      <c r="L518" s="22"/>
      <c r="M518" s="24"/>
      <c r="N518" s="22"/>
      <c r="O518" s="20"/>
      <c r="P518" s="12"/>
      <c r="Q518" s="12"/>
      <c r="R518" s="12"/>
      <c r="S518" s="12"/>
      <c r="T518" s="12"/>
      <c r="U518" s="12"/>
      <c r="V518" s="12"/>
      <c r="W518" s="12"/>
      <c r="X518" s="12"/>
      <c r="Y518" s="12"/>
      <c r="Z518" s="12"/>
      <c r="AA518" s="12"/>
      <c r="AB518" s="12"/>
      <c r="AC518" s="12"/>
      <c r="AD518" s="12"/>
      <c r="AE518" s="12"/>
      <c r="AF518" s="12"/>
      <c r="AG518" s="12"/>
      <c r="AH518" s="12"/>
      <c r="AI518" s="12"/>
      <c r="AJ518" s="12"/>
      <c r="AK518" s="12"/>
      <c r="AL518" s="12"/>
      <c r="AM518" s="12"/>
      <c r="AN518" s="12"/>
      <c r="AO518" s="12"/>
      <c r="AP518" s="12"/>
      <c r="AQ518" s="12"/>
      <c r="AR518" s="12"/>
      <c r="AS518" s="12"/>
      <c r="AT518" s="12"/>
      <c r="AU518" s="12"/>
      <c r="AV518" s="12"/>
      <c r="AW518" s="12"/>
      <c r="AX518" s="12"/>
      <c r="AY518" s="12"/>
      <c r="AZ518" s="12"/>
      <c r="BA518" s="12"/>
      <c r="BB518" s="12"/>
      <c r="BC518" s="12"/>
      <c r="BD518" s="12"/>
      <c r="BE518" s="12"/>
      <c r="BF518" s="12"/>
      <c r="BG518" s="12"/>
      <c r="BH518" s="12"/>
      <c r="BI518" s="12"/>
      <c r="BJ518" s="12"/>
      <c r="BK518" s="12"/>
      <c r="BL518" s="12"/>
      <c r="BM518" s="12"/>
      <c r="BN518" s="12"/>
      <c r="BO518" s="12"/>
      <c r="BP518" s="12"/>
      <c r="BQ518" s="12"/>
      <c r="BR518" s="12"/>
      <c r="BS518" s="12"/>
      <c r="BT518" s="12"/>
      <c r="BU518" s="12"/>
      <c r="BV518" s="12"/>
      <c r="BW518" s="12"/>
      <c r="BX518" s="12"/>
      <c r="BY518" s="12"/>
      <c r="BZ518" s="12"/>
      <c r="CA518" s="12"/>
      <c r="CB518" s="12"/>
      <c r="CC518" s="12"/>
    </row>
    <row r="519" spans="1:81" ht="15.75" x14ac:dyDescent="0.25">
      <c r="A519" s="20"/>
      <c r="B519" s="29"/>
      <c r="C519" s="29"/>
      <c r="D519" s="29"/>
      <c r="E519" s="29"/>
      <c r="F519" s="26"/>
      <c r="G519" s="13"/>
      <c r="H519" s="20"/>
      <c r="I519" s="22"/>
      <c r="J519" s="22"/>
      <c r="K519" s="22"/>
      <c r="L519" s="22"/>
      <c r="M519" s="24"/>
      <c r="N519" s="22"/>
      <c r="O519" s="20"/>
      <c r="P519" s="12"/>
      <c r="Q519" s="12"/>
      <c r="R519" s="12"/>
      <c r="S519" s="12"/>
      <c r="T519" s="12"/>
      <c r="U519" s="12"/>
      <c r="V519" s="12"/>
      <c r="W519" s="12"/>
      <c r="X519" s="12"/>
      <c r="Y519" s="12"/>
      <c r="Z519" s="12"/>
      <c r="AA519" s="12"/>
      <c r="AB519" s="12"/>
      <c r="AC519" s="12"/>
      <c r="AD519" s="12"/>
      <c r="AE519" s="12"/>
      <c r="AF519" s="12"/>
      <c r="AG519" s="12"/>
      <c r="AH519" s="12"/>
      <c r="AI519" s="12"/>
      <c r="AJ519" s="12"/>
      <c r="AK519" s="12"/>
      <c r="AL519" s="12"/>
      <c r="AM519" s="12"/>
      <c r="AN519" s="12"/>
      <c r="AO519" s="12"/>
      <c r="AP519" s="12"/>
      <c r="AQ519" s="12"/>
      <c r="AR519" s="12"/>
      <c r="AS519" s="12"/>
      <c r="AT519" s="12"/>
      <c r="AU519" s="12"/>
      <c r="AV519" s="12"/>
      <c r="AW519" s="12"/>
      <c r="AX519" s="12"/>
      <c r="AY519" s="12"/>
      <c r="AZ519" s="12"/>
      <c r="BA519" s="12"/>
      <c r="BB519" s="12"/>
      <c r="BC519" s="12"/>
      <c r="BD519" s="12"/>
      <c r="BE519" s="12"/>
      <c r="BF519" s="12"/>
      <c r="BG519" s="12"/>
      <c r="BH519" s="12"/>
      <c r="BI519" s="12"/>
      <c r="BJ519" s="12"/>
      <c r="BK519" s="12"/>
      <c r="BL519" s="12"/>
      <c r="BM519" s="12"/>
      <c r="BN519" s="12"/>
      <c r="BO519" s="12"/>
      <c r="BP519" s="12"/>
      <c r="BQ519" s="12"/>
      <c r="BR519" s="12"/>
      <c r="BS519" s="12"/>
      <c r="BT519" s="12"/>
      <c r="BU519" s="12"/>
      <c r="BV519" s="12"/>
      <c r="BW519" s="12"/>
      <c r="BX519" s="12"/>
      <c r="BY519" s="12"/>
      <c r="BZ519" s="12"/>
      <c r="CA519" s="12"/>
      <c r="CB519" s="12"/>
      <c r="CC519" s="12"/>
    </row>
    <row r="520" spans="1:81" ht="15.75" x14ac:dyDescent="0.25">
      <c r="A520" s="20"/>
      <c r="B520" s="29"/>
      <c r="C520" s="29"/>
      <c r="D520" s="29"/>
      <c r="E520" s="29"/>
      <c r="F520" s="26"/>
      <c r="G520" s="13"/>
      <c r="H520" s="20"/>
      <c r="I520" s="22"/>
      <c r="J520" s="22"/>
      <c r="K520" s="22"/>
      <c r="L520" s="22"/>
      <c r="M520" s="24"/>
      <c r="N520" s="22"/>
      <c r="O520" s="20"/>
      <c r="P520" s="12"/>
      <c r="Q520" s="12"/>
      <c r="R520" s="12"/>
      <c r="S520" s="12"/>
      <c r="T520" s="12"/>
      <c r="U520" s="12"/>
      <c r="V520" s="12"/>
      <c r="W520" s="12"/>
      <c r="X520" s="12"/>
      <c r="Y520" s="12"/>
      <c r="Z520" s="12"/>
      <c r="AA520" s="12"/>
      <c r="AB520" s="12"/>
      <c r="AC520" s="12"/>
      <c r="AD520" s="12"/>
      <c r="AE520" s="12"/>
      <c r="AF520" s="12"/>
      <c r="AG520" s="12"/>
      <c r="AH520" s="12"/>
      <c r="AI520" s="12"/>
      <c r="AJ520" s="12"/>
      <c r="AK520" s="12"/>
      <c r="AL520" s="12"/>
      <c r="AM520" s="12"/>
      <c r="AN520" s="12"/>
      <c r="AO520" s="12"/>
      <c r="AP520" s="12"/>
      <c r="AQ520" s="12"/>
      <c r="AR520" s="12"/>
      <c r="AS520" s="12"/>
      <c r="AT520" s="12"/>
      <c r="AU520" s="12"/>
      <c r="AV520" s="12"/>
      <c r="AW520" s="12"/>
      <c r="AX520" s="12"/>
      <c r="AY520" s="12"/>
      <c r="AZ520" s="12"/>
      <c r="BA520" s="12"/>
      <c r="BB520" s="12"/>
      <c r="BC520" s="12"/>
      <c r="BD520" s="12"/>
      <c r="BE520" s="12"/>
      <c r="BF520" s="12"/>
      <c r="BG520" s="12"/>
      <c r="BH520" s="12"/>
      <c r="BI520" s="12"/>
      <c r="BJ520" s="12"/>
      <c r="BK520" s="12"/>
      <c r="BL520" s="12"/>
      <c r="BM520" s="12"/>
      <c r="BN520" s="12"/>
      <c r="BO520" s="12"/>
      <c r="BP520" s="12"/>
      <c r="BQ520" s="12"/>
      <c r="BR520" s="12"/>
      <c r="BS520" s="12"/>
      <c r="BT520" s="12"/>
      <c r="BU520" s="12"/>
      <c r="BV520" s="12"/>
      <c r="BW520" s="12"/>
      <c r="BX520" s="12"/>
      <c r="BY520" s="12"/>
      <c r="BZ520" s="12"/>
      <c r="CA520" s="12"/>
      <c r="CB520" s="12"/>
      <c r="CC520" s="12"/>
    </row>
    <row r="521" spans="1:81" ht="15.75" x14ac:dyDescent="0.25">
      <c r="A521" s="20"/>
      <c r="B521" s="29"/>
      <c r="C521" s="29"/>
      <c r="D521" s="29"/>
      <c r="E521" s="29"/>
      <c r="F521" s="26"/>
      <c r="G521" s="13"/>
      <c r="H521" s="20"/>
      <c r="I521" s="22"/>
      <c r="J521" s="22"/>
      <c r="K521" s="22"/>
      <c r="L521" s="22"/>
      <c r="M521" s="24"/>
      <c r="N521" s="22"/>
      <c r="O521" s="20"/>
      <c r="P521" s="12"/>
      <c r="Q521" s="12"/>
      <c r="R521" s="12"/>
      <c r="S521" s="12"/>
      <c r="T521" s="12"/>
      <c r="U521" s="12"/>
      <c r="V521" s="12"/>
      <c r="W521" s="12"/>
      <c r="X521" s="12"/>
      <c r="Y521" s="12"/>
      <c r="Z521" s="12"/>
      <c r="AA521" s="12"/>
      <c r="AB521" s="12"/>
      <c r="AC521" s="12"/>
      <c r="AD521" s="12"/>
      <c r="AE521" s="12"/>
      <c r="AF521" s="12"/>
      <c r="AG521" s="12"/>
      <c r="AH521" s="12"/>
      <c r="AI521" s="12"/>
      <c r="AJ521" s="12"/>
      <c r="AK521" s="12"/>
      <c r="AL521" s="12"/>
      <c r="AM521" s="12"/>
      <c r="AN521" s="12"/>
      <c r="AO521" s="12"/>
      <c r="AP521" s="12"/>
      <c r="AQ521" s="12"/>
      <c r="AR521" s="12"/>
      <c r="AS521" s="12"/>
      <c r="AT521" s="12"/>
      <c r="AU521" s="12"/>
      <c r="AV521" s="12"/>
      <c r="AW521" s="12"/>
      <c r="AX521" s="12"/>
      <c r="AY521" s="12"/>
      <c r="AZ521" s="12"/>
      <c r="BA521" s="12"/>
      <c r="BB521" s="12"/>
      <c r="BC521" s="12"/>
      <c r="BD521" s="12"/>
      <c r="BE521" s="12"/>
      <c r="BF521" s="12"/>
      <c r="BG521" s="12"/>
      <c r="BH521" s="12"/>
      <c r="BI521" s="12"/>
      <c r="BJ521" s="12"/>
      <c r="BK521" s="12"/>
      <c r="BL521" s="12"/>
      <c r="BM521" s="12"/>
      <c r="BN521" s="12"/>
      <c r="BO521" s="12"/>
      <c r="BP521" s="12"/>
      <c r="BQ521" s="12"/>
      <c r="BR521" s="12"/>
      <c r="BS521" s="12"/>
      <c r="BT521" s="12"/>
      <c r="BU521" s="12"/>
      <c r="BV521" s="12"/>
      <c r="BW521" s="12"/>
      <c r="BX521" s="12"/>
      <c r="BY521" s="12"/>
      <c r="BZ521" s="12"/>
      <c r="CA521" s="12"/>
      <c r="CB521" s="12"/>
      <c r="CC521" s="12"/>
    </row>
    <row r="522" spans="1:81" ht="15.75" x14ac:dyDescent="0.25">
      <c r="A522" s="20"/>
      <c r="B522" s="29"/>
      <c r="C522" s="29"/>
      <c r="D522" s="29"/>
      <c r="E522" s="29"/>
      <c r="F522" s="26"/>
      <c r="G522" s="13"/>
      <c r="H522" s="20"/>
      <c r="I522" s="22"/>
      <c r="J522" s="22"/>
      <c r="K522" s="22"/>
      <c r="L522" s="22"/>
      <c r="M522" s="24"/>
      <c r="N522" s="22"/>
      <c r="O522" s="20"/>
      <c r="P522" s="12"/>
      <c r="Q522" s="12"/>
      <c r="R522" s="12"/>
      <c r="S522" s="12"/>
      <c r="T522" s="12"/>
      <c r="U522" s="12"/>
      <c r="V522" s="12"/>
      <c r="W522" s="12"/>
      <c r="X522" s="12"/>
      <c r="Y522" s="12"/>
      <c r="Z522" s="12"/>
      <c r="AA522" s="12"/>
      <c r="AB522" s="12"/>
      <c r="AC522" s="12"/>
      <c r="AD522" s="12"/>
      <c r="AE522" s="12"/>
      <c r="AF522" s="12"/>
      <c r="AG522" s="12"/>
      <c r="AH522" s="12"/>
      <c r="AI522" s="12"/>
      <c r="AJ522" s="12"/>
      <c r="AK522" s="12"/>
      <c r="AL522" s="12"/>
      <c r="AM522" s="12"/>
      <c r="AN522" s="12"/>
      <c r="AO522" s="12"/>
      <c r="AP522" s="12"/>
      <c r="AQ522" s="12"/>
      <c r="AR522" s="12"/>
      <c r="AS522" s="12"/>
      <c r="AT522" s="12"/>
      <c r="AU522" s="12"/>
      <c r="AV522" s="12"/>
      <c r="AW522" s="12"/>
      <c r="AX522" s="12"/>
      <c r="AY522" s="12"/>
      <c r="AZ522" s="12"/>
      <c r="BA522" s="12"/>
      <c r="BB522" s="12"/>
      <c r="BC522" s="12"/>
      <c r="BD522" s="12"/>
      <c r="BE522" s="12"/>
      <c r="BF522" s="12"/>
      <c r="BG522" s="12"/>
      <c r="BH522" s="12"/>
      <c r="BI522" s="12"/>
      <c r="BJ522" s="12"/>
      <c r="BK522" s="12"/>
      <c r="BL522" s="12"/>
      <c r="BM522" s="12"/>
      <c r="BN522" s="12"/>
      <c r="BO522" s="12"/>
      <c r="BP522" s="12"/>
      <c r="BQ522" s="12"/>
      <c r="BR522" s="12"/>
      <c r="BS522" s="12"/>
      <c r="BT522" s="12"/>
      <c r="BU522" s="12"/>
      <c r="BV522" s="12"/>
      <c r="BW522" s="12"/>
      <c r="BX522" s="12"/>
      <c r="BY522" s="12"/>
      <c r="BZ522" s="12"/>
      <c r="CA522" s="12"/>
      <c r="CB522" s="12"/>
      <c r="CC522" s="12"/>
    </row>
    <row r="523" spans="1:81" ht="15.75" x14ac:dyDescent="0.25">
      <c r="A523" s="20"/>
      <c r="B523" s="29"/>
      <c r="C523" s="29"/>
      <c r="D523" s="29"/>
      <c r="E523" s="29"/>
      <c r="F523" s="26"/>
      <c r="G523" s="13"/>
      <c r="H523" s="20"/>
      <c r="I523" s="22"/>
      <c r="J523" s="22"/>
      <c r="K523" s="22"/>
      <c r="L523" s="22"/>
      <c r="M523" s="24"/>
      <c r="N523" s="22"/>
      <c r="O523" s="20"/>
      <c r="P523" s="12"/>
      <c r="Q523" s="12"/>
      <c r="R523" s="12"/>
      <c r="S523" s="12"/>
      <c r="T523" s="12"/>
      <c r="U523" s="12"/>
      <c r="V523" s="12"/>
      <c r="W523" s="12"/>
      <c r="X523" s="12"/>
      <c r="Y523" s="12"/>
      <c r="Z523" s="12"/>
      <c r="AA523" s="12"/>
      <c r="AB523" s="12"/>
      <c r="AC523" s="12"/>
      <c r="AD523" s="12"/>
      <c r="AE523" s="12"/>
      <c r="AF523" s="12"/>
      <c r="AG523" s="12"/>
      <c r="AH523" s="12"/>
      <c r="AI523" s="12"/>
      <c r="AJ523" s="12"/>
      <c r="AK523" s="12"/>
      <c r="AL523" s="12"/>
      <c r="AM523" s="12"/>
      <c r="AN523" s="12"/>
      <c r="AO523" s="12"/>
      <c r="AP523" s="12"/>
      <c r="AQ523" s="12"/>
      <c r="AR523" s="12"/>
      <c r="AS523" s="12"/>
      <c r="AT523" s="12"/>
      <c r="AU523" s="12"/>
      <c r="AV523" s="12"/>
      <c r="AW523" s="12"/>
      <c r="AX523" s="12"/>
      <c r="AY523" s="12"/>
      <c r="AZ523" s="12"/>
      <c r="BA523" s="12"/>
      <c r="BB523" s="12"/>
      <c r="BC523" s="12"/>
      <c r="BD523" s="12"/>
      <c r="BE523" s="12"/>
      <c r="BF523" s="12"/>
      <c r="BG523" s="12"/>
      <c r="BH523" s="12"/>
      <c r="BI523" s="12"/>
      <c r="BJ523" s="12"/>
      <c r="BK523" s="12"/>
      <c r="BL523" s="12"/>
      <c r="BM523" s="12"/>
      <c r="BN523" s="12"/>
      <c r="BO523" s="12"/>
      <c r="BP523" s="12"/>
      <c r="BQ523" s="12"/>
      <c r="BR523" s="12"/>
      <c r="BS523" s="12"/>
      <c r="BT523" s="12"/>
      <c r="BU523" s="12"/>
      <c r="BV523" s="12"/>
      <c r="BW523" s="12"/>
      <c r="BX523" s="12"/>
      <c r="BY523" s="12"/>
      <c r="BZ523" s="12"/>
      <c r="CA523" s="12"/>
      <c r="CB523" s="12"/>
      <c r="CC523" s="12"/>
    </row>
    <row r="524" spans="1:81" ht="15.75" x14ac:dyDescent="0.25">
      <c r="A524" s="20"/>
      <c r="B524" s="29"/>
      <c r="C524" s="29"/>
      <c r="D524" s="29"/>
      <c r="E524" s="29"/>
      <c r="F524" s="26"/>
      <c r="G524" s="13"/>
      <c r="H524" s="20"/>
      <c r="I524" s="22"/>
      <c r="J524" s="22"/>
      <c r="K524" s="22"/>
      <c r="L524" s="22"/>
      <c r="M524" s="24"/>
      <c r="N524" s="22"/>
      <c r="O524" s="20"/>
      <c r="P524" s="12"/>
      <c r="Q524" s="12"/>
      <c r="R524" s="12"/>
      <c r="S524" s="12"/>
      <c r="T524" s="12"/>
      <c r="U524" s="12"/>
      <c r="V524" s="12"/>
      <c r="W524" s="12"/>
      <c r="X524" s="12"/>
      <c r="Y524" s="12"/>
      <c r="Z524" s="12"/>
      <c r="AA524" s="12"/>
      <c r="AB524" s="12"/>
      <c r="AC524" s="12"/>
      <c r="AD524" s="12"/>
      <c r="AE524" s="12"/>
      <c r="AF524" s="12"/>
      <c r="AG524" s="12"/>
      <c r="AH524" s="12"/>
      <c r="AI524" s="12"/>
      <c r="AJ524" s="12"/>
      <c r="AK524" s="12"/>
      <c r="AL524" s="12"/>
      <c r="AM524" s="12"/>
      <c r="AN524" s="12"/>
      <c r="AO524" s="12"/>
      <c r="AP524" s="12"/>
      <c r="AQ524" s="12"/>
      <c r="AR524" s="12"/>
      <c r="AS524" s="12"/>
      <c r="AT524" s="12"/>
      <c r="AU524" s="12"/>
      <c r="AV524" s="12"/>
      <c r="AW524" s="12"/>
      <c r="AX524" s="12"/>
      <c r="AY524" s="12"/>
      <c r="AZ524" s="12"/>
      <c r="BA524" s="12"/>
      <c r="BB524" s="12"/>
      <c r="BC524" s="12"/>
      <c r="BD524" s="12"/>
      <c r="BE524" s="12"/>
      <c r="BF524" s="12"/>
      <c r="BG524" s="12"/>
      <c r="BH524" s="12"/>
      <c r="BI524" s="12"/>
      <c r="BJ524" s="12"/>
      <c r="BK524" s="12"/>
      <c r="BL524" s="12"/>
      <c r="BM524" s="12"/>
      <c r="BN524" s="12"/>
      <c r="BO524" s="12"/>
      <c r="BP524" s="12"/>
      <c r="BQ524" s="12"/>
      <c r="BR524" s="12"/>
      <c r="BS524" s="12"/>
      <c r="BT524" s="12"/>
      <c r="BU524" s="12"/>
      <c r="BV524" s="12"/>
      <c r="BW524" s="12"/>
      <c r="BX524" s="12"/>
      <c r="BY524" s="12"/>
      <c r="BZ524" s="12"/>
      <c r="CA524" s="12"/>
      <c r="CB524" s="12"/>
      <c r="CC524" s="12"/>
    </row>
    <row r="525" spans="1:81" ht="15.75" x14ac:dyDescent="0.25">
      <c r="A525" s="20"/>
      <c r="B525" s="29"/>
      <c r="C525" s="29"/>
      <c r="D525" s="29"/>
      <c r="E525" s="29"/>
      <c r="F525" s="26"/>
      <c r="G525" s="13"/>
      <c r="H525" s="20"/>
      <c r="I525" s="22"/>
      <c r="J525" s="22"/>
      <c r="K525" s="22"/>
      <c r="L525" s="22"/>
      <c r="M525" s="24"/>
      <c r="N525" s="22"/>
      <c r="O525" s="20"/>
      <c r="P525" s="12"/>
      <c r="Q525" s="12"/>
      <c r="R525" s="12"/>
      <c r="S525" s="12"/>
      <c r="T525" s="12"/>
      <c r="U525" s="12"/>
      <c r="V525" s="12"/>
      <c r="W525" s="12"/>
      <c r="X525" s="12"/>
      <c r="Y525" s="12"/>
      <c r="Z525" s="12"/>
      <c r="AA525" s="12"/>
      <c r="AB525" s="12"/>
      <c r="AC525" s="12"/>
      <c r="AD525" s="12"/>
      <c r="AE525" s="12"/>
      <c r="AF525" s="12"/>
      <c r="AG525" s="12"/>
      <c r="AH525" s="12"/>
      <c r="AI525" s="12"/>
      <c r="AJ525" s="12"/>
      <c r="AK525" s="12"/>
      <c r="AL525" s="12"/>
      <c r="AM525" s="12"/>
      <c r="AN525" s="12"/>
      <c r="AO525" s="12"/>
      <c r="AP525" s="12"/>
      <c r="AQ525" s="12"/>
      <c r="AR525" s="12"/>
      <c r="AS525" s="12"/>
      <c r="AT525" s="12"/>
      <c r="AU525" s="12"/>
      <c r="AV525" s="12"/>
      <c r="AW525" s="12"/>
      <c r="AX525" s="12"/>
      <c r="AY525" s="12"/>
      <c r="AZ525" s="12"/>
      <c r="BA525" s="12"/>
      <c r="BB525" s="12"/>
      <c r="BC525" s="12"/>
      <c r="BD525" s="12"/>
      <c r="BE525" s="12"/>
      <c r="BF525" s="12"/>
      <c r="BG525" s="12"/>
      <c r="BH525" s="12"/>
      <c r="BI525" s="12"/>
      <c r="BJ525" s="12"/>
      <c r="BK525" s="12"/>
      <c r="BL525" s="12"/>
      <c r="BM525" s="12"/>
      <c r="BN525" s="12"/>
      <c r="BO525" s="12"/>
      <c r="BP525" s="12"/>
      <c r="BQ525" s="12"/>
      <c r="BR525" s="12"/>
      <c r="BS525" s="12"/>
      <c r="BT525" s="12"/>
      <c r="BU525" s="12"/>
      <c r="BV525" s="12"/>
      <c r="BW525" s="12"/>
      <c r="BX525" s="12"/>
      <c r="BY525" s="12"/>
      <c r="BZ525" s="12"/>
      <c r="CA525" s="12"/>
      <c r="CB525" s="12"/>
      <c r="CC525" s="12"/>
    </row>
    <row r="526" spans="1:81" ht="15.75" x14ac:dyDescent="0.25">
      <c r="A526" s="20"/>
      <c r="B526" s="29"/>
      <c r="C526" s="29"/>
      <c r="D526" s="29"/>
      <c r="E526" s="29"/>
      <c r="F526" s="26"/>
      <c r="G526" s="13"/>
      <c r="H526" s="20"/>
      <c r="I526" s="22"/>
      <c r="J526" s="22"/>
      <c r="K526" s="22"/>
      <c r="L526" s="22"/>
      <c r="M526" s="24"/>
      <c r="N526" s="22"/>
      <c r="O526" s="20"/>
      <c r="P526" s="12"/>
      <c r="Q526" s="12"/>
      <c r="R526" s="12"/>
      <c r="S526" s="12"/>
      <c r="T526" s="12"/>
      <c r="U526" s="12"/>
      <c r="V526" s="12"/>
      <c r="W526" s="12"/>
      <c r="X526" s="12"/>
      <c r="Y526" s="12"/>
      <c r="Z526" s="12"/>
      <c r="AA526" s="12"/>
      <c r="AB526" s="12"/>
      <c r="AC526" s="12"/>
      <c r="AD526" s="12"/>
      <c r="AE526" s="12"/>
      <c r="AF526" s="12"/>
      <c r="AG526" s="12"/>
      <c r="AH526" s="12"/>
      <c r="AI526" s="12"/>
      <c r="AJ526" s="12"/>
      <c r="AK526" s="12"/>
      <c r="AL526" s="12"/>
      <c r="AM526" s="12"/>
      <c r="AN526" s="12"/>
      <c r="AO526" s="12"/>
      <c r="AP526" s="12"/>
      <c r="AQ526" s="12"/>
      <c r="AR526" s="12"/>
      <c r="AS526" s="12"/>
      <c r="AT526" s="12"/>
      <c r="AU526" s="12"/>
      <c r="AV526" s="12"/>
      <c r="AW526" s="12"/>
      <c r="AX526" s="12"/>
      <c r="AY526" s="12"/>
      <c r="AZ526" s="12"/>
      <c r="BA526" s="12"/>
      <c r="BB526" s="12"/>
      <c r="BC526" s="12"/>
      <c r="BD526" s="12"/>
      <c r="BE526" s="12"/>
      <c r="BF526" s="12"/>
      <c r="BG526" s="12"/>
      <c r="BH526" s="12"/>
      <c r="BI526" s="12"/>
      <c r="BJ526" s="12"/>
      <c r="BK526" s="12"/>
      <c r="BL526" s="12"/>
      <c r="BM526" s="12"/>
      <c r="BN526" s="12"/>
      <c r="BO526" s="12"/>
      <c r="BP526" s="12"/>
      <c r="BQ526" s="12"/>
      <c r="BR526" s="12"/>
      <c r="BS526" s="12"/>
      <c r="BT526" s="12"/>
      <c r="BU526" s="12"/>
      <c r="BV526" s="12"/>
      <c r="BW526" s="12"/>
      <c r="BX526" s="12"/>
      <c r="BY526" s="12"/>
      <c r="BZ526" s="12"/>
      <c r="CA526" s="12"/>
      <c r="CB526" s="12"/>
      <c r="CC526" s="12"/>
    </row>
    <row r="527" spans="1:81" ht="15.75" x14ac:dyDescent="0.25">
      <c r="A527" s="20"/>
      <c r="B527" s="29"/>
      <c r="C527" s="29"/>
      <c r="D527" s="29"/>
      <c r="E527" s="29"/>
      <c r="F527" s="26"/>
      <c r="G527" s="13"/>
      <c r="H527" s="20"/>
      <c r="I527" s="22"/>
      <c r="J527" s="22"/>
      <c r="K527" s="22"/>
      <c r="L527" s="22"/>
      <c r="M527" s="24"/>
      <c r="N527" s="22"/>
      <c r="O527" s="20"/>
      <c r="P527" s="12"/>
      <c r="Q527" s="12"/>
      <c r="R527" s="12"/>
      <c r="S527" s="12"/>
      <c r="T527" s="12"/>
      <c r="U527" s="12"/>
      <c r="V527" s="12"/>
      <c r="W527" s="12"/>
      <c r="X527" s="12"/>
      <c r="Y527" s="12"/>
      <c r="Z527" s="12"/>
      <c r="AA527" s="12"/>
      <c r="AB527" s="12"/>
      <c r="AC527" s="12"/>
      <c r="AD527" s="12"/>
      <c r="AE527" s="12"/>
      <c r="AF527" s="12"/>
      <c r="AG527" s="12"/>
      <c r="AH527" s="12"/>
      <c r="AI527" s="12"/>
      <c r="AJ527" s="12"/>
      <c r="AK527" s="12"/>
      <c r="AL527" s="12"/>
      <c r="AM527" s="12"/>
      <c r="AN527" s="12"/>
      <c r="AO527" s="12"/>
      <c r="AP527" s="12"/>
      <c r="AQ527" s="12"/>
      <c r="AR527" s="12"/>
      <c r="AS527" s="12"/>
      <c r="AT527" s="12"/>
      <c r="AU527" s="12"/>
      <c r="AV527" s="12"/>
      <c r="AW527" s="12"/>
      <c r="AX527" s="12"/>
      <c r="AY527" s="12"/>
      <c r="AZ527" s="12"/>
      <c r="BA527" s="12"/>
      <c r="BB527" s="12"/>
      <c r="BC527" s="12"/>
      <c r="BD527" s="12"/>
      <c r="BE527" s="12"/>
      <c r="BF527" s="12"/>
      <c r="BG527" s="12"/>
      <c r="BH527" s="12"/>
      <c r="BI527" s="12"/>
      <c r="BJ527" s="12"/>
      <c r="BK527" s="12"/>
      <c r="BL527" s="12"/>
      <c r="BM527" s="12"/>
      <c r="BN527" s="12"/>
      <c r="BO527" s="12"/>
      <c r="BP527" s="12"/>
      <c r="BQ527" s="12"/>
      <c r="BR527" s="12"/>
      <c r="BS527" s="12"/>
      <c r="BT527" s="12"/>
      <c r="BU527" s="12"/>
      <c r="BV527" s="12"/>
      <c r="BW527" s="12"/>
      <c r="BX527" s="12"/>
      <c r="BY527" s="12"/>
      <c r="BZ527" s="12"/>
      <c r="CA527" s="12"/>
      <c r="CB527" s="12"/>
      <c r="CC527" s="12"/>
    </row>
    <row r="528" spans="1:81" ht="15.75" x14ac:dyDescent="0.25">
      <c r="A528" s="20"/>
      <c r="B528" s="29"/>
      <c r="C528" s="29"/>
      <c r="D528" s="29"/>
      <c r="E528" s="29"/>
      <c r="F528" s="26"/>
      <c r="G528" s="13"/>
      <c r="H528" s="20"/>
      <c r="I528" s="22"/>
      <c r="J528" s="22"/>
      <c r="K528" s="22"/>
      <c r="L528" s="22"/>
      <c r="M528" s="24"/>
      <c r="N528" s="22"/>
      <c r="O528" s="20"/>
      <c r="P528" s="12"/>
      <c r="Q528" s="12"/>
      <c r="R528" s="12"/>
      <c r="S528" s="12"/>
      <c r="T528" s="12"/>
      <c r="U528" s="12"/>
      <c r="V528" s="12"/>
      <c r="W528" s="12"/>
      <c r="X528" s="12"/>
      <c r="Y528" s="12"/>
      <c r="Z528" s="12"/>
      <c r="AA528" s="12"/>
      <c r="AB528" s="12"/>
      <c r="AC528" s="12"/>
      <c r="AD528" s="12"/>
      <c r="AE528" s="12"/>
      <c r="AF528" s="12"/>
      <c r="AG528" s="12"/>
      <c r="AH528" s="12"/>
      <c r="AI528" s="12"/>
      <c r="AJ528" s="12"/>
      <c r="AK528" s="12"/>
      <c r="AL528" s="12"/>
      <c r="AM528" s="12"/>
      <c r="AN528" s="12"/>
      <c r="AO528" s="12"/>
      <c r="AP528" s="12"/>
      <c r="AQ528" s="12"/>
      <c r="AR528" s="12"/>
      <c r="AS528" s="12"/>
      <c r="AT528" s="12"/>
      <c r="AU528" s="12"/>
      <c r="AV528" s="12"/>
      <c r="AW528" s="12"/>
      <c r="AX528" s="12"/>
      <c r="AY528" s="12"/>
      <c r="AZ528" s="12"/>
      <c r="BA528" s="12"/>
      <c r="BB528" s="12"/>
      <c r="BC528" s="12"/>
      <c r="BD528" s="12"/>
      <c r="BE528" s="12"/>
      <c r="BF528" s="12"/>
      <c r="BG528" s="12"/>
      <c r="BH528" s="12"/>
      <c r="BI528" s="12"/>
      <c r="BJ528" s="12"/>
      <c r="BK528" s="12"/>
      <c r="BL528" s="12"/>
      <c r="BM528" s="12"/>
      <c r="BN528" s="12"/>
      <c r="BO528" s="12"/>
      <c r="BP528" s="12"/>
      <c r="BQ528" s="12"/>
      <c r="BR528" s="12"/>
      <c r="BS528" s="12"/>
      <c r="BT528" s="12"/>
      <c r="BU528" s="12"/>
      <c r="BV528" s="12"/>
      <c r="BW528" s="12"/>
      <c r="BX528" s="12"/>
      <c r="BY528" s="12"/>
      <c r="BZ528" s="12"/>
      <c r="CA528" s="12"/>
      <c r="CB528" s="12"/>
      <c r="CC528" s="12"/>
    </row>
    <row r="529" spans="1:81" ht="15.75" x14ac:dyDescent="0.25">
      <c r="A529" s="20"/>
      <c r="B529" s="29"/>
      <c r="C529" s="29"/>
      <c r="D529" s="29"/>
      <c r="E529" s="29"/>
      <c r="F529" s="26"/>
      <c r="G529" s="13"/>
      <c r="H529" s="20"/>
      <c r="I529" s="22"/>
      <c r="J529" s="22"/>
      <c r="K529" s="22"/>
      <c r="L529" s="22"/>
      <c r="M529" s="24"/>
      <c r="N529" s="22"/>
      <c r="O529" s="20"/>
      <c r="P529" s="12"/>
      <c r="Q529" s="12"/>
      <c r="R529" s="12"/>
      <c r="S529" s="12"/>
      <c r="T529" s="12"/>
      <c r="U529" s="12"/>
      <c r="V529" s="12"/>
      <c r="W529" s="12"/>
      <c r="X529" s="12"/>
      <c r="Y529" s="12"/>
      <c r="Z529" s="12"/>
      <c r="AA529" s="12"/>
      <c r="AB529" s="12"/>
      <c r="AC529" s="12"/>
      <c r="AD529" s="12"/>
      <c r="AE529" s="12"/>
      <c r="AF529" s="12"/>
      <c r="AG529" s="12"/>
      <c r="AH529" s="12"/>
      <c r="AI529" s="12"/>
      <c r="AJ529" s="12"/>
      <c r="AK529" s="12"/>
      <c r="AL529" s="12"/>
      <c r="AM529" s="12"/>
      <c r="AN529" s="12"/>
      <c r="AO529" s="12"/>
      <c r="AP529" s="12"/>
      <c r="AQ529" s="12"/>
      <c r="AR529" s="12"/>
      <c r="AS529" s="12"/>
      <c r="AT529" s="12"/>
      <c r="AU529" s="12"/>
      <c r="AV529" s="12"/>
      <c r="AW529" s="12"/>
      <c r="AX529" s="12"/>
      <c r="AY529" s="12"/>
      <c r="AZ529" s="12"/>
      <c r="BA529" s="12"/>
      <c r="BB529" s="12"/>
      <c r="BC529" s="12"/>
      <c r="BD529" s="12"/>
      <c r="BE529" s="12"/>
      <c r="BF529" s="12"/>
      <c r="BG529" s="12"/>
      <c r="BH529" s="12"/>
      <c r="BI529" s="12"/>
      <c r="BJ529" s="12"/>
      <c r="BK529" s="12"/>
      <c r="BL529" s="12"/>
      <c r="BM529" s="12"/>
      <c r="BN529" s="12"/>
      <c r="BO529" s="12"/>
      <c r="BP529" s="12"/>
      <c r="BQ529" s="12"/>
      <c r="BR529" s="12"/>
      <c r="BS529" s="12"/>
      <c r="BT529" s="12"/>
      <c r="BU529" s="12"/>
      <c r="BV529" s="12"/>
      <c r="BW529" s="12"/>
      <c r="BX529" s="12"/>
      <c r="BY529" s="12"/>
      <c r="BZ529" s="12"/>
      <c r="CA529" s="12"/>
      <c r="CB529" s="12"/>
      <c r="CC529" s="12"/>
    </row>
    <row r="530" spans="1:81" ht="15.75" x14ac:dyDescent="0.25">
      <c r="A530" s="20"/>
      <c r="B530" s="29"/>
      <c r="C530" s="29"/>
      <c r="D530" s="29"/>
      <c r="E530" s="29"/>
      <c r="F530" s="26"/>
      <c r="G530" s="13"/>
      <c r="H530" s="20"/>
      <c r="I530" s="22"/>
      <c r="J530" s="22"/>
      <c r="K530" s="22"/>
      <c r="L530" s="22"/>
      <c r="M530" s="24"/>
      <c r="N530" s="22"/>
      <c r="O530" s="20"/>
      <c r="P530" s="12"/>
      <c r="Q530" s="12"/>
      <c r="R530" s="12"/>
      <c r="S530" s="12"/>
      <c r="T530" s="12"/>
      <c r="U530" s="12"/>
      <c r="V530" s="12"/>
      <c r="W530" s="12"/>
      <c r="X530" s="12"/>
      <c r="Y530" s="12"/>
      <c r="Z530" s="12"/>
      <c r="AA530" s="12"/>
      <c r="AB530" s="12"/>
      <c r="AC530" s="12"/>
      <c r="AD530" s="12"/>
      <c r="AE530" s="12"/>
      <c r="AF530" s="12"/>
      <c r="AG530" s="12"/>
      <c r="AH530" s="12"/>
      <c r="AI530" s="12"/>
      <c r="AJ530" s="12"/>
      <c r="AK530" s="12"/>
      <c r="AL530" s="12"/>
      <c r="AM530" s="12"/>
      <c r="AN530" s="12"/>
      <c r="AO530" s="12"/>
      <c r="AP530" s="12"/>
      <c r="AQ530" s="12"/>
      <c r="AR530" s="12"/>
      <c r="AS530" s="12"/>
      <c r="AT530" s="12"/>
      <c r="AU530" s="12"/>
      <c r="AV530" s="12"/>
      <c r="AW530" s="12"/>
      <c r="AX530" s="12"/>
      <c r="AY530" s="12"/>
      <c r="AZ530" s="12"/>
      <c r="BA530" s="12"/>
      <c r="BB530" s="12"/>
      <c r="BC530" s="12"/>
      <c r="BD530" s="12"/>
      <c r="BE530" s="12"/>
      <c r="BF530" s="12"/>
      <c r="BG530" s="12"/>
      <c r="BH530" s="12"/>
      <c r="BI530" s="12"/>
      <c r="BJ530" s="12"/>
      <c r="BK530" s="12"/>
      <c r="BL530" s="12"/>
      <c r="BM530" s="12"/>
      <c r="BN530" s="12"/>
      <c r="BO530" s="12"/>
      <c r="BP530" s="12"/>
      <c r="BQ530" s="12"/>
      <c r="BR530" s="12"/>
      <c r="BS530" s="12"/>
      <c r="BT530" s="12"/>
      <c r="BU530" s="12"/>
      <c r="BV530" s="12"/>
      <c r="BW530" s="12"/>
      <c r="BX530" s="12"/>
      <c r="BY530" s="12"/>
      <c r="BZ530" s="12"/>
      <c r="CA530" s="12"/>
      <c r="CB530" s="12"/>
      <c r="CC530" s="12"/>
    </row>
    <row r="531" spans="1:81" ht="15.75" x14ac:dyDescent="0.25">
      <c r="A531" s="20"/>
      <c r="B531" s="29"/>
      <c r="C531" s="29"/>
      <c r="D531" s="29"/>
      <c r="E531" s="29"/>
      <c r="F531" s="26"/>
      <c r="G531" s="13"/>
      <c r="H531" s="20"/>
      <c r="I531" s="22"/>
      <c r="J531" s="22"/>
      <c r="K531" s="22"/>
      <c r="L531" s="22"/>
      <c r="M531" s="24"/>
      <c r="N531" s="22"/>
      <c r="O531" s="20"/>
      <c r="P531" s="12"/>
      <c r="Q531" s="12"/>
      <c r="R531" s="12"/>
      <c r="S531" s="12"/>
      <c r="T531" s="12"/>
      <c r="U531" s="12"/>
      <c r="V531" s="12"/>
      <c r="W531" s="12"/>
      <c r="X531" s="12"/>
      <c r="Y531" s="12"/>
      <c r="Z531" s="12"/>
      <c r="AA531" s="12"/>
      <c r="AB531" s="12"/>
      <c r="AC531" s="12"/>
      <c r="AD531" s="12"/>
      <c r="AE531" s="12"/>
      <c r="AF531" s="12"/>
      <c r="AG531" s="12"/>
      <c r="AH531" s="12"/>
      <c r="AI531" s="12"/>
      <c r="AJ531" s="12"/>
      <c r="AK531" s="12"/>
      <c r="AL531" s="12"/>
      <c r="AM531" s="12"/>
      <c r="AN531" s="12"/>
      <c r="AO531" s="12"/>
      <c r="AP531" s="12"/>
      <c r="AQ531" s="12"/>
      <c r="AR531" s="12"/>
      <c r="AS531" s="12"/>
      <c r="AT531" s="12"/>
      <c r="AU531" s="12"/>
      <c r="AV531" s="12"/>
      <c r="AW531" s="12"/>
      <c r="AX531" s="12"/>
      <c r="AY531" s="12"/>
      <c r="AZ531" s="12"/>
      <c r="BA531" s="12"/>
      <c r="BB531" s="12"/>
      <c r="BC531" s="12"/>
      <c r="BD531" s="12"/>
      <c r="BE531" s="12"/>
      <c r="BF531" s="12"/>
      <c r="BG531" s="12"/>
      <c r="BH531" s="12"/>
      <c r="BI531" s="12"/>
      <c r="BJ531" s="12"/>
      <c r="BK531" s="12"/>
      <c r="BL531" s="12"/>
      <c r="BM531" s="12"/>
      <c r="BN531" s="12"/>
      <c r="BO531" s="12"/>
      <c r="BP531" s="12"/>
      <c r="BQ531" s="12"/>
      <c r="BR531" s="12"/>
      <c r="BS531" s="12"/>
      <c r="BT531" s="12"/>
      <c r="BU531" s="12"/>
      <c r="BV531" s="12"/>
      <c r="BW531" s="12"/>
      <c r="BX531" s="12"/>
      <c r="BY531" s="12"/>
      <c r="BZ531" s="12"/>
      <c r="CA531" s="12"/>
      <c r="CB531" s="12"/>
      <c r="CC531" s="12"/>
    </row>
    <row r="532" spans="1:81" ht="15.75" x14ac:dyDescent="0.25">
      <c r="A532" s="20"/>
      <c r="B532" s="29"/>
      <c r="C532" s="29"/>
      <c r="D532" s="29"/>
      <c r="E532" s="29"/>
      <c r="F532" s="26"/>
      <c r="G532" s="13"/>
      <c r="H532" s="20"/>
      <c r="I532" s="22"/>
      <c r="J532" s="22"/>
      <c r="K532" s="22"/>
      <c r="L532" s="22"/>
      <c r="M532" s="24"/>
      <c r="N532" s="22"/>
      <c r="O532" s="20"/>
      <c r="P532" s="12"/>
      <c r="Q532" s="12"/>
      <c r="R532" s="12"/>
      <c r="S532" s="12"/>
      <c r="T532" s="12"/>
      <c r="U532" s="12"/>
      <c r="V532" s="12"/>
      <c r="W532" s="12"/>
      <c r="X532" s="12"/>
      <c r="Y532" s="12"/>
      <c r="Z532" s="12"/>
      <c r="AA532" s="12"/>
      <c r="AB532" s="12"/>
      <c r="AC532" s="12"/>
      <c r="AD532" s="12"/>
      <c r="AE532" s="12"/>
      <c r="AF532" s="12"/>
      <c r="AG532" s="12"/>
      <c r="AH532" s="12"/>
      <c r="AI532" s="12"/>
      <c r="AJ532" s="12"/>
      <c r="AK532" s="12"/>
      <c r="AL532" s="12"/>
      <c r="AM532" s="12"/>
      <c r="AN532" s="12"/>
      <c r="AO532" s="12"/>
      <c r="AP532" s="12"/>
      <c r="AQ532" s="12"/>
      <c r="AR532" s="12"/>
      <c r="AS532" s="12"/>
      <c r="AT532" s="12"/>
      <c r="AU532" s="12"/>
      <c r="AV532" s="12"/>
      <c r="AW532" s="12"/>
      <c r="AX532" s="12"/>
      <c r="AY532" s="12"/>
      <c r="AZ532" s="12"/>
      <c r="BA532" s="12"/>
      <c r="BB532" s="12"/>
      <c r="BC532" s="12"/>
      <c r="BD532" s="12"/>
      <c r="BE532" s="12"/>
      <c r="BF532" s="12"/>
      <c r="BG532" s="12"/>
      <c r="BH532" s="12"/>
      <c r="BI532" s="12"/>
      <c r="BJ532" s="12"/>
      <c r="BK532" s="12"/>
      <c r="BL532" s="12"/>
      <c r="BM532" s="12"/>
      <c r="BN532" s="12"/>
      <c r="BO532" s="12"/>
      <c r="BP532" s="12"/>
      <c r="BQ532" s="12"/>
      <c r="BR532" s="12"/>
      <c r="BS532" s="12"/>
      <c r="BT532" s="12"/>
      <c r="BU532" s="12"/>
      <c r="BV532" s="12"/>
      <c r="BW532" s="12"/>
      <c r="BX532" s="12"/>
      <c r="BY532" s="12"/>
      <c r="BZ532" s="12"/>
      <c r="CA532" s="12"/>
      <c r="CB532" s="12"/>
      <c r="CC532" s="12"/>
    </row>
    <row r="533" spans="1:81" ht="15.75" x14ac:dyDescent="0.25">
      <c r="A533" s="20"/>
      <c r="B533" s="29"/>
      <c r="C533" s="29"/>
      <c r="D533" s="29"/>
      <c r="E533" s="29"/>
      <c r="F533" s="26"/>
      <c r="G533" s="13"/>
      <c r="H533" s="20"/>
      <c r="I533" s="22"/>
      <c r="J533" s="22"/>
      <c r="K533" s="22"/>
      <c r="L533" s="22"/>
      <c r="M533" s="24"/>
      <c r="N533" s="22"/>
      <c r="O533" s="20"/>
      <c r="P533" s="12"/>
      <c r="Q533" s="12"/>
      <c r="R533" s="12"/>
      <c r="S533" s="12"/>
      <c r="T533" s="12"/>
      <c r="U533" s="12"/>
      <c r="V533" s="12"/>
      <c r="W533" s="12"/>
      <c r="X533" s="12"/>
      <c r="Y533" s="12"/>
      <c r="Z533" s="12"/>
      <c r="AA533" s="12"/>
      <c r="AB533" s="12"/>
      <c r="AC533" s="12"/>
      <c r="AD533" s="12"/>
      <c r="AE533" s="12"/>
      <c r="AF533" s="12"/>
      <c r="AG533" s="12"/>
      <c r="AH533" s="12"/>
      <c r="AI533" s="12"/>
      <c r="AJ533" s="12"/>
      <c r="AK533" s="12"/>
      <c r="AL533" s="12"/>
      <c r="AM533" s="12"/>
      <c r="AN533" s="12"/>
      <c r="AO533" s="12"/>
      <c r="AP533" s="12"/>
      <c r="AQ533" s="12"/>
      <c r="AR533" s="12"/>
      <c r="AS533" s="12"/>
      <c r="AT533" s="12"/>
      <c r="AU533" s="12"/>
      <c r="AV533" s="12"/>
      <c r="AW533" s="12"/>
      <c r="AX533" s="12"/>
      <c r="AY533" s="12"/>
      <c r="AZ533" s="12"/>
      <c r="BA533" s="12"/>
      <c r="BB533" s="12"/>
      <c r="BC533" s="12"/>
      <c r="BD533" s="12"/>
      <c r="BE533" s="12"/>
      <c r="BF533" s="12"/>
      <c r="BG533" s="12"/>
      <c r="BH533" s="12"/>
      <c r="BI533" s="12"/>
      <c r="BJ533" s="12"/>
      <c r="BK533" s="12"/>
      <c r="BL533" s="12"/>
      <c r="BM533" s="12"/>
      <c r="BN533" s="12"/>
      <c r="BO533" s="12"/>
      <c r="BP533" s="12"/>
      <c r="BQ533" s="12"/>
      <c r="BR533" s="12"/>
      <c r="BS533" s="12"/>
      <c r="BT533" s="12"/>
      <c r="BU533" s="12"/>
      <c r="BV533" s="12"/>
      <c r="BW533" s="12"/>
      <c r="BX533" s="12"/>
      <c r="BY533" s="12"/>
      <c r="BZ533" s="12"/>
      <c r="CA533" s="12"/>
      <c r="CB533" s="12"/>
      <c r="CC533" s="12"/>
    </row>
    <row r="534" spans="1:81" ht="15.75" x14ac:dyDescent="0.25">
      <c r="A534" s="20"/>
      <c r="B534" s="29"/>
      <c r="C534" s="29"/>
      <c r="D534" s="29"/>
      <c r="E534" s="29"/>
      <c r="F534" s="26"/>
      <c r="G534" s="13"/>
      <c r="H534" s="20"/>
      <c r="I534" s="22"/>
      <c r="J534" s="22"/>
      <c r="K534" s="22"/>
      <c r="L534" s="22"/>
      <c r="M534" s="24"/>
      <c r="N534" s="22"/>
      <c r="O534" s="20"/>
      <c r="P534" s="12"/>
      <c r="Q534" s="12"/>
      <c r="R534" s="12"/>
      <c r="S534" s="12"/>
      <c r="T534" s="12"/>
      <c r="U534" s="12"/>
      <c r="V534" s="12"/>
      <c r="W534" s="12"/>
      <c r="X534" s="12"/>
      <c r="Y534" s="12"/>
      <c r="Z534" s="12"/>
      <c r="AA534" s="12"/>
      <c r="AB534" s="12"/>
      <c r="AC534" s="12"/>
      <c r="AD534" s="12"/>
      <c r="AE534" s="12"/>
      <c r="AF534" s="12"/>
      <c r="AG534" s="12"/>
      <c r="AH534" s="12"/>
      <c r="AI534" s="12"/>
      <c r="AJ534" s="12"/>
      <c r="AK534" s="12"/>
      <c r="AL534" s="12"/>
      <c r="AM534" s="12"/>
      <c r="AN534" s="12"/>
      <c r="AO534" s="12"/>
      <c r="AP534" s="12"/>
      <c r="AQ534" s="12"/>
      <c r="AR534" s="12"/>
      <c r="AS534" s="12"/>
      <c r="AT534" s="12"/>
      <c r="AU534" s="12"/>
      <c r="AV534" s="12"/>
      <c r="AW534" s="12"/>
      <c r="AX534" s="12"/>
      <c r="AY534" s="12"/>
      <c r="AZ534" s="12"/>
      <c r="BA534" s="12"/>
      <c r="BB534" s="12"/>
      <c r="BC534" s="12"/>
      <c r="BD534" s="12"/>
      <c r="BE534" s="12"/>
      <c r="BF534" s="12"/>
      <c r="BG534" s="12"/>
      <c r="BH534" s="12"/>
      <c r="BI534" s="12"/>
      <c r="BJ534" s="12"/>
      <c r="BK534" s="12"/>
      <c r="BL534" s="12"/>
      <c r="BM534" s="12"/>
      <c r="BN534" s="12"/>
      <c r="BO534" s="12"/>
      <c r="BP534" s="12"/>
      <c r="BQ534" s="12"/>
      <c r="BR534" s="12"/>
      <c r="BS534" s="12"/>
      <c r="BT534" s="12"/>
      <c r="BU534" s="12"/>
      <c r="BV534" s="12"/>
      <c r="BW534" s="12"/>
      <c r="BX534" s="12"/>
      <c r="BY534" s="12"/>
      <c r="BZ534" s="12"/>
      <c r="CA534" s="12"/>
      <c r="CB534" s="12"/>
      <c r="CC534" s="12"/>
    </row>
    <row r="535" spans="1:81" ht="15.75" x14ac:dyDescent="0.25">
      <c r="A535" s="20"/>
      <c r="B535" s="29"/>
      <c r="C535" s="29"/>
      <c r="D535" s="29"/>
      <c r="E535" s="29"/>
      <c r="F535" s="26"/>
      <c r="G535" s="13"/>
      <c r="H535" s="20"/>
      <c r="I535" s="22"/>
      <c r="J535" s="22"/>
      <c r="K535" s="22"/>
      <c r="L535" s="22"/>
      <c r="M535" s="24"/>
      <c r="N535" s="22"/>
      <c r="O535" s="20"/>
      <c r="P535" s="12"/>
      <c r="Q535" s="12"/>
      <c r="R535" s="12"/>
      <c r="S535" s="12"/>
      <c r="T535" s="12"/>
      <c r="U535" s="12"/>
      <c r="V535" s="12"/>
      <c r="W535" s="12"/>
      <c r="X535" s="12"/>
      <c r="Y535" s="12"/>
      <c r="Z535" s="12"/>
      <c r="AA535" s="12"/>
      <c r="AB535" s="12"/>
      <c r="AC535" s="12"/>
      <c r="AD535" s="12"/>
      <c r="AE535" s="12"/>
      <c r="AF535" s="12"/>
      <c r="AG535" s="12"/>
      <c r="AH535" s="12"/>
      <c r="AI535" s="12"/>
      <c r="AJ535" s="12"/>
      <c r="AK535" s="12"/>
      <c r="AL535" s="12"/>
      <c r="AM535" s="12"/>
      <c r="AN535" s="12"/>
      <c r="AO535" s="12"/>
      <c r="AP535" s="12"/>
      <c r="AQ535" s="12"/>
      <c r="AR535" s="12"/>
      <c r="AS535" s="12"/>
      <c r="AT535" s="12"/>
      <c r="AU535" s="12"/>
      <c r="AV535" s="12"/>
      <c r="AW535" s="12"/>
      <c r="AX535" s="12"/>
      <c r="AY535" s="12"/>
      <c r="AZ535" s="12"/>
      <c r="BA535" s="12"/>
      <c r="BB535" s="12"/>
      <c r="BC535" s="12"/>
      <c r="BD535" s="12"/>
      <c r="BE535" s="12"/>
      <c r="BF535" s="12"/>
      <c r="BG535" s="12"/>
      <c r="BH535" s="12"/>
      <c r="BI535" s="12"/>
      <c r="BJ535" s="12"/>
      <c r="BK535" s="12"/>
      <c r="BL535" s="12"/>
      <c r="BM535" s="12"/>
      <c r="BN535" s="12"/>
      <c r="BO535" s="12"/>
      <c r="BP535" s="12"/>
      <c r="BQ535" s="12"/>
      <c r="BR535" s="12"/>
      <c r="BS535" s="12"/>
      <c r="BT535" s="12"/>
      <c r="BU535" s="12"/>
      <c r="BV535" s="12"/>
      <c r="BW535" s="12"/>
      <c r="BX535" s="12"/>
      <c r="BY535" s="12"/>
      <c r="BZ535" s="12"/>
      <c r="CA535" s="12"/>
      <c r="CB535" s="12"/>
      <c r="CC535" s="12"/>
    </row>
    <row r="536" spans="1:81" ht="15.75" x14ac:dyDescent="0.25">
      <c r="A536" s="20"/>
      <c r="B536" s="29"/>
      <c r="C536" s="29"/>
      <c r="D536" s="29"/>
      <c r="E536" s="29"/>
      <c r="F536" s="26"/>
      <c r="G536" s="13"/>
      <c r="H536" s="20"/>
      <c r="I536" s="22"/>
      <c r="J536" s="22"/>
      <c r="K536" s="22"/>
      <c r="L536" s="22"/>
      <c r="M536" s="24"/>
      <c r="N536" s="22"/>
      <c r="O536" s="20"/>
      <c r="P536" s="12"/>
      <c r="Q536" s="12"/>
      <c r="R536" s="12"/>
      <c r="S536" s="12"/>
      <c r="T536" s="12"/>
      <c r="U536" s="12"/>
      <c r="V536" s="12"/>
      <c r="W536" s="12"/>
      <c r="X536" s="12"/>
      <c r="Y536" s="12"/>
      <c r="Z536" s="12"/>
      <c r="AA536" s="12"/>
      <c r="AB536" s="12"/>
      <c r="AC536" s="12"/>
      <c r="AD536" s="12"/>
      <c r="AE536" s="12"/>
      <c r="AF536" s="12"/>
      <c r="AG536" s="12"/>
      <c r="AH536" s="12"/>
      <c r="AI536" s="12"/>
      <c r="AJ536" s="12"/>
      <c r="AK536" s="12"/>
      <c r="AL536" s="12"/>
      <c r="AM536" s="12"/>
      <c r="AN536" s="12"/>
      <c r="AO536" s="12"/>
      <c r="AP536" s="12"/>
      <c r="AQ536" s="12"/>
      <c r="AR536" s="12"/>
      <c r="AS536" s="12"/>
      <c r="AT536" s="12"/>
      <c r="AU536" s="12"/>
      <c r="AV536" s="12"/>
      <c r="AW536" s="12"/>
      <c r="AX536" s="12"/>
      <c r="AY536" s="12"/>
      <c r="AZ536" s="12"/>
      <c r="BA536" s="12"/>
      <c r="BB536" s="12"/>
      <c r="BC536" s="12"/>
      <c r="BD536" s="12"/>
      <c r="BE536" s="12"/>
      <c r="BF536" s="12"/>
      <c r="BG536" s="12"/>
      <c r="BH536" s="12"/>
      <c r="BI536" s="12"/>
      <c r="BJ536" s="12"/>
      <c r="BK536" s="12"/>
      <c r="BL536" s="12"/>
      <c r="BM536" s="12"/>
      <c r="BN536" s="12"/>
      <c r="BO536" s="12"/>
      <c r="BP536" s="12"/>
      <c r="BQ536" s="12"/>
      <c r="BR536" s="12"/>
      <c r="BS536" s="12"/>
      <c r="BT536" s="12"/>
      <c r="BU536" s="12"/>
      <c r="BV536" s="12"/>
      <c r="BW536" s="12"/>
      <c r="BX536" s="12"/>
      <c r="BY536" s="12"/>
      <c r="BZ536" s="12"/>
      <c r="CA536" s="12"/>
      <c r="CB536" s="12"/>
      <c r="CC536" s="12"/>
    </row>
    <row r="537" spans="1:81" ht="15.75" x14ac:dyDescent="0.25">
      <c r="A537" s="20"/>
      <c r="B537" s="29"/>
      <c r="C537" s="29"/>
      <c r="D537" s="29"/>
      <c r="E537" s="29"/>
      <c r="F537" s="26"/>
      <c r="G537" s="13"/>
      <c r="H537" s="20"/>
      <c r="I537" s="22"/>
      <c r="J537" s="22"/>
      <c r="K537" s="22"/>
      <c r="L537" s="22"/>
      <c r="M537" s="24"/>
      <c r="N537" s="22"/>
      <c r="O537" s="20"/>
      <c r="P537" s="12"/>
      <c r="Q537" s="12"/>
      <c r="R537" s="12"/>
      <c r="S537" s="12"/>
      <c r="T537" s="12"/>
      <c r="U537" s="12"/>
      <c r="V537" s="12"/>
      <c r="W537" s="12"/>
      <c r="X537" s="12"/>
      <c r="Y537" s="12"/>
      <c r="Z537" s="12"/>
      <c r="AA537" s="12"/>
      <c r="AB537" s="12"/>
      <c r="AC537" s="12"/>
      <c r="AD537" s="12"/>
      <c r="AE537" s="12"/>
      <c r="AF537" s="12"/>
      <c r="AG537" s="12"/>
      <c r="AH537" s="12"/>
      <c r="AI537" s="12"/>
      <c r="AJ537" s="12"/>
      <c r="AK537" s="12"/>
      <c r="AL537" s="12"/>
      <c r="AM537" s="12"/>
      <c r="AN537" s="12"/>
      <c r="AO537" s="12"/>
      <c r="AP537" s="12"/>
      <c r="AQ537" s="12"/>
      <c r="AR537" s="12"/>
      <c r="AS537" s="12"/>
      <c r="AT537" s="12"/>
      <c r="AU537" s="12"/>
      <c r="AV537" s="12"/>
      <c r="AW537" s="12"/>
      <c r="AX537" s="12"/>
      <c r="AY537" s="12"/>
      <c r="AZ537" s="12"/>
      <c r="BA537" s="12"/>
      <c r="BB537" s="12"/>
      <c r="BC537" s="12"/>
      <c r="BD537" s="12"/>
      <c r="BE537" s="12"/>
      <c r="BF537" s="12"/>
      <c r="BG537" s="12"/>
      <c r="BH537" s="12"/>
      <c r="BI537" s="12"/>
      <c r="BJ537" s="12"/>
      <c r="BK537" s="12"/>
      <c r="BL537" s="12"/>
      <c r="BM537" s="12"/>
      <c r="BN537" s="12"/>
      <c r="BO537" s="12"/>
      <c r="BP537" s="12"/>
      <c r="BQ537" s="12"/>
      <c r="BR537" s="12"/>
      <c r="BS537" s="12"/>
      <c r="BT537" s="12"/>
      <c r="BU537" s="12"/>
      <c r="BV537" s="12"/>
      <c r="BW537" s="12"/>
      <c r="BX537" s="12"/>
      <c r="BY537" s="12"/>
      <c r="BZ537" s="12"/>
      <c r="CA537" s="12"/>
      <c r="CB537" s="12"/>
      <c r="CC537" s="12"/>
    </row>
    <row r="538" spans="1:81" ht="15.75" x14ac:dyDescent="0.25">
      <c r="A538" s="20"/>
      <c r="B538" s="29"/>
      <c r="C538" s="29"/>
      <c r="D538" s="29"/>
      <c r="E538" s="29"/>
      <c r="F538" s="26"/>
      <c r="G538" s="13"/>
      <c r="H538" s="20"/>
      <c r="I538" s="22"/>
      <c r="J538" s="22"/>
      <c r="K538" s="22"/>
      <c r="L538" s="22"/>
      <c r="M538" s="24"/>
      <c r="N538" s="22"/>
      <c r="O538" s="20"/>
      <c r="P538" s="12"/>
      <c r="Q538" s="12"/>
      <c r="R538" s="12"/>
      <c r="S538" s="12"/>
      <c r="T538" s="12"/>
      <c r="U538" s="12"/>
      <c r="V538" s="12"/>
      <c r="W538" s="12"/>
      <c r="X538" s="12"/>
      <c r="Y538" s="12"/>
      <c r="Z538" s="12"/>
      <c r="AA538" s="12"/>
      <c r="AB538" s="12"/>
      <c r="AC538" s="12"/>
      <c r="AD538" s="12"/>
      <c r="AE538" s="12"/>
      <c r="AF538" s="12"/>
      <c r="AG538" s="12"/>
      <c r="AH538" s="12"/>
      <c r="AI538" s="12"/>
      <c r="AJ538" s="12"/>
      <c r="AK538" s="12"/>
      <c r="AL538" s="12"/>
      <c r="AM538" s="12"/>
      <c r="AN538" s="12"/>
      <c r="AO538" s="12"/>
      <c r="AP538" s="12"/>
      <c r="AQ538" s="12"/>
      <c r="AR538" s="12"/>
      <c r="AS538" s="12"/>
      <c r="AT538" s="12"/>
      <c r="AU538" s="12"/>
      <c r="AV538" s="12"/>
      <c r="AW538" s="12"/>
      <c r="AX538" s="12"/>
      <c r="AY538" s="12"/>
      <c r="AZ538" s="12"/>
      <c r="BA538" s="12"/>
      <c r="BB538" s="12"/>
      <c r="BC538" s="12"/>
      <c r="BD538" s="12"/>
      <c r="BE538" s="12"/>
      <c r="BF538" s="12"/>
      <c r="BG538" s="12"/>
      <c r="BH538" s="12"/>
      <c r="BI538" s="12"/>
      <c r="BJ538" s="12"/>
      <c r="BK538" s="12"/>
      <c r="BL538" s="12"/>
      <c r="BM538" s="12"/>
      <c r="BN538" s="12"/>
      <c r="BO538" s="12"/>
      <c r="BP538" s="12"/>
      <c r="BQ538" s="12"/>
      <c r="BR538" s="12"/>
      <c r="BS538" s="12"/>
      <c r="BT538" s="12"/>
      <c r="BU538" s="12"/>
      <c r="BV538" s="12"/>
      <c r="BW538" s="12"/>
      <c r="BX538" s="12"/>
      <c r="BY538" s="12"/>
      <c r="BZ538" s="12"/>
      <c r="CA538" s="12"/>
      <c r="CB538" s="12"/>
      <c r="CC538" s="12"/>
    </row>
    <row r="539" spans="1:81" ht="15.75" x14ac:dyDescent="0.25">
      <c r="A539" s="20"/>
      <c r="B539" s="29"/>
      <c r="C539" s="29"/>
      <c r="D539" s="29"/>
      <c r="E539" s="29"/>
      <c r="F539" s="26"/>
      <c r="G539" s="13"/>
      <c r="H539" s="20"/>
      <c r="I539" s="22"/>
      <c r="J539" s="22"/>
      <c r="K539" s="22"/>
      <c r="L539" s="22"/>
      <c r="M539" s="24"/>
      <c r="N539" s="22"/>
      <c r="O539" s="20"/>
      <c r="P539" s="12"/>
      <c r="Q539" s="12"/>
      <c r="R539" s="12"/>
      <c r="S539" s="12"/>
      <c r="T539" s="12"/>
      <c r="U539" s="12"/>
      <c r="V539" s="12"/>
      <c r="W539" s="12"/>
      <c r="X539" s="12"/>
      <c r="Y539" s="12"/>
      <c r="Z539" s="12"/>
      <c r="AA539" s="12"/>
      <c r="AB539" s="12"/>
      <c r="AC539" s="12"/>
      <c r="AD539" s="12"/>
      <c r="AE539" s="12"/>
      <c r="AF539" s="12"/>
      <c r="AG539" s="12"/>
      <c r="AH539" s="12"/>
      <c r="AI539" s="12"/>
      <c r="AJ539" s="12"/>
      <c r="AK539" s="12"/>
      <c r="AL539" s="12"/>
      <c r="AM539" s="12"/>
      <c r="AN539" s="12"/>
      <c r="AO539" s="12"/>
      <c r="AP539" s="12"/>
      <c r="AQ539" s="12"/>
      <c r="AR539" s="12"/>
      <c r="AS539" s="12"/>
      <c r="AT539" s="12"/>
      <c r="AU539" s="12"/>
      <c r="AV539" s="12"/>
      <c r="AW539" s="12"/>
      <c r="AX539" s="12"/>
      <c r="AY539" s="12"/>
      <c r="AZ539" s="12"/>
      <c r="BA539" s="12"/>
      <c r="BB539" s="12"/>
      <c r="BC539" s="12"/>
      <c r="BD539" s="12"/>
      <c r="BE539" s="12"/>
      <c r="BF539" s="12"/>
      <c r="BG539" s="12"/>
      <c r="BH539" s="12"/>
      <c r="BI539" s="12"/>
      <c r="BJ539" s="12"/>
      <c r="BK539" s="12"/>
      <c r="BL539" s="12"/>
      <c r="BM539" s="12"/>
      <c r="BN539" s="12"/>
      <c r="BO539" s="12"/>
      <c r="BP539" s="12"/>
      <c r="BQ539" s="12"/>
      <c r="BR539" s="12"/>
      <c r="BS539" s="12"/>
      <c r="BT539" s="12"/>
      <c r="BU539" s="12"/>
      <c r="BV539" s="12"/>
      <c r="BW539" s="12"/>
      <c r="BX539" s="12"/>
      <c r="BY539" s="12"/>
      <c r="BZ539" s="12"/>
      <c r="CA539" s="12"/>
      <c r="CB539" s="12"/>
      <c r="CC539" s="12"/>
    </row>
    <row r="540" spans="1:81" ht="15.75" x14ac:dyDescent="0.25">
      <c r="A540" s="20"/>
      <c r="B540" s="29"/>
      <c r="C540" s="29"/>
      <c r="D540" s="29"/>
      <c r="E540" s="29"/>
      <c r="F540" s="26"/>
      <c r="G540" s="13"/>
      <c r="H540" s="20"/>
      <c r="I540" s="22"/>
      <c r="J540" s="22"/>
      <c r="K540" s="22"/>
      <c r="L540" s="22"/>
      <c r="M540" s="24"/>
      <c r="N540" s="22"/>
      <c r="O540" s="20"/>
      <c r="P540" s="12"/>
      <c r="Q540" s="12"/>
      <c r="R540" s="12"/>
      <c r="S540" s="12"/>
      <c r="T540" s="12"/>
      <c r="U540" s="12"/>
      <c r="V540" s="12"/>
      <c r="W540" s="12"/>
      <c r="X540" s="12"/>
      <c r="Y540" s="12"/>
      <c r="Z540" s="12"/>
      <c r="AA540" s="12"/>
      <c r="AB540" s="12"/>
      <c r="AC540" s="12"/>
      <c r="AD540" s="12"/>
      <c r="AE540" s="12"/>
      <c r="AF540" s="12"/>
      <c r="AG540" s="12"/>
      <c r="AH540" s="12"/>
      <c r="AI540" s="12"/>
      <c r="AJ540" s="12"/>
      <c r="AK540" s="12"/>
      <c r="AL540" s="12"/>
      <c r="AM540" s="12"/>
      <c r="AN540" s="12"/>
      <c r="AO540" s="12"/>
      <c r="AP540" s="12"/>
      <c r="AQ540" s="12"/>
      <c r="AR540" s="12"/>
      <c r="AS540" s="12"/>
      <c r="AT540" s="12"/>
      <c r="AU540" s="12"/>
      <c r="AV540" s="12"/>
      <c r="AW540" s="12"/>
      <c r="AX540" s="12"/>
      <c r="AY540" s="12"/>
      <c r="AZ540" s="12"/>
      <c r="BA540" s="12"/>
      <c r="BB540" s="12"/>
      <c r="BC540" s="12"/>
      <c r="BD540" s="12"/>
      <c r="BE540" s="12"/>
      <c r="BF540" s="12"/>
      <c r="BG540" s="12"/>
      <c r="BH540" s="12"/>
      <c r="BI540" s="12"/>
      <c r="BJ540" s="12"/>
      <c r="BK540" s="12"/>
      <c r="BL540" s="12"/>
      <c r="BM540" s="12"/>
      <c r="BN540" s="12"/>
      <c r="BO540" s="12"/>
      <c r="BP540" s="12"/>
      <c r="BQ540" s="12"/>
      <c r="BR540" s="12"/>
      <c r="BS540" s="12"/>
      <c r="BT540" s="12"/>
      <c r="BU540" s="12"/>
      <c r="BV540" s="12"/>
      <c r="BW540" s="12"/>
      <c r="BX540" s="12"/>
      <c r="BY540" s="12"/>
      <c r="BZ540" s="12"/>
      <c r="CA540" s="12"/>
      <c r="CB540" s="12"/>
      <c r="CC540" s="12"/>
    </row>
    <row r="541" spans="1:81" ht="15.75" x14ac:dyDescent="0.25">
      <c r="A541" s="20"/>
      <c r="B541" s="29"/>
      <c r="C541" s="29"/>
      <c r="D541" s="29"/>
      <c r="E541" s="29"/>
      <c r="F541" s="26"/>
      <c r="G541" s="13"/>
      <c r="H541" s="20"/>
      <c r="I541" s="22"/>
      <c r="J541" s="22"/>
      <c r="K541" s="22"/>
      <c r="L541" s="22"/>
      <c r="M541" s="24"/>
      <c r="N541" s="22"/>
      <c r="O541" s="20"/>
      <c r="P541" s="12"/>
      <c r="Q541" s="12"/>
      <c r="R541" s="12"/>
      <c r="S541" s="12"/>
      <c r="T541" s="12"/>
      <c r="U541" s="12"/>
      <c r="V541" s="12"/>
      <c r="W541" s="12"/>
      <c r="X541" s="12"/>
      <c r="Y541" s="12"/>
      <c r="Z541" s="12"/>
      <c r="AA541" s="12"/>
      <c r="AB541" s="12"/>
      <c r="AC541" s="12"/>
      <c r="AD541" s="12"/>
      <c r="AE541" s="12"/>
      <c r="AF541" s="12"/>
      <c r="AG541" s="12"/>
      <c r="AH541" s="12"/>
      <c r="AI541" s="12"/>
      <c r="AJ541" s="12"/>
      <c r="AK541" s="12"/>
      <c r="AL541" s="12"/>
      <c r="AM541" s="12"/>
      <c r="AN541" s="12"/>
      <c r="AO541" s="12"/>
      <c r="AP541" s="12"/>
      <c r="AQ541" s="12"/>
      <c r="AR541" s="12"/>
      <c r="AS541" s="12"/>
      <c r="AT541" s="12"/>
      <c r="AU541" s="12"/>
      <c r="AV541" s="12"/>
      <c r="AW541" s="12"/>
      <c r="AX541" s="12"/>
      <c r="AY541" s="12"/>
      <c r="AZ541" s="12"/>
      <c r="BA541" s="12"/>
      <c r="BB541" s="12"/>
      <c r="BC541" s="12"/>
      <c r="BD541" s="12"/>
      <c r="BE541" s="12"/>
      <c r="BF541" s="12"/>
      <c r="BG541" s="12"/>
      <c r="BH541" s="12"/>
      <c r="BI541" s="12"/>
      <c r="BJ541" s="12"/>
      <c r="BK541" s="12"/>
      <c r="BL541" s="12"/>
      <c r="BM541" s="12"/>
      <c r="BN541" s="12"/>
      <c r="BO541" s="12"/>
      <c r="BP541" s="12"/>
      <c r="BQ541" s="12"/>
      <c r="BR541" s="12"/>
      <c r="BS541" s="12"/>
      <c r="BT541" s="12"/>
      <c r="BU541" s="12"/>
      <c r="BV541" s="12"/>
      <c r="BW541" s="12"/>
      <c r="BX541" s="12"/>
      <c r="BY541" s="12"/>
      <c r="BZ541" s="12"/>
      <c r="CA541" s="12"/>
      <c r="CB541" s="12"/>
      <c r="CC541" s="12"/>
    </row>
    <row r="542" spans="1:81" ht="15.75" x14ac:dyDescent="0.25">
      <c r="A542" s="20"/>
      <c r="B542" s="29"/>
      <c r="C542" s="29"/>
      <c r="D542" s="29"/>
      <c r="E542" s="29"/>
      <c r="F542" s="26"/>
      <c r="G542" s="13"/>
      <c r="H542" s="20"/>
      <c r="I542" s="22"/>
      <c r="J542" s="22"/>
      <c r="K542" s="22"/>
      <c r="L542" s="22"/>
      <c r="M542" s="24"/>
      <c r="N542" s="22"/>
      <c r="O542" s="20"/>
      <c r="P542" s="12"/>
      <c r="Q542" s="12"/>
      <c r="R542" s="12"/>
      <c r="S542" s="12"/>
      <c r="T542" s="12"/>
      <c r="U542" s="12"/>
      <c r="V542" s="12"/>
      <c r="W542" s="12"/>
      <c r="X542" s="12"/>
      <c r="Y542" s="12"/>
      <c r="Z542" s="12"/>
      <c r="AA542" s="12"/>
      <c r="AB542" s="12"/>
      <c r="AC542" s="12"/>
      <c r="AD542" s="12"/>
      <c r="AE542" s="12"/>
      <c r="AF542" s="12"/>
      <c r="AG542" s="12"/>
      <c r="AH542" s="12"/>
      <c r="AI542" s="12"/>
      <c r="AJ542" s="12"/>
      <c r="AK542" s="12"/>
      <c r="AL542" s="12"/>
      <c r="AM542" s="12"/>
      <c r="AN542" s="12"/>
      <c r="AO542" s="12"/>
      <c r="AP542" s="12"/>
      <c r="AQ542" s="12"/>
      <c r="AR542" s="12"/>
      <c r="AS542" s="12"/>
      <c r="AT542" s="12"/>
      <c r="AU542" s="12"/>
      <c r="AV542" s="12"/>
      <c r="AW542" s="12"/>
      <c r="AX542" s="12"/>
      <c r="AY542" s="12"/>
      <c r="AZ542" s="12"/>
      <c r="BA542" s="12"/>
      <c r="BB542" s="12"/>
      <c r="BC542" s="12"/>
      <c r="BD542" s="12"/>
      <c r="BE542" s="12"/>
      <c r="BF542" s="12"/>
      <c r="BG542" s="12"/>
      <c r="BH542" s="12"/>
      <c r="BI542" s="12"/>
      <c r="BJ542" s="12"/>
      <c r="BK542" s="12"/>
      <c r="BL542" s="12"/>
      <c r="BM542" s="12"/>
      <c r="BN542" s="12"/>
      <c r="BO542" s="12"/>
      <c r="BP542" s="12"/>
      <c r="BQ542" s="12"/>
      <c r="BR542" s="12"/>
      <c r="BS542" s="12"/>
      <c r="BT542" s="12"/>
      <c r="BU542" s="12"/>
      <c r="BV542" s="12"/>
      <c r="BW542" s="12"/>
      <c r="BX542" s="12"/>
      <c r="BY542" s="12"/>
      <c r="BZ542" s="12"/>
      <c r="CA542" s="12"/>
      <c r="CB542" s="12"/>
      <c r="CC542" s="12"/>
    </row>
    <row r="543" spans="1:81" ht="15.75" x14ac:dyDescent="0.25">
      <c r="A543" s="20"/>
      <c r="B543" s="29"/>
      <c r="C543" s="29"/>
      <c r="D543" s="29"/>
      <c r="E543" s="29"/>
      <c r="F543" s="26"/>
      <c r="G543" s="13"/>
      <c r="H543" s="20"/>
      <c r="I543" s="22"/>
      <c r="J543" s="22"/>
      <c r="K543" s="22"/>
      <c r="L543" s="22"/>
      <c r="M543" s="24"/>
      <c r="N543" s="22"/>
      <c r="O543" s="20"/>
      <c r="P543" s="12"/>
      <c r="Q543" s="12"/>
      <c r="R543" s="12"/>
      <c r="S543" s="12"/>
      <c r="T543" s="12"/>
      <c r="U543" s="12"/>
      <c r="V543" s="12"/>
      <c r="W543" s="12"/>
      <c r="X543" s="12"/>
      <c r="Y543" s="12"/>
      <c r="Z543" s="12"/>
      <c r="AA543" s="12"/>
      <c r="AB543" s="12"/>
      <c r="AC543" s="12"/>
      <c r="AD543" s="12"/>
      <c r="AE543" s="12"/>
      <c r="AF543" s="12"/>
      <c r="AG543" s="12"/>
      <c r="AH543" s="12"/>
      <c r="AI543" s="12"/>
      <c r="AJ543" s="12"/>
      <c r="AK543" s="12"/>
      <c r="AL543" s="12"/>
      <c r="AM543" s="12"/>
      <c r="AN543" s="12"/>
      <c r="AO543" s="12"/>
      <c r="AP543" s="12"/>
      <c r="AQ543" s="12"/>
      <c r="AR543" s="12"/>
      <c r="AS543" s="12"/>
      <c r="AT543" s="12"/>
      <c r="AU543" s="12"/>
      <c r="AV543" s="12"/>
      <c r="AW543" s="12"/>
      <c r="AX543" s="12"/>
      <c r="AY543" s="12"/>
      <c r="AZ543" s="12"/>
      <c r="BA543" s="12"/>
      <c r="BB543" s="12"/>
      <c r="BC543" s="12"/>
      <c r="BD543" s="12"/>
      <c r="BE543" s="12"/>
      <c r="BF543" s="12"/>
      <c r="BG543" s="12"/>
      <c r="BH543" s="12"/>
      <c r="BI543" s="12"/>
      <c r="BJ543" s="12"/>
      <c r="BK543" s="12"/>
      <c r="BL543" s="12"/>
      <c r="BM543" s="12"/>
      <c r="BN543" s="12"/>
      <c r="BO543" s="12"/>
      <c r="BP543" s="12"/>
      <c r="BQ543" s="12"/>
      <c r="BR543" s="12"/>
      <c r="BS543" s="12"/>
      <c r="BT543" s="12"/>
      <c r="BU543" s="12"/>
      <c r="BV543" s="12"/>
      <c r="BW543" s="12"/>
      <c r="BX543" s="12"/>
      <c r="BY543" s="12"/>
      <c r="BZ543" s="12"/>
      <c r="CA543" s="12"/>
      <c r="CB543" s="12"/>
      <c r="CC543" s="12"/>
    </row>
    <row r="544" spans="1:81" ht="15.75" x14ac:dyDescent="0.25">
      <c r="A544" s="20"/>
      <c r="B544" s="29"/>
      <c r="C544" s="29"/>
      <c r="D544" s="29"/>
      <c r="E544" s="29"/>
      <c r="F544" s="26"/>
      <c r="G544" s="13"/>
      <c r="H544" s="20"/>
      <c r="I544" s="22"/>
      <c r="J544" s="22"/>
      <c r="K544" s="22"/>
      <c r="L544" s="22"/>
      <c r="M544" s="24"/>
      <c r="N544" s="22"/>
      <c r="O544" s="20"/>
      <c r="P544" s="12"/>
      <c r="Q544" s="12"/>
      <c r="R544" s="12"/>
      <c r="S544" s="12"/>
      <c r="T544" s="12"/>
      <c r="U544" s="12"/>
      <c r="V544" s="12"/>
      <c r="W544" s="12"/>
      <c r="X544" s="12"/>
      <c r="Y544" s="12"/>
      <c r="Z544" s="12"/>
      <c r="AA544" s="12"/>
      <c r="AB544" s="12"/>
      <c r="AC544" s="12"/>
      <c r="AD544" s="12"/>
      <c r="AE544" s="12"/>
      <c r="AF544" s="12"/>
      <c r="AG544" s="12"/>
      <c r="AH544" s="12"/>
      <c r="AI544" s="12"/>
      <c r="AJ544" s="12"/>
      <c r="AK544" s="12"/>
      <c r="AL544" s="12"/>
      <c r="AM544" s="12"/>
      <c r="AN544" s="12"/>
      <c r="AO544" s="12"/>
      <c r="AP544" s="12"/>
      <c r="AQ544" s="12"/>
      <c r="AR544" s="12"/>
      <c r="AS544" s="12"/>
      <c r="AT544" s="12"/>
      <c r="AU544" s="12"/>
      <c r="AV544" s="12"/>
      <c r="AW544" s="12"/>
      <c r="AX544" s="12"/>
      <c r="AY544" s="12"/>
      <c r="AZ544" s="12"/>
      <c r="BA544" s="12"/>
      <c r="BB544" s="12"/>
      <c r="BC544" s="12"/>
      <c r="BD544" s="12"/>
      <c r="BE544" s="12"/>
      <c r="BF544" s="12"/>
      <c r="BG544" s="12"/>
      <c r="BH544" s="12"/>
      <c r="BI544" s="12"/>
      <c r="BJ544" s="12"/>
      <c r="BK544" s="12"/>
      <c r="BL544" s="12"/>
      <c r="BM544" s="12"/>
      <c r="BN544" s="12"/>
      <c r="BO544" s="12"/>
      <c r="BP544" s="12"/>
      <c r="BQ544" s="12"/>
      <c r="BR544" s="12"/>
      <c r="BS544" s="12"/>
      <c r="BT544" s="12"/>
      <c r="BU544" s="12"/>
      <c r="BV544" s="12"/>
      <c r="BW544" s="12"/>
      <c r="BX544" s="12"/>
      <c r="BY544" s="12"/>
      <c r="BZ544" s="12"/>
      <c r="CA544" s="12"/>
      <c r="CB544" s="12"/>
      <c r="CC544" s="12"/>
    </row>
    <row r="545" spans="1:81" ht="15.75" x14ac:dyDescent="0.25">
      <c r="A545" s="20"/>
      <c r="B545" s="29"/>
      <c r="C545" s="29"/>
      <c r="D545" s="29"/>
      <c r="E545" s="29"/>
      <c r="F545" s="26"/>
      <c r="G545" s="13"/>
      <c r="H545" s="20"/>
      <c r="I545" s="22"/>
      <c r="J545" s="22"/>
      <c r="K545" s="22"/>
      <c r="L545" s="22"/>
      <c r="M545" s="24"/>
      <c r="N545" s="22"/>
      <c r="O545" s="20"/>
      <c r="P545" s="12"/>
      <c r="Q545" s="12"/>
      <c r="R545" s="12"/>
      <c r="S545" s="12"/>
      <c r="T545" s="12"/>
      <c r="U545" s="12"/>
      <c r="V545" s="12"/>
      <c r="W545" s="12"/>
      <c r="X545" s="12"/>
      <c r="Y545" s="12"/>
      <c r="Z545" s="12"/>
      <c r="AA545" s="12"/>
      <c r="AB545" s="12"/>
      <c r="AC545" s="12"/>
      <c r="AD545" s="12"/>
      <c r="AE545" s="12"/>
      <c r="AF545" s="12"/>
      <c r="AG545" s="12"/>
      <c r="AH545" s="12"/>
      <c r="AI545" s="12"/>
      <c r="AJ545" s="12"/>
      <c r="AK545" s="12"/>
      <c r="AL545" s="12"/>
      <c r="AM545" s="12"/>
      <c r="AN545" s="12"/>
      <c r="AO545" s="12"/>
      <c r="AP545" s="12"/>
      <c r="AQ545" s="12"/>
      <c r="AR545" s="12"/>
      <c r="AS545" s="12"/>
      <c r="AT545" s="12"/>
      <c r="AU545" s="12"/>
      <c r="AV545" s="12"/>
      <c r="AW545" s="12"/>
      <c r="AX545" s="12"/>
      <c r="AY545" s="12"/>
      <c r="AZ545" s="12"/>
      <c r="BA545" s="12"/>
      <c r="BB545" s="12"/>
      <c r="BC545" s="12"/>
      <c r="BD545" s="12"/>
      <c r="BE545" s="12"/>
      <c r="BF545" s="12"/>
      <c r="BG545" s="12"/>
      <c r="BH545" s="12"/>
      <c r="BI545" s="12"/>
      <c r="BJ545" s="12"/>
      <c r="BK545" s="12"/>
      <c r="BL545" s="12"/>
      <c r="BM545" s="12"/>
      <c r="BN545" s="12"/>
      <c r="BO545" s="12"/>
      <c r="BP545" s="12"/>
      <c r="BQ545" s="12"/>
      <c r="BR545" s="12"/>
      <c r="BS545" s="12"/>
      <c r="BT545" s="12"/>
      <c r="BU545" s="12"/>
      <c r="BV545" s="12"/>
      <c r="BW545" s="12"/>
      <c r="BX545" s="12"/>
      <c r="BY545" s="12"/>
      <c r="BZ545" s="12"/>
      <c r="CA545" s="12"/>
      <c r="CB545" s="12"/>
      <c r="CC545" s="12"/>
    </row>
    <row r="546" spans="1:81" ht="15.75" x14ac:dyDescent="0.25">
      <c r="A546" s="20"/>
      <c r="B546" s="29"/>
      <c r="C546" s="29"/>
      <c r="D546" s="29"/>
      <c r="E546" s="29"/>
      <c r="F546" s="26"/>
      <c r="G546" s="13"/>
      <c r="H546" s="20"/>
      <c r="I546" s="22"/>
      <c r="J546" s="22"/>
      <c r="K546" s="22"/>
      <c r="L546" s="22"/>
      <c r="M546" s="24"/>
      <c r="N546" s="22"/>
      <c r="O546" s="20"/>
      <c r="P546" s="12"/>
      <c r="Q546" s="12"/>
      <c r="R546" s="12"/>
      <c r="S546" s="12"/>
      <c r="T546" s="12"/>
      <c r="U546" s="12"/>
      <c r="V546" s="12"/>
      <c r="W546" s="12"/>
      <c r="X546" s="12"/>
      <c r="Y546" s="12"/>
      <c r="Z546" s="12"/>
      <c r="AA546" s="12"/>
      <c r="AB546" s="12"/>
      <c r="AC546" s="12"/>
      <c r="AD546" s="12"/>
      <c r="AE546" s="12"/>
      <c r="AF546" s="12"/>
      <c r="AG546" s="12"/>
      <c r="AH546" s="12"/>
      <c r="AI546" s="12"/>
      <c r="AJ546" s="12"/>
      <c r="AK546" s="12"/>
      <c r="AL546" s="12"/>
      <c r="AM546" s="12"/>
      <c r="AN546" s="12"/>
      <c r="AO546" s="12"/>
      <c r="AP546" s="12"/>
      <c r="AQ546" s="12"/>
      <c r="AR546" s="12"/>
      <c r="AS546" s="12"/>
      <c r="AT546" s="12"/>
      <c r="AU546" s="12"/>
      <c r="AV546" s="12"/>
      <c r="AW546" s="12"/>
      <c r="AX546" s="12"/>
      <c r="AY546" s="12"/>
      <c r="AZ546" s="12"/>
      <c r="BA546" s="12"/>
      <c r="BB546" s="12"/>
      <c r="BC546" s="12"/>
      <c r="BD546" s="12"/>
      <c r="BE546" s="12"/>
      <c r="BF546" s="12"/>
      <c r="BG546" s="12"/>
      <c r="BH546" s="12"/>
      <c r="BI546" s="12"/>
      <c r="BJ546" s="12"/>
      <c r="BK546" s="12"/>
      <c r="BL546" s="12"/>
      <c r="BM546" s="12"/>
      <c r="BN546" s="12"/>
      <c r="BO546" s="12"/>
      <c r="BP546" s="12"/>
      <c r="BQ546" s="12"/>
      <c r="BR546" s="12"/>
      <c r="BS546" s="12"/>
      <c r="BT546" s="12"/>
      <c r="BU546" s="12"/>
      <c r="BV546" s="12"/>
      <c r="BW546" s="12"/>
      <c r="BX546" s="12"/>
      <c r="BY546" s="12"/>
      <c r="BZ546" s="12"/>
      <c r="CA546" s="12"/>
      <c r="CB546" s="12"/>
      <c r="CC546" s="12"/>
    </row>
    <row r="547" spans="1:81" ht="15.75" x14ac:dyDescent="0.25">
      <c r="A547" s="20"/>
      <c r="B547" s="29"/>
      <c r="C547" s="29"/>
      <c r="D547" s="29"/>
      <c r="E547" s="29"/>
      <c r="F547" s="26"/>
      <c r="G547" s="13"/>
      <c r="H547" s="20"/>
      <c r="I547" s="22"/>
      <c r="J547" s="22"/>
      <c r="K547" s="22"/>
      <c r="L547" s="22"/>
      <c r="M547" s="24"/>
      <c r="N547" s="22"/>
      <c r="O547" s="20"/>
      <c r="P547" s="12"/>
      <c r="Q547" s="12"/>
      <c r="R547" s="12"/>
      <c r="S547" s="12"/>
      <c r="T547" s="12"/>
      <c r="U547" s="12"/>
      <c r="V547" s="12"/>
      <c r="W547" s="12"/>
      <c r="X547" s="12"/>
      <c r="Y547" s="12"/>
      <c r="Z547" s="12"/>
      <c r="AA547" s="12"/>
      <c r="AB547" s="12"/>
      <c r="AC547" s="12"/>
      <c r="AD547" s="12"/>
      <c r="AE547" s="12"/>
      <c r="AF547" s="12"/>
      <c r="AG547" s="12"/>
      <c r="AH547" s="12"/>
      <c r="AI547" s="12"/>
      <c r="AJ547" s="12"/>
      <c r="AK547" s="12"/>
      <c r="AL547" s="12"/>
      <c r="AM547" s="12"/>
      <c r="AN547" s="12"/>
      <c r="AO547" s="12"/>
      <c r="AP547" s="12"/>
      <c r="AQ547" s="12"/>
      <c r="AR547" s="12"/>
      <c r="AS547" s="12"/>
      <c r="AT547" s="12"/>
      <c r="AU547" s="12"/>
      <c r="AV547" s="12"/>
      <c r="AW547" s="12"/>
      <c r="AX547" s="12"/>
      <c r="AY547" s="12"/>
      <c r="AZ547" s="12"/>
      <c r="BA547" s="12"/>
      <c r="BB547" s="12"/>
      <c r="BC547" s="12"/>
      <c r="BD547" s="12"/>
      <c r="BE547" s="12"/>
      <c r="BF547" s="12"/>
      <c r="BG547" s="12"/>
      <c r="BH547" s="12"/>
      <c r="BI547" s="12"/>
      <c r="BJ547" s="12"/>
      <c r="BK547" s="12"/>
      <c r="BL547" s="12"/>
      <c r="BM547" s="12"/>
      <c r="BN547" s="12"/>
      <c r="BO547" s="12"/>
      <c r="BP547" s="12"/>
      <c r="BQ547" s="12"/>
      <c r="BR547" s="12"/>
      <c r="BS547" s="12"/>
      <c r="BT547" s="12"/>
      <c r="BU547" s="12"/>
      <c r="BV547" s="12"/>
      <c r="BW547" s="12"/>
      <c r="BX547" s="12"/>
      <c r="BY547" s="12"/>
      <c r="BZ547" s="12"/>
      <c r="CA547" s="12"/>
      <c r="CB547" s="12"/>
      <c r="CC547" s="12"/>
    </row>
    <row r="548" spans="1:81" ht="15.75" x14ac:dyDescent="0.25">
      <c r="A548" s="20"/>
      <c r="B548" s="29"/>
      <c r="C548" s="29"/>
      <c r="D548" s="29"/>
      <c r="E548" s="29"/>
      <c r="F548" s="26"/>
      <c r="G548" s="13"/>
      <c r="H548" s="20"/>
      <c r="I548" s="22"/>
      <c r="J548" s="22"/>
      <c r="K548" s="22"/>
      <c r="L548" s="22"/>
      <c r="M548" s="24"/>
      <c r="N548" s="22"/>
      <c r="O548" s="20"/>
      <c r="P548" s="12"/>
      <c r="Q548" s="12"/>
      <c r="R548" s="12"/>
      <c r="S548" s="12"/>
      <c r="T548" s="12"/>
      <c r="U548" s="12"/>
      <c r="V548" s="12"/>
      <c r="W548" s="12"/>
      <c r="X548" s="12"/>
      <c r="Y548" s="12"/>
      <c r="Z548" s="12"/>
      <c r="AA548" s="12"/>
      <c r="AB548" s="12"/>
      <c r="AC548" s="12"/>
      <c r="AD548" s="12"/>
      <c r="AE548" s="12"/>
      <c r="AF548" s="12"/>
      <c r="AG548" s="12"/>
      <c r="AH548" s="12"/>
      <c r="AI548" s="12"/>
      <c r="AJ548" s="12"/>
      <c r="AK548" s="12"/>
      <c r="AL548" s="12"/>
      <c r="AM548" s="12"/>
      <c r="AN548" s="12"/>
      <c r="AO548" s="12"/>
      <c r="AP548" s="12"/>
      <c r="AQ548" s="12"/>
      <c r="AR548" s="12"/>
      <c r="AS548" s="12"/>
      <c r="AT548" s="12"/>
      <c r="AU548" s="12"/>
      <c r="AV548" s="12"/>
      <c r="AW548" s="12"/>
      <c r="AX548" s="12"/>
      <c r="AY548" s="12"/>
      <c r="AZ548" s="12"/>
      <c r="BA548" s="12"/>
      <c r="BB548" s="12"/>
      <c r="BC548" s="12"/>
      <c r="BD548" s="12"/>
      <c r="BE548" s="12"/>
      <c r="BF548" s="12"/>
      <c r="BG548" s="12"/>
      <c r="BH548" s="12"/>
      <c r="BI548" s="12"/>
      <c r="BJ548" s="12"/>
      <c r="BK548" s="12"/>
      <c r="BL548" s="12"/>
      <c r="BM548" s="12"/>
      <c r="BN548" s="12"/>
      <c r="BO548" s="12"/>
      <c r="BP548" s="12"/>
      <c r="BQ548" s="12"/>
      <c r="BR548" s="12"/>
      <c r="BS548" s="12"/>
      <c r="BT548" s="12"/>
      <c r="BU548" s="12"/>
      <c r="BV548" s="12"/>
      <c r="BW548" s="12"/>
      <c r="BX548" s="12"/>
      <c r="BY548" s="12"/>
      <c r="BZ548" s="12"/>
      <c r="CA548" s="12"/>
      <c r="CB548" s="12"/>
      <c r="CC548" s="12"/>
    </row>
    <row r="549" spans="1:81" ht="15.75" x14ac:dyDescent="0.25">
      <c r="A549" s="20"/>
      <c r="B549" s="29"/>
      <c r="C549" s="29"/>
      <c r="D549" s="29"/>
      <c r="E549" s="29"/>
      <c r="F549" s="26"/>
      <c r="G549" s="13"/>
      <c r="H549" s="20"/>
      <c r="I549" s="22"/>
      <c r="J549" s="22"/>
      <c r="K549" s="22"/>
      <c r="L549" s="22"/>
      <c r="M549" s="24"/>
      <c r="N549" s="22"/>
      <c r="O549" s="20"/>
      <c r="P549" s="12"/>
      <c r="Q549" s="12"/>
      <c r="R549" s="12"/>
      <c r="S549" s="12"/>
      <c r="T549" s="12"/>
      <c r="U549" s="12"/>
      <c r="V549" s="12"/>
      <c r="W549" s="12"/>
      <c r="X549" s="12"/>
      <c r="Y549" s="12"/>
      <c r="Z549" s="12"/>
      <c r="AA549" s="12"/>
      <c r="AB549" s="12"/>
      <c r="AC549" s="12"/>
      <c r="AD549" s="12"/>
      <c r="AE549" s="12"/>
      <c r="AF549" s="12"/>
      <c r="AG549" s="12"/>
      <c r="AH549" s="12"/>
      <c r="AI549" s="12"/>
      <c r="AJ549" s="12"/>
      <c r="AK549" s="12"/>
      <c r="AL549" s="12"/>
      <c r="AM549" s="12"/>
      <c r="AN549" s="12"/>
      <c r="AO549" s="12"/>
      <c r="AP549" s="12"/>
      <c r="AQ549" s="12"/>
      <c r="AR549" s="12"/>
      <c r="AS549" s="12"/>
      <c r="AT549" s="12"/>
      <c r="AU549" s="12"/>
      <c r="AV549" s="12"/>
      <c r="AW549" s="12"/>
      <c r="AX549" s="12"/>
      <c r="AY549" s="12"/>
      <c r="AZ549" s="12"/>
      <c r="BA549" s="12"/>
      <c r="BB549" s="12"/>
      <c r="BC549" s="12"/>
      <c r="BD549" s="12"/>
      <c r="BE549" s="12"/>
      <c r="BF549" s="12"/>
      <c r="BG549" s="12"/>
      <c r="BH549" s="12"/>
      <c r="BI549" s="12"/>
      <c r="BJ549" s="12"/>
      <c r="BK549" s="12"/>
      <c r="BL549" s="12"/>
      <c r="BM549" s="12"/>
      <c r="BN549" s="12"/>
      <c r="BO549" s="12"/>
      <c r="BP549" s="12"/>
      <c r="BQ549" s="12"/>
      <c r="BR549" s="12"/>
      <c r="BS549" s="12"/>
      <c r="BT549" s="12"/>
      <c r="BU549" s="12"/>
      <c r="BV549" s="12"/>
      <c r="BW549" s="12"/>
      <c r="BX549" s="12"/>
      <c r="BY549" s="12"/>
      <c r="BZ549" s="12"/>
      <c r="CA549" s="12"/>
      <c r="CB549" s="12"/>
      <c r="CC549" s="12"/>
    </row>
    <row r="550" spans="1:81" ht="15.75" x14ac:dyDescent="0.25">
      <c r="A550" s="20"/>
      <c r="B550" s="29"/>
      <c r="C550" s="29"/>
      <c r="D550" s="29"/>
      <c r="E550" s="29"/>
      <c r="F550" s="26"/>
      <c r="G550" s="13"/>
      <c r="H550" s="20"/>
      <c r="I550" s="22"/>
      <c r="J550" s="22"/>
      <c r="K550" s="22"/>
      <c r="L550" s="22"/>
      <c r="M550" s="24"/>
      <c r="N550" s="22"/>
      <c r="O550" s="20"/>
      <c r="P550" s="12"/>
      <c r="Q550" s="12"/>
      <c r="R550" s="12"/>
      <c r="S550" s="12"/>
      <c r="T550" s="12"/>
      <c r="U550" s="12"/>
      <c r="V550" s="12"/>
      <c r="W550" s="12"/>
      <c r="X550" s="12"/>
      <c r="Y550" s="12"/>
      <c r="Z550" s="12"/>
      <c r="AA550" s="12"/>
      <c r="AB550" s="12"/>
      <c r="AC550" s="12"/>
      <c r="AD550" s="12"/>
      <c r="AE550" s="12"/>
      <c r="AF550" s="12"/>
      <c r="AG550" s="12"/>
      <c r="AH550" s="12"/>
      <c r="AI550" s="12"/>
      <c r="AJ550" s="12"/>
      <c r="AK550" s="12"/>
      <c r="AL550" s="12"/>
      <c r="AM550" s="12"/>
      <c r="AN550" s="12"/>
      <c r="AO550" s="12"/>
      <c r="AP550" s="12"/>
      <c r="AQ550" s="12"/>
      <c r="AR550" s="12"/>
      <c r="AS550" s="12"/>
      <c r="AT550" s="12"/>
      <c r="AU550" s="12"/>
      <c r="AV550" s="12"/>
      <c r="AW550" s="12"/>
      <c r="AX550" s="12"/>
      <c r="AY550" s="12"/>
      <c r="AZ550" s="12"/>
      <c r="BA550" s="12"/>
      <c r="BB550" s="12"/>
      <c r="BC550" s="12"/>
      <c r="BD550" s="12"/>
      <c r="BE550" s="12"/>
      <c r="BF550" s="12"/>
      <c r="BG550" s="12"/>
      <c r="BH550" s="12"/>
      <c r="BI550" s="12"/>
      <c r="BJ550" s="12"/>
      <c r="BK550" s="12"/>
      <c r="BL550" s="12"/>
      <c r="BM550" s="12"/>
      <c r="BN550" s="12"/>
      <c r="BO550" s="12"/>
      <c r="BP550" s="12"/>
      <c r="BQ550" s="12"/>
      <c r="BR550" s="12"/>
      <c r="BS550" s="12"/>
      <c r="BT550" s="12"/>
      <c r="BU550" s="12"/>
      <c r="BV550" s="12"/>
      <c r="BW550" s="12"/>
      <c r="BX550" s="12"/>
      <c r="BY550" s="12"/>
      <c r="BZ550" s="12"/>
      <c r="CA550" s="12"/>
      <c r="CB550" s="12"/>
      <c r="CC550" s="12"/>
    </row>
    <row r="551" spans="1:81" ht="15.75" x14ac:dyDescent="0.25">
      <c r="A551" s="20"/>
      <c r="B551" s="29"/>
      <c r="C551" s="29"/>
      <c r="D551" s="29"/>
      <c r="E551" s="29"/>
      <c r="F551" s="26"/>
      <c r="G551" s="13"/>
      <c r="H551" s="20"/>
      <c r="I551" s="22"/>
      <c r="J551" s="22"/>
      <c r="K551" s="22"/>
      <c r="L551" s="22"/>
      <c r="M551" s="24"/>
      <c r="N551" s="22"/>
      <c r="O551" s="20"/>
      <c r="P551" s="12"/>
      <c r="Q551" s="12"/>
      <c r="R551" s="12"/>
      <c r="S551" s="12"/>
      <c r="T551" s="12"/>
      <c r="U551" s="12"/>
      <c r="V551" s="12"/>
      <c r="W551" s="12"/>
      <c r="X551" s="12"/>
      <c r="Y551" s="12"/>
      <c r="Z551" s="12"/>
      <c r="AA551" s="12"/>
      <c r="AB551" s="12"/>
      <c r="AC551" s="12"/>
      <c r="AD551" s="12"/>
      <c r="AE551" s="12"/>
      <c r="AF551" s="12"/>
      <c r="AG551" s="12"/>
      <c r="AH551" s="12"/>
      <c r="AI551" s="12"/>
      <c r="AJ551" s="12"/>
      <c r="AK551" s="12"/>
      <c r="AL551" s="12"/>
      <c r="AM551" s="12"/>
      <c r="AN551" s="12"/>
      <c r="AO551" s="12"/>
      <c r="AP551" s="12"/>
      <c r="AQ551" s="12"/>
      <c r="AR551" s="12"/>
      <c r="AS551" s="12"/>
      <c r="AT551" s="12"/>
      <c r="AU551" s="12"/>
      <c r="AV551" s="12"/>
      <c r="AW551" s="12"/>
      <c r="AX551" s="12"/>
      <c r="AY551" s="12"/>
      <c r="AZ551" s="12"/>
      <c r="BA551" s="12"/>
      <c r="BB551" s="12"/>
      <c r="BC551" s="12"/>
      <c r="BD551" s="12"/>
      <c r="BE551" s="12"/>
      <c r="BF551" s="12"/>
      <c r="BG551" s="12"/>
      <c r="BH551" s="12"/>
      <c r="BI551" s="12"/>
      <c r="BJ551" s="12"/>
      <c r="BK551" s="12"/>
      <c r="BL551" s="12"/>
      <c r="BM551" s="12"/>
      <c r="BN551" s="12"/>
      <c r="BO551" s="12"/>
      <c r="BP551" s="12"/>
      <c r="BQ551" s="12"/>
      <c r="BR551" s="12"/>
      <c r="BS551" s="12"/>
      <c r="BT551" s="12"/>
      <c r="BU551" s="12"/>
      <c r="BV551" s="12"/>
      <c r="BW551" s="12"/>
      <c r="BX551" s="12"/>
      <c r="BY551" s="12"/>
      <c r="BZ551" s="12"/>
      <c r="CA551" s="12"/>
      <c r="CB551" s="12"/>
      <c r="CC551" s="12"/>
    </row>
    <row r="552" spans="1:81" ht="15.75" x14ac:dyDescent="0.25">
      <c r="A552" s="20"/>
      <c r="B552" s="29"/>
      <c r="C552" s="29"/>
      <c r="D552" s="29"/>
      <c r="E552" s="29"/>
      <c r="F552" s="26"/>
      <c r="G552" s="13"/>
      <c r="H552" s="20"/>
      <c r="I552" s="22"/>
      <c r="J552" s="22"/>
      <c r="K552" s="22"/>
      <c r="L552" s="22"/>
      <c r="M552" s="24"/>
      <c r="N552" s="22"/>
      <c r="O552" s="20"/>
      <c r="P552" s="12"/>
      <c r="Q552" s="12"/>
      <c r="R552" s="12"/>
      <c r="S552" s="12"/>
      <c r="T552" s="12"/>
      <c r="U552" s="12"/>
      <c r="V552" s="12"/>
      <c r="W552" s="12"/>
      <c r="X552" s="12"/>
      <c r="Y552" s="12"/>
      <c r="Z552" s="12"/>
      <c r="AA552" s="12"/>
      <c r="AB552" s="12"/>
      <c r="AC552" s="12"/>
      <c r="AD552" s="12"/>
      <c r="AE552" s="12"/>
      <c r="AF552" s="12"/>
      <c r="AG552" s="12"/>
      <c r="AH552" s="12"/>
      <c r="AI552" s="12"/>
      <c r="AJ552" s="12"/>
      <c r="AK552" s="12"/>
      <c r="AL552" s="12"/>
      <c r="AM552" s="12"/>
      <c r="AN552" s="12"/>
      <c r="AO552" s="12"/>
      <c r="AP552" s="12"/>
      <c r="AQ552" s="12"/>
      <c r="AR552" s="12"/>
      <c r="AS552" s="12"/>
      <c r="AT552" s="12"/>
      <c r="AU552" s="12"/>
      <c r="AV552" s="12"/>
      <c r="AW552" s="12"/>
      <c r="AX552" s="12"/>
      <c r="AY552" s="12"/>
      <c r="AZ552" s="12"/>
      <c r="BA552" s="12"/>
      <c r="BB552" s="12"/>
      <c r="BC552" s="12"/>
      <c r="BD552" s="12"/>
      <c r="BE552" s="12"/>
      <c r="BF552" s="12"/>
      <c r="BG552" s="12"/>
      <c r="BH552" s="12"/>
      <c r="BI552" s="12"/>
      <c r="BJ552" s="12"/>
      <c r="BK552" s="12"/>
      <c r="BL552" s="12"/>
      <c r="BM552" s="12"/>
      <c r="BN552" s="12"/>
      <c r="BO552" s="12"/>
      <c r="BP552" s="12"/>
      <c r="BQ552" s="12"/>
      <c r="BR552" s="12"/>
      <c r="BS552" s="12"/>
      <c r="BT552" s="12"/>
      <c r="BU552" s="12"/>
      <c r="BV552" s="12"/>
      <c r="BW552" s="12"/>
      <c r="BX552" s="12"/>
      <c r="BY552" s="12"/>
      <c r="BZ552" s="12"/>
      <c r="CA552" s="12"/>
      <c r="CB552" s="12"/>
      <c r="CC552" s="12"/>
    </row>
    <row r="553" spans="1:81" ht="15.75" x14ac:dyDescent="0.25">
      <c r="A553" s="20"/>
      <c r="B553" s="29"/>
      <c r="C553" s="29"/>
      <c r="D553" s="29"/>
      <c r="E553" s="29"/>
      <c r="F553" s="26"/>
      <c r="G553" s="13"/>
      <c r="H553" s="20"/>
      <c r="I553" s="22"/>
      <c r="J553" s="22"/>
      <c r="K553" s="22"/>
      <c r="L553" s="22"/>
      <c r="M553" s="24"/>
      <c r="N553" s="22"/>
      <c r="O553" s="20"/>
      <c r="P553" s="12"/>
      <c r="Q553" s="12"/>
      <c r="R553" s="12"/>
      <c r="S553" s="12"/>
      <c r="T553" s="12"/>
      <c r="U553" s="12"/>
      <c r="V553" s="12"/>
      <c r="W553" s="12"/>
      <c r="X553" s="12"/>
      <c r="Y553" s="12"/>
      <c r="Z553" s="12"/>
      <c r="AA553" s="12"/>
      <c r="AB553" s="12"/>
      <c r="AC553" s="12"/>
      <c r="AD553" s="12"/>
      <c r="AE553" s="12"/>
      <c r="AF553" s="12"/>
      <c r="AG553" s="12"/>
      <c r="AH553" s="12"/>
      <c r="AI553" s="12"/>
      <c r="AJ553" s="12"/>
      <c r="AK553" s="12"/>
      <c r="AL553" s="12"/>
      <c r="AM553" s="12"/>
      <c r="AN553" s="12"/>
      <c r="AO553" s="12"/>
      <c r="AP553" s="12"/>
      <c r="AQ553" s="12"/>
      <c r="AR553" s="12"/>
      <c r="AS553" s="12"/>
      <c r="AT553" s="12"/>
      <c r="AU553" s="12"/>
      <c r="AV553" s="12"/>
      <c r="AW553" s="12"/>
      <c r="AX553" s="12"/>
      <c r="AY553" s="12"/>
      <c r="AZ553" s="12"/>
      <c r="BA553" s="12"/>
      <c r="BB553" s="12"/>
      <c r="BC553" s="12"/>
      <c r="BD553" s="12"/>
      <c r="BE553" s="12"/>
      <c r="BF553" s="12"/>
      <c r="BG553" s="12"/>
      <c r="BH553" s="12"/>
      <c r="BI553" s="12"/>
      <c r="BJ553" s="12"/>
      <c r="BK553" s="12"/>
      <c r="BL553" s="12"/>
      <c r="BM553" s="12"/>
      <c r="BN553" s="12"/>
      <c r="BO553" s="12"/>
      <c r="BP553" s="12"/>
      <c r="BQ553" s="12"/>
      <c r="BR553" s="12"/>
      <c r="BS553" s="12"/>
      <c r="BT553" s="12"/>
      <c r="BU553" s="12"/>
      <c r="BV553" s="12"/>
      <c r="BW553" s="12"/>
      <c r="BX553" s="12"/>
      <c r="BY553" s="12"/>
      <c r="BZ553" s="12"/>
      <c r="CA553" s="12"/>
      <c r="CB553" s="12"/>
      <c r="CC553" s="12"/>
    </row>
    <row r="554" spans="1:81" ht="15.75" x14ac:dyDescent="0.25">
      <c r="A554" s="20"/>
      <c r="B554" s="29"/>
      <c r="C554" s="29"/>
      <c r="D554" s="29"/>
      <c r="E554" s="29"/>
      <c r="F554" s="26"/>
      <c r="G554" s="13"/>
      <c r="H554" s="20"/>
      <c r="I554" s="22"/>
      <c r="J554" s="22"/>
      <c r="K554" s="22"/>
      <c r="L554" s="22"/>
      <c r="M554" s="24"/>
      <c r="N554" s="22"/>
      <c r="O554" s="20"/>
      <c r="P554" s="12"/>
      <c r="Q554" s="12"/>
      <c r="R554" s="12"/>
      <c r="S554" s="12"/>
      <c r="T554" s="12"/>
      <c r="U554" s="12"/>
      <c r="V554" s="12"/>
      <c r="W554" s="12"/>
      <c r="X554" s="12"/>
      <c r="Y554" s="12"/>
      <c r="Z554" s="12"/>
      <c r="AA554" s="12"/>
      <c r="AB554" s="12"/>
      <c r="AC554" s="12"/>
      <c r="AD554" s="12"/>
      <c r="AE554" s="12"/>
      <c r="AF554" s="12"/>
      <c r="AG554" s="12"/>
      <c r="AH554" s="12"/>
      <c r="AI554" s="12"/>
      <c r="AJ554" s="12"/>
      <c r="AK554" s="12"/>
      <c r="AL554" s="12"/>
      <c r="AM554" s="12"/>
      <c r="AN554" s="12"/>
      <c r="AO554" s="12"/>
      <c r="AP554" s="12"/>
      <c r="AQ554" s="12"/>
      <c r="AR554" s="12"/>
      <c r="AS554" s="12"/>
      <c r="AT554" s="12"/>
      <c r="AU554" s="12"/>
      <c r="AV554" s="12"/>
      <c r="AW554" s="12"/>
      <c r="AX554" s="12"/>
      <c r="AY554" s="12"/>
      <c r="AZ554" s="12"/>
      <c r="BA554" s="12"/>
      <c r="BB554" s="12"/>
      <c r="BC554" s="12"/>
      <c r="BD554" s="12"/>
      <c r="BE554" s="12"/>
      <c r="BF554" s="12"/>
      <c r="BG554" s="12"/>
      <c r="BH554" s="12"/>
      <c r="BI554" s="12"/>
      <c r="BJ554" s="12"/>
      <c r="BK554" s="12"/>
      <c r="BL554" s="12"/>
      <c r="BM554" s="12"/>
      <c r="BN554" s="12"/>
      <c r="BO554" s="12"/>
      <c r="BP554" s="12"/>
      <c r="BQ554" s="12"/>
      <c r="BR554" s="12"/>
      <c r="BS554" s="12"/>
      <c r="BT554" s="12"/>
      <c r="BU554" s="12"/>
      <c r="BV554" s="12"/>
      <c r="BW554" s="12"/>
      <c r="BX554" s="12"/>
      <c r="BY554" s="12"/>
      <c r="BZ554" s="12"/>
      <c r="CA554" s="12"/>
      <c r="CB554" s="12"/>
      <c r="CC554" s="12"/>
    </row>
    <row r="555" spans="1:81" ht="15.75" x14ac:dyDescent="0.25">
      <c r="A555" s="20"/>
      <c r="B555" s="29"/>
      <c r="C555" s="29"/>
      <c r="D555" s="29"/>
      <c r="E555" s="29"/>
      <c r="F555" s="26"/>
      <c r="G555" s="13"/>
      <c r="H555" s="20"/>
      <c r="I555" s="22"/>
      <c r="J555" s="22"/>
      <c r="K555" s="22"/>
      <c r="L555" s="22"/>
      <c r="M555" s="24"/>
      <c r="N555" s="22"/>
      <c r="O555" s="20"/>
      <c r="P555" s="12"/>
      <c r="Q555" s="12"/>
      <c r="R555" s="12"/>
      <c r="S555" s="12"/>
      <c r="T555" s="12"/>
      <c r="U555" s="12"/>
      <c r="V555" s="12"/>
      <c r="W555" s="12"/>
      <c r="X555" s="12"/>
      <c r="Y555" s="12"/>
      <c r="Z555" s="12"/>
      <c r="AA555" s="12"/>
      <c r="AB555" s="12"/>
      <c r="AC555" s="12"/>
      <c r="AD555" s="12"/>
      <c r="AE555" s="12"/>
      <c r="AF555" s="12"/>
      <c r="AG555" s="12"/>
      <c r="AH555" s="12"/>
      <c r="AI555" s="12"/>
      <c r="AJ555" s="12"/>
      <c r="AK555" s="12"/>
      <c r="AL555" s="12"/>
      <c r="AM555" s="12"/>
      <c r="AN555" s="12"/>
      <c r="AO555" s="12"/>
      <c r="AP555" s="12"/>
      <c r="AQ555" s="12"/>
      <c r="AR555" s="12"/>
      <c r="AS555" s="12"/>
      <c r="AT555" s="12"/>
      <c r="AU555" s="12"/>
      <c r="AV555" s="12"/>
      <c r="AW555" s="12"/>
      <c r="AX555" s="12"/>
      <c r="AY555" s="12"/>
      <c r="AZ555" s="12"/>
      <c r="BA555" s="12"/>
      <c r="BB555" s="12"/>
      <c r="BC555" s="12"/>
      <c r="BD555" s="12"/>
      <c r="BE555" s="12"/>
      <c r="BF555" s="12"/>
      <c r="BG555" s="12"/>
      <c r="BH555" s="12"/>
      <c r="BI555" s="12"/>
      <c r="BJ555" s="12"/>
      <c r="BK555" s="12"/>
      <c r="BL555" s="12"/>
      <c r="BM555" s="12"/>
      <c r="BN555" s="12"/>
      <c r="BO555" s="12"/>
      <c r="BP555" s="12"/>
      <c r="BQ555" s="12"/>
      <c r="BR555" s="12"/>
      <c r="BS555" s="12"/>
      <c r="BT555" s="12"/>
      <c r="BU555" s="12"/>
      <c r="BV555" s="12"/>
      <c r="BW555" s="12"/>
      <c r="BX555" s="12"/>
      <c r="BY555" s="12"/>
      <c r="BZ555" s="12"/>
      <c r="CA555" s="12"/>
      <c r="CB555" s="12"/>
      <c r="CC555" s="12"/>
    </row>
    <row r="556" spans="1:81" ht="15.75" x14ac:dyDescent="0.25">
      <c r="A556" s="20"/>
      <c r="B556" s="29"/>
      <c r="C556" s="29"/>
      <c r="D556" s="29"/>
      <c r="E556" s="29"/>
      <c r="F556" s="26"/>
      <c r="G556" s="13"/>
      <c r="H556" s="20"/>
      <c r="I556" s="22"/>
      <c r="J556" s="22"/>
      <c r="K556" s="22"/>
      <c r="L556" s="22"/>
      <c r="M556" s="24"/>
      <c r="N556" s="22"/>
      <c r="O556" s="20"/>
      <c r="P556" s="12"/>
      <c r="Q556" s="12"/>
      <c r="R556" s="12"/>
      <c r="S556" s="12"/>
      <c r="T556" s="12"/>
      <c r="U556" s="12"/>
      <c r="V556" s="12"/>
      <c r="W556" s="12"/>
      <c r="X556" s="12"/>
      <c r="Y556" s="12"/>
      <c r="Z556" s="12"/>
      <c r="AA556" s="12"/>
      <c r="AB556" s="12"/>
      <c r="AC556" s="12"/>
      <c r="AD556" s="12"/>
      <c r="AE556" s="12"/>
      <c r="AF556" s="12"/>
      <c r="AG556" s="12"/>
      <c r="AH556" s="12"/>
      <c r="AI556" s="12"/>
      <c r="AJ556" s="12"/>
      <c r="AK556" s="12"/>
      <c r="AL556" s="12"/>
      <c r="AM556" s="12"/>
      <c r="AN556" s="12"/>
      <c r="AO556" s="12"/>
      <c r="AP556" s="12"/>
      <c r="AQ556" s="12"/>
      <c r="AR556" s="12"/>
      <c r="AS556" s="12"/>
      <c r="AT556" s="12"/>
      <c r="AU556" s="12"/>
      <c r="AV556" s="12"/>
      <c r="AW556" s="12"/>
      <c r="AX556" s="12"/>
      <c r="AY556" s="12"/>
      <c r="AZ556" s="12"/>
      <c r="BA556" s="12"/>
      <c r="BB556" s="12"/>
      <c r="BC556" s="12"/>
      <c r="BD556" s="12"/>
      <c r="BE556" s="12"/>
      <c r="BF556" s="12"/>
      <c r="BG556" s="12"/>
      <c r="BH556" s="12"/>
      <c r="BI556" s="12"/>
      <c r="BJ556" s="12"/>
      <c r="BK556" s="12"/>
      <c r="BL556" s="12"/>
      <c r="BM556" s="12"/>
      <c r="BN556" s="12"/>
      <c r="BO556" s="12"/>
      <c r="BP556" s="12"/>
      <c r="BQ556" s="12"/>
      <c r="BR556" s="12"/>
      <c r="BS556" s="12"/>
      <c r="BT556" s="12"/>
      <c r="BU556" s="12"/>
      <c r="BV556" s="12"/>
      <c r="BW556" s="12"/>
      <c r="BX556" s="12"/>
      <c r="BY556" s="12"/>
      <c r="BZ556" s="12"/>
      <c r="CA556" s="12"/>
      <c r="CB556" s="12"/>
      <c r="CC556" s="12"/>
    </row>
    <row r="557" spans="1:81" ht="15.75" x14ac:dyDescent="0.25">
      <c r="A557" s="20"/>
      <c r="B557" s="29"/>
      <c r="C557" s="29"/>
      <c r="D557" s="29"/>
      <c r="E557" s="29"/>
      <c r="F557" s="26"/>
      <c r="G557" s="13"/>
      <c r="H557" s="20"/>
      <c r="I557" s="22"/>
      <c r="J557" s="22"/>
      <c r="K557" s="22"/>
      <c r="L557" s="22"/>
      <c r="M557" s="24"/>
      <c r="N557" s="22"/>
      <c r="O557" s="20"/>
      <c r="P557" s="12"/>
      <c r="Q557" s="12"/>
      <c r="R557" s="12"/>
      <c r="S557" s="12"/>
      <c r="T557" s="12"/>
      <c r="U557" s="12"/>
      <c r="V557" s="12"/>
      <c r="W557" s="12"/>
      <c r="X557" s="12"/>
      <c r="Y557" s="12"/>
      <c r="Z557" s="12"/>
      <c r="AA557" s="12"/>
      <c r="AB557" s="12"/>
      <c r="AC557" s="12"/>
      <c r="AD557" s="12"/>
      <c r="AE557" s="12"/>
      <c r="AF557" s="12"/>
      <c r="AG557" s="12"/>
      <c r="AH557" s="12"/>
      <c r="AI557" s="12"/>
      <c r="AJ557" s="12"/>
      <c r="AK557" s="12"/>
      <c r="AL557" s="12"/>
      <c r="AM557" s="12"/>
      <c r="AN557" s="12"/>
      <c r="AO557" s="12"/>
      <c r="AP557" s="12"/>
      <c r="AQ557" s="12"/>
      <c r="AR557" s="12"/>
      <c r="AS557" s="12"/>
      <c r="AT557" s="12"/>
      <c r="AU557" s="12"/>
      <c r="AV557" s="12"/>
      <c r="AW557" s="12"/>
      <c r="AX557" s="12"/>
      <c r="AY557" s="12"/>
      <c r="AZ557" s="12"/>
      <c r="BA557" s="12"/>
      <c r="BB557" s="12"/>
      <c r="BC557" s="12"/>
      <c r="BD557" s="12"/>
      <c r="BE557" s="12"/>
      <c r="BF557" s="12"/>
      <c r="BG557" s="12"/>
      <c r="BH557" s="12"/>
      <c r="BI557" s="12"/>
      <c r="BJ557" s="12"/>
      <c r="BK557" s="12"/>
      <c r="BL557" s="12"/>
      <c r="BM557" s="12"/>
      <c r="BN557" s="12"/>
      <c r="BO557" s="12"/>
      <c r="BP557" s="12"/>
      <c r="BQ557" s="12"/>
      <c r="BR557" s="12"/>
      <c r="BS557" s="12"/>
      <c r="BT557" s="12"/>
      <c r="BU557" s="12"/>
      <c r="BV557" s="12"/>
      <c r="BW557" s="12"/>
      <c r="BX557" s="12"/>
      <c r="BY557" s="12"/>
      <c r="BZ557" s="12"/>
      <c r="CA557" s="12"/>
      <c r="CB557" s="12"/>
      <c r="CC557" s="12"/>
    </row>
    <row r="558" spans="1:81" ht="15.75" x14ac:dyDescent="0.25">
      <c r="A558" s="20"/>
      <c r="B558" s="29"/>
      <c r="C558" s="29"/>
      <c r="D558" s="29"/>
      <c r="E558" s="29"/>
      <c r="F558" s="26"/>
      <c r="G558" s="13"/>
      <c r="H558" s="20"/>
      <c r="I558" s="22"/>
      <c r="J558" s="22"/>
      <c r="K558" s="22"/>
      <c r="L558" s="22"/>
      <c r="M558" s="24"/>
      <c r="N558" s="22"/>
      <c r="O558" s="20"/>
      <c r="P558" s="12"/>
      <c r="Q558" s="12"/>
      <c r="R558" s="12"/>
      <c r="S558" s="12"/>
      <c r="T558" s="12"/>
      <c r="U558" s="12"/>
      <c r="V558" s="12"/>
      <c r="W558" s="12"/>
      <c r="X558" s="12"/>
      <c r="Y558" s="12"/>
      <c r="Z558" s="12"/>
      <c r="AA558" s="12"/>
      <c r="AB558" s="12"/>
      <c r="AC558" s="12"/>
      <c r="AD558" s="12"/>
      <c r="AE558" s="12"/>
      <c r="AF558" s="12"/>
      <c r="AG558" s="12"/>
      <c r="AH558" s="12"/>
      <c r="AI558" s="12"/>
      <c r="AJ558" s="12"/>
      <c r="AK558" s="12"/>
      <c r="AL558" s="12"/>
      <c r="AM558" s="12"/>
      <c r="AN558" s="12"/>
      <c r="AO558" s="12"/>
      <c r="AP558" s="12"/>
      <c r="AQ558" s="12"/>
      <c r="AR558" s="12"/>
      <c r="AS558" s="12"/>
      <c r="AT558" s="12"/>
      <c r="AU558" s="12"/>
      <c r="AV558" s="12"/>
      <c r="AW558" s="12"/>
      <c r="AX558" s="12"/>
      <c r="AY558" s="12"/>
      <c r="AZ558" s="12"/>
      <c r="BA558" s="12"/>
      <c r="BB558" s="12"/>
      <c r="BC558" s="12"/>
      <c r="BD558" s="12"/>
      <c r="BE558" s="12"/>
      <c r="BF558" s="12"/>
      <c r="BG558" s="12"/>
      <c r="BH558" s="12"/>
      <c r="BI558" s="12"/>
      <c r="BJ558" s="12"/>
      <c r="BK558" s="12"/>
      <c r="BL558" s="12"/>
      <c r="BM558" s="12"/>
      <c r="BN558" s="12"/>
      <c r="BO558" s="12"/>
      <c r="BP558" s="12"/>
      <c r="BQ558" s="12"/>
      <c r="BR558" s="12"/>
      <c r="BS558" s="12"/>
      <c r="BT558" s="12"/>
      <c r="BU558" s="12"/>
      <c r="BV558" s="12"/>
      <c r="BW558" s="12"/>
      <c r="BX558" s="12"/>
      <c r="BY558" s="12"/>
      <c r="BZ558" s="12"/>
      <c r="CA558" s="12"/>
      <c r="CB558" s="12"/>
      <c r="CC558" s="12"/>
    </row>
    <row r="559" spans="1:81" ht="15.75" x14ac:dyDescent="0.25">
      <c r="A559" s="20"/>
      <c r="B559" s="29"/>
      <c r="C559" s="29"/>
      <c r="D559" s="29"/>
      <c r="E559" s="29"/>
      <c r="F559" s="26"/>
      <c r="G559" s="13"/>
      <c r="H559" s="20"/>
      <c r="I559" s="22"/>
      <c r="J559" s="22"/>
      <c r="K559" s="22"/>
      <c r="L559" s="22"/>
      <c r="M559" s="24"/>
      <c r="N559" s="22"/>
      <c r="O559" s="20"/>
      <c r="P559" s="12"/>
      <c r="Q559" s="12"/>
      <c r="R559" s="12"/>
      <c r="S559" s="12"/>
      <c r="T559" s="12"/>
      <c r="U559" s="12"/>
      <c r="V559" s="12"/>
      <c r="W559" s="12"/>
      <c r="X559" s="12"/>
      <c r="Y559" s="12"/>
      <c r="Z559" s="12"/>
      <c r="AA559" s="12"/>
      <c r="AB559" s="12"/>
      <c r="AC559" s="12"/>
      <c r="AD559" s="12"/>
      <c r="AE559" s="12"/>
      <c r="AF559" s="12"/>
      <c r="AG559" s="12"/>
      <c r="AH559" s="12"/>
      <c r="AI559" s="12"/>
      <c r="AJ559" s="12"/>
      <c r="AK559" s="12"/>
      <c r="AL559" s="12"/>
      <c r="AM559" s="12"/>
      <c r="AN559" s="12"/>
      <c r="AO559" s="12"/>
      <c r="AP559" s="12"/>
      <c r="AQ559" s="12"/>
      <c r="AR559" s="12"/>
      <c r="AS559" s="12"/>
      <c r="AT559" s="12"/>
      <c r="AU559" s="12"/>
      <c r="AV559" s="12"/>
      <c r="AW559" s="12"/>
      <c r="AX559" s="12"/>
      <c r="AY559" s="12"/>
      <c r="AZ559" s="12"/>
      <c r="BA559" s="12"/>
      <c r="BB559" s="12"/>
      <c r="BC559" s="12"/>
      <c r="BD559" s="12"/>
      <c r="BE559" s="12"/>
      <c r="BF559" s="12"/>
      <c r="BG559" s="12"/>
      <c r="BH559" s="12"/>
      <c r="BI559" s="12"/>
      <c r="BJ559" s="12"/>
      <c r="BK559" s="12"/>
      <c r="BL559" s="12"/>
      <c r="BM559" s="12"/>
      <c r="BN559" s="12"/>
      <c r="BO559" s="12"/>
      <c r="BP559" s="12"/>
      <c r="BQ559" s="12"/>
      <c r="BR559" s="12"/>
      <c r="BS559" s="12"/>
      <c r="BT559" s="12"/>
      <c r="BU559" s="12"/>
      <c r="BV559" s="12"/>
      <c r="BW559" s="12"/>
      <c r="BX559" s="12"/>
      <c r="BY559" s="12"/>
      <c r="BZ559" s="12"/>
      <c r="CA559" s="12"/>
      <c r="CB559" s="12"/>
      <c r="CC559" s="12"/>
    </row>
    <row r="560" spans="1:81" ht="15.75" x14ac:dyDescent="0.25">
      <c r="A560" s="20"/>
      <c r="B560" s="29"/>
      <c r="C560" s="29"/>
      <c r="D560" s="29"/>
      <c r="E560" s="29"/>
      <c r="F560" s="26"/>
      <c r="G560" s="13"/>
      <c r="H560" s="20"/>
      <c r="I560" s="22"/>
      <c r="J560" s="22"/>
      <c r="K560" s="22"/>
      <c r="L560" s="22"/>
      <c r="M560" s="24"/>
      <c r="N560" s="22"/>
      <c r="O560" s="20"/>
      <c r="P560" s="12"/>
      <c r="Q560" s="12"/>
      <c r="R560" s="12"/>
      <c r="S560" s="12"/>
      <c r="T560" s="12"/>
      <c r="U560" s="12"/>
      <c r="V560" s="12"/>
      <c r="W560" s="12"/>
      <c r="X560" s="12"/>
      <c r="Y560" s="12"/>
      <c r="Z560" s="12"/>
      <c r="AA560" s="12"/>
      <c r="AB560" s="12"/>
      <c r="AC560" s="12"/>
      <c r="AD560" s="12"/>
      <c r="AE560" s="12"/>
      <c r="AF560" s="12"/>
      <c r="AG560" s="12"/>
      <c r="AH560" s="12"/>
      <c r="AI560" s="12"/>
      <c r="AJ560" s="12"/>
      <c r="AK560" s="12"/>
      <c r="AL560" s="12"/>
      <c r="AM560" s="12"/>
      <c r="AN560" s="12"/>
      <c r="AO560" s="12"/>
      <c r="AP560" s="12"/>
      <c r="AQ560" s="12"/>
      <c r="AR560" s="12"/>
      <c r="AS560" s="12"/>
      <c r="AT560" s="12"/>
      <c r="AU560" s="12"/>
      <c r="AV560" s="12"/>
      <c r="AW560" s="12"/>
      <c r="AX560" s="12"/>
      <c r="AY560" s="12"/>
      <c r="AZ560" s="12"/>
      <c r="BA560" s="12"/>
      <c r="BB560" s="12"/>
      <c r="BC560" s="12"/>
      <c r="BD560" s="12"/>
      <c r="BE560" s="12"/>
      <c r="BF560" s="12"/>
      <c r="BG560" s="12"/>
      <c r="BH560" s="12"/>
      <c r="BI560" s="12"/>
      <c r="BJ560" s="12"/>
      <c r="BK560" s="12"/>
      <c r="BL560" s="12"/>
      <c r="BM560" s="12"/>
      <c r="BN560" s="12"/>
      <c r="BO560" s="12"/>
      <c r="BP560" s="12"/>
      <c r="BQ560" s="12"/>
      <c r="BR560" s="12"/>
      <c r="BS560" s="12"/>
      <c r="BT560" s="12"/>
      <c r="BU560" s="12"/>
      <c r="BV560" s="12"/>
      <c r="BW560" s="12"/>
      <c r="BX560" s="12"/>
      <c r="BY560" s="12"/>
      <c r="BZ560" s="12"/>
      <c r="CA560" s="12"/>
      <c r="CB560" s="12"/>
      <c r="CC560" s="12"/>
    </row>
    <row r="561" spans="1:81" ht="15.75" x14ac:dyDescent="0.25">
      <c r="A561" s="20"/>
      <c r="B561" s="29"/>
      <c r="C561" s="29"/>
      <c r="D561" s="29"/>
      <c r="E561" s="29"/>
      <c r="F561" s="26"/>
      <c r="G561" s="13"/>
      <c r="H561" s="20"/>
      <c r="I561" s="22"/>
      <c r="J561" s="22"/>
      <c r="K561" s="22"/>
      <c r="L561" s="22"/>
      <c r="M561" s="24"/>
      <c r="N561" s="22"/>
      <c r="O561" s="20"/>
      <c r="P561" s="12"/>
      <c r="Q561" s="12"/>
      <c r="R561" s="12"/>
      <c r="S561" s="12"/>
      <c r="T561" s="12"/>
      <c r="U561" s="12"/>
      <c r="V561" s="12"/>
      <c r="W561" s="12"/>
      <c r="X561" s="12"/>
      <c r="Y561" s="12"/>
      <c r="Z561" s="12"/>
      <c r="AA561" s="12"/>
      <c r="AB561" s="12"/>
      <c r="AC561" s="12"/>
      <c r="AD561" s="12"/>
      <c r="AE561" s="12"/>
      <c r="AF561" s="12"/>
      <c r="AG561" s="12"/>
      <c r="AH561" s="12"/>
      <c r="AI561" s="12"/>
      <c r="AJ561" s="12"/>
      <c r="AK561" s="12"/>
      <c r="AL561" s="12"/>
      <c r="AM561" s="12"/>
      <c r="AN561" s="12"/>
      <c r="AO561" s="12"/>
      <c r="AP561" s="12"/>
      <c r="AQ561" s="12"/>
      <c r="AR561" s="12"/>
      <c r="AS561" s="12"/>
      <c r="AT561" s="12"/>
      <c r="AU561" s="12"/>
      <c r="AV561" s="12"/>
      <c r="AW561" s="12"/>
      <c r="AX561" s="12"/>
      <c r="AY561" s="12"/>
      <c r="AZ561" s="12"/>
      <c r="BA561" s="12"/>
      <c r="BB561" s="12"/>
      <c r="BC561" s="12"/>
      <c r="BD561" s="12"/>
      <c r="BE561" s="12"/>
      <c r="BF561" s="12"/>
      <c r="BG561" s="12"/>
      <c r="BH561" s="12"/>
      <c r="BI561" s="12"/>
      <c r="BJ561" s="12"/>
      <c r="BK561" s="12"/>
      <c r="BL561" s="12"/>
      <c r="BM561" s="12"/>
      <c r="BN561" s="12"/>
      <c r="BO561" s="12"/>
      <c r="BP561" s="12"/>
      <c r="BQ561" s="12"/>
      <c r="BR561" s="12"/>
      <c r="BS561" s="12"/>
      <c r="BT561" s="12"/>
      <c r="BU561" s="12"/>
      <c r="BV561" s="12"/>
      <c r="BW561" s="12"/>
      <c r="BX561" s="12"/>
      <c r="BY561" s="12"/>
      <c r="BZ561" s="12"/>
      <c r="CA561" s="12"/>
      <c r="CB561" s="12"/>
      <c r="CC561" s="12"/>
    </row>
    <row r="562" spans="1:81" ht="15.75" x14ac:dyDescent="0.25">
      <c r="A562" s="20"/>
      <c r="B562" s="29"/>
      <c r="C562" s="29"/>
      <c r="D562" s="29"/>
      <c r="E562" s="29"/>
      <c r="F562" s="26"/>
      <c r="G562" s="13"/>
      <c r="H562" s="20"/>
      <c r="I562" s="22"/>
      <c r="J562" s="22"/>
      <c r="K562" s="22"/>
      <c r="L562" s="22"/>
      <c r="M562" s="24"/>
      <c r="N562" s="22"/>
      <c r="O562" s="20"/>
      <c r="P562" s="12"/>
      <c r="Q562" s="12"/>
      <c r="R562" s="12"/>
      <c r="S562" s="12"/>
      <c r="T562" s="12"/>
      <c r="U562" s="12"/>
      <c r="V562" s="12"/>
      <c r="W562" s="12"/>
      <c r="X562" s="12"/>
      <c r="Y562" s="12"/>
      <c r="Z562" s="12"/>
      <c r="AA562" s="12"/>
      <c r="AB562" s="12"/>
      <c r="AC562" s="12"/>
      <c r="AD562" s="12"/>
      <c r="AE562" s="12"/>
      <c r="AF562" s="12"/>
      <c r="AG562" s="12"/>
      <c r="AH562" s="12"/>
      <c r="AI562" s="12"/>
      <c r="AJ562" s="12"/>
      <c r="AK562" s="12"/>
      <c r="AL562" s="12"/>
      <c r="AM562" s="12"/>
      <c r="AN562" s="12"/>
      <c r="AO562" s="12"/>
      <c r="AP562" s="12"/>
      <c r="AQ562" s="12"/>
      <c r="AR562" s="12"/>
      <c r="AS562" s="12"/>
      <c r="AT562" s="12"/>
      <c r="AU562" s="12"/>
      <c r="AV562" s="12"/>
      <c r="AW562" s="12"/>
      <c r="AX562" s="12"/>
      <c r="AY562" s="12"/>
      <c r="AZ562" s="12"/>
      <c r="BA562" s="12"/>
      <c r="BB562" s="12"/>
      <c r="BC562" s="12"/>
      <c r="BD562" s="12"/>
      <c r="BE562" s="12"/>
      <c r="BF562" s="12"/>
      <c r="BG562" s="12"/>
      <c r="BH562" s="12"/>
      <c r="BI562" s="12"/>
      <c r="BJ562" s="12"/>
      <c r="BK562" s="12"/>
      <c r="BL562" s="12"/>
      <c r="BM562" s="12"/>
      <c r="BN562" s="12"/>
      <c r="BO562" s="12"/>
      <c r="BP562" s="12"/>
      <c r="BQ562" s="12"/>
      <c r="BR562" s="12"/>
      <c r="BS562" s="12"/>
      <c r="BT562" s="12"/>
      <c r="BU562" s="12"/>
      <c r="BV562" s="12"/>
      <c r="BW562" s="12"/>
      <c r="BX562" s="12"/>
      <c r="BY562" s="12"/>
      <c r="BZ562" s="12"/>
      <c r="CA562" s="12"/>
      <c r="CB562" s="12"/>
      <c r="CC562" s="12"/>
    </row>
    <row r="563" spans="1:81" ht="15.75" x14ac:dyDescent="0.25">
      <c r="A563" s="20"/>
      <c r="B563" s="29"/>
      <c r="C563" s="29"/>
      <c r="D563" s="29"/>
      <c r="E563" s="29"/>
      <c r="F563" s="26"/>
      <c r="G563" s="13"/>
      <c r="H563" s="20"/>
      <c r="I563" s="22"/>
      <c r="J563" s="22"/>
      <c r="K563" s="22"/>
      <c r="L563" s="22"/>
      <c r="M563" s="24"/>
      <c r="N563" s="22"/>
      <c r="O563" s="20"/>
      <c r="P563" s="12"/>
      <c r="Q563" s="12"/>
      <c r="R563" s="12"/>
      <c r="S563" s="12"/>
      <c r="T563" s="12"/>
      <c r="U563" s="12"/>
      <c r="V563" s="12"/>
      <c r="W563" s="12"/>
      <c r="X563" s="12"/>
      <c r="Y563" s="12"/>
      <c r="Z563" s="12"/>
      <c r="AA563" s="12"/>
      <c r="AB563" s="12"/>
      <c r="AC563" s="12"/>
      <c r="AD563" s="12"/>
      <c r="AE563" s="12"/>
      <c r="AF563" s="12"/>
      <c r="AG563" s="12"/>
      <c r="AH563" s="12"/>
      <c r="AI563" s="12"/>
      <c r="AJ563" s="12"/>
      <c r="AK563" s="12"/>
      <c r="AL563" s="12"/>
      <c r="AM563" s="12"/>
      <c r="AN563" s="12"/>
      <c r="AO563" s="12"/>
      <c r="AP563" s="12"/>
      <c r="AQ563" s="12"/>
      <c r="AR563" s="12"/>
      <c r="AS563" s="12"/>
      <c r="AT563" s="12"/>
      <c r="AU563" s="12"/>
      <c r="AV563" s="12"/>
      <c r="AW563" s="12"/>
      <c r="AX563" s="12"/>
      <c r="AY563" s="12"/>
      <c r="AZ563" s="12"/>
      <c r="BA563" s="12"/>
      <c r="BB563" s="12"/>
      <c r="BC563" s="12"/>
      <c r="BD563" s="12"/>
      <c r="BE563" s="12"/>
      <c r="BF563" s="12"/>
      <c r="BG563" s="12"/>
      <c r="BH563" s="12"/>
      <c r="BI563" s="12"/>
      <c r="BJ563" s="12"/>
      <c r="BK563" s="12"/>
      <c r="BL563" s="12"/>
      <c r="BM563" s="12"/>
      <c r="BN563" s="12"/>
      <c r="BO563" s="12"/>
      <c r="BP563" s="12"/>
      <c r="BQ563" s="12"/>
      <c r="BR563" s="12"/>
      <c r="BS563" s="12"/>
      <c r="BT563" s="12"/>
      <c r="BU563" s="12"/>
      <c r="BV563" s="12"/>
      <c r="BW563" s="12"/>
      <c r="BX563" s="12"/>
      <c r="BY563" s="12"/>
      <c r="BZ563" s="12"/>
      <c r="CA563" s="12"/>
      <c r="CB563" s="12"/>
      <c r="CC563" s="12"/>
    </row>
    <row r="564" spans="1:81" ht="15.75" x14ac:dyDescent="0.25">
      <c r="A564" s="20"/>
      <c r="B564" s="29"/>
      <c r="C564" s="29"/>
      <c r="D564" s="29"/>
      <c r="E564" s="29"/>
      <c r="F564" s="26"/>
      <c r="G564" s="13"/>
      <c r="H564" s="20"/>
      <c r="I564" s="22"/>
      <c r="J564" s="22"/>
      <c r="K564" s="22"/>
      <c r="L564" s="22"/>
      <c r="M564" s="24"/>
      <c r="N564" s="22"/>
      <c r="O564" s="20"/>
      <c r="P564" s="12"/>
      <c r="Q564" s="12"/>
      <c r="R564" s="12"/>
      <c r="S564" s="12"/>
      <c r="T564" s="12"/>
      <c r="U564" s="12"/>
      <c r="V564" s="12"/>
      <c r="W564" s="12"/>
      <c r="X564" s="12"/>
      <c r="Y564" s="12"/>
      <c r="Z564" s="12"/>
      <c r="AA564" s="12"/>
      <c r="AB564" s="12"/>
      <c r="AC564" s="12"/>
      <c r="AD564" s="12"/>
      <c r="AE564" s="12"/>
      <c r="AF564" s="12"/>
      <c r="AG564" s="12"/>
      <c r="AH564" s="12"/>
      <c r="AI564" s="12"/>
      <c r="AJ564" s="12"/>
      <c r="AK564" s="12"/>
      <c r="AL564" s="12"/>
      <c r="AM564" s="12"/>
      <c r="AN564" s="12"/>
      <c r="AO564" s="12"/>
      <c r="AP564" s="12"/>
      <c r="AQ564" s="12"/>
      <c r="AR564" s="12"/>
      <c r="AS564" s="12"/>
      <c r="AT564" s="12"/>
      <c r="AU564" s="12"/>
      <c r="AV564" s="12"/>
      <c r="AW564" s="12"/>
      <c r="AX564" s="12"/>
      <c r="AY564" s="12"/>
      <c r="AZ564" s="12"/>
      <c r="BA564" s="12"/>
      <c r="BB564" s="12"/>
      <c r="BC564" s="12"/>
      <c r="BD564" s="12"/>
      <c r="BE564" s="12"/>
      <c r="BF564" s="12"/>
      <c r="BG564" s="12"/>
      <c r="BH564" s="12"/>
      <c r="BI564" s="12"/>
      <c r="BJ564" s="12"/>
      <c r="BK564" s="12"/>
      <c r="BL564" s="12"/>
      <c r="BM564" s="12"/>
      <c r="BN564" s="12"/>
      <c r="BO564" s="12"/>
      <c r="BP564" s="12"/>
      <c r="BQ564" s="12"/>
      <c r="BR564" s="12"/>
      <c r="BS564" s="12"/>
      <c r="BT564" s="12"/>
      <c r="BU564" s="12"/>
      <c r="BV564" s="12"/>
      <c r="BW564" s="12"/>
      <c r="BX564" s="12"/>
      <c r="BY564" s="12"/>
      <c r="BZ564" s="12"/>
      <c r="CA564" s="12"/>
      <c r="CB564" s="12"/>
      <c r="CC564" s="12"/>
    </row>
    <row r="565" spans="1:81" ht="15.75" x14ac:dyDescent="0.25">
      <c r="A565" s="20"/>
      <c r="B565" s="29"/>
      <c r="C565" s="29"/>
      <c r="D565" s="29"/>
      <c r="E565" s="29"/>
      <c r="F565" s="26"/>
      <c r="G565" s="13"/>
      <c r="H565" s="20"/>
      <c r="I565" s="22"/>
      <c r="J565" s="22"/>
      <c r="K565" s="22"/>
      <c r="L565" s="22"/>
      <c r="M565" s="24"/>
      <c r="N565" s="22"/>
      <c r="O565" s="20"/>
      <c r="P565" s="12"/>
      <c r="Q565" s="12"/>
      <c r="R565" s="12"/>
      <c r="S565" s="12"/>
      <c r="T565" s="12"/>
      <c r="U565" s="12"/>
      <c r="V565" s="12"/>
      <c r="W565" s="12"/>
      <c r="X565" s="12"/>
      <c r="Y565" s="12"/>
      <c r="Z565" s="12"/>
      <c r="AA565" s="12"/>
      <c r="AB565" s="12"/>
      <c r="AC565" s="12"/>
      <c r="AD565" s="12"/>
      <c r="AE565" s="12"/>
      <c r="AF565" s="12"/>
      <c r="AG565" s="12"/>
      <c r="AH565" s="12"/>
      <c r="AI565" s="12"/>
      <c r="AJ565" s="12"/>
      <c r="AK565" s="12"/>
      <c r="AL565" s="12"/>
      <c r="AM565" s="12"/>
      <c r="AN565" s="12"/>
      <c r="AO565" s="12"/>
      <c r="AP565" s="12"/>
      <c r="AQ565" s="12"/>
      <c r="AR565" s="12"/>
      <c r="AS565" s="12"/>
      <c r="AT565" s="12"/>
      <c r="AU565" s="12"/>
      <c r="AV565" s="12"/>
      <c r="AW565" s="12"/>
      <c r="AX565" s="12"/>
      <c r="AY565" s="12"/>
      <c r="AZ565" s="12"/>
      <c r="BA565" s="12"/>
      <c r="BB565" s="12"/>
      <c r="BC565" s="12"/>
      <c r="BD565" s="12"/>
      <c r="BE565" s="12"/>
      <c r="BF565" s="12"/>
      <c r="BG565" s="12"/>
      <c r="BH565" s="12"/>
      <c r="BI565" s="12"/>
      <c r="BJ565" s="12"/>
      <c r="BK565" s="12"/>
      <c r="BL565" s="12"/>
      <c r="BM565" s="12"/>
      <c r="BN565" s="12"/>
      <c r="BO565" s="12"/>
      <c r="BP565" s="12"/>
      <c r="BQ565" s="12"/>
      <c r="BR565" s="12"/>
      <c r="BS565" s="12"/>
      <c r="BT565" s="12"/>
      <c r="BU565" s="12"/>
      <c r="BV565" s="12"/>
      <c r="BW565" s="12"/>
      <c r="BX565" s="12"/>
      <c r="BY565" s="12"/>
      <c r="BZ565" s="12"/>
      <c r="CA565" s="12"/>
      <c r="CB565" s="12"/>
      <c r="CC565" s="12"/>
    </row>
    <row r="566" spans="1:81" ht="15.75" x14ac:dyDescent="0.25">
      <c r="A566" s="20"/>
      <c r="B566" s="29"/>
      <c r="C566" s="29"/>
      <c r="D566" s="29"/>
      <c r="E566" s="29"/>
      <c r="F566" s="26"/>
      <c r="G566" s="13"/>
      <c r="H566" s="20"/>
      <c r="I566" s="22"/>
      <c r="J566" s="22"/>
      <c r="K566" s="22"/>
      <c r="L566" s="22"/>
      <c r="M566" s="24"/>
      <c r="N566" s="22"/>
      <c r="O566" s="20"/>
      <c r="P566" s="12"/>
      <c r="Q566" s="12"/>
      <c r="R566" s="12"/>
      <c r="S566" s="12"/>
      <c r="T566" s="12"/>
      <c r="U566" s="12"/>
      <c r="V566" s="12"/>
      <c r="W566" s="12"/>
      <c r="X566" s="12"/>
      <c r="Y566" s="12"/>
      <c r="Z566" s="12"/>
      <c r="AA566" s="12"/>
      <c r="AB566" s="12"/>
      <c r="AC566" s="12"/>
      <c r="AD566" s="12"/>
      <c r="AE566" s="12"/>
      <c r="AF566" s="12"/>
      <c r="AG566" s="12"/>
      <c r="AH566" s="12"/>
      <c r="AI566" s="12"/>
      <c r="AJ566" s="12"/>
      <c r="AK566" s="12"/>
      <c r="AL566" s="12"/>
      <c r="AM566" s="12"/>
      <c r="AN566" s="12"/>
      <c r="AO566" s="12"/>
      <c r="AP566" s="12"/>
      <c r="AQ566" s="12"/>
      <c r="AR566" s="12"/>
      <c r="AS566" s="12"/>
      <c r="AT566" s="12"/>
      <c r="AU566" s="12"/>
      <c r="AV566" s="12"/>
      <c r="AW566" s="12"/>
      <c r="AX566" s="12"/>
      <c r="AY566" s="12"/>
      <c r="AZ566" s="12"/>
      <c r="BA566" s="12"/>
      <c r="BB566" s="12"/>
      <c r="BC566" s="12"/>
      <c r="BD566" s="12"/>
      <c r="BE566" s="12"/>
      <c r="BF566" s="12"/>
      <c r="BG566" s="12"/>
      <c r="BH566" s="12"/>
      <c r="BI566" s="12"/>
      <c r="BJ566" s="12"/>
      <c r="BK566" s="12"/>
      <c r="BL566" s="12"/>
      <c r="BM566" s="12"/>
      <c r="BN566" s="12"/>
      <c r="BO566" s="12"/>
      <c r="BP566" s="12"/>
      <c r="BQ566" s="12"/>
      <c r="BR566" s="12"/>
      <c r="BS566" s="12"/>
      <c r="BT566" s="12"/>
      <c r="BU566" s="12"/>
      <c r="BV566" s="12"/>
      <c r="BW566" s="12"/>
      <c r="BX566" s="12"/>
      <c r="BY566" s="12"/>
      <c r="BZ566" s="12"/>
      <c r="CA566" s="12"/>
      <c r="CB566" s="12"/>
      <c r="CC566" s="12"/>
    </row>
    <row r="567" spans="1:81" ht="15.75" x14ac:dyDescent="0.25">
      <c r="A567" s="20"/>
      <c r="B567" s="29"/>
      <c r="C567" s="29"/>
      <c r="D567" s="29"/>
      <c r="E567" s="29"/>
      <c r="F567" s="26"/>
      <c r="G567" s="13"/>
      <c r="H567" s="20"/>
      <c r="I567" s="22"/>
      <c r="J567" s="22"/>
      <c r="K567" s="22"/>
      <c r="L567" s="22"/>
      <c r="M567" s="24"/>
      <c r="N567" s="22"/>
      <c r="O567" s="20"/>
      <c r="P567" s="12"/>
      <c r="Q567" s="12"/>
      <c r="R567" s="12"/>
      <c r="S567" s="12"/>
      <c r="T567" s="12"/>
      <c r="U567" s="12"/>
      <c r="V567" s="12"/>
      <c r="W567" s="12"/>
      <c r="X567" s="12"/>
      <c r="Y567" s="12"/>
      <c r="Z567" s="12"/>
      <c r="AA567" s="12"/>
      <c r="AB567" s="12"/>
      <c r="AC567" s="12"/>
      <c r="AD567" s="12"/>
      <c r="AE567" s="12"/>
      <c r="AF567" s="12"/>
      <c r="AG567" s="12"/>
      <c r="AH567" s="12"/>
      <c r="AI567" s="12"/>
      <c r="AJ567" s="12"/>
      <c r="AK567" s="12"/>
      <c r="AL567" s="12"/>
      <c r="AM567" s="12"/>
      <c r="AN567" s="12"/>
      <c r="AO567" s="12"/>
      <c r="AP567" s="12"/>
      <c r="AQ567" s="12"/>
      <c r="AR567" s="12"/>
      <c r="AS567" s="12"/>
      <c r="AT567" s="12"/>
      <c r="AU567" s="12"/>
      <c r="AV567" s="12"/>
      <c r="AW567" s="12"/>
      <c r="AX567" s="12"/>
      <c r="AY567" s="12"/>
      <c r="AZ567" s="12"/>
      <c r="BA567" s="12"/>
      <c r="BB567" s="12"/>
      <c r="BC567" s="12"/>
      <c r="BD567" s="12"/>
      <c r="BE567" s="12"/>
      <c r="BF567" s="12"/>
      <c r="BG567" s="12"/>
      <c r="BH567" s="12"/>
      <c r="BI567" s="12"/>
      <c r="BJ567" s="12"/>
      <c r="BK567" s="12"/>
      <c r="BL567" s="12"/>
      <c r="BM567" s="12"/>
      <c r="BN567" s="12"/>
      <c r="BO567" s="12"/>
      <c r="BP567" s="12"/>
      <c r="BQ567" s="12"/>
      <c r="BR567" s="12"/>
      <c r="BS567" s="12"/>
      <c r="BT567" s="12"/>
      <c r="BU567" s="12"/>
      <c r="BV567" s="12"/>
      <c r="BW567" s="12"/>
      <c r="BX567" s="12"/>
      <c r="BY567" s="12"/>
      <c r="BZ567" s="12"/>
      <c r="CA567" s="12"/>
      <c r="CB567" s="12"/>
      <c r="CC567" s="12"/>
    </row>
    <row r="568" spans="1:81" ht="15.75" x14ac:dyDescent="0.25">
      <c r="A568" s="20"/>
      <c r="B568" s="29"/>
      <c r="C568" s="29"/>
      <c r="D568" s="29"/>
      <c r="E568" s="29"/>
      <c r="F568" s="26"/>
      <c r="G568" s="13"/>
      <c r="H568" s="20"/>
      <c r="I568" s="22"/>
      <c r="J568" s="22"/>
      <c r="K568" s="22"/>
      <c r="L568" s="22"/>
      <c r="M568" s="24"/>
      <c r="N568" s="22"/>
      <c r="O568" s="20"/>
      <c r="P568" s="12"/>
      <c r="Q568" s="12"/>
      <c r="R568" s="12"/>
      <c r="S568" s="12"/>
      <c r="T568" s="12"/>
      <c r="U568" s="12"/>
      <c r="V568" s="12"/>
      <c r="W568" s="12"/>
      <c r="X568" s="12"/>
      <c r="Y568" s="12"/>
      <c r="Z568" s="12"/>
      <c r="AA568" s="12"/>
      <c r="AB568" s="12"/>
      <c r="AC568" s="12"/>
      <c r="AD568" s="12"/>
      <c r="AE568" s="12"/>
      <c r="AF568" s="12"/>
      <c r="AG568" s="12"/>
      <c r="AH568" s="12"/>
      <c r="AI568" s="12"/>
      <c r="AJ568" s="12"/>
      <c r="AK568" s="12"/>
      <c r="AL568" s="12"/>
      <c r="AM568" s="12"/>
      <c r="AN568" s="12"/>
      <c r="AO568" s="12"/>
      <c r="AP568" s="12"/>
      <c r="AQ568" s="12"/>
      <c r="AR568" s="12"/>
      <c r="AS568" s="12"/>
      <c r="AT568" s="12"/>
      <c r="AU568" s="12"/>
      <c r="AV568" s="12"/>
      <c r="AW568" s="12"/>
      <c r="AX568" s="12"/>
      <c r="AY568" s="12"/>
      <c r="AZ568" s="12"/>
      <c r="BA568" s="12"/>
      <c r="BB568" s="12"/>
      <c r="BC568" s="12"/>
      <c r="BD568" s="12"/>
      <c r="BE568" s="12"/>
      <c r="BF568" s="12"/>
      <c r="BG568" s="12"/>
      <c r="BH568" s="12"/>
      <c r="BI568" s="12"/>
      <c r="BJ568" s="12"/>
      <c r="BK568" s="12"/>
      <c r="BL568" s="12"/>
      <c r="BM568" s="12"/>
      <c r="BN568" s="12"/>
      <c r="BO568" s="12"/>
      <c r="BP568" s="12"/>
      <c r="BQ568" s="12"/>
      <c r="BR568" s="12"/>
      <c r="BS568" s="12"/>
      <c r="BT568" s="12"/>
      <c r="BU568" s="12"/>
      <c r="BV568" s="12"/>
      <c r="BW568" s="12"/>
      <c r="BX568" s="12"/>
      <c r="BY568" s="12"/>
      <c r="BZ568" s="12"/>
      <c r="CA568" s="12"/>
      <c r="CB568" s="12"/>
      <c r="CC568" s="12"/>
    </row>
    <row r="569" spans="1:81" ht="15.75" x14ac:dyDescent="0.25">
      <c r="A569" s="20"/>
      <c r="B569" s="29"/>
      <c r="C569" s="29"/>
      <c r="D569" s="29"/>
      <c r="E569" s="29"/>
      <c r="F569" s="26"/>
      <c r="G569" s="13"/>
      <c r="H569" s="20"/>
      <c r="I569" s="22"/>
      <c r="J569" s="22"/>
      <c r="K569" s="22"/>
      <c r="L569" s="22"/>
      <c r="M569" s="24"/>
      <c r="N569" s="22"/>
      <c r="O569" s="20"/>
      <c r="P569" s="12"/>
      <c r="Q569" s="12"/>
      <c r="R569" s="12"/>
      <c r="S569" s="12"/>
      <c r="T569" s="12"/>
      <c r="U569" s="12"/>
      <c r="V569" s="12"/>
      <c r="W569" s="12"/>
      <c r="X569" s="12"/>
      <c r="Y569" s="12"/>
      <c r="Z569" s="12"/>
      <c r="AA569" s="12"/>
      <c r="AB569" s="12"/>
      <c r="AC569" s="12"/>
      <c r="AD569" s="12"/>
      <c r="AE569" s="12"/>
      <c r="AF569" s="12"/>
      <c r="AG569" s="12"/>
      <c r="AH569" s="12"/>
      <c r="AI569" s="12"/>
      <c r="AJ569" s="12"/>
      <c r="AK569" s="12"/>
      <c r="AL569" s="12"/>
      <c r="AM569" s="12"/>
      <c r="AN569" s="12"/>
      <c r="AO569" s="12"/>
      <c r="AP569" s="12"/>
      <c r="AQ569" s="12"/>
      <c r="AR569" s="12"/>
      <c r="AS569" s="12"/>
      <c r="AT569" s="12"/>
      <c r="AU569" s="12"/>
      <c r="AV569" s="12"/>
      <c r="AW569" s="12"/>
      <c r="AX569" s="12"/>
      <c r="AY569" s="12"/>
      <c r="AZ569" s="12"/>
      <c r="BA569" s="12"/>
      <c r="BB569" s="12"/>
      <c r="BC569" s="12"/>
      <c r="BD569" s="12"/>
      <c r="BE569" s="12"/>
      <c r="BF569" s="12"/>
      <c r="BG569" s="12"/>
      <c r="BH569" s="12"/>
      <c r="BI569" s="12"/>
      <c r="BJ569" s="12"/>
      <c r="BK569" s="12"/>
      <c r="BL569" s="12"/>
      <c r="BM569" s="12"/>
      <c r="BN569" s="12"/>
      <c r="BO569" s="12"/>
      <c r="BP569" s="12"/>
      <c r="BQ569" s="12"/>
      <c r="BR569" s="12"/>
      <c r="BS569" s="12"/>
      <c r="BT569" s="12"/>
      <c r="BU569" s="12"/>
      <c r="BV569" s="12"/>
      <c r="BW569" s="12"/>
      <c r="BX569" s="12"/>
      <c r="BY569" s="12"/>
      <c r="BZ569" s="12"/>
      <c r="CA569" s="12"/>
      <c r="CB569" s="12"/>
      <c r="CC569" s="12"/>
    </row>
    <row r="570" spans="1:81" ht="15.75" x14ac:dyDescent="0.25">
      <c r="A570" s="20"/>
      <c r="B570" s="29"/>
      <c r="C570" s="29"/>
      <c r="D570" s="29"/>
      <c r="E570" s="29"/>
      <c r="F570" s="26"/>
      <c r="G570" s="13"/>
      <c r="H570" s="20"/>
      <c r="I570" s="22"/>
      <c r="J570" s="22"/>
      <c r="K570" s="22"/>
      <c r="L570" s="22"/>
      <c r="M570" s="24"/>
      <c r="N570" s="22"/>
      <c r="O570" s="20"/>
      <c r="P570" s="12"/>
      <c r="Q570" s="12"/>
      <c r="R570" s="12"/>
      <c r="S570" s="12"/>
      <c r="T570" s="12"/>
      <c r="U570" s="12"/>
      <c r="V570" s="12"/>
      <c r="W570" s="12"/>
      <c r="X570" s="12"/>
      <c r="Y570" s="12"/>
      <c r="Z570" s="12"/>
      <c r="AA570" s="12"/>
      <c r="AB570" s="12"/>
      <c r="AC570" s="12"/>
      <c r="AD570" s="12"/>
      <c r="AE570" s="12"/>
      <c r="AF570" s="12"/>
      <c r="AG570" s="12"/>
      <c r="AH570" s="12"/>
      <c r="AI570" s="12"/>
      <c r="AJ570" s="12"/>
      <c r="AK570" s="12"/>
      <c r="AL570" s="12"/>
      <c r="AM570" s="12"/>
      <c r="AN570" s="12"/>
      <c r="AO570" s="12"/>
      <c r="AP570" s="12"/>
      <c r="AQ570" s="12"/>
      <c r="AR570" s="12"/>
      <c r="AS570" s="12"/>
      <c r="AT570" s="12"/>
      <c r="AU570" s="12"/>
      <c r="AV570" s="12"/>
      <c r="AW570" s="12"/>
      <c r="AX570" s="12"/>
      <c r="AY570" s="12"/>
      <c r="AZ570" s="12"/>
      <c r="BA570" s="12"/>
      <c r="BB570" s="12"/>
      <c r="BC570" s="12"/>
      <c r="BD570" s="12"/>
      <c r="BE570" s="12"/>
      <c r="BF570" s="12"/>
      <c r="BG570" s="12"/>
      <c r="BH570" s="12"/>
      <c r="BI570" s="12"/>
      <c r="BJ570" s="12"/>
      <c r="BK570" s="12"/>
      <c r="BL570" s="12"/>
      <c r="BM570" s="12"/>
      <c r="BN570" s="12"/>
      <c r="BO570" s="12"/>
      <c r="BP570" s="12"/>
      <c r="BQ570" s="12"/>
      <c r="BR570" s="12"/>
      <c r="BS570" s="12"/>
      <c r="BT570" s="12"/>
      <c r="BU570" s="12"/>
      <c r="BV570" s="12"/>
      <c r="BW570" s="12"/>
      <c r="BX570" s="12"/>
      <c r="BY570" s="12"/>
      <c r="BZ570" s="12"/>
      <c r="CA570" s="12"/>
      <c r="CB570" s="12"/>
      <c r="CC570" s="12"/>
    </row>
    <row r="571" spans="1:81" ht="15.75" x14ac:dyDescent="0.25">
      <c r="A571" s="20"/>
      <c r="B571" s="29"/>
      <c r="C571" s="29"/>
      <c r="D571" s="29"/>
      <c r="E571" s="29"/>
      <c r="F571" s="26"/>
      <c r="G571" s="13"/>
      <c r="H571" s="20"/>
      <c r="I571" s="22"/>
      <c r="J571" s="22"/>
      <c r="K571" s="22"/>
      <c r="L571" s="22"/>
      <c r="M571" s="24"/>
      <c r="N571" s="22"/>
      <c r="O571" s="20"/>
      <c r="P571" s="12"/>
      <c r="Q571" s="12"/>
      <c r="R571" s="12"/>
      <c r="S571" s="12"/>
      <c r="T571" s="12"/>
      <c r="U571" s="12"/>
      <c r="V571" s="12"/>
      <c r="W571" s="12"/>
      <c r="X571" s="12"/>
      <c r="Y571" s="12"/>
      <c r="Z571" s="12"/>
      <c r="AA571" s="12"/>
      <c r="AB571" s="12"/>
      <c r="AC571" s="12"/>
      <c r="AD571" s="12"/>
      <c r="AE571" s="12"/>
      <c r="AF571" s="12"/>
      <c r="AG571" s="12"/>
      <c r="AH571" s="12"/>
      <c r="AI571" s="12"/>
      <c r="AJ571" s="12"/>
      <c r="AK571" s="12"/>
      <c r="AL571" s="12"/>
      <c r="AM571" s="12"/>
      <c r="AN571" s="12"/>
      <c r="AO571" s="12"/>
      <c r="AP571" s="12"/>
      <c r="AQ571" s="12"/>
      <c r="AR571" s="12"/>
      <c r="AS571" s="12"/>
      <c r="AT571" s="12"/>
      <c r="AU571" s="12"/>
      <c r="AV571" s="12"/>
      <c r="AW571" s="12"/>
      <c r="AX571" s="12"/>
      <c r="AY571" s="12"/>
      <c r="AZ571" s="12"/>
      <c r="BA571" s="12"/>
      <c r="BB571" s="12"/>
      <c r="BC571" s="12"/>
      <c r="BD571" s="12"/>
      <c r="BE571" s="12"/>
      <c r="BF571" s="12"/>
      <c r="BG571" s="12"/>
      <c r="BH571" s="12"/>
      <c r="BI571" s="12"/>
      <c r="BJ571" s="12"/>
      <c r="BK571" s="12"/>
      <c r="BL571" s="12"/>
      <c r="BM571" s="12"/>
      <c r="BN571" s="12"/>
      <c r="BO571" s="12"/>
      <c r="BP571" s="12"/>
      <c r="BQ571" s="12"/>
      <c r="BR571" s="12"/>
      <c r="BS571" s="12"/>
      <c r="BT571" s="12"/>
      <c r="BU571" s="12"/>
      <c r="BV571" s="12"/>
      <c r="BW571" s="12"/>
      <c r="BX571" s="12"/>
      <c r="BY571" s="12"/>
      <c r="BZ571" s="12"/>
      <c r="CA571" s="12"/>
      <c r="CB571" s="12"/>
      <c r="CC571" s="12"/>
    </row>
    <row r="572" spans="1:81" ht="15.75" x14ac:dyDescent="0.25">
      <c r="A572" s="20"/>
      <c r="B572" s="29"/>
      <c r="C572" s="29"/>
      <c r="D572" s="29"/>
      <c r="E572" s="29"/>
      <c r="F572" s="26"/>
      <c r="G572" s="13"/>
      <c r="H572" s="20"/>
      <c r="I572" s="22"/>
      <c r="J572" s="22"/>
      <c r="K572" s="22"/>
      <c r="L572" s="22"/>
      <c r="M572" s="24"/>
      <c r="N572" s="22"/>
      <c r="O572" s="20"/>
      <c r="P572" s="12"/>
      <c r="Q572" s="12"/>
      <c r="R572" s="12"/>
      <c r="S572" s="12"/>
      <c r="T572" s="12"/>
      <c r="U572" s="12"/>
      <c r="V572" s="12"/>
      <c r="W572" s="12"/>
      <c r="X572" s="12"/>
      <c r="Y572" s="12"/>
      <c r="Z572" s="12"/>
      <c r="AA572" s="12"/>
      <c r="AB572" s="12"/>
      <c r="AC572" s="12"/>
      <c r="AD572" s="12"/>
      <c r="AE572" s="12"/>
      <c r="AF572" s="12"/>
      <c r="AG572" s="12"/>
      <c r="AH572" s="12"/>
      <c r="AI572" s="12"/>
      <c r="AJ572" s="12"/>
      <c r="AK572" s="12"/>
      <c r="AL572" s="12"/>
      <c r="AM572" s="12"/>
      <c r="AN572" s="12"/>
      <c r="AO572" s="12"/>
      <c r="AP572" s="12"/>
      <c r="AQ572" s="12"/>
      <c r="AR572" s="12"/>
      <c r="AS572" s="12"/>
      <c r="AT572" s="12"/>
      <c r="AU572" s="12"/>
      <c r="AV572" s="12"/>
      <c r="AW572" s="12"/>
      <c r="AX572" s="12"/>
      <c r="AY572" s="12"/>
      <c r="AZ572" s="12"/>
      <c r="BA572" s="12"/>
      <c r="BB572" s="12"/>
      <c r="BC572" s="12"/>
      <c r="BD572" s="12"/>
      <c r="BE572" s="12"/>
      <c r="BF572" s="12"/>
      <c r="BG572" s="12"/>
      <c r="BH572" s="12"/>
      <c r="BI572" s="12"/>
      <c r="BJ572" s="12"/>
      <c r="BK572" s="12"/>
      <c r="BL572" s="12"/>
      <c r="BM572" s="12"/>
      <c r="BN572" s="12"/>
      <c r="BO572" s="12"/>
      <c r="BP572" s="12"/>
      <c r="BQ572" s="12"/>
      <c r="BR572" s="12"/>
      <c r="BS572" s="12"/>
      <c r="BT572" s="12"/>
      <c r="BU572" s="12"/>
      <c r="BV572" s="12"/>
      <c r="BW572" s="12"/>
      <c r="BX572" s="12"/>
      <c r="BY572" s="12"/>
      <c r="BZ572" s="12"/>
      <c r="CA572" s="12"/>
      <c r="CB572" s="12"/>
      <c r="CC572" s="12"/>
    </row>
    <row r="573" spans="1:81" ht="15.75" x14ac:dyDescent="0.25">
      <c r="A573" s="20"/>
      <c r="B573" s="29"/>
      <c r="C573" s="29"/>
      <c r="D573" s="29"/>
      <c r="E573" s="29"/>
      <c r="F573" s="26"/>
      <c r="G573" s="13"/>
      <c r="H573" s="20"/>
      <c r="I573" s="22"/>
      <c r="J573" s="22"/>
      <c r="K573" s="22"/>
      <c r="L573" s="22"/>
      <c r="M573" s="24"/>
      <c r="N573" s="22"/>
      <c r="O573" s="20"/>
      <c r="P573" s="12"/>
      <c r="Q573" s="12"/>
      <c r="R573" s="12"/>
      <c r="S573" s="12"/>
      <c r="T573" s="12"/>
      <c r="U573" s="12"/>
      <c r="V573" s="12"/>
      <c r="W573" s="12"/>
      <c r="X573" s="12"/>
      <c r="Y573" s="12"/>
      <c r="Z573" s="12"/>
      <c r="AA573" s="12"/>
      <c r="AB573" s="12"/>
      <c r="AC573" s="12"/>
      <c r="AD573" s="12"/>
      <c r="AE573" s="12"/>
      <c r="AF573" s="12"/>
      <c r="AG573" s="12"/>
      <c r="AH573" s="12"/>
      <c r="AI573" s="12"/>
      <c r="AJ573" s="12"/>
      <c r="AK573" s="12"/>
      <c r="AL573" s="12"/>
      <c r="AM573" s="12"/>
      <c r="AN573" s="12"/>
      <c r="AO573" s="12"/>
      <c r="AP573" s="12"/>
      <c r="AQ573" s="12"/>
      <c r="AR573" s="12"/>
      <c r="AS573" s="12"/>
      <c r="AT573" s="12"/>
      <c r="AU573" s="12"/>
      <c r="AV573" s="12"/>
      <c r="AW573" s="12"/>
      <c r="AX573" s="12"/>
      <c r="AY573" s="12"/>
      <c r="AZ573" s="12"/>
      <c r="BA573" s="12"/>
      <c r="BB573" s="12"/>
      <c r="BC573" s="12"/>
      <c r="BD573" s="12"/>
      <c r="BE573" s="12"/>
      <c r="BF573" s="12"/>
      <c r="BG573" s="12"/>
      <c r="BH573" s="12"/>
      <c r="BI573" s="12"/>
      <c r="BJ573" s="12"/>
      <c r="BK573" s="12"/>
      <c r="BL573" s="12"/>
      <c r="BM573" s="12"/>
      <c r="BN573" s="12"/>
      <c r="BO573" s="12"/>
      <c r="BP573" s="12"/>
      <c r="BQ573" s="12"/>
      <c r="BR573" s="12"/>
      <c r="BS573" s="12"/>
      <c r="BT573" s="12"/>
      <c r="BU573" s="12"/>
      <c r="BV573" s="12"/>
      <c r="BW573" s="12"/>
      <c r="BX573" s="12"/>
      <c r="BY573" s="12"/>
      <c r="BZ573" s="12"/>
      <c r="CA573" s="12"/>
      <c r="CB573" s="12"/>
      <c r="CC573" s="12"/>
    </row>
    <row r="574" spans="1:81" ht="15.75" x14ac:dyDescent="0.25">
      <c r="A574" s="20"/>
      <c r="B574" s="29"/>
      <c r="C574" s="29"/>
      <c r="D574" s="29"/>
      <c r="E574" s="29"/>
      <c r="F574" s="26"/>
      <c r="G574" s="13"/>
      <c r="H574" s="20"/>
      <c r="I574" s="22"/>
      <c r="J574" s="22"/>
      <c r="K574" s="22"/>
      <c r="L574" s="22"/>
      <c r="M574" s="24"/>
      <c r="N574" s="22"/>
      <c r="O574" s="20"/>
      <c r="P574" s="12"/>
      <c r="Q574" s="12"/>
      <c r="R574" s="12"/>
      <c r="S574" s="12"/>
      <c r="T574" s="12"/>
      <c r="U574" s="12"/>
      <c r="V574" s="12"/>
      <c r="W574" s="12"/>
      <c r="X574" s="12"/>
      <c r="Y574" s="12"/>
      <c r="Z574" s="12"/>
      <c r="AA574" s="12"/>
      <c r="AB574" s="12"/>
      <c r="AC574" s="12"/>
      <c r="AD574" s="12"/>
      <c r="AE574" s="12"/>
      <c r="AF574" s="12"/>
      <c r="AG574" s="12"/>
      <c r="AH574" s="12"/>
      <c r="AI574" s="12"/>
      <c r="AJ574" s="12"/>
      <c r="AK574" s="12"/>
      <c r="AL574" s="12"/>
      <c r="AM574" s="12"/>
      <c r="AN574" s="12"/>
      <c r="AO574" s="12"/>
      <c r="AP574" s="12"/>
      <c r="AQ574" s="12"/>
      <c r="AR574" s="12"/>
      <c r="AS574" s="12"/>
      <c r="AT574" s="12"/>
      <c r="AU574" s="12"/>
      <c r="AV574" s="12"/>
      <c r="AW574" s="12"/>
      <c r="AX574" s="12"/>
      <c r="AY574" s="12"/>
      <c r="AZ574" s="12"/>
      <c r="BA574" s="12"/>
      <c r="BB574" s="12"/>
      <c r="BC574" s="12"/>
      <c r="BD574" s="12"/>
      <c r="BE574" s="12"/>
      <c r="BF574" s="12"/>
      <c r="BG574" s="12"/>
      <c r="BH574" s="12"/>
      <c r="BI574" s="12"/>
      <c r="BJ574" s="12"/>
      <c r="BK574" s="12"/>
      <c r="BL574" s="12"/>
      <c r="BM574" s="12"/>
      <c r="BN574" s="12"/>
      <c r="BO574" s="12"/>
      <c r="BP574" s="12"/>
      <c r="BQ574" s="12"/>
      <c r="BR574" s="12"/>
      <c r="BS574" s="12"/>
      <c r="BT574" s="12"/>
      <c r="BU574" s="12"/>
      <c r="BV574" s="12"/>
      <c r="BW574" s="12"/>
      <c r="BX574" s="12"/>
      <c r="BY574" s="12"/>
      <c r="BZ574" s="12"/>
      <c r="CA574" s="12"/>
      <c r="CB574" s="12"/>
      <c r="CC574" s="12"/>
    </row>
    <row r="575" spans="1:81" ht="15.75" x14ac:dyDescent="0.25">
      <c r="A575" s="20"/>
      <c r="B575" s="29"/>
      <c r="C575" s="29"/>
      <c r="D575" s="29"/>
      <c r="E575" s="29"/>
      <c r="F575" s="26"/>
      <c r="G575" s="13"/>
      <c r="H575" s="20"/>
      <c r="I575" s="22"/>
      <c r="J575" s="22"/>
      <c r="K575" s="22"/>
      <c r="L575" s="22"/>
      <c r="M575" s="24"/>
      <c r="N575" s="22"/>
      <c r="O575" s="20"/>
      <c r="P575" s="12"/>
      <c r="Q575" s="12"/>
      <c r="R575" s="12"/>
      <c r="S575" s="12"/>
      <c r="T575" s="12"/>
      <c r="U575" s="12"/>
      <c r="V575" s="12"/>
      <c r="W575" s="12"/>
      <c r="X575" s="12"/>
      <c r="Y575" s="12"/>
      <c r="Z575" s="12"/>
      <c r="AA575" s="12"/>
      <c r="AB575" s="12"/>
      <c r="AC575" s="12"/>
      <c r="AD575" s="12"/>
      <c r="AE575" s="12"/>
      <c r="AF575" s="12"/>
      <c r="AG575" s="12"/>
      <c r="AH575" s="12"/>
      <c r="AI575" s="12"/>
      <c r="AJ575" s="12"/>
      <c r="AK575" s="12"/>
      <c r="AL575" s="12"/>
      <c r="AM575" s="12"/>
      <c r="AN575" s="12"/>
      <c r="AO575" s="12"/>
      <c r="AP575" s="12"/>
      <c r="AQ575" s="12"/>
      <c r="AR575" s="12"/>
      <c r="AS575" s="12"/>
      <c r="AT575" s="12"/>
      <c r="AU575" s="12"/>
      <c r="AV575" s="12"/>
      <c r="AW575" s="12"/>
      <c r="AX575" s="12"/>
      <c r="AY575" s="12"/>
      <c r="AZ575" s="12"/>
      <c r="BA575" s="12"/>
      <c r="BB575" s="12"/>
      <c r="BC575" s="12"/>
      <c r="BD575" s="12"/>
      <c r="BE575" s="12"/>
      <c r="BF575" s="12"/>
      <c r="BG575" s="12"/>
      <c r="BH575" s="12"/>
      <c r="BI575" s="12"/>
      <c r="BJ575" s="12"/>
      <c r="BK575" s="12"/>
      <c r="BL575" s="12"/>
      <c r="BM575" s="12"/>
      <c r="BN575" s="12"/>
      <c r="BO575" s="12"/>
      <c r="BP575" s="12"/>
      <c r="BQ575" s="12"/>
      <c r="BR575" s="12"/>
      <c r="BS575" s="12"/>
      <c r="BT575" s="12"/>
      <c r="BU575" s="12"/>
      <c r="BV575" s="12"/>
      <c r="BW575" s="12"/>
      <c r="BX575" s="12"/>
      <c r="BY575" s="12"/>
      <c r="BZ575" s="12"/>
      <c r="CA575" s="12"/>
      <c r="CB575" s="12"/>
      <c r="CC575" s="12"/>
    </row>
    <row r="576" spans="1:81" ht="15.75" x14ac:dyDescent="0.25">
      <c r="A576" s="20"/>
      <c r="B576" s="29"/>
      <c r="C576" s="29"/>
      <c r="D576" s="29"/>
      <c r="E576" s="29"/>
      <c r="F576" s="26"/>
      <c r="G576" s="13"/>
      <c r="H576" s="20"/>
      <c r="I576" s="22"/>
      <c r="J576" s="22"/>
      <c r="K576" s="22"/>
      <c r="L576" s="22"/>
      <c r="M576" s="24"/>
      <c r="N576" s="22"/>
      <c r="O576" s="20"/>
      <c r="P576" s="12"/>
      <c r="Q576" s="12"/>
      <c r="R576" s="12"/>
      <c r="S576" s="12"/>
      <c r="T576" s="12"/>
      <c r="U576" s="12"/>
      <c r="V576" s="12"/>
      <c r="W576" s="12"/>
      <c r="X576" s="12"/>
      <c r="Y576" s="12"/>
      <c r="Z576" s="12"/>
      <c r="AA576" s="12"/>
      <c r="AB576" s="12"/>
      <c r="AC576" s="12"/>
      <c r="AD576" s="12"/>
      <c r="AE576" s="12"/>
      <c r="AF576" s="12"/>
      <c r="AG576" s="12"/>
      <c r="AH576" s="12"/>
      <c r="AI576" s="12"/>
      <c r="AJ576" s="12"/>
      <c r="AK576" s="12"/>
      <c r="AL576" s="12"/>
      <c r="AM576" s="12"/>
      <c r="AN576" s="12"/>
      <c r="AO576" s="12"/>
      <c r="AP576" s="12"/>
      <c r="AQ576" s="12"/>
      <c r="AR576" s="12"/>
      <c r="AS576" s="12"/>
      <c r="AT576" s="12"/>
      <c r="AU576" s="12"/>
      <c r="AV576" s="12"/>
      <c r="AW576" s="12"/>
      <c r="AX576" s="12"/>
      <c r="AY576" s="12"/>
      <c r="AZ576" s="12"/>
      <c r="BA576" s="12"/>
      <c r="BB576" s="12"/>
      <c r="BC576" s="12"/>
      <c r="BD576" s="12"/>
      <c r="BE576" s="12"/>
      <c r="BF576" s="12"/>
      <c r="BG576" s="12"/>
      <c r="BH576" s="12"/>
      <c r="BI576" s="12"/>
      <c r="BJ576" s="12"/>
      <c r="BK576" s="12"/>
      <c r="BL576" s="12"/>
      <c r="BM576" s="12"/>
      <c r="BN576" s="12"/>
      <c r="BO576" s="12"/>
      <c r="BP576" s="12"/>
      <c r="BQ576" s="12"/>
      <c r="BR576" s="12"/>
      <c r="BS576" s="12"/>
      <c r="BT576" s="12"/>
      <c r="BU576" s="12"/>
      <c r="BV576" s="12"/>
      <c r="BW576" s="12"/>
      <c r="BX576" s="12"/>
      <c r="BY576" s="12"/>
      <c r="BZ576" s="12"/>
      <c r="CA576" s="12"/>
      <c r="CB576" s="12"/>
      <c r="CC576" s="12"/>
    </row>
    <row r="577" spans="1:81" ht="15.75" x14ac:dyDescent="0.25">
      <c r="A577" s="20"/>
      <c r="B577" s="29"/>
      <c r="C577" s="29"/>
      <c r="D577" s="29"/>
      <c r="E577" s="29"/>
      <c r="F577" s="26"/>
      <c r="G577" s="13"/>
      <c r="H577" s="20"/>
      <c r="I577" s="22"/>
      <c r="J577" s="22"/>
      <c r="K577" s="22"/>
      <c r="L577" s="22"/>
      <c r="M577" s="24"/>
      <c r="N577" s="22"/>
      <c r="O577" s="20"/>
      <c r="P577" s="12"/>
      <c r="Q577" s="12"/>
      <c r="R577" s="12"/>
      <c r="S577" s="12"/>
      <c r="T577" s="12"/>
      <c r="U577" s="12"/>
      <c r="V577" s="12"/>
      <c r="W577" s="12"/>
      <c r="X577" s="12"/>
      <c r="Y577" s="12"/>
      <c r="Z577" s="12"/>
      <c r="AA577" s="12"/>
      <c r="AB577" s="12"/>
      <c r="AC577" s="12"/>
      <c r="AD577" s="12"/>
      <c r="AE577" s="12"/>
      <c r="AF577" s="12"/>
      <c r="AG577" s="12"/>
      <c r="AH577" s="12"/>
      <c r="AI577" s="12"/>
      <c r="AJ577" s="12"/>
      <c r="AK577" s="12"/>
      <c r="AL577" s="12"/>
      <c r="AM577" s="12"/>
      <c r="AN577" s="12"/>
      <c r="AO577" s="12"/>
      <c r="AP577" s="12"/>
      <c r="AQ577" s="12"/>
      <c r="AR577" s="12"/>
      <c r="AS577" s="12"/>
      <c r="AT577" s="12"/>
      <c r="AU577" s="12"/>
      <c r="AV577" s="12"/>
      <c r="AW577" s="12"/>
      <c r="AX577" s="12"/>
      <c r="AY577" s="12"/>
      <c r="AZ577" s="12"/>
      <c r="BA577" s="12"/>
      <c r="BB577" s="12"/>
      <c r="BC577" s="12"/>
      <c r="BD577" s="12"/>
      <c r="BE577" s="12"/>
      <c r="BF577" s="12"/>
      <c r="BG577" s="12"/>
      <c r="BH577" s="12"/>
      <c r="BI577" s="12"/>
      <c r="BJ577" s="12"/>
      <c r="BK577" s="12"/>
      <c r="BL577" s="12"/>
      <c r="BM577" s="12"/>
      <c r="BN577" s="12"/>
      <c r="BO577" s="12"/>
      <c r="BP577" s="12"/>
      <c r="BQ577" s="12"/>
      <c r="BR577" s="12"/>
      <c r="BS577" s="12"/>
      <c r="BT577" s="12"/>
      <c r="BU577" s="12"/>
      <c r="BV577" s="12"/>
      <c r="BW577" s="12"/>
      <c r="BX577" s="12"/>
      <c r="BY577" s="12"/>
      <c r="BZ577" s="12"/>
      <c r="CA577" s="12"/>
      <c r="CB577" s="12"/>
      <c r="CC577" s="12"/>
    </row>
    <row r="578" spans="1:81" ht="15.75" x14ac:dyDescent="0.25">
      <c r="A578" s="20"/>
      <c r="B578" s="29"/>
      <c r="C578" s="29"/>
      <c r="D578" s="29"/>
      <c r="E578" s="29"/>
      <c r="F578" s="26"/>
      <c r="G578" s="13"/>
      <c r="H578" s="20"/>
      <c r="I578" s="22"/>
      <c r="J578" s="22"/>
      <c r="K578" s="22"/>
      <c r="L578" s="22"/>
      <c r="M578" s="24"/>
      <c r="N578" s="22"/>
      <c r="O578" s="20"/>
      <c r="P578" s="12"/>
      <c r="Q578" s="12"/>
      <c r="R578" s="12"/>
      <c r="S578" s="12"/>
      <c r="T578" s="12"/>
      <c r="U578" s="12"/>
      <c r="V578" s="12"/>
      <c r="W578" s="12"/>
      <c r="X578" s="12"/>
      <c r="Y578" s="12"/>
      <c r="Z578" s="12"/>
      <c r="AA578" s="12"/>
      <c r="AB578" s="12"/>
      <c r="AC578" s="12"/>
      <c r="AD578" s="12"/>
      <c r="AE578" s="12"/>
      <c r="AF578" s="12"/>
      <c r="AG578" s="12"/>
      <c r="AH578" s="12"/>
      <c r="AI578" s="12"/>
      <c r="AJ578" s="12"/>
      <c r="AK578" s="12"/>
      <c r="AL578" s="12"/>
      <c r="AM578" s="12"/>
      <c r="AN578" s="12"/>
      <c r="AO578" s="12"/>
      <c r="AP578" s="12"/>
      <c r="AQ578" s="12"/>
      <c r="AR578" s="12"/>
      <c r="AS578" s="12"/>
      <c r="AT578" s="12"/>
      <c r="AU578" s="12"/>
      <c r="AV578" s="12"/>
      <c r="AW578" s="12"/>
      <c r="AX578" s="12"/>
      <c r="AY578" s="12"/>
      <c r="AZ578" s="12"/>
      <c r="BA578" s="12"/>
      <c r="BB578" s="12"/>
      <c r="BC578" s="12"/>
      <c r="BD578" s="12"/>
      <c r="BE578" s="12"/>
      <c r="BF578" s="12"/>
      <c r="BG578" s="12"/>
      <c r="BH578" s="12"/>
      <c r="BI578" s="12"/>
      <c r="BJ578" s="12"/>
      <c r="BK578" s="12"/>
      <c r="BL578" s="12"/>
      <c r="BM578" s="12"/>
      <c r="BN578" s="12"/>
      <c r="BO578" s="12"/>
      <c r="BP578" s="12"/>
      <c r="BQ578" s="12"/>
      <c r="BR578" s="12"/>
      <c r="BS578" s="12"/>
      <c r="BT578" s="12"/>
      <c r="BU578" s="12"/>
      <c r="BV578" s="12"/>
      <c r="BW578" s="12"/>
      <c r="BX578" s="12"/>
      <c r="BY578" s="12"/>
      <c r="BZ578" s="12"/>
      <c r="CA578" s="12"/>
      <c r="CB578" s="12"/>
      <c r="CC578" s="12"/>
    </row>
    <row r="579" spans="1:81" ht="15.75" x14ac:dyDescent="0.25">
      <c r="A579" s="20"/>
      <c r="B579" s="29"/>
      <c r="C579" s="29"/>
      <c r="D579" s="29"/>
      <c r="E579" s="29"/>
      <c r="F579" s="26"/>
      <c r="G579" s="13"/>
      <c r="H579" s="20"/>
      <c r="I579" s="22"/>
      <c r="J579" s="22"/>
      <c r="K579" s="22"/>
      <c r="L579" s="22"/>
      <c r="M579" s="24"/>
      <c r="N579" s="22"/>
      <c r="O579" s="20"/>
      <c r="P579" s="12"/>
      <c r="Q579" s="12"/>
      <c r="R579" s="12"/>
      <c r="S579" s="12"/>
      <c r="T579" s="12"/>
      <c r="U579" s="12"/>
      <c r="V579" s="12"/>
      <c r="W579" s="12"/>
      <c r="X579" s="12"/>
      <c r="Y579" s="12"/>
      <c r="Z579" s="12"/>
      <c r="AA579" s="12"/>
      <c r="AB579" s="12"/>
      <c r="AC579" s="12"/>
      <c r="AD579" s="12"/>
      <c r="AE579" s="12"/>
      <c r="AF579" s="12"/>
      <c r="AG579" s="12"/>
      <c r="AH579" s="12"/>
      <c r="AI579" s="12"/>
      <c r="AJ579" s="12"/>
      <c r="AK579" s="12"/>
      <c r="AL579" s="12"/>
      <c r="AM579" s="12"/>
      <c r="AN579" s="12"/>
      <c r="AO579" s="12"/>
      <c r="AP579" s="12"/>
      <c r="AQ579" s="12"/>
      <c r="AR579" s="12"/>
      <c r="AS579" s="12"/>
      <c r="AT579" s="12"/>
      <c r="AU579" s="12"/>
      <c r="AV579" s="12"/>
      <c r="AW579" s="12"/>
      <c r="AX579" s="12"/>
      <c r="AY579" s="12"/>
      <c r="AZ579" s="12"/>
      <c r="BA579" s="12"/>
      <c r="BB579" s="12"/>
      <c r="BC579" s="12"/>
      <c r="BD579" s="12"/>
      <c r="BE579" s="12"/>
      <c r="BF579" s="12"/>
      <c r="BG579" s="12"/>
      <c r="BH579" s="12"/>
      <c r="BI579" s="12"/>
      <c r="BJ579" s="12"/>
      <c r="BK579" s="12"/>
      <c r="BL579" s="12"/>
      <c r="BM579" s="12"/>
      <c r="BN579" s="12"/>
      <c r="BO579" s="12"/>
      <c r="BP579" s="12"/>
      <c r="BQ579" s="12"/>
      <c r="BR579" s="12"/>
      <c r="BS579" s="12"/>
      <c r="BT579" s="12"/>
      <c r="BU579" s="12"/>
      <c r="BV579" s="12"/>
      <c r="BW579" s="12"/>
      <c r="BX579" s="12"/>
      <c r="BY579" s="12"/>
      <c r="BZ579" s="12"/>
      <c r="CA579" s="12"/>
      <c r="CB579" s="12"/>
      <c r="CC579" s="12"/>
    </row>
    <row r="580" spans="1:81" ht="15.75" x14ac:dyDescent="0.25">
      <c r="A580" s="20"/>
      <c r="B580" s="29"/>
      <c r="C580" s="29"/>
      <c r="D580" s="29"/>
      <c r="E580" s="29"/>
      <c r="F580" s="26"/>
      <c r="G580" s="13"/>
      <c r="H580" s="20"/>
      <c r="I580" s="22"/>
      <c r="J580" s="22"/>
      <c r="K580" s="22"/>
      <c r="L580" s="22"/>
      <c r="M580" s="24"/>
      <c r="N580" s="22"/>
      <c r="O580" s="20"/>
      <c r="P580" s="12"/>
      <c r="Q580" s="12"/>
      <c r="R580" s="12"/>
      <c r="S580" s="12"/>
      <c r="T580" s="12"/>
      <c r="U580" s="12"/>
      <c r="V580" s="12"/>
      <c r="W580" s="12"/>
      <c r="X580" s="12"/>
      <c r="Y580" s="12"/>
      <c r="Z580" s="12"/>
      <c r="AA580" s="12"/>
      <c r="AB580" s="12"/>
      <c r="AC580" s="12"/>
      <c r="AD580" s="12"/>
      <c r="AE580" s="12"/>
      <c r="AF580" s="12"/>
      <c r="AG580" s="12"/>
      <c r="AH580" s="12"/>
      <c r="AI580" s="12"/>
      <c r="AJ580" s="12"/>
      <c r="AK580" s="12"/>
      <c r="AL580" s="12"/>
      <c r="AM580" s="12"/>
      <c r="AN580" s="12"/>
      <c r="AO580" s="12"/>
      <c r="AP580" s="12"/>
      <c r="AQ580" s="12"/>
      <c r="AR580" s="12"/>
      <c r="AS580" s="12"/>
      <c r="AT580" s="12"/>
      <c r="AU580" s="12"/>
      <c r="AV580" s="12"/>
      <c r="AW580" s="12"/>
      <c r="AX580" s="12"/>
      <c r="AY580" s="12"/>
      <c r="AZ580" s="12"/>
      <c r="BA580" s="12"/>
      <c r="BB580" s="12"/>
      <c r="BC580" s="12"/>
      <c r="BD580" s="12"/>
      <c r="BE580" s="12"/>
      <c r="BF580" s="12"/>
      <c r="BG580" s="12"/>
      <c r="BH580" s="12"/>
      <c r="BI580" s="12"/>
      <c r="BJ580" s="12"/>
      <c r="BK580" s="12"/>
      <c r="BL580" s="12"/>
      <c r="BM580" s="12"/>
      <c r="BN580" s="12"/>
      <c r="BO580" s="12"/>
      <c r="BP580" s="12"/>
      <c r="BQ580" s="12"/>
      <c r="BR580" s="12"/>
      <c r="BS580" s="12"/>
      <c r="BT580" s="12"/>
      <c r="BU580" s="12"/>
      <c r="BV580" s="12"/>
      <c r="BW580" s="12"/>
      <c r="BX580" s="12"/>
      <c r="BY580" s="12"/>
      <c r="BZ580" s="12"/>
      <c r="CA580" s="12"/>
      <c r="CB580" s="12"/>
      <c r="CC580" s="12"/>
    </row>
    <row r="581" spans="1:81" ht="15.75" x14ac:dyDescent="0.25">
      <c r="A581" s="20"/>
      <c r="B581" s="29"/>
      <c r="C581" s="29"/>
      <c r="D581" s="29"/>
      <c r="E581" s="29"/>
      <c r="F581" s="26"/>
      <c r="G581" s="13"/>
      <c r="H581" s="20"/>
      <c r="I581" s="22"/>
      <c r="J581" s="22"/>
      <c r="K581" s="22"/>
      <c r="L581" s="22"/>
      <c r="M581" s="24"/>
      <c r="N581" s="22"/>
      <c r="O581" s="20"/>
      <c r="P581" s="12"/>
      <c r="Q581" s="12"/>
      <c r="R581" s="12"/>
      <c r="S581" s="12"/>
      <c r="T581" s="12"/>
      <c r="U581" s="12"/>
      <c r="V581" s="12"/>
      <c r="W581" s="12"/>
      <c r="X581" s="12"/>
      <c r="Y581" s="12"/>
      <c r="Z581" s="12"/>
      <c r="AA581" s="12"/>
      <c r="AB581" s="12"/>
      <c r="AC581" s="12"/>
      <c r="AD581" s="12"/>
      <c r="AE581" s="12"/>
      <c r="AF581" s="12"/>
      <c r="AG581" s="12"/>
      <c r="AH581" s="12"/>
      <c r="AI581" s="12"/>
      <c r="AJ581" s="12"/>
      <c r="AK581" s="12"/>
      <c r="AL581" s="12"/>
      <c r="AM581" s="12"/>
      <c r="AN581" s="12"/>
      <c r="AO581" s="12"/>
      <c r="AP581" s="12"/>
      <c r="AQ581" s="12"/>
      <c r="AR581" s="12"/>
      <c r="AS581" s="12"/>
      <c r="AT581" s="12"/>
      <c r="AU581" s="12"/>
      <c r="AV581" s="12"/>
      <c r="AW581" s="12"/>
      <c r="AX581" s="12"/>
      <c r="AY581" s="12"/>
      <c r="AZ581" s="12"/>
      <c r="BA581" s="12"/>
      <c r="BB581" s="12"/>
      <c r="BC581" s="12"/>
      <c r="BD581" s="12"/>
      <c r="BE581" s="12"/>
      <c r="BF581" s="12"/>
      <c r="BG581" s="12"/>
      <c r="BH581" s="12"/>
      <c r="BI581" s="12"/>
      <c r="BJ581" s="12"/>
      <c r="BK581" s="12"/>
      <c r="BL581" s="12"/>
      <c r="BM581" s="12"/>
      <c r="BN581" s="12"/>
      <c r="BO581" s="12"/>
      <c r="BP581" s="12"/>
      <c r="BQ581" s="12"/>
      <c r="BR581" s="12"/>
      <c r="BS581" s="12"/>
      <c r="BT581" s="12"/>
      <c r="BU581" s="12"/>
      <c r="BV581" s="12"/>
      <c r="BW581" s="12"/>
      <c r="BX581" s="12"/>
      <c r="BY581" s="12"/>
      <c r="BZ581" s="12"/>
      <c r="CA581" s="12"/>
      <c r="CB581" s="12"/>
      <c r="CC581" s="12"/>
    </row>
    <row r="582" spans="1:81" ht="15.75" x14ac:dyDescent="0.25">
      <c r="A582" s="20"/>
      <c r="B582" s="29"/>
      <c r="C582" s="29"/>
      <c r="D582" s="29"/>
      <c r="E582" s="29"/>
      <c r="F582" s="26"/>
      <c r="G582" s="13"/>
      <c r="H582" s="20"/>
      <c r="I582" s="22"/>
      <c r="J582" s="22"/>
      <c r="K582" s="22"/>
      <c r="L582" s="22"/>
      <c r="M582" s="24"/>
      <c r="N582" s="22"/>
      <c r="O582" s="20"/>
      <c r="P582" s="12"/>
      <c r="Q582" s="12"/>
      <c r="R582" s="12"/>
      <c r="S582" s="12"/>
      <c r="T582" s="12"/>
      <c r="U582" s="12"/>
      <c r="V582" s="12"/>
      <c r="W582" s="12"/>
      <c r="X582" s="12"/>
      <c r="Y582" s="12"/>
      <c r="Z582" s="12"/>
      <c r="AA582" s="12"/>
      <c r="AB582" s="12"/>
      <c r="AC582" s="12"/>
      <c r="AD582" s="12"/>
      <c r="AE582" s="12"/>
      <c r="AF582" s="12"/>
      <c r="AG582" s="12"/>
      <c r="AH582" s="12"/>
      <c r="AI582" s="12"/>
      <c r="AJ582" s="12"/>
      <c r="AK582" s="12"/>
      <c r="AL582" s="12"/>
      <c r="AM582" s="12"/>
      <c r="AN582" s="12"/>
      <c r="AO582" s="12"/>
      <c r="AP582" s="12"/>
      <c r="AQ582" s="12"/>
      <c r="AR582" s="12"/>
      <c r="AS582" s="12"/>
      <c r="AT582" s="12"/>
      <c r="AU582" s="12"/>
      <c r="AV582" s="12"/>
      <c r="AW582" s="12"/>
      <c r="AX582" s="12"/>
      <c r="AY582" s="12"/>
      <c r="AZ582" s="12"/>
      <c r="BA582" s="12"/>
      <c r="BB582" s="12"/>
      <c r="BC582" s="12"/>
      <c r="BD582" s="12"/>
      <c r="BE582" s="12"/>
      <c r="BF582" s="12"/>
      <c r="BG582" s="12"/>
      <c r="BH582" s="12"/>
      <c r="BI582" s="12"/>
      <c r="BJ582" s="12"/>
      <c r="BK582" s="12"/>
      <c r="BL582" s="12"/>
      <c r="BM582" s="12"/>
      <c r="BN582" s="12"/>
      <c r="BO582" s="12"/>
      <c r="BP582" s="12"/>
      <c r="BQ582" s="12"/>
      <c r="BR582" s="12"/>
      <c r="BS582" s="12"/>
      <c r="BT582" s="12"/>
      <c r="BU582" s="12"/>
      <c r="BV582" s="12"/>
      <c r="BW582" s="12"/>
      <c r="BX582" s="12"/>
      <c r="BY582" s="12"/>
      <c r="BZ582" s="12"/>
      <c r="CA582" s="12"/>
      <c r="CB582" s="12"/>
      <c r="CC582" s="12"/>
    </row>
    <row r="583" spans="1:81" ht="15.75" x14ac:dyDescent="0.25">
      <c r="A583" s="20"/>
      <c r="B583" s="29"/>
      <c r="C583" s="29"/>
      <c r="D583" s="29"/>
      <c r="E583" s="29"/>
      <c r="F583" s="26"/>
      <c r="G583" s="13"/>
      <c r="H583" s="20"/>
      <c r="I583" s="22"/>
      <c r="J583" s="22"/>
      <c r="K583" s="22"/>
      <c r="L583" s="22"/>
      <c r="M583" s="24"/>
      <c r="N583" s="22"/>
      <c r="O583" s="20"/>
      <c r="P583" s="12"/>
      <c r="Q583" s="12"/>
      <c r="R583" s="12"/>
      <c r="S583" s="12"/>
      <c r="T583" s="12"/>
      <c r="U583" s="12"/>
      <c r="V583" s="12"/>
      <c r="W583" s="12"/>
      <c r="X583" s="12"/>
      <c r="Y583" s="12"/>
      <c r="Z583" s="12"/>
      <c r="AA583" s="12"/>
      <c r="AB583" s="12"/>
      <c r="AC583" s="12"/>
      <c r="AD583" s="12"/>
      <c r="AE583" s="12"/>
      <c r="AF583" s="12"/>
      <c r="AG583" s="12"/>
      <c r="AH583" s="12"/>
      <c r="AI583" s="12"/>
      <c r="AJ583" s="12"/>
      <c r="AK583" s="12"/>
      <c r="AL583" s="12"/>
      <c r="AM583" s="12"/>
      <c r="AN583" s="12"/>
      <c r="AO583" s="12"/>
      <c r="AP583" s="12"/>
      <c r="AQ583" s="12"/>
      <c r="AR583" s="12"/>
      <c r="AS583" s="12"/>
      <c r="AT583" s="12"/>
      <c r="AU583" s="12"/>
      <c r="AV583" s="12"/>
      <c r="AW583" s="12"/>
      <c r="AX583" s="12"/>
      <c r="AY583" s="12"/>
      <c r="AZ583" s="12"/>
      <c r="BA583" s="12"/>
      <c r="BB583" s="12"/>
      <c r="BC583" s="12"/>
      <c r="BD583" s="12"/>
      <c r="BE583" s="12"/>
      <c r="BF583" s="12"/>
      <c r="BG583" s="12"/>
      <c r="BH583" s="12"/>
      <c r="BI583" s="12"/>
      <c r="BJ583" s="12"/>
      <c r="BK583" s="12"/>
      <c r="BL583" s="12"/>
      <c r="BM583" s="12"/>
      <c r="BN583" s="12"/>
      <c r="BO583" s="12"/>
      <c r="BP583" s="12"/>
      <c r="BQ583" s="12"/>
      <c r="BR583" s="12"/>
      <c r="BS583" s="12"/>
      <c r="BT583" s="12"/>
      <c r="BU583" s="12"/>
      <c r="BV583" s="12"/>
      <c r="BW583" s="12"/>
      <c r="BX583" s="12"/>
      <c r="BY583" s="12"/>
      <c r="BZ583" s="12"/>
      <c r="CA583" s="12"/>
      <c r="CB583" s="12"/>
      <c r="CC583" s="12"/>
    </row>
    <row r="584" spans="1:81" ht="15.75" x14ac:dyDescent="0.25">
      <c r="A584" s="20"/>
      <c r="B584" s="29"/>
      <c r="C584" s="29"/>
      <c r="D584" s="29"/>
      <c r="E584" s="29"/>
      <c r="F584" s="26"/>
      <c r="G584" s="13"/>
      <c r="H584" s="20"/>
      <c r="I584" s="22"/>
      <c r="J584" s="22"/>
      <c r="K584" s="22"/>
      <c r="L584" s="22"/>
      <c r="M584" s="24"/>
      <c r="N584" s="22"/>
      <c r="O584" s="20"/>
      <c r="P584" s="12"/>
      <c r="Q584" s="12"/>
      <c r="R584" s="12"/>
      <c r="S584" s="12"/>
      <c r="T584" s="12"/>
      <c r="U584" s="12"/>
      <c r="V584" s="12"/>
      <c r="W584" s="12"/>
      <c r="X584" s="12"/>
      <c r="Y584" s="12"/>
      <c r="Z584" s="12"/>
      <c r="AA584" s="12"/>
      <c r="AB584" s="12"/>
      <c r="AC584" s="12"/>
      <c r="AD584" s="12"/>
      <c r="AE584" s="12"/>
      <c r="AF584" s="12"/>
      <c r="AG584" s="12"/>
      <c r="AH584" s="12"/>
      <c r="AI584" s="12"/>
      <c r="AJ584" s="12"/>
      <c r="AK584" s="12"/>
      <c r="AL584" s="12"/>
      <c r="AM584" s="12"/>
      <c r="AN584" s="12"/>
      <c r="AO584" s="12"/>
      <c r="AP584" s="12"/>
      <c r="AQ584" s="12"/>
      <c r="AR584" s="12"/>
      <c r="AS584" s="12"/>
      <c r="AT584" s="12"/>
      <c r="AU584" s="12"/>
      <c r="AV584" s="12"/>
      <c r="AW584" s="12"/>
      <c r="AX584" s="12"/>
      <c r="AY584" s="12"/>
      <c r="AZ584" s="12"/>
      <c r="BA584" s="12"/>
      <c r="BB584" s="12"/>
      <c r="BC584" s="12"/>
      <c r="BD584" s="12"/>
      <c r="BE584" s="12"/>
      <c r="BF584" s="12"/>
      <c r="BG584" s="12"/>
      <c r="BH584" s="12"/>
      <c r="BI584" s="12"/>
      <c r="BJ584" s="12"/>
      <c r="BK584" s="12"/>
      <c r="BL584" s="12"/>
      <c r="BM584" s="12"/>
      <c r="BN584" s="12"/>
      <c r="BO584" s="12"/>
      <c r="BP584" s="12"/>
      <c r="BQ584" s="12"/>
      <c r="BR584" s="12"/>
      <c r="BS584" s="12"/>
      <c r="BT584" s="12"/>
      <c r="BU584" s="12"/>
      <c r="BV584" s="12"/>
      <c r="BW584" s="12"/>
      <c r="BX584" s="12"/>
      <c r="BY584" s="12"/>
      <c r="BZ584" s="12"/>
      <c r="CA584" s="12"/>
      <c r="CB584" s="12"/>
      <c r="CC584" s="12"/>
    </row>
    <row r="585" spans="1:81" ht="15.75" x14ac:dyDescent="0.25">
      <c r="A585" s="20"/>
      <c r="B585" s="29"/>
      <c r="C585" s="29"/>
      <c r="D585" s="29"/>
      <c r="E585" s="29"/>
      <c r="F585" s="26"/>
      <c r="G585" s="13"/>
      <c r="H585" s="20"/>
      <c r="I585" s="22"/>
      <c r="J585" s="22"/>
      <c r="K585" s="22"/>
      <c r="L585" s="22"/>
      <c r="M585" s="24"/>
      <c r="N585" s="22"/>
      <c r="O585" s="20"/>
      <c r="P585" s="12"/>
      <c r="Q585" s="12"/>
      <c r="R585" s="12"/>
      <c r="S585" s="12"/>
      <c r="T585" s="12"/>
      <c r="U585" s="12"/>
      <c r="V585" s="12"/>
      <c r="W585" s="12"/>
      <c r="X585" s="12"/>
      <c r="Y585" s="12"/>
      <c r="Z585" s="12"/>
      <c r="AA585" s="12"/>
      <c r="AB585" s="12"/>
      <c r="AC585" s="12"/>
      <c r="AD585" s="12"/>
      <c r="AE585" s="12"/>
      <c r="AF585" s="12"/>
      <c r="AG585" s="12"/>
      <c r="AH585" s="12"/>
      <c r="AI585" s="12"/>
      <c r="AJ585" s="12"/>
      <c r="AK585" s="12"/>
      <c r="AL585" s="12"/>
      <c r="AM585" s="12"/>
      <c r="AN585" s="12"/>
      <c r="AO585" s="12"/>
      <c r="AP585" s="12"/>
      <c r="AQ585" s="12"/>
      <c r="AR585" s="12"/>
      <c r="AS585" s="12"/>
      <c r="AT585" s="12"/>
      <c r="AU585" s="12"/>
      <c r="AV585" s="12"/>
      <c r="AW585" s="12"/>
      <c r="AX585" s="12"/>
      <c r="AY585" s="12"/>
      <c r="AZ585" s="12"/>
      <c r="BA585" s="12"/>
      <c r="BB585" s="12"/>
      <c r="BC585" s="12"/>
      <c r="BD585" s="12"/>
      <c r="BE585" s="12"/>
      <c r="BF585" s="12"/>
      <c r="BG585" s="12"/>
      <c r="BH585" s="12"/>
      <c r="BI585" s="12"/>
      <c r="BJ585" s="12"/>
      <c r="BK585" s="12"/>
      <c r="BL585" s="12"/>
      <c r="BM585" s="12"/>
      <c r="BN585" s="12"/>
      <c r="BO585" s="12"/>
      <c r="BP585" s="12"/>
      <c r="BQ585" s="12"/>
      <c r="BR585" s="12"/>
      <c r="BS585" s="12"/>
      <c r="BT585" s="12"/>
      <c r="BU585" s="12"/>
      <c r="BV585" s="12"/>
      <c r="BW585" s="12"/>
      <c r="BX585" s="12"/>
      <c r="BY585" s="12"/>
      <c r="BZ585" s="12"/>
      <c r="CA585" s="12"/>
      <c r="CB585" s="12"/>
      <c r="CC585" s="12"/>
    </row>
    <row r="586" spans="1:81" ht="15.75" x14ac:dyDescent="0.25">
      <c r="A586" s="20"/>
      <c r="B586" s="29"/>
      <c r="C586" s="29"/>
      <c r="D586" s="29"/>
      <c r="E586" s="29"/>
      <c r="F586" s="26"/>
      <c r="G586" s="13"/>
      <c r="H586" s="20"/>
      <c r="I586" s="22"/>
      <c r="J586" s="22"/>
      <c r="K586" s="22"/>
      <c r="L586" s="22"/>
      <c r="M586" s="24"/>
      <c r="N586" s="22"/>
      <c r="O586" s="20"/>
      <c r="P586" s="12"/>
      <c r="Q586" s="12"/>
      <c r="R586" s="12"/>
      <c r="S586" s="12"/>
      <c r="T586" s="12"/>
      <c r="U586" s="12"/>
      <c r="V586" s="12"/>
      <c r="W586" s="12"/>
      <c r="X586" s="12"/>
      <c r="Y586" s="12"/>
      <c r="Z586" s="12"/>
      <c r="AA586" s="12"/>
      <c r="AB586" s="12"/>
      <c r="AC586" s="12"/>
      <c r="AD586" s="12"/>
      <c r="AE586" s="12"/>
      <c r="AF586" s="12"/>
      <c r="AG586" s="12"/>
      <c r="AH586" s="12"/>
      <c r="AI586" s="12"/>
      <c r="AJ586" s="12"/>
      <c r="AK586" s="12"/>
      <c r="AL586" s="12"/>
      <c r="AM586" s="12"/>
      <c r="AN586" s="12"/>
      <c r="AO586" s="12"/>
      <c r="AP586" s="12"/>
      <c r="AQ586" s="12"/>
      <c r="AR586" s="12"/>
      <c r="AS586" s="12"/>
      <c r="AT586" s="12"/>
      <c r="AU586" s="12"/>
      <c r="AV586" s="12"/>
      <c r="AW586" s="12"/>
      <c r="AX586" s="12"/>
      <c r="AY586" s="12"/>
      <c r="AZ586" s="12"/>
      <c r="BA586" s="12"/>
      <c r="BB586" s="12"/>
      <c r="BC586" s="12"/>
      <c r="BD586" s="12"/>
      <c r="BE586" s="12"/>
      <c r="BF586" s="12"/>
      <c r="BG586" s="12"/>
      <c r="BH586" s="12"/>
      <c r="BI586" s="12"/>
      <c r="BJ586" s="12"/>
      <c r="BK586" s="12"/>
      <c r="BL586" s="12"/>
      <c r="BM586" s="12"/>
      <c r="BN586" s="12"/>
      <c r="BO586" s="12"/>
      <c r="BP586" s="12"/>
      <c r="BQ586" s="12"/>
      <c r="BR586" s="12"/>
      <c r="BS586" s="12"/>
      <c r="BT586" s="12"/>
      <c r="BU586" s="12"/>
      <c r="BV586" s="12"/>
      <c r="BW586" s="12"/>
      <c r="BX586" s="12"/>
      <c r="BY586" s="12"/>
      <c r="BZ586" s="12"/>
      <c r="CA586" s="12"/>
      <c r="CB586" s="12"/>
      <c r="CC586" s="12"/>
    </row>
    <row r="587" spans="1:81" ht="15.75" x14ac:dyDescent="0.25">
      <c r="A587" s="20"/>
      <c r="B587" s="29"/>
      <c r="C587" s="29"/>
      <c r="D587" s="29"/>
      <c r="E587" s="29"/>
      <c r="F587" s="26"/>
      <c r="G587" s="13"/>
      <c r="H587" s="20"/>
      <c r="I587" s="22"/>
      <c r="J587" s="22"/>
      <c r="K587" s="22"/>
      <c r="L587" s="22"/>
      <c r="M587" s="24"/>
      <c r="N587" s="22"/>
      <c r="O587" s="20"/>
      <c r="P587" s="12"/>
      <c r="Q587" s="12"/>
      <c r="R587" s="12"/>
      <c r="S587" s="12"/>
      <c r="T587" s="12"/>
      <c r="U587" s="12"/>
      <c r="V587" s="12"/>
      <c r="W587" s="12"/>
      <c r="X587" s="12"/>
      <c r="Y587" s="12"/>
      <c r="Z587" s="12"/>
      <c r="AA587" s="12"/>
      <c r="AB587" s="12"/>
      <c r="AC587" s="12"/>
      <c r="AD587" s="12"/>
      <c r="AE587" s="12"/>
      <c r="AF587" s="12"/>
      <c r="AG587" s="12"/>
      <c r="AH587" s="12"/>
      <c r="AI587" s="12"/>
      <c r="AJ587" s="12"/>
      <c r="AK587" s="12"/>
      <c r="AL587" s="12"/>
      <c r="AM587" s="12"/>
      <c r="AN587" s="12"/>
      <c r="AO587" s="12"/>
      <c r="AP587" s="12"/>
      <c r="AQ587" s="12"/>
      <c r="AR587" s="12"/>
      <c r="AS587" s="12"/>
      <c r="AT587" s="12"/>
      <c r="AU587" s="12"/>
      <c r="AV587" s="12"/>
      <c r="AW587" s="12"/>
      <c r="AX587" s="12"/>
      <c r="AY587" s="12"/>
      <c r="AZ587" s="12"/>
      <c r="BA587" s="12"/>
      <c r="BB587" s="12"/>
      <c r="BC587" s="12"/>
      <c r="BD587" s="12"/>
      <c r="BE587" s="12"/>
      <c r="BF587" s="12"/>
      <c r="BG587" s="12"/>
      <c r="BH587" s="12"/>
      <c r="BI587" s="12"/>
      <c r="BJ587" s="12"/>
      <c r="BK587" s="12"/>
      <c r="BL587" s="12"/>
      <c r="BM587" s="12"/>
      <c r="BN587" s="12"/>
      <c r="BO587" s="12"/>
      <c r="BP587" s="12"/>
      <c r="BQ587" s="12"/>
      <c r="BR587" s="12"/>
      <c r="BS587" s="12"/>
      <c r="BT587" s="12"/>
      <c r="BU587" s="12"/>
      <c r="BV587" s="12"/>
      <c r="BW587" s="12"/>
      <c r="BX587" s="12"/>
      <c r="BY587" s="12"/>
      <c r="BZ587" s="12"/>
      <c r="CA587" s="12"/>
      <c r="CB587" s="12"/>
      <c r="CC587" s="12"/>
    </row>
    <row r="588" spans="1:81" ht="15.75" x14ac:dyDescent="0.25">
      <c r="A588" s="20"/>
      <c r="B588" s="29"/>
      <c r="C588" s="29"/>
      <c r="D588" s="29"/>
      <c r="E588" s="29"/>
      <c r="F588" s="26"/>
      <c r="G588" s="13"/>
      <c r="H588" s="20"/>
      <c r="I588" s="22"/>
      <c r="J588" s="22"/>
      <c r="K588" s="22"/>
      <c r="L588" s="22"/>
      <c r="M588" s="24"/>
      <c r="N588" s="22"/>
      <c r="O588" s="20"/>
      <c r="P588" s="12"/>
      <c r="Q588" s="12"/>
      <c r="R588" s="12"/>
      <c r="S588" s="12"/>
      <c r="T588" s="12"/>
      <c r="U588" s="12"/>
      <c r="V588" s="12"/>
      <c r="W588" s="12"/>
      <c r="X588" s="12"/>
      <c r="Y588" s="12"/>
      <c r="Z588" s="12"/>
      <c r="AA588" s="12"/>
      <c r="AB588" s="12"/>
      <c r="AC588" s="12"/>
      <c r="AD588" s="12"/>
      <c r="AE588" s="12"/>
      <c r="AF588" s="12"/>
      <c r="AG588" s="12"/>
      <c r="AH588" s="12"/>
      <c r="AI588" s="12"/>
      <c r="AJ588" s="12"/>
      <c r="AK588" s="12"/>
      <c r="AL588" s="12"/>
      <c r="AM588" s="12"/>
      <c r="AN588" s="12"/>
      <c r="AO588" s="12"/>
      <c r="AP588" s="12"/>
      <c r="AQ588" s="12"/>
      <c r="AR588" s="12"/>
      <c r="AS588" s="12"/>
      <c r="AT588" s="12"/>
      <c r="AU588" s="12"/>
      <c r="AV588" s="12"/>
      <c r="AW588" s="12"/>
      <c r="AX588" s="12"/>
      <c r="AY588" s="12"/>
      <c r="AZ588" s="12"/>
      <c r="BA588" s="12"/>
      <c r="BB588" s="12"/>
      <c r="BC588" s="12"/>
      <c r="BD588" s="12"/>
      <c r="BE588" s="12"/>
      <c r="BF588" s="12"/>
      <c r="BG588" s="12"/>
      <c r="BH588" s="12"/>
      <c r="BI588" s="12"/>
      <c r="BJ588" s="12"/>
      <c r="BK588" s="12"/>
      <c r="BL588" s="12"/>
      <c r="BM588" s="12"/>
      <c r="BN588" s="12"/>
      <c r="BO588" s="12"/>
      <c r="BP588" s="12"/>
      <c r="BQ588" s="12"/>
      <c r="BR588" s="12"/>
      <c r="BS588" s="12"/>
      <c r="BT588" s="12"/>
      <c r="BU588" s="12"/>
      <c r="BV588" s="12"/>
      <c r="BW588" s="12"/>
      <c r="BX588" s="12"/>
      <c r="BY588" s="12"/>
      <c r="BZ588" s="12"/>
      <c r="CA588" s="12"/>
      <c r="CB588" s="12"/>
      <c r="CC588" s="12"/>
    </row>
    <row r="589" spans="1:81" ht="15.75" x14ac:dyDescent="0.25">
      <c r="A589" s="20"/>
      <c r="B589" s="29"/>
      <c r="C589" s="29"/>
      <c r="D589" s="29"/>
      <c r="E589" s="29"/>
      <c r="F589" s="26"/>
      <c r="G589" s="13"/>
      <c r="H589" s="20"/>
      <c r="I589" s="22"/>
      <c r="J589" s="22"/>
      <c r="K589" s="22"/>
      <c r="L589" s="22"/>
      <c r="M589" s="24"/>
      <c r="N589" s="22"/>
      <c r="O589" s="20"/>
      <c r="P589" s="12"/>
      <c r="Q589" s="12"/>
      <c r="R589" s="12"/>
      <c r="S589" s="12"/>
      <c r="T589" s="12"/>
      <c r="U589" s="12"/>
      <c r="V589" s="12"/>
      <c r="W589" s="12"/>
      <c r="X589" s="12"/>
      <c r="Y589" s="12"/>
      <c r="Z589" s="12"/>
      <c r="AA589" s="12"/>
      <c r="AB589" s="12"/>
      <c r="AC589" s="12"/>
      <c r="AD589" s="12"/>
      <c r="AE589" s="12"/>
      <c r="AF589" s="12"/>
      <c r="AG589" s="12"/>
      <c r="AH589" s="12"/>
      <c r="AI589" s="12"/>
      <c r="AJ589" s="12"/>
      <c r="AK589" s="12"/>
      <c r="AL589" s="12"/>
      <c r="AM589" s="12"/>
      <c r="AN589" s="12"/>
      <c r="AO589" s="12"/>
      <c r="AP589" s="12"/>
      <c r="AQ589" s="12"/>
      <c r="AR589" s="12"/>
      <c r="AS589" s="12"/>
      <c r="AT589" s="12"/>
      <c r="AU589" s="12"/>
      <c r="AV589" s="12"/>
      <c r="AW589" s="12"/>
      <c r="AX589" s="12"/>
      <c r="AY589" s="12"/>
      <c r="AZ589" s="12"/>
      <c r="BA589" s="12"/>
      <c r="BB589" s="12"/>
      <c r="BC589" s="12"/>
      <c r="BD589" s="12"/>
      <c r="BE589" s="12"/>
      <c r="BF589" s="12"/>
      <c r="BG589" s="12"/>
      <c r="BH589" s="12"/>
      <c r="BI589" s="12"/>
      <c r="BJ589" s="12"/>
      <c r="BK589" s="12"/>
      <c r="BL589" s="12"/>
      <c r="BM589" s="12"/>
      <c r="BN589" s="12"/>
      <c r="BO589" s="12"/>
      <c r="BP589" s="12"/>
      <c r="BQ589" s="12"/>
      <c r="BR589" s="12"/>
      <c r="BS589" s="12"/>
      <c r="BT589" s="12"/>
      <c r="BU589" s="12"/>
      <c r="BV589" s="12"/>
      <c r="BW589" s="12"/>
      <c r="BX589" s="12"/>
      <c r="BY589" s="12"/>
      <c r="BZ589" s="12"/>
      <c r="CA589" s="12"/>
      <c r="CB589" s="12"/>
      <c r="CC589" s="12"/>
    </row>
    <row r="590" spans="1:81" ht="15.75" x14ac:dyDescent="0.25">
      <c r="A590" s="20"/>
      <c r="B590" s="29"/>
      <c r="C590" s="29"/>
      <c r="D590" s="29"/>
      <c r="E590" s="29"/>
      <c r="F590" s="26"/>
      <c r="G590" s="13"/>
      <c r="H590" s="20"/>
      <c r="I590" s="22"/>
      <c r="J590" s="22"/>
      <c r="K590" s="22"/>
      <c r="L590" s="22"/>
      <c r="M590" s="24"/>
      <c r="N590" s="22"/>
      <c r="O590" s="20"/>
      <c r="P590" s="12"/>
      <c r="Q590" s="12"/>
      <c r="R590" s="12"/>
      <c r="S590" s="12"/>
      <c r="T590" s="12"/>
      <c r="U590" s="12"/>
      <c r="V590" s="12"/>
      <c r="W590" s="12"/>
      <c r="X590" s="12"/>
      <c r="Y590" s="12"/>
      <c r="Z590" s="12"/>
      <c r="AA590" s="12"/>
      <c r="AB590" s="12"/>
      <c r="AC590" s="12"/>
      <c r="AD590" s="12"/>
      <c r="AE590" s="12"/>
      <c r="AF590" s="12"/>
      <c r="AG590" s="12"/>
      <c r="AH590" s="12"/>
      <c r="AI590" s="12"/>
      <c r="AJ590" s="12"/>
      <c r="AK590" s="12"/>
      <c r="AL590" s="12"/>
      <c r="AM590" s="12"/>
      <c r="AN590" s="12"/>
      <c r="AO590" s="12"/>
      <c r="AP590" s="12"/>
      <c r="AQ590" s="12"/>
      <c r="AR590" s="12"/>
      <c r="AS590" s="12"/>
      <c r="AT590" s="12"/>
      <c r="AU590" s="12"/>
      <c r="AV590" s="12"/>
      <c r="AW590" s="12"/>
      <c r="AX590" s="12"/>
      <c r="AY590" s="12"/>
      <c r="AZ590" s="12"/>
      <c r="BA590" s="12"/>
      <c r="BB590" s="12"/>
      <c r="BC590" s="12"/>
      <c r="BD590" s="12"/>
      <c r="BE590" s="12"/>
      <c r="BF590" s="12"/>
      <c r="BG590" s="12"/>
      <c r="BH590" s="12"/>
      <c r="BI590" s="12"/>
      <c r="BJ590" s="12"/>
      <c r="BK590" s="12"/>
      <c r="BL590" s="12"/>
      <c r="BM590" s="12"/>
      <c r="BN590" s="12"/>
      <c r="BO590" s="12"/>
      <c r="BP590" s="12"/>
      <c r="BQ590" s="12"/>
      <c r="BR590" s="12"/>
      <c r="BS590" s="12"/>
      <c r="BT590" s="12"/>
      <c r="BU590" s="12"/>
      <c r="BV590" s="12"/>
      <c r="BW590" s="12"/>
      <c r="BX590" s="12"/>
      <c r="BY590" s="12"/>
      <c r="BZ590" s="12"/>
      <c r="CA590" s="12"/>
      <c r="CB590" s="12"/>
      <c r="CC590" s="12"/>
    </row>
    <row r="591" spans="1:81" ht="15.75" x14ac:dyDescent="0.25">
      <c r="A591" s="20"/>
      <c r="B591" s="29"/>
      <c r="C591" s="29"/>
      <c r="D591" s="29"/>
      <c r="E591" s="29"/>
      <c r="F591" s="26"/>
      <c r="G591" s="13"/>
      <c r="H591" s="20"/>
      <c r="I591" s="22"/>
      <c r="J591" s="22"/>
      <c r="K591" s="22"/>
      <c r="L591" s="22"/>
      <c r="M591" s="24"/>
      <c r="N591" s="22"/>
      <c r="O591" s="20"/>
      <c r="P591" s="12"/>
      <c r="Q591" s="12"/>
      <c r="R591" s="12"/>
      <c r="S591" s="12"/>
      <c r="T591" s="12"/>
      <c r="U591" s="12"/>
      <c r="V591" s="12"/>
      <c r="W591" s="12"/>
      <c r="X591" s="12"/>
      <c r="Y591" s="12"/>
      <c r="Z591" s="12"/>
      <c r="AA591" s="12"/>
      <c r="AB591" s="12"/>
      <c r="AC591" s="12"/>
      <c r="AD591" s="12"/>
      <c r="AE591" s="12"/>
      <c r="AF591" s="12"/>
      <c r="AG591" s="12"/>
      <c r="AH591" s="12"/>
      <c r="AI591" s="12"/>
      <c r="AJ591" s="12"/>
      <c r="AK591" s="12"/>
      <c r="AL591" s="12"/>
      <c r="AM591" s="12"/>
      <c r="AN591" s="12"/>
      <c r="AO591" s="12"/>
      <c r="AP591" s="12"/>
      <c r="AQ591" s="12"/>
      <c r="AR591" s="12"/>
      <c r="AS591" s="12"/>
      <c r="AT591" s="12"/>
      <c r="AU591" s="12"/>
      <c r="AV591" s="12"/>
      <c r="AW591" s="12"/>
      <c r="AX591" s="12"/>
      <c r="AY591" s="12"/>
      <c r="AZ591" s="12"/>
      <c r="BA591" s="12"/>
      <c r="BB591" s="12"/>
      <c r="BC591" s="12"/>
      <c r="BD591" s="12"/>
      <c r="BE591" s="12"/>
      <c r="BF591" s="12"/>
      <c r="BG591" s="12"/>
      <c r="BH591" s="12"/>
      <c r="BI591" s="12"/>
      <c r="BJ591" s="12"/>
      <c r="BK591" s="12"/>
      <c r="BL591" s="12"/>
      <c r="BM591" s="12"/>
      <c r="BN591" s="12"/>
      <c r="BO591" s="12"/>
      <c r="BP591" s="12"/>
      <c r="BQ591" s="12"/>
      <c r="BR591" s="12"/>
      <c r="BS591" s="12"/>
      <c r="BT591" s="12"/>
      <c r="BU591" s="12"/>
      <c r="BV591" s="12"/>
      <c r="BW591" s="12"/>
      <c r="BX591" s="12"/>
      <c r="BY591" s="12"/>
      <c r="BZ591" s="12"/>
      <c r="CA591" s="12"/>
      <c r="CB591" s="12"/>
      <c r="CC591" s="12"/>
    </row>
    <row r="592" spans="1:81" ht="15.75" x14ac:dyDescent="0.25">
      <c r="A592" s="20"/>
      <c r="B592" s="29"/>
      <c r="C592" s="29"/>
      <c r="D592" s="29"/>
      <c r="E592" s="29"/>
      <c r="F592" s="26"/>
      <c r="G592" s="13"/>
      <c r="H592" s="20"/>
      <c r="I592" s="22"/>
      <c r="J592" s="22"/>
      <c r="K592" s="22"/>
      <c r="L592" s="22"/>
      <c r="M592" s="24"/>
      <c r="N592" s="22"/>
      <c r="O592" s="20"/>
      <c r="P592" s="12"/>
      <c r="Q592" s="12"/>
      <c r="R592" s="12"/>
      <c r="S592" s="12"/>
      <c r="T592" s="12"/>
      <c r="U592" s="12"/>
      <c r="V592" s="12"/>
      <c r="W592" s="12"/>
      <c r="X592" s="12"/>
      <c r="Y592" s="12"/>
      <c r="Z592" s="12"/>
      <c r="AA592" s="12"/>
      <c r="AB592" s="12"/>
      <c r="AC592" s="12"/>
      <c r="AD592" s="12"/>
      <c r="AE592" s="12"/>
      <c r="AF592" s="12"/>
      <c r="AG592" s="12"/>
      <c r="AH592" s="12"/>
      <c r="AI592" s="12"/>
      <c r="AJ592" s="12"/>
      <c r="AK592" s="12"/>
      <c r="AL592" s="12"/>
      <c r="AM592" s="12"/>
      <c r="AN592" s="12"/>
      <c r="AO592" s="12"/>
      <c r="AP592" s="12"/>
      <c r="AQ592" s="12"/>
      <c r="AR592" s="12"/>
      <c r="AS592" s="12"/>
      <c r="AT592" s="12"/>
      <c r="AU592" s="12"/>
      <c r="AV592" s="12"/>
      <c r="AW592" s="12"/>
      <c r="AX592" s="12"/>
      <c r="AY592" s="12"/>
      <c r="AZ592" s="12"/>
      <c r="BA592" s="12"/>
      <c r="BB592" s="12"/>
      <c r="BC592" s="12"/>
      <c r="BD592" s="12"/>
      <c r="BE592" s="12"/>
      <c r="BF592" s="12"/>
      <c r="BG592" s="12"/>
      <c r="BH592" s="12"/>
      <c r="BI592" s="12"/>
      <c r="BJ592" s="12"/>
      <c r="BK592" s="12"/>
      <c r="BL592" s="12"/>
      <c r="BM592" s="12"/>
      <c r="BN592" s="12"/>
      <c r="BO592" s="12"/>
      <c r="BP592" s="12"/>
      <c r="BQ592" s="12"/>
      <c r="BR592" s="12"/>
      <c r="BS592" s="12"/>
      <c r="BT592" s="12"/>
      <c r="BU592" s="12"/>
      <c r="BV592" s="12"/>
      <c r="BW592" s="12"/>
      <c r="BX592" s="12"/>
      <c r="BY592" s="12"/>
      <c r="BZ592" s="12"/>
      <c r="CA592" s="12"/>
      <c r="CB592" s="12"/>
      <c r="CC592" s="12"/>
    </row>
    <row r="593" spans="1:81" ht="15.75" x14ac:dyDescent="0.25">
      <c r="A593" s="20"/>
      <c r="B593" s="29"/>
      <c r="C593" s="29"/>
      <c r="D593" s="29"/>
      <c r="E593" s="29"/>
      <c r="F593" s="26"/>
      <c r="G593" s="13"/>
      <c r="H593" s="20"/>
      <c r="I593" s="22"/>
      <c r="J593" s="22"/>
      <c r="K593" s="22"/>
      <c r="L593" s="22"/>
      <c r="M593" s="24"/>
      <c r="N593" s="22"/>
      <c r="O593" s="20"/>
      <c r="P593" s="12"/>
      <c r="Q593" s="12"/>
      <c r="R593" s="12"/>
      <c r="S593" s="12"/>
      <c r="T593" s="12"/>
      <c r="U593" s="12"/>
      <c r="V593" s="12"/>
      <c r="W593" s="12"/>
      <c r="X593" s="12"/>
      <c r="Y593" s="12"/>
      <c r="Z593" s="12"/>
      <c r="AA593" s="12"/>
      <c r="AB593" s="12"/>
      <c r="AC593" s="12"/>
      <c r="AD593" s="12"/>
      <c r="AE593" s="12"/>
      <c r="AF593" s="12"/>
      <c r="AG593" s="12"/>
      <c r="AH593" s="12"/>
      <c r="AI593" s="12"/>
      <c r="AJ593" s="12"/>
      <c r="AK593" s="12"/>
      <c r="AL593" s="12"/>
      <c r="AM593" s="12"/>
      <c r="AN593" s="12"/>
      <c r="AO593" s="12"/>
      <c r="AP593" s="12"/>
      <c r="AQ593" s="12"/>
      <c r="AR593" s="12"/>
      <c r="AS593" s="12"/>
      <c r="AT593" s="12"/>
      <c r="AU593" s="12"/>
      <c r="AV593" s="12"/>
      <c r="AW593" s="12"/>
      <c r="AX593" s="12"/>
      <c r="AY593" s="12"/>
      <c r="AZ593" s="12"/>
      <c r="BA593" s="12"/>
      <c r="BB593" s="12"/>
      <c r="BC593" s="12"/>
      <c r="BD593" s="12"/>
      <c r="BE593" s="12"/>
      <c r="BF593" s="12"/>
      <c r="BG593" s="12"/>
      <c r="BH593" s="12"/>
      <c r="BI593" s="12"/>
      <c r="BJ593" s="12"/>
      <c r="BK593" s="12"/>
      <c r="BL593" s="12"/>
      <c r="BM593" s="12"/>
      <c r="BN593" s="12"/>
      <c r="BO593" s="12"/>
      <c r="BP593" s="12"/>
      <c r="BQ593" s="12"/>
      <c r="BR593" s="12"/>
      <c r="BS593" s="12"/>
      <c r="BT593" s="12"/>
      <c r="BU593" s="12"/>
      <c r="BV593" s="12"/>
      <c r="BW593" s="12"/>
      <c r="BX593" s="12"/>
      <c r="BY593" s="12"/>
      <c r="BZ593" s="12"/>
      <c r="CA593" s="12"/>
      <c r="CB593" s="12"/>
      <c r="CC593" s="12"/>
    </row>
    <row r="594" spans="1:81" ht="15.75" x14ac:dyDescent="0.25">
      <c r="A594" s="20"/>
      <c r="B594" s="29"/>
      <c r="C594" s="29"/>
      <c r="D594" s="29"/>
      <c r="E594" s="29"/>
      <c r="F594" s="26"/>
      <c r="G594" s="13"/>
      <c r="H594" s="20"/>
      <c r="I594" s="22"/>
      <c r="J594" s="22"/>
      <c r="K594" s="22"/>
      <c r="L594" s="22"/>
      <c r="M594" s="24"/>
      <c r="N594" s="22"/>
      <c r="O594" s="20"/>
      <c r="P594" s="12"/>
      <c r="Q594" s="12"/>
      <c r="R594" s="12"/>
      <c r="S594" s="12"/>
      <c r="T594" s="12"/>
      <c r="U594" s="12"/>
      <c r="V594" s="12"/>
      <c r="W594" s="12"/>
      <c r="X594" s="12"/>
      <c r="Y594" s="12"/>
      <c r="Z594" s="12"/>
      <c r="AA594" s="12"/>
      <c r="AB594" s="12"/>
      <c r="AC594" s="12"/>
      <c r="AD594" s="12"/>
      <c r="AE594" s="12"/>
      <c r="AF594" s="12"/>
      <c r="AG594" s="12"/>
      <c r="AH594" s="12"/>
      <c r="AI594" s="12"/>
      <c r="AJ594" s="12"/>
      <c r="AK594" s="12"/>
      <c r="AL594" s="12"/>
      <c r="AM594" s="12"/>
      <c r="AN594" s="12"/>
      <c r="AO594" s="12"/>
      <c r="AP594" s="12"/>
      <c r="AQ594" s="12"/>
      <c r="AR594" s="12"/>
      <c r="AS594" s="12"/>
      <c r="AT594" s="12"/>
      <c r="AU594" s="12"/>
      <c r="AV594" s="12"/>
      <c r="AW594" s="12"/>
      <c r="AX594" s="12"/>
      <c r="AY594" s="12"/>
      <c r="AZ594" s="12"/>
      <c r="BA594" s="12"/>
      <c r="BB594" s="12"/>
      <c r="BC594" s="12"/>
      <c r="BD594" s="12"/>
      <c r="BE594" s="12"/>
      <c r="BF594" s="12"/>
      <c r="BG594" s="12"/>
      <c r="BH594" s="12"/>
      <c r="BI594" s="12"/>
      <c r="BJ594" s="12"/>
      <c r="BK594" s="12"/>
      <c r="BL594" s="12"/>
      <c r="BM594" s="12"/>
      <c r="BN594" s="12"/>
      <c r="BO594" s="12"/>
      <c r="BP594" s="12"/>
      <c r="BQ594" s="12"/>
      <c r="BR594" s="12"/>
      <c r="BS594" s="12"/>
      <c r="BT594" s="12"/>
      <c r="BU594" s="12"/>
      <c r="BV594" s="12"/>
      <c r="BW594" s="12"/>
      <c r="BX594" s="12"/>
      <c r="BY594" s="12"/>
      <c r="BZ594" s="12"/>
      <c r="CA594" s="12"/>
      <c r="CB594" s="12"/>
      <c r="CC594" s="12"/>
    </row>
    <row r="595" spans="1:81" ht="15.75" x14ac:dyDescent="0.25">
      <c r="A595" s="20"/>
      <c r="B595" s="29"/>
      <c r="C595" s="29"/>
      <c r="D595" s="29"/>
      <c r="E595" s="29"/>
      <c r="F595" s="26"/>
      <c r="G595" s="13"/>
      <c r="H595" s="20"/>
      <c r="I595" s="22"/>
      <c r="J595" s="22"/>
      <c r="K595" s="22"/>
      <c r="L595" s="22"/>
      <c r="M595" s="24"/>
      <c r="N595" s="22"/>
      <c r="O595" s="20"/>
      <c r="P595" s="12"/>
      <c r="Q595" s="12"/>
      <c r="R595" s="12"/>
      <c r="S595" s="12"/>
      <c r="T595" s="12"/>
      <c r="U595" s="12"/>
      <c r="V595" s="12"/>
      <c r="W595" s="12"/>
      <c r="X595" s="12"/>
      <c r="Y595" s="12"/>
      <c r="Z595" s="12"/>
      <c r="AA595" s="12"/>
      <c r="AB595" s="12"/>
      <c r="AC595" s="12"/>
      <c r="AD595" s="12"/>
      <c r="AE595" s="12"/>
      <c r="AF595" s="12"/>
      <c r="AG595" s="12"/>
      <c r="AH595" s="12"/>
      <c r="AI595" s="12"/>
      <c r="AJ595" s="12"/>
      <c r="AK595" s="12"/>
      <c r="AL595" s="12"/>
      <c r="AM595" s="12"/>
      <c r="AN595" s="12"/>
      <c r="AO595" s="12"/>
      <c r="AP595" s="12"/>
      <c r="AQ595" s="12"/>
      <c r="AR595" s="12"/>
      <c r="AS595" s="12"/>
      <c r="AT595" s="12"/>
      <c r="AU595" s="12"/>
      <c r="AV595" s="12"/>
      <c r="AW595" s="12"/>
      <c r="AX595" s="12"/>
      <c r="AY595" s="12"/>
      <c r="AZ595" s="12"/>
      <c r="BA595" s="12"/>
      <c r="BB595" s="12"/>
      <c r="BC595" s="12"/>
      <c r="BD595" s="12"/>
      <c r="BE595" s="12"/>
      <c r="BF595" s="12"/>
      <c r="BG595" s="12"/>
      <c r="BH595" s="12"/>
      <c r="BI595" s="12"/>
      <c r="BJ595" s="12"/>
      <c r="BK595" s="12"/>
      <c r="BL595" s="12"/>
      <c r="BM595" s="12"/>
      <c r="BN595" s="12"/>
      <c r="BO595" s="12"/>
      <c r="BP595" s="12"/>
      <c r="BQ595" s="12"/>
      <c r="BR595" s="12"/>
      <c r="BS595" s="12"/>
      <c r="BT595" s="12"/>
      <c r="BU595" s="12"/>
      <c r="BV595" s="12"/>
      <c r="BW595" s="12"/>
      <c r="BX595" s="12"/>
      <c r="BY595" s="12"/>
      <c r="BZ595" s="12"/>
      <c r="CA595" s="12"/>
      <c r="CB595" s="12"/>
      <c r="CC595" s="12"/>
    </row>
    <row r="596" spans="1:81" ht="15.75" x14ac:dyDescent="0.25">
      <c r="A596" s="20"/>
      <c r="B596" s="29"/>
      <c r="C596" s="29"/>
      <c r="D596" s="29"/>
      <c r="E596" s="29"/>
      <c r="F596" s="26"/>
      <c r="G596" s="13"/>
      <c r="H596" s="20"/>
      <c r="I596" s="22"/>
      <c r="J596" s="22"/>
      <c r="K596" s="22"/>
      <c r="L596" s="22"/>
      <c r="M596" s="24"/>
      <c r="N596" s="22"/>
      <c r="O596" s="20"/>
      <c r="P596" s="12"/>
      <c r="Q596" s="12"/>
      <c r="R596" s="12"/>
      <c r="S596" s="12"/>
      <c r="T596" s="12"/>
      <c r="U596" s="12"/>
      <c r="V596" s="12"/>
      <c r="W596" s="12"/>
      <c r="X596" s="12"/>
      <c r="Y596" s="12"/>
      <c r="Z596" s="12"/>
      <c r="AA596" s="12"/>
      <c r="AB596" s="12"/>
      <c r="AC596" s="12"/>
      <c r="AD596" s="12"/>
      <c r="AE596" s="12"/>
      <c r="AF596" s="12"/>
      <c r="AG596" s="12"/>
      <c r="AH596" s="12"/>
      <c r="AI596" s="12"/>
      <c r="AJ596" s="12"/>
      <c r="AK596" s="12"/>
      <c r="AL596" s="12"/>
      <c r="AM596" s="12"/>
      <c r="AN596" s="12"/>
      <c r="AO596" s="12"/>
      <c r="AP596" s="12"/>
      <c r="AQ596" s="12"/>
      <c r="AR596" s="12"/>
      <c r="AS596" s="12"/>
      <c r="AT596" s="12"/>
      <c r="AU596" s="12"/>
      <c r="AV596" s="12"/>
      <c r="AW596" s="12"/>
      <c r="AX596" s="12"/>
      <c r="AY596" s="12"/>
      <c r="AZ596" s="12"/>
      <c r="BA596" s="12"/>
      <c r="BB596" s="12"/>
      <c r="BC596" s="12"/>
      <c r="BD596" s="12"/>
      <c r="BE596" s="12"/>
      <c r="BF596" s="12"/>
      <c r="BG596" s="12"/>
      <c r="BH596" s="12"/>
      <c r="BI596" s="12"/>
      <c r="BJ596" s="12"/>
      <c r="BK596" s="12"/>
      <c r="BL596" s="12"/>
      <c r="BM596" s="12"/>
      <c r="BN596" s="12"/>
      <c r="BO596" s="12"/>
      <c r="BP596" s="12"/>
      <c r="BQ596" s="12"/>
      <c r="BR596" s="12"/>
      <c r="BS596" s="12"/>
      <c r="BT596" s="12"/>
      <c r="BU596" s="12"/>
      <c r="BV596" s="12"/>
      <c r="BW596" s="12"/>
      <c r="BX596" s="12"/>
      <c r="BY596" s="12"/>
      <c r="BZ596" s="12"/>
      <c r="CA596" s="12"/>
      <c r="CB596" s="12"/>
      <c r="CC596" s="12"/>
    </row>
    <row r="597" spans="1:81" ht="15.75" x14ac:dyDescent="0.25">
      <c r="A597" s="20"/>
      <c r="B597" s="29"/>
      <c r="C597" s="29"/>
      <c r="D597" s="29"/>
      <c r="E597" s="29"/>
      <c r="F597" s="26"/>
      <c r="G597" s="13"/>
      <c r="H597" s="20"/>
      <c r="I597" s="22"/>
      <c r="J597" s="22"/>
      <c r="K597" s="22"/>
      <c r="L597" s="22"/>
      <c r="M597" s="24"/>
      <c r="N597" s="22"/>
      <c r="O597" s="20"/>
      <c r="P597" s="12"/>
      <c r="Q597" s="12"/>
      <c r="R597" s="12"/>
      <c r="S597" s="12"/>
      <c r="T597" s="12"/>
      <c r="U597" s="12"/>
      <c r="V597" s="12"/>
      <c r="W597" s="12"/>
      <c r="X597" s="12"/>
      <c r="Y597" s="12"/>
      <c r="Z597" s="12"/>
      <c r="AA597" s="12"/>
      <c r="AB597" s="12"/>
      <c r="AC597" s="12"/>
      <c r="AD597" s="12"/>
      <c r="AE597" s="12"/>
      <c r="AF597" s="12"/>
      <c r="AG597" s="12"/>
      <c r="AH597" s="12"/>
      <c r="AI597" s="12"/>
      <c r="AJ597" s="12"/>
      <c r="AK597" s="12"/>
      <c r="AL597" s="12"/>
      <c r="AM597" s="12"/>
      <c r="AN597" s="12"/>
      <c r="AO597" s="12"/>
      <c r="AP597" s="12"/>
      <c r="AQ597" s="12"/>
      <c r="AR597" s="12"/>
      <c r="AS597" s="12"/>
      <c r="AT597" s="12"/>
      <c r="AU597" s="12"/>
      <c r="AV597" s="12"/>
      <c r="AW597" s="12"/>
      <c r="AX597" s="12"/>
      <c r="AY597" s="12"/>
      <c r="AZ597" s="12"/>
      <c r="BA597" s="12"/>
      <c r="BB597" s="12"/>
      <c r="BC597" s="12"/>
      <c r="BD597" s="12"/>
      <c r="BE597" s="12"/>
      <c r="BF597" s="12"/>
      <c r="BG597" s="12"/>
      <c r="BH597" s="12"/>
      <c r="BI597" s="12"/>
      <c r="BJ597" s="12"/>
      <c r="BK597" s="12"/>
      <c r="BL597" s="12"/>
      <c r="BM597" s="12"/>
      <c r="BN597" s="12"/>
      <c r="BO597" s="12"/>
      <c r="BP597" s="12"/>
      <c r="BQ597" s="12"/>
      <c r="BR597" s="12"/>
      <c r="BS597" s="12"/>
      <c r="BT597" s="12"/>
      <c r="BU597" s="12"/>
      <c r="BV597" s="12"/>
      <c r="BW597" s="12"/>
      <c r="BX597" s="12"/>
      <c r="BY597" s="12"/>
      <c r="BZ597" s="12"/>
      <c r="CA597" s="12"/>
      <c r="CB597" s="12"/>
      <c r="CC597" s="12"/>
    </row>
    <row r="598" spans="1:81" ht="15.75" x14ac:dyDescent="0.25">
      <c r="A598" s="20"/>
      <c r="B598" s="29"/>
      <c r="C598" s="29"/>
      <c r="D598" s="29"/>
      <c r="E598" s="29"/>
      <c r="F598" s="26"/>
      <c r="G598" s="13"/>
      <c r="H598" s="20"/>
      <c r="I598" s="22"/>
      <c r="J598" s="22"/>
      <c r="K598" s="22"/>
      <c r="L598" s="22"/>
      <c r="M598" s="24"/>
      <c r="N598" s="22"/>
      <c r="O598" s="20"/>
      <c r="P598" s="12"/>
      <c r="Q598" s="12"/>
      <c r="R598" s="12"/>
      <c r="S598" s="12"/>
      <c r="T598" s="12"/>
      <c r="U598" s="12"/>
      <c r="V598" s="12"/>
      <c r="W598" s="12"/>
      <c r="X598" s="12"/>
      <c r="Y598" s="12"/>
      <c r="Z598" s="12"/>
      <c r="AA598" s="12"/>
      <c r="AB598" s="12"/>
      <c r="AC598" s="12"/>
      <c r="AD598" s="12"/>
      <c r="AE598" s="12"/>
      <c r="AF598" s="12"/>
      <c r="AG598" s="12"/>
      <c r="AH598" s="12"/>
      <c r="AI598" s="12"/>
      <c r="AJ598" s="12"/>
      <c r="AK598" s="12"/>
      <c r="AL598" s="12"/>
      <c r="AM598" s="12"/>
      <c r="AN598" s="12"/>
      <c r="AO598" s="12"/>
      <c r="AP598" s="12"/>
      <c r="AQ598" s="12"/>
      <c r="AR598" s="12"/>
      <c r="AS598" s="12"/>
      <c r="AT598" s="12"/>
      <c r="AU598" s="12"/>
      <c r="AV598" s="12"/>
      <c r="AW598" s="12"/>
      <c r="AX598" s="12"/>
      <c r="AY598" s="12"/>
      <c r="AZ598" s="12"/>
      <c r="BA598" s="12"/>
      <c r="BB598" s="12"/>
      <c r="BC598" s="12"/>
      <c r="BD598" s="12"/>
      <c r="BE598" s="12"/>
      <c r="BF598" s="12"/>
      <c r="BG598" s="12"/>
      <c r="BH598" s="12"/>
      <c r="BI598" s="12"/>
      <c r="BJ598" s="12"/>
      <c r="BK598" s="12"/>
      <c r="BL598" s="12"/>
      <c r="BM598" s="12"/>
      <c r="BN598" s="12"/>
      <c r="BO598" s="12"/>
      <c r="BP598" s="12"/>
      <c r="BQ598" s="12"/>
      <c r="BR598" s="12"/>
      <c r="BS598" s="12"/>
      <c r="BT598" s="12"/>
      <c r="BU598" s="12"/>
      <c r="BV598" s="12"/>
      <c r="BW598" s="12"/>
      <c r="BX598" s="12"/>
      <c r="BY598" s="12"/>
      <c r="BZ598" s="12"/>
      <c r="CA598" s="12"/>
      <c r="CB598" s="12"/>
      <c r="CC598" s="12"/>
    </row>
    <row r="599" spans="1:81" ht="15.75" x14ac:dyDescent="0.25">
      <c r="A599" s="20"/>
      <c r="B599" s="29"/>
      <c r="C599" s="29"/>
      <c r="D599" s="29"/>
      <c r="E599" s="29"/>
      <c r="F599" s="26"/>
      <c r="G599" s="13"/>
      <c r="H599" s="20"/>
      <c r="I599" s="22"/>
      <c r="J599" s="22"/>
      <c r="K599" s="22"/>
      <c r="L599" s="22"/>
      <c r="M599" s="24"/>
      <c r="N599" s="22"/>
      <c r="O599" s="20"/>
      <c r="P599" s="12"/>
      <c r="Q599" s="12"/>
      <c r="R599" s="12"/>
      <c r="S599" s="12"/>
      <c r="T599" s="12"/>
      <c r="U599" s="12"/>
      <c r="V599" s="12"/>
      <c r="W599" s="12"/>
      <c r="X599" s="12"/>
      <c r="Y599" s="12"/>
      <c r="Z599" s="12"/>
      <c r="AA599" s="12"/>
      <c r="AB599" s="12"/>
      <c r="AC599" s="12"/>
      <c r="AD599" s="12"/>
      <c r="AE599" s="12"/>
      <c r="AF599" s="12"/>
      <c r="AG599" s="12"/>
      <c r="AH599" s="12"/>
      <c r="AI599" s="12"/>
      <c r="AJ599" s="12"/>
      <c r="AK599" s="12"/>
      <c r="AL599" s="12"/>
      <c r="AM599" s="12"/>
      <c r="AN599" s="12"/>
      <c r="AO599" s="12"/>
      <c r="AP599" s="12"/>
      <c r="AQ599" s="12"/>
      <c r="AR599" s="12"/>
      <c r="AS599" s="12"/>
      <c r="AT599" s="12"/>
      <c r="AU599" s="12"/>
      <c r="AV599" s="12"/>
      <c r="AW599" s="12"/>
      <c r="AX599" s="12"/>
      <c r="AY599" s="12"/>
      <c r="AZ599" s="12"/>
      <c r="BA599" s="12"/>
      <c r="BB599" s="12"/>
      <c r="BC599" s="12"/>
      <c r="BD599" s="12"/>
      <c r="BE599" s="12"/>
      <c r="BF599" s="12"/>
      <c r="BG599" s="12"/>
      <c r="BH599" s="12"/>
      <c r="BI599" s="12"/>
      <c r="BJ599" s="12"/>
      <c r="BK599" s="12"/>
      <c r="BL599" s="12"/>
      <c r="BM599" s="12"/>
      <c r="BN599" s="12"/>
      <c r="BO599" s="12"/>
      <c r="BP599" s="12"/>
      <c r="BQ599" s="12"/>
      <c r="BR599" s="12"/>
      <c r="BS599" s="12"/>
      <c r="BT599" s="12"/>
      <c r="BU599" s="12"/>
      <c r="BV599" s="12"/>
      <c r="BW599" s="12"/>
      <c r="BX599" s="12"/>
      <c r="BY599" s="12"/>
      <c r="BZ599" s="12"/>
      <c r="CA599" s="12"/>
      <c r="CB599" s="12"/>
      <c r="CC599" s="12"/>
    </row>
    <row r="600" spans="1:81" ht="15.75" x14ac:dyDescent="0.25">
      <c r="A600" s="20"/>
      <c r="B600" s="29"/>
      <c r="C600" s="29"/>
      <c r="D600" s="29"/>
      <c r="E600" s="29"/>
      <c r="F600" s="26"/>
      <c r="G600" s="13"/>
      <c r="H600" s="20"/>
      <c r="I600" s="22"/>
      <c r="J600" s="22"/>
      <c r="K600" s="22"/>
      <c r="L600" s="22"/>
      <c r="M600" s="24"/>
      <c r="N600" s="22"/>
      <c r="O600" s="20"/>
      <c r="P600" s="12"/>
      <c r="Q600" s="12"/>
      <c r="R600" s="12"/>
      <c r="S600" s="12"/>
      <c r="T600" s="12"/>
      <c r="U600" s="12"/>
      <c r="V600" s="12"/>
      <c r="W600" s="12"/>
      <c r="X600" s="12"/>
      <c r="Y600" s="12"/>
      <c r="Z600" s="12"/>
      <c r="AA600" s="12"/>
      <c r="AB600" s="12"/>
      <c r="AC600" s="12"/>
      <c r="AD600" s="12"/>
      <c r="AE600" s="12"/>
      <c r="AF600" s="12"/>
      <c r="AG600" s="12"/>
      <c r="AH600" s="12"/>
      <c r="AI600" s="12"/>
      <c r="AJ600" s="12"/>
      <c r="AK600" s="12"/>
      <c r="AL600" s="12"/>
      <c r="AM600" s="12"/>
      <c r="AN600" s="12"/>
      <c r="AO600" s="12"/>
      <c r="AP600" s="12"/>
      <c r="AQ600" s="12"/>
      <c r="AR600" s="12"/>
      <c r="AS600" s="12"/>
      <c r="AT600" s="12"/>
      <c r="AU600" s="12"/>
      <c r="AV600" s="12"/>
      <c r="AW600" s="12"/>
      <c r="AX600" s="12"/>
      <c r="AY600" s="12"/>
      <c r="AZ600" s="12"/>
      <c r="BA600" s="12"/>
      <c r="BB600" s="12"/>
      <c r="BC600" s="12"/>
      <c r="BD600" s="12"/>
      <c r="BE600" s="12"/>
      <c r="BF600" s="12"/>
      <c r="BG600" s="12"/>
      <c r="BH600" s="12"/>
      <c r="BI600" s="12"/>
      <c r="BJ600" s="12"/>
      <c r="BK600" s="12"/>
      <c r="BL600" s="12"/>
      <c r="BM600" s="12"/>
      <c r="BN600" s="12"/>
      <c r="BO600" s="12"/>
      <c r="BP600" s="12"/>
      <c r="BQ600" s="12"/>
      <c r="BR600" s="12"/>
      <c r="BS600" s="12"/>
      <c r="BT600" s="12"/>
      <c r="BU600" s="12"/>
      <c r="BV600" s="12"/>
      <c r="BW600" s="12"/>
      <c r="BX600" s="12"/>
      <c r="BY600" s="12"/>
      <c r="BZ600" s="12"/>
      <c r="CA600" s="12"/>
      <c r="CB600" s="12"/>
      <c r="CC600" s="12"/>
    </row>
    <row r="601" spans="1:81" ht="15.75" x14ac:dyDescent="0.25">
      <c r="A601" s="20"/>
      <c r="B601" s="29"/>
      <c r="C601" s="29"/>
      <c r="D601" s="29"/>
      <c r="E601" s="29"/>
      <c r="F601" s="26"/>
      <c r="G601" s="13"/>
      <c r="H601" s="20"/>
      <c r="I601" s="22"/>
      <c r="J601" s="22"/>
      <c r="K601" s="22"/>
      <c r="L601" s="22"/>
      <c r="M601" s="24"/>
      <c r="N601" s="22"/>
      <c r="O601" s="20"/>
      <c r="P601" s="12"/>
      <c r="Q601" s="12"/>
      <c r="R601" s="12"/>
      <c r="S601" s="12"/>
      <c r="T601" s="12"/>
      <c r="U601" s="12"/>
      <c r="V601" s="12"/>
      <c r="W601" s="12"/>
      <c r="X601" s="12"/>
      <c r="Y601" s="12"/>
      <c r="Z601" s="12"/>
      <c r="AA601" s="12"/>
      <c r="AB601" s="12"/>
      <c r="AC601" s="12"/>
      <c r="AD601" s="12"/>
      <c r="AE601" s="12"/>
      <c r="AF601" s="12"/>
      <c r="AG601" s="12"/>
      <c r="AH601" s="12"/>
      <c r="AI601" s="12"/>
      <c r="AJ601" s="12"/>
      <c r="AK601" s="12"/>
      <c r="AL601" s="12"/>
      <c r="AM601" s="12"/>
      <c r="AN601" s="12"/>
      <c r="AO601" s="12"/>
      <c r="AP601" s="12"/>
      <c r="AQ601" s="12"/>
      <c r="AR601" s="12"/>
      <c r="AS601" s="12"/>
      <c r="AT601" s="12"/>
      <c r="AU601" s="12"/>
      <c r="AV601" s="12"/>
      <c r="AW601" s="12"/>
      <c r="AX601" s="12"/>
      <c r="AY601" s="12"/>
      <c r="AZ601" s="12"/>
      <c r="BA601" s="12"/>
      <c r="BB601" s="12"/>
      <c r="BC601" s="12"/>
      <c r="BD601" s="12"/>
      <c r="BE601" s="12"/>
      <c r="BF601" s="12"/>
      <c r="BG601" s="12"/>
      <c r="BH601" s="12"/>
      <c r="BI601" s="12"/>
      <c r="BJ601" s="12"/>
      <c r="BK601" s="12"/>
      <c r="BL601" s="12"/>
      <c r="BM601" s="12"/>
      <c r="BN601" s="12"/>
      <c r="BO601" s="12"/>
      <c r="BP601" s="12"/>
      <c r="BQ601" s="12"/>
      <c r="BR601" s="12"/>
      <c r="BS601" s="12"/>
      <c r="BT601" s="12"/>
      <c r="BU601" s="12"/>
      <c r="BV601" s="12"/>
      <c r="BW601" s="12"/>
      <c r="BX601" s="12"/>
      <c r="BY601" s="12"/>
      <c r="BZ601" s="12"/>
      <c r="CA601" s="12"/>
      <c r="CB601" s="12"/>
      <c r="CC601" s="12"/>
    </row>
    <row r="602" spans="1:81" ht="15.75" x14ac:dyDescent="0.25">
      <c r="A602" s="20"/>
      <c r="B602" s="29"/>
      <c r="C602" s="29"/>
      <c r="D602" s="29"/>
      <c r="E602" s="29"/>
      <c r="F602" s="26"/>
      <c r="G602" s="13"/>
      <c r="H602" s="20"/>
      <c r="I602" s="22"/>
      <c r="J602" s="22"/>
      <c r="K602" s="22"/>
      <c r="L602" s="22"/>
      <c r="M602" s="24"/>
      <c r="N602" s="22"/>
      <c r="O602" s="20"/>
      <c r="P602" s="12"/>
      <c r="Q602" s="12"/>
      <c r="R602" s="12"/>
      <c r="S602" s="12"/>
      <c r="T602" s="12"/>
      <c r="U602" s="12"/>
      <c r="V602" s="12"/>
      <c r="W602" s="12"/>
      <c r="X602" s="12"/>
      <c r="Y602" s="12"/>
      <c r="Z602" s="12"/>
      <c r="AA602" s="12"/>
      <c r="AB602" s="12"/>
      <c r="AC602" s="12"/>
      <c r="AD602" s="12"/>
      <c r="AE602" s="12"/>
      <c r="AF602" s="12"/>
      <c r="AG602" s="12"/>
      <c r="AH602" s="12"/>
      <c r="AI602" s="12"/>
      <c r="AJ602" s="12"/>
      <c r="AK602" s="12"/>
      <c r="AL602" s="12"/>
      <c r="AM602" s="12"/>
      <c r="AN602" s="12"/>
      <c r="AO602" s="12"/>
      <c r="AP602" s="12"/>
      <c r="AQ602" s="12"/>
      <c r="AR602" s="12"/>
      <c r="AS602" s="12"/>
      <c r="AT602" s="12"/>
      <c r="AU602" s="12"/>
      <c r="AV602" s="12"/>
      <c r="AW602" s="12"/>
      <c r="AX602" s="12"/>
      <c r="AY602" s="12"/>
      <c r="AZ602" s="12"/>
      <c r="BA602" s="12"/>
      <c r="BB602" s="12"/>
      <c r="BC602" s="12"/>
      <c r="BD602" s="12"/>
      <c r="BE602" s="12"/>
      <c r="BF602" s="12"/>
      <c r="BG602" s="12"/>
      <c r="BH602" s="12"/>
      <c r="BI602" s="12"/>
      <c r="BJ602" s="12"/>
      <c r="BK602" s="12"/>
      <c r="BL602" s="12"/>
      <c r="BM602" s="12"/>
      <c r="BN602" s="12"/>
      <c r="BO602" s="12"/>
      <c r="BP602" s="12"/>
      <c r="BQ602" s="12"/>
      <c r="BR602" s="12"/>
      <c r="BS602" s="12"/>
      <c r="BT602" s="12"/>
      <c r="BU602" s="12"/>
      <c r="BV602" s="12"/>
      <c r="BW602" s="12"/>
      <c r="BX602" s="12"/>
      <c r="BY602" s="12"/>
      <c r="BZ602" s="12"/>
      <c r="CA602" s="12"/>
      <c r="CB602" s="12"/>
      <c r="CC602" s="12"/>
    </row>
    <row r="603" spans="1:81" ht="15.75" x14ac:dyDescent="0.25">
      <c r="A603" s="20"/>
      <c r="B603" s="29"/>
      <c r="C603" s="29"/>
      <c r="D603" s="29"/>
      <c r="E603" s="29"/>
      <c r="F603" s="26"/>
      <c r="G603" s="13"/>
      <c r="H603" s="20"/>
      <c r="I603" s="22"/>
      <c r="J603" s="22"/>
      <c r="K603" s="22"/>
      <c r="L603" s="22"/>
      <c r="M603" s="24"/>
      <c r="N603" s="22"/>
      <c r="O603" s="20"/>
      <c r="P603" s="12"/>
      <c r="Q603" s="12"/>
      <c r="R603" s="12"/>
      <c r="S603" s="12"/>
      <c r="T603" s="12"/>
      <c r="U603" s="12"/>
      <c r="V603" s="12"/>
      <c r="W603" s="12"/>
      <c r="X603" s="12"/>
      <c r="Y603" s="12"/>
      <c r="Z603" s="12"/>
      <c r="AA603" s="12"/>
      <c r="AB603" s="12"/>
      <c r="AC603" s="12"/>
      <c r="AD603" s="12"/>
      <c r="AE603" s="12"/>
      <c r="AF603" s="12"/>
      <c r="AG603" s="12"/>
      <c r="AH603" s="12"/>
      <c r="AI603" s="12"/>
      <c r="AJ603" s="12"/>
      <c r="AK603" s="12"/>
      <c r="AL603" s="12"/>
      <c r="AM603" s="12"/>
      <c r="AN603" s="12"/>
      <c r="AO603" s="12"/>
      <c r="AP603" s="12"/>
      <c r="AQ603" s="12"/>
      <c r="AR603" s="12"/>
      <c r="AS603" s="12"/>
      <c r="AT603" s="12"/>
      <c r="AU603" s="12"/>
      <c r="AV603" s="12"/>
      <c r="AW603" s="12"/>
      <c r="AX603" s="12"/>
      <c r="AY603" s="12"/>
      <c r="AZ603" s="12"/>
      <c r="BA603" s="12"/>
      <c r="BB603" s="12"/>
      <c r="BC603" s="12"/>
      <c r="BD603" s="12"/>
      <c r="BE603" s="12"/>
      <c r="BF603" s="12"/>
      <c r="BG603" s="12"/>
      <c r="BH603" s="12"/>
      <c r="BI603" s="12"/>
      <c r="BJ603" s="12"/>
      <c r="BK603" s="12"/>
      <c r="BL603" s="12"/>
      <c r="BM603" s="12"/>
      <c r="BN603" s="12"/>
      <c r="BO603" s="12"/>
      <c r="BP603" s="12"/>
      <c r="BQ603" s="12"/>
      <c r="BR603" s="12"/>
      <c r="BS603" s="12"/>
      <c r="BT603" s="12"/>
      <c r="BU603" s="12"/>
      <c r="BV603" s="12"/>
      <c r="BW603" s="12"/>
      <c r="BX603" s="12"/>
      <c r="BY603" s="12"/>
      <c r="BZ603" s="12"/>
      <c r="CA603" s="12"/>
      <c r="CB603" s="12"/>
      <c r="CC603" s="12"/>
    </row>
    <row r="604" spans="1:81" ht="15.75" x14ac:dyDescent="0.25">
      <c r="A604" s="20"/>
      <c r="B604" s="29"/>
      <c r="C604" s="29"/>
      <c r="D604" s="29"/>
      <c r="E604" s="29"/>
      <c r="F604" s="26"/>
      <c r="G604" s="13"/>
      <c r="H604" s="20"/>
      <c r="I604" s="22"/>
      <c r="J604" s="22"/>
      <c r="K604" s="22"/>
      <c r="L604" s="22"/>
      <c r="M604" s="24"/>
      <c r="N604" s="22"/>
      <c r="O604" s="20"/>
      <c r="P604" s="12"/>
      <c r="Q604" s="12"/>
      <c r="R604" s="12"/>
      <c r="S604" s="12"/>
      <c r="T604" s="12"/>
      <c r="U604" s="12"/>
      <c r="V604" s="12"/>
      <c r="W604" s="12"/>
      <c r="X604" s="12"/>
      <c r="Y604" s="12"/>
      <c r="Z604" s="12"/>
      <c r="AA604" s="12"/>
      <c r="AB604" s="12"/>
      <c r="AC604" s="12"/>
      <c r="AD604" s="12"/>
      <c r="AE604" s="12"/>
      <c r="AF604" s="12"/>
      <c r="AG604" s="12"/>
      <c r="AH604" s="12"/>
      <c r="AI604" s="12"/>
      <c r="AJ604" s="12"/>
      <c r="AK604" s="12"/>
      <c r="AL604" s="12"/>
      <c r="AM604" s="12"/>
      <c r="AN604" s="12"/>
      <c r="AO604" s="12"/>
      <c r="AP604" s="12"/>
      <c r="AQ604" s="12"/>
      <c r="AR604" s="12"/>
      <c r="AS604" s="12"/>
      <c r="AT604" s="12"/>
      <c r="AU604" s="12"/>
      <c r="AV604" s="12"/>
      <c r="AW604" s="12"/>
      <c r="AX604" s="12"/>
      <c r="AY604" s="12"/>
      <c r="AZ604" s="12"/>
      <c r="BA604" s="12"/>
      <c r="BB604" s="12"/>
      <c r="BC604" s="12"/>
      <c r="BD604" s="12"/>
      <c r="BE604" s="12"/>
      <c r="BF604" s="12"/>
      <c r="BG604" s="12"/>
      <c r="BH604" s="12"/>
      <c r="BI604" s="12"/>
      <c r="BJ604" s="12"/>
      <c r="BK604" s="12"/>
      <c r="BL604" s="12"/>
      <c r="BM604" s="12"/>
      <c r="BN604" s="12"/>
      <c r="BO604" s="12"/>
      <c r="BP604" s="12"/>
      <c r="BQ604" s="12"/>
      <c r="BR604" s="12"/>
      <c r="BS604" s="12"/>
      <c r="BT604" s="12"/>
      <c r="BU604" s="12"/>
      <c r="BV604" s="12"/>
      <c r="BW604" s="12"/>
      <c r="BX604" s="12"/>
      <c r="BY604" s="12"/>
      <c r="BZ604" s="12"/>
      <c r="CA604" s="12"/>
      <c r="CB604" s="12"/>
      <c r="CC604" s="12"/>
    </row>
    <row r="605" spans="1:81" ht="15.75" x14ac:dyDescent="0.25">
      <c r="A605" s="20"/>
      <c r="B605" s="29"/>
      <c r="C605" s="29"/>
      <c r="D605" s="29"/>
      <c r="E605" s="29"/>
      <c r="F605" s="26"/>
      <c r="G605" s="13"/>
      <c r="H605" s="20"/>
      <c r="I605" s="22"/>
      <c r="J605" s="22"/>
      <c r="K605" s="22"/>
      <c r="L605" s="22"/>
      <c r="M605" s="24"/>
      <c r="N605" s="22"/>
      <c r="O605" s="20"/>
      <c r="P605" s="12"/>
      <c r="Q605" s="12"/>
      <c r="R605" s="12"/>
      <c r="S605" s="12"/>
      <c r="T605" s="12"/>
      <c r="U605" s="12"/>
      <c r="V605" s="12"/>
      <c r="W605" s="12"/>
      <c r="X605" s="12"/>
      <c r="Y605" s="12"/>
      <c r="Z605" s="12"/>
      <c r="AA605" s="12"/>
      <c r="AB605" s="12"/>
      <c r="AC605" s="12"/>
      <c r="AD605" s="12"/>
      <c r="AE605" s="12"/>
      <c r="AF605" s="12"/>
      <c r="AG605" s="12"/>
      <c r="AH605" s="12"/>
      <c r="AI605" s="12"/>
      <c r="AJ605" s="12"/>
      <c r="AK605" s="12"/>
      <c r="AL605" s="12"/>
      <c r="AM605" s="12"/>
      <c r="AN605" s="12"/>
      <c r="AO605" s="12"/>
      <c r="AP605" s="12"/>
      <c r="AQ605" s="12"/>
      <c r="AR605" s="12"/>
      <c r="AS605" s="12"/>
      <c r="AT605" s="12"/>
      <c r="AU605" s="12"/>
      <c r="AV605" s="12"/>
      <c r="AW605" s="12"/>
      <c r="AX605" s="12"/>
      <c r="AY605" s="12"/>
      <c r="AZ605" s="12"/>
      <c r="BA605" s="12"/>
      <c r="BB605" s="12"/>
      <c r="BC605" s="12"/>
      <c r="BD605" s="12"/>
      <c r="BE605" s="12"/>
      <c r="BF605" s="12"/>
      <c r="BG605" s="12"/>
      <c r="BH605" s="12"/>
      <c r="BI605" s="12"/>
      <c r="BJ605" s="12"/>
      <c r="BK605" s="12"/>
      <c r="BL605" s="12"/>
      <c r="BM605" s="12"/>
      <c r="BN605" s="12"/>
      <c r="BO605" s="12"/>
      <c r="BP605" s="12"/>
      <c r="BQ605" s="12"/>
      <c r="BR605" s="12"/>
      <c r="BS605" s="12"/>
      <c r="BT605" s="12"/>
      <c r="BU605" s="12"/>
      <c r="BV605" s="12"/>
      <c r="BW605" s="12"/>
      <c r="BX605" s="12"/>
      <c r="BY605" s="12"/>
      <c r="BZ605" s="12"/>
      <c r="CA605" s="12"/>
      <c r="CB605" s="12"/>
      <c r="CC605" s="12"/>
    </row>
    <row r="606" spans="1:81" ht="15.75" x14ac:dyDescent="0.25">
      <c r="A606" s="20"/>
      <c r="B606" s="29"/>
      <c r="C606" s="29"/>
      <c r="D606" s="29"/>
      <c r="E606" s="29"/>
      <c r="F606" s="26"/>
      <c r="G606" s="13"/>
      <c r="H606" s="20"/>
      <c r="I606" s="22"/>
      <c r="J606" s="22"/>
      <c r="K606" s="22"/>
      <c r="L606" s="22"/>
      <c r="M606" s="24"/>
      <c r="N606" s="22"/>
      <c r="O606" s="20"/>
      <c r="P606" s="12"/>
      <c r="Q606" s="12"/>
      <c r="R606" s="12"/>
      <c r="S606" s="12"/>
      <c r="T606" s="12"/>
      <c r="U606" s="12"/>
      <c r="V606" s="12"/>
      <c r="W606" s="12"/>
      <c r="X606" s="12"/>
      <c r="Y606" s="12"/>
      <c r="Z606" s="12"/>
      <c r="AA606" s="12"/>
      <c r="AB606" s="12"/>
      <c r="AC606" s="12"/>
      <c r="AD606" s="12"/>
      <c r="AE606" s="12"/>
      <c r="AF606" s="12"/>
      <c r="AG606" s="12"/>
      <c r="AH606" s="12"/>
      <c r="AI606" s="12"/>
      <c r="AJ606" s="12"/>
      <c r="AK606" s="12"/>
      <c r="AL606" s="12"/>
      <c r="AM606" s="12"/>
      <c r="AN606" s="12"/>
      <c r="AO606" s="12"/>
      <c r="AP606" s="12"/>
      <c r="AQ606" s="12"/>
      <c r="AR606" s="12"/>
      <c r="AS606" s="12"/>
      <c r="AT606" s="12"/>
      <c r="AU606" s="12"/>
      <c r="AV606" s="12"/>
      <c r="AW606" s="12"/>
      <c r="AX606" s="12"/>
      <c r="AY606" s="12"/>
      <c r="AZ606" s="12"/>
      <c r="BA606" s="12"/>
      <c r="BB606" s="12"/>
      <c r="BC606" s="12"/>
      <c r="BD606" s="12"/>
      <c r="BE606" s="12"/>
      <c r="BF606" s="12"/>
      <c r="BG606" s="12"/>
      <c r="BH606" s="12"/>
      <c r="BI606" s="12"/>
      <c r="BJ606" s="12"/>
      <c r="BK606" s="12"/>
      <c r="BL606" s="12"/>
      <c r="BM606" s="12"/>
      <c r="BN606" s="12"/>
      <c r="BO606" s="12"/>
      <c r="BP606" s="12"/>
      <c r="BQ606" s="12"/>
      <c r="BR606" s="12"/>
      <c r="BS606" s="12"/>
      <c r="BT606" s="12"/>
      <c r="BU606" s="12"/>
      <c r="BV606" s="12"/>
      <c r="BW606" s="12"/>
      <c r="BX606" s="12"/>
      <c r="BY606" s="12"/>
      <c r="BZ606" s="12"/>
      <c r="CA606" s="12"/>
      <c r="CB606" s="12"/>
      <c r="CC606" s="12"/>
    </row>
    <row r="607" spans="1:81" ht="15.75" x14ac:dyDescent="0.25">
      <c r="A607" s="20"/>
      <c r="B607" s="29"/>
      <c r="C607" s="29"/>
      <c r="D607" s="29"/>
      <c r="E607" s="29"/>
      <c r="F607" s="26"/>
      <c r="G607" s="13"/>
      <c r="H607" s="20"/>
      <c r="I607" s="22"/>
      <c r="J607" s="22"/>
      <c r="K607" s="22"/>
      <c r="L607" s="22"/>
      <c r="M607" s="24"/>
      <c r="N607" s="22"/>
      <c r="O607" s="20"/>
      <c r="P607" s="12"/>
      <c r="Q607" s="12"/>
      <c r="R607" s="12"/>
      <c r="S607" s="12"/>
      <c r="T607" s="12"/>
      <c r="U607" s="12"/>
      <c r="V607" s="12"/>
      <c r="W607" s="12"/>
      <c r="X607" s="12"/>
      <c r="Y607" s="12"/>
      <c r="Z607" s="12"/>
      <c r="AA607" s="12"/>
      <c r="AB607" s="12"/>
      <c r="AC607" s="12"/>
      <c r="AD607" s="12"/>
      <c r="AE607" s="12"/>
      <c r="AF607" s="12"/>
      <c r="AG607" s="12"/>
      <c r="AH607" s="12"/>
      <c r="AI607" s="12"/>
      <c r="AJ607" s="12"/>
      <c r="AK607" s="12"/>
      <c r="AL607" s="12"/>
      <c r="AM607" s="12"/>
      <c r="AN607" s="12"/>
      <c r="AO607" s="12"/>
      <c r="AP607" s="12"/>
      <c r="AQ607" s="12"/>
      <c r="AR607" s="12"/>
      <c r="AS607" s="12"/>
      <c r="AT607" s="12"/>
      <c r="AU607" s="12"/>
      <c r="AV607" s="12"/>
      <c r="AW607" s="12"/>
      <c r="AX607" s="12"/>
      <c r="AY607" s="12"/>
      <c r="AZ607" s="12"/>
      <c r="BA607" s="12"/>
      <c r="BB607" s="12"/>
      <c r="BC607" s="12"/>
      <c r="BD607" s="12"/>
      <c r="BE607" s="12"/>
      <c r="BF607" s="12"/>
      <c r="BG607" s="12"/>
      <c r="BH607" s="12"/>
      <c r="BI607" s="12"/>
      <c r="BJ607" s="12"/>
      <c r="BK607" s="12"/>
      <c r="BL607" s="12"/>
      <c r="BM607" s="12"/>
      <c r="BN607" s="12"/>
      <c r="BO607" s="12"/>
      <c r="BP607" s="12"/>
      <c r="BQ607" s="12"/>
      <c r="BR607" s="12"/>
      <c r="BS607" s="12"/>
      <c r="BT607" s="12"/>
      <c r="BU607" s="12"/>
      <c r="BV607" s="12"/>
      <c r="BW607" s="12"/>
      <c r="BX607" s="12"/>
      <c r="BY607" s="12"/>
      <c r="BZ607" s="12"/>
      <c r="CA607" s="12"/>
      <c r="CB607" s="12"/>
      <c r="CC607" s="12"/>
    </row>
    <row r="608" spans="1:81" ht="15.75" x14ac:dyDescent="0.25">
      <c r="A608" s="20"/>
      <c r="B608" s="29"/>
      <c r="C608" s="29"/>
      <c r="D608" s="29"/>
      <c r="E608" s="29"/>
      <c r="F608" s="26"/>
      <c r="G608" s="13"/>
      <c r="H608" s="20"/>
      <c r="I608" s="22"/>
      <c r="J608" s="22"/>
      <c r="K608" s="22"/>
      <c r="L608" s="22"/>
      <c r="M608" s="24"/>
      <c r="N608" s="22"/>
      <c r="O608" s="20"/>
      <c r="P608" s="12"/>
      <c r="Q608" s="12"/>
      <c r="R608" s="12"/>
      <c r="S608" s="12"/>
      <c r="T608" s="12"/>
      <c r="U608" s="12"/>
      <c r="V608" s="12"/>
      <c r="W608" s="12"/>
      <c r="X608" s="12"/>
      <c r="Y608" s="12"/>
      <c r="Z608" s="12"/>
      <c r="AA608" s="12"/>
      <c r="AB608" s="12"/>
      <c r="AC608" s="12"/>
      <c r="AD608" s="12"/>
      <c r="AE608" s="12"/>
      <c r="AF608" s="12"/>
      <c r="AG608" s="12"/>
      <c r="AH608" s="12"/>
      <c r="AI608" s="12"/>
      <c r="AJ608" s="12"/>
      <c r="AK608" s="12"/>
      <c r="AL608" s="12"/>
      <c r="AM608" s="12"/>
      <c r="AN608" s="12"/>
      <c r="AO608" s="12"/>
      <c r="AP608" s="12"/>
      <c r="AQ608" s="12"/>
      <c r="AR608" s="12"/>
      <c r="AS608" s="12"/>
      <c r="AT608" s="12"/>
      <c r="AU608" s="12"/>
      <c r="AV608" s="12"/>
      <c r="AW608" s="12"/>
      <c r="AX608" s="12"/>
      <c r="AY608" s="12"/>
      <c r="AZ608" s="12"/>
      <c r="BA608" s="12"/>
      <c r="BB608" s="12"/>
      <c r="BC608" s="12"/>
      <c r="BD608" s="12"/>
      <c r="BE608" s="12"/>
      <c r="BF608" s="12"/>
      <c r="BG608" s="12"/>
      <c r="BH608" s="12"/>
      <c r="BI608" s="12"/>
      <c r="BJ608" s="12"/>
      <c r="BK608" s="12"/>
      <c r="BL608" s="12"/>
      <c r="BM608" s="12"/>
      <c r="BN608" s="12"/>
      <c r="BO608" s="12"/>
      <c r="BP608" s="12"/>
      <c r="BQ608" s="12"/>
      <c r="BR608" s="12"/>
      <c r="BS608" s="12"/>
      <c r="BT608" s="12"/>
      <c r="BU608" s="12"/>
      <c r="BV608" s="12"/>
      <c r="BW608" s="12"/>
      <c r="BX608" s="12"/>
      <c r="BY608" s="12"/>
      <c r="BZ608" s="12"/>
      <c r="CA608" s="12"/>
      <c r="CB608" s="12"/>
      <c r="CC608" s="12"/>
    </row>
    <row r="609" spans="1:81" ht="15.75" x14ac:dyDescent="0.25">
      <c r="A609" s="20"/>
      <c r="B609" s="29"/>
      <c r="C609" s="29"/>
      <c r="D609" s="29"/>
      <c r="E609" s="29"/>
      <c r="F609" s="26"/>
      <c r="G609" s="13"/>
      <c r="H609" s="20"/>
      <c r="I609" s="22"/>
      <c r="J609" s="22"/>
      <c r="K609" s="22"/>
      <c r="L609" s="22"/>
      <c r="M609" s="24"/>
      <c r="N609" s="22"/>
      <c r="O609" s="20"/>
      <c r="P609" s="12"/>
      <c r="Q609" s="12"/>
      <c r="R609" s="12"/>
      <c r="S609" s="12"/>
      <c r="T609" s="12"/>
      <c r="U609" s="12"/>
      <c r="V609" s="12"/>
      <c r="W609" s="12"/>
      <c r="X609" s="12"/>
      <c r="Y609" s="12"/>
      <c r="Z609" s="12"/>
      <c r="AA609" s="12"/>
      <c r="AB609" s="12"/>
      <c r="AC609" s="12"/>
      <c r="AD609" s="12"/>
      <c r="AE609" s="12"/>
      <c r="AF609" s="12"/>
      <c r="AG609" s="12"/>
      <c r="AH609" s="12"/>
      <c r="AI609" s="12"/>
      <c r="AJ609" s="12"/>
      <c r="AK609" s="12"/>
      <c r="AL609" s="12"/>
      <c r="AM609" s="12"/>
      <c r="AN609" s="12"/>
      <c r="AO609" s="12"/>
      <c r="AP609" s="12"/>
      <c r="AQ609" s="12"/>
      <c r="AR609" s="12"/>
      <c r="AS609" s="12"/>
      <c r="AT609" s="12"/>
      <c r="AU609" s="12"/>
      <c r="AV609" s="12"/>
      <c r="AW609" s="12"/>
      <c r="AX609" s="12"/>
      <c r="AY609" s="12"/>
      <c r="AZ609" s="12"/>
      <c r="BA609" s="12"/>
      <c r="BB609" s="12"/>
      <c r="BC609" s="12"/>
      <c r="BD609" s="12"/>
      <c r="BE609" s="12"/>
      <c r="BF609" s="12"/>
      <c r="BG609" s="12"/>
      <c r="BH609" s="12"/>
      <c r="BI609" s="12"/>
      <c r="BJ609" s="12"/>
      <c r="BK609" s="12"/>
      <c r="BL609" s="12"/>
      <c r="BM609" s="12"/>
      <c r="BN609" s="12"/>
      <c r="BO609" s="12"/>
      <c r="BP609" s="12"/>
      <c r="BQ609" s="12"/>
      <c r="BR609" s="12"/>
      <c r="BS609" s="12"/>
      <c r="BT609" s="12"/>
      <c r="BU609" s="12"/>
      <c r="BV609" s="12"/>
      <c r="BW609" s="12"/>
      <c r="BX609" s="12"/>
      <c r="BY609" s="12"/>
      <c r="BZ609" s="12"/>
      <c r="CA609" s="12"/>
      <c r="CB609" s="12"/>
      <c r="CC609" s="12"/>
    </row>
    <row r="610" spans="1:81" ht="15.75" x14ac:dyDescent="0.25">
      <c r="A610" s="20"/>
      <c r="B610" s="29"/>
      <c r="C610" s="29"/>
      <c r="D610" s="29"/>
      <c r="E610" s="29"/>
      <c r="F610" s="26"/>
      <c r="G610" s="13"/>
      <c r="H610" s="20"/>
      <c r="I610" s="22"/>
      <c r="J610" s="22"/>
      <c r="K610" s="22"/>
      <c r="L610" s="22"/>
      <c r="M610" s="24"/>
      <c r="N610" s="22"/>
      <c r="O610" s="20"/>
      <c r="P610" s="12"/>
      <c r="Q610" s="12"/>
      <c r="R610" s="12"/>
      <c r="S610" s="12"/>
      <c r="T610" s="12"/>
      <c r="U610" s="12"/>
      <c r="V610" s="12"/>
      <c r="W610" s="12"/>
      <c r="X610" s="12"/>
      <c r="Y610" s="12"/>
      <c r="Z610" s="12"/>
      <c r="AA610" s="12"/>
      <c r="AB610" s="12"/>
      <c r="AC610" s="12"/>
      <c r="AD610" s="12"/>
      <c r="AE610" s="12"/>
      <c r="AF610" s="12"/>
      <c r="AG610" s="12"/>
      <c r="AH610" s="12"/>
      <c r="AI610" s="12"/>
      <c r="AJ610" s="12"/>
      <c r="AK610" s="12"/>
      <c r="AL610" s="12"/>
      <c r="AM610" s="12"/>
      <c r="AN610" s="12"/>
      <c r="AO610" s="12"/>
      <c r="AP610" s="12"/>
      <c r="AQ610" s="12"/>
      <c r="AR610" s="12"/>
      <c r="AS610" s="12"/>
      <c r="AT610" s="12"/>
      <c r="AU610" s="12"/>
      <c r="AV610" s="12"/>
      <c r="AW610" s="12"/>
      <c r="AX610" s="12"/>
      <c r="AY610" s="12"/>
      <c r="AZ610" s="12"/>
      <c r="BA610" s="12"/>
      <c r="BB610" s="12"/>
      <c r="BC610" s="12"/>
      <c r="BD610" s="12"/>
      <c r="BE610" s="12"/>
      <c r="BF610" s="12"/>
      <c r="BG610" s="12"/>
      <c r="BH610" s="12"/>
      <c r="BI610" s="12"/>
      <c r="BJ610" s="12"/>
      <c r="BK610" s="12"/>
      <c r="BL610" s="12"/>
      <c r="BM610" s="12"/>
      <c r="BN610" s="12"/>
      <c r="BO610" s="12"/>
      <c r="BP610" s="12"/>
      <c r="BQ610" s="12"/>
      <c r="BR610" s="12"/>
      <c r="BS610" s="12"/>
      <c r="BT610" s="12"/>
      <c r="BU610" s="12"/>
      <c r="BV610" s="12"/>
      <c r="BW610" s="12"/>
      <c r="BX610" s="12"/>
      <c r="BY610" s="12"/>
      <c r="BZ610" s="12"/>
      <c r="CA610" s="12"/>
      <c r="CB610" s="12"/>
      <c r="CC610" s="12"/>
    </row>
    <row r="611" spans="1:81" ht="15.75" x14ac:dyDescent="0.25">
      <c r="A611" s="20"/>
      <c r="B611" s="29"/>
      <c r="C611" s="29"/>
      <c r="D611" s="29"/>
      <c r="E611" s="29"/>
      <c r="F611" s="26"/>
      <c r="G611" s="13"/>
      <c r="H611" s="20"/>
      <c r="I611" s="22"/>
      <c r="J611" s="22"/>
      <c r="K611" s="22"/>
      <c r="L611" s="22"/>
      <c r="M611" s="24"/>
      <c r="N611" s="22"/>
      <c r="O611" s="20"/>
      <c r="P611" s="12"/>
      <c r="Q611" s="12"/>
      <c r="R611" s="12"/>
      <c r="S611" s="12"/>
      <c r="T611" s="12"/>
      <c r="U611" s="12"/>
      <c r="V611" s="12"/>
      <c r="W611" s="12"/>
      <c r="X611" s="12"/>
      <c r="Y611" s="12"/>
      <c r="Z611" s="12"/>
      <c r="AA611" s="12"/>
      <c r="AB611" s="12"/>
      <c r="AC611" s="12"/>
      <c r="AD611" s="12"/>
      <c r="AE611" s="12"/>
      <c r="AF611" s="12"/>
      <c r="AG611" s="12"/>
      <c r="AH611" s="12"/>
      <c r="AI611" s="12"/>
      <c r="AJ611" s="12"/>
      <c r="AK611" s="12"/>
      <c r="AL611" s="12"/>
      <c r="AM611" s="12"/>
      <c r="AN611" s="12"/>
      <c r="AO611" s="12"/>
      <c r="AP611" s="12"/>
      <c r="AQ611" s="12"/>
      <c r="AR611" s="12"/>
      <c r="AS611" s="12"/>
      <c r="AT611" s="12"/>
      <c r="AU611" s="12"/>
      <c r="AV611" s="12"/>
      <c r="AW611" s="12"/>
      <c r="AX611" s="12"/>
      <c r="AY611" s="12"/>
      <c r="AZ611" s="12"/>
      <c r="BA611" s="12"/>
      <c r="BB611" s="12"/>
      <c r="BC611" s="12"/>
      <c r="BD611" s="12"/>
      <c r="BE611" s="12"/>
      <c r="BF611" s="12"/>
      <c r="BG611" s="12"/>
      <c r="BH611" s="12"/>
      <c r="BI611" s="12"/>
      <c r="BJ611" s="12"/>
      <c r="BK611" s="12"/>
      <c r="BL611" s="12"/>
      <c r="BM611" s="12"/>
      <c r="BN611" s="12"/>
      <c r="BO611" s="12"/>
      <c r="BP611" s="12"/>
      <c r="BQ611" s="12"/>
      <c r="BR611" s="12"/>
      <c r="BS611" s="12"/>
      <c r="BT611" s="12"/>
      <c r="BU611" s="12"/>
      <c r="BV611" s="12"/>
      <c r="BW611" s="12"/>
      <c r="BX611" s="12"/>
      <c r="BY611" s="12"/>
      <c r="BZ611" s="12"/>
      <c r="CA611" s="12"/>
      <c r="CB611" s="12"/>
      <c r="CC611" s="12"/>
    </row>
    <row r="612" spans="1:81" ht="15.75" x14ac:dyDescent="0.25">
      <c r="A612" s="20"/>
      <c r="B612" s="29"/>
      <c r="C612" s="29"/>
      <c r="D612" s="29"/>
      <c r="E612" s="29"/>
      <c r="F612" s="26"/>
      <c r="G612" s="13"/>
      <c r="H612" s="20"/>
      <c r="I612" s="22"/>
      <c r="J612" s="22"/>
      <c r="K612" s="22"/>
      <c r="L612" s="22"/>
      <c r="M612" s="24"/>
      <c r="N612" s="22"/>
      <c r="O612" s="20"/>
      <c r="P612" s="12"/>
      <c r="Q612" s="12"/>
      <c r="R612" s="12"/>
      <c r="S612" s="12"/>
      <c r="T612" s="12"/>
      <c r="U612" s="12"/>
      <c r="V612" s="12"/>
      <c r="W612" s="12"/>
      <c r="X612" s="12"/>
      <c r="Y612" s="12"/>
      <c r="Z612" s="12"/>
      <c r="AA612" s="12"/>
      <c r="AB612" s="12"/>
      <c r="AC612" s="12"/>
      <c r="AD612" s="12"/>
      <c r="AE612" s="12"/>
      <c r="AF612" s="12"/>
      <c r="AG612" s="12"/>
      <c r="AH612" s="12"/>
      <c r="AI612" s="12"/>
      <c r="AJ612" s="12"/>
      <c r="AK612" s="12"/>
      <c r="AL612" s="12"/>
      <c r="AM612" s="12"/>
      <c r="AN612" s="12"/>
      <c r="AO612" s="12"/>
      <c r="AP612" s="12"/>
      <c r="AQ612" s="12"/>
      <c r="AR612" s="12"/>
      <c r="AS612" s="12"/>
      <c r="AT612" s="12"/>
      <c r="AU612" s="12"/>
      <c r="AV612" s="12"/>
      <c r="AW612" s="12"/>
      <c r="AX612" s="12"/>
      <c r="AY612" s="12"/>
      <c r="AZ612" s="12"/>
      <c r="BA612" s="12"/>
      <c r="BB612" s="12"/>
      <c r="BC612" s="12"/>
      <c r="BD612" s="12"/>
      <c r="BE612" s="12"/>
      <c r="BF612" s="12"/>
      <c r="BG612" s="12"/>
      <c r="BH612" s="12"/>
      <c r="BI612" s="12"/>
      <c r="BJ612" s="12"/>
      <c r="BK612" s="12"/>
      <c r="BL612" s="12"/>
      <c r="BM612" s="12"/>
      <c r="BN612" s="12"/>
      <c r="BO612" s="12"/>
      <c r="BP612" s="12"/>
      <c r="BQ612" s="12"/>
      <c r="BR612" s="12"/>
      <c r="BS612" s="12"/>
      <c r="BT612" s="12"/>
      <c r="BU612" s="12"/>
      <c r="BV612" s="12"/>
      <c r="BW612" s="12"/>
      <c r="BX612" s="12"/>
      <c r="BY612" s="12"/>
      <c r="BZ612" s="12"/>
      <c r="CA612" s="12"/>
      <c r="CB612" s="12"/>
      <c r="CC612" s="12"/>
    </row>
    <row r="613" spans="1:81" ht="15.75" x14ac:dyDescent="0.25">
      <c r="A613" s="20"/>
      <c r="B613" s="29"/>
      <c r="C613" s="29"/>
      <c r="D613" s="29"/>
      <c r="E613" s="29"/>
      <c r="F613" s="26"/>
      <c r="G613" s="13"/>
      <c r="H613" s="20"/>
      <c r="I613" s="22"/>
      <c r="J613" s="22"/>
      <c r="K613" s="22"/>
      <c r="L613" s="22"/>
      <c r="M613" s="24"/>
      <c r="N613" s="22"/>
      <c r="O613" s="20"/>
      <c r="P613" s="12"/>
      <c r="Q613" s="12"/>
      <c r="R613" s="12"/>
      <c r="S613" s="12"/>
      <c r="T613" s="12"/>
      <c r="U613" s="12"/>
      <c r="V613" s="12"/>
      <c r="W613" s="12"/>
      <c r="X613" s="12"/>
      <c r="Y613" s="12"/>
      <c r="Z613" s="12"/>
      <c r="AA613" s="12"/>
      <c r="AB613" s="12"/>
      <c r="AC613" s="12"/>
      <c r="AD613" s="12"/>
      <c r="AE613" s="12"/>
      <c r="AF613" s="12"/>
      <c r="AG613" s="12"/>
      <c r="AH613" s="12"/>
      <c r="AI613" s="12"/>
      <c r="AJ613" s="12"/>
      <c r="AK613" s="12"/>
      <c r="AL613" s="12"/>
      <c r="AM613" s="12"/>
      <c r="AN613" s="12"/>
      <c r="AO613" s="12"/>
      <c r="AP613" s="12"/>
      <c r="AQ613" s="12"/>
      <c r="AR613" s="12"/>
      <c r="AS613" s="12"/>
      <c r="AT613" s="12"/>
      <c r="AU613" s="12"/>
      <c r="AV613" s="12"/>
      <c r="AW613" s="12"/>
      <c r="AX613" s="12"/>
      <c r="AY613" s="12"/>
      <c r="AZ613" s="12"/>
      <c r="BA613" s="12"/>
      <c r="BB613" s="12"/>
      <c r="BC613" s="12"/>
      <c r="BD613" s="12"/>
      <c r="BE613" s="12"/>
      <c r="BF613" s="12"/>
      <c r="BG613" s="12"/>
      <c r="BH613" s="12"/>
      <c r="BI613" s="12"/>
      <c r="BJ613" s="12"/>
      <c r="BK613" s="12"/>
      <c r="BL613" s="12"/>
      <c r="BM613" s="12"/>
      <c r="BN613" s="12"/>
      <c r="BO613" s="12"/>
      <c r="BP613" s="12"/>
      <c r="BQ613" s="12"/>
      <c r="BR613" s="12"/>
      <c r="BS613" s="12"/>
      <c r="BT613" s="12"/>
      <c r="BU613" s="12"/>
      <c r="BV613" s="12"/>
      <c r="BW613" s="12"/>
      <c r="BX613" s="12"/>
      <c r="BY613" s="12"/>
      <c r="BZ613" s="12"/>
      <c r="CA613" s="12"/>
      <c r="CB613" s="12"/>
      <c r="CC613" s="12"/>
    </row>
    <row r="614" spans="1:81" ht="15.75" x14ac:dyDescent="0.25">
      <c r="A614" s="20"/>
      <c r="B614" s="29"/>
      <c r="C614" s="29"/>
      <c r="D614" s="29"/>
      <c r="E614" s="29"/>
      <c r="F614" s="26"/>
      <c r="G614" s="13"/>
      <c r="H614" s="20"/>
      <c r="I614" s="22"/>
      <c r="J614" s="22"/>
      <c r="K614" s="22"/>
      <c r="L614" s="22"/>
      <c r="M614" s="24"/>
      <c r="N614" s="22"/>
      <c r="O614" s="20"/>
      <c r="P614" s="12"/>
      <c r="Q614" s="12"/>
      <c r="R614" s="12"/>
      <c r="S614" s="12"/>
      <c r="T614" s="12"/>
      <c r="U614" s="12"/>
      <c r="V614" s="12"/>
      <c r="W614" s="12"/>
      <c r="X614" s="12"/>
      <c r="Y614" s="12"/>
      <c r="Z614" s="12"/>
      <c r="AA614" s="12"/>
      <c r="AB614" s="12"/>
      <c r="AC614" s="12"/>
      <c r="AD614" s="12"/>
      <c r="AE614" s="12"/>
      <c r="AF614" s="12"/>
      <c r="AG614" s="12"/>
      <c r="AH614" s="12"/>
      <c r="AI614" s="12"/>
      <c r="AJ614" s="12"/>
      <c r="AK614" s="12"/>
      <c r="AL614" s="12"/>
      <c r="AM614" s="12"/>
      <c r="AN614" s="12"/>
      <c r="AO614" s="12"/>
      <c r="AP614" s="12"/>
      <c r="AQ614" s="12"/>
      <c r="AR614" s="12"/>
      <c r="AS614" s="12"/>
      <c r="AT614" s="12"/>
      <c r="AU614" s="12"/>
      <c r="AV614" s="12"/>
      <c r="AW614" s="12"/>
      <c r="AX614" s="12"/>
      <c r="AY614" s="12"/>
      <c r="AZ614" s="12"/>
      <c r="BA614" s="12"/>
      <c r="BB614" s="12"/>
      <c r="BC614" s="12"/>
      <c r="BD614" s="12"/>
      <c r="BE614" s="12"/>
      <c r="BF614" s="12"/>
      <c r="BG614" s="12"/>
      <c r="BH614" s="12"/>
      <c r="BI614" s="12"/>
      <c r="BJ614" s="12"/>
      <c r="BK614" s="12"/>
      <c r="BL614" s="12"/>
      <c r="BM614" s="12"/>
      <c r="BN614" s="12"/>
      <c r="BO614" s="12"/>
      <c r="BP614" s="12"/>
      <c r="BQ614" s="12"/>
      <c r="BR614" s="12"/>
      <c r="BS614" s="12"/>
      <c r="BT614" s="12"/>
      <c r="BU614" s="12"/>
      <c r="BV614" s="12"/>
      <c r="BW614" s="12"/>
      <c r="BX614" s="12"/>
      <c r="BY614" s="12"/>
      <c r="BZ614" s="12"/>
      <c r="CA614" s="12"/>
      <c r="CB614" s="12"/>
      <c r="CC614" s="12"/>
    </row>
    <row r="615" spans="1:81" ht="15.75" x14ac:dyDescent="0.25">
      <c r="A615" s="20"/>
      <c r="B615" s="29"/>
      <c r="C615" s="29"/>
      <c r="D615" s="29"/>
      <c r="E615" s="29"/>
      <c r="F615" s="26"/>
      <c r="G615" s="13"/>
      <c r="H615" s="20"/>
      <c r="I615" s="22"/>
      <c r="J615" s="22"/>
      <c r="K615" s="22"/>
      <c r="L615" s="22"/>
      <c r="M615" s="24"/>
      <c r="N615" s="22"/>
      <c r="O615" s="20"/>
      <c r="P615" s="12"/>
      <c r="Q615" s="12"/>
      <c r="R615" s="12"/>
      <c r="S615" s="12"/>
      <c r="T615" s="12"/>
      <c r="U615" s="12"/>
      <c r="V615" s="12"/>
      <c r="W615" s="12"/>
      <c r="X615" s="12"/>
      <c r="Y615" s="12"/>
      <c r="Z615" s="12"/>
      <c r="AA615" s="12"/>
      <c r="AB615" s="12"/>
      <c r="AC615" s="12"/>
      <c r="AD615" s="12"/>
      <c r="AE615" s="12"/>
      <c r="AF615" s="12"/>
      <c r="AG615" s="12"/>
      <c r="AH615" s="12"/>
      <c r="AI615" s="12"/>
      <c r="AJ615" s="12"/>
      <c r="AK615" s="12"/>
      <c r="AL615" s="12"/>
      <c r="AM615" s="12"/>
      <c r="AN615" s="12"/>
      <c r="AO615" s="12"/>
      <c r="AP615" s="12"/>
      <c r="AQ615" s="12"/>
      <c r="AR615" s="12"/>
      <c r="AS615" s="12"/>
      <c r="AT615" s="12"/>
      <c r="AU615" s="12"/>
      <c r="AV615" s="12"/>
      <c r="AW615" s="12"/>
      <c r="AX615" s="12"/>
      <c r="AY615" s="12"/>
      <c r="AZ615" s="12"/>
      <c r="BA615" s="12"/>
      <c r="BB615" s="12"/>
      <c r="BC615" s="12"/>
      <c r="BD615" s="12"/>
      <c r="BE615" s="12"/>
      <c r="BF615" s="12"/>
      <c r="BG615" s="12"/>
      <c r="BH615" s="12"/>
      <c r="BI615" s="12"/>
      <c r="BJ615" s="12"/>
      <c r="BK615" s="12"/>
      <c r="BL615" s="12"/>
      <c r="BM615" s="12"/>
      <c r="BN615" s="12"/>
      <c r="BO615" s="12"/>
      <c r="BP615" s="12"/>
      <c r="BQ615" s="12"/>
      <c r="BR615" s="12"/>
      <c r="BS615" s="12"/>
      <c r="BT615" s="12"/>
      <c r="BU615" s="12"/>
      <c r="BV615" s="12"/>
      <c r="BW615" s="12"/>
      <c r="BX615" s="12"/>
      <c r="BY615" s="12"/>
      <c r="BZ615" s="12"/>
      <c r="CA615" s="12"/>
      <c r="CB615" s="12"/>
      <c r="CC615" s="12"/>
    </row>
    <row r="616" spans="1:81" ht="15.75" x14ac:dyDescent="0.25">
      <c r="A616" s="20"/>
      <c r="B616" s="29"/>
      <c r="C616" s="29"/>
      <c r="D616" s="29"/>
      <c r="E616" s="29"/>
      <c r="F616" s="26"/>
      <c r="G616" s="13"/>
      <c r="H616" s="20"/>
      <c r="I616" s="22"/>
      <c r="J616" s="22"/>
      <c r="K616" s="22"/>
      <c r="L616" s="22"/>
      <c r="M616" s="24"/>
      <c r="N616" s="22"/>
      <c r="O616" s="20"/>
      <c r="P616" s="12"/>
      <c r="Q616" s="12"/>
      <c r="R616" s="12"/>
      <c r="S616" s="12"/>
      <c r="T616" s="12"/>
      <c r="U616" s="12"/>
      <c r="V616" s="12"/>
      <c r="W616" s="12"/>
      <c r="X616" s="12"/>
      <c r="Y616" s="12"/>
      <c r="Z616" s="12"/>
      <c r="AA616" s="12"/>
      <c r="AB616" s="12"/>
      <c r="AC616" s="12"/>
      <c r="AD616" s="12"/>
      <c r="AE616" s="12"/>
      <c r="AF616" s="12"/>
      <c r="AG616" s="12"/>
      <c r="AH616" s="12"/>
      <c r="AI616" s="12"/>
      <c r="AJ616" s="12"/>
      <c r="AK616" s="12"/>
      <c r="AL616" s="12"/>
      <c r="AM616" s="12"/>
      <c r="AN616" s="12"/>
      <c r="AO616" s="12"/>
      <c r="AP616" s="12"/>
      <c r="AQ616" s="12"/>
      <c r="AR616" s="12"/>
      <c r="AS616" s="12"/>
      <c r="AT616" s="12"/>
      <c r="AU616" s="12"/>
      <c r="AV616" s="12"/>
      <c r="AW616" s="12"/>
      <c r="AX616" s="12"/>
      <c r="AY616" s="12"/>
      <c r="AZ616" s="12"/>
      <c r="BA616" s="12"/>
      <c r="BB616" s="12"/>
      <c r="BC616" s="12"/>
      <c r="BD616" s="12"/>
      <c r="BE616" s="12"/>
      <c r="BF616" s="12"/>
      <c r="BG616" s="12"/>
      <c r="BH616" s="12"/>
      <c r="BI616" s="12"/>
      <c r="BJ616" s="12"/>
      <c r="BK616" s="12"/>
      <c r="BL616" s="12"/>
      <c r="BM616" s="12"/>
      <c r="BN616" s="12"/>
      <c r="BO616" s="12"/>
      <c r="BP616" s="12"/>
      <c r="BQ616" s="12"/>
      <c r="BR616" s="12"/>
      <c r="BS616" s="12"/>
      <c r="BT616" s="12"/>
      <c r="BU616" s="12"/>
      <c r="BV616" s="12"/>
      <c r="BW616" s="12"/>
      <c r="BX616" s="12"/>
      <c r="BY616" s="12"/>
      <c r="BZ616" s="12"/>
      <c r="CA616" s="12"/>
      <c r="CB616" s="12"/>
      <c r="CC616" s="12"/>
    </row>
    <row r="617" spans="1:81" ht="15.75" x14ac:dyDescent="0.25">
      <c r="A617" s="20"/>
      <c r="B617" s="29"/>
      <c r="C617" s="29"/>
      <c r="D617" s="29"/>
      <c r="E617" s="29"/>
      <c r="F617" s="26"/>
      <c r="G617" s="13"/>
      <c r="H617" s="20"/>
      <c r="I617" s="22"/>
      <c r="J617" s="22"/>
      <c r="K617" s="22"/>
      <c r="L617" s="22"/>
      <c r="M617" s="24"/>
      <c r="N617" s="22"/>
      <c r="O617" s="20"/>
      <c r="P617" s="12"/>
      <c r="Q617" s="12"/>
      <c r="R617" s="12"/>
      <c r="S617" s="12"/>
      <c r="T617" s="12"/>
      <c r="U617" s="12"/>
      <c r="V617" s="12"/>
      <c r="W617" s="12"/>
      <c r="X617" s="12"/>
      <c r="Y617" s="12"/>
      <c r="Z617" s="12"/>
      <c r="AA617" s="12"/>
      <c r="AB617" s="12"/>
      <c r="AC617" s="12"/>
      <c r="AD617" s="12"/>
      <c r="AE617" s="12"/>
      <c r="AF617" s="12"/>
      <c r="AG617" s="12"/>
      <c r="AH617" s="12"/>
      <c r="AI617" s="12"/>
      <c r="AJ617" s="12"/>
      <c r="AK617" s="12"/>
      <c r="AL617" s="12"/>
      <c r="AM617" s="12"/>
      <c r="AN617" s="12"/>
      <c r="AO617" s="12"/>
      <c r="AP617" s="12"/>
      <c r="AQ617" s="12"/>
      <c r="AR617" s="12"/>
      <c r="AS617" s="12"/>
      <c r="AT617" s="12"/>
      <c r="AU617" s="12"/>
      <c r="AV617" s="12"/>
      <c r="AW617" s="12"/>
      <c r="AX617" s="12"/>
      <c r="AY617" s="12"/>
      <c r="AZ617" s="12"/>
      <c r="BA617" s="12"/>
      <c r="BB617" s="12"/>
      <c r="BC617" s="12"/>
      <c r="BD617" s="12"/>
      <c r="BE617" s="12"/>
      <c r="BF617" s="12"/>
      <c r="BG617" s="12"/>
      <c r="BH617" s="12"/>
      <c r="BI617" s="12"/>
      <c r="BJ617" s="12"/>
      <c r="BK617" s="12"/>
      <c r="BL617" s="12"/>
      <c r="BM617" s="12"/>
      <c r="BN617" s="12"/>
      <c r="BO617" s="12"/>
      <c r="BP617" s="12"/>
      <c r="BQ617" s="12"/>
      <c r="BR617" s="12"/>
      <c r="BS617" s="12"/>
      <c r="BT617" s="12"/>
      <c r="BU617" s="12"/>
      <c r="BV617" s="12"/>
      <c r="BW617" s="12"/>
      <c r="BX617" s="12"/>
      <c r="BY617" s="12"/>
      <c r="BZ617" s="12"/>
      <c r="CA617" s="12"/>
      <c r="CB617" s="12"/>
      <c r="CC617" s="12"/>
    </row>
    <row r="618" spans="1:81" ht="15.75" x14ac:dyDescent="0.25">
      <c r="A618" s="20"/>
      <c r="B618" s="29"/>
      <c r="C618" s="29"/>
      <c r="D618" s="29"/>
      <c r="E618" s="29"/>
      <c r="F618" s="26"/>
      <c r="G618" s="13"/>
      <c r="H618" s="20"/>
      <c r="I618" s="22"/>
      <c r="J618" s="22"/>
      <c r="K618" s="22"/>
      <c r="L618" s="22"/>
      <c r="M618" s="24"/>
      <c r="N618" s="22"/>
      <c r="O618" s="20"/>
      <c r="P618" s="12"/>
      <c r="Q618" s="12"/>
      <c r="R618" s="12"/>
      <c r="S618" s="12"/>
      <c r="T618" s="12"/>
      <c r="U618" s="12"/>
      <c r="V618" s="12"/>
      <c r="W618" s="12"/>
      <c r="X618" s="12"/>
      <c r="Y618" s="12"/>
      <c r="Z618" s="12"/>
      <c r="AA618" s="12"/>
      <c r="AB618" s="12"/>
      <c r="AC618" s="12"/>
      <c r="AD618" s="12"/>
      <c r="AE618" s="12"/>
      <c r="AF618" s="12"/>
      <c r="AG618" s="12"/>
      <c r="AH618" s="12"/>
      <c r="AI618" s="12"/>
      <c r="AJ618" s="12"/>
      <c r="AK618" s="12"/>
      <c r="AL618" s="12"/>
      <c r="AM618" s="12"/>
      <c r="AN618" s="12"/>
      <c r="AO618" s="12"/>
      <c r="AP618" s="12"/>
      <c r="AQ618" s="12"/>
      <c r="AR618" s="12"/>
      <c r="AS618" s="12"/>
      <c r="AT618" s="12"/>
      <c r="AU618" s="12"/>
      <c r="AV618" s="12"/>
      <c r="AW618" s="12"/>
      <c r="AX618" s="12"/>
      <c r="AY618" s="12"/>
      <c r="AZ618" s="12"/>
      <c r="BA618" s="12"/>
      <c r="BB618" s="12"/>
      <c r="BC618" s="12"/>
      <c r="BD618" s="12"/>
      <c r="BE618" s="12"/>
      <c r="BF618" s="12"/>
      <c r="BG618" s="12"/>
      <c r="BH618" s="12"/>
      <c r="BI618" s="12"/>
      <c r="BJ618" s="12"/>
      <c r="BK618" s="12"/>
      <c r="BL618" s="12"/>
      <c r="BM618" s="12"/>
      <c r="BN618" s="12"/>
      <c r="BO618" s="12"/>
      <c r="BP618" s="12"/>
      <c r="BQ618" s="12"/>
      <c r="BR618" s="12"/>
      <c r="BS618" s="12"/>
      <c r="BT618" s="12"/>
      <c r="BU618" s="12"/>
      <c r="BV618" s="12"/>
      <c r="BW618" s="12"/>
      <c r="BX618" s="12"/>
      <c r="BY618" s="12"/>
      <c r="BZ618" s="12"/>
      <c r="CA618" s="12"/>
      <c r="CB618" s="12"/>
      <c r="CC618" s="12"/>
    </row>
    <row r="619" spans="1:81" ht="15.75" x14ac:dyDescent="0.25">
      <c r="A619" s="20"/>
      <c r="B619" s="29"/>
      <c r="C619" s="29"/>
      <c r="D619" s="29"/>
      <c r="E619" s="29"/>
      <c r="F619" s="26"/>
      <c r="G619" s="13"/>
      <c r="H619" s="20"/>
      <c r="I619" s="22"/>
      <c r="J619" s="22"/>
      <c r="K619" s="22"/>
      <c r="L619" s="22"/>
      <c r="M619" s="24"/>
      <c r="N619" s="22"/>
      <c r="O619" s="20"/>
      <c r="P619" s="12"/>
      <c r="Q619" s="12"/>
      <c r="R619" s="12"/>
      <c r="S619" s="12"/>
      <c r="T619" s="12"/>
      <c r="U619" s="12"/>
      <c r="V619" s="12"/>
      <c r="W619" s="12"/>
      <c r="X619" s="12"/>
      <c r="Y619" s="12"/>
      <c r="Z619" s="12"/>
      <c r="AA619" s="12"/>
      <c r="AB619" s="12"/>
      <c r="AC619" s="12"/>
      <c r="AD619" s="12"/>
      <c r="AE619" s="12"/>
      <c r="AF619" s="12"/>
      <c r="AG619" s="12"/>
      <c r="AH619" s="12"/>
      <c r="AI619" s="12"/>
      <c r="AJ619" s="12"/>
      <c r="AK619" s="12"/>
      <c r="AL619" s="12"/>
      <c r="AM619" s="12"/>
      <c r="AN619" s="12"/>
      <c r="AO619" s="12"/>
      <c r="AP619" s="12"/>
      <c r="AQ619" s="12"/>
      <c r="AR619" s="12"/>
      <c r="AS619" s="12"/>
      <c r="AT619" s="12"/>
      <c r="AU619" s="12"/>
      <c r="AV619" s="12"/>
      <c r="AW619" s="12"/>
      <c r="AX619" s="12"/>
      <c r="AY619" s="12"/>
      <c r="AZ619" s="12"/>
      <c r="BA619" s="12"/>
      <c r="BB619" s="12"/>
      <c r="BC619" s="12"/>
      <c r="BD619" s="12"/>
      <c r="BE619" s="12"/>
      <c r="BF619" s="12"/>
      <c r="BG619" s="12"/>
      <c r="BH619" s="12"/>
      <c r="BI619" s="12"/>
      <c r="BJ619" s="12"/>
      <c r="BK619" s="12"/>
      <c r="BL619" s="12"/>
      <c r="BM619" s="12"/>
      <c r="BN619" s="12"/>
      <c r="BO619" s="12"/>
      <c r="BP619" s="12"/>
      <c r="BQ619" s="12"/>
      <c r="BR619" s="12"/>
      <c r="BS619" s="12"/>
      <c r="BT619" s="12"/>
      <c r="BU619" s="12"/>
      <c r="BV619" s="12"/>
      <c r="BW619" s="12"/>
      <c r="BX619" s="12"/>
      <c r="BY619" s="12"/>
      <c r="BZ619" s="12"/>
      <c r="CA619" s="12"/>
      <c r="CB619" s="12"/>
      <c r="CC619" s="12"/>
    </row>
    <row r="620" spans="1:81" ht="15.75" x14ac:dyDescent="0.25">
      <c r="A620" s="20"/>
      <c r="B620" s="29"/>
      <c r="C620" s="29"/>
      <c r="D620" s="29"/>
      <c r="E620" s="29"/>
      <c r="F620" s="26"/>
      <c r="G620" s="13"/>
      <c r="H620" s="20"/>
      <c r="I620" s="22"/>
      <c r="J620" s="22"/>
      <c r="K620" s="22"/>
      <c r="L620" s="22"/>
      <c r="M620" s="24"/>
      <c r="N620" s="22"/>
      <c r="O620" s="20"/>
      <c r="P620" s="12"/>
      <c r="Q620" s="12"/>
      <c r="R620" s="12"/>
      <c r="S620" s="12"/>
      <c r="T620" s="12"/>
      <c r="U620" s="12"/>
      <c r="V620" s="12"/>
      <c r="W620" s="12"/>
      <c r="X620" s="12"/>
      <c r="Y620" s="12"/>
      <c r="Z620" s="12"/>
      <c r="AA620" s="12"/>
      <c r="AB620" s="12"/>
      <c r="AC620" s="12"/>
      <c r="AD620" s="12"/>
      <c r="AE620" s="12"/>
      <c r="AF620" s="12"/>
      <c r="AG620" s="12"/>
      <c r="AH620" s="12"/>
      <c r="AI620" s="12"/>
      <c r="AJ620" s="12"/>
      <c r="AK620" s="12"/>
      <c r="AL620" s="12"/>
      <c r="AM620" s="12"/>
      <c r="AN620" s="12"/>
      <c r="AO620" s="12"/>
      <c r="AP620" s="12"/>
      <c r="AQ620" s="12"/>
      <c r="AR620" s="12"/>
      <c r="AS620" s="12"/>
      <c r="AT620" s="12"/>
      <c r="AU620" s="12"/>
      <c r="AV620" s="12"/>
      <c r="AW620" s="12"/>
      <c r="AX620" s="12"/>
      <c r="AY620" s="12"/>
      <c r="AZ620" s="12"/>
      <c r="BA620" s="12"/>
      <c r="BB620" s="12"/>
      <c r="BC620" s="12"/>
      <c r="BD620" s="12"/>
      <c r="BE620" s="12"/>
      <c r="BF620" s="12"/>
      <c r="BG620" s="12"/>
      <c r="BH620" s="12"/>
      <c r="BI620" s="12"/>
      <c r="BJ620" s="12"/>
      <c r="BK620" s="12"/>
      <c r="BL620" s="12"/>
      <c r="BM620" s="12"/>
      <c r="BN620" s="12"/>
      <c r="BO620" s="12"/>
      <c r="BP620" s="12"/>
      <c r="BQ620" s="12"/>
      <c r="BR620" s="12"/>
      <c r="BS620" s="12"/>
      <c r="BT620" s="12"/>
      <c r="BU620" s="12"/>
      <c r="BV620" s="12"/>
      <c r="BW620" s="12"/>
      <c r="BX620" s="12"/>
      <c r="BY620" s="12"/>
      <c r="BZ620" s="12"/>
      <c r="CA620" s="12"/>
      <c r="CB620" s="12"/>
      <c r="CC620" s="12"/>
    </row>
    <row r="621" spans="1:81" ht="15.75" x14ac:dyDescent="0.25">
      <c r="A621" s="20"/>
      <c r="B621" s="29"/>
      <c r="C621" s="29"/>
      <c r="D621" s="29"/>
      <c r="E621" s="29"/>
      <c r="F621" s="26"/>
      <c r="G621" s="13"/>
      <c r="H621" s="20"/>
      <c r="I621" s="22"/>
      <c r="J621" s="22"/>
      <c r="K621" s="22"/>
      <c r="L621" s="22"/>
      <c r="M621" s="24"/>
      <c r="N621" s="22"/>
      <c r="O621" s="20"/>
      <c r="P621" s="12"/>
      <c r="Q621" s="12"/>
      <c r="R621" s="12"/>
      <c r="S621" s="12"/>
      <c r="T621" s="12"/>
      <c r="U621" s="12"/>
      <c r="V621" s="12"/>
      <c r="W621" s="12"/>
      <c r="X621" s="12"/>
      <c r="Y621" s="12"/>
      <c r="Z621" s="12"/>
      <c r="AA621" s="12"/>
      <c r="AB621" s="12"/>
      <c r="AC621" s="12"/>
      <c r="AD621" s="12"/>
      <c r="AE621" s="12"/>
      <c r="AF621" s="12"/>
      <c r="AG621" s="12"/>
      <c r="AH621" s="12"/>
      <c r="AI621" s="12"/>
      <c r="AJ621" s="12"/>
      <c r="AK621" s="12"/>
      <c r="AL621" s="12"/>
      <c r="AM621" s="12"/>
      <c r="AN621" s="12"/>
      <c r="AO621" s="12"/>
      <c r="AP621" s="12"/>
      <c r="AQ621" s="12"/>
      <c r="AR621" s="12"/>
      <c r="AS621" s="12"/>
      <c r="AT621" s="12"/>
      <c r="AU621" s="12"/>
      <c r="AV621" s="12"/>
      <c r="AW621" s="12"/>
      <c r="AX621" s="12"/>
      <c r="AY621" s="12"/>
      <c r="AZ621" s="12"/>
      <c r="BA621" s="12"/>
      <c r="BB621" s="12"/>
      <c r="BC621" s="12"/>
      <c r="BD621" s="12"/>
      <c r="BE621" s="12"/>
      <c r="BF621" s="12"/>
      <c r="BG621" s="12"/>
      <c r="BH621" s="12"/>
      <c r="BI621" s="12"/>
      <c r="BJ621" s="12"/>
      <c r="BK621" s="12"/>
      <c r="BL621" s="12"/>
      <c r="BM621" s="12"/>
      <c r="BN621" s="12"/>
      <c r="BO621" s="12"/>
      <c r="BP621" s="12"/>
      <c r="BQ621" s="12"/>
      <c r="BR621" s="12"/>
      <c r="BS621" s="12"/>
      <c r="BT621" s="12"/>
      <c r="BU621" s="12"/>
      <c r="BV621" s="12"/>
      <c r="BW621" s="12"/>
      <c r="BX621" s="12"/>
      <c r="BY621" s="12"/>
      <c r="BZ621" s="12"/>
      <c r="CA621" s="12"/>
      <c r="CB621" s="12"/>
      <c r="CC621" s="12"/>
    </row>
    <row r="622" spans="1:81" ht="15.75" x14ac:dyDescent="0.25">
      <c r="A622" s="20"/>
      <c r="B622" s="29"/>
      <c r="C622" s="29"/>
      <c r="D622" s="29"/>
      <c r="E622" s="29"/>
      <c r="F622" s="26"/>
      <c r="G622" s="13"/>
      <c r="H622" s="20"/>
      <c r="I622" s="22"/>
      <c r="J622" s="22"/>
      <c r="K622" s="22"/>
      <c r="L622" s="22"/>
      <c r="M622" s="24"/>
      <c r="N622" s="22"/>
      <c r="O622" s="20"/>
      <c r="P622" s="12"/>
      <c r="Q622" s="12"/>
      <c r="R622" s="12"/>
      <c r="S622" s="12"/>
      <c r="T622" s="12"/>
      <c r="U622" s="12"/>
      <c r="V622" s="12"/>
      <c r="W622" s="12"/>
      <c r="X622" s="12"/>
      <c r="Y622" s="12"/>
      <c r="Z622" s="12"/>
      <c r="AA622" s="12"/>
      <c r="AB622" s="12"/>
      <c r="AC622" s="12"/>
      <c r="AD622" s="12"/>
      <c r="AE622" s="12"/>
      <c r="AF622" s="12"/>
      <c r="AG622" s="12"/>
      <c r="AH622" s="12"/>
      <c r="AI622" s="12"/>
      <c r="AJ622" s="12"/>
      <c r="AK622" s="12"/>
      <c r="AL622" s="12"/>
      <c r="AM622" s="12"/>
      <c r="AN622" s="12"/>
      <c r="AO622" s="12"/>
      <c r="AP622" s="12"/>
      <c r="AQ622" s="12"/>
      <c r="AR622" s="12"/>
      <c r="AS622" s="12"/>
      <c r="AT622" s="12"/>
      <c r="AU622" s="12"/>
      <c r="AV622" s="12"/>
      <c r="AW622" s="12"/>
      <c r="AX622" s="12"/>
      <c r="AY622" s="12"/>
      <c r="AZ622" s="12"/>
      <c r="BA622" s="12"/>
      <c r="BB622" s="12"/>
      <c r="BC622" s="12"/>
      <c r="BD622" s="12"/>
      <c r="BE622" s="12"/>
      <c r="BF622" s="12"/>
      <c r="BG622" s="12"/>
      <c r="BH622" s="12"/>
      <c r="BI622" s="12"/>
      <c r="BJ622" s="12"/>
      <c r="BK622" s="12"/>
      <c r="BL622" s="12"/>
      <c r="BM622" s="12"/>
      <c r="BN622" s="12"/>
      <c r="BO622" s="12"/>
      <c r="BP622" s="12"/>
      <c r="BQ622" s="12"/>
      <c r="BR622" s="12"/>
      <c r="BS622" s="12"/>
      <c r="BT622" s="12"/>
      <c r="BU622" s="12"/>
      <c r="BV622" s="12"/>
      <c r="BW622" s="12"/>
      <c r="BX622" s="12"/>
      <c r="BY622" s="12"/>
      <c r="BZ622" s="12"/>
      <c r="CA622" s="12"/>
      <c r="CB622" s="12"/>
      <c r="CC622" s="12"/>
    </row>
    <row r="623" spans="1:81" ht="15.75" x14ac:dyDescent="0.25">
      <c r="A623" s="20"/>
      <c r="B623" s="29"/>
      <c r="C623" s="29"/>
      <c r="D623" s="29"/>
      <c r="E623" s="29"/>
      <c r="F623" s="26"/>
      <c r="G623" s="13"/>
      <c r="H623" s="20"/>
      <c r="I623" s="22"/>
      <c r="J623" s="22"/>
      <c r="K623" s="22"/>
      <c r="L623" s="22"/>
      <c r="M623" s="24"/>
      <c r="N623" s="22"/>
      <c r="O623" s="20"/>
      <c r="P623" s="12"/>
      <c r="Q623" s="12"/>
      <c r="R623" s="12"/>
      <c r="S623" s="12"/>
      <c r="T623" s="12"/>
      <c r="U623" s="12"/>
      <c r="V623" s="12"/>
      <c r="W623" s="12"/>
      <c r="X623" s="12"/>
      <c r="Y623" s="12"/>
      <c r="Z623" s="12"/>
      <c r="AA623" s="12"/>
      <c r="AB623" s="12"/>
      <c r="AC623" s="12"/>
      <c r="AD623" s="12"/>
      <c r="AE623" s="12"/>
      <c r="AF623" s="12"/>
      <c r="AG623" s="12"/>
      <c r="AH623" s="12"/>
      <c r="AI623" s="12"/>
      <c r="AJ623" s="12"/>
      <c r="AK623" s="12"/>
      <c r="AL623" s="12"/>
      <c r="AM623" s="12"/>
      <c r="AN623" s="12"/>
      <c r="AO623" s="12"/>
      <c r="AP623" s="12"/>
      <c r="AQ623" s="12"/>
      <c r="AR623" s="12"/>
      <c r="AS623" s="12"/>
      <c r="AT623" s="12"/>
      <c r="AU623" s="12"/>
      <c r="AV623" s="12"/>
      <c r="AW623" s="12"/>
      <c r="AX623" s="12"/>
      <c r="AY623" s="12"/>
      <c r="AZ623" s="12"/>
      <c r="BA623" s="12"/>
      <c r="BB623" s="12"/>
      <c r="BC623" s="12"/>
      <c r="BD623" s="12"/>
      <c r="BE623" s="12"/>
      <c r="BF623" s="12"/>
      <c r="BG623" s="12"/>
      <c r="BH623" s="12"/>
      <c r="BI623" s="12"/>
      <c r="BJ623" s="12"/>
      <c r="BK623" s="12"/>
      <c r="BL623" s="12"/>
      <c r="BM623" s="12"/>
      <c r="BN623" s="12"/>
      <c r="BO623" s="12"/>
      <c r="BP623" s="12"/>
      <c r="BQ623" s="12"/>
      <c r="BR623" s="12"/>
      <c r="BS623" s="12"/>
      <c r="BT623" s="12"/>
      <c r="BU623" s="12"/>
      <c r="BV623" s="12"/>
      <c r="BW623" s="12"/>
      <c r="BX623" s="12"/>
      <c r="BY623" s="12"/>
      <c r="BZ623" s="12"/>
      <c r="CA623" s="12"/>
      <c r="CB623" s="12"/>
      <c r="CC623" s="12"/>
    </row>
    <row r="624" spans="1:81" ht="15.75" x14ac:dyDescent="0.25">
      <c r="A624" s="20"/>
      <c r="B624" s="29"/>
      <c r="C624" s="29"/>
      <c r="D624" s="29"/>
      <c r="E624" s="29"/>
      <c r="F624" s="26"/>
      <c r="G624" s="13"/>
      <c r="H624" s="20"/>
      <c r="I624" s="22"/>
      <c r="J624" s="22"/>
      <c r="K624" s="22"/>
      <c r="L624" s="22"/>
      <c r="M624" s="24"/>
      <c r="N624" s="22"/>
      <c r="O624" s="20"/>
      <c r="P624" s="12"/>
      <c r="Q624" s="12"/>
      <c r="R624" s="12"/>
      <c r="S624" s="12"/>
      <c r="T624" s="12"/>
      <c r="U624" s="12"/>
      <c r="V624" s="12"/>
      <c r="W624" s="12"/>
      <c r="X624" s="12"/>
      <c r="Y624" s="12"/>
      <c r="Z624" s="12"/>
      <c r="AA624" s="12"/>
      <c r="AB624" s="12"/>
      <c r="AC624" s="12"/>
      <c r="AD624" s="12"/>
      <c r="AE624" s="12"/>
      <c r="AF624" s="12"/>
      <c r="AG624" s="12"/>
      <c r="AH624" s="12"/>
      <c r="AI624" s="12"/>
      <c r="AJ624" s="12"/>
      <c r="AK624" s="12"/>
      <c r="AL624" s="12"/>
      <c r="AM624" s="12"/>
      <c r="AN624" s="12"/>
      <c r="AO624" s="12"/>
      <c r="AP624" s="12"/>
      <c r="AQ624" s="12"/>
      <c r="AR624" s="12"/>
      <c r="AS624" s="12"/>
      <c r="AT624" s="12"/>
      <c r="AU624" s="12"/>
      <c r="AV624" s="12"/>
      <c r="AW624" s="12"/>
      <c r="AX624" s="12"/>
      <c r="AY624" s="12"/>
      <c r="AZ624" s="12"/>
      <c r="BA624" s="12"/>
      <c r="BB624" s="12"/>
      <c r="BC624" s="12"/>
      <c r="BD624" s="12"/>
      <c r="BE624" s="12"/>
      <c r="BF624" s="12"/>
      <c r="BG624" s="12"/>
      <c r="BH624" s="12"/>
      <c r="BI624" s="12"/>
      <c r="BJ624" s="12"/>
      <c r="BK624" s="12"/>
      <c r="BL624" s="12"/>
      <c r="BM624" s="12"/>
      <c r="BN624" s="12"/>
      <c r="BO624" s="12"/>
      <c r="BP624" s="12"/>
      <c r="BQ624" s="12"/>
      <c r="BR624" s="12"/>
      <c r="BS624" s="12"/>
      <c r="BT624" s="12"/>
      <c r="BU624" s="12"/>
      <c r="BV624" s="12"/>
      <c r="BW624" s="12"/>
      <c r="BX624" s="12"/>
      <c r="BY624" s="12"/>
      <c r="BZ624" s="12"/>
      <c r="CA624" s="12"/>
      <c r="CB624" s="12"/>
      <c r="CC624" s="12"/>
    </row>
    <row r="625" spans="1:81" ht="15.75" x14ac:dyDescent="0.25">
      <c r="A625" s="20"/>
      <c r="B625" s="29"/>
      <c r="C625" s="29"/>
      <c r="D625" s="29"/>
      <c r="E625" s="29"/>
      <c r="F625" s="26"/>
      <c r="G625" s="13"/>
      <c r="H625" s="20"/>
      <c r="I625" s="22"/>
      <c r="J625" s="22"/>
      <c r="K625" s="22"/>
      <c r="L625" s="22"/>
      <c r="M625" s="24"/>
      <c r="N625" s="22"/>
      <c r="O625" s="20"/>
      <c r="P625" s="12"/>
      <c r="Q625" s="12"/>
      <c r="R625" s="12"/>
      <c r="S625" s="12"/>
      <c r="T625" s="12"/>
      <c r="U625" s="12"/>
      <c r="V625" s="12"/>
      <c r="W625" s="12"/>
      <c r="X625" s="12"/>
      <c r="Y625" s="12"/>
      <c r="Z625" s="12"/>
      <c r="AA625" s="12"/>
      <c r="AB625" s="12"/>
      <c r="AC625" s="12"/>
      <c r="AD625" s="12"/>
      <c r="AE625" s="12"/>
      <c r="AF625" s="12"/>
      <c r="AG625" s="12"/>
      <c r="AH625" s="12"/>
      <c r="AI625" s="12"/>
      <c r="AJ625" s="12"/>
      <c r="AK625" s="12"/>
      <c r="AL625" s="12"/>
      <c r="AM625" s="12"/>
      <c r="AN625" s="12"/>
      <c r="AO625" s="12"/>
      <c r="AP625" s="12"/>
      <c r="AQ625" s="12"/>
      <c r="AR625" s="12"/>
      <c r="AS625" s="12"/>
      <c r="AT625" s="12"/>
      <c r="AU625" s="12"/>
      <c r="AV625" s="12"/>
      <c r="AW625" s="12"/>
      <c r="AX625" s="12"/>
      <c r="AY625" s="12"/>
      <c r="AZ625" s="12"/>
      <c r="BA625" s="12"/>
      <c r="BB625" s="12"/>
      <c r="BC625" s="12"/>
      <c r="BD625" s="12"/>
      <c r="BE625" s="12"/>
      <c r="BF625" s="12"/>
      <c r="BG625" s="12"/>
      <c r="BH625" s="12"/>
      <c r="BI625" s="12"/>
      <c r="BJ625" s="12"/>
      <c r="BK625" s="12"/>
      <c r="BL625" s="12"/>
      <c r="BM625" s="12"/>
      <c r="BN625" s="12"/>
      <c r="BO625" s="12"/>
      <c r="BP625" s="12"/>
      <c r="BQ625" s="12"/>
      <c r="BR625" s="12"/>
      <c r="BS625" s="12"/>
      <c r="BT625" s="12"/>
      <c r="BU625" s="12"/>
      <c r="BV625" s="12"/>
      <c r="BW625" s="12"/>
      <c r="BX625" s="12"/>
      <c r="BY625" s="12"/>
      <c r="BZ625" s="12"/>
      <c r="CA625" s="12"/>
      <c r="CB625" s="12"/>
      <c r="CC625" s="12"/>
    </row>
    <row r="626" spans="1:81" ht="15.75" x14ac:dyDescent="0.25">
      <c r="A626" s="20"/>
      <c r="B626" s="29"/>
      <c r="C626" s="29"/>
      <c r="D626" s="29"/>
      <c r="E626" s="29"/>
      <c r="F626" s="26"/>
      <c r="G626" s="13"/>
      <c r="H626" s="20"/>
      <c r="I626" s="22"/>
      <c r="J626" s="22"/>
      <c r="K626" s="22"/>
      <c r="L626" s="22"/>
      <c r="M626" s="24"/>
      <c r="N626" s="22"/>
      <c r="O626" s="20"/>
      <c r="P626" s="12"/>
      <c r="Q626" s="12"/>
      <c r="R626" s="12"/>
      <c r="S626" s="12"/>
      <c r="T626" s="12"/>
      <c r="U626" s="12"/>
      <c r="V626" s="12"/>
      <c r="W626" s="12"/>
      <c r="X626" s="12"/>
      <c r="Y626" s="12"/>
      <c r="Z626" s="12"/>
      <c r="AA626" s="12"/>
      <c r="AB626" s="12"/>
      <c r="AC626" s="12"/>
      <c r="AD626" s="12"/>
      <c r="AE626" s="12"/>
      <c r="AF626" s="12"/>
      <c r="AG626" s="12"/>
      <c r="AH626" s="12"/>
      <c r="AI626" s="12"/>
      <c r="AJ626" s="12"/>
      <c r="AK626" s="12"/>
      <c r="AL626" s="12"/>
      <c r="AM626" s="12"/>
      <c r="AN626" s="12"/>
      <c r="AO626" s="12"/>
      <c r="AP626" s="12"/>
      <c r="AQ626" s="12"/>
      <c r="AR626" s="12"/>
      <c r="AS626" s="12"/>
      <c r="AT626" s="12"/>
      <c r="AU626" s="12"/>
      <c r="AV626" s="12"/>
      <c r="AW626" s="12"/>
      <c r="AX626" s="12"/>
      <c r="AY626" s="12"/>
      <c r="AZ626" s="12"/>
      <c r="BA626" s="12"/>
      <c r="BB626" s="12"/>
      <c r="BC626" s="12"/>
      <c r="BD626" s="12"/>
      <c r="BE626" s="12"/>
      <c r="BF626" s="12"/>
      <c r="BG626" s="12"/>
      <c r="BH626" s="12"/>
      <c r="BI626" s="12"/>
      <c r="BJ626" s="12"/>
      <c r="BK626" s="12"/>
      <c r="BL626" s="12"/>
      <c r="BM626" s="12"/>
      <c r="BN626" s="12"/>
      <c r="BO626" s="12"/>
      <c r="BP626" s="12"/>
      <c r="BQ626" s="12"/>
      <c r="BR626" s="12"/>
      <c r="BS626" s="12"/>
      <c r="BT626" s="12"/>
      <c r="BU626" s="12"/>
      <c r="BV626" s="12"/>
      <c r="BW626" s="12"/>
      <c r="BX626" s="12"/>
      <c r="BY626" s="12"/>
      <c r="BZ626" s="12"/>
      <c r="CA626" s="12"/>
      <c r="CB626" s="12"/>
      <c r="CC626" s="12"/>
    </row>
    <row r="627" spans="1:81" ht="15.75" x14ac:dyDescent="0.25">
      <c r="A627" s="20"/>
      <c r="B627" s="29"/>
      <c r="C627" s="29"/>
      <c r="D627" s="29"/>
      <c r="E627" s="29"/>
      <c r="F627" s="26"/>
      <c r="G627" s="13"/>
      <c r="H627" s="20"/>
      <c r="I627" s="22"/>
      <c r="J627" s="22"/>
      <c r="K627" s="22"/>
      <c r="L627" s="22"/>
      <c r="M627" s="24"/>
      <c r="N627" s="22"/>
      <c r="O627" s="20"/>
      <c r="P627" s="12"/>
      <c r="Q627" s="12"/>
      <c r="R627" s="12"/>
      <c r="S627" s="12"/>
      <c r="T627" s="12"/>
      <c r="U627" s="12"/>
      <c r="V627" s="12"/>
      <c r="W627" s="12"/>
      <c r="X627" s="12"/>
      <c r="Y627" s="12"/>
      <c r="Z627" s="12"/>
      <c r="AA627" s="12"/>
      <c r="AB627" s="12"/>
      <c r="AC627" s="12"/>
      <c r="AD627" s="12"/>
      <c r="AE627" s="12"/>
      <c r="AF627" s="12"/>
      <c r="AG627" s="12"/>
      <c r="AH627" s="12"/>
      <c r="AI627" s="12"/>
      <c r="AJ627" s="12"/>
      <c r="AK627" s="12"/>
      <c r="AL627" s="12"/>
      <c r="AM627" s="12"/>
      <c r="AN627" s="12"/>
      <c r="AO627" s="12"/>
      <c r="AP627" s="12"/>
      <c r="AQ627" s="12"/>
      <c r="AR627" s="12"/>
      <c r="AS627" s="12"/>
      <c r="AT627" s="12"/>
      <c r="AU627" s="12"/>
      <c r="AV627" s="12"/>
      <c r="AW627" s="12"/>
      <c r="AX627" s="12"/>
      <c r="AY627" s="12"/>
      <c r="AZ627" s="12"/>
      <c r="BA627" s="12"/>
      <c r="BB627" s="12"/>
      <c r="BC627" s="12"/>
      <c r="BD627" s="12"/>
      <c r="BE627" s="12"/>
      <c r="BF627" s="12"/>
      <c r="BG627" s="12"/>
      <c r="BH627" s="12"/>
      <c r="BI627" s="12"/>
      <c r="BJ627" s="12"/>
      <c r="BK627" s="12"/>
      <c r="BL627" s="12"/>
      <c r="BM627" s="12"/>
      <c r="BN627" s="12"/>
      <c r="BO627" s="12"/>
      <c r="BP627" s="12"/>
      <c r="BQ627" s="12"/>
      <c r="BR627" s="12"/>
      <c r="BS627" s="12"/>
      <c r="BT627" s="12"/>
      <c r="BU627" s="12"/>
      <c r="BV627" s="12"/>
      <c r="BW627" s="12"/>
      <c r="BX627" s="12"/>
      <c r="BY627" s="12"/>
      <c r="BZ627" s="12"/>
      <c r="CA627" s="12"/>
      <c r="CB627" s="12"/>
      <c r="CC627" s="12"/>
    </row>
    <row r="628" spans="1:81" ht="15.75" x14ac:dyDescent="0.25">
      <c r="A628" s="20"/>
      <c r="B628" s="29"/>
      <c r="C628" s="29"/>
      <c r="D628" s="29"/>
      <c r="E628" s="29"/>
      <c r="F628" s="26"/>
      <c r="G628" s="13"/>
      <c r="H628" s="20"/>
      <c r="I628" s="22"/>
      <c r="J628" s="22"/>
      <c r="K628" s="22"/>
      <c r="L628" s="22"/>
      <c r="M628" s="24"/>
      <c r="N628" s="22"/>
      <c r="O628" s="20"/>
      <c r="P628" s="12"/>
      <c r="Q628" s="12"/>
      <c r="R628" s="12"/>
      <c r="S628" s="12"/>
      <c r="T628" s="12"/>
      <c r="U628" s="12"/>
      <c r="V628" s="12"/>
      <c r="W628" s="12"/>
      <c r="X628" s="12"/>
      <c r="Y628" s="12"/>
      <c r="Z628" s="12"/>
      <c r="AA628" s="12"/>
      <c r="AB628" s="12"/>
      <c r="AC628" s="12"/>
      <c r="AD628" s="12"/>
      <c r="AE628" s="12"/>
      <c r="AF628" s="12"/>
      <c r="AG628" s="12"/>
      <c r="AH628" s="12"/>
      <c r="AI628" s="12"/>
      <c r="AJ628" s="12"/>
      <c r="AK628" s="12"/>
      <c r="AL628" s="12"/>
      <c r="AM628" s="12"/>
      <c r="AN628" s="12"/>
      <c r="AO628" s="12"/>
      <c r="AP628" s="12"/>
      <c r="AQ628" s="12"/>
      <c r="AR628" s="12"/>
      <c r="AS628" s="12"/>
      <c r="AT628" s="12"/>
      <c r="AU628" s="12"/>
      <c r="AV628" s="12"/>
      <c r="AW628" s="12"/>
      <c r="AX628" s="12"/>
      <c r="AY628" s="12"/>
      <c r="AZ628" s="12"/>
      <c r="BA628" s="12"/>
      <c r="BB628" s="12"/>
      <c r="BC628" s="12"/>
      <c r="BD628" s="12"/>
      <c r="BE628" s="12"/>
      <c r="BF628" s="12"/>
      <c r="BG628" s="12"/>
      <c r="BH628" s="12"/>
      <c r="BI628" s="12"/>
      <c r="BJ628" s="12"/>
      <c r="BK628" s="12"/>
      <c r="BL628" s="12"/>
      <c r="BM628" s="12"/>
      <c r="BN628" s="12"/>
      <c r="BO628" s="12"/>
      <c r="BP628" s="12"/>
      <c r="BQ628" s="12"/>
      <c r="BR628" s="12"/>
      <c r="BS628" s="12"/>
      <c r="BT628" s="12"/>
      <c r="BU628" s="12"/>
      <c r="BV628" s="12"/>
      <c r="BW628" s="12"/>
      <c r="BX628" s="12"/>
      <c r="BY628" s="12"/>
      <c r="BZ628" s="12"/>
      <c r="CA628" s="12"/>
      <c r="CB628" s="12"/>
      <c r="CC628" s="12"/>
    </row>
    <row r="629" spans="1:81" ht="15.75" x14ac:dyDescent="0.25">
      <c r="A629" s="20"/>
      <c r="B629" s="29"/>
      <c r="C629" s="29"/>
      <c r="D629" s="29"/>
      <c r="E629" s="29"/>
      <c r="F629" s="26"/>
      <c r="G629" s="13"/>
      <c r="H629" s="20"/>
      <c r="I629" s="22"/>
      <c r="J629" s="22"/>
      <c r="K629" s="22"/>
      <c r="L629" s="22"/>
      <c r="M629" s="24"/>
      <c r="N629" s="22"/>
      <c r="O629" s="20"/>
      <c r="P629" s="12"/>
      <c r="Q629" s="12"/>
      <c r="R629" s="12"/>
      <c r="S629" s="12"/>
      <c r="T629" s="12"/>
      <c r="U629" s="12"/>
      <c r="V629" s="12"/>
      <c r="W629" s="12"/>
      <c r="X629" s="12"/>
      <c r="Y629" s="12"/>
      <c r="Z629" s="12"/>
      <c r="AA629" s="12"/>
      <c r="AB629" s="12"/>
      <c r="AC629" s="12"/>
      <c r="AD629" s="12"/>
      <c r="AE629" s="12"/>
      <c r="AF629" s="12"/>
      <c r="AG629" s="12"/>
      <c r="AH629" s="12"/>
      <c r="AI629" s="12"/>
      <c r="AJ629" s="12"/>
      <c r="AK629" s="12"/>
      <c r="AL629" s="12"/>
      <c r="AM629" s="12"/>
      <c r="AN629" s="12"/>
      <c r="AO629" s="12"/>
      <c r="AP629" s="12"/>
      <c r="AQ629" s="12"/>
      <c r="AR629" s="12"/>
      <c r="AS629" s="12"/>
      <c r="AT629" s="12"/>
      <c r="AU629" s="12"/>
      <c r="AV629" s="12"/>
      <c r="AW629" s="12"/>
      <c r="AX629" s="12"/>
      <c r="AY629" s="12"/>
      <c r="AZ629" s="12"/>
      <c r="BA629" s="12"/>
      <c r="BB629" s="12"/>
      <c r="BC629" s="12"/>
      <c r="BD629" s="12"/>
      <c r="BE629" s="12"/>
      <c r="BF629" s="12"/>
      <c r="BG629" s="12"/>
      <c r="BH629" s="12"/>
      <c r="BI629" s="12"/>
      <c r="BJ629" s="12"/>
      <c r="BK629" s="12"/>
      <c r="BL629" s="12"/>
      <c r="BM629" s="12"/>
      <c r="BN629" s="12"/>
      <c r="BO629" s="12"/>
      <c r="BP629" s="12"/>
      <c r="BQ629" s="12"/>
      <c r="BR629" s="12"/>
      <c r="BS629" s="12"/>
      <c r="BT629" s="12"/>
      <c r="BU629" s="12"/>
      <c r="BV629" s="12"/>
      <c r="BW629" s="12"/>
      <c r="BX629" s="12"/>
      <c r="BY629" s="12"/>
      <c r="BZ629" s="12"/>
      <c r="CA629" s="12"/>
      <c r="CB629" s="12"/>
      <c r="CC629" s="12"/>
    </row>
    <row r="630" spans="1:81" ht="15.75" x14ac:dyDescent="0.25">
      <c r="A630" s="20"/>
      <c r="B630" s="29"/>
      <c r="C630" s="29"/>
      <c r="D630" s="29"/>
      <c r="E630" s="29"/>
      <c r="F630" s="26"/>
      <c r="G630" s="13"/>
      <c r="H630" s="20"/>
      <c r="I630" s="22"/>
      <c r="J630" s="22"/>
      <c r="K630" s="22"/>
      <c r="L630" s="22"/>
      <c r="M630" s="24"/>
      <c r="N630" s="22"/>
      <c r="O630" s="20"/>
      <c r="P630" s="12"/>
      <c r="Q630" s="12"/>
      <c r="R630" s="12"/>
      <c r="S630" s="12"/>
      <c r="T630" s="12"/>
      <c r="U630" s="12"/>
      <c r="V630" s="12"/>
      <c r="W630" s="12"/>
      <c r="X630" s="12"/>
      <c r="Y630" s="12"/>
      <c r="Z630" s="12"/>
      <c r="AA630" s="12"/>
      <c r="AB630" s="12"/>
      <c r="AC630" s="12"/>
      <c r="AD630" s="12"/>
      <c r="AE630" s="12"/>
      <c r="AF630" s="12"/>
      <c r="AG630" s="12"/>
      <c r="AH630" s="12"/>
      <c r="AI630" s="12"/>
      <c r="AJ630" s="12"/>
      <c r="AK630" s="12"/>
      <c r="AL630" s="12"/>
      <c r="AM630" s="12"/>
      <c r="AN630" s="12"/>
      <c r="AO630" s="12"/>
      <c r="AP630" s="12"/>
      <c r="AQ630" s="12"/>
      <c r="AR630" s="12"/>
      <c r="AS630" s="12"/>
      <c r="AT630" s="12"/>
      <c r="AU630" s="12"/>
      <c r="AV630" s="12"/>
      <c r="AW630" s="12"/>
      <c r="AX630" s="12"/>
      <c r="AY630" s="12"/>
      <c r="AZ630" s="12"/>
      <c r="BA630" s="12"/>
      <c r="BB630" s="12"/>
      <c r="BC630" s="12"/>
      <c r="BD630" s="12"/>
      <c r="BE630" s="12"/>
      <c r="BF630" s="12"/>
      <c r="BG630" s="12"/>
      <c r="BH630" s="12"/>
      <c r="BI630" s="12"/>
      <c r="BJ630" s="12"/>
      <c r="BK630" s="12"/>
      <c r="BL630" s="12"/>
      <c r="BM630" s="12"/>
      <c r="BN630" s="12"/>
      <c r="BO630" s="12"/>
      <c r="BP630" s="12"/>
      <c r="BQ630" s="12"/>
      <c r="BR630" s="12"/>
      <c r="BS630" s="12"/>
      <c r="BT630" s="12"/>
      <c r="BU630" s="12"/>
      <c r="BV630" s="12"/>
      <c r="BW630" s="12"/>
      <c r="BX630" s="12"/>
      <c r="BY630" s="12"/>
      <c r="BZ630" s="12"/>
      <c r="CA630" s="12"/>
      <c r="CB630" s="12"/>
      <c r="CC630" s="12"/>
    </row>
    <row r="631" spans="1:81" ht="15.75" x14ac:dyDescent="0.25">
      <c r="A631" s="20"/>
      <c r="B631" s="29"/>
      <c r="C631" s="29"/>
      <c r="D631" s="29"/>
      <c r="E631" s="29"/>
      <c r="F631" s="26"/>
      <c r="G631" s="13"/>
      <c r="H631" s="20"/>
      <c r="I631" s="22"/>
      <c r="J631" s="22"/>
      <c r="K631" s="22"/>
      <c r="L631" s="22"/>
      <c r="M631" s="24"/>
      <c r="N631" s="22"/>
      <c r="O631" s="20"/>
      <c r="P631" s="12"/>
      <c r="Q631" s="12"/>
      <c r="R631" s="12"/>
      <c r="S631" s="12"/>
      <c r="T631" s="12"/>
      <c r="U631" s="12"/>
      <c r="V631" s="12"/>
      <c r="W631" s="12"/>
      <c r="X631" s="12"/>
      <c r="Y631" s="12"/>
      <c r="Z631" s="12"/>
      <c r="AA631" s="12"/>
      <c r="AB631" s="12"/>
      <c r="AC631" s="12"/>
      <c r="AD631" s="12"/>
      <c r="AE631" s="12"/>
      <c r="AF631" s="12"/>
      <c r="AG631" s="12"/>
      <c r="AH631" s="12"/>
      <c r="AI631" s="12"/>
      <c r="AJ631" s="12"/>
      <c r="AK631" s="12"/>
      <c r="AL631" s="12"/>
      <c r="AM631" s="12"/>
      <c r="AN631" s="12"/>
      <c r="AO631" s="12"/>
      <c r="AP631" s="12"/>
      <c r="AQ631" s="12"/>
      <c r="AR631" s="12"/>
      <c r="AS631" s="12"/>
      <c r="AT631" s="12"/>
      <c r="AU631" s="12"/>
      <c r="AV631" s="12"/>
      <c r="AW631" s="12"/>
      <c r="AX631" s="12"/>
      <c r="AY631" s="12"/>
      <c r="AZ631" s="12"/>
      <c r="BA631" s="12"/>
      <c r="BB631" s="12"/>
      <c r="BC631" s="12"/>
      <c r="BD631" s="12"/>
      <c r="BE631" s="12"/>
      <c r="BF631" s="12"/>
      <c r="BG631" s="12"/>
      <c r="BH631" s="12"/>
      <c r="BI631" s="12"/>
      <c r="BJ631" s="12"/>
      <c r="BK631" s="12"/>
      <c r="BL631" s="12"/>
      <c r="BM631" s="12"/>
      <c r="BN631" s="12"/>
      <c r="BO631" s="12"/>
      <c r="BP631" s="12"/>
      <c r="BQ631" s="12"/>
      <c r="BR631" s="12"/>
      <c r="BS631" s="12"/>
      <c r="BT631" s="12"/>
      <c r="BU631" s="12"/>
      <c r="BV631" s="12"/>
      <c r="BW631" s="12"/>
      <c r="BX631" s="12"/>
      <c r="BY631" s="12"/>
      <c r="BZ631" s="12"/>
      <c r="CA631" s="12"/>
      <c r="CB631" s="12"/>
      <c r="CC631" s="12"/>
    </row>
    <row r="632" spans="1:81" ht="15.75" x14ac:dyDescent="0.25">
      <c r="A632" s="20"/>
      <c r="B632" s="29"/>
      <c r="C632" s="29"/>
      <c r="D632" s="29"/>
      <c r="E632" s="29"/>
      <c r="F632" s="26"/>
      <c r="G632" s="13"/>
      <c r="H632" s="20"/>
      <c r="I632" s="22"/>
      <c r="J632" s="22"/>
      <c r="K632" s="22"/>
      <c r="L632" s="22"/>
      <c r="M632" s="24"/>
      <c r="N632" s="22"/>
      <c r="O632" s="20"/>
      <c r="P632" s="12"/>
      <c r="Q632" s="12"/>
      <c r="R632" s="12"/>
      <c r="S632" s="12"/>
      <c r="T632" s="12"/>
      <c r="U632" s="12"/>
      <c r="V632" s="12"/>
      <c r="W632" s="12"/>
      <c r="X632" s="12"/>
      <c r="Y632" s="12"/>
      <c r="Z632" s="12"/>
      <c r="AA632" s="12"/>
      <c r="AB632" s="12"/>
      <c r="AC632" s="12"/>
      <c r="AD632" s="12"/>
      <c r="AE632" s="12"/>
      <c r="AF632" s="12"/>
      <c r="AG632" s="12"/>
      <c r="AH632" s="12"/>
      <c r="AI632" s="12"/>
      <c r="AJ632" s="12"/>
      <c r="AK632" s="12"/>
      <c r="AL632" s="12"/>
      <c r="AM632" s="12"/>
      <c r="AN632" s="12"/>
      <c r="AO632" s="12"/>
      <c r="AP632" s="12"/>
      <c r="AQ632" s="12"/>
      <c r="AR632" s="12"/>
      <c r="AS632" s="12"/>
      <c r="AT632" s="12"/>
      <c r="AU632" s="12"/>
      <c r="AV632" s="12"/>
      <c r="AW632" s="12"/>
      <c r="AX632" s="12"/>
      <c r="AY632" s="12"/>
      <c r="AZ632" s="12"/>
      <c r="BA632" s="12"/>
      <c r="BB632" s="12"/>
      <c r="BC632" s="12"/>
      <c r="BD632" s="12"/>
      <c r="BE632" s="12"/>
      <c r="BF632" s="12"/>
      <c r="BG632" s="12"/>
      <c r="BH632" s="12"/>
      <c r="BI632" s="12"/>
      <c r="BJ632" s="12"/>
      <c r="BK632" s="12"/>
      <c r="BL632" s="12"/>
      <c r="BM632" s="12"/>
      <c r="BN632" s="12"/>
      <c r="BO632" s="12"/>
      <c r="BP632" s="12"/>
      <c r="BQ632" s="12"/>
      <c r="BR632" s="12"/>
      <c r="BS632" s="12"/>
      <c r="BT632" s="12"/>
      <c r="BU632" s="12"/>
      <c r="BV632" s="12"/>
      <c r="BW632" s="12"/>
      <c r="BX632" s="12"/>
      <c r="BY632" s="12"/>
      <c r="BZ632" s="12"/>
      <c r="CA632" s="12"/>
      <c r="CB632" s="12"/>
      <c r="CC632" s="12"/>
    </row>
    <row r="633" spans="1:81" ht="15.75" x14ac:dyDescent="0.25">
      <c r="A633" s="20"/>
      <c r="B633" s="29"/>
      <c r="C633" s="29"/>
      <c r="D633" s="29"/>
      <c r="E633" s="29"/>
      <c r="F633" s="26"/>
      <c r="G633" s="13"/>
      <c r="H633" s="20"/>
      <c r="I633" s="22"/>
      <c r="J633" s="22"/>
      <c r="K633" s="22"/>
      <c r="L633" s="22"/>
      <c r="M633" s="24"/>
      <c r="N633" s="22"/>
      <c r="O633" s="20"/>
      <c r="P633" s="12"/>
      <c r="Q633" s="12"/>
      <c r="R633" s="12"/>
      <c r="S633" s="12"/>
      <c r="T633" s="12"/>
      <c r="U633" s="12"/>
      <c r="V633" s="12"/>
      <c r="W633" s="12"/>
      <c r="X633" s="12"/>
      <c r="Y633" s="12"/>
      <c r="Z633" s="12"/>
      <c r="AA633" s="12"/>
      <c r="AB633" s="12"/>
      <c r="AC633" s="12"/>
      <c r="AD633" s="12"/>
      <c r="AE633" s="12"/>
      <c r="AF633" s="12"/>
      <c r="AG633" s="12"/>
      <c r="AH633" s="12"/>
      <c r="AI633" s="12"/>
      <c r="AJ633" s="12"/>
      <c r="AK633" s="12"/>
      <c r="AL633" s="12"/>
      <c r="AM633" s="12"/>
      <c r="AN633" s="12"/>
      <c r="AO633" s="12"/>
      <c r="AP633" s="12"/>
      <c r="AQ633" s="12"/>
      <c r="AR633" s="12"/>
      <c r="AS633" s="12"/>
      <c r="AT633" s="12"/>
      <c r="AU633" s="12"/>
      <c r="AV633" s="12"/>
      <c r="AW633" s="12"/>
      <c r="AX633" s="12"/>
      <c r="AY633" s="12"/>
      <c r="AZ633" s="12"/>
      <c r="BA633" s="12"/>
      <c r="BB633" s="12"/>
      <c r="BC633" s="12"/>
      <c r="BD633" s="12"/>
      <c r="BE633" s="12"/>
      <c r="BF633" s="12"/>
      <c r="BG633" s="12"/>
      <c r="BH633" s="12"/>
      <c r="BI633" s="12"/>
      <c r="BJ633" s="12"/>
      <c r="BK633" s="12"/>
      <c r="BL633" s="12"/>
      <c r="BM633" s="12"/>
      <c r="BN633" s="12"/>
      <c r="BO633" s="12"/>
      <c r="BP633" s="12"/>
      <c r="BQ633" s="12"/>
      <c r="BR633" s="12"/>
      <c r="BS633" s="12"/>
      <c r="BT633" s="12"/>
      <c r="BU633" s="12"/>
      <c r="BV633" s="12"/>
      <c r="BW633" s="12"/>
      <c r="BX633" s="12"/>
      <c r="BY633" s="12"/>
      <c r="BZ633" s="12"/>
      <c r="CA633" s="12"/>
      <c r="CB633" s="12"/>
      <c r="CC633" s="12"/>
    </row>
    <row r="634" spans="1:81" ht="15.75" x14ac:dyDescent="0.25">
      <c r="A634" s="20"/>
      <c r="B634" s="29"/>
      <c r="C634" s="29"/>
      <c r="D634" s="29"/>
      <c r="E634" s="29"/>
      <c r="F634" s="26"/>
      <c r="G634" s="13"/>
      <c r="H634" s="20"/>
      <c r="I634" s="22"/>
      <c r="J634" s="22"/>
      <c r="K634" s="22"/>
      <c r="L634" s="22"/>
      <c r="M634" s="24"/>
      <c r="N634" s="22"/>
      <c r="O634" s="20"/>
      <c r="P634" s="12"/>
      <c r="Q634" s="12"/>
      <c r="R634" s="12"/>
      <c r="S634" s="12"/>
      <c r="T634" s="12"/>
      <c r="U634" s="12"/>
      <c r="V634" s="12"/>
      <c r="W634" s="12"/>
      <c r="X634" s="12"/>
      <c r="Y634" s="12"/>
      <c r="Z634" s="12"/>
      <c r="AA634" s="12"/>
      <c r="AB634" s="12"/>
      <c r="AC634" s="12"/>
      <c r="AD634" s="12"/>
      <c r="AE634" s="12"/>
      <c r="AF634" s="12"/>
      <c r="AG634" s="12"/>
      <c r="AH634" s="12"/>
      <c r="AI634" s="12"/>
      <c r="AJ634" s="12"/>
      <c r="AK634" s="12"/>
      <c r="AL634" s="12"/>
      <c r="AM634" s="12"/>
      <c r="AN634" s="12"/>
      <c r="AO634" s="12"/>
      <c r="AP634" s="12"/>
      <c r="AQ634" s="12"/>
      <c r="AR634" s="12"/>
      <c r="AS634" s="12"/>
      <c r="AT634" s="12"/>
      <c r="AU634" s="12"/>
      <c r="AV634" s="12"/>
      <c r="AW634" s="12"/>
      <c r="AX634" s="12"/>
      <c r="AY634" s="12"/>
      <c r="AZ634" s="12"/>
      <c r="BA634" s="12"/>
      <c r="BB634" s="12"/>
      <c r="BC634" s="12"/>
      <c r="BD634" s="12"/>
      <c r="BE634" s="12"/>
      <c r="BF634" s="12"/>
      <c r="BG634" s="12"/>
      <c r="BH634" s="12"/>
      <c r="BI634" s="12"/>
      <c r="BJ634" s="12"/>
      <c r="BK634" s="12"/>
      <c r="BL634" s="12"/>
      <c r="BM634" s="12"/>
      <c r="BN634" s="12"/>
      <c r="BO634" s="12"/>
      <c r="BP634" s="12"/>
      <c r="BQ634" s="12"/>
      <c r="BR634" s="12"/>
      <c r="BS634" s="12"/>
      <c r="BT634" s="12"/>
      <c r="BU634" s="12"/>
      <c r="BV634" s="12"/>
      <c r="BW634" s="12"/>
      <c r="BX634" s="12"/>
      <c r="BY634" s="12"/>
      <c r="BZ634" s="12"/>
      <c r="CA634" s="12"/>
      <c r="CB634" s="12"/>
      <c r="CC634" s="12"/>
    </row>
    <row r="635" spans="1:81" ht="15.75" x14ac:dyDescent="0.25">
      <c r="A635" s="20"/>
      <c r="B635" s="29"/>
      <c r="C635" s="29"/>
      <c r="D635" s="29"/>
      <c r="E635" s="29"/>
      <c r="F635" s="26"/>
      <c r="G635" s="13"/>
      <c r="H635" s="20"/>
      <c r="I635" s="22"/>
      <c r="J635" s="22"/>
      <c r="K635" s="22"/>
      <c r="L635" s="22"/>
      <c r="M635" s="24"/>
      <c r="N635" s="22"/>
      <c r="O635" s="20"/>
      <c r="P635" s="12"/>
      <c r="Q635" s="12"/>
      <c r="R635" s="12"/>
      <c r="S635" s="12"/>
      <c r="T635" s="12"/>
      <c r="U635" s="12"/>
      <c r="V635" s="12"/>
      <c r="W635" s="12"/>
      <c r="X635" s="12"/>
      <c r="Y635" s="12"/>
      <c r="Z635" s="12"/>
      <c r="AA635" s="12"/>
      <c r="AB635" s="12"/>
      <c r="AC635" s="12"/>
      <c r="AD635" s="12"/>
      <c r="AE635" s="12"/>
      <c r="AF635" s="12"/>
      <c r="AG635" s="12"/>
      <c r="AH635" s="12"/>
      <c r="AI635" s="12"/>
      <c r="AJ635" s="12"/>
      <c r="AK635" s="12"/>
      <c r="AL635" s="12"/>
      <c r="AM635" s="12"/>
      <c r="AN635" s="12"/>
      <c r="AO635" s="12"/>
      <c r="AP635" s="12"/>
      <c r="AQ635" s="12"/>
      <c r="AR635" s="12"/>
      <c r="AS635" s="12"/>
      <c r="AT635" s="12"/>
      <c r="AU635" s="12"/>
      <c r="AV635" s="12"/>
      <c r="AW635" s="12"/>
      <c r="AX635" s="12"/>
      <c r="AY635" s="12"/>
      <c r="AZ635" s="12"/>
      <c r="BA635" s="12"/>
      <c r="BB635" s="12"/>
      <c r="BC635" s="12"/>
      <c r="BD635" s="12"/>
      <c r="BE635" s="12"/>
      <c r="BF635" s="12"/>
      <c r="BG635" s="12"/>
      <c r="BH635" s="12"/>
      <c r="BI635" s="12"/>
      <c r="BJ635" s="12"/>
      <c r="BK635" s="12"/>
      <c r="BL635" s="12"/>
      <c r="BM635" s="12"/>
      <c r="BN635" s="12"/>
      <c r="BO635" s="12"/>
      <c r="BP635" s="12"/>
      <c r="BQ635" s="12"/>
      <c r="BR635" s="12"/>
      <c r="BS635" s="12"/>
      <c r="BT635" s="12"/>
      <c r="BU635" s="12"/>
      <c r="BV635" s="12"/>
      <c r="BW635" s="12"/>
      <c r="BX635" s="12"/>
      <c r="BY635" s="12"/>
      <c r="BZ635" s="12"/>
      <c r="CA635" s="12"/>
      <c r="CB635" s="12"/>
      <c r="CC635" s="12"/>
    </row>
    <row r="636" spans="1:81" ht="15.75" x14ac:dyDescent="0.25">
      <c r="A636" s="20"/>
      <c r="B636" s="29"/>
      <c r="C636" s="29"/>
      <c r="D636" s="29"/>
      <c r="E636" s="29"/>
      <c r="F636" s="26"/>
      <c r="G636" s="13"/>
      <c r="H636" s="20"/>
      <c r="I636" s="22"/>
      <c r="J636" s="22"/>
      <c r="K636" s="22"/>
      <c r="L636" s="22"/>
      <c r="M636" s="24"/>
      <c r="N636" s="22"/>
      <c r="O636" s="20"/>
      <c r="P636" s="12"/>
      <c r="Q636" s="12"/>
      <c r="R636" s="12"/>
      <c r="S636" s="12"/>
      <c r="T636" s="12"/>
      <c r="U636" s="12"/>
      <c r="V636" s="12"/>
      <c r="W636" s="12"/>
      <c r="X636" s="12"/>
      <c r="Y636" s="12"/>
      <c r="Z636" s="12"/>
      <c r="AA636" s="12"/>
      <c r="AB636" s="12"/>
      <c r="AC636" s="12"/>
      <c r="AD636" s="12"/>
      <c r="AE636" s="12"/>
      <c r="AF636" s="12"/>
      <c r="AG636" s="12"/>
      <c r="AH636" s="12"/>
      <c r="AI636" s="12"/>
      <c r="AJ636" s="12"/>
      <c r="AK636" s="12"/>
      <c r="AL636" s="12"/>
      <c r="AM636" s="12"/>
      <c r="AN636" s="12"/>
      <c r="AO636" s="12"/>
      <c r="AP636" s="12"/>
      <c r="AQ636" s="12"/>
      <c r="AR636" s="12"/>
      <c r="AS636" s="12"/>
      <c r="AT636" s="12"/>
      <c r="AU636" s="12"/>
      <c r="AV636" s="12"/>
      <c r="AW636" s="12"/>
      <c r="AX636" s="12"/>
      <c r="AY636" s="12"/>
      <c r="AZ636" s="12"/>
      <c r="BA636" s="12"/>
      <c r="BB636" s="12"/>
      <c r="BC636" s="12"/>
      <c r="BD636" s="12"/>
      <c r="BE636" s="12"/>
      <c r="BF636" s="12"/>
      <c r="BG636" s="12"/>
      <c r="BH636" s="12"/>
      <c r="BI636" s="12"/>
      <c r="BJ636" s="12"/>
      <c r="BK636" s="12"/>
      <c r="BL636" s="12"/>
      <c r="BM636" s="12"/>
      <c r="BN636" s="12"/>
      <c r="BO636" s="12"/>
      <c r="BP636" s="12"/>
      <c r="BQ636" s="12"/>
      <c r="BR636" s="12"/>
      <c r="BS636" s="12"/>
      <c r="BT636" s="12"/>
      <c r="BU636" s="12"/>
      <c r="BV636" s="12"/>
      <c r="BW636" s="12"/>
      <c r="BX636" s="12"/>
      <c r="BY636" s="12"/>
      <c r="BZ636" s="12"/>
      <c r="CA636" s="12"/>
      <c r="CB636" s="12"/>
      <c r="CC636" s="12"/>
    </row>
    <row r="637" spans="1:81" ht="15.75" x14ac:dyDescent="0.25">
      <c r="A637" s="20"/>
      <c r="B637" s="29"/>
      <c r="C637" s="29"/>
      <c r="D637" s="29"/>
      <c r="E637" s="29"/>
      <c r="F637" s="26"/>
      <c r="G637" s="13"/>
      <c r="H637" s="20"/>
      <c r="I637" s="22"/>
      <c r="J637" s="22"/>
      <c r="K637" s="22"/>
      <c r="L637" s="22"/>
      <c r="M637" s="24"/>
      <c r="N637" s="22"/>
      <c r="O637" s="20"/>
      <c r="P637" s="12"/>
      <c r="Q637" s="12"/>
      <c r="R637" s="12"/>
      <c r="S637" s="12"/>
      <c r="T637" s="12"/>
      <c r="U637" s="12"/>
      <c r="V637" s="12"/>
      <c r="W637" s="12"/>
      <c r="X637" s="12"/>
      <c r="Y637" s="12"/>
      <c r="Z637" s="12"/>
      <c r="AA637" s="12"/>
      <c r="AB637" s="12"/>
      <c r="AC637" s="12"/>
      <c r="AD637" s="12"/>
      <c r="AE637" s="12"/>
      <c r="AF637" s="12"/>
      <c r="AG637" s="12"/>
      <c r="AH637" s="12"/>
      <c r="AI637" s="12"/>
      <c r="AJ637" s="12"/>
      <c r="AK637" s="12"/>
      <c r="AL637" s="12"/>
      <c r="AM637" s="12"/>
      <c r="AN637" s="12"/>
      <c r="AO637" s="12"/>
      <c r="AP637" s="12"/>
      <c r="AQ637" s="12"/>
      <c r="AR637" s="12"/>
      <c r="AS637" s="12"/>
      <c r="AT637" s="12"/>
      <c r="AU637" s="12"/>
      <c r="AV637" s="12"/>
      <c r="AW637" s="12"/>
      <c r="AX637" s="12"/>
      <c r="AY637" s="12"/>
      <c r="AZ637" s="12"/>
      <c r="BA637" s="12"/>
      <c r="BB637" s="12"/>
      <c r="BC637" s="12"/>
      <c r="BD637" s="12"/>
      <c r="BE637" s="12"/>
      <c r="BF637" s="12"/>
      <c r="BG637" s="12"/>
      <c r="BH637" s="12"/>
      <c r="BI637" s="12"/>
      <c r="BJ637" s="12"/>
      <c r="BK637" s="12"/>
      <c r="BL637" s="12"/>
      <c r="BM637" s="12"/>
      <c r="BN637" s="12"/>
      <c r="BO637" s="12"/>
      <c r="BP637" s="12"/>
      <c r="BQ637" s="12"/>
      <c r="BR637" s="12"/>
      <c r="BS637" s="12"/>
      <c r="BT637" s="12"/>
      <c r="BU637" s="12"/>
      <c r="BV637" s="12"/>
      <c r="BW637" s="12"/>
      <c r="BX637" s="12"/>
      <c r="BY637" s="12"/>
      <c r="BZ637" s="12"/>
      <c r="CA637" s="12"/>
      <c r="CB637" s="12"/>
      <c r="CC637" s="12"/>
    </row>
    <row r="638" spans="1:81" ht="15.75" x14ac:dyDescent="0.25">
      <c r="A638" s="20"/>
      <c r="B638" s="29"/>
      <c r="C638" s="29"/>
      <c r="D638" s="29"/>
      <c r="E638" s="29"/>
      <c r="F638" s="26"/>
      <c r="G638" s="13"/>
      <c r="H638" s="20"/>
      <c r="I638" s="22"/>
      <c r="J638" s="22"/>
      <c r="K638" s="22"/>
      <c r="L638" s="22"/>
      <c r="M638" s="24"/>
      <c r="N638" s="22"/>
      <c r="O638" s="20"/>
      <c r="P638" s="12"/>
      <c r="Q638" s="12"/>
      <c r="R638" s="12"/>
      <c r="S638" s="12"/>
      <c r="T638" s="12"/>
      <c r="U638" s="12"/>
      <c r="V638" s="12"/>
      <c r="W638" s="12"/>
      <c r="X638" s="12"/>
      <c r="Y638" s="12"/>
      <c r="Z638" s="12"/>
      <c r="AA638" s="12"/>
      <c r="AB638" s="12"/>
      <c r="AC638" s="12"/>
      <c r="AD638" s="12"/>
      <c r="AE638" s="12"/>
      <c r="AF638" s="12"/>
      <c r="AG638" s="12"/>
      <c r="AH638" s="12"/>
      <c r="AI638" s="12"/>
      <c r="AJ638" s="12"/>
      <c r="AK638" s="12"/>
      <c r="AL638" s="12"/>
      <c r="AM638" s="12"/>
      <c r="AN638" s="12"/>
      <c r="AO638" s="12"/>
      <c r="AP638" s="12"/>
      <c r="AQ638" s="12"/>
      <c r="AR638" s="12"/>
      <c r="AS638" s="12"/>
      <c r="AT638" s="12"/>
      <c r="AU638" s="12"/>
      <c r="AV638" s="12"/>
      <c r="AW638" s="12"/>
      <c r="AX638" s="12"/>
      <c r="AY638" s="12"/>
      <c r="AZ638" s="12"/>
      <c r="BA638" s="12"/>
      <c r="BB638" s="12"/>
      <c r="BC638" s="12"/>
      <c r="BD638" s="12"/>
      <c r="BE638" s="12"/>
      <c r="BF638" s="12"/>
      <c r="BG638" s="12"/>
      <c r="BH638" s="12"/>
      <c r="BI638" s="12"/>
      <c r="BJ638" s="12"/>
      <c r="BK638" s="12"/>
      <c r="BL638" s="12"/>
      <c r="BM638" s="12"/>
      <c r="BN638" s="12"/>
      <c r="BO638" s="12"/>
      <c r="BP638" s="12"/>
      <c r="BQ638" s="12"/>
      <c r="BR638" s="12"/>
      <c r="BS638" s="12"/>
      <c r="BT638" s="12"/>
      <c r="BU638" s="12"/>
      <c r="BV638" s="12"/>
      <c r="BW638" s="12"/>
      <c r="BX638" s="12"/>
      <c r="BY638" s="12"/>
      <c r="BZ638" s="12"/>
      <c r="CA638" s="12"/>
      <c r="CB638" s="12"/>
      <c r="CC638" s="12"/>
    </row>
    <row r="639" spans="1:81" ht="15.75" x14ac:dyDescent="0.25">
      <c r="A639" s="20"/>
      <c r="B639" s="29"/>
      <c r="C639" s="29"/>
      <c r="D639" s="29"/>
      <c r="E639" s="29"/>
      <c r="F639" s="26"/>
      <c r="G639" s="13"/>
      <c r="H639" s="20"/>
      <c r="I639" s="22"/>
      <c r="J639" s="22"/>
      <c r="K639" s="22"/>
      <c r="L639" s="22"/>
      <c r="M639" s="24"/>
      <c r="N639" s="22"/>
      <c r="O639" s="20"/>
      <c r="P639" s="12"/>
      <c r="Q639" s="12"/>
      <c r="R639" s="12"/>
      <c r="S639" s="12"/>
      <c r="T639" s="12"/>
      <c r="U639" s="12"/>
      <c r="V639" s="12"/>
      <c r="W639" s="12"/>
      <c r="X639" s="12"/>
      <c r="Y639" s="12"/>
      <c r="Z639" s="12"/>
      <c r="AA639" s="12"/>
      <c r="AB639" s="12"/>
      <c r="AC639" s="12"/>
      <c r="AD639" s="12"/>
      <c r="AE639" s="12"/>
      <c r="AF639" s="12"/>
      <c r="AG639" s="12"/>
      <c r="AH639" s="12"/>
      <c r="AI639" s="12"/>
      <c r="AJ639" s="12"/>
      <c r="AK639" s="12"/>
      <c r="AL639" s="12"/>
      <c r="AM639" s="12"/>
      <c r="AN639" s="12"/>
      <c r="AO639" s="12"/>
      <c r="AP639" s="12"/>
      <c r="AQ639" s="12"/>
      <c r="AR639" s="12"/>
      <c r="AS639" s="12"/>
      <c r="AT639" s="12"/>
      <c r="AU639" s="12"/>
      <c r="AV639" s="12"/>
      <c r="AW639" s="12"/>
      <c r="AX639" s="12"/>
      <c r="AY639" s="12"/>
      <c r="AZ639" s="12"/>
      <c r="BA639" s="12"/>
      <c r="BB639" s="12"/>
      <c r="BC639" s="12"/>
      <c r="BD639" s="12"/>
      <c r="BE639" s="12"/>
      <c r="BF639" s="12"/>
      <c r="BG639" s="12"/>
      <c r="BH639" s="12"/>
      <c r="BI639" s="12"/>
      <c r="BJ639" s="12"/>
      <c r="BK639" s="12"/>
      <c r="BL639" s="12"/>
      <c r="BM639" s="12"/>
      <c r="BN639" s="12"/>
      <c r="BO639" s="12"/>
      <c r="BP639" s="12"/>
      <c r="BQ639" s="12"/>
      <c r="BR639" s="12"/>
      <c r="BS639" s="12"/>
      <c r="BT639" s="12"/>
      <c r="BU639" s="12"/>
      <c r="BV639" s="12"/>
      <c r="BW639" s="12"/>
      <c r="BX639" s="12"/>
      <c r="BY639" s="12"/>
      <c r="BZ639" s="12"/>
      <c r="CA639" s="12"/>
      <c r="CB639" s="12"/>
      <c r="CC639" s="12"/>
    </row>
    <row r="640" spans="1:81" ht="15.75" x14ac:dyDescent="0.25">
      <c r="A640" s="20"/>
      <c r="B640" s="29"/>
      <c r="C640" s="29"/>
      <c r="D640" s="29"/>
      <c r="E640" s="29"/>
      <c r="F640" s="26"/>
      <c r="G640" s="13"/>
      <c r="H640" s="20"/>
      <c r="I640" s="22"/>
      <c r="J640" s="22"/>
      <c r="K640" s="22"/>
      <c r="L640" s="22"/>
      <c r="M640" s="24"/>
      <c r="N640" s="22"/>
      <c r="O640" s="20"/>
      <c r="P640" s="12"/>
      <c r="Q640" s="12"/>
      <c r="R640" s="12"/>
      <c r="S640" s="12"/>
      <c r="T640" s="12"/>
      <c r="U640" s="12"/>
      <c r="V640" s="12"/>
      <c r="W640" s="12"/>
      <c r="X640" s="12"/>
      <c r="Y640" s="12"/>
      <c r="Z640" s="12"/>
      <c r="AA640" s="12"/>
      <c r="AB640" s="12"/>
      <c r="AC640" s="12"/>
      <c r="AD640" s="12"/>
      <c r="AE640" s="12"/>
      <c r="AF640" s="12"/>
      <c r="AG640" s="12"/>
      <c r="AH640" s="12"/>
      <c r="AI640" s="12"/>
      <c r="AJ640" s="12"/>
      <c r="AK640" s="12"/>
      <c r="AL640" s="12"/>
      <c r="AM640" s="12"/>
      <c r="AN640" s="12"/>
      <c r="AO640" s="12"/>
      <c r="AP640" s="12"/>
      <c r="AQ640" s="12"/>
      <c r="AR640" s="12"/>
      <c r="AS640" s="12"/>
      <c r="AT640" s="12"/>
      <c r="AU640" s="12"/>
      <c r="AV640" s="12"/>
      <c r="AW640" s="12"/>
      <c r="AX640" s="12"/>
      <c r="AY640" s="12"/>
      <c r="AZ640" s="12"/>
      <c r="BA640" s="12"/>
      <c r="BB640" s="12"/>
      <c r="BC640" s="12"/>
      <c r="BD640" s="12"/>
      <c r="BE640" s="12"/>
      <c r="BF640" s="12"/>
      <c r="BG640" s="12"/>
      <c r="BH640" s="12"/>
      <c r="BI640" s="12"/>
      <c r="BJ640" s="12"/>
      <c r="BK640" s="12"/>
      <c r="BL640" s="12"/>
      <c r="BM640" s="12"/>
      <c r="BN640" s="12"/>
      <c r="BO640" s="12"/>
      <c r="BP640" s="12"/>
      <c r="BQ640" s="12"/>
      <c r="BR640" s="12"/>
      <c r="BS640" s="12"/>
      <c r="BT640" s="12"/>
      <c r="BU640" s="12"/>
      <c r="BV640" s="12"/>
      <c r="BW640" s="12"/>
      <c r="BX640" s="12"/>
      <c r="BY640" s="12"/>
      <c r="BZ640" s="12"/>
      <c r="CA640" s="12"/>
      <c r="CB640" s="12"/>
      <c r="CC640" s="12"/>
    </row>
    <row r="641" spans="1:81" ht="15.75" x14ac:dyDescent="0.25">
      <c r="A641" s="20"/>
      <c r="B641" s="29"/>
      <c r="C641" s="29"/>
      <c r="D641" s="29"/>
      <c r="E641" s="29"/>
      <c r="F641" s="26"/>
      <c r="G641" s="13"/>
      <c r="H641" s="20"/>
      <c r="I641" s="22"/>
      <c r="J641" s="22"/>
      <c r="K641" s="22"/>
      <c r="L641" s="22"/>
      <c r="M641" s="24"/>
      <c r="N641" s="22"/>
      <c r="O641" s="20"/>
      <c r="P641" s="12"/>
      <c r="Q641" s="12"/>
      <c r="R641" s="12"/>
      <c r="S641" s="12"/>
      <c r="T641" s="12"/>
      <c r="U641" s="12"/>
      <c r="V641" s="12"/>
      <c r="W641" s="12"/>
      <c r="X641" s="12"/>
      <c r="Y641" s="12"/>
      <c r="Z641" s="12"/>
      <c r="AA641" s="12"/>
      <c r="AB641" s="12"/>
      <c r="AC641" s="12"/>
      <c r="AD641" s="12"/>
      <c r="AE641" s="12"/>
      <c r="AF641" s="12"/>
      <c r="AG641" s="12"/>
      <c r="AH641" s="12"/>
      <c r="AI641" s="12"/>
      <c r="AJ641" s="12"/>
      <c r="AK641" s="12"/>
      <c r="AL641" s="12"/>
      <c r="AM641" s="12"/>
      <c r="AN641" s="12"/>
      <c r="AO641" s="12"/>
      <c r="AP641" s="12"/>
      <c r="AQ641" s="12"/>
      <c r="AR641" s="12"/>
      <c r="AS641" s="12"/>
      <c r="AT641" s="12"/>
      <c r="AU641" s="12"/>
      <c r="AV641" s="12"/>
      <c r="AW641" s="12"/>
      <c r="AX641" s="12"/>
      <c r="AY641" s="12"/>
      <c r="AZ641" s="12"/>
      <c r="BA641" s="12"/>
      <c r="BB641" s="12"/>
      <c r="BC641" s="12"/>
      <c r="BD641" s="12"/>
      <c r="BE641" s="12"/>
      <c r="BF641" s="12"/>
      <c r="BG641" s="12"/>
      <c r="BH641" s="12"/>
      <c r="BI641" s="12"/>
      <c r="BJ641" s="12"/>
      <c r="BK641" s="12"/>
      <c r="BL641" s="12"/>
      <c r="BM641" s="12"/>
      <c r="BN641" s="12"/>
      <c r="BO641" s="12"/>
      <c r="BP641" s="12"/>
      <c r="BQ641" s="12"/>
      <c r="BR641" s="12"/>
      <c r="BS641" s="12"/>
      <c r="BT641" s="12"/>
      <c r="BU641" s="12"/>
      <c r="BV641" s="12"/>
      <c r="BW641" s="12"/>
      <c r="BX641" s="12"/>
      <c r="BY641" s="12"/>
      <c r="BZ641" s="12"/>
      <c r="CA641" s="12"/>
      <c r="CB641" s="12"/>
      <c r="CC641" s="12"/>
    </row>
    <row r="642" spans="1:81" ht="15.75" x14ac:dyDescent="0.25">
      <c r="A642" s="20"/>
      <c r="B642" s="29"/>
      <c r="C642" s="29"/>
      <c r="D642" s="29"/>
      <c r="E642" s="29"/>
      <c r="F642" s="26"/>
      <c r="G642" s="13"/>
      <c r="H642" s="20"/>
      <c r="I642" s="22"/>
      <c r="J642" s="22"/>
      <c r="K642" s="22"/>
      <c r="L642" s="22"/>
      <c r="M642" s="24"/>
      <c r="N642" s="22"/>
      <c r="O642" s="20"/>
      <c r="P642" s="12"/>
      <c r="Q642" s="12"/>
      <c r="R642" s="12"/>
      <c r="S642" s="12"/>
      <c r="T642" s="12"/>
      <c r="U642" s="12"/>
      <c r="V642" s="12"/>
      <c r="W642" s="12"/>
      <c r="X642" s="12"/>
      <c r="Y642" s="12"/>
      <c r="Z642" s="12"/>
      <c r="AA642" s="12"/>
      <c r="AB642" s="12"/>
      <c r="AC642" s="12"/>
      <c r="AD642" s="12"/>
      <c r="AE642" s="12"/>
      <c r="AF642" s="12"/>
      <c r="AG642" s="12"/>
      <c r="AH642" s="12"/>
      <c r="AI642" s="12"/>
      <c r="AJ642" s="12"/>
      <c r="AK642" s="12"/>
      <c r="AL642" s="12"/>
      <c r="AM642" s="12"/>
      <c r="AN642" s="12"/>
      <c r="AO642" s="12"/>
      <c r="AP642" s="12"/>
      <c r="AQ642" s="12"/>
      <c r="AR642" s="12"/>
      <c r="AS642" s="12"/>
      <c r="AT642" s="12"/>
      <c r="AU642" s="12"/>
      <c r="AV642" s="12"/>
      <c r="AW642" s="12"/>
      <c r="AX642" s="12"/>
      <c r="AY642" s="12"/>
      <c r="AZ642" s="12"/>
      <c r="BA642" s="12"/>
      <c r="BB642" s="12"/>
      <c r="BC642" s="12"/>
      <c r="BD642" s="12"/>
      <c r="BE642" s="12"/>
      <c r="BF642" s="12"/>
      <c r="BG642" s="12"/>
      <c r="BH642" s="12"/>
      <c r="BI642" s="12"/>
      <c r="BJ642" s="12"/>
      <c r="BK642" s="12"/>
      <c r="BL642" s="12"/>
      <c r="BM642" s="12"/>
      <c r="BN642" s="12"/>
      <c r="BO642" s="12"/>
      <c r="BP642" s="12"/>
      <c r="BQ642" s="12"/>
      <c r="BR642" s="12"/>
      <c r="BS642" s="12"/>
      <c r="BT642" s="12"/>
      <c r="BU642" s="12"/>
      <c r="BV642" s="12"/>
      <c r="BW642" s="12"/>
      <c r="BX642" s="12"/>
      <c r="BY642" s="12"/>
      <c r="BZ642" s="12"/>
      <c r="CA642" s="12"/>
      <c r="CB642" s="12"/>
      <c r="CC642" s="12"/>
    </row>
    <row r="643" spans="1:81" ht="15.75" x14ac:dyDescent="0.25">
      <c r="A643" s="20"/>
      <c r="B643" s="29"/>
      <c r="C643" s="29"/>
      <c r="D643" s="29"/>
      <c r="E643" s="29"/>
      <c r="F643" s="26"/>
      <c r="G643" s="13"/>
      <c r="H643" s="20"/>
      <c r="I643" s="22"/>
      <c r="J643" s="22"/>
      <c r="K643" s="22"/>
      <c r="L643" s="22"/>
      <c r="M643" s="24"/>
      <c r="N643" s="22"/>
      <c r="O643" s="20"/>
      <c r="P643" s="12"/>
      <c r="Q643" s="12"/>
      <c r="R643" s="12"/>
      <c r="S643" s="12"/>
      <c r="T643" s="12"/>
      <c r="U643" s="12"/>
      <c r="V643" s="12"/>
      <c r="W643" s="12"/>
      <c r="X643" s="12"/>
      <c r="Y643" s="12"/>
      <c r="Z643" s="12"/>
      <c r="AA643" s="12"/>
      <c r="AB643" s="12"/>
      <c r="AC643" s="12"/>
      <c r="AD643" s="12"/>
      <c r="AE643" s="12"/>
      <c r="AF643" s="12"/>
      <c r="AG643" s="12"/>
      <c r="AH643" s="12"/>
      <c r="AI643" s="12"/>
      <c r="AJ643" s="12"/>
      <c r="AK643" s="12"/>
      <c r="AL643" s="12"/>
      <c r="AM643" s="12"/>
      <c r="AN643" s="12"/>
      <c r="AO643" s="12"/>
      <c r="AP643" s="12"/>
      <c r="AQ643" s="12"/>
      <c r="AR643" s="12"/>
      <c r="AS643" s="12"/>
      <c r="AT643" s="12"/>
      <c r="AU643" s="12"/>
      <c r="AV643" s="12"/>
      <c r="AW643" s="12"/>
      <c r="AX643" s="12"/>
      <c r="AY643" s="12"/>
      <c r="AZ643" s="12"/>
      <c r="BA643" s="12"/>
      <c r="BB643" s="12"/>
      <c r="BC643" s="12"/>
      <c r="BD643" s="12"/>
      <c r="BE643" s="12"/>
      <c r="BF643" s="12"/>
      <c r="BG643" s="12"/>
      <c r="BH643" s="12"/>
      <c r="BI643" s="12"/>
      <c r="BJ643" s="12"/>
      <c r="BK643" s="12"/>
      <c r="BL643" s="12"/>
      <c r="BM643" s="12"/>
      <c r="BN643" s="12"/>
      <c r="BO643" s="12"/>
      <c r="BP643" s="12"/>
      <c r="BQ643" s="12"/>
      <c r="BR643" s="12"/>
      <c r="BS643" s="12"/>
      <c r="BT643" s="12"/>
      <c r="BU643" s="12"/>
      <c r="BV643" s="12"/>
      <c r="BW643" s="12"/>
      <c r="BX643" s="12"/>
      <c r="BY643" s="12"/>
      <c r="BZ643" s="12"/>
      <c r="CA643" s="12"/>
      <c r="CB643" s="12"/>
      <c r="CC643" s="12"/>
    </row>
    <row r="644" spans="1:81" ht="15.75" x14ac:dyDescent="0.25">
      <c r="A644" s="20"/>
      <c r="B644" s="29"/>
      <c r="C644" s="29"/>
      <c r="D644" s="29"/>
      <c r="E644" s="29"/>
      <c r="F644" s="26"/>
      <c r="G644" s="13"/>
      <c r="H644" s="20"/>
      <c r="I644" s="22"/>
      <c r="J644" s="22"/>
      <c r="K644" s="22"/>
      <c r="L644" s="22"/>
      <c r="M644" s="24"/>
      <c r="N644" s="22"/>
      <c r="O644" s="20"/>
      <c r="P644" s="12"/>
      <c r="Q644" s="12"/>
      <c r="R644" s="12"/>
      <c r="S644" s="12"/>
      <c r="T644" s="12"/>
      <c r="U644" s="12"/>
      <c r="V644" s="12"/>
      <c r="W644" s="12"/>
      <c r="X644" s="12"/>
      <c r="Y644" s="12"/>
      <c r="Z644" s="12"/>
      <c r="AA644" s="12"/>
      <c r="AB644" s="12"/>
      <c r="AC644" s="12"/>
      <c r="AD644" s="12"/>
      <c r="AE644" s="12"/>
      <c r="AF644" s="12"/>
      <c r="AG644" s="12"/>
      <c r="AH644" s="12"/>
      <c r="AI644" s="12"/>
      <c r="AJ644" s="12"/>
      <c r="AK644" s="12"/>
      <c r="AL644" s="12"/>
      <c r="AM644" s="12"/>
      <c r="AN644" s="12"/>
      <c r="AO644" s="12"/>
      <c r="AP644" s="12"/>
      <c r="AQ644" s="12"/>
      <c r="AR644" s="12"/>
      <c r="AS644" s="12"/>
      <c r="AT644" s="12"/>
      <c r="AU644" s="12"/>
      <c r="AV644" s="12"/>
      <c r="AW644" s="12"/>
      <c r="AX644" s="12"/>
      <c r="AY644" s="12"/>
      <c r="AZ644" s="12"/>
      <c r="BA644" s="12"/>
      <c r="BB644" s="12"/>
      <c r="BC644" s="12"/>
      <c r="BD644" s="12"/>
      <c r="BE644" s="12"/>
      <c r="BF644" s="12"/>
      <c r="BG644" s="12"/>
      <c r="BH644" s="12"/>
      <c r="BI644" s="12"/>
      <c r="BJ644" s="12"/>
      <c r="BK644" s="12"/>
      <c r="BL644" s="12"/>
      <c r="BM644" s="12"/>
      <c r="BN644" s="12"/>
      <c r="BO644" s="12"/>
      <c r="BP644" s="12"/>
      <c r="BQ644" s="12"/>
      <c r="BR644" s="12"/>
      <c r="BS644" s="12"/>
      <c r="BT644" s="12"/>
      <c r="BU644" s="12"/>
      <c r="BV644" s="12"/>
      <c r="BW644" s="12"/>
      <c r="BX644" s="12"/>
      <c r="BY644" s="12"/>
      <c r="BZ644" s="12"/>
      <c r="CA644" s="12"/>
      <c r="CB644" s="12"/>
      <c r="CC644" s="12"/>
    </row>
    <row r="645" spans="1:81" ht="15.75" x14ac:dyDescent="0.25">
      <c r="A645" s="20"/>
      <c r="B645" s="29"/>
      <c r="C645" s="29"/>
      <c r="D645" s="29"/>
      <c r="E645" s="29"/>
      <c r="F645" s="26"/>
      <c r="G645" s="13"/>
      <c r="H645" s="20"/>
      <c r="I645" s="22"/>
      <c r="J645" s="22"/>
      <c r="K645" s="22"/>
      <c r="L645" s="22"/>
      <c r="M645" s="24"/>
      <c r="N645" s="22"/>
      <c r="O645" s="20"/>
      <c r="P645" s="12"/>
      <c r="Q645" s="12"/>
      <c r="R645" s="12"/>
      <c r="S645" s="12"/>
      <c r="T645" s="12"/>
      <c r="U645" s="12"/>
      <c r="V645" s="12"/>
      <c r="W645" s="12"/>
      <c r="X645" s="12"/>
      <c r="Y645" s="12"/>
      <c r="Z645" s="12"/>
      <c r="AA645" s="12"/>
      <c r="AB645" s="12"/>
      <c r="AC645" s="12"/>
      <c r="AD645" s="12"/>
      <c r="AE645" s="12"/>
      <c r="AF645" s="12"/>
      <c r="AG645" s="12"/>
      <c r="AH645" s="12"/>
      <c r="AI645" s="12"/>
      <c r="AJ645" s="12"/>
      <c r="AK645" s="12"/>
      <c r="AL645" s="12"/>
      <c r="AM645" s="12"/>
      <c r="AN645" s="12"/>
      <c r="AO645" s="12"/>
      <c r="AP645" s="12"/>
      <c r="AQ645" s="12"/>
      <c r="AR645" s="12"/>
      <c r="AS645" s="12"/>
      <c r="AT645" s="12"/>
      <c r="AU645" s="12"/>
      <c r="AV645" s="12"/>
      <c r="AW645" s="12"/>
      <c r="AX645" s="12"/>
      <c r="AY645" s="12"/>
      <c r="AZ645" s="12"/>
      <c r="BA645" s="12"/>
      <c r="BB645" s="12"/>
      <c r="BC645" s="12"/>
      <c r="BD645" s="12"/>
      <c r="BE645" s="12"/>
      <c r="BF645" s="12"/>
      <c r="BG645" s="12"/>
      <c r="BH645" s="12"/>
      <c r="BI645" s="12"/>
      <c r="BJ645" s="12"/>
      <c r="BK645" s="12"/>
      <c r="BL645" s="12"/>
      <c r="BM645" s="12"/>
      <c r="BN645" s="12"/>
      <c r="BO645" s="12"/>
      <c r="BP645" s="12"/>
      <c r="BQ645" s="12"/>
      <c r="BR645" s="12"/>
      <c r="BS645" s="12"/>
      <c r="BT645" s="12"/>
      <c r="BU645" s="12"/>
      <c r="BV645" s="12"/>
      <c r="BW645" s="12"/>
      <c r="BX645" s="12"/>
      <c r="BY645" s="12"/>
      <c r="BZ645" s="12"/>
      <c r="CA645" s="12"/>
      <c r="CB645" s="12"/>
      <c r="CC645" s="12"/>
    </row>
    <row r="646" spans="1:81" ht="15.75" x14ac:dyDescent="0.25">
      <c r="A646" s="20"/>
      <c r="B646" s="29"/>
      <c r="C646" s="29"/>
      <c r="D646" s="29"/>
      <c r="E646" s="29"/>
      <c r="F646" s="26"/>
      <c r="G646" s="13"/>
      <c r="H646" s="20"/>
      <c r="I646" s="22"/>
      <c r="J646" s="22"/>
      <c r="K646" s="22"/>
      <c r="L646" s="22"/>
      <c r="M646" s="24"/>
      <c r="N646" s="22"/>
      <c r="O646" s="20"/>
      <c r="P646" s="12"/>
      <c r="Q646" s="12"/>
      <c r="R646" s="12"/>
      <c r="S646" s="12"/>
      <c r="T646" s="12"/>
      <c r="U646" s="12"/>
      <c r="V646" s="12"/>
      <c r="W646" s="12"/>
      <c r="X646" s="12"/>
      <c r="Y646" s="12"/>
      <c r="Z646" s="12"/>
      <c r="AA646" s="12"/>
      <c r="AB646" s="12"/>
      <c r="AC646" s="12"/>
      <c r="AD646" s="12"/>
      <c r="AE646" s="12"/>
      <c r="AF646" s="12"/>
      <c r="AG646" s="12"/>
      <c r="AH646" s="12"/>
      <c r="AI646" s="12"/>
      <c r="AJ646" s="12"/>
      <c r="AK646" s="12"/>
      <c r="AL646" s="12"/>
      <c r="AM646" s="12"/>
      <c r="AN646" s="12"/>
      <c r="AO646" s="12"/>
      <c r="AP646" s="12"/>
      <c r="AQ646" s="12"/>
      <c r="AR646" s="12"/>
      <c r="AS646" s="12"/>
      <c r="AT646" s="12"/>
      <c r="AU646" s="12"/>
      <c r="AV646" s="12"/>
      <c r="AW646" s="12"/>
      <c r="AX646" s="12"/>
      <c r="AY646" s="12"/>
      <c r="AZ646" s="12"/>
      <c r="BA646" s="12"/>
      <c r="BB646" s="12"/>
      <c r="BC646" s="12"/>
      <c r="BD646" s="12"/>
      <c r="BE646" s="12"/>
      <c r="BF646" s="12"/>
      <c r="BG646" s="12"/>
      <c r="BH646" s="12"/>
      <c r="BI646" s="12"/>
      <c r="BJ646" s="12"/>
      <c r="BK646" s="12"/>
      <c r="BL646" s="12"/>
      <c r="BM646" s="12"/>
      <c r="BN646" s="12"/>
      <c r="BO646" s="12"/>
      <c r="BP646" s="12"/>
      <c r="BQ646" s="12"/>
      <c r="BR646" s="12"/>
      <c r="BS646" s="12"/>
      <c r="BT646" s="12"/>
      <c r="BU646" s="12"/>
      <c r="BV646" s="12"/>
      <c r="BW646" s="12"/>
      <c r="BX646" s="12"/>
      <c r="BY646" s="12"/>
      <c r="BZ646" s="12"/>
      <c r="CA646" s="12"/>
      <c r="CB646" s="12"/>
      <c r="CC646" s="12"/>
    </row>
    <row r="647" spans="1:81" ht="15.75" x14ac:dyDescent="0.25">
      <c r="A647" s="20"/>
      <c r="B647" s="29"/>
      <c r="C647" s="29"/>
      <c r="D647" s="29"/>
      <c r="E647" s="29"/>
      <c r="F647" s="26"/>
      <c r="G647" s="13"/>
      <c r="H647" s="20"/>
      <c r="I647" s="22"/>
      <c r="J647" s="22"/>
      <c r="K647" s="22"/>
      <c r="L647" s="22"/>
      <c r="M647" s="24"/>
      <c r="N647" s="22"/>
      <c r="O647" s="20"/>
      <c r="P647" s="12"/>
      <c r="Q647" s="12"/>
      <c r="R647" s="12"/>
      <c r="S647" s="12"/>
      <c r="T647" s="12"/>
      <c r="U647" s="12"/>
      <c r="V647" s="12"/>
      <c r="W647" s="12"/>
      <c r="X647" s="12"/>
      <c r="Y647" s="12"/>
      <c r="Z647" s="12"/>
      <c r="AA647" s="12"/>
      <c r="AB647" s="12"/>
      <c r="AC647" s="12"/>
      <c r="AD647" s="12"/>
      <c r="AE647" s="12"/>
      <c r="AF647" s="12"/>
      <c r="AG647" s="12"/>
      <c r="AH647" s="12"/>
      <c r="AI647" s="12"/>
      <c r="AJ647" s="12"/>
      <c r="AK647" s="12"/>
      <c r="AL647" s="12"/>
      <c r="AM647" s="12"/>
      <c r="AN647" s="12"/>
      <c r="AO647" s="12"/>
      <c r="AP647" s="12"/>
      <c r="AQ647" s="12"/>
      <c r="AR647" s="12"/>
      <c r="AS647" s="12"/>
      <c r="AT647" s="12"/>
      <c r="AU647" s="12"/>
      <c r="AV647" s="12"/>
      <c r="AW647" s="12"/>
      <c r="AX647" s="12"/>
      <c r="AY647" s="12"/>
      <c r="AZ647" s="12"/>
      <c r="BA647" s="12"/>
      <c r="BB647" s="12"/>
      <c r="BC647" s="12"/>
      <c r="BD647" s="12"/>
      <c r="BE647" s="12"/>
      <c r="BF647" s="12"/>
      <c r="BG647" s="12"/>
      <c r="BH647" s="12"/>
      <c r="BI647" s="12"/>
      <c r="BJ647" s="12"/>
      <c r="BK647" s="12"/>
      <c r="BL647" s="12"/>
      <c r="BM647" s="12"/>
      <c r="BN647" s="12"/>
      <c r="BO647" s="12"/>
      <c r="BP647" s="12"/>
      <c r="BQ647" s="12"/>
      <c r="BR647" s="12"/>
      <c r="BS647" s="12"/>
      <c r="BT647" s="12"/>
      <c r="BU647" s="12"/>
      <c r="BV647" s="12"/>
      <c r="BW647" s="12"/>
      <c r="BX647" s="12"/>
      <c r="BY647" s="12"/>
      <c r="BZ647" s="12"/>
      <c r="CA647" s="12"/>
      <c r="CB647" s="12"/>
      <c r="CC647" s="12"/>
    </row>
    <row r="648" spans="1:81" ht="15.75" x14ac:dyDescent="0.25">
      <c r="A648" s="20"/>
      <c r="B648" s="29"/>
      <c r="C648" s="29"/>
      <c r="D648" s="29"/>
      <c r="E648" s="29"/>
      <c r="F648" s="26"/>
      <c r="G648" s="13"/>
      <c r="H648" s="20"/>
      <c r="I648" s="22"/>
      <c r="J648" s="22"/>
      <c r="K648" s="22"/>
      <c r="L648" s="22"/>
      <c r="M648" s="24"/>
      <c r="N648" s="22"/>
      <c r="O648" s="20"/>
      <c r="P648" s="12"/>
      <c r="Q648" s="12"/>
      <c r="R648" s="12"/>
      <c r="S648" s="12"/>
      <c r="T648" s="12"/>
      <c r="U648" s="12"/>
      <c r="V648" s="12"/>
      <c r="W648" s="12"/>
      <c r="X648" s="12"/>
      <c r="Y648" s="12"/>
      <c r="Z648" s="12"/>
      <c r="AA648" s="12"/>
      <c r="AB648" s="12"/>
      <c r="AC648" s="12"/>
      <c r="AD648" s="12"/>
      <c r="AE648" s="12"/>
      <c r="AF648" s="12"/>
      <c r="AG648" s="12"/>
      <c r="AH648" s="12"/>
      <c r="AI648" s="12"/>
      <c r="AJ648" s="12"/>
      <c r="AK648" s="12"/>
      <c r="AL648" s="12"/>
      <c r="AM648" s="12"/>
      <c r="AN648" s="12"/>
      <c r="AO648" s="12"/>
      <c r="AP648" s="12"/>
      <c r="AQ648" s="12"/>
      <c r="AR648" s="12"/>
      <c r="AS648" s="12"/>
      <c r="AT648" s="12"/>
      <c r="AU648" s="12"/>
      <c r="AV648" s="12"/>
      <c r="AW648" s="12"/>
      <c r="AX648" s="12"/>
      <c r="AY648" s="12"/>
      <c r="AZ648" s="12"/>
      <c r="BA648" s="12"/>
      <c r="BB648" s="12"/>
      <c r="BC648" s="12"/>
      <c r="BD648" s="12"/>
      <c r="BE648" s="12"/>
      <c r="BF648" s="12"/>
      <c r="BG648" s="12"/>
      <c r="BH648" s="12"/>
      <c r="BI648" s="12"/>
      <c r="BJ648" s="12"/>
      <c r="BK648" s="12"/>
      <c r="BL648" s="12"/>
      <c r="BM648" s="12"/>
      <c r="BN648" s="12"/>
      <c r="BO648" s="12"/>
      <c r="BP648" s="12"/>
      <c r="BQ648" s="12"/>
      <c r="BR648" s="12"/>
      <c r="BS648" s="12"/>
      <c r="BT648" s="12"/>
      <c r="BU648" s="12"/>
      <c r="BV648" s="12"/>
      <c r="BW648" s="12"/>
      <c r="BX648" s="12"/>
      <c r="BY648" s="12"/>
      <c r="BZ648" s="12"/>
      <c r="CA648" s="12"/>
      <c r="CB648" s="12"/>
      <c r="CC648" s="12"/>
    </row>
    <row r="649" spans="1:81" ht="15.75" x14ac:dyDescent="0.25">
      <c r="A649" s="20"/>
      <c r="B649" s="29"/>
      <c r="C649" s="29"/>
      <c r="D649" s="29"/>
      <c r="E649" s="29"/>
      <c r="F649" s="26"/>
      <c r="G649" s="13"/>
      <c r="H649" s="20"/>
      <c r="I649" s="22"/>
      <c r="J649" s="22"/>
      <c r="K649" s="22"/>
      <c r="L649" s="22"/>
      <c r="M649" s="24"/>
      <c r="N649" s="22"/>
      <c r="O649" s="20"/>
      <c r="P649" s="12"/>
      <c r="Q649" s="12"/>
      <c r="R649" s="12"/>
      <c r="S649" s="12"/>
      <c r="T649" s="12"/>
      <c r="U649" s="12"/>
      <c r="V649" s="12"/>
      <c r="W649" s="12"/>
      <c r="X649" s="12"/>
      <c r="Y649" s="12"/>
      <c r="Z649" s="12"/>
      <c r="AA649" s="12"/>
      <c r="AB649" s="12"/>
      <c r="AC649" s="12"/>
      <c r="AD649" s="12"/>
      <c r="AE649" s="12"/>
      <c r="AF649" s="12"/>
      <c r="AG649" s="12"/>
      <c r="AH649" s="12"/>
      <c r="AI649" s="12"/>
      <c r="AJ649" s="12"/>
      <c r="AK649" s="12"/>
      <c r="AL649" s="12"/>
      <c r="AM649" s="12"/>
      <c r="AN649" s="12"/>
      <c r="AO649" s="12"/>
      <c r="AP649" s="12"/>
      <c r="AQ649" s="12"/>
      <c r="AR649" s="12"/>
      <c r="AS649" s="12"/>
      <c r="AT649" s="12"/>
      <c r="AU649" s="12"/>
      <c r="AV649" s="12"/>
      <c r="AW649" s="12"/>
      <c r="AX649" s="12"/>
      <c r="AY649" s="12"/>
      <c r="AZ649" s="12"/>
      <c r="BA649" s="12"/>
      <c r="BB649" s="12"/>
      <c r="BC649" s="12"/>
      <c r="BD649" s="12"/>
      <c r="BE649" s="12"/>
      <c r="BF649" s="12"/>
      <c r="BG649" s="12"/>
      <c r="BH649" s="12"/>
      <c r="BI649" s="12"/>
      <c r="BJ649" s="12"/>
      <c r="BK649" s="12"/>
      <c r="BL649" s="12"/>
      <c r="BM649" s="12"/>
      <c r="BN649" s="12"/>
      <c r="BO649" s="12"/>
      <c r="BP649" s="12"/>
      <c r="BQ649" s="12"/>
      <c r="BR649" s="12"/>
      <c r="BS649" s="12"/>
      <c r="BT649" s="12"/>
      <c r="BU649" s="12"/>
      <c r="BV649" s="12"/>
      <c r="BW649" s="12"/>
      <c r="BX649" s="12"/>
      <c r="BY649" s="12"/>
      <c r="BZ649" s="12"/>
      <c r="CA649" s="12"/>
      <c r="CB649" s="12"/>
      <c r="CC649" s="12"/>
    </row>
    <row r="650" spans="1:81" ht="15.75" x14ac:dyDescent="0.25">
      <c r="A650" s="20"/>
      <c r="B650" s="29"/>
      <c r="C650" s="29"/>
      <c r="D650" s="29"/>
      <c r="E650" s="29"/>
      <c r="F650" s="26"/>
      <c r="G650" s="13"/>
      <c r="H650" s="20"/>
      <c r="I650" s="22"/>
      <c r="J650" s="22"/>
      <c r="K650" s="22"/>
      <c r="L650" s="22"/>
      <c r="M650" s="24"/>
      <c r="N650" s="22"/>
      <c r="O650" s="20"/>
      <c r="P650" s="12"/>
      <c r="Q650" s="12"/>
      <c r="R650" s="12"/>
      <c r="S650" s="12"/>
      <c r="T650" s="12"/>
      <c r="U650" s="12"/>
      <c r="V650" s="12"/>
      <c r="W650" s="12"/>
      <c r="X650" s="12"/>
      <c r="Y650" s="12"/>
      <c r="Z650" s="12"/>
      <c r="AA650" s="12"/>
      <c r="AB650" s="12"/>
      <c r="AC650" s="12"/>
      <c r="AD650" s="12"/>
      <c r="AE650" s="12"/>
      <c r="AF650" s="12"/>
      <c r="AG650" s="12"/>
      <c r="AH650" s="12"/>
      <c r="AI650" s="12"/>
      <c r="AJ650" s="12"/>
      <c r="AK650" s="12"/>
      <c r="AL650" s="12"/>
      <c r="AM650" s="12"/>
      <c r="AN650" s="12"/>
      <c r="AO650" s="12"/>
      <c r="AP650" s="12"/>
      <c r="AQ650" s="12"/>
      <c r="AR650" s="12"/>
      <c r="AS650" s="12"/>
      <c r="AT650" s="12"/>
      <c r="AU650" s="12"/>
      <c r="AV650" s="12"/>
      <c r="AW650" s="12"/>
      <c r="AX650" s="12"/>
      <c r="AY650" s="12"/>
      <c r="AZ650" s="12"/>
      <c r="BA650" s="12"/>
      <c r="BB650" s="12"/>
      <c r="BC650" s="12"/>
      <c r="BD650" s="12"/>
      <c r="BE650" s="12"/>
      <c r="BF650" s="12"/>
      <c r="BG650" s="12"/>
      <c r="BH650" s="12"/>
      <c r="BI650" s="12"/>
      <c r="BJ650" s="12"/>
      <c r="BK650" s="12"/>
      <c r="BL650" s="12"/>
      <c r="BM650" s="12"/>
      <c r="BN650" s="12"/>
      <c r="BO650" s="12"/>
      <c r="BP650" s="12"/>
      <c r="BQ650" s="12"/>
      <c r="BR650" s="12"/>
      <c r="BS650" s="12"/>
      <c r="BT650" s="12"/>
      <c r="BU650" s="12"/>
      <c r="BV650" s="12"/>
      <c r="BW650" s="12"/>
      <c r="BX650" s="12"/>
      <c r="BY650" s="12"/>
      <c r="BZ650" s="12"/>
      <c r="CA650" s="12"/>
      <c r="CB650" s="12"/>
      <c r="CC650" s="12"/>
    </row>
    <row r="651" spans="1:81" ht="15.75" x14ac:dyDescent="0.25">
      <c r="A651" s="20"/>
      <c r="B651" s="29"/>
      <c r="C651" s="29"/>
      <c r="D651" s="29"/>
      <c r="E651" s="29"/>
      <c r="F651" s="26"/>
      <c r="G651" s="13"/>
      <c r="H651" s="20"/>
      <c r="I651" s="22"/>
      <c r="J651" s="22"/>
      <c r="K651" s="22"/>
      <c r="L651" s="22"/>
      <c r="M651" s="24"/>
      <c r="N651" s="22"/>
      <c r="O651" s="20"/>
      <c r="P651" s="12"/>
      <c r="Q651" s="12"/>
      <c r="R651" s="12"/>
      <c r="S651" s="12"/>
      <c r="T651" s="12"/>
      <c r="U651" s="12"/>
      <c r="V651" s="12"/>
      <c r="W651" s="12"/>
      <c r="X651" s="12"/>
      <c r="Y651" s="12"/>
      <c r="Z651" s="12"/>
      <c r="AA651" s="12"/>
      <c r="AB651" s="12"/>
      <c r="AC651" s="12"/>
      <c r="AD651" s="12"/>
      <c r="AE651" s="12"/>
      <c r="AF651" s="12"/>
      <c r="AG651" s="12"/>
      <c r="AH651" s="12"/>
      <c r="AI651" s="12"/>
      <c r="AJ651" s="12"/>
      <c r="AK651" s="12"/>
      <c r="AL651" s="12"/>
      <c r="AM651" s="12"/>
      <c r="AN651" s="12"/>
      <c r="AO651" s="12"/>
      <c r="AP651" s="12"/>
      <c r="AQ651" s="12"/>
      <c r="AR651" s="12"/>
      <c r="AS651" s="12"/>
      <c r="AT651" s="12"/>
      <c r="AU651" s="12"/>
      <c r="AV651" s="12"/>
      <c r="AW651" s="12"/>
      <c r="AX651" s="12"/>
      <c r="AY651" s="12"/>
      <c r="AZ651" s="12"/>
      <c r="BA651" s="12"/>
      <c r="BB651" s="12"/>
      <c r="BC651" s="12"/>
      <c r="BD651" s="12"/>
      <c r="BE651" s="12"/>
      <c r="BF651" s="12"/>
      <c r="BG651" s="12"/>
      <c r="BH651" s="12"/>
      <c r="BI651" s="12"/>
      <c r="BJ651" s="12"/>
      <c r="BK651" s="12"/>
      <c r="BL651" s="12"/>
      <c r="BM651" s="12"/>
      <c r="BN651" s="12"/>
      <c r="BO651" s="12"/>
      <c r="BP651" s="12"/>
      <c r="BQ651" s="12"/>
      <c r="BR651" s="12"/>
      <c r="BS651" s="12"/>
      <c r="BT651" s="12"/>
      <c r="BU651" s="12"/>
      <c r="BV651" s="12"/>
      <c r="BW651" s="12"/>
      <c r="BX651" s="12"/>
      <c r="BY651" s="12"/>
      <c r="BZ651" s="12"/>
      <c r="CA651" s="12"/>
      <c r="CB651" s="12"/>
      <c r="CC651" s="12"/>
    </row>
    <row r="652" spans="1:81" ht="15.75" x14ac:dyDescent="0.25">
      <c r="A652" s="20"/>
      <c r="B652" s="29"/>
      <c r="C652" s="29"/>
      <c r="D652" s="29"/>
      <c r="E652" s="29"/>
      <c r="F652" s="26"/>
      <c r="G652" s="13"/>
      <c r="H652" s="20"/>
      <c r="I652" s="22"/>
      <c r="J652" s="22"/>
      <c r="K652" s="22"/>
      <c r="L652" s="22"/>
      <c r="M652" s="24"/>
      <c r="N652" s="22"/>
      <c r="O652" s="20"/>
      <c r="P652" s="12"/>
      <c r="Q652" s="12"/>
      <c r="R652" s="12"/>
      <c r="S652" s="12"/>
      <c r="T652" s="12"/>
      <c r="U652" s="12"/>
      <c r="V652" s="12"/>
      <c r="W652" s="12"/>
      <c r="X652" s="12"/>
      <c r="Y652" s="12"/>
      <c r="Z652" s="12"/>
      <c r="AA652" s="12"/>
      <c r="AB652" s="12"/>
      <c r="AC652" s="12"/>
      <c r="AD652" s="12"/>
      <c r="AE652" s="12"/>
      <c r="AF652" s="12"/>
      <c r="AG652" s="12"/>
      <c r="AH652" s="12"/>
      <c r="AI652" s="12"/>
      <c r="AJ652" s="12"/>
      <c r="AK652" s="12"/>
      <c r="AL652" s="12"/>
      <c r="AM652" s="12"/>
      <c r="AN652" s="12"/>
      <c r="AO652" s="12"/>
      <c r="AP652" s="12"/>
      <c r="AQ652" s="12"/>
      <c r="AR652" s="12"/>
      <c r="AS652" s="12"/>
      <c r="AT652" s="12"/>
      <c r="AU652" s="12"/>
      <c r="AV652" s="12"/>
      <c r="AW652" s="12"/>
      <c r="AX652" s="12"/>
      <c r="AY652" s="12"/>
      <c r="AZ652" s="12"/>
      <c r="BA652" s="12"/>
      <c r="BB652" s="12"/>
      <c r="BC652" s="12"/>
      <c r="BD652" s="12"/>
      <c r="BE652" s="12"/>
      <c r="BF652" s="12"/>
      <c r="BG652" s="12"/>
      <c r="BH652" s="12"/>
      <c r="BI652" s="12"/>
      <c r="BJ652" s="12"/>
      <c r="BK652" s="12"/>
      <c r="BL652" s="12"/>
      <c r="BM652" s="12"/>
      <c r="BN652" s="12"/>
      <c r="BO652" s="12"/>
      <c r="BP652" s="12"/>
      <c r="BQ652" s="12"/>
      <c r="BR652" s="12"/>
      <c r="BS652" s="12"/>
      <c r="BT652" s="12"/>
      <c r="BU652" s="12"/>
      <c r="BV652" s="12"/>
      <c r="BW652" s="12"/>
      <c r="BX652" s="12"/>
      <c r="BY652" s="12"/>
      <c r="BZ652" s="12"/>
      <c r="CA652" s="12"/>
      <c r="CB652" s="12"/>
      <c r="CC652" s="12"/>
    </row>
    <row r="653" spans="1:81" ht="15.75" x14ac:dyDescent="0.25">
      <c r="A653" s="20"/>
      <c r="B653" s="29"/>
      <c r="C653" s="29"/>
      <c r="D653" s="29"/>
      <c r="E653" s="29"/>
      <c r="F653" s="26"/>
      <c r="G653" s="13"/>
      <c r="H653" s="20"/>
      <c r="I653" s="22"/>
      <c r="J653" s="22"/>
      <c r="K653" s="22"/>
      <c r="L653" s="22"/>
      <c r="M653" s="24"/>
      <c r="N653" s="22"/>
      <c r="O653" s="20"/>
      <c r="P653" s="12"/>
      <c r="Q653" s="12"/>
      <c r="R653" s="12"/>
      <c r="S653" s="12"/>
      <c r="T653" s="12"/>
      <c r="U653" s="12"/>
      <c r="V653" s="12"/>
      <c r="W653" s="12"/>
      <c r="X653" s="12"/>
      <c r="Y653" s="12"/>
      <c r="Z653" s="12"/>
      <c r="AA653" s="12"/>
      <c r="AB653" s="12"/>
      <c r="AC653" s="12"/>
      <c r="AD653" s="12"/>
      <c r="AE653" s="12"/>
      <c r="AF653" s="12"/>
      <c r="AG653" s="12"/>
      <c r="AH653" s="12"/>
      <c r="AI653" s="12"/>
      <c r="AJ653" s="12"/>
      <c r="AK653" s="12"/>
      <c r="AL653" s="12"/>
      <c r="AM653" s="12"/>
      <c r="AN653" s="12"/>
      <c r="AO653" s="12"/>
      <c r="AP653" s="12"/>
      <c r="AQ653" s="12"/>
      <c r="AR653" s="12"/>
      <c r="AS653" s="12"/>
      <c r="AT653" s="12"/>
      <c r="AU653" s="12"/>
      <c r="AV653" s="12"/>
      <c r="AW653" s="12"/>
      <c r="AX653" s="12"/>
      <c r="AY653" s="12"/>
      <c r="AZ653" s="12"/>
      <c r="BA653" s="12"/>
      <c r="BB653" s="12"/>
      <c r="BC653" s="12"/>
      <c r="BD653" s="12"/>
      <c r="BE653" s="12"/>
      <c r="BF653" s="12"/>
      <c r="BG653" s="12"/>
      <c r="BH653" s="12"/>
      <c r="BI653" s="12"/>
      <c r="BJ653" s="12"/>
      <c r="BK653" s="12"/>
      <c r="BL653" s="12"/>
      <c r="BM653" s="12"/>
      <c r="BN653" s="12"/>
      <c r="BO653" s="12"/>
      <c r="BP653" s="12"/>
      <c r="BQ653" s="12"/>
      <c r="BR653" s="12"/>
      <c r="BS653" s="12"/>
      <c r="BT653" s="12"/>
      <c r="BU653" s="12"/>
      <c r="BV653" s="12"/>
      <c r="BW653" s="12"/>
      <c r="BX653" s="12"/>
      <c r="BY653" s="12"/>
      <c r="BZ653" s="12"/>
      <c r="CA653" s="12"/>
      <c r="CB653" s="12"/>
      <c r="CC653" s="12"/>
    </row>
    <row r="654" spans="1:81" ht="15.75" x14ac:dyDescent="0.25">
      <c r="A654" s="20"/>
      <c r="B654" s="29"/>
      <c r="C654" s="29"/>
      <c r="D654" s="29"/>
      <c r="E654" s="29"/>
      <c r="F654" s="26"/>
      <c r="G654" s="13"/>
      <c r="H654" s="20"/>
      <c r="I654" s="22"/>
      <c r="J654" s="22"/>
      <c r="K654" s="22"/>
      <c r="L654" s="22"/>
      <c r="M654" s="24"/>
      <c r="N654" s="22"/>
      <c r="O654" s="20"/>
      <c r="P654" s="12"/>
      <c r="Q654" s="12"/>
      <c r="R654" s="12"/>
      <c r="S654" s="12"/>
      <c r="T654" s="12"/>
      <c r="U654" s="12"/>
      <c r="V654" s="12"/>
      <c r="W654" s="12"/>
      <c r="X654" s="12"/>
      <c r="Y654" s="12"/>
      <c r="Z654" s="12"/>
      <c r="AA654" s="12"/>
      <c r="AB654" s="12"/>
      <c r="AC654" s="12"/>
      <c r="AD654" s="12"/>
      <c r="AE654" s="12"/>
      <c r="AF654" s="12"/>
      <c r="AG654" s="12"/>
      <c r="AH654" s="12"/>
      <c r="AI654" s="12"/>
      <c r="AJ654" s="12"/>
      <c r="AK654" s="12"/>
      <c r="AL654" s="12"/>
      <c r="AM654" s="12"/>
      <c r="AN654" s="12"/>
      <c r="AO654" s="12"/>
      <c r="AP654" s="12"/>
      <c r="AQ654" s="12"/>
      <c r="AR654" s="12"/>
      <c r="AS654" s="12"/>
      <c r="AT654" s="12"/>
      <c r="AU654" s="12"/>
      <c r="AV654" s="12"/>
      <c r="AW654" s="12"/>
      <c r="AX654" s="12"/>
      <c r="AY654" s="12"/>
      <c r="AZ654" s="12"/>
      <c r="BA654" s="12"/>
      <c r="BB654" s="12"/>
      <c r="BC654" s="12"/>
      <c r="BD654" s="12"/>
      <c r="BE654" s="12"/>
      <c r="BF654" s="12"/>
      <c r="BG654" s="12"/>
      <c r="BH654" s="12"/>
      <c r="BI654" s="12"/>
      <c r="BJ654" s="12"/>
      <c r="BK654" s="12"/>
      <c r="BL654" s="12"/>
      <c r="BM654" s="12"/>
      <c r="BN654" s="12"/>
      <c r="BO654" s="12"/>
      <c r="BP654" s="12"/>
      <c r="BQ654" s="12"/>
      <c r="BR654" s="12"/>
      <c r="BS654" s="12"/>
      <c r="BT654" s="12"/>
      <c r="BU654" s="12"/>
      <c r="BV654" s="12"/>
      <c r="BW654" s="12"/>
      <c r="BX654" s="12"/>
      <c r="BY654" s="12"/>
      <c r="BZ654" s="12"/>
      <c r="CA654" s="12"/>
      <c r="CB654" s="12"/>
      <c r="CC654" s="12"/>
    </row>
    <row r="655" spans="1:81" ht="15.75" x14ac:dyDescent="0.25">
      <c r="A655" s="20"/>
      <c r="B655" s="29"/>
      <c r="C655" s="29"/>
      <c r="D655" s="29"/>
      <c r="E655" s="29"/>
      <c r="F655" s="26"/>
      <c r="G655" s="13"/>
      <c r="H655" s="20"/>
      <c r="I655" s="22"/>
      <c r="J655" s="22"/>
      <c r="K655" s="22"/>
      <c r="L655" s="22"/>
      <c r="M655" s="24"/>
      <c r="N655" s="22"/>
      <c r="O655" s="20"/>
      <c r="P655" s="12"/>
      <c r="Q655" s="12"/>
      <c r="R655" s="12"/>
      <c r="S655" s="12"/>
      <c r="T655" s="12"/>
      <c r="U655" s="12"/>
      <c r="V655" s="12"/>
      <c r="W655" s="12"/>
      <c r="X655" s="12"/>
      <c r="Y655" s="12"/>
      <c r="Z655" s="12"/>
      <c r="AA655" s="12"/>
      <c r="AB655" s="12"/>
      <c r="AC655" s="12"/>
      <c r="AD655" s="12"/>
      <c r="AE655" s="12"/>
      <c r="AF655" s="12"/>
      <c r="AG655" s="12"/>
      <c r="AH655" s="12"/>
      <c r="AI655" s="12"/>
      <c r="AJ655" s="12"/>
      <c r="AK655" s="12"/>
      <c r="AL655" s="12"/>
      <c r="AM655" s="12"/>
      <c r="AN655" s="12"/>
      <c r="AO655" s="12"/>
      <c r="AP655" s="12"/>
      <c r="AQ655" s="12"/>
      <c r="AR655" s="12"/>
      <c r="AS655" s="12"/>
      <c r="AT655" s="12"/>
      <c r="AU655" s="12"/>
      <c r="AV655" s="12"/>
      <c r="AW655" s="12"/>
      <c r="AX655" s="12"/>
      <c r="AY655" s="12"/>
      <c r="AZ655" s="12"/>
      <c r="BA655" s="12"/>
      <c r="BB655" s="12"/>
      <c r="BC655" s="12"/>
      <c r="BD655" s="12"/>
      <c r="BE655" s="12"/>
      <c r="BF655" s="12"/>
      <c r="BG655" s="12"/>
      <c r="BH655" s="12"/>
      <c r="BI655" s="12"/>
      <c r="BJ655" s="12"/>
      <c r="BK655" s="12"/>
      <c r="BL655" s="12"/>
      <c r="BM655" s="12"/>
      <c r="BN655" s="12"/>
      <c r="BO655" s="12"/>
      <c r="BP655" s="12"/>
      <c r="BQ655" s="12"/>
      <c r="BR655" s="12"/>
      <c r="BS655" s="12"/>
      <c r="BT655" s="12"/>
      <c r="BU655" s="12"/>
      <c r="BV655" s="12"/>
      <c r="BW655" s="12"/>
      <c r="BX655" s="12"/>
      <c r="BY655" s="12"/>
      <c r="BZ655" s="12"/>
      <c r="CA655" s="12"/>
      <c r="CB655" s="12"/>
      <c r="CC655" s="12"/>
    </row>
    <row r="656" spans="1:81" ht="15.75" x14ac:dyDescent="0.25">
      <c r="A656" s="20"/>
      <c r="B656" s="29"/>
      <c r="C656" s="29"/>
      <c r="D656" s="29"/>
      <c r="E656" s="29"/>
      <c r="F656" s="26"/>
      <c r="G656" s="13"/>
      <c r="H656" s="20"/>
      <c r="I656" s="22"/>
      <c r="J656" s="22"/>
      <c r="K656" s="22"/>
      <c r="L656" s="22"/>
      <c r="M656" s="24"/>
      <c r="N656" s="22"/>
      <c r="O656" s="20"/>
      <c r="P656" s="12"/>
      <c r="Q656" s="12"/>
      <c r="R656" s="12"/>
      <c r="S656" s="12"/>
      <c r="T656" s="12"/>
      <c r="U656" s="12"/>
      <c r="V656" s="12"/>
      <c r="W656" s="12"/>
      <c r="X656" s="12"/>
      <c r="Y656" s="12"/>
      <c r="Z656" s="12"/>
      <c r="AA656" s="12"/>
      <c r="AB656" s="12"/>
      <c r="AC656" s="12"/>
      <c r="AD656" s="12"/>
      <c r="AE656" s="12"/>
      <c r="AF656" s="12"/>
      <c r="AG656" s="12"/>
      <c r="AH656" s="12"/>
      <c r="AI656" s="12"/>
      <c r="AJ656" s="12"/>
      <c r="AK656" s="12"/>
      <c r="AL656" s="12"/>
      <c r="AM656" s="12"/>
      <c r="AN656" s="12"/>
      <c r="AO656" s="12"/>
      <c r="AP656" s="12"/>
      <c r="AQ656" s="12"/>
      <c r="AR656" s="12"/>
      <c r="AS656" s="12"/>
      <c r="AT656" s="12"/>
      <c r="AU656" s="12"/>
      <c r="AV656" s="12"/>
      <c r="AW656" s="12"/>
      <c r="AX656" s="12"/>
      <c r="AY656" s="12"/>
      <c r="AZ656" s="12"/>
      <c r="BA656" s="12"/>
      <c r="BB656" s="12"/>
      <c r="BC656" s="12"/>
      <c r="BD656" s="12"/>
      <c r="BE656" s="12"/>
      <c r="BF656" s="12"/>
      <c r="BG656" s="12"/>
      <c r="BH656" s="12"/>
      <c r="BI656" s="12"/>
      <c r="BJ656" s="12"/>
      <c r="BK656" s="12"/>
      <c r="BL656" s="12"/>
      <c r="BM656" s="12"/>
      <c r="BN656" s="12"/>
      <c r="BO656" s="12"/>
      <c r="BP656" s="12"/>
      <c r="BQ656" s="12"/>
      <c r="BR656" s="12"/>
      <c r="BS656" s="12"/>
      <c r="BT656" s="12"/>
      <c r="BU656" s="12"/>
      <c r="BV656" s="12"/>
      <c r="BW656" s="12"/>
      <c r="BX656" s="12"/>
      <c r="BY656" s="12"/>
      <c r="BZ656" s="12"/>
      <c r="CA656" s="12"/>
      <c r="CB656" s="12"/>
      <c r="CC656" s="12"/>
    </row>
    <row r="657" spans="1:81" ht="15.75" x14ac:dyDescent="0.25">
      <c r="A657" s="20"/>
      <c r="B657" s="29"/>
      <c r="C657" s="29"/>
      <c r="D657" s="29"/>
      <c r="E657" s="29"/>
      <c r="F657" s="26"/>
      <c r="G657" s="13"/>
      <c r="H657" s="20"/>
      <c r="I657" s="22"/>
      <c r="J657" s="22"/>
      <c r="K657" s="22"/>
      <c r="L657" s="22"/>
      <c r="M657" s="24"/>
      <c r="N657" s="22"/>
      <c r="O657" s="20"/>
      <c r="P657" s="12"/>
      <c r="Q657" s="12"/>
      <c r="R657" s="12"/>
      <c r="S657" s="12"/>
      <c r="T657" s="12"/>
      <c r="U657" s="12"/>
      <c r="V657" s="12"/>
      <c r="W657" s="12"/>
      <c r="X657" s="12"/>
      <c r="Y657" s="12"/>
      <c r="Z657" s="12"/>
      <c r="AA657" s="12"/>
      <c r="AB657" s="12"/>
      <c r="AC657" s="12"/>
      <c r="AD657" s="12"/>
      <c r="AE657" s="12"/>
      <c r="AF657" s="12"/>
      <c r="AG657" s="12"/>
      <c r="AH657" s="12"/>
      <c r="AI657" s="12"/>
      <c r="AJ657" s="12"/>
      <c r="AK657" s="12"/>
      <c r="AL657" s="12"/>
      <c r="AM657" s="12"/>
      <c r="AN657" s="12"/>
      <c r="AO657" s="12"/>
      <c r="AP657" s="12"/>
      <c r="AQ657" s="12"/>
      <c r="AR657" s="12"/>
      <c r="AS657" s="12"/>
      <c r="AT657" s="12"/>
      <c r="AU657" s="12"/>
      <c r="AV657" s="12"/>
      <c r="AW657" s="12"/>
      <c r="AX657" s="12"/>
      <c r="AY657" s="12"/>
      <c r="AZ657" s="12"/>
      <c r="BA657" s="12"/>
      <c r="BB657" s="12"/>
      <c r="BC657" s="12"/>
      <c r="BD657" s="12"/>
      <c r="BE657" s="12"/>
      <c r="BF657" s="12"/>
      <c r="BG657" s="12"/>
      <c r="BH657" s="12"/>
      <c r="BI657" s="12"/>
      <c r="BJ657" s="12"/>
      <c r="BK657" s="12"/>
      <c r="BL657" s="12"/>
      <c r="BM657" s="12"/>
      <c r="BN657" s="12"/>
      <c r="BO657" s="12"/>
      <c r="BP657" s="12"/>
      <c r="BQ657" s="12"/>
      <c r="BR657" s="12"/>
      <c r="BS657" s="12"/>
      <c r="BT657" s="12"/>
      <c r="BU657" s="12"/>
      <c r="BV657" s="12"/>
      <c r="BW657" s="12"/>
      <c r="BX657" s="12"/>
      <c r="BY657" s="12"/>
      <c r="BZ657" s="12"/>
      <c r="CA657" s="12"/>
      <c r="CB657" s="12"/>
      <c r="CC657" s="12"/>
    </row>
    <row r="658" spans="1:81" ht="15.75" x14ac:dyDescent="0.25">
      <c r="A658" s="20"/>
      <c r="B658" s="29"/>
      <c r="C658" s="29"/>
      <c r="D658" s="29"/>
      <c r="E658" s="29"/>
      <c r="F658" s="26"/>
      <c r="G658" s="13"/>
      <c r="H658" s="20"/>
      <c r="I658" s="22"/>
      <c r="J658" s="22"/>
      <c r="K658" s="22"/>
      <c r="L658" s="22"/>
      <c r="M658" s="24"/>
      <c r="N658" s="22"/>
      <c r="O658" s="20"/>
      <c r="P658" s="12"/>
      <c r="Q658" s="12"/>
      <c r="R658" s="12"/>
      <c r="S658" s="12"/>
      <c r="T658" s="12"/>
      <c r="U658" s="12"/>
      <c r="V658" s="12"/>
      <c r="W658" s="12"/>
      <c r="X658" s="12"/>
      <c r="Y658" s="12"/>
      <c r="Z658" s="12"/>
      <c r="AA658" s="12"/>
      <c r="AB658" s="12"/>
      <c r="AC658" s="12"/>
      <c r="AD658" s="12"/>
      <c r="AE658" s="12"/>
      <c r="AF658" s="12"/>
      <c r="AG658" s="12"/>
      <c r="AH658" s="12"/>
      <c r="AI658" s="12"/>
      <c r="AJ658" s="12"/>
      <c r="AK658" s="12"/>
      <c r="AL658" s="12"/>
      <c r="AM658" s="12"/>
      <c r="AN658" s="12"/>
      <c r="AO658" s="12"/>
      <c r="AP658" s="12"/>
      <c r="AQ658" s="12"/>
      <c r="AR658" s="12"/>
      <c r="AS658" s="12"/>
      <c r="AT658" s="12"/>
      <c r="AU658" s="12"/>
      <c r="AV658" s="12"/>
      <c r="AW658" s="12"/>
      <c r="AX658" s="12"/>
      <c r="AY658" s="12"/>
      <c r="AZ658" s="12"/>
      <c r="BA658" s="12"/>
      <c r="BB658" s="12"/>
      <c r="BC658" s="12"/>
      <c r="BD658" s="12"/>
      <c r="BE658" s="12"/>
      <c r="BF658" s="12"/>
      <c r="BG658" s="12"/>
      <c r="BH658" s="12"/>
      <c r="BI658" s="12"/>
      <c r="BJ658" s="12"/>
      <c r="BK658" s="12"/>
      <c r="BL658" s="12"/>
      <c r="BM658" s="12"/>
      <c r="BN658" s="12"/>
      <c r="BO658" s="12"/>
      <c r="BP658" s="12"/>
      <c r="BQ658" s="12"/>
      <c r="BR658" s="12"/>
      <c r="BS658" s="12"/>
      <c r="BT658" s="12"/>
      <c r="BU658" s="12"/>
      <c r="BV658" s="12"/>
      <c r="BW658" s="12"/>
      <c r="BX658" s="12"/>
      <c r="BY658" s="12"/>
      <c r="BZ658" s="12"/>
      <c r="CA658" s="12"/>
      <c r="CB658" s="12"/>
      <c r="CC658" s="12"/>
    </row>
    <row r="659" spans="1:81" ht="15.75" x14ac:dyDescent="0.25">
      <c r="A659" s="20"/>
      <c r="B659" s="29"/>
      <c r="C659" s="29"/>
      <c r="D659" s="29"/>
      <c r="E659" s="29"/>
      <c r="F659" s="26"/>
      <c r="G659" s="13"/>
      <c r="H659" s="20"/>
      <c r="I659" s="22"/>
      <c r="J659" s="22"/>
      <c r="K659" s="22"/>
      <c r="L659" s="22"/>
      <c r="M659" s="24"/>
      <c r="N659" s="22"/>
      <c r="O659" s="20"/>
      <c r="P659" s="12"/>
      <c r="Q659" s="12"/>
      <c r="R659" s="12"/>
      <c r="S659" s="12"/>
      <c r="T659" s="12"/>
      <c r="U659" s="12"/>
      <c r="V659" s="12"/>
      <c r="W659" s="12"/>
      <c r="X659" s="12"/>
      <c r="Y659" s="12"/>
      <c r="Z659" s="12"/>
      <c r="AA659" s="12"/>
      <c r="AB659" s="12"/>
      <c r="AC659" s="12"/>
      <c r="AD659" s="12"/>
      <c r="AE659" s="12"/>
      <c r="AF659" s="12"/>
      <c r="AG659" s="12"/>
      <c r="AH659" s="12"/>
      <c r="AI659" s="12"/>
      <c r="AJ659" s="12"/>
      <c r="AK659" s="12"/>
      <c r="AL659" s="12"/>
      <c r="AM659" s="12"/>
      <c r="AN659" s="12"/>
      <c r="AO659" s="12"/>
      <c r="AP659" s="12"/>
      <c r="AQ659" s="12"/>
      <c r="AR659" s="12"/>
      <c r="AS659" s="12"/>
      <c r="AT659" s="12"/>
      <c r="AU659" s="12"/>
      <c r="AV659" s="12"/>
      <c r="AW659" s="12"/>
      <c r="AX659" s="12"/>
      <c r="AY659" s="12"/>
      <c r="AZ659" s="12"/>
      <c r="BA659" s="12"/>
      <c r="BB659" s="12"/>
      <c r="BC659" s="12"/>
      <c r="BD659" s="12"/>
      <c r="BE659" s="12"/>
      <c r="BF659" s="12"/>
      <c r="BG659" s="12"/>
      <c r="BH659" s="12"/>
      <c r="BI659" s="12"/>
      <c r="BJ659" s="12"/>
      <c r="BK659" s="12"/>
      <c r="BL659" s="12"/>
      <c r="BM659" s="12"/>
      <c r="BN659" s="12"/>
      <c r="BO659" s="12"/>
      <c r="BP659" s="12"/>
      <c r="BQ659" s="12"/>
      <c r="BR659" s="12"/>
      <c r="BS659" s="12"/>
      <c r="BT659" s="12"/>
      <c r="BU659" s="12"/>
      <c r="BV659" s="12"/>
      <c r="BW659" s="12"/>
      <c r="BX659" s="12"/>
      <c r="BY659" s="12"/>
      <c r="BZ659" s="12"/>
      <c r="CA659" s="12"/>
      <c r="CB659" s="12"/>
      <c r="CC659" s="12"/>
    </row>
    <row r="660" spans="1:81" ht="15.75" x14ac:dyDescent="0.25">
      <c r="A660" s="20"/>
      <c r="B660" s="29"/>
      <c r="C660" s="29"/>
      <c r="D660" s="29"/>
      <c r="E660" s="29"/>
      <c r="F660" s="26"/>
      <c r="G660" s="13"/>
      <c r="H660" s="20"/>
      <c r="I660" s="22"/>
      <c r="J660" s="22"/>
      <c r="K660" s="22"/>
      <c r="L660" s="22"/>
      <c r="M660" s="24"/>
      <c r="N660" s="22"/>
      <c r="O660" s="20"/>
      <c r="P660" s="12"/>
      <c r="Q660" s="12"/>
      <c r="R660" s="12"/>
      <c r="S660" s="12"/>
      <c r="T660" s="12"/>
      <c r="U660" s="12"/>
      <c r="V660" s="12"/>
      <c r="W660" s="12"/>
      <c r="X660" s="12"/>
      <c r="Y660" s="12"/>
      <c r="Z660" s="12"/>
      <c r="AA660" s="12"/>
      <c r="AB660" s="12"/>
      <c r="AC660" s="12"/>
      <c r="AD660" s="12"/>
      <c r="AE660" s="12"/>
      <c r="AF660" s="12"/>
      <c r="AG660" s="12"/>
      <c r="AH660" s="12"/>
      <c r="AI660" s="12"/>
      <c r="AJ660" s="12"/>
      <c r="AK660" s="12"/>
      <c r="AL660" s="12"/>
      <c r="AM660" s="12"/>
      <c r="AN660" s="12"/>
      <c r="AO660" s="12"/>
      <c r="AP660" s="12"/>
      <c r="AQ660" s="12"/>
      <c r="AR660" s="12"/>
      <c r="AS660" s="12"/>
      <c r="AT660" s="12"/>
      <c r="AU660" s="12"/>
      <c r="AV660" s="12"/>
      <c r="AW660" s="12"/>
      <c r="AX660" s="12"/>
      <c r="AY660" s="12"/>
      <c r="AZ660" s="12"/>
      <c r="BA660" s="12"/>
      <c r="BB660" s="12"/>
      <c r="BC660" s="12"/>
      <c r="BD660" s="12"/>
      <c r="BE660" s="12"/>
      <c r="BF660" s="12"/>
      <c r="BG660" s="12"/>
      <c r="BH660" s="12"/>
      <c r="BI660" s="12"/>
      <c r="BJ660" s="12"/>
      <c r="BK660" s="12"/>
      <c r="BL660" s="12"/>
      <c r="BM660" s="12"/>
      <c r="BN660" s="12"/>
      <c r="BO660" s="12"/>
      <c r="BP660" s="12"/>
      <c r="BQ660" s="12"/>
      <c r="BR660" s="12"/>
      <c r="BS660" s="12"/>
      <c r="BT660" s="12"/>
      <c r="BU660" s="12"/>
      <c r="BV660" s="12"/>
      <c r="BW660" s="12"/>
      <c r="BX660" s="12"/>
      <c r="BY660" s="12"/>
      <c r="BZ660" s="12"/>
      <c r="CA660" s="12"/>
      <c r="CB660" s="12"/>
      <c r="CC660" s="12"/>
    </row>
    <row r="661" spans="1:81" ht="15.75" x14ac:dyDescent="0.25">
      <c r="A661" s="20"/>
      <c r="B661" s="29"/>
      <c r="C661" s="29"/>
      <c r="D661" s="29"/>
      <c r="E661" s="29"/>
      <c r="F661" s="26"/>
      <c r="G661" s="13"/>
      <c r="H661" s="20"/>
      <c r="I661" s="22"/>
      <c r="J661" s="22"/>
      <c r="K661" s="22"/>
      <c r="L661" s="22"/>
      <c r="M661" s="24"/>
      <c r="N661" s="22"/>
      <c r="O661" s="20"/>
      <c r="P661" s="12"/>
      <c r="Q661" s="12"/>
      <c r="R661" s="12"/>
      <c r="S661" s="12"/>
      <c r="T661" s="12"/>
      <c r="U661" s="12"/>
      <c r="V661" s="12"/>
      <c r="W661" s="12"/>
      <c r="X661" s="12"/>
      <c r="Y661" s="12"/>
      <c r="Z661" s="12"/>
      <c r="AA661" s="12"/>
      <c r="AB661" s="12"/>
      <c r="AC661" s="12"/>
      <c r="AD661" s="12"/>
      <c r="AE661" s="12"/>
      <c r="AF661" s="12"/>
      <c r="AG661" s="12"/>
      <c r="AH661" s="12"/>
      <c r="AI661" s="12"/>
      <c r="AJ661" s="12"/>
      <c r="AK661" s="12"/>
      <c r="AL661" s="12"/>
      <c r="AM661" s="12"/>
      <c r="AN661" s="12"/>
      <c r="AO661" s="12"/>
      <c r="AP661" s="12"/>
      <c r="AQ661" s="12"/>
      <c r="AR661" s="12"/>
      <c r="AS661" s="12"/>
      <c r="AT661" s="12"/>
      <c r="AU661" s="12"/>
      <c r="AV661" s="12"/>
      <c r="AW661" s="12"/>
      <c r="AX661" s="12"/>
      <c r="AY661" s="12"/>
      <c r="AZ661" s="12"/>
      <c r="BA661" s="12"/>
      <c r="BB661" s="12"/>
      <c r="BC661" s="12"/>
      <c r="BD661" s="12"/>
      <c r="BE661" s="12"/>
      <c r="BF661" s="12"/>
      <c r="BG661" s="12"/>
      <c r="BH661" s="12"/>
      <c r="BI661" s="12"/>
      <c r="BJ661" s="12"/>
      <c r="BK661" s="12"/>
      <c r="BL661" s="12"/>
      <c r="BM661" s="12"/>
      <c r="BN661" s="12"/>
      <c r="BO661" s="12"/>
      <c r="BP661" s="12"/>
      <c r="BQ661" s="12"/>
      <c r="BR661" s="12"/>
      <c r="BS661" s="12"/>
      <c r="BT661" s="12"/>
      <c r="BU661" s="12"/>
      <c r="BV661" s="12"/>
      <c r="BW661" s="12"/>
      <c r="BX661" s="12"/>
      <c r="BY661" s="12"/>
      <c r="BZ661" s="12"/>
      <c r="CA661" s="12"/>
      <c r="CB661" s="12"/>
      <c r="CC661" s="12"/>
    </row>
    <row r="662" spans="1:81" ht="15.75" x14ac:dyDescent="0.25">
      <c r="A662" s="20"/>
      <c r="B662" s="29"/>
      <c r="C662" s="29"/>
      <c r="D662" s="29"/>
      <c r="E662" s="29"/>
      <c r="F662" s="26"/>
      <c r="G662" s="13"/>
      <c r="H662" s="20"/>
      <c r="I662" s="22"/>
      <c r="J662" s="22"/>
      <c r="K662" s="22"/>
      <c r="L662" s="22"/>
      <c r="M662" s="24"/>
      <c r="N662" s="22"/>
      <c r="O662" s="20"/>
      <c r="P662" s="12"/>
      <c r="Q662" s="12"/>
      <c r="R662" s="12"/>
      <c r="S662" s="12"/>
      <c r="T662" s="12"/>
      <c r="U662" s="12"/>
      <c r="V662" s="12"/>
      <c r="W662" s="12"/>
      <c r="X662" s="12"/>
      <c r="Y662" s="12"/>
      <c r="Z662" s="12"/>
      <c r="AA662" s="12"/>
      <c r="AB662" s="12"/>
      <c r="AC662" s="12"/>
      <c r="AD662" s="12"/>
      <c r="AE662" s="12"/>
      <c r="AF662" s="12"/>
      <c r="AG662" s="12"/>
      <c r="AH662" s="12"/>
      <c r="AI662" s="12"/>
      <c r="AJ662" s="12"/>
      <c r="AK662" s="12"/>
      <c r="AL662" s="12"/>
      <c r="AM662" s="12"/>
      <c r="AN662" s="12"/>
      <c r="AO662" s="12"/>
      <c r="AP662" s="12"/>
      <c r="AQ662" s="12"/>
      <c r="AR662" s="12"/>
      <c r="AS662" s="12"/>
      <c r="AT662" s="12"/>
      <c r="AU662" s="12"/>
      <c r="AV662" s="12"/>
      <c r="AW662" s="12"/>
      <c r="AX662" s="12"/>
      <c r="AY662" s="12"/>
      <c r="AZ662" s="12"/>
      <c r="BA662" s="12"/>
      <c r="BB662" s="12"/>
      <c r="BC662" s="12"/>
      <c r="BD662" s="12"/>
      <c r="BE662" s="12"/>
      <c r="BF662" s="12"/>
      <c r="BG662" s="12"/>
      <c r="BH662" s="12"/>
      <c r="BI662" s="12"/>
      <c r="BJ662" s="12"/>
      <c r="BK662" s="12"/>
      <c r="BL662" s="12"/>
      <c r="BM662" s="12"/>
      <c r="BN662" s="12"/>
      <c r="BO662" s="12"/>
      <c r="BP662" s="12"/>
      <c r="BQ662" s="12"/>
      <c r="BR662" s="12"/>
      <c r="BS662" s="12"/>
      <c r="BT662" s="12"/>
      <c r="BU662" s="12"/>
      <c r="BV662" s="12"/>
      <c r="BW662" s="12"/>
      <c r="BX662" s="12"/>
      <c r="BY662" s="12"/>
      <c r="BZ662" s="12"/>
      <c r="CA662" s="12"/>
      <c r="CB662" s="12"/>
      <c r="CC662" s="12"/>
    </row>
    <row r="663" spans="1:81" ht="15.75" x14ac:dyDescent="0.25">
      <c r="A663" s="20"/>
      <c r="B663" s="29"/>
      <c r="C663" s="29"/>
      <c r="D663" s="29"/>
      <c r="E663" s="29"/>
      <c r="F663" s="26"/>
      <c r="G663" s="13"/>
      <c r="H663" s="20"/>
      <c r="I663" s="22"/>
      <c r="J663" s="22"/>
      <c r="K663" s="22"/>
      <c r="L663" s="22"/>
      <c r="M663" s="24"/>
      <c r="N663" s="22"/>
      <c r="O663" s="20"/>
      <c r="P663" s="12"/>
      <c r="Q663" s="12"/>
      <c r="R663" s="12"/>
      <c r="S663" s="12"/>
      <c r="T663" s="12"/>
      <c r="U663" s="12"/>
      <c r="V663" s="12"/>
      <c r="W663" s="12"/>
      <c r="X663" s="12"/>
      <c r="Y663" s="12"/>
      <c r="Z663" s="12"/>
      <c r="AA663" s="12"/>
      <c r="AB663" s="12"/>
      <c r="AC663" s="12"/>
      <c r="AD663" s="12"/>
      <c r="AE663" s="12"/>
      <c r="AF663" s="12"/>
      <c r="AG663" s="12"/>
      <c r="AH663" s="12"/>
      <c r="AI663" s="12"/>
      <c r="AJ663" s="12"/>
      <c r="AK663" s="12"/>
      <c r="AL663" s="12"/>
      <c r="AM663" s="12"/>
      <c r="AN663" s="12"/>
      <c r="AO663" s="12"/>
      <c r="AP663" s="12"/>
      <c r="AQ663" s="12"/>
      <c r="AR663" s="12"/>
      <c r="AS663" s="12"/>
      <c r="AT663" s="12"/>
      <c r="AU663" s="12"/>
      <c r="AV663" s="12"/>
      <c r="AW663" s="12"/>
      <c r="AX663" s="12"/>
      <c r="AY663" s="12"/>
      <c r="AZ663" s="12"/>
      <c r="BA663" s="12"/>
      <c r="BB663" s="12"/>
      <c r="BC663" s="12"/>
      <c r="BD663" s="12"/>
      <c r="BE663" s="12"/>
      <c r="BF663" s="12"/>
      <c r="BG663" s="12"/>
      <c r="BH663" s="12"/>
      <c r="BI663" s="12"/>
      <c r="BJ663" s="12"/>
      <c r="BK663" s="12"/>
      <c r="BL663" s="12"/>
      <c r="BM663" s="12"/>
      <c r="BN663" s="12"/>
      <c r="BO663" s="12"/>
      <c r="BP663" s="12"/>
      <c r="BQ663" s="12"/>
      <c r="BR663" s="12"/>
      <c r="BS663" s="12"/>
      <c r="BT663" s="12"/>
      <c r="BU663" s="12"/>
      <c r="BV663" s="12"/>
      <c r="BW663" s="12"/>
      <c r="BX663" s="12"/>
      <c r="BY663" s="12"/>
      <c r="BZ663" s="12"/>
      <c r="CA663" s="12"/>
      <c r="CB663" s="12"/>
      <c r="CC663" s="12"/>
    </row>
    <row r="664" spans="1:81" ht="15.75" x14ac:dyDescent="0.25">
      <c r="A664" s="20"/>
      <c r="B664" s="29"/>
      <c r="C664" s="29"/>
      <c r="D664" s="29"/>
      <c r="E664" s="29"/>
      <c r="F664" s="26"/>
      <c r="G664" s="13"/>
      <c r="H664" s="20"/>
      <c r="I664" s="22"/>
      <c r="J664" s="22"/>
      <c r="K664" s="22"/>
      <c r="L664" s="22"/>
      <c r="M664" s="24"/>
      <c r="N664" s="22"/>
      <c r="O664" s="20"/>
      <c r="P664" s="12"/>
      <c r="Q664" s="12"/>
      <c r="R664" s="12"/>
      <c r="S664" s="12"/>
      <c r="T664" s="12"/>
      <c r="U664" s="12"/>
      <c r="V664" s="12"/>
      <c r="W664" s="12"/>
      <c r="X664" s="12"/>
      <c r="Y664" s="12"/>
      <c r="Z664" s="12"/>
      <c r="AA664" s="12"/>
      <c r="AB664" s="12"/>
      <c r="AC664" s="12"/>
      <c r="AD664" s="12"/>
      <c r="AE664" s="12"/>
      <c r="AF664" s="12"/>
      <c r="AG664" s="12"/>
      <c r="AH664" s="12"/>
      <c r="AI664" s="12"/>
      <c r="AJ664" s="12"/>
      <c r="AK664" s="12"/>
      <c r="AL664" s="12"/>
      <c r="AM664" s="12"/>
      <c r="AN664" s="12"/>
      <c r="AO664" s="12"/>
      <c r="AP664" s="12"/>
      <c r="AQ664" s="12"/>
      <c r="AR664" s="12"/>
      <c r="AS664" s="12"/>
      <c r="AT664" s="12"/>
      <c r="AU664" s="12"/>
      <c r="AV664" s="12"/>
      <c r="AW664" s="12"/>
      <c r="AX664" s="12"/>
      <c r="AY664" s="12"/>
      <c r="AZ664" s="12"/>
      <c r="BA664" s="12"/>
      <c r="BB664" s="12"/>
      <c r="BC664" s="12"/>
      <c r="BD664" s="12"/>
      <c r="BE664" s="12"/>
      <c r="BF664" s="12"/>
      <c r="BG664" s="12"/>
      <c r="BH664" s="12"/>
      <c r="BI664" s="12"/>
      <c r="BJ664" s="12"/>
      <c r="BK664" s="12"/>
      <c r="BL664" s="12"/>
      <c r="BM664" s="12"/>
      <c r="BN664" s="12"/>
      <c r="BO664" s="12"/>
      <c r="BP664" s="12"/>
      <c r="BQ664" s="12"/>
      <c r="BR664" s="12"/>
      <c r="BS664" s="12"/>
      <c r="BT664" s="12"/>
      <c r="BU664" s="12"/>
      <c r="BV664" s="12"/>
      <c r="BW664" s="12"/>
      <c r="BX664" s="12"/>
      <c r="BY664" s="12"/>
      <c r="BZ664" s="12"/>
      <c r="CA664" s="12"/>
      <c r="CB664" s="12"/>
      <c r="CC664" s="12"/>
    </row>
    <row r="665" spans="1:81" ht="15.75" x14ac:dyDescent="0.25">
      <c r="A665" s="20"/>
      <c r="B665" s="29"/>
      <c r="C665" s="29"/>
      <c r="D665" s="29"/>
      <c r="E665" s="29"/>
      <c r="F665" s="26"/>
      <c r="G665" s="13"/>
      <c r="H665" s="20"/>
      <c r="I665" s="22"/>
      <c r="J665" s="22"/>
      <c r="K665" s="22"/>
      <c r="L665" s="22"/>
      <c r="M665" s="24"/>
      <c r="N665" s="22"/>
      <c r="O665" s="20"/>
      <c r="P665" s="12"/>
      <c r="Q665" s="12"/>
      <c r="R665" s="12"/>
      <c r="S665" s="12"/>
      <c r="T665" s="12"/>
      <c r="U665" s="12"/>
      <c r="V665" s="12"/>
      <c r="W665" s="12"/>
      <c r="X665" s="12"/>
      <c r="Y665" s="12"/>
      <c r="Z665" s="12"/>
      <c r="AA665" s="12"/>
      <c r="AB665" s="12"/>
      <c r="AC665" s="12"/>
      <c r="AD665" s="12"/>
      <c r="AE665" s="12"/>
      <c r="AF665" s="12"/>
      <c r="AG665" s="12"/>
      <c r="AH665" s="12"/>
      <c r="AI665" s="12"/>
      <c r="AJ665" s="12"/>
      <c r="AK665" s="12"/>
      <c r="AL665" s="12"/>
      <c r="AM665" s="12"/>
      <c r="AN665" s="12"/>
      <c r="AO665" s="12"/>
      <c r="AP665" s="12"/>
      <c r="AQ665" s="12"/>
      <c r="AR665" s="12"/>
      <c r="AS665" s="12"/>
      <c r="AT665" s="12"/>
      <c r="AU665" s="12"/>
      <c r="AV665" s="12"/>
      <c r="AW665" s="12"/>
      <c r="AX665" s="12"/>
      <c r="AY665" s="12"/>
      <c r="AZ665" s="12"/>
      <c r="BA665" s="12"/>
      <c r="BB665" s="12"/>
      <c r="BC665" s="12"/>
      <c r="BD665" s="12"/>
      <c r="BE665" s="12"/>
      <c r="BF665" s="12"/>
      <c r="BG665" s="12"/>
      <c r="BH665" s="12"/>
      <c r="BI665" s="12"/>
      <c r="BJ665" s="12"/>
      <c r="BK665" s="12"/>
      <c r="BL665" s="12"/>
      <c r="BM665" s="12"/>
      <c r="BN665" s="12"/>
      <c r="BO665" s="12"/>
      <c r="BP665" s="12"/>
      <c r="BQ665" s="12"/>
      <c r="BR665" s="12"/>
      <c r="BS665" s="12"/>
      <c r="BT665" s="12"/>
      <c r="BU665" s="12"/>
      <c r="BV665" s="12"/>
      <c r="BW665" s="12"/>
      <c r="BX665" s="12"/>
      <c r="BY665" s="12"/>
      <c r="BZ665" s="12"/>
      <c r="CA665" s="12"/>
      <c r="CB665" s="12"/>
      <c r="CC665" s="12"/>
    </row>
    <row r="666" spans="1:81" ht="15.75" x14ac:dyDescent="0.25">
      <c r="A666" s="20"/>
      <c r="B666" s="29"/>
      <c r="C666" s="29"/>
      <c r="D666" s="29"/>
      <c r="E666" s="29"/>
      <c r="F666" s="26"/>
      <c r="G666" s="13"/>
      <c r="H666" s="20"/>
      <c r="I666" s="22"/>
      <c r="J666" s="22"/>
      <c r="K666" s="22"/>
      <c r="L666" s="22"/>
      <c r="M666" s="24"/>
      <c r="N666" s="22"/>
      <c r="O666" s="20"/>
      <c r="P666" s="12"/>
      <c r="Q666" s="12"/>
      <c r="R666" s="12"/>
      <c r="S666" s="12"/>
      <c r="T666" s="12"/>
      <c r="U666" s="12"/>
      <c r="V666" s="12"/>
      <c r="W666" s="12"/>
      <c r="X666" s="12"/>
      <c r="Y666" s="12"/>
      <c r="Z666" s="12"/>
      <c r="AA666" s="12"/>
      <c r="AB666" s="12"/>
      <c r="AC666" s="12"/>
      <c r="AD666" s="12"/>
      <c r="AE666" s="12"/>
      <c r="AF666" s="12"/>
      <c r="AG666" s="12"/>
      <c r="AH666" s="12"/>
      <c r="AI666" s="12"/>
      <c r="AJ666" s="12"/>
      <c r="AK666" s="12"/>
      <c r="AL666" s="12"/>
      <c r="AM666" s="12"/>
      <c r="AN666" s="12"/>
      <c r="AO666" s="12"/>
      <c r="AP666" s="12"/>
      <c r="AQ666" s="12"/>
      <c r="AR666" s="12"/>
      <c r="AS666" s="12"/>
      <c r="AT666" s="12"/>
      <c r="AU666" s="12"/>
      <c r="AV666" s="12"/>
      <c r="AW666" s="12"/>
      <c r="AX666" s="12"/>
      <c r="AY666" s="12"/>
      <c r="AZ666" s="12"/>
      <c r="BA666" s="12"/>
      <c r="BB666" s="12"/>
      <c r="BC666" s="12"/>
      <c r="BD666" s="12"/>
      <c r="BE666" s="12"/>
      <c r="BF666" s="12"/>
      <c r="BG666" s="12"/>
      <c r="BH666" s="12"/>
      <c r="BI666" s="12"/>
      <c r="BJ666" s="12"/>
      <c r="BK666" s="12"/>
      <c r="BL666" s="12"/>
      <c r="BM666" s="12"/>
      <c r="BN666" s="12"/>
      <c r="BO666" s="12"/>
      <c r="BP666" s="12"/>
      <c r="BQ666" s="12"/>
      <c r="BR666" s="12"/>
      <c r="BS666" s="12"/>
      <c r="BT666" s="12"/>
      <c r="BU666" s="12"/>
      <c r="BV666" s="12"/>
      <c r="BW666" s="12"/>
      <c r="BX666" s="12"/>
      <c r="BY666" s="12"/>
      <c r="BZ666" s="12"/>
      <c r="CA666" s="12"/>
      <c r="CB666" s="12"/>
      <c r="CC666" s="12"/>
    </row>
    <row r="667" spans="1:81" ht="15.75" x14ac:dyDescent="0.25">
      <c r="A667" s="20"/>
      <c r="B667" s="29"/>
      <c r="C667" s="29"/>
      <c r="D667" s="29"/>
      <c r="E667" s="29"/>
      <c r="F667" s="26"/>
      <c r="G667" s="13"/>
      <c r="H667" s="20"/>
      <c r="I667" s="22"/>
      <c r="J667" s="22"/>
      <c r="K667" s="22"/>
      <c r="L667" s="22"/>
      <c r="M667" s="24"/>
      <c r="N667" s="22"/>
      <c r="O667" s="20"/>
      <c r="P667" s="12"/>
      <c r="Q667" s="12"/>
      <c r="R667" s="12"/>
      <c r="S667" s="12"/>
      <c r="T667" s="12"/>
      <c r="U667" s="12"/>
      <c r="V667" s="12"/>
      <c r="W667" s="12"/>
      <c r="X667" s="12"/>
      <c r="Y667" s="12"/>
      <c r="Z667" s="12"/>
      <c r="AA667" s="12"/>
      <c r="AB667" s="12"/>
      <c r="AC667" s="12"/>
      <c r="AD667" s="12"/>
      <c r="AE667" s="12"/>
      <c r="AF667" s="12"/>
      <c r="AG667" s="12"/>
      <c r="AH667" s="12"/>
      <c r="AI667" s="12"/>
      <c r="AJ667" s="12"/>
      <c r="AK667" s="12"/>
      <c r="AL667" s="12"/>
      <c r="AM667" s="12"/>
      <c r="AN667" s="12"/>
      <c r="AO667" s="12"/>
      <c r="AP667" s="12"/>
      <c r="AQ667" s="12"/>
      <c r="AR667" s="12"/>
      <c r="AS667" s="12"/>
      <c r="AT667" s="12"/>
      <c r="AU667" s="12"/>
      <c r="AV667" s="12"/>
      <c r="AW667" s="12"/>
      <c r="AX667" s="12"/>
      <c r="AY667" s="12"/>
      <c r="AZ667" s="12"/>
      <c r="BA667" s="12"/>
      <c r="BB667" s="12"/>
      <c r="BC667" s="12"/>
      <c r="BD667" s="12"/>
      <c r="BE667" s="12"/>
      <c r="BF667" s="12"/>
      <c r="BG667" s="12"/>
      <c r="BH667" s="12"/>
      <c r="BI667" s="12"/>
      <c r="BJ667" s="12"/>
      <c r="BK667" s="12"/>
      <c r="BL667" s="12"/>
      <c r="BM667" s="12"/>
      <c r="BN667" s="12"/>
      <c r="BO667" s="12"/>
      <c r="BP667" s="12"/>
      <c r="BQ667" s="12"/>
      <c r="BR667" s="12"/>
      <c r="BS667" s="12"/>
      <c r="BT667" s="12"/>
      <c r="BU667" s="12"/>
      <c r="BV667" s="12"/>
      <c r="BW667" s="12"/>
      <c r="BX667" s="12"/>
      <c r="BY667" s="12"/>
      <c r="BZ667" s="12"/>
      <c r="CA667" s="12"/>
      <c r="CB667" s="12"/>
      <c r="CC667" s="12"/>
    </row>
    <row r="668" spans="1:81" ht="15.75" x14ac:dyDescent="0.25">
      <c r="A668" s="20"/>
      <c r="B668" s="29"/>
      <c r="C668" s="29"/>
      <c r="D668" s="29"/>
      <c r="E668" s="29"/>
      <c r="F668" s="26"/>
      <c r="G668" s="13"/>
      <c r="H668" s="20"/>
      <c r="I668" s="22"/>
      <c r="J668" s="22"/>
      <c r="K668" s="22"/>
      <c r="L668" s="22"/>
      <c r="M668" s="24"/>
      <c r="N668" s="22"/>
      <c r="O668" s="20"/>
      <c r="P668" s="12"/>
      <c r="Q668" s="12"/>
      <c r="R668" s="12"/>
      <c r="S668" s="12"/>
      <c r="T668" s="12"/>
      <c r="U668" s="12"/>
      <c r="V668" s="12"/>
      <c r="W668" s="12"/>
      <c r="X668" s="12"/>
      <c r="Y668" s="12"/>
      <c r="Z668" s="12"/>
      <c r="AA668" s="12"/>
      <c r="AB668" s="12"/>
      <c r="AC668" s="12"/>
      <c r="AD668" s="12"/>
      <c r="AE668" s="12"/>
      <c r="AF668" s="12"/>
      <c r="AG668" s="12"/>
      <c r="AH668" s="12"/>
      <c r="AI668" s="12"/>
      <c r="AJ668" s="12"/>
      <c r="AK668" s="12"/>
      <c r="AL668" s="12"/>
      <c r="AM668" s="12"/>
      <c r="AN668" s="12"/>
      <c r="AO668" s="12"/>
      <c r="AP668" s="12"/>
      <c r="AQ668" s="12"/>
      <c r="AR668" s="12"/>
      <c r="AS668" s="12"/>
      <c r="AT668" s="12"/>
      <c r="AU668" s="12"/>
      <c r="AV668" s="12"/>
      <c r="AW668" s="12"/>
      <c r="AX668" s="12"/>
      <c r="AY668" s="12"/>
      <c r="AZ668" s="12"/>
      <c r="BA668" s="12"/>
      <c r="BB668" s="12"/>
      <c r="BC668" s="12"/>
      <c r="BD668" s="12"/>
      <c r="BE668" s="12"/>
      <c r="BF668" s="12"/>
      <c r="BG668" s="12"/>
      <c r="BH668" s="12"/>
      <c r="BI668" s="12"/>
      <c r="BJ668" s="12"/>
      <c r="BK668" s="12"/>
      <c r="BL668" s="12"/>
      <c r="BM668" s="12"/>
      <c r="BN668" s="12"/>
      <c r="BO668" s="12"/>
      <c r="BP668" s="12"/>
      <c r="BQ668" s="12"/>
      <c r="BR668" s="12"/>
      <c r="BS668" s="12"/>
      <c r="BT668" s="12"/>
      <c r="BU668" s="12"/>
      <c r="BV668" s="12"/>
      <c r="BW668" s="12"/>
      <c r="BX668" s="12"/>
      <c r="BY668" s="12"/>
      <c r="BZ668" s="12"/>
      <c r="CA668" s="12"/>
      <c r="CB668" s="12"/>
      <c r="CC668" s="12"/>
    </row>
    <row r="669" spans="1:81" ht="15.75" x14ac:dyDescent="0.25">
      <c r="A669" s="20"/>
      <c r="B669" s="29"/>
      <c r="C669" s="29"/>
      <c r="D669" s="29"/>
      <c r="E669" s="29"/>
      <c r="F669" s="26"/>
      <c r="G669" s="13"/>
      <c r="H669" s="20"/>
      <c r="I669" s="22"/>
      <c r="J669" s="22"/>
      <c r="K669" s="22"/>
      <c r="L669" s="22"/>
      <c r="M669" s="24"/>
      <c r="N669" s="22"/>
      <c r="O669" s="20"/>
      <c r="P669" s="12"/>
      <c r="Q669" s="12"/>
      <c r="R669" s="12"/>
      <c r="S669" s="12"/>
      <c r="T669" s="12"/>
      <c r="U669" s="12"/>
      <c r="V669" s="12"/>
      <c r="W669" s="12"/>
      <c r="X669" s="12"/>
      <c r="Y669" s="12"/>
      <c r="Z669" s="12"/>
      <c r="AA669" s="12"/>
      <c r="AB669" s="12"/>
      <c r="AC669" s="12"/>
      <c r="AD669" s="12"/>
      <c r="AE669" s="12"/>
      <c r="AF669" s="12"/>
      <c r="AG669" s="12"/>
      <c r="AH669" s="12"/>
      <c r="AI669" s="12"/>
      <c r="AJ669" s="12"/>
      <c r="AK669" s="12"/>
      <c r="AL669" s="12"/>
      <c r="AM669" s="12"/>
      <c r="AN669" s="12"/>
      <c r="AO669" s="12"/>
      <c r="AP669" s="12"/>
      <c r="AQ669" s="12"/>
      <c r="AR669" s="12"/>
      <c r="AS669" s="12"/>
      <c r="AT669" s="12"/>
      <c r="AU669" s="12"/>
      <c r="AV669" s="12"/>
      <c r="AW669" s="12"/>
      <c r="AX669" s="12"/>
      <c r="AY669" s="12"/>
      <c r="AZ669" s="12"/>
      <c r="BA669" s="12"/>
      <c r="BB669" s="12"/>
      <c r="BC669" s="12"/>
      <c r="BD669" s="12"/>
      <c r="BE669" s="12"/>
      <c r="BF669" s="12"/>
      <c r="BG669" s="12"/>
      <c r="BH669" s="12"/>
      <c r="BI669" s="12"/>
      <c r="BJ669" s="12"/>
      <c r="BK669" s="12"/>
      <c r="BL669" s="12"/>
      <c r="BM669" s="12"/>
      <c r="BN669" s="12"/>
      <c r="BO669" s="12"/>
      <c r="BP669" s="12"/>
      <c r="BQ669" s="12"/>
      <c r="BR669" s="12"/>
      <c r="BS669" s="12"/>
      <c r="BT669" s="12"/>
      <c r="BU669" s="12"/>
      <c r="BV669" s="12"/>
      <c r="BW669" s="12"/>
      <c r="BX669" s="12"/>
      <c r="BY669" s="12"/>
      <c r="BZ669" s="12"/>
      <c r="CA669" s="12"/>
      <c r="CB669" s="12"/>
      <c r="CC669" s="12"/>
    </row>
    <row r="670" spans="1:81" ht="15.75" x14ac:dyDescent="0.25">
      <c r="A670" s="20"/>
      <c r="B670" s="29"/>
      <c r="C670" s="29"/>
      <c r="D670" s="29"/>
      <c r="E670" s="29"/>
      <c r="F670" s="26"/>
      <c r="G670" s="13"/>
      <c r="H670" s="20"/>
      <c r="I670" s="22"/>
      <c r="J670" s="22"/>
      <c r="K670" s="22"/>
      <c r="L670" s="22"/>
      <c r="M670" s="24"/>
      <c r="N670" s="22"/>
      <c r="O670" s="20"/>
      <c r="P670" s="12"/>
      <c r="Q670" s="12"/>
      <c r="R670" s="12"/>
      <c r="S670" s="12"/>
      <c r="T670" s="12"/>
      <c r="U670" s="12"/>
      <c r="V670" s="12"/>
      <c r="W670" s="12"/>
      <c r="X670" s="12"/>
      <c r="Y670" s="12"/>
      <c r="Z670" s="12"/>
      <c r="AA670" s="12"/>
      <c r="AB670" s="12"/>
      <c r="AC670" s="12"/>
      <c r="AD670" s="12"/>
      <c r="AE670" s="12"/>
      <c r="AF670" s="12"/>
      <c r="AG670" s="12"/>
      <c r="AH670" s="12"/>
      <c r="AI670" s="12"/>
      <c r="AJ670" s="12"/>
      <c r="AK670" s="12"/>
      <c r="AL670" s="12"/>
      <c r="AM670" s="12"/>
      <c r="AN670" s="12"/>
      <c r="AO670" s="12"/>
      <c r="AP670" s="12"/>
      <c r="AQ670" s="12"/>
      <c r="AR670" s="12"/>
      <c r="AS670" s="12"/>
      <c r="AT670" s="12"/>
      <c r="AU670" s="12"/>
      <c r="AV670" s="12"/>
      <c r="AW670" s="12"/>
      <c r="AX670" s="12"/>
      <c r="AY670" s="12"/>
      <c r="AZ670" s="12"/>
      <c r="BA670" s="12"/>
      <c r="BB670" s="12"/>
      <c r="BC670" s="12"/>
      <c r="BD670" s="12"/>
      <c r="BE670" s="12"/>
      <c r="BF670" s="12"/>
      <c r="BG670" s="12"/>
      <c r="BH670" s="12"/>
      <c r="BI670" s="12"/>
      <c r="BJ670" s="12"/>
      <c r="BK670" s="12"/>
      <c r="BL670" s="12"/>
      <c r="BM670" s="12"/>
      <c r="BN670" s="12"/>
      <c r="BO670" s="12"/>
      <c r="BP670" s="12"/>
      <c r="BQ670" s="12"/>
      <c r="BR670" s="12"/>
      <c r="BS670" s="12"/>
      <c r="BT670" s="12"/>
      <c r="BU670" s="12"/>
      <c r="BV670" s="12"/>
      <c r="BW670" s="12"/>
      <c r="BX670" s="12"/>
      <c r="BY670" s="12"/>
      <c r="BZ670" s="12"/>
      <c r="CA670" s="12"/>
      <c r="CB670" s="12"/>
      <c r="CC670" s="12"/>
    </row>
    <row r="671" spans="1:81" ht="15.75" x14ac:dyDescent="0.25">
      <c r="A671" s="20"/>
      <c r="B671" s="29"/>
      <c r="C671" s="29"/>
      <c r="D671" s="29"/>
      <c r="E671" s="29"/>
      <c r="F671" s="26"/>
      <c r="G671" s="13"/>
      <c r="H671" s="20"/>
      <c r="I671" s="22"/>
      <c r="J671" s="22"/>
      <c r="K671" s="22"/>
      <c r="L671" s="22"/>
      <c r="M671" s="24"/>
      <c r="N671" s="22"/>
      <c r="O671" s="20"/>
      <c r="P671" s="12"/>
      <c r="Q671" s="12"/>
      <c r="R671" s="12"/>
      <c r="S671" s="12"/>
      <c r="T671" s="12"/>
      <c r="U671" s="12"/>
      <c r="V671" s="12"/>
      <c r="W671" s="12"/>
      <c r="X671" s="12"/>
      <c r="Y671" s="12"/>
      <c r="Z671" s="12"/>
      <c r="AA671" s="12"/>
      <c r="AB671" s="12"/>
      <c r="AC671" s="12"/>
      <c r="AD671" s="12"/>
      <c r="AE671" s="12"/>
      <c r="AF671" s="12"/>
      <c r="AG671" s="12"/>
      <c r="AH671" s="12"/>
      <c r="AI671" s="12"/>
      <c r="AJ671" s="12"/>
      <c r="AK671" s="12"/>
      <c r="AL671" s="12"/>
      <c r="AM671" s="12"/>
      <c r="AN671" s="12"/>
      <c r="AO671" s="12"/>
      <c r="AP671" s="12"/>
      <c r="AQ671" s="12"/>
      <c r="AR671" s="12"/>
      <c r="AS671" s="12"/>
      <c r="AT671" s="12"/>
      <c r="AU671" s="12"/>
      <c r="AV671" s="12"/>
      <c r="AW671" s="12"/>
      <c r="AX671" s="12"/>
      <c r="AY671" s="12"/>
      <c r="AZ671" s="12"/>
      <c r="BA671" s="12"/>
      <c r="BB671" s="12"/>
      <c r="BC671" s="12"/>
      <c r="BD671" s="12"/>
      <c r="BE671" s="12"/>
      <c r="BF671" s="12"/>
      <c r="BG671" s="12"/>
      <c r="BH671" s="12"/>
      <c r="BI671" s="12"/>
      <c r="BJ671" s="12"/>
      <c r="BK671" s="12"/>
      <c r="BL671" s="12"/>
      <c r="BM671" s="12"/>
      <c r="BN671" s="12"/>
      <c r="BO671" s="12"/>
      <c r="BP671" s="12"/>
      <c r="BQ671" s="12"/>
      <c r="BR671" s="12"/>
      <c r="BS671" s="12"/>
      <c r="BT671" s="12"/>
      <c r="BU671" s="12"/>
      <c r="BV671" s="12"/>
      <c r="BW671" s="12"/>
      <c r="BX671" s="12"/>
      <c r="BY671" s="12"/>
      <c r="BZ671" s="12"/>
      <c r="CA671" s="12"/>
      <c r="CB671" s="12"/>
      <c r="CC671" s="12"/>
    </row>
    <row r="672" spans="1:81" ht="15.75" x14ac:dyDescent="0.25">
      <c r="A672" s="20"/>
      <c r="B672" s="29"/>
      <c r="C672" s="29"/>
      <c r="D672" s="29"/>
      <c r="E672" s="29"/>
      <c r="F672" s="26"/>
      <c r="G672" s="13"/>
      <c r="H672" s="20"/>
      <c r="I672" s="22"/>
      <c r="J672" s="22"/>
      <c r="K672" s="22"/>
      <c r="L672" s="22"/>
      <c r="M672" s="24"/>
      <c r="N672" s="22"/>
      <c r="O672" s="20"/>
      <c r="P672" s="12"/>
      <c r="Q672" s="12"/>
      <c r="R672" s="12"/>
      <c r="S672" s="12"/>
      <c r="T672" s="12"/>
      <c r="U672" s="12"/>
      <c r="V672" s="12"/>
      <c r="W672" s="12"/>
      <c r="X672" s="12"/>
      <c r="Y672" s="12"/>
      <c r="Z672" s="12"/>
      <c r="AA672" s="12"/>
      <c r="AB672" s="12"/>
      <c r="AC672" s="12"/>
      <c r="AD672" s="12"/>
      <c r="AE672" s="12"/>
      <c r="AF672" s="12"/>
      <c r="AG672" s="12"/>
      <c r="AH672" s="12"/>
      <c r="AI672" s="12"/>
      <c r="AJ672" s="12"/>
      <c r="AK672" s="12"/>
      <c r="AL672" s="12"/>
      <c r="AM672" s="12"/>
      <c r="AN672" s="12"/>
      <c r="AO672" s="12"/>
      <c r="AP672" s="12"/>
      <c r="AQ672" s="12"/>
      <c r="AR672" s="12"/>
      <c r="AS672" s="12"/>
      <c r="AT672" s="12"/>
      <c r="AU672" s="12"/>
      <c r="AV672" s="12"/>
      <c r="AW672" s="12"/>
      <c r="AX672" s="12"/>
      <c r="AY672" s="12"/>
      <c r="AZ672" s="12"/>
      <c r="BA672" s="12"/>
      <c r="BB672" s="12"/>
      <c r="BC672" s="12"/>
      <c r="BD672" s="12"/>
      <c r="BE672" s="12"/>
      <c r="BF672" s="12"/>
      <c r="BG672" s="12"/>
      <c r="BH672" s="12"/>
      <c r="BI672" s="12"/>
      <c r="BJ672" s="12"/>
      <c r="BK672" s="12"/>
      <c r="BL672" s="12"/>
      <c r="BM672" s="12"/>
      <c r="BN672" s="12"/>
      <c r="BO672" s="12"/>
      <c r="BP672" s="12"/>
      <c r="BQ672" s="12"/>
      <c r="BR672" s="12"/>
      <c r="BS672" s="12"/>
      <c r="BT672" s="12"/>
      <c r="BU672" s="12"/>
      <c r="BV672" s="12"/>
      <c r="BW672" s="12"/>
      <c r="BX672" s="12"/>
      <c r="BY672" s="12"/>
      <c r="BZ672" s="12"/>
      <c r="CA672" s="12"/>
      <c r="CB672" s="12"/>
      <c r="CC672" s="12"/>
    </row>
    <row r="673" spans="1:81" ht="15.75" x14ac:dyDescent="0.25">
      <c r="A673" s="20"/>
      <c r="B673" s="29"/>
      <c r="C673" s="29"/>
      <c r="D673" s="29"/>
      <c r="E673" s="29"/>
      <c r="F673" s="26"/>
      <c r="G673" s="13"/>
      <c r="H673" s="20"/>
      <c r="I673" s="22"/>
      <c r="J673" s="22"/>
      <c r="K673" s="22"/>
      <c r="L673" s="22"/>
      <c r="M673" s="24"/>
      <c r="N673" s="22"/>
      <c r="O673" s="20"/>
      <c r="P673" s="12"/>
      <c r="Q673" s="12"/>
      <c r="R673" s="12"/>
      <c r="S673" s="12"/>
      <c r="T673" s="12"/>
      <c r="U673" s="12"/>
      <c r="V673" s="12"/>
      <c r="W673" s="12"/>
      <c r="X673" s="12"/>
      <c r="Y673" s="12"/>
      <c r="Z673" s="12"/>
      <c r="AA673" s="12"/>
      <c r="AB673" s="12"/>
      <c r="AC673" s="12"/>
      <c r="AD673" s="12"/>
      <c r="AE673" s="12"/>
      <c r="AF673" s="12"/>
      <c r="AG673" s="12"/>
      <c r="AH673" s="12"/>
      <c r="AI673" s="12"/>
      <c r="AJ673" s="12"/>
      <c r="AK673" s="12"/>
      <c r="AL673" s="12"/>
      <c r="AM673" s="12"/>
      <c r="AN673" s="12"/>
      <c r="AO673" s="12"/>
      <c r="AP673" s="12"/>
      <c r="AQ673" s="12"/>
      <c r="AR673" s="12"/>
      <c r="AS673" s="12"/>
      <c r="AT673" s="12"/>
      <c r="AU673" s="12"/>
      <c r="AV673" s="12"/>
      <c r="AW673" s="12"/>
      <c r="AX673" s="12"/>
      <c r="AY673" s="12"/>
      <c r="AZ673" s="12"/>
      <c r="BA673" s="12"/>
      <c r="BB673" s="12"/>
      <c r="BC673" s="12"/>
      <c r="BD673" s="12"/>
      <c r="BE673" s="12"/>
      <c r="BF673" s="12"/>
      <c r="BG673" s="12"/>
      <c r="BH673" s="12"/>
      <c r="BI673" s="12"/>
      <c r="BJ673" s="12"/>
      <c r="BK673" s="12"/>
      <c r="BL673" s="12"/>
      <c r="BM673" s="12"/>
      <c r="BN673" s="12"/>
      <c r="BO673" s="12"/>
      <c r="BP673" s="12"/>
      <c r="BQ673" s="12"/>
      <c r="BR673" s="12"/>
      <c r="BS673" s="12"/>
      <c r="BT673" s="12"/>
      <c r="BU673" s="12"/>
      <c r="BV673" s="12"/>
      <c r="BW673" s="12"/>
      <c r="BX673" s="12"/>
      <c r="BY673" s="12"/>
      <c r="BZ673" s="12"/>
      <c r="CA673" s="12"/>
      <c r="CB673" s="12"/>
      <c r="CC673" s="12"/>
    </row>
    <row r="674" spans="1:81" ht="15.75" x14ac:dyDescent="0.25">
      <c r="A674" s="20"/>
      <c r="B674" s="29"/>
      <c r="C674" s="29"/>
      <c r="D674" s="29"/>
      <c r="E674" s="29"/>
      <c r="F674" s="26"/>
      <c r="G674" s="13"/>
      <c r="H674" s="20"/>
      <c r="I674" s="22"/>
      <c r="J674" s="22"/>
      <c r="K674" s="22"/>
      <c r="L674" s="22"/>
      <c r="M674" s="24"/>
      <c r="N674" s="22"/>
      <c r="O674" s="20"/>
      <c r="P674" s="12"/>
      <c r="Q674" s="12"/>
      <c r="R674" s="12"/>
      <c r="S674" s="12"/>
      <c r="T674" s="12"/>
      <c r="U674" s="12"/>
      <c r="V674" s="12"/>
      <c r="W674" s="12"/>
      <c r="X674" s="12"/>
      <c r="Y674" s="12"/>
      <c r="Z674" s="12"/>
      <c r="AA674" s="12"/>
      <c r="AB674" s="12"/>
      <c r="AC674" s="12"/>
      <c r="AD674" s="12"/>
      <c r="AE674" s="12"/>
      <c r="AF674" s="12"/>
      <c r="AG674" s="12"/>
      <c r="AH674" s="12"/>
      <c r="AI674" s="12"/>
      <c r="AJ674" s="12"/>
      <c r="AK674" s="12"/>
      <c r="AL674" s="12"/>
      <c r="AM674" s="12"/>
      <c r="AN674" s="12"/>
      <c r="AO674" s="12"/>
      <c r="AP674" s="12"/>
      <c r="AQ674" s="12"/>
      <c r="AR674" s="12"/>
      <c r="AS674" s="12"/>
      <c r="AT674" s="12"/>
      <c r="AU674" s="12"/>
      <c r="AV674" s="12"/>
      <c r="AW674" s="12"/>
      <c r="AX674" s="12"/>
      <c r="AY674" s="12"/>
      <c r="AZ674" s="12"/>
      <c r="BA674" s="12"/>
      <c r="BB674" s="12"/>
      <c r="BC674" s="12"/>
      <c r="BD674" s="12"/>
      <c r="BE674" s="12"/>
      <c r="BF674" s="12"/>
      <c r="BG674" s="12"/>
      <c r="BH674" s="12"/>
      <c r="BI674" s="12"/>
      <c r="BJ674" s="12"/>
      <c r="BK674" s="12"/>
      <c r="BL674" s="12"/>
      <c r="BM674" s="12"/>
      <c r="BN674" s="12"/>
      <c r="BO674" s="12"/>
      <c r="BP674" s="12"/>
      <c r="BQ674" s="12"/>
      <c r="BR674" s="12"/>
      <c r="BS674" s="12"/>
      <c r="BT674" s="12"/>
      <c r="BU674" s="12"/>
      <c r="BV674" s="12"/>
      <c r="BW674" s="12"/>
      <c r="BX674" s="12"/>
      <c r="BY674" s="12"/>
      <c r="BZ674" s="12"/>
      <c r="CA674" s="12"/>
      <c r="CB674" s="12"/>
      <c r="CC674" s="12"/>
    </row>
    <row r="675" spans="1:81" ht="15.75" x14ac:dyDescent="0.25">
      <c r="A675" s="20"/>
      <c r="B675" s="29"/>
      <c r="C675" s="29"/>
      <c r="D675" s="29"/>
      <c r="E675" s="29"/>
      <c r="F675" s="26"/>
      <c r="G675" s="13"/>
      <c r="H675" s="20"/>
      <c r="I675" s="22"/>
      <c r="J675" s="22"/>
      <c r="K675" s="22"/>
      <c r="L675" s="22"/>
      <c r="M675" s="24"/>
      <c r="N675" s="22"/>
      <c r="O675" s="20"/>
      <c r="P675" s="12"/>
      <c r="Q675" s="12"/>
      <c r="R675" s="12"/>
      <c r="S675" s="12"/>
      <c r="T675" s="12"/>
      <c r="U675" s="12"/>
      <c r="V675" s="12"/>
      <c r="W675" s="12"/>
      <c r="X675" s="12"/>
      <c r="Y675" s="12"/>
      <c r="Z675" s="12"/>
      <c r="AA675" s="12"/>
      <c r="AB675" s="12"/>
      <c r="AC675" s="12"/>
      <c r="AD675" s="12"/>
      <c r="AE675" s="12"/>
      <c r="AF675" s="12"/>
      <c r="AG675" s="12"/>
      <c r="AH675" s="12"/>
      <c r="AI675" s="12"/>
      <c r="AJ675" s="12"/>
      <c r="AK675" s="12"/>
      <c r="AL675" s="12"/>
      <c r="AM675" s="12"/>
      <c r="AN675" s="12"/>
      <c r="AO675" s="12"/>
      <c r="AP675" s="12"/>
      <c r="AQ675" s="12"/>
      <c r="AR675" s="12"/>
      <c r="AS675" s="12"/>
      <c r="AT675" s="12"/>
      <c r="AU675" s="12"/>
      <c r="AV675" s="12"/>
      <c r="AW675" s="12"/>
      <c r="AX675" s="12"/>
      <c r="AY675" s="12"/>
      <c r="AZ675" s="12"/>
      <c r="BA675" s="12"/>
      <c r="BB675" s="12"/>
      <c r="BC675" s="12"/>
      <c r="BD675" s="12"/>
      <c r="BE675" s="12"/>
      <c r="BF675" s="12"/>
      <c r="BG675" s="12"/>
      <c r="BH675" s="12"/>
      <c r="BI675" s="12"/>
      <c r="BJ675" s="12"/>
      <c r="BK675" s="12"/>
      <c r="BL675" s="12"/>
      <c r="BM675" s="12"/>
      <c r="BN675" s="12"/>
      <c r="BO675" s="12"/>
      <c r="BP675" s="12"/>
      <c r="BQ675" s="12"/>
      <c r="BR675" s="12"/>
      <c r="BS675" s="12"/>
      <c r="BT675" s="12"/>
      <c r="BU675" s="12"/>
      <c r="BV675" s="12"/>
      <c r="BW675" s="12"/>
      <c r="BX675" s="12"/>
      <c r="BY675" s="12"/>
      <c r="BZ675" s="12"/>
      <c r="CA675" s="12"/>
      <c r="CB675" s="12"/>
      <c r="CC675" s="12"/>
    </row>
    <row r="676" spans="1:81" ht="15.75" x14ac:dyDescent="0.25">
      <c r="A676" s="20"/>
      <c r="B676" s="29"/>
      <c r="C676" s="29"/>
      <c r="D676" s="29"/>
      <c r="E676" s="29"/>
      <c r="F676" s="26"/>
      <c r="G676" s="13"/>
      <c r="H676" s="20"/>
      <c r="I676" s="22"/>
      <c r="J676" s="22"/>
      <c r="K676" s="22"/>
      <c r="L676" s="22"/>
      <c r="M676" s="24"/>
      <c r="N676" s="22"/>
      <c r="O676" s="20"/>
      <c r="P676" s="12"/>
      <c r="Q676" s="12"/>
      <c r="R676" s="12"/>
      <c r="S676" s="12"/>
      <c r="T676" s="12"/>
      <c r="U676" s="12"/>
      <c r="V676" s="12"/>
      <c r="W676" s="12"/>
      <c r="X676" s="12"/>
      <c r="Y676" s="12"/>
      <c r="Z676" s="12"/>
      <c r="AA676" s="12"/>
      <c r="AB676" s="12"/>
      <c r="AC676" s="12"/>
      <c r="AD676" s="12"/>
      <c r="AE676" s="12"/>
      <c r="AF676" s="12"/>
      <c r="AG676" s="12"/>
      <c r="AH676" s="12"/>
      <c r="AI676" s="12"/>
      <c r="AJ676" s="12"/>
      <c r="AK676" s="12"/>
      <c r="AL676" s="12"/>
      <c r="AM676" s="12"/>
      <c r="AN676" s="12"/>
      <c r="AO676" s="12"/>
      <c r="AP676" s="12"/>
      <c r="AQ676" s="12"/>
      <c r="AR676" s="12"/>
      <c r="AS676" s="12"/>
      <c r="AT676" s="12"/>
      <c r="AU676" s="12"/>
      <c r="AV676" s="12"/>
      <c r="AW676" s="12"/>
      <c r="AX676" s="12"/>
      <c r="AY676" s="12"/>
      <c r="AZ676" s="12"/>
      <c r="BA676" s="12"/>
      <c r="BB676" s="12"/>
      <c r="BC676" s="12"/>
      <c r="BD676" s="12"/>
      <c r="BE676" s="12"/>
      <c r="BF676" s="12"/>
      <c r="BG676" s="12"/>
      <c r="BH676" s="12"/>
      <c r="BI676" s="12"/>
      <c r="BJ676" s="12"/>
      <c r="BK676" s="12"/>
      <c r="BL676" s="12"/>
      <c r="BM676" s="12"/>
      <c r="BN676" s="12"/>
      <c r="BO676" s="12"/>
      <c r="BP676" s="12"/>
      <c r="BQ676" s="12"/>
      <c r="BR676" s="12"/>
      <c r="BS676" s="12"/>
      <c r="BT676" s="12"/>
      <c r="BU676" s="12"/>
      <c r="BV676" s="12"/>
      <c r="BW676" s="12"/>
      <c r="BX676" s="12"/>
      <c r="BY676" s="12"/>
      <c r="BZ676" s="12"/>
      <c r="CA676" s="12"/>
      <c r="CB676" s="12"/>
      <c r="CC676" s="12"/>
    </row>
    <row r="677" spans="1:81" ht="15.75" x14ac:dyDescent="0.25">
      <c r="A677" s="20"/>
      <c r="B677" s="29"/>
      <c r="C677" s="29"/>
      <c r="D677" s="29"/>
      <c r="E677" s="29"/>
      <c r="F677" s="26"/>
      <c r="G677" s="13"/>
      <c r="H677" s="20"/>
      <c r="I677" s="22"/>
      <c r="J677" s="22"/>
      <c r="K677" s="22"/>
      <c r="L677" s="22"/>
      <c r="M677" s="24"/>
      <c r="N677" s="22"/>
      <c r="O677" s="20"/>
      <c r="P677" s="12"/>
      <c r="Q677" s="12"/>
      <c r="R677" s="12"/>
      <c r="S677" s="12"/>
      <c r="T677" s="12"/>
      <c r="U677" s="12"/>
      <c r="V677" s="12"/>
      <c r="W677" s="12"/>
      <c r="X677" s="12"/>
      <c r="Y677" s="12"/>
      <c r="Z677" s="12"/>
      <c r="AA677" s="12"/>
      <c r="AB677" s="12"/>
      <c r="AC677" s="12"/>
      <c r="AD677" s="12"/>
      <c r="AE677" s="12"/>
      <c r="AF677" s="12"/>
      <c r="AG677" s="12"/>
      <c r="AH677" s="12"/>
      <c r="AI677" s="12"/>
      <c r="AJ677" s="12"/>
      <c r="AK677" s="12"/>
      <c r="AL677" s="12"/>
      <c r="AM677" s="12"/>
      <c r="AN677" s="12"/>
      <c r="AO677" s="12"/>
      <c r="AP677" s="12"/>
      <c r="AQ677" s="12"/>
      <c r="AR677" s="12"/>
      <c r="AS677" s="12"/>
      <c r="AT677" s="12"/>
      <c r="AU677" s="12"/>
      <c r="AV677" s="12"/>
      <c r="AW677" s="12"/>
      <c r="AX677" s="12"/>
      <c r="AY677" s="12"/>
      <c r="AZ677" s="12"/>
      <c r="BA677" s="12"/>
      <c r="BB677" s="12"/>
      <c r="BC677" s="12"/>
      <c r="BD677" s="12"/>
      <c r="BE677" s="12"/>
      <c r="BF677" s="12"/>
      <c r="BG677" s="12"/>
      <c r="BH677" s="12"/>
      <c r="BI677" s="12"/>
      <c r="BJ677" s="12"/>
      <c r="BK677" s="12"/>
      <c r="BL677" s="12"/>
      <c r="BM677" s="12"/>
      <c r="BN677" s="12"/>
      <c r="BO677" s="12"/>
      <c r="BP677" s="12"/>
      <c r="BQ677" s="12"/>
      <c r="BR677" s="12"/>
      <c r="BS677" s="12"/>
      <c r="BT677" s="12"/>
      <c r="BU677" s="12"/>
      <c r="BV677" s="12"/>
      <c r="BW677" s="12"/>
      <c r="BX677" s="12"/>
      <c r="BY677" s="12"/>
      <c r="BZ677" s="12"/>
      <c r="CA677" s="12"/>
      <c r="CB677" s="12"/>
      <c r="CC677" s="12"/>
    </row>
    <row r="678" spans="1:81" ht="15.75" x14ac:dyDescent="0.25">
      <c r="A678" s="20"/>
      <c r="B678" s="29"/>
      <c r="C678" s="29"/>
      <c r="D678" s="29"/>
      <c r="E678" s="29"/>
      <c r="F678" s="26"/>
      <c r="G678" s="13"/>
      <c r="H678" s="20"/>
      <c r="I678" s="22"/>
      <c r="J678" s="22"/>
      <c r="K678" s="22"/>
      <c r="L678" s="22"/>
      <c r="M678" s="24"/>
      <c r="N678" s="22"/>
      <c r="O678" s="20"/>
      <c r="P678" s="12"/>
      <c r="Q678" s="12"/>
      <c r="R678" s="12"/>
      <c r="S678" s="12"/>
      <c r="T678" s="12"/>
      <c r="U678" s="12"/>
      <c r="V678" s="12"/>
      <c r="W678" s="12"/>
      <c r="X678" s="12"/>
      <c r="Y678" s="12"/>
      <c r="Z678" s="12"/>
      <c r="AA678" s="12"/>
      <c r="AB678" s="12"/>
      <c r="AC678" s="12"/>
      <c r="AD678" s="12"/>
      <c r="AE678" s="12"/>
      <c r="AF678" s="12"/>
      <c r="AG678" s="12"/>
      <c r="AH678" s="12"/>
      <c r="AI678" s="12"/>
      <c r="AJ678" s="12"/>
      <c r="AK678" s="12"/>
      <c r="AL678" s="12"/>
      <c r="AM678" s="12"/>
      <c r="AN678" s="12"/>
      <c r="AO678" s="12"/>
      <c r="AP678" s="12"/>
      <c r="AQ678" s="12"/>
      <c r="AR678" s="12"/>
      <c r="AS678" s="12"/>
      <c r="AT678" s="12"/>
      <c r="AU678" s="12"/>
      <c r="AV678" s="12"/>
      <c r="AW678" s="12"/>
      <c r="AX678" s="12"/>
      <c r="AY678" s="12"/>
      <c r="AZ678" s="12"/>
      <c r="BA678" s="12"/>
      <c r="BB678" s="12"/>
      <c r="BC678" s="12"/>
      <c r="BD678" s="12"/>
      <c r="BE678" s="12"/>
      <c r="BF678" s="12"/>
      <c r="BG678" s="12"/>
      <c r="BH678" s="12"/>
      <c r="BI678" s="12"/>
      <c r="BJ678" s="12"/>
      <c r="BK678" s="12"/>
      <c r="BL678" s="12"/>
      <c r="BM678" s="12"/>
      <c r="BN678" s="12"/>
      <c r="BO678" s="12"/>
      <c r="BP678" s="12"/>
      <c r="BQ678" s="12"/>
      <c r="BR678" s="12"/>
      <c r="BS678" s="12"/>
      <c r="BT678" s="12"/>
      <c r="BU678" s="12"/>
      <c r="BV678" s="12"/>
      <c r="BW678" s="12"/>
      <c r="BX678" s="12"/>
      <c r="BY678" s="12"/>
      <c r="BZ678" s="12"/>
      <c r="CA678" s="12"/>
      <c r="CB678" s="12"/>
      <c r="CC678" s="12"/>
    </row>
    <row r="679" spans="1:81" ht="15.75" x14ac:dyDescent="0.25">
      <c r="A679" s="20"/>
      <c r="B679" s="29"/>
      <c r="C679" s="29"/>
      <c r="D679" s="29"/>
      <c r="E679" s="29"/>
      <c r="F679" s="26"/>
      <c r="G679" s="13"/>
      <c r="H679" s="20"/>
      <c r="I679" s="22"/>
      <c r="J679" s="22"/>
      <c r="K679" s="22"/>
      <c r="L679" s="22"/>
      <c r="M679" s="24"/>
      <c r="N679" s="22"/>
      <c r="O679" s="20"/>
      <c r="P679" s="12"/>
      <c r="Q679" s="12"/>
      <c r="R679" s="12"/>
      <c r="S679" s="12"/>
      <c r="T679" s="12"/>
      <c r="U679" s="12"/>
      <c r="V679" s="12"/>
      <c r="W679" s="12"/>
      <c r="X679" s="12"/>
      <c r="Y679" s="12"/>
      <c r="Z679" s="12"/>
      <c r="AA679" s="12"/>
      <c r="AB679" s="12"/>
      <c r="AC679" s="12"/>
      <c r="AD679" s="12"/>
      <c r="AE679" s="12"/>
      <c r="AF679" s="12"/>
      <c r="AG679" s="12"/>
      <c r="AH679" s="12"/>
      <c r="AI679" s="12"/>
      <c r="AJ679" s="12"/>
      <c r="AK679" s="12"/>
      <c r="AL679" s="12"/>
      <c r="AM679" s="12"/>
      <c r="AN679" s="12"/>
      <c r="AO679" s="12"/>
      <c r="AP679" s="12"/>
      <c r="AQ679" s="12"/>
      <c r="AR679" s="12"/>
      <c r="AS679" s="12"/>
      <c r="AT679" s="12"/>
      <c r="AU679" s="12"/>
      <c r="AV679" s="12"/>
      <c r="AW679" s="12"/>
      <c r="AX679" s="12"/>
      <c r="AY679" s="12"/>
      <c r="AZ679" s="12"/>
      <c r="BA679" s="12"/>
      <c r="BB679" s="12"/>
      <c r="BC679" s="12"/>
      <c r="BD679" s="12"/>
      <c r="BE679" s="12"/>
      <c r="BF679" s="12"/>
      <c r="BG679" s="12"/>
      <c r="BH679" s="12"/>
      <c r="BI679" s="12"/>
      <c r="BJ679" s="12"/>
      <c r="BK679" s="12"/>
      <c r="BL679" s="12"/>
      <c r="BM679" s="12"/>
      <c r="BN679" s="12"/>
      <c r="BO679" s="12"/>
      <c r="BP679" s="12"/>
      <c r="BQ679" s="12"/>
      <c r="BR679" s="12"/>
      <c r="BS679" s="12"/>
      <c r="BT679" s="12"/>
      <c r="BU679" s="12"/>
      <c r="BV679" s="12"/>
      <c r="BW679" s="12"/>
      <c r="BX679" s="12"/>
      <c r="BY679" s="12"/>
      <c r="BZ679" s="12"/>
      <c r="CA679" s="12"/>
      <c r="CB679" s="12"/>
      <c r="CC679" s="12"/>
    </row>
    <row r="680" spans="1:81" ht="15.75" x14ac:dyDescent="0.25">
      <c r="A680" s="20"/>
      <c r="B680" s="29"/>
      <c r="C680" s="29"/>
      <c r="D680" s="29"/>
      <c r="E680" s="29"/>
      <c r="F680" s="26"/>
      <c r="G680" s="13"/>
      <c r="H680" s="20"/>
      <c r="I680" s="22"/>
      <c r="J680" s="22"/>
      <c r="K680" s="22"/>
      <c r="L680" s="22"/>
      <c r="M680" s="24"/>
      <c r="N680" s="22"/>
      <c r="O680" s="20"/>
      <c r="P680" s="12"/>
      <c r="Q680" s="12"/>
      <c r="R680" s="12"/>
      <c r="S680" s="12"/>
      <c r="T680" s="12"/>
      <c r="U680" s="12"/>
      <c r="V680" s="12"/>
      <c r="W680" s="12"/>
      <c r="X680" s="12"/>
      <c r="Y680" s="12"/>
      <c r="Z680" s="12"/>
      <c r="AA680" s="12"/>
      <c r="AB680" s="12"/>
      <c r="AC680" s="12"/>
      <c r="AD680" s="12"/>
      <c r="AE680" s="12"/>
      <c r="AF680" s="12"/>
      <c r="AG680" s="12"/>
      <c r="AH680" s="12"/>
      <c r="AI680" s="12"/>
      <c r="AJ680" s="12"/>
      <c r="AK680" s="12"/>
      <c r="AL680" s="12"/>
      <c r="AM680" s="12"/>
      <c r="AN680" s="12"/>
      <c r="AO680" s="12"/>
      <c r="AP680" s="12"/>
      <c r="AQ680" s="12"/>
      <c r="AR680" s="12"/>
      <c r="AS680" s="12"/>
      <c r="AT680" s="12"/>
      <c r="AU680" s="12"/>
      <c r="AV680" s="12"/>
      <c r="AW680" s="12"/>
      <c r="AX680" s="12"/>
      <c r="AY680" s="12"/>
      <c r="AZ680" s="12"/>
      <c r="BA680" s="12"/>
      <c r="BB680" s="12"/>
      <c r="BC680" s="12"/>
      <c r="BD680" s="12"/>
      <c r="BE680" s="12"/>
      <c r="BF680" s="12"/>
      <c r="BG680" s="12"/>
      <c r="BH680" s="12"/>
      <c r="BI680" s="12"/>
      <c r="BJ680" s="12"/>
      <c r="BK680" s="12"/>
      <c r="BL680" s="12"/>
      <c r="BM680" s="12"/>
      <c r="BN680" s="12"/>
      <c r="BO680" s="12"/>
      <c r="BP680" s="12"/>
      <c r="BQ680" s="12"/>
      <c r="BR680" s="12"/>
      <c r="BS680" s="12"/>
      <c r="BT680" s="12"/>
      <c r="BU680" s="12"/>
      <c r="BV680" s="12"/>
      <c r="BW680" s="12"/>
      <c r="BX680" s="12"/>
      <c r="BY680" s="12"/>
      <c r="BZ680" s="12"/>
      <c r="CA680" s="12"/>
      <c r="CB680" s="12"/>
      <c r="CC680" s="12"/>
    </row>
    <row r="681" spans="1:81" ht="15.75" x14ac:dyDescent="0.25">
      <c r="A681" s="20"/>
      <c r="B681" s="29"/>
      <c r="C681" s="29"/>
      <c r="D681" s="29"/>
      <c r="E681" s="29"/>
      <c r="F681" s="26"/>
      <c r="G681" s="13"/>
      <c r="H681" s="20"/>
      <c r="I681" s="22"/>
      <c r="J681" s="22"/>
      <c r="K681" s="22"/>
      <c r="L681" s="22"/>
      <c r="M681" s="24"/>
      <c r="N681" s="22"/>
      <c r="O681" s="20"/>
      <c r="P681" s="12"/>
      <c r="Q681" s="12"/>
      <c r="R681" s="12"/>
      <c r="S681" s="12"/>
      <c r="T681" s="12"/>
      <c r="U681" s="12"/>
      <c r="V681" s="12"/>
      <c r="W681" s="12"/>
      <c r="X681" s="12"/>
      <c r="Y681" s="12"/>
      <c r="Z681" s="12"/>
      <c r="AA681" s="12"/>
      <c r="AB681" s="12"/>
      <c r="AC681" s="12"/>
      <c r="AD681" s="12"/>
      <c r="AE681" s="12"/>
      <c r="AF681" s="12"/>
      <c r="AG681" s="12"/>
      <c r="AH681" s="12"/>
      <c r="AI681" s="12"/>
      <c r="AJ681" s="12"/>
      <c r="AK681" s="12"/>
      <c r="AL681" s="12"/>
      <c r="AM681" s="12"/>
      <c r="AN681" s="12"/>
      <c r="AO681" s="12"/>
      <c r="AP681" s="12"/>
      <c r="AQ681" s="12"/>
      <c r="AR681" s="12"/>
      <c r="AS681" s="12"/>
      <c r="AT681" s="12"/>
      <c r="AU681" s="12"/>
      <c r="AV681" s="12"/>
      <c r="AW681" s="12"/>
      <c r="AX681" s="12"/>
      <c r="AY681" s="12"/>
      <c r="AZ681" s="12"/>
      <c r="BA681" s="12"/>
      <c r="BB681" s="12"/>
      <c r="BC681" s="12"/>
      <c r="BD681" s="12"/>
      <c r="BE681" s="12"/>
      <c r="BF681" s="12"/>
      <c r="BG681" s="12"/>
      <c r="BH681" s="12"/>
      <c r="BI681" s="12"/>
      <c r="BJ681" s="12"/>
      <c r="BK681" s="12"/>
      <c r="BL681" s="12"/>
      <c r="BM681" s="12"/>
      <c r="BN681" s="12"/>
      <c r="BO681" s="12"/>
      <c r="BP681" s="12"/>
      <c r="BQ681" s="12"/>
      <c r="BR681" s="12"/>
      <c r="BS681" s="12"/>
      <c r="BT681" s="12"/>
      <c r="BU681" s="12"/>
      <c r="BV681" s="12"/>
      <c r="BW681" s="12"/>
      <c r="BX681" s="12"/>
      <c r="BY681" s="12"/>
      <c r="BZ681" s="12"/>
      <c r="CA681" s="12"/>
      <c r="CB681" s="12"/>
      <c r="CC681" s="12"/>
    </row>
    <row r="682" spans="1:81" ht="15.75" x14ac:dyDescent="0.25">
      <c r="A682" s="20"/>
      <c r="B682" s="29"/>
      <c r="C682" s="29"/>
      <c r="D682" s="29"/>
      <c r="E682" s="29"/>
      <c r="F682" s="26"/>
      <c r="G682" s="13"/>
      <c r="H682" s="20"/>
      <c r="I682" s="22"/>
      <c r="J682" s="22"/>
      <c r="K682" s="22"/>
      <c r="L682" s="22"/>
      <c r="M682" s="24"/>
      <c r="N682" s="22"/>
      <c r="O682" s="20"/>
      <c r="P682" s="12"/>
      <c r="Q682" s="12"/>
      <c r="R682" s="12"/>
      <c r="S682" s="12"/>
      <c r="T682" s="12"/>
      <c r="U682" s="12"/>
      <c r="V682" s="12"/>
      <c r="W682" s="12"/>
      <c r="X682" s="12"/>
      <c r="Y682" s="12"/>
      <c r="Z682" s="12"/>
      <c r="AA682" s="12"/>
      <c r="AB682" s="12"/>
      <c r="AC682" s="12"/>
      <c r="AD682" s="12"/>
      <c r="AE682" s="12"/>
      <c r="AF682" s="12"/>
      <c r="AG682" s="12"/>
      <c r="AH682" s="12"/>
      <c r="AI682" s="12"/>
      <c r="AJ682" s="12"/>
      <c r="AK682" s="12"/>
      <c r="AL682" s="12"/>
      <c r="AM682" s="12"/>
      <c r="AN682" s="12"/>
      <c r="AO682" s="12"/>
      <c r="AP682" s="12"/>
      <c r="AQ682" s="12"/>
      <c r="AR682" s="12"/>
      <c r="AS682" s="12"/>
      <c r="AT682" s="12"/>
      <c r="AU682" s="12"/>
      <c r="AV682" s="12"/>
      <c r="AW682" s="12"/>
      <c r="AX682" s="12"/>
      <c r="AY682" s="12"/>
      <c r="AZ682" s="12"/>
      <c r="BA682" s="12"/>
      <c r="BB682" s="12"/>
      <c r="BC682" s="12"/>
      <c r="BD682" s="12"/>
      <c r="BE682" s="12"/>
      <c r="BF682" s="12"/>
      <c r="BG682" s="12"/>
      <c r="BH682" s="12"/>
      <c r="BI682" s="12"/>
      <c r="BJ682" s="12"/>
      <c r="BK682" s="12"/>
      <c r="BL682" s="12"/>
      <c r="BM682" s="12"/>
      <c r="BN682" s="12"/>
      <c r="BO682" s="12"/>
      <c r="BP682" s="12"/>
      <c r="BQ682" s="12"/>
      <c r="BR682" s="12"/>
      <c r="BS682" s="12"/>
      <c r="BT682" s="12"/>
      <c r="BU682" s="12"/>
      <c r="BV682" s="12"/>
      <c r="BW682" s="12"/>
      <c r="BX682" s="12"/>
      <c r="BY682" s="12"/>
      <c r="BZ682" s="12"/>
      <c r="CA682" s="12"/>
      <c r="CB682" s="12"/>
      <c r="CC682" s="12"/>
    </row>
    <row r="683" spans="1:81" ht="15.75" x14ac:dyDescent="0.25">
      <c r="A683" s="20"/>
      <c r="B683" s="29"/>
      <c r="C683" s="29"/>
      <c r="D683" s="29"/>
      <c r="E683" s="29"/>
      <c r="F683" s="26"/>
      <c r="G683" s="13"/>
      <c r="H683" s="20"/>
      <c r="I683" s="22"/>
      <c r="J683" s="22"/>
      <c r="K683" s="22"/>
      <c r="L683" s="22"/>
      <c r="M683" s="24"/>
      <c r="N683" s="22"/>
      <c r="O683" s="20"/>
      <c r="P683" s="12"/>
      <c r="Q683" s="12"/>
      <c r="R683" s="12"/>
      <c r="S683" s="12"/>
      <c r="T683" s="12"/>
      <c r="U683" s="12"/>
      <c r="V683" s="12"/>
      <c r="W683" s="12"/>
      <c r="X683" s="12"/>
      <c r="Y683" s="12"/>
      <c r="Z683" s="12"/>
      <c r="AA683" s="12"/>
      <c r="AB683" s="12"/>
      <c r="AC683" s="12"/>
      <c r="AD683" s="12"/>
      <c r="AE683" s="12"/>
      <c r="AF683" s="12"/>
      <c r="AG683" s="12"/>
      <c r="AH683" s="12"/>
      <c r="AI683" s="12"/>
      <c r="AJ683" s="12"/>
      <c r="AK683" s="12"/>
      <c r="AL683" s="12"/>
      <c r="AM683" s="12"/>
      <c r="AN683" s="12"/>
      <c r="AO683" s="12"/>
      <c r="AP683" s="12"/>
      <c r="AQ683" s="12"/>
      <c r="AR683" s="12"/>
      <c r="AS683" s="12"/>
      <c r="AT683" s="12"/>
      <c r="AU683" s="12"/>
      <c r="AV683" s="12"/>
      <c r="AW683" s="12"/>
      <c r="AX683" s="12"/>
      <c r="AY683" s="12"/>
      <c r="AZ683" s="12"/>
      <c r="BA683" s="12"/>
      <c r="BB683" s="12"/>
      <c r="BC683" s="12"/>
      <c r="BD683" s="12"/>
      <c r="BE683" s="12"/>
      <c r="BF683" s="12"/>
      <c r="BG683" s="12"/>
      <c r="BH683" s="12"/>
      <c r="BI683" s="12"/>
      <c r="BJ683" s="12"/>
      <c r="BK683" s="12"/>
      <c r="BL683" s="12"/>
      <c r="BM683" s="12"/>
      <c r="BN683" s="12"/>
      <c r="BO683" s="12"/>
      <c r="BP683" s="12"/>
      <c r="BQ683" s="12"/>
      <c r="BR683" s="12"/>
      <c r="BS683" s="12"/>
      <c r="BT683" s="12"/>
      <c r="BU683" s="12"/>
      <c r="BV683" s="12"/>
      <c r="BW683" s="12"/>
      <c r="BX683" s="12"/>
      <c r="BY683" s="12"/>
      <c r="BZ683" s="12"/>
      <c r="CA683" s="12"/>
      <c r="CB683" s="12"/>
      <c r="CC683" s="12"/>
    </row>
    <row r="684" spans="1:81" ht="15.75" x14ac:dyDescent="0.25">
      <c r="A684" s="20"/>
      <c r="B684" s="29"/>
      <c r="C684" s="29"/>
      <c r="D684" s="29"/>
      <c r="E684" s="29"/>
      <c r="F684" s="26"/>
      <c r="G684" s="13"/>
      <c r="H684" s="20"/>
      <c r="I684" s="22"/>
      <c r="J684" s="22"/>
      <c r="K684" s="22"/>
      <c r="L684" s="22"/>
      <c r="M684" s="24"/>
      <c r="N684" s="22"/>
      <c r="O684" s="20"/>
      <c r="P684" s="12"/>
      <c r="Q684" s="12"/>
      <c r="R684" s="12"/>
      <c r="S684" s="12"/>
      <c r="T684" s="12"/>
      <c r="U684" s="12"/>
      <c r="V684" s="12"/>
      <c r="W684" s="12"/>
      <c r="X684" s="12"/>
      <c r="Y684" s="12"/>
      <c r="Z684" s="12"/>
      <c r="AA684" s="12"/>
      <c r="AB684" s="12"/>
      <c r="AC684" s="12"/>
      <c r="AD684" s="12"/>
      <c r="AE684" s="12"/>
      <c r="AF684" s="12"/>
      <c r="AG684" s="12"/>
      <c r="AH684" s="12"/>
      <c r="AI684" s="12"/>
      <c r="AJ684" s="12"/>
      <c r="AK684" s="12"/>
      <c r="AL684" s="12"/>
      <c r="AM684" s="12"/>
      <c r="AN684" s="12"/>
      <c r="AO684" s="12"/>
      <c r="AP684" s="12"/>
      <c r="AQ684" s="12"/>
      <c r="AR684" s="12"/>
      <c r="AS684" s="12"/>
      <c r="AT684" s="12"/>
      <c r="AU684" s="12"/>
      <c r="AV684" s="12"/>
      <c r="AW684" s="12"/>
      <c r="AX684" s="12"/>
      <c r="AY684" s="12"/>
      <c r="AZ684" s="12"/>
      <c r="BA684" s="12"/>
      <c r="BB684" s="12"/>
      <c r="BC684" s="12"/>
      <c r="BD684" s="12"/>
      <c r="BE684" s="12"/>
      <c r="BF684" s="12"/>
      <c r="BG684" s="12"/>
      <c r="BH684" s="12"/>
      <c r="BI684" s="12"/>
      <c r="BJ684" s="12"/>
      <c r="BK684" s="12"/>
      <c r="BL684" s="12"/>
      <c r="BM684" s="12"/>
      <c r="BN684" s="12"/>
      <c r="BO684" s="12"/>
      <c r="BP684" s="12"/>
      <c r="BQ684" s="12"/>
      <c r="BR684" s="12"/>
      <c r="BS684" s="12"/>
      <c r="BT684" s="12"/>
      <c r="BU684" s="12"/>
      <c r="BV684" s="12"/>
      <c r="BW684" s="12"/>
      <c r="BX684" s="12"/>
      <c r="BY684" s="12"/>
      <c r="BZ684" s="12"/>
      <c r="CA684" s="12"/>
      <c r="CB684" s="12"/>
      <c r="CC684" s="12"/>
    </row>
    <row r="685" spans="1:81" ht="15.75" x14ac:dyDescent="0.25">
      <c r="A685" s="20"/>
      <c r="B685" s="29"/>
      <c r="C685" s="29"/>
      <c r="D685" s="29"/>
      <c r="E685" s="29"/>
      <c r="F685" s="26"/>
      <c r="G685" s="13"/>
      <c r="H685" s="20"/>
      <c r="I685" s="22"/>
      <c r="J685" s="22"/>
      <c r="K685" s="22"/>
      <c r="L685" s="22"/>
      <c r="M685" s="24"/>
      <c r="N685" s="22"/>
      <c r="O685" s="20"/>
      <c r="P685" s="12"/>
      <c r="Q685" s="12"/>
      <c r="R685" s="12"/>
      <c r="S685" s="12"/>
      <c r="T685" s="12"/>
      <c r="U685" s="12"/>
      <c r="V685" s="12"/>
      <c r="W685" s="12"/>
      <c r="X685" s="12"/>
      <c r="Y685" s="12"/>
      <c r="Z685" s="12"/>
      <c r="AA685" s="12"/>
      <c r="AB685" s="12"/>
      <c r="AC685" s="12"/>
      <c r="AD685" s="12"/>
      <c r="AE685" s="12"/>
      <c r="AF685" s="12"/>
      <c r="AG685" s="12"/>
      <c r="AH685" s="12"/>
      <c r="AI685" s="12"/>
      <c r="AJ685" s="12"/>
      <c r="AK685" s="12"/>
      <c r="AL685" s="12"/>
      <c r="AM685" s="12"/>
      <c r="AN685" s="12"/>
      <c r="AO685" s="12"/>
      <c r="AP685" s="12"/>
      <c r="AQ685" s="12"/>
      <c r="AR685" s="12"/>
      <c r="AS685" s="12"/>
      <c r="AT685" s="12"/>
      <c r="AU685" s="12"/>
      <c r="AV685" s="12"/>
      <c r="AW685" s="12"/>
      <c r="AX685" s="12"/>
      <c r="AY685" s="12"/>
      <c r="AZ685" s="12"/>
      <c r="BA685" s="12"/>
      <c r="BB685" s="12"/>
      <c r="BC685" s="12"/>
      <c r="BD685" s="12"/>
      <c r="BE685" s="12"/>
      <c r="BF685" s="12"/>
      <c r="BG685" s="12"/>
      <c r="BH685" s="12"/>
      <c r="BI685" s="12"/>
      <c r="BJ685" s="12"/>
      <c r="BK685" s="12"/>
      <c r="BL685" s="12"/>
      <c r="BM685" s="12"/>
      <c r="BN685" s="12"/>
      <c r="BO685" s="12"/>
      <c r="BP685" s="12"/>
      <c r="BQ685" s="12"/>
      <c r="BR685" s="12"/>
      <c r="BS685" s="12"/>
      <c r="BT685" s="12"/>
      <c r="BU685" s="12"/>
      <c r="BV685" s="12"/>
      <c r="BW685" s="12"/>
      <c r="BX685" s="12"/>
      <c r="BY685" s="12"/>
      <c r="BZ685" s="12"/>
      <c r="CA685" s="12"/>
      <c r="CB685" s="12"/>
      <c r="CC685" s="12"/>
    </row>
    <row r="686" spans="1:81" ht="15.75" x14ac:dyDescent="0.25">
      <c r="A686" s="20"/>
      <c r="B686" s="29"/>
      <c r="C686" s="29"/>
      <c r="D686" s="29"/>
      <c r="E686" s="29"/>
      <c r="F686" s="26"/>
      <c r="G686" s="13"/>
      <c r="H686" s="20"/>
      <c r="I686" s="22"/>
      <c r="J686" s="22"/>
      <c r="K686" s="22"/>
      <c r="L686" s="22"/>
      <c r="M686" s="24"/>
      <c r="N686" s="22"/>
      <c r="O686" s="20"/>
      <c r="P686" s="12"/>
      <c r="Q686" s="12"/>
      <c r="R686" s="12"/>
      <c r="S686" s="12"/>
      <c r="T686" s="12"/>
      <c r="U686" s="12"/>
      <c r="V686" s="12"/>
      <c r="W686" s="12"/>
      <c r="X686" s="12"/>
      <c r="Y686" s="12"/>
      <c r="Z686" s="12"/>
      <c r="AA686" s="12"/>
      <c r="AB686" s="12"/>
      <c r="AC686" s="12"/>
      <c r="AD686" s="12"/>
      <c r="AE686" s="12"/>
      <c r="AF686" s="12"/>
      <c r="AG686" s="12"/>
      <c r="AH686" s="12"/>
      <c r="AI686" s="12"/>
      <c r="AJ686" s="12"/>
      <c r="AK686" s="12"/>
      <c r="AL686" s="12"/>
      <c r="AM686" s="12"/>
      <c r="AN686" s="12"/>
      <c r="AO686" s="12"/>
      <c r="AP686" s="12"/>
      <c r="AQ686" s="12"/>
      <c r="AR686" s="12"/>
      <c r="AS686" s="12"/>
      <c r="AT686" s="12"/>
      <c r="AU686" s="12"/>
      <c r="AV686" s="12"/>
      <c r="AW686" s="12"/>
      <c r="AX686" s="12"/>
      <c r="AY686" s="12"/>
      <c r="AZ686" s="12"/>
      <c r="BA686" s="12"/>
      <c r="BB686" s="12"/>
      <c r="BC686" s="12"/>
      <c r="BD686" s="12"/>
      <c r="BE686" s="12"/>
      <c r="BF686" s="12"/>
      <c r="BG686" s="12"/>
      <c r="BH686" s="12"/>
      <c r="BI686" s="12"/>
      <c r="BJ686" s="12"/>
      <c r="BK686" s="12"/>
      <c r="BL686" s="12"/>
      <c r="BM686" s="12"/>
      <c r="BN686" s="12"/>
      <c r="BO686" s="12"/>
      <c r="BP686" s="12"/>
      <c r="BQ686" s="12"/>
      <c r="BR686" s="12"/>
      <c r="BS686" s="12"/>
      <c r="BT686" s="12"/>
      <c r="BU686" s="12"/>
      <c r="BV686" s="12"/>
      <c r="BW686" s="12"/>
      <c r="BX686" s="12"/>
      <c r="BY686" s="12"/>
      <c r="BZ686" s="12"/>
      <c r="CA686" s="12"/>
      <c r="CB686" s="12"/>
      <c r="CC686" s="12"/>
    </row>
    <row r="687" spans="1:81" ht="15.75" x14ac:dyDescent="0.25">
      <c r="A687" s="20"/>
      <c r="B687" s="29"/>
      <c r="C687" s="29"/>
      <c r="D687" s="29"/>
      <c r="E687" s="29"/>
      <c r="F687" s="26"/>
      <c r="G687" s="13"/>
      <c r="H687" s="20"/>
      <c r="I687" s="22"/>
      <c r="J687" s="22"/>
      <c r="K687" s="22"/>
      <c r="L687" s="22"/>
      <c r="M687" s="24"/>
      <c r="N687" s="22"/>
      <c r="O687" s="20"/>
      <c r="P687" s="12"/>
      <c r="Q687" s="12"/>
      <c r="R687" s="12"/>
      <c r="S687" s="12"/>
      <c r="T687" s="12"/>
      <c r="U687" s="12"/>
      <c r="V687" s="12"/>
      <c r="W687" s="12"/>
      <c r="X687" s="12"/>
      <c r="Y687" s="12"/>
      <c r="Z687" s="12"/>
      <c r="AA687" s="12"/>
      <c r="AB687" s="12"/>
      <c r="AC687" s="12"/>
      <c r="AD687" s="12"/>
      <c r="AE687" s="12"/>
      <c r="AF687" s="12"/>
      <c r="AG687" s="12"/>
      <c r="AH687" s="12"/>
      <c r="AI687" s="12"/>
      <c r="AJ687" s="12"/>
      <c r="AK687" s="12"/>
      <c r="AL687" s="12"/>
      <c r="AM687" s="12"/>
      <c r="AN687" s="12"/>
      <c r="AO687" s="12"/>
      <c r="AP687" s="12"/>
      <c r="AQ687" s="12"/>
      <c r="AR687" s="12"/>
      <c r="AS687" s="12"/>
      <c r="AT687" s="12"/>
      <c r="AU687" s="12"/>
      <c r="AV687" s="12"/>
      <c r="AW687" s="12"/>
      <c r="AX687" s="12"/>
      <c r="AY687" s="12"/>
      <c r="AZ687" s="12"/>
      <c r="BA687" s="12"/>
      <c r="BB687" s="12"/>
      <c r="BC687" s="12"/>
      <c r="BD687" s="12"/>
      <c r="BE687" s="12"/>
      <c r="BF687" s="12"/>
      <c r="BG687" s="12"/>
      <c r="BH687" s="12"/>
      <c r="BI687" s="12"/>
      <c r="BJ687" s="12"/>
      <c r="BK687" s="12"/>
      <c r="BL687" s="12"/>
      <c r="BM687" s="12"/>
      <c r="BN687" s="12"/>
      <c r="BO687" s="12"/>
      <c r="BP687" s="12"/>
      <c r="BQ687" s="12"/>
      <c r="BR687" s="12"/>
      <c r="BS687" s="12"/>
      <c r="BT687" s="12"/>
      <c r="BU687" s="12"/>
      <c r="BV687" s="12"/>
      <c r="BW687" s="12"/>
      <c r="BX687" s="12"/>
      <c r="BY687" s="12"/>
      <c r="BZ687" s="12"/>
      <c r="CA687" s="12"/>
      <c r="CB687" s="12"/>
      <c r="CC687" s="12"/>
    </row>
    <row r="688" spans="1:81" ht="15.75" x14ac:dyDescent="0.25">
      <c r="A688" s="20"/>
      <c r="B688" s="29"/>
      <c r="C688" s="29"/>
      <c r="D688" s="29"/>
      <c r="E688" s="29"/>
      <c r="F688" s="26"/>
      <c r="G688" s="13"/>
      <c r="H688" s="20"/>
      <c r="I688" s="22"/>
      <c r="J688" s="22"/>
      <c r="K688" s="22"/>
      <c r="L688" s="22"/>
      <c r="M688" s="24"/>
      <c r="N688" s="22"/>
      <c r="O688" s="20"/>
      <c r="P688" s="12"/>
      <c r="Q688" s="12"/>
      <c r="R688" s="12"/>
      <c r="S688" s="12"/>
      <c r="T688" s="12"/>
      <c r="U688" s="12"/>
      <c r="V688" s="12"/>
      <c r="W688" s="12"/>
      <c r="X688" s="12"/>
      <c r="Y688" s="12"/>
      <c r="Z688" s="12"/>
      <c r="AA688" s="12"/>
      <c r="AB688" s="12"/>
      <c r="AC688" s="12"/>
      <c r="AD688" s="12"/>
      <c r="AE688" s="12"/>
      <c r="AF688" s="12"/>
      <c r="AG688" s="12"/>
      <c r="AH688" s="12"/>
      <c r="AI688" s="12"/>
      <c r="AJ688" s="12"/>
      <c r="AK688" s="12"/>
      <c r="AL688" s="12"/>
      <c r="AM688" s="12"/>
      <c r="AN688" s="12"/>
      <c r="AO688" s="12"/>
      <c r="AP688" s="12"/>
      <c r="AQ688" s="12"/>
      <c r="AR688" s="12"/>
      <c r="AS688" s="12"/>
      <c r="AT688" s="12"/>
      <c r="AU688" s="12"/>
      <c r="AV688" s="12"/>
      <c r="AW688" s="12"/>
      <c r="AX688" s="12"/>
      <c r="AY688" s="12"/>
      <c r="AZ688" s="12"/>
      <c r="BA688" s="12"/>
      <c r="BB688" s="12"/>
      <c r="BC688" s="12"/>
      <c r="BD688" s="12"/>
      <c r="BE688" s="12"/>
      <c r="BF688" s="12"/>
      <c r="BG688" s="12"/>
      <c r="BH688" s="12"/>
      <c r="BI688" s="12"/>
      <c r="BJ688" s="12"/>
      <c r="BK688" s="12"/>
      <c r="BL688" s="12"/>
      <c r="BM688" s="12"/>
      <c r="BN688" s="12"/>
      <c r="BO688" s="12"/>
      <c r="BP688" s="12"/>
      <c r="BQ688" s="12"/>
      <c r="BR688" s="12"/>
      <c r="BS688" s="12"/>
      <c r="BT688" s="12"/>
      <c r="BU688" s="12"/>
      <c r="BV688" s="12"/>
      <c r="BW688" s="12"/>
      <c r="BX688" s="12"/>
      <c r="BY688" s="12"/>
      <c r="BZ688" s="12"/>
      <c r="CA688" s="12"/>
      <c r="CB688" s="12"/>
      <c r="CC688" s="12"/>
    </row>
    <row r="689" spans="1:81" ht="15.75" x14ac:dyDescent="0.25">
      <c r="A689" s="20"/>
      <c r="B689" s="29"/>
      <c r="C689" s="29"/>
      <c r="D689" s="29"/>
      <c r="E689" s="29"/>
      <c r="F689" s="26"/>
      <c r="G689" s="13"/>
      <c r="H689" s="20"/>
      <c r="I689" s="22"/>
      <c r="J689" s="22"/>
      <c r="K689" s="22"/>
      <c r="L689" s="22"/>
      <c r="M689" s="24"/>
      <c r="N689" s="22"/>
      <c r="O689" s="20"/>
      <c r="P689" s="12"/>
      <c r="Q689" s="12"/>
      <c r="R689" s="12"/>
      <c r="S689" s="12"/>
      <c r="T689" s="12"/>
      <c r="U689" s="12"/>
      <c r="V689" s="12"/>
      <c r="W689" s="12"/>
      <c r="X689" s="12"/>
      <c r="Y689" s="12"/>
      <c r="Z689" s="12"/>
      <c r="AA689" s="12"/>
      <c r="AB689" s="12"/>
      <c r="AC689" s="12"/>
      <c r="AD689" s="12"/>
      <c r="AE689" s="12"/>
      <c r="AF689" s="12"/>
      <c r="AG689" s="12"/>
      <c r="AH689" s="12"/>
      <c r="AI689" s="12"/>
      <c r="AJ689" s="12"/>
      <c r="AK689" s="12"/>
      <c r="AL689" s="12"/>
      <c r="AM689" s="12"/>
      <c r="AN689" s="12"/>
      <c r="AO689" s="12"/>
      <c r="AP689" s="12"/>
      <c r="AQ689" s="12"/>
      <c r="AR689" s="12"/>
      <c r="AS689" s="12"/>
      <c r="AT689" s="12"/>
      <c r="AU689" s="12"/>
      <c r="AV689" s="12"/>
      <c r="AW689" s="12"/>
      <c r="AX689" s="12"/>
      <c r="AY689" s="12"/>
      <c r="AZ689" s="12"/>
      <c r="BA689" s="12"/>
      <c r="BB689" s="12"/>
      <c r="BC689" s="12"/>
      <c r="BD689" s="12"/>
      <c r="BE689" s="12"/>
      <c r="BF689" s="12"/>
      <c r="BG689" s="12"/>
      <c r="BH689" s="12"/>
      <c r="BI689" s="12"/>
      <c r="BJ689" s="12"/>
      <c r="BK689" s="12"/>
      <c r="BL689" s="12"/>
      <c r="BM689" s="12"/>
      <c r="BN689" s="12"/>
      <c r="BO689" s="12"/>
      <c r="BP689" s="12"/>
      <c r="BQ689" s="12"/>
      <c r="BR689" s="12"/>
      <c r="BS689" s="12"/>
      <c r="BT689" s="12"/>
      <c r="BU689" s="12"/>
      <c r="BV689" s="12"/>
      <c r="BW689" s="12"/>
      <c r="BX689" s="12"/>
      <c r="BY689" s="12"/>
      <c r="BZ689" s="12"/>
      <c r="CA689" s="12"/>
      <c r="CB689" s="12"/>
      <c r="CC689" s="12"/>
    </row>
    <row r="690" spans="1:81" ht="15.75" x14ac:dyDescent="0.25">
      <c r="A690" s="20"/>
      <c r="B690" s="29"/>
      <c r="C690" s="29"/>
      <c r="D690" s="29"/>
      <c r="E690" s="29"/>
      <c r="F690" s="26"/>
      <c r="G690" s="13"/>
      <c r="H690" s="20"/>
      <c r="I690" s="22"/>
      <c r="J690" s="22"/>
      <c r="K690" s="22"/>
      <c r="L690" s="22"/>
      <c r="M690" s="24"/>
      <c r="N690" s="22"/>
      <c r="O690" s="20"/>
      <c r="P690" s="12"/>
      <c r="Q690" s="12"/>
      <c r="R690" s="12"/>
      <c r="S690" s="12"/>
      <c r="T690" s="12"/>
      <c r="U690" s="12"/>
      <c r="V690" s="12"/>
      <c r="W690" s="12"/>
      <c r="X690" s="12"/>
      <c r="Y690" s="12"/>
      <c r="Z690" s="12"/>
      <c r="AA690" s="12"/>
      <c r="AB690" s="12"/>
      <c r="AC690" s="12"/>
      <c r="AD690" s="12"/>
      <c r="AE690" s="12"/>
      <c r="AF690" s="12"/>
      <c r="AG690" s="12"/>
      <c r="AH690" s="12"/>
      <c r="AI690" s="12"/>
      <c r="AJ690" s="12"/>
      <c r="AK690" s="12"/>
      <c r="AL690" s="12"/>
      <c r="AM690" s="12"/>
      <c r="AN690" s="12"/>
      <c r="AO690" s="12"/>
      <c r="AP690" s="12"/>
      <c r="AQ690" s="12"/>
      <c r="AR690" s="12"/>
      <c r="AS690" s="12"/>
      <c r="AT690" s="12"/>
      <c r="AU690" s="12"/>
      <c r="AV690" s="12"/>
      <c r="AW690" s="12"/>
      <c r="AX690" s="12"/>
      <c r="AY690" s="12"/>
      <c r="AZ690" s="12"/>
      <c r="BA690" s="12"/>
      <c r="BB690" s="12"/>
      <c r="BC690" s="12"/>
      <c r="BD690" s="12"/>
      <c r="BE690" s="12"/>
      <c r="BF690" s="12"/>
      <c r="BG690" s="12"/>
      <c r="BH690" s="12"/>
      <c r="BI690" s="12"/>
      <c r="BJ690" s="12"/>
      <c r="BK690" s="12"/>
      <c r="BL690" s="12"/>
      <c r="BM690" s="12"/>
      <c r="BN690" s="12"/>
      <c r="BO690" s="12"/>
      <c r="BP690" s="12"/>
      <c r="BQ690" s="12"/>
      <c r="BR690" s="12"/>
      <c r="BS690" s="12"/>
      <c r="BT690" s="12"/>
      <c r="BU690" s="12"/>
      <c r="BV690" s="12"/>
      <c r="BW690" s="12"/>
      <c r="BX690" s="12"/>
      <c r="BY690" s="12"/>
      <c r="BZ690" s="12"/>
      <c r="CA690" s="12"/>
      <c r="CB690" s="12"/>
      <c r="CC690" s="12"/>
    </row>
    <row r="691" spans="1:81" ht="15.75" x14ac:dyDescent="0.25">
      <c r="A691" s="20"/>
      <c r="B691" s="29"/>
      <c r="C691" s="29"/>
      <c r="D691" s="29"/>
      <c r="E691" s="29"/>
      <c r="F691" s="26"/>
      <c r="G691" s="13"/>
      <c r="H691" s="20"/>
      <c r="I691" s="22"/>
      <c r="J691" s="22"/>
      <c r="K691" s="22"/>
      <c r="L691" s="22"/>
      <c r="M691" s="24"/>
      <c r="N691" s="22"/>
      <c r="O691" s="20"/>
      <c r="P691" s="12"/>
      <c r="Q691" s="12"/>
      <c r="R691" s="12"/>
      <c r="S691" s="12"/>
      <c r="T691" s="12"/>
      <c r="U691" s="12"/>
      <c r="V691" s="12"/>
      <c r="W691" s="12"/>
      <c r="X691" s="12"/>
      <c r="Y691" s="12"/>
      <c r="Z691" s="12"/>
      <c r="AA691" s="12"/>
      <c r="AB691" s="12"/>
      <c r="AC691" s="12"/>
      <c r="AD691" s="12"/>
      <c r="AE691" s="12"/>
      <c r="AF691" s="12"/>
      <c r="AG691" s="12"/>
      <c r="AH691" s="12"/>
      <c r="AI691" s="12"/>
      <c r="AJ691" s="12"/>
      <c r="AK691" s="12"/>
      <c r="AL691" s="12"/>
      <c r="AM691" s="12"/>
      <c r="AN691" s="12"/>
      <c r="AO691" s="12"/>
      <c r="AP691" s="12"/>
      <c r="AQ691" s="12"/>
      <c r="AR691" s="12"/>
      <c r="AS691" s="12"/>
      <c r="AT691" s="12"/>
      <c r="AU691" s="12"/>
      <c r="AV691" s="12"/>
      <c r="AW691" s="12"/>
      <c r="AX691" s="12"/>
      <c r="AY691" s="12"/>
      <c r="AZ691" s="12"/>
      <c r="BA691" s="12"/>
      <c r="BB691" s="12"/>
      <c r="BC691" s="12"/>
      <c r="BD691" s="12"/>
      <c r="BE691" s="12"/>
      <c r="BF691" s="12"/>
      <c r="BG691" s="12"/>
      <c r="BH691" s="12"/>
      <c r="BI691" s="12"/>
      <c r="BJ691" s="12"/>
      <c r="BK691" s="12"/>
      <c r="BL691" s="12"/>
      <c r="BM691" s="12"/>
      <c r="BN691" s="12"/>
      <c r="BO691" s="12"/>
      <c r="BP691" s="12"/>
      <c r="BQ691" s="12"/>
      <c r="BR691" s="12"/>
      <c r="BS691" s="12"/>
      <c r="BT691" s="12"/>
      <c r="BU691" s="12"/>
      <c r="BV691" s="12"/>
      <c r="BW691" s="12"/>
      <c r="BX691" s="12"/>
      <c r="BY691" s="12"/>
      <c r="BZ691" s="12"/>
      <c r="CA691" s="12"/>
      <c r="CB691" s="12"/>
      <c r="CC691" s="12"/>
    </row>
    <row r="692" spans="1:81" ht="15.75" x14ac:dyDescent="0.25">
      <c r="A692" s="20"/>
      <c r="B692" s="29"/>
      <c r="C692" s="29"/>
      <c r="D692" s="29"/>
      <c r="E692" s="29"/>
      <c r="F692" s="26"/>
      <c r="G692" s="13"/>
      <c r="H692" s="20"/>
      <c r="I692" s="22"/>
      <c r="J692" s="22"/>
      <c r="K692" s="22"/>
      <c r="L692" s="22"/>
      <c r="M692" s="24"/>
      <c r="N692" s="22"/>
      <c r="O692" s="20"/>
      <c r="P692" s="12"/>
      <c r="Q692" s="12"/>
      <c r="R692" s="12"/>
      <c r="S692" s="12"/>
      <c r="T692" s="12"/>
      <c r="U692" s="12"/>
      <c r="V692" s="12"/>
      <c r="W692" s="12"/>
      <c r="X692" s="12"/>
      <c r="Y692" s="12"/>
      <c r="Z692" s="12"/>
      <c r="AA692" s="12"/>
      <c r="AB692" s="12"/>
      <c r="AC692" s="12"/>
      <c r="AD692" s="12"/>
      <c r="AE692" s="12"/>
      <c r="AF692" s="12"/>
      <c r="AG692" s="12"/>
      <c r="AH692" s="12"/>
      <c r="AI692" s="12"/>
      <c r="AJ692" s="12"/>
      <c r="AK692" s="12"/>
      <c r="AL692" s="12"/>
      <c r="AM692" s="12"/>
      <c r="AN692" s="12"/>
      <c r="AO692" s="12"/>
      <c r="AP692" s="12"/>
      <c r="AQ692" s="12"/>
      <c r="AR692" s="12"/>
      <c r="AS692" s="12"/>
      <c r="AT692" s="12"/>
      <c r="AU692" s="12"/>
      <c r="AV692" s="12"/>
      <c r="AW692" s="12"/>
      <c r="AX692" s="12"/>
      <c r="AY692" s="12"/>
      <c r="AZ692" s="12"/>
      <c r="BA692" s="12"/>
      <c r="BB692" s="12"/>
      <c r="BC692" s="12"/>
      <c r="BD692" s="12"/>
      <c r="BE692" s="12"/>
      <c r="BF692" s="12"/>
      <c r="BG692" s="12"/>
      <c r="BH692" s="12"/>
      <c r="BI692" s="12"/>
      <c r="BJ692" s="12"/>
      <c r="BK692" s="12"/>
      <c r="BL692" s="12"/>
      <c r="BM692" s="12"/>
      <c r="BN692" s="12"/>
      <c r="BO692" s="12"/>
      <c r="BP692" s="12"/>
      <c r="BQ692" s="12"/>
      <c r="BR692" s="12"/>
      <c r="BS692" s="12"/>
      <c r="BT692" s="12"/>
      <c r="BU692" s="12"/>
      <c r="BV692" s="12"/>
      <c r="BW692" s="12"/>
      <c r="BX692" s="12"/>
      <c r="BY692" s="12"/>
      <c r="BZ692" s="12"/>
      <c r="CA692" s="12"/>
      <c r="CB692" s="12"/>
      <c r="CC692" s="12"/>
    </row>
    <row r="693" spans="1:81" ht="15.75" x14ac:dyDescent="0.25">
      <c r="A693" s="20"/>
      <c r="B693" s="29"/>
      <c r="C693" s="29"/>
      <c r="D693" s="29"/>
      <c r="E693" s="29"/>
      <c r="F693" s="26"/>
      <c r="G693" s="13"/>
      <c r="H693" s="20"/>
      <c r="I693" s="22"/>
      <c r="J693" s="22"/>
      <c r="K693" s="22"/>
      <c r="L693" s="22"/>
      <c r="M693" s="24"/>
      <c r="N693" s="22"/>
      <c r="O693" s="20"/>
      <c r="P693" s="12"/>
      <c r="Q693" s="12"/>
      <c r="R693" s="12"/>
      <c r="S693" s="12"/>
      <c r="T693" s="12"/>
      <c r="U693" s="12"/>
      <c r="V693" s="12"/>
      <c r="W693" s="12"/>
      <c r="X693" s="12"/>
      <c r="Y693" s="12"/>
      <c r="Z693" s="12"/>
      <c r="AA693" s="12"/>
      <c r="AB693" s="12"/>
      <c r="AC693" s="12"/>
      <c r="AD693" s="12"/>
      <c r="AE693" s="12"/>
      <c r="AF693" s="12"/>
      <c r="AG693" s="12"/>
      <c r="AH693" s="12"/>
      <c r="AI693" s="12"/>
      <c r="AJ693" s="12"/>
      <c r="AK693" s="12"/>
      <c r="AL693" s="12"/>
      <c r="AM693" s="12"/>
      <c r="AN693" s="12"/>
      <c r="AO693" s="12"/>
      <c r="AP693" s="12"/>
      <c r="AQ693" s="12"/>
      <c r="AR693" s="12"/>
      <c r="AS693" s="12"/>
      <c r="AT693" s="12"/>
      <c r="AU693" s="12"/>
      <c r="AV693" s="12"/>
      <c r="AW693" s="12"/>
      <c r="AX693" s="12"/>
      <c r="AY693" s="12"/>
      <c r="AZ693" s="12"/>
      <c r="BA693" s="12"/>
      <c r="BB693" s="12"/>
      <c r="BC693" s="12"/>
      <c r="BD693" s="12"/>
      <c r="BE693" s="12"/>
      <c r="BF693" s="12"/>
      <c r="BG693" s="12"/>
      <c r="BH693" s="12"/>
      <c r="BI693" s="12"/>
      <c r="BJ693" s="12"/>
      <c r="BK693" s="12"/>
      <c r="BL693" s="12"/>
      <c r="BM693" s="12"/>
      <c r="BN693" s="12"/>
      <c r="BO693" s="12"/>
      <c r="BP693" s="12"/>
      <c r="BQ693" s="12"/>
      <c r="BR693" s="12"/>
      <c r="BS693" s="12"/>
      <c r="BT693" s="12"/>
      <c r="BU693" s="12"/>
      <c r="BV693" s="12"/>
      <c r="BW693" s="12"/>
      <c r="BX693" s="12"/>
      <c r="BY693" s="12"/>
      <c r="BZ693" s="12"/>
      <c r="CA693" s="12"/>
      <c r="CB693" s="12"/>
      <c r="CC693" s="12"/>
    </row>
    <row r="694" spans="1:81" ht="15.75" x14ac:dyDescent="0.25">
      <c r="A694" s="20"/>
      <c r="B694" s="29"/>
      <c r="C694" s="29"/>
      <c r="D694" s="29"/>
      <c r="E694" s="29"/>
      <c r="F694" s="26"/>
      <c r="G694" s="13"/>
      <c r="H694" s="20"/>
      <c r="I694" s="22"/>
      <c r="J694" s="22"/>
      <c r="K694" s="22"/>
      <c r="L694" s="22"/>
      <c r="M694" s="24"/>
      <c r="N694" s="22"/>
      <c r="O694" s="20"/>
      <c r="P694" s="12"/>
      <c r="Q694" s="12"/>
      <c r="R694" s="12"/>
      <c r="S694" s="12"/>
      <c r="T694" s="12"/>
      <c r="U694" s="12"/>
      <c r="V694" s="12"/>
      <c r="W694" s="12"/>
      <c r="X694" s="12"/>
      <c r="Y694" s="12"/>
      <c r="Z694" s="12"/>
      <c r="AA694" s="12"/>
      <c r="AB694" s="12"/>
      <c r="AC694" s="12"/>
      <c r="AD694" s="12"/>
      <c r="AE694" s="12"/>
      <c r="AF694" s="12"/>
      <c r="AG694" s="12"/>
      <c r="AH694" s="12"/>
      <c r="AI694" s="12"/>
      <c r="AJ694" s="12"/>
      <c r="AK694" s="12"/>
      <c r="AL694" s="12"/>
      <c r="AM694" s="12"/>
      <c r="AN694" s="12"/>
      <c r="AO694" s="12"/>
      <c r="AP694" s="12"/>
      <c r="AQ694" s="12"/>
      <c r="AR694" s="12"/>
      <c r="AS694" s="12"/>
      <c r="AT694" s="12"/>
      <c r="AU694" s="12"/>
      <c r="AV694" s="12"/>
      <c r="AW694" s="12"/>
      <c r="AX694" s="12"/>
      <c r="AY694" s="12"/>
      <c r="AZ694" s="12"/>
      <c r="BA694" s="12"/>
      <c r="BB694" s="12"/>
      <c r="BC694" s="12"/>
      <c r="BD694" s="12"/>
      <c r="BE694" s="12"/>
      <c r="BF694" s="12"/>
      <c r="BG694" s="12"/>
      <c r="BH694" s="12"/>
      <c r="BI694" s="12"/>
      <c r="BJ694" s="12"/>
      <c r="BK694" s="12"/>
      <c r="BL694" s="12"/>
      <c r="BM694" s="12"/>
      <c r="BN694" s="12"/>
      <c r="BO694" s="12"/>
      <c r="BP694" s="12"/>
      <c r="BQ694" s="12"/>
      <c r="BR694" s="12"/>
      <c r="BS694" s="12"/>
      <c r="BT694" s="12"/>
      <c r="BU694" s="12"/>
      <c r="BV694" s="12"/>
      <c r="BW694" s="12"/>
      <c r="BX694" s="12"/>
      <c r="BY694" s="12"/>
      <c r="BZ694" s="12"/>
      <c r="CA694" s="12"/>
      <c r="CB694" s="12"/>
      <c r="CC694" s="12"/>
    </row>
    <row r="695" spans="1:81" ht="15.75" x14ac:dyDescent="0.25">
      <c r="A695" s="20"/>
      <c r="B695" s="29"/>
      <c r="C695" s="29"/>
      <c r="D695" s="29"/>
      <c r="E695" s="29"/>
      <c r="F695" s="26"/>
      <c r="G695" s="13"/>
      <c r="H695" s="20"/>
      <c r="I695" s="22"/>
      <c r="J695" s="22"/>
      <c r="K695" s="22"/>
      <c r="L695" s="22"/>
      <c r="M695" s="24"/>
      <c r="N695" s="22"/>
      <c r="O695" s="20"/>
      <c r="P695" s="12"/>
      <c r="Q695" s="12"/>
      <c r="R695" s="12"/>
      <c r="S695" s="12"/>
      <c r="T695" s="12"/>
      <c r="U695" s="12"/>
      <c r="V695" s="12"/>
      <c r="W695" s="12"/>
      <c r="X695" s="12"/>
      <c r="Y695" s="12"/>
      <c r="Z695" s="12"/>
      <c r="AA695" s="12"/>
      <c r="AB695" s="12"/>
      <c r="AC695" s="12"/>
      <c r="AD695" s="12"/>
      <c r="AE695" s="12"/>
      <c r="AF695" s="12"/>
      <c r="AG695" s="12"/>
      <c r="AH695" s="12"/>
      <c r="AI695" s="12"/>
      <c r="AJ695" s="12"/>
      <c r="AK695" s="12"/>
      <c r="AL695" s="12"/>
      <c r="AM695" s="12"/>
      <c r="AN695" s="12"/>
      <c r="AO695" s="12"/>
      <c r="AP695" s="12"/>
      <c r="AQ695" s="12"/>
      <c r="AR695" s="12"/>
      <c r="AS695" s="12"/>
      <c r="AT695" s="12"/>
      <c r="AU695" s="12"/>
      <c r="AV695" s="12"/>
      <c r="AW695" s="12"/>
      <c r="AX695" s="12"/>
      <c r="AY695" s="12"/>
      <c r="AZ695" s="12"/>
      <c r="BA695" s="12"/>
      <c r="BB695" s="12"/>
      <c r="BC695" s="12"/>
      <c r="BD695" s="12"/>
      <c r="BE695" s="12"/>
      <c r="BF695" s="12"/>
      <c r="BG695" s="12"/>
      <c r="BH695" s="12"/>
      <c r="BI695" s="12"/>
      <c r="BJ695" s="12"/>
      <c r="BK695" s="12"/>
      <c r="BL695" s="12"/>
      <c r="BM695" s="12"/>
      <c r="BN695" s="12"/>
      <c r="BO695" s="12"/>
      <c r="BP695" s="12"/>
      <c r="BQ695" s="12"/>
      <c r="BR695" s="12"/>
      <c r="BS695" s="12"/>
      <c r="BT695" s="12"/>
      <c r="BU695" s="12"/>
      <c r="BV695" s="12"/>
      <c r="BW695" s="12"/>
      <c r="BX695" s="12"/>
      <c r="BY695" s="12"/>
      <c r="BZ695" s="12"/>
      <c r="CA695" s="12"/>
      <c r="CB695" s="12"/>
      <c r="CC695" s="12"/>
    </row>
    <row r="696" spans="1:81" ht="15.75" x14ac:dyDescent="0.25">
      <c r="A696" s="20"/>
      <c r="B696" s="29"/>
      <c r="C696" s="29"/>
      <c r="D696" s="29"/>
      <c r="E696" s="29"/>
      <c r="F696" s="26"/>
      <c r="G696" s="13"/>
      <c r="H696" s="20"/>
      <c r="I696" s="22"/>
      <c r="J696" s="22"/>
      <c r="K696" s="22"/>
      <c r="L696" s="22"/>
      <c r="M696" s="24"/>
      <c r="N696" s="22"/>
      <c r="O696" s="20"/>
      <c r="P696" s="12"/>
      <c r="Q696" s="12"/>
      <c r="R696" s="12"/>
      <c r="S696" s="12"/>
      <c r="T696" s="12"/>
      <c r="U696" s="12"/>
      <c r="V696" s="12"/>
      <c r="W696" s="12"/>
      <c r="X696" s="12"/>
      <c r="Y696" s="12"/>
      <c r="Z696" s="12"/>
      <c r="AA696" s="12"/>
      <c r="AB696" s="12"/>
      <c r="AC696" s="12"/>
      <c r="AD696" s="12"/>
      <c r="AE696" s="12"/>
      <c r="AF696" s="12"/>
      <c r="AG696" s="12"/>
      <c r="AH696" s="12"/>
      <c r="AI696" s="12"/>
      <c r="AJ696" s="12"/>
      <c r="AK696" s="12"/>
      <c r="AL696" s="12"/>
      <c r="AM696" s="12"/>
      <c r="AN696" s="12"/>
      <c r="AO696" s="12"/>
      <c r="AP696" s="12"/>
      <c r="AQ696" s="12"/>
      <c r="AR696" s="12"/>
      <c r="AS696" s="12"/>
      <c r="AT696" s="12"/>
      <c r="AU696" s="12"/>
      <c r="AV696" s="12"/>
      <c r="AW696" s="12"/>
      <c r="AX696" s="12"/>
      <c r="AY696" s="12"/>
      <c r="AZ696" s="12"/>
      <c r="BA696" s="12"/>
      <c r="BB696" s="12"/>
      <c r="BC696" s="12"/>
      <c r="BD696" s="12"/>
      <c r="BE696" s="12"/>
      <c r="BF696" s="12"/>
      <c r="BG696" s="12"/>
      <c r="BH696" s="12"/>
      <c r="BI696" s="12"/>
      <c r="BJ696" s="12"/>
      <c r="BK696" s="12"/>
      <c r="BL696" s="12"/>
      <c r="BM696" s="12"/>
      <c r="BN696" s="12"/>
      <c r="BO696" s="12"/>
      <c r="BP696" s="12"/>
      <c r="BQ696" s="12"/>
      <c r="BR696" s="12"/>
      <c r="BS696" s="12"/>
      <c r="BT696" s="12"/>
      <c r="BU696" s="12"/>
      <c r="BV696" s="12"/>
      <c r="BW696" s="12"/>
      <c r="BX696" s="12"/>
      <c r="BY696" s="12"/>
      <c r="BZ696" s="12"/>
      <c r="CA696" s="12"/>
      <c r="CB696" s="12"/>
      <c r="CC696" s="12"/>
    </row>
    <row r="697" spans="1:81" ht="15.75" x14ac:dyDescent="0.25">
      <c r="A697" s="20"/>
      <c r="B697" s="29"/>
      <c r="C697" s="29"/>
      <c r="D697" s="29"/>
      <c r="E697" s="29"/>
      <c r="F697" s="26"/>
      <c r="G697" s="13"/>
      <c r="H697" s="20"/>
      <c r="I697" s="22"/>
      <c r="J697" s="22"/>
      <c r="K697" s="22"/>
      <c r="L697" s="22"/>
      <c r="M697" s="24"/>
      <c r="N697" s="22"/>
      <c r="O697" s="20"/>
      <c r="P697" s="12"/>
      <c r="Q697" s="12"/>
      <c r="R697" s="12"/>
      <c r="S697" s="12"/>
      <c r="T697" s="12"/>
      <c r="U697" s="12"/>
      <c r="V697" s="12"/>
      <c r="W697" s="12"/>
      <c r="X697" s="12"/>
      <c r="Y697" s="12"/>
      <c r="Z697" s="12"/>
      <c r="AA697" s="12"/>
      <c r="AB697" s="12"/>
      <c r="AC697" s="12"/>
      <c r="AD697" s="12"/>
      <c r="AE697" s="12"/>
      <c r="AF697" s="12"/>
      <c r="AG697" s="12"/>
      <c r="AH697" s="12"/>
      <c r="AI697" s="12"/>
      <c r="AJ697" s="12"/>
      <c r="AK697" s="12"/>
      <c r="AL697" s="12"/>
      <c r="AM697" s="12"/>
      <c r="AN697" s="12"/>
      <c r="AO697" s="12"/>
      <c r="AP697" s="12"/>
      <c r="AQ697" s="12"/>
      <c r="AR697" s="12"/>
      <c r="AS697" s="12"/>
      <c r="AT697" s="12"/>
      <c r="AU697" s="12"/>
      <c r="AV697" s="12"/>
      <c r="AW697" s="12"/>
      <c r="AX697" s="12"/>
      <c r="AY697" s="12"/>
      <c r="AZ697" s="12"/>
      <c r="BA697" s="12"/>
      <c r="BB697" s="12"/>
      <c r="BC697" s="12"/>
      <c r="BD697" s="12"/>
      <c r="BE697" s="12"/>
      <c r="BF697" s="12"/>
      <c r="BG697" s="12"/>
      <c r="BH697" s="12"/>
      <c r="BI697" s="12"/>
      <c r="BJ697" s="12"/>
      <c r="BK697" s="12"/>
      <c r="BL697" s="12"/>
      <c r="BM697" s="12"/>
      <c r="BN697" s="12"/>
      <c r="BO697" s="12"/>
      <c r="BP697" s="12"/>
      <c r="BQ697" s="12"/>
      <c r="BR697" s="12"/>
      <c r="BS697" s="12"/>
      <c r="BT697" s="12"/>
      <c r="BU697" s="12"/>
      <c r="BV697" s="12"/>
      <c r="BW697" s="12"/>
      <c r="BX697" s="12"/>
      <c r="BY697" s="12"/>
      <c r="BZ697" s="12"/>
      <c r="CA697" s="12"/>
      <c r="CB697" s="12"/>
      <c r="CC697" s="12"/>
    </row>
  </sheetData>
  <sheetProtection algorithmName="SHA-512" hashValue="5vyD3xpYkY+NBid4azFAKHQGxT6OIxp91jf4N2MV/1841mhitv23TEiBmQIc5iu3BIegdgcODAD/DPVBJ9Y3eA==" saltValue="9zUcMshsSkQlbQNfW9wyRg==" spinCount="100000" sheet="1" selectLockedCells="1" selectUnlockedCells="1"/>
  <mergeCells count="372">
    <mergeCell ref="P7:P8"/>
    <mergeCell ref="P5:P6"/>
    <mergeCell ref="B72:P72"/>
    <mergeCell ref="B69:P69"/>
    <mergeCell ref="B66:P66"/>
    <mergeCell ref="B63:P63"/>
    <mergeCell ref="A1:P1"/>
    <mergeCell ref="P25:P26"/>
    <mergeCell ref="P23:P24"/>
    <mergeCell ref="P21:P22"/>
    <mergeCell ref="P19:P20"/>
    <mergeCell ref="P17:P18"/>
    <mergeCell ref="P15:P16"/>
    <mergeCell ref="P13:P14"/>
    <mergeCell ref="P11:P12"/>
    <mergeCell ref="P9:P10"/>
    <mergeCell ref="P3:P4"/>
    <mergeCell ref="A2:P2"/>
    <mergeCell ref="P49:P50"/>
    <mergeCell ref="P47:P48"/>
    <mergeCell ref="P45:P46"/>
    <mergeCell ref="P43:P44"/>
    <mergeCell ref="P41:P42"/>
    <mergeCell ref="P39:P40"/>
    <mergeCell ref="P73:P74"/>
    <mergeCell ref="P70:P71"/>
    <mergeCell ref="P67:P68"/>
    <mergeCell ref="P64:P65"/>
    <mergeCell ref="P57:P58"/>
    <mergeCell ref="P55:P56"/>
    <mergeCell ref="P53:P54"/>
    <mergeCell ref="P51:P52"/>
    <mergeCell ref="P61:P62"/>
    <mergeCell ref="P59:P60"/>
    <mergeCell ref="P37:P38"/>
    <mergeCell ref="P35:P36"/>
    <mergeCell ref="P33:P34"/>
    <mergeCell ref="P31:P32"/>
    <mergeCell ref="P29:P30"/>
    <mergeCell ref="P27:P28"/>
    <mergeCell ref="B70:B71"/>
    <mergeCell ref="C70:C71"/>
    <mergeCell ref="D70:D71"/>
    <mergeCell ref="E70:E71"/>
    <mergeCell ref="F70:F71"/>
    <mergeCell ref="G70:G71"/>
    <mergeCell ref="B67:B68"/>
    <mergeCell ref="C67:C68"/>
    <mergeCell ref="D67:D68"/>
    <mergeCell ref="E67:E68"/>
    <mergeCell ref="F67:F68"/>
    <mergeCell ref="G67:G68"/>
    <mergeCell ref="M67:M68"/>
    <mergeCell ref="N67:N68"/>
    <mergeCell ref="O67:O68"/>
    <mergeCell ref="B64:B65"/>
    <mergeCell ref="C64:C65"/>
    <mergeCell ref="D64:D65"/>
    <mergeCell ref="G73:G74"/>
    <mergeCell ref="M73:M74"/>
    <mergeCell ref="N73:N74"/>
    <mergeCell ref="O73:O74"/>
    <mergeCell ref="M70:M71"/>
    <mergeCell ref="N70:N71"/>
    <mergeCell ref="O70:O71"/>
    <mergeCell ref="B73:B74"/>
    <mergeCell ref="C73:C74"/>
    <mergeCell ref="D73:D74"/>
    <mergeCell ref="E73:E74"/>
    <mergeCell ref="F73:F74"/>
    <mergeCell ref="E64:E65"/>
    <mergeCell ref="F64:F65"/>
    <mergeCell ref="G64:G65"/>
    <mergeCell ref="M64:M65"/>
    <mergeCell ref="N64:N65"/>
    <mergeCell ref="O64:O65"/>
    <mergeCell ref="G57:G58"/>
    <mergeCell ref="M57:M58"/>
    <mergeCell ref="N57:N58"/>
    <mergeCell ref="O57:O58"/>
    <mergeCell ref="F57:F58"/>
    <mergeCell ref="G61:G62"/>
    <mergeCell ref="A57:A58"/>
    <mergeCell ref="B57:B58"/>
    <mergeCell ref="C57:C58"/>
    <mergeCell ref="D57:D58"/>
    <mergeCell ref="E57:E58"/>
    <mergeCell ref="M61:M62"/>
    <mergeCell ref="N61:N62"/>
    <mergeCell ref="O61:O62"/>
    <mergeCell ref="A61:A62"/>
    <mergeCell ref="B61:B62"/>
    <mergeCell ref="C61:C62"/>
    <mergeCell ref="D61:D62"/>
    <mergeCell ref="E61:E62"/>
    <mergeCell ref="F61:F62"/>
    <mergeCell ref="A59:A60"/>
    <mergeCell ref="B59:B60"/>
    <mergeCell ref="O59:O60"/>
    <mergeCell ref="N59:N60"/>
    <mergeCell ref="M59:M60"/>
    <mergeCell ref="G59:G60"/>
    <mergeCell ref="F59:F60"/>
    <mergeCell ref="E59:E60"/>
    <mergeCell ref="D59:D60"/>
    <mergeCell ref="C59:C60"/>
    <mergeCell ref="F55:F56"/>
    <mergeCell ref="G55:G56"/>
    <mergeCell ref="M55:M56"/>
    <mergeCell ref="N55:N56"/>
    <mergeCell ref="O55:O56"/>
    <mergeCell ref="G53:G54"/>
    <mergeCell ref="M53:M54"/>
    <mergeCell ref="N53:N54"/>
    <mergeCell ref="O53:O54"/>
    <mergeCell ref="F53:F54"/>
    <mergeCell ref="A55:A56"/>
    <mergeCell ref="B55:B56"/>
    <mergeCell ref="C55:C56"/>
    <mergeCell ref="D55:D56"/>
    <mergeCell ref="E55:E56"/>
    <mergeCell ref="A53:A54"/>
    <mergeCell ref="B53:B54"/>
    <mergeCell ref="C53:C54"/>
    <mergeCell ref="D53:D54"/>
    <mergeCell ref="E53:E54"/>
    <mergeCell ref="F51:F52"/>
    <mergeCell ref="G51:G52"/>
    <mergeCell ref="M51:M52"/>
    <mergeCell ref="N51:N52"/>
    <mergeCell ref="O51:O52"/>
    <mergeCell ref="G49:G50"/>
    <mergeCell ref="M49:M50"/>
    <mergeCell ref="N49:N50"/>
    <mergeCell ref="O49:O50"/>
    <mergeCell ref="F49:F50"/>
    <mergeCell ref="A51:A52"/>
    <mergeCell ref="B51:B52"/>
    <mergeCell ref="C51:C52"/>
    <mergeCell ref="D51:D52"/>
    <mergeCell ref="E51:E52"/>
    <mergeCell ref="A49:A50"/>
    <mergeCell ref="B49:B50"/>
    <mergeCell ref="C49:C50"/>
    <mergeCell ref="D49:D50"/>
    <mergeCell ref="E49:E50"/>
    <mergeCell ref="F47:F48"/>
    <mergeCell ref="G47:G48"/>
    <mergeCell ref="M47:M48"/>
    <mergeCell ref="N47:N48"/>
    <mergeCell ref="O47:O48"/>
    <mergeCell ref="G45:G46"/>
    <mergeCell ref="M45:M46"/>
    <mergeCell ref="N45:N46"/>
    <mergeCell ref="O45:O46"/>
    <mergeCell ref="F45:F46"/>
    <mergeCell ref="A47:A48"/>
    <mergeCell ref="B47:B48"/>
    <mergeCell ref="C47:C48"/>
    <mergeCell ref="D47:D48"/>
    <mergeCell ref="E47:E48"/>
    <mergeCell ref="A45:A46"/>
    <mergeCell ref="B45:B46"/>
    <mergeCell ref="C45:C46"/>
    <mergeCell ref="D45:D46"/>
    <mergeCell ref="E45:E46"/>
    <mergeCell ref="F43:F44"/>
    <mergeCell ref="G43:G44"/>
    <mergeCell ref="M43:M44"/>
    <mergeCell ref="N43:N44"/>
    <mergeCell ref="O43:O44"/>
    <mergeCell ref="G41:G42"/>
    <mergeCell ref="M41:M42"/>
    <mergeCell ref="N41:N42"/>
    <mergeCell ref="O41:O42"/>
    <mergeCell ref="F41:F42"/>
    <mergeCell ref="A43:A44"/>
    <mergeCell ref="B43:B44"/>
    <mergeCell ref="C43:C44"/>
    <mergeCell ref="D43:D44"/>
    <mergeCell ref="E43:E44"/>
    <mergeCell ref="A41:A42"/>
    <mergeCell ref="B41:B42"/>
    <mergeCell ref="C41:C42"/>
    <mergeCell ref="D41:D42"/>
    <mergeCell ref="E41:E42"/>
    <mergeCell ref="F39:F40"/>
    <mergeCell ref="G39:G40"/>
    <mergeCell ref="M39:M40"/>
    <mergeCell ref="N39:N40"/>
    <mergeCell ref="O39:O40"/>
    <mergeCell ref="G37:G38"/>
    <mergeCell ref="M37:M38"/>
    <mergeCell ref="N37:N38"/>
    <mergeCell ref="O37:O38"/>
    <mergeCell ref="F37:F38"/>
    <mergeCell ref="A39:A40"/>
    <mergeCell ref="B39:B40"/>
    <mergeCell ref="C39:C40"/>
    <mergeCell ref="D39:D40"/>
    <mergeCell ref="E39:E40"/>
    <mergeCell ref="A37:A38"/>
    <mergeCell ref="B37:B38"/>
    <mergeCell ref="C37:C38"/>
    <mergeCell ref="D37:D38"/>
    <mergeCell ref="E37:E38"/>
    <mergeCell ref="F35:F36"/>
    <mergeCell ref="G35:G36"/>
    <mergeCell ref="M35:M36"/>
    <mergeCell ref="N35:N36"/>
    <mergeCell ref="O35:O36"/>
    <mergeCell ref="G33:G34"/>
    <mergeCell ref="M33:M34"/>
    <mergeCell ref="N33:N34"/>
    <mergeCell ref="O33:O34"/>
    <mergeCell ref="F33:F34"/>
    <mergeCell ref="A35:A36"/>
    <mergeCell ref="B35:B36"/>
    <mergeCell ref="C35:C36"/>
    <mergeCell ref="D35:D36"/>
    <mergeCell ref="E35:E36"/>
    <mergeCell ref="A33:A34"/>
    <mergeCell ref="B33:B34"/>
    <mergeCell ref="C33:C34"/>
    <mergeCell ref="D33:D34"/>
    <mergeCell ref="E33:E34"/>
    <mergeCell ref="F31:F32"/>
    <mergeCell ref="G31:G32"/>
    <mergeCell ref="M31:M32"/>
    <mergeCell ref="N31:N32"/>
    <mergeCell ref="O31:O32"/>
    <mergeCell ref="G29:G30"/>
    <mergeCell ref="M29:M30"/>
    <mergeCell ref="N29:N30"/>
    <mergeCell ref="O29:O30"/>
    <mergeCell ref="F29:F30"/>
    <mergeCell ref="A31:A32"/>
    <mergeCell ref="B31:B32"/>
    <mergeCell ref="C31:C32"/>
    <mergeCell ref="D31:D32"/>
    <mergeCell ref="E31:E32"/>
    <mergeCell ref="A29:A30"/>
    <mergeCell ref="B29:B30"/>
    <mergeCell ref="C29:C30"/>
    <mergeCell ref="D29:D30"/>
    <mergeCell ref="E29:E30"/>
    <mergeCell ref="F27:F28"/>
    <mergeCell ref="G27:G28"/>
    <mergeCell ref="M27:M28"/>
    <mergeCell ref="N27:N28"/>
    <mergeCell ref="O27:O28"/>
    <mergeCell ref="G25:G26"/>
    <mergeCell ref="M25:M26"/>
    <mergeCell ref="N25:N26"/>
    <mergeCell ref="O25:O26"/>
    <mergeCell ref="F25:F26"/>
    <mergeCell ref="A27:A28"/>
    <mergeCell ref="B27:B28"/>
    <mergeCell ref="C27:C28"/>
    <mergeCell ref="D27:D28"/>
    <mergeCell ref="E27:E28"/>
    <mergeCell ref="A25:A26"/>
    <mergeCell ref="B25:B26"/>
    <mergeCell ref="C25:C26"/>
    <mergeCell ref="D25:D26"/>
    <mergeCell ref="E25:E26"/>
    <mergeCell ref="F23:F24"/>
    <mergeCell ref="G23:G24"/>
    <mergeCell ref="M23:M24"/>
    <mergeCell ref="N23:N24"/>
    <mergeCell ref="O23:O24"/>
    <mergeCell ref="G21:G22"/>
    <mergeCell ref="M21:M22"/>
    <mergeCell ref="N21:N22"/>
    <mergeCell ref="O21:O22"/>
    <mergeCell ref="F21:F22"/>
    <mergeCell ref="A23:A24"/>
    <mergeCell ref="B23:B24"/>
    <mergeCell ref="C23:C24"/>
    <mergeCell ref="D23:D24"/>
    <mergeCell ref="E23:E24"/>
    <mergeCell ref="A21:A22"/>
    <mergeCell ref="B21:B22"/>
    <mergeCell ref="C21:C22"/>
    <mergeCell ref="D21:D22"/>
    <mergeCell ref="E21:E22"/>
    <mergeCell ref="F19:F20"/>
    <mergeCell ref="G19:G20"/>
    <mergeCell ref="M19:M20"/>
    <mergeCell ref="N19:N20"/>
    <mergeCell ref="O19:O20"/>
    <mergeCell ref="G17:G18"/>
    <mergeCell ref="M17:M18"/>
    <mergeCell ref="N17:N18"/>
    <mergeCell ref="O17:O18"/>
    <mergeCell ref="F17:F18"/>
    <mergeCell ref="A19:A20"/>
    <mergeCell ref="B19:B20"/>
    <mergeCell ref="C19:C20"/>
    <mergeCell ref="D19:D20"/>
    <mergeCell ref="E19:E20"/>
    <mergeCell ref="A17:A18"/>
    <mergeCell ref="B17:B18"/>
    <mergeCell ref="C17:C18"/>
    <mergeCell ref="D17:D18"/>
    <mergeCell ref="E17:E18"/>
    <mergeCell ref="F15:F16"/>
    <mergeCell ref="G15:G16"/>
    <mergeCell ref="M15:M16"/>
    <mergeCell ref="N15:N16"/>
    <mergeCell ref="O15:O16"/>
    <mergeCell ref="G13:G14"/>
    <mergeCell ref="M13:M14"/>
    <mergeCell ref="N13:N14"/>
    <mergeCell ref="O13:O14"/>
    <mergeCell ref="F13:F14"/>
    <mergeCell ref="A15:A16"/>
    <mergeCell ref="B15:B16"/>
    <mergeCell ref="C15:C16"/>
    <mergeCell ref="D15:D16"/>
    <mergeCell ref="E15:E16"/>
    <mergeCell ref="A13:A14"/>
    <mergeCell ref="B13:B14"/>
    <mergeCell ref="C13:C14"/>
    <mergeCell ref="D13:D14"/>
    <mergeCell ref="E13:E14"/>
    <mergeCell ref="O5:O6"/>
    <mergeCell ref="F5:F6"/>
    <mergeCell ref="A11:A12"/>
    <mergeCell ref="B11:B12"/>
    <mergeCell ref="C11:C12"/>
    <mergeCell ref="D11:D12"/>
    <mergeCell ref="E11:E12"/>
    <mergeCell ref="A9:A10"/>
    <mergeCell ref="B9:B10"/>
    <mergeCell ref="C9:C10"/>
    <mergeCell ref="D9:D10"/>
    <mergeCell ref="E9:E10"/>
    <mergeCell ref="F11:F12"/>
    <mergeCell ref="G11:G12"/>
    <mergeCell ref="M11:M12"/>
    <mergeCell ref="N11:N12"/>
    <mergeCell ref="O11:O12"/>
    <mergeCell ref="G9:G10"/>
    <mergeCell ref="M9:M10"/>
    <mergeCell ref="N9:N10"/>
    <mergeCell ref="O9:O10"/>
    <mergeCell ref="F9:F10"/>
    <mergeCell ref="A3:A4"/>
    <mergeCell ref="B3:E3"/>
    <mergeCell ref="F3:F4"/>
    <mergeCell ref="G3:G4"/>
    <mergeCell ref="H3:L3"/>
    <mergeCell ref="M3:O3"/>
    <mergeCell ref="A7:A8"/>
    <mergeCell ref="B7:B8"/>
    <mergeCell ref="C7:C8"/>
    <mergeCell ref="D7:D8"/>
    <mergeCell ref="E7:E8"/>
    <mergeCell ref="A5:A6"/>
    <mergeCell ref="B5:B6"/>
    <mergeCell ref="C5:C6"/>
    <mergeCell ref="D5:D6"/>
    <mergeCell ref="E5:E6"/>
    <mergeCell ref="F7:F8"/>
    <mergeCell ref="G7:G8"/>
    <mergeCell ref="M7:M8"/>
    <mergeCell ref="N7:N8"/>
    <mergeCell ref="O7:O8"/>
    <mergeCell ref="G5:G6"/>
    <mergeCell ref="M5:M6"/>
    <mergeCell ref="N5:N6"/>
  </mergeCells>
  <pageMargins left="0.7" right="0.7" top="0.75" bottom="0.75" header="0.3" footer="0.3"/>
  <pageSetup scale="75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I123"/>
  <sheetViews>
    <sheetView zoomScaleNormal="100" workbookViewId="0">
      <pane xSplit="1" ySplit="2" topLeftCell="B3" activePane="bottomRight" state="frozen"/>
      <selection activeCell="N5" sqref="N5:N6"/>
      <selection pane="topRight" activeCell="N5" sqref="N5:N6"/>
      <selection pane="bottomLeft" activeCell="N5" sqref="N5:N6"/>
      <selection pane="bottomRight" sqref="A1:AI1"/>
    </sheetView>
  </sheetViews>
  <sheetFormatPr defaultRowHeight="15" x14ac:dyDescent="0.25"/>
  <cols>
    <col min="1" max="1" width="4.5703125" bestFit="1" customWidth="1"/>
    <col min="2" max="2" width="8.42578125" bestFit="1" customWidth="1"/>
    <col min="3" max="3" width="14.7109375" bestFit="1" customWidth="1"/>
    <col min="4" max="4" width="14.7109375" customWidth="1"/>
    <col min="5" max="5" width="14.7109375" bestFit="1" customWidth="1"/>
    <col min="6" max="6" width="15.7109375" bestFit="1" customWidth="1"/>
    <col min="7" max="7" width="14.7109375" customWidth="1"/>
    <col min="8" max="9" width="14.7109375" bestFit="1" customWidth="1"/>
    <col min="10" max="10" width="13.42578125" bestFit="1" customWidth="1"/>
    <col min="11" max="12" width="11.140625" customWidth="1"/>
    <col min="13" max="13" width="9.28515625" bestFit="1" customWidth="1"/>
    <col min="14" max="14" width="9.28515625" customWidth="1"/>
    <col min="17" max="17" width="8.28515625" bestFit="1" customWidth="1"/>
    <col min="18" max="18" width="9.7109375" bestFit="1" customWidth="1"/>
    <col min="19" max="19" width="7.5703125" style="10" bestFit="1" customWidth="1"/>
    <col min="20" max="20" width="0.42578125" customWidth="1"/>
    <col min="21" max="21" width="13.140625" bestFit="1" customWidth="1"/>
    <col min="22" max="22" width="10.42578125" style="174" bestFit="1" customWidth="1"/>
    <col min="23" max="23" width="9.140625" style="174" customWidth="1"/>
    <col min="24" max="24" width="11.28515625" style="119" customWidth="1"/>
    <col min="25" max="25" width="9.140625" style="174" customWidth="1"/>
    <col min="26" max="26" width="9.140625" style="174"/>
    <col min="27" max="27" width="11.28515625" style="119" customWidth="1"/>
    <col min="28" max="28" width="9.5703125" style="174" bestFit="1" customWidth="1"/>
    <col min="29" max="29" width="9.7109375" style="174" bestFit="1" customWidth="1"/>
    <col min="30" max="30" width="9.7109375" style="174" customWidth="1"/>
    <col min="31" max="31" width="12.140625" style="1" bestFit="1" customWidth="1"/>
    <col min="32" max="32" width="0.42578125" customWidth="1"/>
    <col min="33" max="33" width="11.28515625" bestFit="1" customWidth="1"/>
    <col min="34" max="34" width="7.5703125" bestFit="1" customWidth="1"/>
    <col min="35" max="35" width="9.5703125" bestFit="1" customWidth="1"/>
  </cols>
  <sheetData>
    <row r="1" spans="1:35" ht="26.25" x14ac:dyDescent="0.4">
      <c r="A1" s="262" t="s">
        <v>91</v>
      </c>
      <c r="B1" s="263"/>
      <c r="C1" s="263"/>
      <c r="D1" s="263"/>
      <c r="E1" s="263"/>
      <c r="F1" s="263"/>
      <c r="G1" s="263"/>
      <c r="H1" s="263"/>
      <c r="I1" s="263"/>
      <c r="J1" s="263"/>
      <c r="K1" s="263"/>
      <c r="L1" s="263"/>
      <c r="M1" s="263"/>
      <c r="N1" s="263"/>
      <c r="O1" s="263"/>
      <c r="P1" s="263"/>
      <c r="Q1" s="263"/>
      <c r="R1" s="263"/>
      <c r="S1" s="263"/>
      <c r="T1" s="263"/>
      <c r="U1" s="263"/>
      <c r="V1" s="263"/>
      <c r="W1" s="263"/>
      <c r="X1" s="263"/>
      <c r="Y1" s="263"/>
      <c r="Z1" s="263"/>
      <c r="AA1" s="263"/>
      <c r="AB1" s="263"/>
      <c r="AC1" s="263"/>
      <c r="AD1" s="263"/>
      <c r="AE1" s="263"/>
      <c r="AF1" s="263"/>
      <c r="AG1" s="263"/>
      <c r="AH1" s="263"/>
      <c r="AI1" s="263"/>
    </row>
    <row r="2" spans="1:35" ht="15.75" x14ac:dyDescent="0.25">
      <c r="A2" s="86" t="s">
        <v>0</v>
      </c>
      <c r="B2" s="86" t="s">
        <v>20</v>
      </c>
      <c r="C2" s="86" t="s">
        <v>1</v>
      </c>
      <c r="D2" s="86" t="s">
        <v>42</v>
      </c>
      <c r="E2" s="86" t="s">
        <v>52</v>
      </c>
      <c r="F2" s="86" t="s">
        <v>2</v>
      </c>
      <c r="G2" s="86" t="s">
        <v>43</v>
      </c>
      <c r="H2" s="86" t="s">
        <v>53</v>
      </c>
      <c r="I2" s="87" t="s">
        <v>3</v>
      </c>
      <c r="J2" s="88" t="s">
        <v>4</v>
      </c>
      <c r="K2" s="88" t="s">
        <v>45</v>
      </c>
      <c r="L2" s="88" t="s">
        <v>46</v>
      </c>
      <c r="M2" s="88" t="s">
        <v>55</v>
      </c>
      <c r="N2" s="89" t="s">
        <v>54</v>
      </c>
      <c r="O2" s="89" t="s">
        <v>5</v>
      </c>
      <c r="P2" s="89" t="s">
        <v>44</v>
      </c>
      <c r="Q2" s="88" t="s">
        <v>6</v>
      </c>
      <c r="R2" s="88" t="s">
        <v>30</v>
      </c>
      <c r="S2" s="90" t="s">
        <v>29</v>
      </c>
      <c r="T2" s="70"/>
      <c r="U2" s="88" t="s">
        <v>20</v>
      </c>
      <c r="V2" s="160" t="s">
        <v>11</v>
      </c>
      <c r="W2" s="160" t="s">
        <v>47</v>
      </c>
      <c r="X2" s="120" t="s">
        <v>56</v>
      </c>
      <c r="Y2" s="175" t="s">
        <v>51</v>
      </c>
      <c r="Z2" s="175" t="s">
        <v>48</v>
      </c>
      <c r="AA2" s="121" t="s">
        <v>56</v>
      </c>
      <c r="AB2" s="175" t="s">
        <v>12</v>
      </c>
      <c r="AC2" s="175" t="s">
        <v>13</v>
      </c>
      <c r="AD2" s="175" t="s">
        <v>83</v>
      </c>
      <c r="AE2" s="91" t="s">
        <v>84</v>
      </c>
      <c r="AF2" s="11"/>
      <c r="AG2" s="86" t="s">
        <v>20</v>
      </c>
      <c r="AH2" s="91" t="s">
        <v>24</v>
      </c>
      <c r="AI2" s="92" t="s">
        <v>25</v>
      </c>
    </row>
    <row r="3" spans="1:35" ht="15.75" x14ac:dyDescent="0.25">
      <c r="A3" s="264">
        <v>1</v>
      </c>
      <c r="B3" s="135" t="s">
        <v>7</v>
      </c>
      <c r="C3" s="132">
        <v>147394</v>
      </c>
      <c r="D3" s="34">
        <v>413500</v>
      </c>
      <c r="E3" s="266">
        <f>(C5+D5)</f>
        <v>1031000</v>
      </c>
      <c r="F3" s="34">
        <v>155788</v>
      </c>
      <c r="G3" s="34">
        <v>124412</v>
      </c>
      <c r="H3" s="266">
        <f>(F5+G5)</f>
        <v>17000</v>
      </c>
      <c r="I3" s="34">
        <v>585955800</v>
      </c>
      <c r="J3" s="5">
        <v>4629.8</v>
      </c>
      <c r="K3" s="5">
        <v>42786.6</v>
      </c>
      <c r="L3" s="5">
        <v>37499.1</v>
      </c>
      <c r="M3" s="5">
        <v>390.1</v>
      </c>
      <c r="N3" s="36">
        <v>937.4</v>
      </c>
      <c r="O3" s="36">
        <v>332.3</v>
      </c>
      <c r="P3" s="36">
        <v>695.3</v>
      </c>
      <c r="Q3" s="5">
        <v>225.2</v>
      </c>
      <c r="R3" s="269">
        <v>1.01</v>
      </c>
      <c r="S3" s="272">
        <v>0</v>
      </c>
      <c r="T3" s="39"/>
      <c r="U3" s="42" t="s">
        <v>14</v>
      </c>
      <c r="V3" s="161">
        <v>0</v>
      </c>
      <c r="W3" s="161">
        <v>4.625</v>
      </c>
      <c r="X3" s="274">
        <f>(V4+W4)</f>
        <v>24.28125</v>
      </c>
      <c r="Y3" s="176">
        <v>0</v>
      </c>
      <c r="Z3" s="176">
        <v>4</v>
      </c>
      <c r="AA3" s="274">
        <f>(Y4+Z4)</f>
        <v>8.8000000000000007</v>
      </c>
      <c r="AB3" s="176">
        <v>0.75</v>
      </c>
      <c r="AC3" s="377">
        <v>0</v>
      </c>
      <c r="AD3" s="377">
        <v>11</v>
      </c>
      <c r="AE3" s="277">
        <f>AC3+AD3</f>
        <v>11</v>
      </c>
      <c r="AF3" s="11"/>
      <c r="AG3" s="17" t="s">
        <v>21</v>
      </c>
      <c r="AH3" s="9">
        <v>1.36</v>
      </c>
      <c r="AI3" s="37">
        <v>4.2999999999999997E-2</v>
      </c>
    </row>
    <row r="4" spans="1:35" ht="15.75" x14ac:dyDescent="0.25">
      <c r="A4" s="264"/>
      <c r="B4" s="136" t="s">
        <v>8</v>
      </c>
      <c r="C4" s="133">
        <v>147394</v>
      </c>
      <c r="D4" s="35">
        <v>412469</v>
      </c>
      <c r="E4" s="267"/>
      <c r="F4" s="34">
        <v>155788</v>
      </c>
      <c r="G4" s="34">
        <v>124395</v>
      </c>
      <c r="H4" s="267"/>
      <c r="I4" s="34">
        <v>584960500</v>
      </c>
      <c r="J4" s="5">
        <v>4629.8</v>
      </c>
      <c r="K4" s="5">
        <v>42773.7</v>
      </c>
      <c r="L4" s="5">
        <v>37486.300000000003</v>
      </c>
      <c r="M4" s="5">
        <v>390.1</v>
      </c>
      <c r="N4" s="36">
        <v>937.2</v>
      </c>
      <c r="O4" s="36">
        <v>332.3</v>
      </c>
      <c r="P4" s="36">
        <v>695.2</v>
      </c>
      <c r="Q4" s="5">
        <v>225.2</v>
      </c>
      <c r="R4" s="270"/>
      <c r="S4" s="272"/>
      <c r="T4" s="39"/>
      <c r="U4" s="149" t="s">
        <v>16</v>
      </c>
      <c r="V4" s="162">
        <f>(V3*35.195)</f>
        <v>0</v>
      </c>
      <c r="W4" s="162">
        <f>(W3*5.25)</f>
        <v>24.28125</v>
      </c>
      <c r="X4" s="275"/>
      <c r="Y4" s="177">
        <f>(Y3*2.2)</f>
        <v>0</v>
      </c>
      <c r="Z4" s="177">
        <f>(Z3*2.2)</f>
        <v>8.8000000000000007</v>
      </c>
      <c r="AA4" s="275"/>
      <c r="AB4" s="177">
        <f>(AB3*0.25)</f>
        <v>0.1875</v>
      </c>
      <c r="AC4" s="378"/>
      <c r="AD4" s="378"/>
      <c r="AE4" s="278"/>
      <c r="AF4" s="11"/>
      <c r="AG4" s="17" t="s">
        <v>23</v>
      </c>
      <c r="AH4" s="5">
        <v>8.8000000000000007</v>
      </c>
      <c r="AI4" s="5">
        <v>9.5</v>
      </c>
    </row>
    <row r="5" spans="1:35" ht="16.5" thickBot="1" x14ac:dyDescent="0.3">
      <c r="A5" s="265"/>
      <c r="B5" s="196" t="s">
        <v>9</v>
      </c>
      <c r="C5" s="145">
        <f>((C3-C4)*1000)</f>
        <v>0</v>
      </c>
      <c r="D5" s="146">
        <f>((D3-D4)*1000)</f>
        <v>1031000</v>
      </c>
      <c r="E5" s="268"/>
      <c r="F5" s="146">
        <f>(F3-F4)*1000</f>
        <v>0</v>
      </c>
      <c r="G5" s="146">
        <f>(G3-G4)*1000</f>
        <v>17000</v>
      </c>
      <c r="H5" s="268"/>
      <c r="I5" s="146">
        <f t="shared" ref="I5:Q5" si="0">(I3-I4)</f>
        <v>995300</v>
      </c>
      <c r="J5" s="147">
        <f t="shared" si="0"/>
        <v>0</v>
      </c>
      <c r="K5" s="147">
        <f t="shared" si="0"/>
        <v>12.900000000001455</v>
      </c>
      <c r="L5" s="147">
        <f t="shared" si="0"/>
        <v>12.799999999995634</v>
      </c>
      <c r="M5" s="147">
        <f t="shared" si="0"/>
        <v>0</v>
      </c>
      <c r="N5" s="148">
        <f t="shared" si="0"/>
        <v>0.19999999999993179</v>
      </c>
      <c r="O5" s="148">
        <f t="shared" si="0"/>
        <v>0</v>
      </c>
      <c r="P5" s="148">
        <f t="shared" si="0"/>
        <v>9.9999999999909051E-2</v>
      </c>
      <c r="Q5" s="147">
        <f t="shared" si="0"/>
        <v>0</v>
      </c>
      <c r="R5" s="271"/>
      <c r="S5" s="273"/>
      <c r="T5" s="39"/>
      <c r="U5" s="150" t="s">
        <v>15</v>
      </c>
      <c r="V5" s="163">
        <f>IF(V4=0,0,(V4)/((C5/1000000)*8.34))</f>
        <v>0</v>
      </c>
      <c r="W5" s="163">
        <f>IF(W4=0,0,(W4)/((D5/1000000)*8.34))</f>
        <v>2.8238805657704682</v>
      </c>
      <c r="X5" s="276"/>
      <c r="Y5" s="178">
        <f>IF(Y4=0,0,(Y4)/((C5/1000000)*8.34))</f>
        <v>0</v>
      </c>
      <c r="Z5" s="178">
        <f>IF(Z4=0,0,(Z4)/((D5/1000000)*8.34))</f>
        <v>1.0234295589716396</v>
      </c>
      <c r="AA5" s="276"/>
      <c r="AB5" s="178">
        <f>IF(AB4=0,0,(AB4)/((D5/1000000)*8.34))</f>
        <v>2.180602753490709E-2</v>
      </c>
      <c r="AC5" s="178">
        <f>IF(AC3=0,0,(AC3)/((C5/1000000)*8.34))</f>
        <v>0</v>
      </c>
      <c r="AD5" s="178">
        <f>IF(AD3=0,0,(AD3)/((D5/1000000)*8.34))</f>
        <v>1.2792869487145493</v>
      </c>
      <c r="AE5" s="279"/>
      <c r="AF5" s="11"/>
      <c r="AG5" s="18" t="s">
        <v>22</v>
      </c>
      <c r="AH5" s="6">
        <v>7.45</v>
      </c>
      <c r="AI5" s="6">
        <v>7.67</v>
      </c>
    </row>
    <row r="6" spans="1:35" ht="15.75" x14ac:dyDescent="0.25">
      <c r="A6" s="281">
        <v>2</v>
      </c>
      <c r="B6" s="153" t="s">
        <v>7</v>
      </c>
      <c r="C6" s="134">
        <v>148397</v>
      </c>
      <c r="D6" s="2">
        <v>413500</v>
      </c>
      <c r="E6" s="287">
        <f>(C7+D7)</f>
        <v>1003000</v>
      </c>
      <c r="F6" s="2">
        <v>155858</v>
      </c>
      <c r="G6" s="2">
        <v>124412</v>
      </c>
      <c r="H6" s="287">
        <f>F7+G7</f>
        <v>70000</v>
      </c>
      <c r="I6" s="2">
        <v>586936800</v>
      </c>
      <c r="J6" s="3">
        <v>4641.5</v>
      </c>
      <c r="K6" s="3">
        <v>42786.6</v>
      </c>
      <c r="L6" s="3">
        <v>37499.1</v>
      </c>
      <c r="M6" s="3">
        <v>390.4</v>
      </c>
      <c r="N6" s="4">
        <v>937.4</v>
      </c>
      <c r="O6" s="4">
        <v>332.3</v>
      </c>
      <c r="P6" s="4">
        <v>695.3</v>
      </c>
      <c r="Q6" s="3">
        <v>225.2</v>
      </c>
      <c r="R6" s="270">
        <v>1.01</v>
      </c>
      <c r="S6" s="270">
        <v>0</v>
      </c>
      <c r="T6" s="39"/>
      <c r="U6" s="40" t="s">
        <v>14</v>
      </c>
      <c r="V6" s="164">
        <v>0.5625</v>
      </c>
      <c r="W6" s="164">
        <v>0</v>
      </c>
      <c r="X6" s="282">
        <f>(V7+W7)</f>
        <v>19.7971875</v>
      </c>
      <c r="Y6" s="179">
        <v>6.875</v>
      </c>
      <c r="Z6" s="179">
        <v>0</v>
      </c>
      <c r="AA6" s="282">
        <f>(Y7+Z7)</f>
        <v>15.125000000000002</v>
      </c>
      <c r="AB6" s="179">
        <v>2.875</v>
      </c>
      <c r="AC6" s="379">
        <v>11</v>
      </c>
      <c r="AD6" s="379">
        <v>0</v>
      </c>
      <c r="AE6" s="278">
        <f>AC6+AD6</f>
        <v>11</v>
      </c>
      <c r="AF6" s="11"/>
      <c r="AG6" s="19" t="s">
        <v>21</v>
      </c>
      <c r="AH6" s="7">
        <v>1.43</v>
      </c>
      <c r="AI6" s="8">
        <v>3.6999999999999998E-2</v>
      </c>
    </row>
    <row r="7" spans="1:35" ht="15.75" x14ac:dyDescent="0.25">
      <c r="A7" s="264"/>
      <c r="B7" s="283" t="s">
        <v>9</v>
      </c>
      <c r="C7" s="266">
        <f>((C6-C3)*1000)</f>
        <v>1003000</v>
      </c>
      <c r="D7" s="266">
        <f>((D6-D3)*1000)</f>
        <v>0</v>
      </c>
      <c r="E7" s="267"/>
      <c r="F7" s="266">
        <f>((F6-F3)*1000)</f>
        <v>70000</v>
      </c>
      <c r="G7" s="266">
        <f>((G6-G3)*1000)</f>
        <v>0</v>
      </c>
      <c r="H7" s="267"/>
      <c r="I7" s="266">
        <f>(I6-I3)</f>
        <v>981000</v>
      </c>
      <c r="J7" s="285">
        <f t="shared" ref="J7:Q7" si="1">(J6-J3)</f>
        <v>11.699999999999818</v>
      </c>
      <c r="K7" s="285">
        <f t="shared" si="1"/>
        <v>0</v>
      </c>
      <c r="L7" s="285">
        <f t="shared" si="1"/>
        <v>0</v>
      </c>
      <c r="M7" s="285">
        <f t="shared" si="1"/>
        <v>0.29999999999995453</v>
      </c>
      <c r="N7" s="285">
        <f t="shared" si="1"/>
        <v>0</v>
      </c>
      <c r="O7" s="285">
        <f t="shared" si="1"/>
        <v>0</v>
      </c>
      <c r="P7" s="285">
        <f t="shared" si="1"/>
        <v>0</v>
      </c>
      <c r="Q7" s="285">
        <f t="shared" si="1"/>
        <v>0</v>
      </c>
      <c r="R7" s="270"/>
      <c r="S7" s="270"/>
      <c r="T7" s="39"/>
      <c r="U7" s="149" t="s">
        <v>16</v>
      </c>
      <c r="V7" s="162">
        <f>(V6*35.195)</f>
        <v>19.7971875</v>
      </c>
      <c r="W7" s="162">
        <f>(W6*5.25)</f>
        <v>0</v>
      </c>
      <c r="X7" s="275"/>
      <c r="Y7" s="177">
        <f>(Y6*2.2)</f>
        <v>15.125000000000002</v>
      </c>
      <c r="Z7" s="177">
        <f>(Z6*2.2)</f>
        <v>0</v>
      </c>
      <c r="AA7" s="275"/>
      <c r="AB7" s="177">
        <f>(AB6*0.25)</f>
        <v>0.71875</v>
      </c>
      <c r="AC7" s="378"/>
      <c r="AD7" s="378"/>
      <c r="AE7" s="278"/>
      <c r="AF7" s="11"/>
      <c r="AG7" s="17" t="s">
        <v>23</v>
      </c>
      <c r="AH7" s="5">
        <v>8.5</v>
      </c>
      <c r="AI7" s="5">
        <v>7.8</v>
      </c>
    </row>
    <row r="8" spans="1:35" ht="16.5" thickBot="1" x14ac:dyDescent="0.3">
      <c r="A8" s="265"/>
      <c r="B8" s="284"/>
      <c r="C8" s="268"/>
      <c r="D8" s="268"/>
      <c r="E8" s="268"/>
      <c r="F8" s="268"/>
      <c r="G8" s="268"/>
      <c r="H8" s="268"/>
      <c r="I8" s="268"/>
      <c r="J8" s="286"/>
      <c r="K8" s="286"/>
      <c r="L8" s="286"/>
      <c r="M8" s="286"/>
      <c r="N8" s="286"/>
      <c r="O8" s="286"/>
      <c r="P8" s="286"/>
      <c r="Q8" s="286"/>
      <c r="R8" s="271"/>
      <c r="S8" s="271"/>
      <c r="T8" s="39"/>
      <c r="U8" s="150" t="s">
        <v>15</v>
      </c>
      <c r="V8" s="163">
        <f>IF(V7=0,0,(V7)/((C7/1000000)*8.34))</f>
        <v>2.3666634987124957</v>
      </c>
      <c r="W8" s="163">
        <f>IF(W7=0,0,(W7)/((D7/1000000)*8.34))</f>
        <v>0</v>
      </c>
      <c r="X8" s="276"/>
      <c r="Y8" s="178">
        <f>IF(Y7=0,0,(Y7)/((C7/1000000)*8.34))</f>
        <v>1.8081247863125256</v>
      </c>
      <c r="Z8" s="178">
        <f>IF(Z7=0,0,(Z7)/((D7/1000000)*8.34))</f>
        <v>0</v>
      </c>
      <c r="AA8" s="276"/>
      <c r="AB8" s="178">
        <f>IF(AB7=0,0,(AB7)/((C7/1000000)*8.34))</f>
        <v>8.592328529997538E-2</v>
      </c>
      <c r="AC8" s="178">
        <f>IF(AC6=0,0,(AC6)/((C7/1000000)*8.34))</f>
        <v>1.3149998445909274</v>
      </c>
      <c r="AD8" s="178">
        <f>IF(AD6=0,0,(AD6)/((D7/1000000)*8.34))</f>
        <v>0</v>
      </c>
      <c r="AE8" s="279"/>
      <c r="AF8" s="11"/>
      <c r="AG8" s="18" t="s">
        <v>22</v>
      </c>
      <c r="AH8" s="6">
        <v>7.43</v>
      </c>
      <c r="AI8" s="6">
        <v>7.68</v>
      </c>
    </row>
    <row r="9" spans="1:35" ht="15.75" x14ac:dyDescent="0.25">
      <c r="A9" s="288">
        <v>3</v>
      </c>
      <c r="B9" s="38" t="s">
        <v>7</v>
      </c>
      <c r="C9" s="134">
        <v>149311</v>
      </c>
      <c r="D9" s="2">
        <v>413500</v>
      </c>
      <c r="E9" s="287">
        <f t="shared" ref="E9" si="2">(C10+D10)</f>
        <v>914000</v>
      </c>
      <c r="F9" s="2">
        <v>155858</v>
      </c>
      <c r="G9" s="2">
        <v>124412</v>
      </c>
      <c r="H9" s="287">
        <f>F10+G10</f>
        <v>0</v>
      </c>
      <c r="I9" s="2">
        <v>587884200</v>
      </c>
      <c r="J9" s="3">
        <v>4652.8</v>
      </c>
      <c r="K9" s="3">
        <v>42786.6</v>
      </c>
      <c r="L9" s="3">
        <v>37499.1</v>
      </c>
      <c r="M9" s="3">
        <v>390.4</v>
      </c>
      <c r="N9" s="4">
        <v>937.4</v>
      </c>
      <c r="O9" s="4">
        <v>332.3</v>
      </c>
      <c r="P9" s="4">
        <v>695.3</v>
      </c>
      <c r="Q9" s="3">
        <v>225.3</v>
      </c>
      <c r="R9" s="270">
        <v>1.07</v>
      </c>
      <c r="S9" s="270">
        <v>0.01</v>
      </c>
      <c r="T9" s="39"/>
      <c r="U9" s="40" t="s">
        <v>14</v>
      </c>
      <c r="V9" s="164">
        <v>0.5</v>
      </c>
      <c r="W9" s="164">
        <v>0</v>
      </c>
      <c r="X9" s="282">
        <f>(V10+W10)</f>
        <v>17.5975</v>
      </c>
      <c r="Y9" s="179">
        <v>7.875</v>
      </c>
      <c r="Z9" s="179">
        <v>0</v>
      </c>
      <c r="AA9" s="282">
        <f>(Y10+Z10)</f>
        <v>17.325000000000003</v>
      </c>
      <c r="AB9" s="179">
        <v>2.875</v>
      </c>
      <c r="AC9" s="357">
        <v>10</v>
      </c>
      <c r="AD9" s="357">
        <v>0</v>
      </c>
      <c r="AE9" s="278">
        <f>AC9+AD9</f>
        <v>10</v>
      </c>
      <c r="AF9" s="11"/>
      <c r="AG9" s="19" t="s">
        <v>21</v>
      </c>
      <c r="AH9" s="7">
        <v>1.48</v>
      </c>
      <c r="AI9" s="8">
        <v>2.9000000000000001E-2</v>
      </c>
    </row>
    <row r="10" spans="1:35" ht="15.75" x14ac:dyDescent="0.25">
      <c r="A10" s="264"/>
      <c r="B10" s="283" t="s">
        <v>9</v>
      </c>
      <c r="C10" s="266">
        <f>((C9-C6)*1000)</f>
        <v>914000</v>
      </c>
      <c r="D10" s="266">
        <f>((D9-D6)*1000)</f>
        <v>0</v>
      </c>
      <c r="E10" s="267"/>
      <c r="F10" s="266">
        <f>((F9-F6)*1000)</f>
        <v>0</v>
      </c>
      <c r="G10" s="266">
        <f>((G9-G6)*1000)</f>
        <v>0</v>
      </c>
      <c r="H10" s="267"/>
      <c r="I10" s="266">
        <f>(I9-I6)</f>
        <v>947400</v>
      </c>
      <c r="J10" s="285">
        <f t="shared" ref="J10:Q10" si="3">(J9-J6)</f>
        <v>11.300000000000182</v>
      </c>
      <c r="K10" s="285">
        <f t="shared" si="3"/>
        <v>0</v>
      </c>
      <c r="L10" s="285">
        <f t="shared" si="3"/>
        <v>0</v>
      </c>
      <c r="M10" s="285">
        <f t="shared" si="3"/>
        <v>0</v>
      </c>
      <c r="N10" s="285">
        <f t="shared" si="3"/>
        <v>0</v>
      </c>
      <c r="O10" s="285">
        <f t="shared" si="3"/>
        <v>0</v>
      </c>
      <c r="P10" s="285">
        <f t="shared" si="3"/>
        <v>0</v>
      </c>
      <c r="Q10" s="285">
        <f t="shared" si="3"/>
        <v>0.10000000000002274</v>
      </c>
      <c r="R10" s="270"/>
      <c r="S10" s="270"/>
      <c r="T10" s="39"/>
      <c r="U10" s="149" t="s">
        <v>16</v>
      </c>
      <c r="V10" s="162">
        <f>(V9*35.195)</f>
        <v>17.5975</v>
      </c>
      <c r="W10" s="162">
        <f>(W9*5.25)</f>
        <v>0</v>
      </c>
      <c r="X10" s="275"/>
      <c r="Y10" s="177">
        <f>(Y9*2.2)</f>
        <v>17.325000000000003</v>
      </c>
      <c r="Z10" s="177">
        <f>(Z9*2.2)</f>
        <v>0</v>
      </c>
      <c r="AA10" s="275"/>
      <c r="AB10" s="177">
        <f>(AB9*0.25)</f>
        <v>0.71875</v>
      </c>
      <c r="AC10" s="358"/>
      <c r="AD10" s="358"/>
      <c r="AE10" s="278"/>
      <c r="AF10" s="11"/>
      <c r="AG10" s="17" t="s">
        <v>23</v>
      </c>
      <c r="AH10" s="5">
        <v>10.199999999999999</v>
      </c>
      <c r="AI10" s="5">
        <v>9.4</v>
      </c>
    </row>
    <row r="11" spans="1:35" ht="16.5" thickBot="1" x14ac:dyDescent="0.3">
      <c r="A11" s="265"/>
      <c r="B11" s="284"/>
      <c r="C11" s="268"/>
      <c r="D11" s="268"/>
      <c r="E11" s="268"/>
      <c r="F11" s="268"/>
      <c r="G11" s="268"/>
      <c r="H11" s="268"/>
      <c r="I11" s="268"/>
      <c r="J11" s="286"/>
      <c r="K11" s="286"/>
      <c r="L11" s="286"/>
      <c r="M11" s="286"/>
      <c r="N11" s="286"/>
      <c r="O11" s="286"/>
      <c r="P11" s="286"/>
      <c r="Q11" s="286"/>
      <c r="R11" s="271"/>
      <c r="S11" s="271"/>
      <c r="T11" s="39"/>
      <c r="U11" s="150" t="s">
        <v>15</v>
      </c>
      <c r="V11" s="163">
        <f>IF(V10=0,0,(V10)/((C10/1000000)*8.34))</f>
        <v>2.3085470354569733</v>
      </c>
      <c r="W11" s="163">
        <f>IF(W10=0,0,(W10)/((D10/1000000)*8.34))</f>
        <v>0</v>
      </c>
      <c r="X11" s="276"/>
      <c r="Y11" s="178">
        <f>IF(Y10=0,0,(Y10)/((C10/1000000)*8.34))</f>
        <v>2.2727988287706817</v>
      </c>
      <c r="Z11" s="178">
        <f>IF(Z10=0,0,(Z10)/((D10/1000000)*8.34))</f>
        <v>0</v>
      </c>
      <c r="AA11" s="276"/>
      <c r="AB11" s="178">
        <f>IF(AB10=0,0,(AB10)/((C10/1000000)*8.34))</f>
        <v>9.4289994700082383E-2</v>
      </c>
      <c r="AC11" s="178">
        <f>IF(AC9=0,0,(AC9)/((C10/1000000)*8.34))</f>
        <v>1.311860795827233</v>
      </c>
      <c r="AD11" s="178">
        <f>IF(AD9=0,0,(AD9)/((D10/1000000)*8.34))</f>
        <v>0</v>
      </c>
      <c r="AE11" s="279"/>
      <c r="AF11" s="11"/>
      <c r="AG11" s="18" t="s">
        <v>22</v>
      </c>
      <c r="AH11" s="6">
        <v>7.32</v>
      </c>
      <c r="AI11" s="6">
        <v>7.61</v>
      </c>
    </row>
    <row r="12" spans="1:35" ht="15.75" x14ac:dyDescent="0.25">
      <c r="A12" s="288">
        <v>4</v>
      </c>
      <c r="B12" s="38" t="s">
        <v>7</v>
      </c>
      <c r="C12" s="134">
        <v>150464</v>
      </c>
      <c r="D12" s="2">
        <v>413500</v>
      </c>
      <c r="E12" s="287">
        <f t="shared" ref="E12" si="4">(C13+D13)</f>
        <v>1153000</v>
      </c>
      <c r="F12" s="2">
        <v>155894</v>
      </c>
      <c r="G12" s="2">
        <v>124412</v>
      </c>
      <c r="H12" s="287">
        <f>F13+G13</f>
        <v>36000</v>
      </c>
      <c r="I12" s="2">
        <v>588948700</v>
      </c>
      <c r="J12" s="3">
        <v>4666.8</v>
      </c>
      <c r="K12" s="3">
        <v>42786.6</v>
      </c>
      <c r="L12" s="3">
        <v>37499.1</v>
      </c>
      <c r="M12" s="3">
        <v>390.6</v>
      </c>
      <c r="N12" s="4">
        <v>937.4</v>
      </c>
      <c r="O12" s="4">
        <v>332.4</v>
      </c>
      <c r="P12" s="4">
        <v>695.3</v>
      </c>
      <c r="Q12" s="3">
        <v>225.5</v>
      </c>
      <c r="R12" s="270">
        <v>1.01</v>
      </c>
      <c r="S12" s="270">
        <v>0.01</v>
      </c>
      <c r="T12" s="39"/>
      <c r="U12" s="40" t="s">
        <v>14</v>
      </c>
      <c r="V12" s="164">
        <v>0.625</v>
      </c>
      <c r="W12" s="164">
        <v>0</v>
      </c>
      <c r="X12" s="282">
        <f>(V13+W13)</f>
        <v>21.996874999999999</v>
      </c>
      <c r="Y12" s="179">
        <v>9.625</v>
      </c>
      <c r="Z12" s="179">
        <v>0</v>
      </c>
      <c r="AA12" s="282">
        <f>(Y13+Z13)</f>
        <v>21.175000000000001</v>
      </c>
      <c r="AB12" s="179">
        <v>3.5</v>
      </c>
      <c r="AC12" s="357">
        <v>12</v>
      </c>
      <c r="AD12" s="357">
        <v>0</v>
      </c>
      <c r="AE12" s="278">
        <f>AC12+AD12</f>
        <v>12</v>
      </c>
      <c r="AF12" s="11"/>
      <c r="AG12" s="19" t="s">
        <v>21</v>
      </c>
      <c r="AH12" s="7">
        <v>1.57</v>
      </c>
      <c r="AI12" s="8">
        <v>2.8000000000000001E-2</v>
      </c>
    </row>
    <row r="13" spans="1:35" ht="15.75" x14ac:dyDescent="0.25">
      <c r="A13" s="264"/>
      <c r="B13" s="283" t="s">
        <v>9</v>
      </c>
      <c r="C13" s="266">
        <f>((C12-C9)*1000)</f>
        <v>1153000</v>
      </c>
      <c r="D13" s="266">
        <f>((D12-D9)*1000)</f>
        <v>0</v>
      </c>
      <c r="E13" s="267"/>
      <c r="F13" s="266">
        <f>((F12-F9)*1000)</f>
        <v>36000</v>
      </c>
      <c r="G13" s="266">
        <f>((G12-G9)*1000)</f>
        <v>0</v>
      </c>
      <c r="H13" s="267"/>
      <c r="I13" s="266">
        <f>(I12-I9)</f>
        <v>1064500</v>
      </c>
      <c r="J13" s="285">
        <f t="shared" ref="J13:Q13" si="5">(J12-J9)</f>
        <v>14</v>
      </c>
      <c r="K13" s="285">
        <f t="shared" si="5"/>
        <v>0</v>
      </c>
      <c r="L13" s="285">
        <f t="shared" si="5"/>
        <v>0</v>
      </c>
      <c r="M13" s="285">
        <f t="shared" si="5"/>
        <v>0.20000000000004547</v>
      </c>
      <c r="N13" s="285">
        <f t="shared" si="5"/>
        <v>0</v>
      </c>
      <c r="O13" s="285">
        <f t="shared" si="5"/>
        <v>9.9999999999965894E-2</v>
      </c>
      <c r="P13" s="285">
        <f t="shared" si="5"/>
        <v>0</v>
      </c>
      <c r="Q13" s="285">
        <f t="shared" si="5"/>
        <v>0.19999999999998863</v>
      </c>
      <c r="R13" s="270"/>
      <c r="S13" s="270"/>
      <c r="T13" s="39"/>
      <c r="U13" s="149" t="s">
        <v>16</v>
      </c>
      <c r="V13" s="162">
        <f>(V12*35.195)</f>
        <v>21.996874999999999</v>
      </c>
      <c r="W13" s="162">
        <f>(W12*5.25)</f>
        <v>0</v>
      </c>
      <c r="X13" s="275"/>
      <c r="Y13" s="177">
        <f>(Y12*2.2)</f>
        <v>21.175000000000001</v>
      </c>
      <c r="Z13" s="177">
        <f>(Z12*2.2)</f>
        <v>0</v>
      </c>
      <c r="AA13" s="275"/>
      <c r="AB13" s="177">
        <f>(AB12*0.25)</f>
        <v>0.875</v>
      </c>
      <c r="AC13" s="358"/>
      <c r="AD13" s="358"/>
      <c r="AE13" s="278"/>
      <c r="AF13" s="11"/>
      <c r="AG13" s="17" t="s">
        <v>23</v>
      </c>
      <c r="AH13" s="5">
        <v>10.7</v>
      </c>
      <c r="AI13" s="5">
        <v>10.6</v>
      </c>
    </row>
    <row r="14" spans="1:35" ht="16.5" thickBot="1" x14ac:dyDescent="0.3">
      <c r="A14" s="265"/>
      <c r="B14" s="284"/>
      <c r="C14" s="268"/>
      <c r="D14" s="268"/>
      <c r="E14" s="268"/>
      <c r="F14" s="268"/>
      <c r="G14" s="268"/>
      <c r="H14" s="268"/>
      <c r="I14" s="268"/>
      <c r="J14" s="286"/>
      <c r="K14" s="286"/>
      <c r="L14" s="286"/>
      <c r="M14" s="286"/>
      <c r="N14" s="286"/>
      <c r="O14" s="286"/>
      <c r="P14" s="286"/>
      <c r="Q14" s="286"/>
      <c r="R14" s="271"/>
      <c r="S14" s="271"/>
      <c r="T14" s="39"/>
      <c r="U14" s="150" t="s">
        <v>15</v>
      </c>
      <c r="V14" s="163">
        <f>IF(V13=0,0,(V13)/((C13/1000000)*8.34))</f>
        <v>2.2875238404246243</v>
      </c>
      <c r="W14" s="163">
        <f>IF(W13=0,0,(W13)/((D13/1000000)*8.34))</f>
        <v>0</v>
      </c>
      <c r="X14" s="276"/>
      <c r="Y14" s="178">
        <f>IF(Y13=0,0,(Y13)/((C13/1000000)*8.34))</f>
        <v>2.2020544882394169</v>
      </c>
      <c r="Z14" s="178">
        <f>IF(Z13=0,0,(Z13)/((D13/1000000)*8.34))</f>
        <v>0</v>
      </c>
      <c r="AA14" s="276"/>
      <c r="AB14" s="178">
        <f>IF(AB13=0,0,(AB13)/((C13/1000000)*8.34))</f>
        <v>9.0993987117331282E-2</v>
      </c>
      <c r="AC14" s="178">
        <f>IF(AC12=0,0,(AC12)/((C13/1000000)*8.34))</f>
        <v>1.2479175376091147</v>
      </c>
      <c r="AD14" s="178">
        <f>IF(AD12=0,0,(AD12)/((D13/1000000)*8.34))</f>
        <v>0</v>
      </c>
      <c r="AE14" s="279"/>
      <c r="AF14" s="11"/>
      <c r="AG14" s="18" t="s">
        <v>22</v>
      </c>
      <c r="AH14" s="6">
        <v>7.43</v>
      </c>
      <c r="AI14" s="6">
        <v>7.55</v>
      </c>
    </row>
    <row r="15" spans="1:35" ht="15.75" x14ac:dyDescent="0.25">
      <c r="A15" s="288">
        <v>5</v>
      </c>
      <c r="B15" s="38" t="s">
        <v>7</v>
      </c>
      <c r="C15" s="134">
        <v>151372</v>
      </c>
      <c r="D15" s="2">
        <v>413500</v>
      </c>
      <c r="E15" s="287">
        <f t="shared" ref="E15" si="6">(C16+D16)</f>
        <v>908000</v>
      </c>
      <c r="F15" s="2">
        <v>155929</v>
      </c>
      <c r="G15" s="2">
        <v>124412</v>
      </c>
      <c r="H15" s="287">
        <f>F16+G16</f>
        <v>35000</v>
      </c>
      <c r="I15" s="2">
        <v>589903800</v>
      </c>
      <c r="J15" s="3">
        <v>4677.8999999999996</v>
      </c>
      <c r="K15" s="3">
        <v>42786.6</v>
      </c>
      <c r="L15" s="3">
        <v>37499.1</v>
      </c>
      <c r="M15" s="3">
        <v>390.7</v>
      </c>
      <c r="N15" s="4">
        <v>937.4</v>
      </c>
      <c r="O15" s="4">
        <v>332.5</v>
      </c>
      <c r="P15" s="4">
        <v>695.3</v>
      </c>
      <c r="Q15" s="3">
        <v>225.5</v>
      </c>
      <c r="R15" s="270">
        <v>1.05</v>
      </c>
      <c r="S15" s="270">
        <v>0</v>
      </c>
      <c r="T15" s="39"/>
      <c r="U15" s="40" t="s">
        <v>14</v>
      </c>
      <c r="V15" s="164">
        <v>0.5</v>
      </c>
      <c r="W15" s="164">
        <v>0</v>
      </c>
      <c r="X15" s="282">
        <f>(V16+W16)</f>
        <v>17.5975</v>
      </c>
      <c r="Y15" s="179">
        <v>7.75</v>
      </c>
      <c r="Z15" s="179">
        <v>0</v>
      </c>
      <c r="AA15" s="282">
        <f>(Y16+Z16)</f>
        <v>17.05</v>
      </c>
      <c r="AB15" s="179">
        <v>2.875</v>
      </c>
      <c r="AC15" s="357">
        <v>10</v>
      </c>
      <c r="AD15" s="357">
        <v>0</v>
      </c>
      <c r="AE15" s="278">
        <f>AC15+AD15</f>
        <v>10</v>
      </c>
      <c r="AF15" s="11"/>
      <c r="AG15" s="19" t="s">
        <v>21</v>
      </c>
      <c r="AH15" s="7">
        <v>1.62</v>
      </c>
      <c r="AI15" s="8">
        <v>2.9000000000000001E-2</v>
      </c>
    </row>
    <row r="16" spans="1:35" ht="15.75" x14ac:dyDescent="0.25">
      <c r="A16" s="264"/>
      <c r="B16" s="283" t="s">
        <v>9</v>
      </c>
      <c r="C16" s="266">
        <f>((C15-C12)*1000)</f>
        <v>908000</v>
      </c>
      <c r="D16" s="266">
        <f>((D15-D12)*1000)</f>
        <v>0</v>
      </c>
      <c r="E16" s="267"/>
      <c r="F16" s="266">
        <f>((F15-F12)*1000)</f>
        <v>35000</v>
      </c>
      <c r="G16" s="266">
        <f>((G15-G12)*1000)</f>
        <v>0</v>
      </c>
      <c r="H16" s="267"/>
      <c r="I16" s="266">
        <f>(I15-I12)</f>
        <v>955100</v>
      </c>
      <c r="J16" s="285">
        <f t="shared" ref="J16:Q16" si="7">(J15-J12)</f>
        <v>11.099999999999454</v>
      </c>
      <c r="K16" s="285">
        <f t="shared" si="7"/>
        <v>0</v>
      </c>
      <c r="L16" s="285">
        <f t="shared" si="7"/>
        <v>0</v>
      </c>
      <c r="M16" s="285">
        <f t="shared" si="7"/>
        <v>9.9999999999965894E-2</v>
      </c>
      <c r="N16" s="285">
        <f t="shared" si="7"/>
        <v>0</v>
      </c>
      <c r="O16" s="285">
        <f t="shared" si="7"/>
        <v>0.10000000000002274</v>
      </c>
      <c r="P16" s="285">
        <f t="shared" si="7"/>
        <v>0</v>
      </c>
      <c r="Q16" s="285">
        <f t="shared" si="7"/>
        <v>0</v>
      </c>
      <c r="R16" s="270"/>
      <c r="S16" s="270"/>
      <c r="T16" s="39"/>
      <c r="U16" s="149" t="s">
        <v>16</v>
      </c>
      <c r="V16" s="162">
        <f>(V15*35.195)</f>
        <v>17.5975</v>
      </c>
      <c r="W16" s="162">
        <f>(W15*5.25)</f>
        <v>0</v>
      </c>
      <c r="X16" s="275"/>
      <c r="Y16" s="177">
        <f>(Y15*2.2)</f>
        <v>17.05</v>
      </c>
      <c r="Z16" s="177">
        <f>(Z15*2.2)</f>
        <v>0</v>
      </c>
      <c r="AA16" s="275"/>
      <c r="AB16" s="177">
        <f>(AB15*0.25)</f>
        <v>0.71875</v>
      </c>
      <c r="AC16" s="358"/>
      <c r="AD16" s="358"/>
      <c r="AE16" s="278"/>
      <c r="AF16" s="11"/>
      <c r="AG16" s="17" t="s">
        <v>23</v>
      </c>
      <c r="AH16" s="5">
        <v>10.6</v>
      </c>
      <c r="AI16" s="5">
        <v>8.6</v>
      </c>
    </row>
    <row r="17" spans="1:35" ht="16.5" thickBot="1" x14ac:dyDescent="0.3">
      <c r="A17" s="265"/>
      <c r="B17" s="284"/>
      <c r="C17" s="268"/>
      <c r="D17" s="268"/>
      <c r="E17" s="268"/>
      <c r="F17" s="268"/>
      <c r="G17" s="268"/>
      <c r="H17" s="268"/>
      <c r="I17" s="268"/>
      <c r="J17" s="286"/>
      <c r="K17" s="286"/>
      <c r="L17" s="286"/>
      <c r="M17" s="286"/>
      <c r="N17" s="286"/>
      <c r="O17" s="286"/>
      <c r="P17" s="286"/>
      <c r="Q17" s="286"/>
      <c r="R17" s="271"/>
      <c r="S17" s="271"/>
      <c r="T17" s="39"/>
      <c r="U17" s="150" t="s">
        <v>15</v>
      </c>
      <c r="V17" s="163">
        <f>IF(V16=0,0,(V16)/((C16/1000000)*8.34))</f>
        <v>2.3238017515503016</v>
      </c>
      <c r="W17" s="163">
        <f>IF(W16=0,0,(W16)/((D16/1000000)*8.34))</f>
        <v>0</v>
      </c>
      <c r="X17" s="276"/>
      <c r="Y17" s="178">
        <f>IF(Y16=0,0,(Y16)/((C16/1000000)*8.34))</f>
        <v>2.2515027625476711</v>
      </c>
      <c r="Z17" s="178">
        <f>IF(Z16=0,0,(Z16)/((D16/1000000)*8.34))</f>
        <v>0</v>
      </c>
      <c r="AA17" s="276"/>
      <c r="AB17" s="178">
        <f>IF(AB16=0,0,(AB16)/((C16/1000000)*8.34))</f>
        <v>9.4913056339069712E-2</v>
      </c>
      <c r="AC17" s="178">
        <f>IF(AC15=0,0,(AC15)/((C16/1000000)*8.34))</f>
        <v>1.3205294795001004</v>
      </c>
      <c r="AD17" s="178">
        <f>IF(AD15=0,0,(AD15)/((D16/1000000)*8.34))</f>
        <v>0</v>
      </c>
      <c r="AE17" s="279"/>
      <c r="AF17" s="11"/>
      <c r="AG17" s="18" t="s">
        <v>22</v>
      </c>
      <c r="AH17" s="6">
        <v>7.43</v>
      </c>
      <c r="AI17" s="6">
        <v>7.66</v>
      </c>
    </row>
    <row r="18" spans="1:35" ht="15.75" x14ac:dyDescent="0.25">
      <c r="A18" s="288">
        <v>6</v>
      </c>
      <c r="B18" s="38" t="s">
        <v>7</v>
      </c>
      <c r="C18" s="134">
        <v>152360</v>
      </c>
      <c r="D18" s="2">
        <v>413500</v>
      </c>
      <c r="E18" s="287">
        <f t="shared" ref="E18" si="8">(C19+D19)</f>
        <v>988000</v>
      </c>
      <c r="F18" s="2">
        <v>155929</v>
      </c>
      <c r="G18" s="2">
        <v>124412</v>
      </c>
      <c r="H18" s="287">
        <f>F19+G19</f>
        <v>0</v>
      </c>
      <c r="I18" s="2">
        <v>590960700</v>
      </c>
      <c r="J18" s="3">
        <v>4690.2</v>
      </c>
      <c r="K18" s="3">
        <v>42786.6</v>
      </c>
      <c r="L18" s="3">
        <v>37499.1</v>
      </c>
      <c r="M18" s="3">
        <v>390.8</v>
      </c>
      <c r="N18" s="4">
        <v>937.4</v>
      </c>
      <c r="O18" s="4">
        <v>332.6</v>
      </c>
      <c r="P18" s="4">
        <v>695.3</v>
      </c>
      <c r="Q18" s="3">
        <v>225.6</v>
      </c>
      <c r="R18" s="270">
        <v>1.06</v>
      </c>
      <c r="S18" s="270">
        <v>0.42</v>
      </c>
      <c r="T18" s="39"/>
      <c r="U18" s="40" t="s">
        <v>14</v>
      </c>
      <c r="V18" s="164">
        <v>0.5</v>
      </c>
      <c r="W18" s="164">
        <v>0</v>
      </c>
      <c r="X18" s="282">
        <f>(V19+W19)</f>
        <v>17.5975</v>
      </c>
      <c r="Y18" s="179">
        <v>8.5</v>
      </c>
      <c r="Z18" s="179">
        <v>0</v>
      </c>
      <c r="AA18" s="282">
        <f>(Y19+Z19)</f>
        <v>18.700000000000003</v>
      </c>
      <c r="AB18" s="179">
        <v>2</v>
      </c>
      <c r="AC18" s="357">
        <v>11</v>
      </c>
      <c r="AD18" s="357">
        <v>0</v>
      </c>
      <c r="AE18" s="278">
        <f>AC18+AD18</f>
        <v>11</v>
      </c>
      <c r="AF18" s="11"/>
      <c r="AG18" s="19" t="s">
        <v>21</v>
      </c>
      <c r="AH18" s="7">
        <v>1.01</v>
      </c>
      <c r="AI18" s="8">
        <v>3.9E-2</v>
      </c>
    </row>
    <row r="19" spans="1:35" ht="15.75" x14ac:dyDescent="0.25">
      <c r="A19" s="264"/>
      <c r="B19" s="283" t="s">
        <v>9</v>
      </c>
      <c r="C19" s="266">
        <f>((C18-C15)*1000)</f>
        <v>988000</v>
      </c>
      <c r="D19" s="266">
        <f>((D18-D15)*1000)</f>
        <v>0</v>
      </c>
      <c r="E19" s="267"/>
      <c r="F19" s="266">
        <f>((F18-F15)*1000)</f>
        <v>0</v>
      </c>
      <c r="G19" s="266">
        <f>((G18-G15)*1000)</f>
        <v>0</v>
      </c>
      <c r="H19" s="267"/>
      <c r="I19" s="266">
        <f>(I18-I15)</f>
        <v>1056900</v>
      </c>
      <c r="J19" s="285">
        <f t="shared" ref="J19:Q19" si="9">(J18-J15)</f>
        <v>12.300000000000182</v>
      </c>
      <c r="K19" s="285">
        <f t="shared" si="9"/>
        <v>0</v>
      </c>
      <c r="L19" s="285">
        <f t="shared" si="9"/>
        <v>0</v>
      </c>
      <c r="M19" s="285">
        <f t="shared" si="9"/>
        <v>0.10000000000002274</v>
      </c>
      <c r="N19" s="285">
        <f t="shared" si="9"/>
        <v>0</v>
      </c>
      <c r="O19" s="285">
        <f t="shared" si="9"/>
        <v>0.10000000000002274</v>
      </c>
      <c r="P19" s="285">
        <f t="shared" si="9"/>
        <v>0</v>
      </c>
      <c r="Q19" s="285">
        <f t="shared" si="9"/>
        <v>9.9999999999994316E-2</v>
      </c>
      <c r="R19" s="270"/>
      <c r="S19" s="270"/>
      <c r="T19" s="39"/>
      <c r="U19" s="149" t="s">
        <v>16</v>
      </c>
      <c r="V19" s="162">
        <f>(V18*35.195)</f>
        <v>17.5975</v>
      </c>
      <c r="W19" s="162">
        <f>(W18*5.25)</f>
        <v>0</v>
      </c>
      <c r="X19" s="275"/>
      <c r="Y19" s="177">
        <f>(Y18*2.2)</f>
        <v>18.700000000000003</v>
      </c>
      <c r="Z19" s="177">
        <f>(Z18*2.2)</f>
        <v>0</v>
      </c>
      <c r="AA19" s="275"/>
      <c r="AB19" s="177">
        <f>(AB18*0.25)</f>
        <v>0.5</v>
      </c>
      <c r="AC19" s="358"/>
      <c r="AD19" s="358"/>
      <c r="AE19" s="278"/>
      <c r="AF19" s="11"/>
      <c r="AG19" s="17" t="s">
        <v>23</v>
      </c>
      <c r="AH19" s="5">
        <v>10.6</v>
      </c>
      <c r="AI19" s="5">
        <v>10.5</v>
      </c>
    </row>
    <row r="20" spans="1:35" ht="16.5" thickBot="1" x14ac:dyDescent="0.3">
      <c r="A20" s="265"/>
      <c r="B20" s="284"/>
      <c r="C20" s="268"/>
      <c r="D20" s="268"/>
      <c r="E20" s="268"/>
      <c r="F20" s="268"/>
      <c r="G20" s="268"/>
      <c r="H20" s="268"/>
      <c r="I20" s="268"/>
      <c r="J20" s="286"/>
      <c r="K20" s="286"/>
      <c r="L20" s="286"/>
      <c r="M20" s="286"/>
      <c r="N20" s="286"/>
      <c r="O20" s="286"/>
      <c r="P20" s="286"/>
      <c r="Q20" s="286"/>
      <c r="R20" s="271"/>
      <c r="S20" s="271"/>
      <c r="T20" s="39"/>
      <c r="U20" s="150" t="s">
        <v>15</v>
      </c>
      <c r="V20" s="163">
        <f>IF(V19=0,0,(V19)/((C19/1000000)*8.34))</f>
        <v>2.1356396664045283</v>
      </c>
      <c r="W20" s="163">
        <f>IF(W19=0,0,(W19)/((D19/1000000)*8.34))</f>
        <v>0</v>
      </c>
      <c r="X20" s="276"/>
      <c r="Y20" s="178">
        <f>IF(Y19=0,0,(Y19)/((C19/1000000)*8.34))</f>
        <v>2.2694395091214483</v>
      </c>
      <c r="Z20" s="178">
        <f>IF(Z19=0,0,(Z19)/((D19/1000000)*8.34))</f>
        <v>0</v>
      </c>
      <c r="AA20" s="276"/>
      <c r="AB20" s="178">
        <f>IF(AB19=0,0,(AB19)/((C19/1000000)*8.34))</f>
        <v>6.0680200778648337E-2</v>
      </c>
      <c r="AC20" s="178">
        <f>IF(AC18=0,0,(AC18)/((C19/1000000)*8.34))</f>
        <v>1.3349644171302635</v>
      </c>
      <c r="AD20" s="178">
        <f>IF(AD18=0,0,(AD18)/((D19/1000000)*8.34))</f>
        <v>0</v>
      </c>
      <c r="AE20" s="279"/>
      <c r="AF20" s="11"/>
      <c r="AG20" s="18" t="s">
        <v>22</v>
      </c>
      <c r="AH20" s="6">
        <v>7.65</v>
      </c>
      <c r="AI20" s="6">
        <v>7.83</v>
      </c>
    </row>
    <row r="21" spans="1:35" ht="15.75" x14ac:dyDescent="0.25">
      <c r="A21" s="288">
        <v>7</v>
      </c>
      <c r="B21" s="38" t="s">
        <v>7</v>
      </c>
      <c r="C21" s="134">
        <v>153295</v>
      </c>
      <c r="D21" s="2">
        <v>413500</v>
      </c>
      <c r="E21" s="287">
        <f t="shared" ref="E21" si="10">(C22+D22)</f>
        <v>935000</v>
      </c>
      <c r="F21" s="2">
        <v>155964</v>
      </c>
      <c r="G21" s="2">
        <v>124412</v>
      </c>
      <c r="H21" s="287">
        <f>F22+G22</f>
        <v>35000</v>
      </c>
      <c r="I21" s="2">
        <v>591833300</v>
      </c>
      <c r="J21" s="3">
        <v>4701.7</v>
      </c>
      <c r="K21" s="3">
        <v>42786.6</v>
      </c>
      <c r="L21" s="3">
        <v>37499.1</v>
      </c>
      <c r="M21" s="3">
        <v>390.96</v>
      </c>
      <c r="N21" s="4">
        <v>937.4</v>
      </c>
      <c r="O21" s="4">
        <v>332.6</v>
      </c>
      <c r="P21" s="4">
        <v>695.3</v>
      </c>
      <c r="Q21" s="3">
        <v>225.6</v>
      </c>
      <c r="R21" s="270">
        <v>1</v>
      </c>
      <c r="S21" s="270">
        <v>0.19</v>
      </c>
      <c r="T21" s="39"/>
      <c r="U21" s="40" t="s">
        <v>14</v>
      </c>
      <c r="V21" s="164">
        <v>0.5</v>
      </c>
      <c r="W21" s="164">
        <v>0</v>
      </c>
      <c r="X21" s="282">
        <f>(V22+W22)</f>
        <v>17.5975</v>
      </c>
      <c r="Y21" s="179">
        <v>7.875</v>
      </c>
      <c r="Z21" s="179">
        <v>0</v>
      </c>
      <c r="AA21" s="282">
        <f>(Y22+Z22)</f>
        <v>17.325000000000003</v>
      </c>
      <c r="AB21" s="179">
        <v>2</v>
      </c>
      <c r="AC21" s="357">
        <v>10</v>
      </c>
      <c r="AD21" s="357">
        <v>0</v>
      </c>
      <c r="AE21" s="278">
        <f>AC21+AD21</f>
        <v>10</v>
      </c>
      <c r="AF21" s="11"/>
      <c r="AG21" s="19" t="s">
        <v>21</v>
      </c>
      <c r="AH21" s="7">
        <v>1.35</v>
      </c>
      <c r="AI21" s="8">
        <v>4.2999999999999997E-2</v>
      </c>
    </row>
    <row r="22" spans="1:35" ht="15.75" x14ac:dyDescent="0.25">
      <c r="A22" s="264"/>
      <c r="B22" s="283" t="s">
        <v>9</v>
      </c>
      <c r="C22" s="266">
        <f>((C21-C18)*1000)</f>
        <v>935000</v>
      </c>
      <c r="D22" s="266">
        <f>((D21-D18)*1000)</f>
        <v>0</v>
      </c>
      <c r="E22" s="267"/>
      <c r="F22" s="266">
        <f>((F21-F18)*1000)</f>
        <v>35000</v>
      </c>
      <c r="G22" s="266">
        <f>((G21-G18)*1000)</f>
        <v>0</v>
      </c>
      <c r="H22" s="267"/>
      <c r="I22" s="266">
        <f t="shared" ref="I22:Q22" si="11">(I21-I18)</f>
        <v>872600</v>
      </c>
      <c r="J22" s="285">
        <f t="shared" si="11"/>
        <v>11.5</v>
      </c>
      <c r="K22" s="285">
        <f t="shared" si="11"/>
        <v>0</v>
      </c>
      <c r="L22" s="285">
        <f t="shared" si="11"/>
        <v>0</v>
      </c>
      <c r="M22" s="285">
        <f t="shared" si="11"/>
        <v>0.15999999999996817</v>
      </c>
      <c r="N22" s="285">
        <f t="shared" si="11"/>
        <v>0</v>
      </c>
      <c r="O22" s="285">
        <f t="shared" si="11"/>
        <v>0</v>
      </c>
      <c r="P22" s="285">
        <f t="shared" si="11"/>
        <v>0</v>
      </c>
      <c r="Q22" s="285">
        <f t="shared" si="11"/>
        <v>0</v>
      </c>
      <c r="R22" s="270"/>
      <c r="S22" s="270"/>
      <c r="T22" s="39"/>
      <c r="U22" s="149" t="s">
        <v>16</v>
      </c>
      <c r="V22" s="162">
        <f>(V21*35.195)</f>
        <v>17.5975</v>
      </c>
      <c r="W22" s="162">
        <f>(W21*5.25)</f>
        <v>0</v>
      </c>
      <c r="X22" s="275"/>
      <c r="Y22" s="177">
        <f>(Y21*2.2)</f>
        <v>17.325000000000003</v>
      </c>
      <c r="Z22" s="177">
        <f>(Z21*2.2)</f>
        <v>0</v>
      </c>
      <c r="AA22" s="275"/>
      <c r="AB22" s="177">
        <f>(AB21*0.25)</f>
        <v>0.5</v>
      </c>
      <c r="AC22" s="358"/>
      <c r="AD22" s="358"/>
      <c r="AE22" s="278"/>
      <c r="AF22" s="11"/>
      <c r="AG22" s="17" t="s">
        <v>23</v>
      </c>
      <c r="AH22" s="5">
        <v>10.6</v>
      </c>
      <c r="AI22" s="5">
        <v>8.9</v>
      </c>
    </row>
    <row r="23" spans="1:35" ht="16.5" thickBot="1" x14ac:dyDescent="0.3">
      <c r="A23" s="265"/>
      <c r="B23" s="284"/>
      <c r="C23" s="268"/>
      <c r="D23" s="268"/>
      <c r="E23" s="268"/>
      <c r="F23" s="268"/>
      <c r="G23" s="268"/>
      <c r="H23" s="268"/>
      <c r="I23" s="268"/>
      <c r="J23" s="286"/>
      <c r="K23" s="286"/>
      <c r="L23" s="286"/>
      <c r="M23" s="286"/>
      <c r="N23" s="286"/>
      <c r="O23" s="286"/>
      <c r="P23" s="286"/>
      <c r="Q23" s="286"/>
      <c r="R23" s="271"/>
      <c r="S23" s="271"/>
      <c r="T23" s="39"/>
      <c r="U23" s="150" t="s">
        <v>15</v>
      </c>
      <c r="V23" s="163">
        <f>IF(V22=0,0,(V22)/((C22/1000000)*8.34))</f>
        <v>2.2566973159440362</v>
      </c>
      <c r="W23" s="163">
        <f>IF(W22=0,0,(W22)/((D22/1000000)*8.34))</f>
        <v>0</v>
      </c>
      <c r="X23" s="276"/>
      <c r="Y23" s="178">
        <f>IF(Y22=0,0,(Y22)/((C22/1000000)*8.34))</f>
        <v>2.2217520101565809</v>
      </c>
      <c r="Z23" s="178">
        <f>IF(Z22=0,0,(Z22)/((D22/1000000)*8.34))</f>
        <v>0</v>
      </c>
      <c r="AA23" s="276"/>
      <c r="AB23" s="178">
        <f>IF(AB22=0,0,(AB22)/((C22/1000000)*8.34))</f>
        <v>6.4119827132946047E-2</v>
      </c>
      <c r="AC23" s="178">
        <f>IF(AC21=0,0,(AC21)/((C22/1000000)*8.34))</f>
        <v>1.282396542658921</v>
      </c>
      <c r="AD23" s="178">
        <f>IF(AD21=0,0,(AD21)/((D22/1000000)*8.34))</f>
        <v>0</v>
      </c>
      <c r="AE23" s="279"/>
      <c r="AF23" s="11"/>
      <c r="AG23" s="18" t="s">
        <v>22</v>
      </c>
      <c r="AH23" s="6">
        <v>7.47</v>
      </c>
      <c r="AI23" s="6">
        <v>7.83</v>
      </c>
    </row>
    <row r="24" spans="1:35" ht="15.75" x14ac:dyDescent="0.25">
      <c r="A24" s="288">
        <v>8</v>
      </c>
      <c r="B24" s="38" t="s">
        <v>7</v>
      </c>
      <c r="C24" s="134">
        <v>154173</v>
      </c>
      <c r="D24" s="2">
        <v>413500</v>
      </c>
      <c r="E24" s="287">
        <f t="shared" ref="E24" si="12">(C25+D25)</f>
        <v>878000</v>
      </c>
      <c r="F24" s="2">
        <v>155999</v>
      </c>
      <c r="G24" s="2">
        <v>124412</v>
      </c>
      <c r="H24" s="287">
        <f>F25+G25</f>
        <v>35000</v>
      </c>
      <c r="I24" s="2">
        <v>592732900</v>
      </c>
      <c r="J24" s="3">
        <v>4712.3</v>
      </c>
      <c r="K24" s="3">
        <v>42786.6</v>
      </c>
      <c r="L24" s="3">
        <v>37499.1</v>
      </c>
      <c r="M24" s="3">
        <v>391.1</v>
      </c>
      <c r="N24" s="4">
        <v>937.4</v>
      </c>
      <c r="O24" s="4">
        <v>332.9</v>
      </c>
      <c r="P24" s="4">
        <v>695.3</v>
      </c>
      <c r="Q24" s="3">
        <v>225.7</v>
      </c>
      <c r="R24" s="270">
        <v>1.02</v>
      </c>
      <c r="S24" s="270">
        <v>0.01</v>
      </c>
      <c r="T24" s="39"/>
      <c r="U24" s="40" t="s">
        <v>14</v>
      </c>
      <c r="V24" s="164">
        <v>0.5</v>
      </c>
      <c r="W24" s="164">
        <v>0</v>
      </c>
      <c r="X24" s="282">
        <f>(V25+W25)</f>
        <v>17.5975</v>
      </c>
      <c r="Y24" s="179">
        <v>7.125</v>
      </c>
      <c r="Z24" s="179">
        <v>0</v>
      </c>
      <c r="AA24" s="282">
        <f>(Y25+Z25)</f>
        <v>15.675000000000001</v>
      </c>
      <c r="AB24" s="179">
        <v>2</v>
      </c>
      <c r="AC24" s="357">
        <v>9</v>
      </c>
      <c r="AD24" s="357">
        <v>0</v>
      </c>
      <c r="AE24" s="278">
        <f>AC24+AD24</f>
        <v>9</v>
      </c>
      <c r="AF24" s="11"/>
      <c r="AG24" s="19" t="s">
        <v>21</v>
      </c>
      <c r="AH24" s="7">
        <v>1.32</v>
      </c>
      <c r="AI24" s="8">
        <v>3.6999999999999998E-2</v>
      </c>
    </row>
    <row r="25" spans="1:35" ht="15.75" x14ac:dyDescent="0.25">
      <c r="A25" s="264"/>
      <c r="B25" s="283" t="s">
        <v>9</v>
      </c>
      <c r="C25" s="266">
        <f>((C24-C21)*1000)</f>
        <v>878000</v>
      </c>
      <c r="D25" s="266">
        <f>((D24-D21)*1000)</f>
        <v>0</v>
      </c>
      <c r="E25" s="267"/>
      <c r="F25" s="266">
        <f t="shared" ref="F25:G25" si="13">((F24-F21)*1000)</f>
        <v>35000</v>
      </c>
      <c r="G25" s="266">
        <f t="shared" si="13"/>
        <v>0</v>
      </c>
      <c r="H25" s="267"/>
      <c r="I25" s="266">
        <f t="shared" ref="I25:Q25" si="14">(I24-I21)</f>
        <v>899600</v>
      </c>
      <c r="J25" s="285">
        <f t="shared" si="14"/>
        <v>10.600000000000364</v>
      </c>
      <c r="K25" s="285">
        <f t="shared" si="14"/>
        <v>0</v>
      </c>
      <c r="L25" s="285">
        <f t="shared" si="14"/>
        <v>0</v>
      </c>
      <c r="M25" s="285">
        <f t="shared" si="14"/>
        <v>0.1400000000000432</v>
      </c>
      <c r="N25" s="285">
        <f t="shared" si="14"/>
        <v>0</v>
      </c>
      <c r="O25" s="285">
        <f t="shared" si="14"/>
        <v>0.29999999999995453</v>
      </c>
      <c r="P25" s="285">
        <f t="shared" si="14"/>
        <v>0</v>
      </c>
      <c r="Q25" s="285">
        <f t="shared" si="14"/>
        <v>9.9999999999994316E-2</v>
      </c>
      <c r="R25" s="270"/>
      <c r="S25" s="270"/>
      <c r="T25" s="39"/>
      <c r="U25" s="149" t="s">
        <v>16</v>
      </c>
      <c r="V25" s="162">
        <f>(V24*35.195)</f>
        <v>17.5975</v>
      </c>
      <c r="W25" s="162">
        <f>(W24*5.25)</f>
        <v>0</v>
      </c>
      <c r="X25" s="275"/>
      <c r="Y25" s="177">
        <f>(Y24*2.2)</f>
        <v>15.675000000000001</v>
      </c>
      <c r="Z25" s="177">
        <f>(Z24*2.2)</f>
        <v>0</v>
      </c>
      <c r="AA25" s="275"/>
      <c r="AB25" s="177">
        <f>(AB24*0.25)</f>
        <v>0.5</v>
      </c>
      <c r="AC25" s="358"/>
      <c r="AD25" s="358"/>
      <c r="AE25" s="278"/>
      <c r="AF25" s="11"/>
      <c r="AG25" s="17" t="s">
        <v>23</v>
      </c>
      <c r="AH25" s="5">
        <v>8.1</v>
      </c>
      <c r="AI25" s="5">
        <v>7.9</v>
      </c>
    </row>
    <row r="26" spans="1:35" ht="16.5" thickBot="1" x14ac:dyDescent="0.3">
      <c r="A26" s="265"/>
      <c r="B26" s="284"/>
      <c r="C26" s="268"/>
      <c r="D26" s="268"/>
      <c r="E26" s="268"/>
      <c r="F26" s="268"/>
      <c r="G26" s="268"/>
      <c r="H26" s="268"/>
      <c r="I26" s="268"/>
      <c r="J26" s="286"/>
      <c r="K26" s="286"/>
      <c r="L26" s="286"/>
      <c r="M26" s="286"/>
      <c r="N26" s="286"/>
      <c r="O26" s="286"/>
      <c r="P26" s="286"/>
      <c r="Q26" s="286"/>
      <c r="R26" s="271"/>
      <c r="S26" s="271"/>
      <c r="T26" s="39"/>
      <c r="U26" s="150" t="s">
        <v>15</v>
      </c>
      <c r="V26" s="163">
        <f>IF(V25=0,0,(V25)/((C25/1000000)*8.34))</f>
        <v>2.403202722559993</v>
      </c>
      <c r="W26" s="163">
        <f>IF(W25=0,0,(W25)/((D25/1000000)*8.34))</f>
        <v>0</v>
      </c>
      <c r="X26" s="276"/>
      <c r="Y26" s="178">
        <f>IF(Y25=0,0,(Y25)/((C25/1000000)*8.34))</f>
        <v>2.1406564953048952</v>
      </c>
      <c r="Z26" s="178">
        <f>IF(Z25=0,0,(Z25)/((D25/1000000)*8.34))</f>
        <v>0</v>
      </c>
      <c r="AA26" s="276"/>
      <c r="AB26" s="178">
        <f>IF(AB25=0,0,(AB25)/((C25/1000000)*8.34))</f>
        <v>6.8282503837476721E-2</v>
      </c>
      <c r="AC26" s="178">
        <f>IF(AC24=0,0,(AC24)/((C25/1000000)*8.34))</f>
        <v>1.2290850690745809</v>
      </c>
      <c r="AD26" s="178">
        <f>IF(AD24=0,0,(AD24)/((D25/1000000)*8.34))</f>
        <v>0</v>
      </c>
      <c r="AE26" s="279"/>
      <c r="AF26" s="11"/>
      <c r="AG26" s="18" t="s">
        <v>22</v>
      </c>
      <c r="AH26" s="6">
        <v>7.5</v>
      </c>
      <c r="AI26" s="6">
        <v>7.78</v>
      </c>
    </row>
    <row r="27" spans="1:35" ht="15.75" x14ac:dyDescent="0.25">
      <c r="A27" s="288">
        <v>9</v>
      </c>
      <c r="B27" s="38" t="s">
        <v>7</v>
      </c>
      <c r="C27" s="134">
        <v>155440</v>
      </c>
      <c r="D27" s="2">
        <v>413500</v>
      </c>
      <c r="E27" s="287">
        <f t="shared" ref="E27" si="15">(C28+D28)</f>
        <v>1267000</v>
      </c>
      <c r="F27" s="2">
        <v>156035</v>
      </c>
      <c r="G27" s="2">
        <v>124412</v>
      </c>
      <c r="H27" s="287">
        <f>F28+G28</f>
        <v>36000</v>
      </c>
      <c r="I27" s="2">
        <v>593747400</v>
      </c>
      <c r="J27" s="3">
        <v>4727.6000000000004</v>
      </c>
      <c r="K27" s="3">
        <v>42786.6</v>
      </c>
      <c r="L27" s="3">
        <v>37499.1</v>
      </c>
      <c r="M27" s="3">
        <v>391.2</v>
      </c>
      <c r="N27" s="4">
        <v>937.4</v>
      </c>
      <c r="O27" s="4">
        <v>332.9</v>
      </c>
      <c r="P27" s="4">
        <v>695.3</v>
      </c>
      <c r="Q27" s="3">
        <v>225.8</v>
      </c>
      <c r="R27" s="270">
        <v>0.98</v>
      </c>
      <c r="S27" s="270">
        <v>0</v>
      </c>
      <c r="T27" s="39"/>
      <c r="U27" s="40" t="s">
        <v>14</v>
      </c>
      <c r="V27" s="164">
        <v>0.625</v>
      </c>
      <c r="W27" s="164">
        <v>0</v>
      </c>
      <c r="X27" s="282">
        <f>(V28+W28)</f>
        <v>21.996874999999999</v>
      </c>
      <c r="Y27" s="179">
        <v>10.625</v>
      </c>
      <c r="Z27" s="179">
        <v>0</v>
      </c>
      <c r="AA27" s="282">
        <f>(Y28+Z28)</f>
        <v>23.375000000000004</v>
      </c>
      <c r="AB27" s="179">
        <v>4</v>
      </c>
      <c r="AC27" s="357">
        <v>13</v>
      </c>
      <c r="AD27" s="357">
        <v>0</v>
      </c>
      <c r="AE27" s="278">
        <f>AC27+AD27</f>
        <v>13</v>
      </c>
      <c r="AF27" s="11"/>
      <c r="AG27" s="19" t="s">
        <v>21</v>
      </c>
      <c r="AH27" s="7">
        <v>1.69</v>
      </c>
      <c r="AI27" s="8">
        <v>3.5000000000000003E-2</v>
      </c>
    </row>
    <row r="28" spans="1:35" ht="15.75" x14ac:dyDescent="0.25">
      <c r="A28" s="264"/>
      <c r="B28" s="283" t="s">
        <v>9</v>
      </c>
      <c r="C28" s="266">
        <f>((C27-C24)*1000)</f>
        <v>1267000</v>
      </c>
      <c r="D28" s="266">
        <f>((D27-D24)*1000)</f>
        <v>0</v>
      </c>
      <c r="E28" s="267"/>
      <c r="F28" s="266">
        <f>((F27-F24)*1000)</f>
        <v>36000</v>
      </c>
      <c r="G28" s="266">
        <f>((G27-G24)*1000)</f>
        <v>0</v>
      </c>
      <c r="H28" s="267"/>
      <c r="I28" s="266">
        <f t="shared" ref="I28:Q28" si="16">(I27-I24)</f>
        <v>1014500</v>
      </c>
      <c r="J28" s="285">
        <f t="shared" si="16"/>
        <v>15.300000000000182</v>
      </c>
      <c r="K28" s="285">
        <f t="shared" si="16"/>
        <v>0</v>
      </c>
      <c r="L28" s="285">
        <f t="shared" si="16"/>
        <v>0</v>
      </c>
      <c r="M28" s="285">
        <f t="shared" si="16"/>
        <v>9.9999999999965894E-2</v>
      </c>
      <c r="N28" s="285">
        <f t="shared" si="16"/>
        <v>0</v>
      </c>
      <c r="O28" s="285">
        <f t="shared" si="16"/>
        <v>0</v>
      </c>
      <c r="P28" s="285">
        <f t="shared" si="16"/>
        <v>0</v>
      </c>
      <c r="Q28" s="285">
        <f t="shared" si="16"/>
        <v>0.10000000000002274</v>
      </c>
      <c r="R28" s="270"/>
      <c r="S28" s="270"/>
      <c r="T28" s="39"/>
      <c r="U28" s="149" t="s">
        <v>16</v>
      </c>
      <c r="V28" s="162">
        <f>(V27*35.195)</f>
        <v>21.996874999999999</v>
      </c>
      <c r="W28" s="162">
        <f>(W27*5.25)</f>
        <v>0</v>
      </c>
      <c r="X28" s="275"/>
      <c r="Y28" s="177">
        <f>(Y27*2.2)</f>
        <v>23.375000000000004</v>
      </c>
      <c r="Z28" s="177">
        <f>(Z27*2.2)</f>
        <v>0</v>
      </c>
      <c r="AA28" s="275"/>
      <c r="AB28" s="177">
        <f>(AB27*0.25)</f>
        <v>1</v>
      </c>
      <c r="AC28" s="358"/>
      <c r="AD28" s="358"/>
      <c r="AE28" s="278"/>
      <c r="AF28" s="11"/>
      <c r="AG28" s="17" t="s">
        <v>23</v>
      </c>
      <c r="AH28" s="5">
        <v>8.8000000000000007</v>
      </c>
      <c r="AI28" s="5">
        <v>7.7</v>
      </c>
    </row>
    <row r="29" spans="1:35" ht="16.5" thickBot="1" x14ac:dyDescent="0.3">
      <c r="A29" s="265"/>
      <c r="B29" s="284"/>
      <c r="C29" s="268"/>
      <c r="D29" s="268"/>
      <c r="E29" s="268"/>
      <c r="F29" s="268"/>
      <c r="G29" s="268"/>
      <c r="H29" s="268"/>
      <c r="I29" s="268"/>
      <c r="J29" s="286"/>
      <c r="K29" s="286"/>
      <c r="L29" s="286"/>
      <c r="M29" s="286"/>
      <c r="N29" s="286"/>
      <c r="O29" s="286"/>
      <c r="P29" s="286"/>
      <c r="Q29" s="286"/>
      <c r="R29" s="271"/>
      <c r="S29" s="271"/>
      <c r="T29" s="39"/>
      <c r="U29" s="150" t="s">
        <v>15</v>
      </c>
      <c r="V29" s="163">
        <f>IF(V28=0,0,(V28)/((C28/1000000)*8.34))</f>
        <v>2.08170085872896</v>
      </c>
      <c r="W29" s="163">
        <f>IF(W28=0,0,(W28)/((D28/1000000)*8.34))</f>
        <v>0</v>
      </c>
      <c r="X29" s="276"/>
      <c r="Y29" s="178">
        <f>IF(Y28=0,0,(Y28)/((C28/1000000)*8.34))</f>
        <v>2.2121213841870468</v>
      </c>
      <c r="Z29" s="178">
        <f>IF(Z28=0,0,(Z28)/((D28/1000000)*8.34))</f>
        <v>0</v>
      </c>
      <c r="AA29" s="276"/>
      <c r="AB29" s="178">
        <f>IF(AB28=0,0,(AB28)/((C28/1000000)*8.34))</f>
        <v>9.4636208949178471E-2</v>
      </c>
      <c r="AC29" s="178">
        <f>IF(AC27=0,0,(AC27)/((C28/1000000)*8.34))</f>
        <v>1.2302707163393201</v>
      </c>
      <c r="AD29" s="178">
        <f>IF(AD27=0,0,(AD27)/((D28/1000000)*8.34))</f>
        <v>0</v>
      </c>
      <c r="AE29" s="279"/>
      <c r="AF29" s="11"/>
      <c r="AG29" s="18" t="s">
        <v>22</v>
      </c>
      <c r="AH29" s="6">
        <v>7.49</v>
      </c>
      <c r="AI29" s="6">
        <v>7.76</v>
      </c>
    </row>
    <row r="30" spans="1:35" ht="15.75" x14ac:dyDescent="0.25">
      <c r="A30" s="288">
        <v>10</v>
      </c>
      <c r="B30" s="38" t="s">
        <v>7</v>
      </c>
      <c r="C30" s="134">
        <v>156305</v>
      </c>
      <c r="D30" s="2">
        <v>413500</v>
      </c>
      <c r="E30" s="287">
        <f t="shared" ref="E30" si="17">(C31+D31)</f>
        <v>865000</v>
      </c>
      <c r="F30" s="2">
        <v>156035</v>
      </c>
      <c r="G30" s="2">
        <v>124412</v>
      </c>
      <c r="H30" s="287">
        <f>F31+G31</f>
        <v>0</v>
      </c>
      <c r="I30" s="2">
        <v>594738600</v>
      </c>
      <c r="J30" s="3">
        <v>4738.3</v>
      </c>
      <c r="K30" s="3">
        <v>42786.6</v>
      </c>
      <c r="L30" s="3">
        <v>37499.1</v>
      </c>
      <c r="M30" s="3">
        <v>391.2</v>
      </c>
      <c r="N30" s="4">
        <v>937.4</v>
      </c>
      <c r="O30" s="4">
        <v>332.9</v>
      </c>
      <c r="P30" s="4">
        <v>695.3</v>
      </c>
      <c r="Q30" s="3">
        <v>225.8</v>
      </c>
      <c r="R30" s="270">
        <v>0.87</v>
      </c>
      <c r="S30" s="270">
        <v>0</v>
      </c>
      <c r="T30" s="39"/>
      <c r="U30" s="40" t="s">
        <v>14</v>
      </c>
      <c r="V30" s="164">
        <v>0.4375</v>
      </c>
      <c r="W30" s="164">
        <v>0</v>
      </c>
      <c r="X30" s="282">
        <f>(V31+W31)</f>
        <v>15.397812500000001</v>
      </c>
      <c r="Y30" s="179">
        <v>6.375</v>
      </c>
      <c r="Z30" s="179">
        <v>0</v>
      </c>
      <c r="AA30" s="282">
        <f>(Y31+Z31)</f>
        <v>14.025</v>
      </c>
      <c r="AB30" s="179">
        <v>2.875</v>
      </c>
      <c r="AC30" s="357">
        <v>12</v>
      </c>
      <c r="AD30" s="357">
        <v>0</v>
      </c>
      <c r="AE30" s="278">
        <f>AC30+AD30</f>
        <v>12</v>
      </c>
      <c r="AF30" s="11"/>
      <c r="AG30" s="19" t="s">
        <v>21</v>
      </c>
      <c r="AH30" s="7">
        <v>1.23</v>
      </c>
      <c r="AI30" s="8">
        <v>6.7000000000000004E-2</v>
      </c>
    </row>
    <row r="31" spans="1:35" ht="15.75" x14ac:dyDescent="0.25">
      <c r="A31" s="264"/>
      <c r="B31" s="283" t="s">
        <v>9</v>
      </c>
      <c r="C31" s="266">
        <f>((C30-C27)*1000)</f>
        <v>865000</v>
      </c>
      <c r="D31" s="266">
        <f>((D30-D27)*1000)</f>
        <v>0</v>
      </c>
      <c r="E31" s="267"/>
      <c r="F31" s="266">
        <f>((F30-F27)*1000)</f>
        <v>0</v>
      </c>
      <c r="G31" s="266">
        <f>((G30-G27)*1000)</f>
        <v>0</v>
      </c>
      <c r="H31" s="267"/>
      <c r="I31" s="266">
        <f t="shared" ref="I31:Q31" si="18">(I30-I27)</f>
        <v>991200</v>
      </c>
      <c r="J31" s="285">
        <f t="shared" si="18"/>
        <v>10.699999999999818</v>
      </c>
      <c r="K31" s="285">
        <f t="shared" si="18"/>
        <v>0</v>
      </c>
      <c r="L31" s="285">
        <f t="shared" si="18"/>
        <v>0</v>
      </c>
      <c r="M31" s="285">
        <f t="shared" si="18"/>
        <v>0</v>
      </c>
      <c r="N31" s="285">
        <f t="shared" si="18"/>
        <v>0</v>
      </c>
      <c r="O31" s="285">
        <f t="shared" si="18"/>
        <v>0</v>
      </c>
      <c r="P31" s="285">
        <f t="shared" si="18"/>
        <v>0</v>
      </c>
      <c r="Q31" s="285">
        <f t="shared" si="18"/>
        <v>0</v>
      </c>
      <c r="R31" s="270"/>
      <c r="S31" s="270"/>
      <c r="T31" s="39"/>
      <c r="U31" s="149" t="s">
        <v>16</v>
      </c>
      <c r="V31" s="162">
        <f>(V30*35.195)</f>
        <v>15.397812500000001</v>
      </c>
      <c r="W31" s="162">
        <f>(W30*5.25)</f>
        <v>0</v>
      </c>
      <c r="X31" s="275"/>
      <c r="Y31" s="177">
        <f>(Y30*2.2)</f>
        <v>14.025</v>
      </c>
      <c r="Z31" s="177">
        <f>(Z30*2.2)</f>
        <v>0</v>
      </c>
      <c r="AA31" s="275"/>
      <c r="AB31" s="177">
        <f>(AB30*0.25)</f>
        <v>0.71875</v>
      </c>
      <c r="AC31" s="358"/>
      <c r="AD31" s="358"/>
      <c r="AE31" s="278"/>
      <c r="AF31" s="11"/>
      <c r="AG31" s="17" t="s">
        <v>23</v>
      </c>
      <c r="AH31" s="5">
        <v>8</v>
      </c>
      <c r="AI31" s="5">
        <v>8.6</v>
      </c>
    </row>
    <row r="32" spans="1:35" ht="16.5" thickBot="1" x14ac:dyDescent="0.3">
      <c r="A32" s="265"/>
      <c r="B32" s="284"/>
      <c r="C32" s="268"/>
      <c r="D32" s="268"/>
      <c r="E32" s="268"/>
      <c r="F32" s="268"/>
      <c r="G32" s="268"/>
      <c r="H32" s="268"/>
      <c r="I32" s="268"/>
      <c r="J32" s="286"/>
      <c r="K32" s="286"/>
      <c r="L32" s="286"/>
      <c r="M32" s="286"/>
      <c r="N32" s="286"/>
      <c r="O32" s="286"/>
      <c r="P32" s="286"/>
      <c r="Q32" s="286"/>
      <c r="R32" s="271"/>
      <c r="S32" s="271"/>
      <c r="T32" s="39"/>
      <c r="U32" s="150" t="s">
        <v>15</v>
      </c>
      <c r="V32" s="163">
        <f>IF(V31=0,0,(V31)/((C31/1000000)*8.34))</f>
        <v>2.1344051926089187</v>
      </c>
      <c r="W32" s="163">
        <f>IF(W31=0,0,(W31)/((D31/1000000)*8.34))</f>
        <v>0</v>
      </c>
      <c r="X32" s="276"/>
      <c r="Y32" s="178">
        <f>IF(Y31=0,0,(Y31)/((C31/1000000)*8.34))</f>
        <v>1.9441094523225351</v>
      </c>
      <c r="Z32" s="178">
        <f>IF(Z31=0,0,(Z31)/((D31/1000000)*8.34))</f>
        <v>0</v>
      </c>
      <c r="AA32" s="276"/>
      <c r="AB32" s="178">
        <f>IF(AB31=0,0,(AB31)/((C31/1000000)*8.34))</f>
        <v>9.9631277636850049E-2</v>
      </c>
      <c r="AC32" s="178">
        <f>IF(AC30=0,0,(AC30)/((C31/1000000)*8.34))</f>
        <v>1.6634091570674097</v>
      </c>
      <c r="AD32" s="178">
        <f>IF(AD30=0,0,(AD30)/((D31/1000000)*8.34))</f>
        <v>0</v>
      </c>
      <c r="AE32" s="279"/>
      <c r="AF32" s="11"/>
      <c r="AG32" s="18" t="s">
        <v>22</v>
      </c>
      <c r="AH32" s="6">
        <v>7.6</v>
      </c>
      <c r="AI32" s="6">
        <v>7.87</v>
      </c>
    </row>
    <row r="33" spans="1:35" ht="15.75" x14ac:dyDescent="0.25">
      <c r="A33" s="288">
        <v>11</v>
      </c>
      <c r="B33" s="38" t="s">
        <v>7</v>
      </c>
      <c r="C33" s="134">
        <v>157273</v>
      </c>
      <c r="D33" s="2">
        <v>413500</v>
      </c>
      <c r="E33" s="287">
        <f t="shared" ref="E33" si="19">(C34+D34)</f>
        <v>968000</v>
      </c>
      <c r="F33" s="2">
        <v>156070</v>
      </c>
      <c r="G33" s="2">
        <v>124412</v>
      </c>
      <c r="H33" s="287">
        <f>F34+G34</f>
        <v>35000</v>
      </c>
      <c r="I33" s="2">
        <v>595673200</v>
      </c>
      <c r="J33" s="3">
        <v>4750</v>
      </c>
      <c r="K33" s="3">
        <v>42786.6</v>
      </c>
      <c r="L33" s="3">
        <v>37499.1</v>
      </c>
      <c r="M33" s="3">
        <v>391.4</v>
      </c>
      <c r="N33" s="4">
        <v>937.4</v>
      </c>
      <c r="O33" s="4">
        <v>332.9</v>
      </c>
      <c r="P33" s="4">
        <v>695.3</v>
      </c>
      <c r="Q33" s="3">
        <v>225.8</v>
      </c>
      <c r="R33" s="270">
        <v>1.01</v>
      </c>
      <c r="S33" s="270">
        <v>0</v>
      </c>
      <c r="T33" s="39"/>
      <c r="U33" s="40" t="s">
        <v>14</v>
      </c>
      <c r="V33" s="164">
        <v>0.375</v>
      </c>
      <c r="W33" s="164">
        <v>0</v>
      </c>
      <c r="X33" s="282">
        <f>(V34+W34)</f>
        <v>13.198125000000001</v>
      </c>
      <c r="Y33" s="179">
        <v>7</v>
      </c>
      <c r="Z33" s="179">
        <v>0</v>
      </c>
      <c r="AA33" s="282">
        <f>(Y34+Z34)</f>
        <v>15.400000000000002</v>
      </c>
      <c r="AB33" s="179">
        <v>3</v>
      </c>
      <c r="AC33" s="357">
        <v>10</v>
      </c>
      <c r="AD33" s="357">
        <v>0</v>
      </c>
      <c r="AE33" s="278">
        <f>AC33+AD33</f>
        <v>10</v>
      </c>
      <c r="AF33" s="11"/>
      <c r="AG33" s="19" t="s">
        <v>21</v>
      </c>
      <c r="AH33" s="7">
        <v>1.29</v>
      </c>
      <c r="AI33" s="8">
        <v>3.6999999999999998E-2</v>
      </c>
    </row>
    <row r="34" spans="1:35" ht="15.75" x14ac:dyDescent="0.25">
      <c r="A34" s="264"/>
      <c r="B34" s="283" t="s">
        <v>9</v>
      </c>
      <c r="C34" s="266">
        <f>((C33-C30)*1000)</f>
        <v>968000</v>
      </c>
      <c r="D34" s="266">
        <f>((D33-D30)*1000)</f>
        <v>0</v>
      </c>
      <c r="E34" s="267"/>
      <c r="F34" s="266">
        <f>((F33-F30)*1000)</f>
        <v>35000</v>
      </c>
      <c r="G34" s="266">
        <f>((G33-G30)*1000)</f>
        <v>0</v>
      </c>
      <c r="H34" s="267"/>
      <c r="I34" s="266">
        <f t="shared" ref="I34:Q34" si="20">(I33-I30)</f>
        <v>934600</v>
      </c>
      <c r="J34" s="285">
        <f t="shared" si="20"/>
        <v>11.699999999999818</v>
      </c>
      <c r="K34" s="285">
        <f t="shared" si="20"/>
        <v>0</v>
      </c>
      <c r="L34" s="285">
        <f t="shared" si="20"/>
        <v>0</v>
      </c>
      <c r="M34" s="285">
        <f t="shared" si="20"/>
        <v>0.19999999999998863</v>
      </c>
      <c r="N34" s="285">
        <f t="shared" si="20"/>
        <v>0</v>
      </c>
      <c r="O34" s="285">
        <f t="shared" si="20"/>
        <v>0</v>
      </c>
      <c r="P34" s="285">
        <f t="shared" si="20"/>
        <v>0</v>
      </c>
      <c r="Q34" s="285">
        <f t="shared" si="20"/>
        <v>0</v>
      </c>
      <c r="R34" s="270"/>
      <c r="S34" s="270"/>
      <c r="T34" s="39"/>
      <c r="U34" s="149" t="s">
        <v>16</v>
      </c>
      <c r="V34" s="162">
        <f>(V33*35.195)</f>
        <v>13.198125000000001</v>
      </c>
      <c r="W34" s="162">
        <f>(W33*5.25)</f>
        <v>0</v>
      </c>
      <c r="X34" s="275"/>
      <c r="Y34" s="177">
        <f>(Y33*2.2)</f>
        <v>15.400000000000002</v>
      </c>
      <c r="Z34" s="177">
        <f>(Z33*2.2)</f>
        <v>0</v>
      </c>
      <c r="AA34" s="275"/>
      <c r="AB34" s="177">
        <f>(AB33*0.25)</f>
        <v>0.75</v>
      </c>
      <c r="AC34" s="358"/>
      <c r="AD34" s="358"/>
      <c r="AE34" s="278"/>
      <c r="AF34" s="11"/>
      <c r="AG34" s="17" t="s">
        <v>23</v>
      </c>
      <c r="AH34" s="5">
        <v>9</v>
      </c>
      <c r="AI34" s="5">
        <v>9.6</v>
      </c>
    </row>
    <row r="35" spans="1:35" ht="16.5" thickBot="1" x14ac:dyDescent="0.3">
      <c r="A35" s="265"/>
      <c r="B35" s="284"/>
      <c r="C35" s="268"/>
      <c r="D35" s="268"/>
      <c r="E35" s="268"/>
      <c r="F35" s="268"/>
      <c r="G35" s="268"/>
      <c r="H35" s="268"/>
      <c r="I35" s="268"/>
      <c r="J35" s="286"/>
      <c r="K35" s="286"/>
      <c r="L35" s="286"/>
      <c r="M35" s="286"/>
      <c r="N35" s="286"/>
      <c r="O35" s="286"/>
      <c r="P35" s="286"/>
      <c r="Q35" s="286"/>
      <c r="R35" s="271"/>
      <c r="S35" s="271"/>
      <c r="T35" s="39"/>
      <c r="U35" s="150" t="s">
        <v>15</v>
      </c>
      <c r="V35" s="163">
        <f>IF(V34=0,0,(V34)/((C34/1000000)*8.34))</f>
        <v>1.6348233396753673</v>
      </c>
      <c r="W35" s="163">
        <f>IF(W34=0,0,(W34)/((D34/1000000)*8.34))</f>
        <v>0</v>
      </c>
      <c r="X35" s="276"/>
      <c r="Y35" s="178">
        <f>IF(Y34=0,0,(Y34)/((C34/1000000)*8.34))</f>
        <v>1.9075648572051453</v>
      </c>
      <c r="Z35" s="178">
        <f>IF(Z34=0,0,(Z34)/((D34/1000000)*8.34))</f>
        <v>0</v>
      </c>
      <c r="AA35" s="276"/>
      <c r="AB35" s="178">
        <f>IF(AB34=0,0,(AB34)/((C34/1000000)*8.34))</f>
        <v>9.2900885902847979E-2</v>
      </c>
      <c r="AC35" s="178">
        <f>IF(AC33=0,0,(AC33)/((C34/1000000)*8.34))</f>
        <v>1.2386784787046397</v>
      </c>
      <c r="AD35" s="178">
        <f>IF(AD33=0,0,(AD33)/((D34/1000000)*8.34))</f>
        <v>0</v>
      </c>
      <c r="AE35" s="279"/>
      <c r="AF35" s="11"/>
      <c r="AG35" s="18" t="s">
        <v>22</v>
      </c>
      <c r="AH35" s="6">
        <v>7.65</v>
      </c>
      <c r="AI35" s="6">
        <v>7.86</v>
      </c>
    </row>
    <row r="36" spans="1:35" ht="15.75" x14ac:dyDescent="0.25">
      <c r="A36" s="288">
        <v>12</v>
      </c>
      <c r="B36" s="38" t="s">
        <v>7</v>
      </c>
      <c r="C36" s="134">
        <v>158166</v>
      </c>
      <c r="D36" s="2">
        <v>413500</v>
      </c>
      <c r="E36" s="287">
        <f t="shared" ref="E36" si="21">(C37+D37)</f>
        <v>893000</v>
      </c>
      <c r="F36" s="2">
        <v>156070</v>
      </c>
      <c r="G36" s="2">
        <v>124412</v>
      </c>
      <c r="H36" s="287">
        <f>F37+G37</f>
        <v>0</v>
      </c>
      <c r="I36" s="2">
        <v>596668900</v>
      </c>
      <c r="J36" s="3">
        <v>4761.2</v>
      </c>
      <c r="K36" s="3">
        <v>42786.6</v>
      </c>
      <c r="L36" s="3">
        <v>37499.1</v>
      </c>
      <c r="M36" s="3">
        <v>391.4</v>
      </c>
      <c r="N36" s="4">
        <v>937.4</v>
      </c>
      <c r="O36" s="4">
        <v>332.9</v>
      </c>
      <c r="P36" s="4">
        <v>695.3</v>
      </c>
      <c r="Q36" s="3">
        <v>225.8</v>
      </c>
      <c r="R36" s="270">
        <v>1.03</v>
      </c>
      <c r="S36" s="270">
        <v>0</v>
      </c>
      <c r="T36" s="39"/>
      <c r="U36" s="40" t="s">
        <v>14</v>
      </c>
      <c r="V36" s="164">
        <v>0.4375</v>
      </c>
      <c r="W36" s="164">
        <v>0</v>
      </c>
      <c r="X36" s="282">
        <f>(V37+W37)</f>
        <v>15.397812500000001</v>
      </c>
      <c r="Y36" s="179">
        <v>6.625</v>
      </c>
      <c r="Z36" s="179">
        <v>0</v>
      </c>
      <c r="AA36" s="282">
        <f>(Y37+Z37)</f>
        <v>14.575000000000001</v>
      </c>
      <c r="AB36" s="179">
        <v>1.625</v>
      </c>
      <c r="AC36" s="357">
        <v>9</v>
      </c>
      <c r="AD36" s="357">
        <v>0</v>
      </c>
      <c r="AE36" s="278">
        <f>AC36+AD36</f>
        <v>9</v>
      </c>
      <c r="AF36" s="11"/>
      <c r="AG36" s="19" t="s">
        <v>21</v>
      </c>
      <c r="AH36" s="7">
        <v>1.26</v>
      </c>
      <c r="AI36" s="8">
        <v>4.2999999999999997E-2</v>
      </c>
    </row>
    <row r="37" spans="1:35" ht="15.75" x14ac:dyDescent="0.25">
      <c r="A37" s="264"/>
      <c r="B37" s="289" t="s">
        <v>9</v>
      </c>
      <c r="C37" s="266">
        <f>((C36-C33)*1000)</f>
        <v>893000</v>
      </c>
      <c r="D37" s="266">
        <f>((D36-D33)*1000)</f>
        <v>0</v>
      </c>
      <c r="E37" s="267"/>
      <c r="F37" s="266">
        <f>((F36-F33)*1000)</f>
        <v>0</v>
      </c>
      <c r="G37" s="266">
        <f>((G36-G33)*1000)</f>
        <v>0</v>
      </c>
      <c r="H37" s="267"/>
      <c r="I37" s="266">
        <f t="shared" ref="I37:Q37" si="22">(I36-I33)</f>
        <v>995700</v>
      </c>
      <c r="J37" s="285">
        <f t="shared" si="22"/>
        <v>11.199999999999818</v>
      </c>
      <c r="K37" s="285">
        <f t="shared" si="22"/>
        <v>0</v>
      </c>
      <c r="L37" s="285">
        <f t="shared" si="22"/>
        <v>0</v>
      </c>
      <c r="M37" s="285">
        <f t="shared" si="22"/>
        <v>0</v>
      </c>
      <c r="N37" s="285">
        <f t="shared" si="22"/>
        <v>0</v>
      </c>
      <c r="O37" s="285">
        <f t="shared" si="22"/>
        <v>0</v>
      </c>
      <c r="P37" s="285">
        <f t="shared" si="22"/>
        <v>0</v>
      </c>
      <c r="Q37" s="285">
        <f t="shared" si="22"/>
        <v>0</v>
      </c>
      <c r="R37" s="270"/>
      <c r="S37" s="270"/>
      <c r="T37" s="39"/>
      <c r="U37" s="149" t="s">
        <v>16</v>
      </c>
      <c r="V37" s="162">
        <f>(V36*35.195)</f>
        <v>15.397812500000001</v>
      </c>
      <c r="W37" s="162">
        <f>(W36*5.25)</f>
        <v>0</v>
      </c>
      <c r="X37" s="275"/>
      <c r="Y37" s="177">
        <f>(Y36*2.2)</f>
        <v>14.575000000000001</v>
      </c>
      <c r="Z37" s="177">
        <f>(Z36*2.2)</f>
        <v>0</v>
      </c>
      <c r="AA37" s="275"/>
      <c r="AB37" s="177">
        <f>(AB36*0.25)</f>
        <v>0.40625</v>
      </c>
      <c r="AC37" s="358"/>
      <c r="AD37" s="358"/>
      <c r="AE37" s="278"/>
      <c r="AF37" s="11"/>
      <c r="AG37" s="17" t="s">
        <v>23</v>
      </c>
      <c r="AH37" s="5">
        <v>8.8000000000000007</v>
      </c>
      <c r="AI37" s="5">
        <v>10.199999999999999</v>
      </c>
    </row>
    <row r="38" spans="1:35" ht="16.5" thickBot="1" x14ac:dyDescent="0.3">
      <c r="A38" s="265"/>
      <c r="B38" s="290"/>
      <c r="C38" s="268"/>
      <c r="D38" s="268"/>
      <c r="E38" s="268"/>
      <c r="F38" s="268"/>
      <c r="G38" s="268"/>
      <c r="H38" s="268"/>
      <c r="I38" s="268"/>
      <c r="J38" s="286"/>
      <c r="K38" s="286"/>
      <c r="L38" s="286"/>
      <c r="M38" s="286"/>
      <c r="N38" s="286"/>
      <c r="O38" s="286"/>
      <c r="P38" s="286"/>
      <c r="Q38" s="286"/>
      <c r="R38" s="271"/>
      <c r="S38" s="271"/>
      <c r="T38" s="39"/>
      <c r="U38" s="150" t="s">
        <v>15</v>
      </c>
      <c r="V38" s="163">
        <f>IF(V37=0,0,(V37)/((C37/1000000)*8.34))</f>
        <v>2.0674809536469372</v>
      </c>
      <c r="W38" s="163">
        <f>IF(W37=0,0,(W37)/((D37/1000000)*8.34))</f>
        <v>0</v>
      </c>
      <c r="X38" s="276"/>
      <c r="Y38" s="178">
        <f>IF(Y37=0,0,(Y37)/((C37/1000000)*8.34))</f>
        <v>1.9570010285164927</v>
      </c>
      <c r="Z38" s="178">
        <f>IF(Z37=0,0,(Z37)/((D37/1000000)*8.34))</f>
        <v>0</v>
      </c>
      <c r="AA38" s="276"/>
      <c r="AB38" s="178">
        <f>IF(AB37=0,0,(AB37)/((C37/1000000)*8.34))</f>
        <v>5.4547627295699834E-2</v>
      </c>
      <c r="AC38" s="178">
        <f>IF(AC36=0,0,(AC36)/((C37/1000000)*8.34))</f>
        <v>1.2084397431662732</v>
      </c>
      <c r="AD38" s="178">
        <f>IF(AD36=0,0,(AD36)/((D37/1000000)*8.34))</f>
        <v>0</v>
      </c>
      <c r="AE38" s="279"/>
      <c r="AF38" s="11"/>
      <c r="AG38" s="18" t="s">
        <v>22</v>
      </c>
      <c r="AH38" s="6">
        <v>7.63</v>
      </c>
      <c r="AI38" s="6">
        <v>7.82</v>
      </c>
    </row>
    <row r="39" spans="1:35" ht="15.75" x14ac:dyDescent="0.25">
      <c r="A39" s="288">
        <v>13</v>
      </c>
      <c r="B39" s="122" t="s">
        <v>7</v>
      </c>
      <c r="C39" s="134">
        <v>159227</v>
      </c>
      <c r="D39" s="2">
        <v>413500</v>
      </c>
      <c r="E39" s="287">
        <f t="shared" ref="E39" si="23">(C40+D40)</f>
        <v>1061000</v>
      </c>
      <c r="F39" s="2">
        <v>156105</v>
      </c>
      <c r="G39" s="2">
        <v>124412</v>
      </c>
      <c r="H39" s="287">
        <f>F40+G40</f>
        <v>35000</v>
      </c>
      <c r="I39" s="2">
        <v>597710000</v>
      </c>
      <c r="J39" s="3">
        <v>4774.2</v>
      </c>
      <c r="K39" s="3">
        <v>42786.6</v>
      </c>
      <c r="L39" s="3">
        <v>37499.1</v>
      </c>
      <c r="M39" s="3">
        <v>391.6</v>
      </c>
      <c r="N39" s="4">
        <v>937.4</v>
      </c>
      <c r="O39" s="4">
        <v>332.9</v>
      </c>
      <c r="P39" s="4">
        <v>695.3</v>
      </c>
      <c r="Q39" s="3">
        <v>225.9</v>
      </c>
      <c r="R39" s="270">
        <v>1.1100000000000001</v>
      </c>
      <c r="S39" s="270">
        <v>0.3</v>
      </c>
      <c r="T39" s="39"/>
      <c r="U39" s="40" t="s">
        <v>14</v>
      </c>
      <c r="V39" s="164">
        <v>0.4375</v>
      </c>
      <c r="W39" s="164">
        <v>0</v>
      </c>
      <c r="X39" s="282">
        <f>(V40+W40)</f>
        <v>15.397812500000001</v>
      </c>
      <c r="Y39" s="179">
        <v>7.625</v>
      </c>
      <c r="Z39" s="179">
        <v>0</v>
      </c>
      <c r="AA39" s="282">
        <f>(Y40+Z40)</f>
        <v>16.775000000000002</v>
      </c>
      <c r="AB39" s="179">
        <v>2.125</v>
      </c>
      <c r="AC39" s="357">
        <v>11</v>
      </c>
      <c r="AD39" s="357">
        <v>0</v>
      </c>
      <c r="AE39" s="278">
        <f>AC39+AD39</f>
        <v>11</v>
      </c>
      <c r="AF39" s="11"/>
      <c r="AG39" s="19" t="s">
        <v>21</v>
      </c>
      <c r="AH39" s="7">
        <v>0.98</v>
      </c>
      <c r="AI39" s="8">
        <v>3.5000000000000003E-2</v>
      </c>
    </row>
    <row r="40" spans="1:35" ht="15.75" x14ac:dyDescent="0.25">
      <c r="A40" s="264"/>
      <c r="B40" s="283" t="s">
        <v>9</v>
      </c>
      <c r="C40" s="266">
        <f>((C39-C36)*1000)</f>
        <v>1061000</v>
      </c>
      <c r="D40" s="266">
        <f>((D39-D36)*1000)</f>
        <v>0</v>
      </c>
      <c r="E40" s="267"/>
      <c r="F40" s="266">
        <f>((F39-F36)*1000)</f>
        <v>35000</v>
      </c>
      <c r="G40" s="266">
        <f>((G39-G36)*1000)</f>
        <v>0</v>
      </c>
      <c r="H40" s="267"/>
      <c r="I40" s="266">
        <f t="shared" ref="I40:Q40" si="24">(I39-I36)</f>
        <v>1041100</v>
      </c>
      <c r="J40" s="285">
        <f t="shared" si="24"/>
        <v>13</v>
      </c>
      <c r="K40" s="285">
        <f t="shared" si="24"/>
        <v>0</v>
      </c>
      <c r="L40" s="285">
        <f t="shared" si="24"/>
        <v>0</v>
      </c>
      <c r="M40" s="285">
        <f t="shared" si="24"/>
        <v>0.20000000000004547</v>
      </c>
      <c r="N40" s="285">
        <f t="shared" si="24"/>
        <v>0</v>
      </c>
      <c r="O40" s="285">
        <f t="shared" si="24"/>
        <v>0</v>
      </c>
      <c r="P40" s="285">
        <f t="shared" si="24"/>
        <v>0</v>
      </c>
      <c r="Q40" s="285">
        <f t="shared" si="24"/>
        <v>9.9999999999994316E-2</v>
      </c>
      <c r="R40" s="270"/>
      <c r="S40" s="270"/>
      <c r="T40" s="39"/>
      <c r="U40" s="149" t="s">
        <v>16</v>
      </c>
      <c r="V40" s="162">
        <f>(V39*35.195)</f>
        <v>15.397812500000001</v>
      </c>
      <c r="W40" s="162">
        <f>(W39*5.25)</f>
        <v>0</v>
      </c>
      <c r="X40" s="275"/>
      <c r="Y40" s="177">
        <f>(Y39*2.2)</f>
        <v>16.775000000000002</v>
      </c>
      <c r="Z40" s="177">
        <f>(Z39*2.2)</f>
        <v>0</v>
      </c>
      <c r="AA40" s="275"/>
      <c r="AB40" s="177">
        <f>(AB39*0.25)</f>
        <v>0.53125</v>
      </c>
      <c r="AC40" s="358"/>
      <c r="AD40" s="358"/>
      <c r="AE40" s="278"/>
      <c r="AF40" s="11"/>
      <c r="AG40" s="17" t="s">
        <v>23</v>
      </c>
      <c r="AH40" s="5">
        <v>8</v>
      </c>
      <c r="AI40" s="5">
        <v>9</v>
      </c>
    </row>
    <row r="41" spans="1:35" ht="16.5" thickBot="1" x14ac:dyDescent="0.3">
      <c r="A41" s="265"/>
      <c r="B41" s="284"/>
      <c r="C41" s="268"/>
      <c r="D41" s="268"/>
      <c r="E41" s="268"/>
      <c r="F41" s="268"/>
      <c r="G41" s="268"/>
      <c r="H41" s="268"/>
      <c r="I41" s="268"/>
      <c r="J41" s="286"/>
      <c r="K41" s="286"/>
      <c r="L41" s="286"/>
      <c r="M41" s="286"/>
      <c r="N41" s="286"/>
      <c r="O41" s="286"/>
      <c r="P41" s="286"/>
      <c r="Q41" s="286"/>
      <c r="R41" s="271"/>
      <c r="S41" s="271"/>
      <c r="T41" s="39"/>
      <c r="U41" s="150" t="s">
        <v>15</v>
      </c>
      <c r="V41" s="163">
        <f>IF(V40=0,0,(V40)/((C40/1000000)*8.34))</f>
        <v>1.7401135641910601</v>
      </c>
      <c r="W41" s="163">
        <f>IF(W40=0,0,(W40)/((D40/1000000)*8.34))</f>
        <v>0</v>
      </c>
      <c r="X41" s="276"/>
      <c r="Y41" s="178">
        <f>IF(Y40=0,0,(Y40)/((C40/1000000)*8.34))</f>
        <v>1.8957501293969541</v>
      </c>
      <c r="Z41" s="178">
        <f>IF(Z40=0,0,(Z40)/((D40/1000000)*8.34))</f>
        <v>0</v>
      </c>
      <c r="AA41" s="276"/>
      <c r="AB41" s="178">
        <f>IF(AB40=0,0,(AB40)/((C40/1000000)*8.34))</f>
        <v>6.0036796199232891E-2</v>
      </c>
      <c r="AC41" s="178">
        <f>IF(AC39=0,0,(AC39)/((C40/1000000)*8.34))</f>
        <v>1.2431148389488222</v>
      </c>
      <c r="AD41" s="178">
        <f>IF(AD39=0,0,(AD39)/((D40/1000000)*8.34))</f>
        <v>0</v>
      </c>
      <c r="AE41" s="279"/>
      <c r="AF41" s="11"/>
      <c r="AG41" s="18" t="s">
        <v>22</v>
      </c>
      <c r="AH41" s="6">
        <v>7.69</v>
      </c>
      <c r="AI41" s="6">
        <v>7.99</v>
      </c>
    </row>
    <row r="42" spans="1:35" ht="15.75" x14ac:dyDescent="0.25">
      <c r="A42" s="288">
        <v>14</v>
      </c>
      <c r="B42" s="38" t="s">
        <v>7</v>
      </c>
      <c r="C42" s="134">
        <v>160147</v>
      </c>
      <c r="D42" s="2">
        <v>413500</v>
      </c>
      <c r="E42" s="287">
        <f t="shared" ref="E42" si="25">(C43+D43)</f>
        <v>920000</v>
      </c>
      <c r="F42" s="2">
        <v>156140</v>
      </c>
      <c r="G42" s="2">
        <v>124412</v>
      </c>
      <c r="H42" s="287">
        <f>F43+G43</f>
        <v>35000</v>
      </c>
      <c r="I42" s="2">
        <v>598590200</v>
      </c>
      <c r="J42" s="3">
        <v>4785.3</v>
      </c>
      <c r="K42" s="3">
        <v>42786.6</v>
      </c>
      <c r="L42" s="3">
        <v>37499.1</v>
      </c>
      <c r="M42" s="3">
        <v>391.7</v>
      </c>
      <c r="N42" s="4">
        <v>937.4</v>
      </c>
      <c r="O42" s="4">
        <v>332.9</v>
      </c>
      <c r="P42" s="4">
        <v>695.3</v>
      </c>
      <c r="Q42" s="3">
        <v>226</v>
      </c>
      <c r="R42" s="270">
        <v>1.1200000000000001</v>
      </c>
      <c r="S42" s="270">
        <v>0.28000000000000003</v>
      </c>
      <c r="T42" s="39"/>
      <c r="U42" s="40" t="s">
        <v>14</v>
      </c>
      <c r="V42" s="164">
        <v>0.375</v>
      </c>
      <c r="W42" s="164">
        <v>0</v>
      </c>
      <c r="X42" s="282">
        <f>(V43+W43)</f>
        <v>13.198125000000001</v>
      </c>
      <c r="Y42" s="179">
        <v>6.625</v>
      </c>
      <c r="Z42" s="179">
        <v>0</v>
      </c>
      <c r="AA42" s="282">
        <f>(Y43+Z43)</f>
        <v>14.575000000000001</v>
      </c>
      <c r="AB42" s="179">
        <v>1.625</v>
      </c>
      <c r="AC42" s="357">
        <v>9</v>
      </c>
      <c r="AD42" s="357">
        <v>0</v>
      </c>
      <c r="AE42" s="278">
        <f>AC42+AD42</f>
        <v>9</v>
      </c>
      <c r="AF42" s="11"/>
      <c r="AG42" s="19" t="s">
        <v>21</v>
      </c>
      <c r="AH42" s="7">
        <v>1.0900000000000001</v>
      </c>
      <c r="AI42" s="8">
        <v>3.6999999999999998E-2</v>
      </c>
    </row>
    <row r="43" spans="1:35" ht="15.75" x14ac:dyDescent="0.25">
      <c r="A43" s="264"/>
      <c r="B43" s="289" t="s">
        <v>9</v>
      </c>
      <c r="C43" s="266">
        <f>((C42-C39)*1000)</f>
        <v>920000</v>
      </c>
      <c r="D43" s="266">
        <f>((D42-D39)*1000)</f>
        <v>0</v>
      </c>
      <c r="E43" s="267"/>
      <c r="F43" s="266">
        <f>((F42-F39)*1000)</f>
        <v>35000</v>
      </c>
      <c r="G43" s="266">
        <f>((G42-G39)*1000)</f>
        <v>0</v>
      </c>
      <c r="H43" s="267"/>
      <c r="I43" s="266">
        <f t="shared" ref="I43:P43" si="26">(I42-I39)</f>
        <v>880200</v>
      </c>
      <c r="J43" s="285">
        <f t="shared" si="26"/>
        <v>11.100000000000364</v>
      </c>
      <c r="K43" s="285">
        <f t="shared" si="26"/>
        <v>0</v>
      </c>
      <c r="L43" s="285">
        <f t="shared" si="26"/>
        <v>0</v>
      </c>
      <c r="M43" s="285">
        <f t="shared" si="26"/>
        <v>9.9999999999965894E-2</v>
      </c>
      <c r="N43" s="285">
        <f t="shared" si="26"/>
        <v>0</v>
      </c>
      <c r="O43" s="285">
        <f t="shared" si="26"/>
        <v>0</v>
      </c>
      <c r="P43" s="285">
        <f t="shared" si="26"/>
        <v>0</v>
      </c>
      <c r="Q43" s="285">
        <f>(Q42-Q39)</f>
        <v>9.9999999999994316E-2</v>
      </c>
      <c r="R43" s="270"/>
      <c r="S43" s="270"/>
      <c r="T43" s="39"/>
      <c r="U43" s="149" t="s">
        <v>16</v>
      </c>
      <c r="V43" s="162">
        <f>(V42*35.195)</f>
        <v>13.198125000000001</v>
      </c>
      <c r="W43" s="162">
        <f>(W42*5.25)</f>
        <v>0</v>
      </c>
      <c r="X43" s="275"/>
      <c r="Y43" s="177">
        <f>(Y42*2.2)</f>
        <v>14.575000000000001</v>
      </c>
      <c r="Z43" s="177">
        <f>(Z42*2.2)</f>
        <v>0</v>
      </c>
      <c r="AA43" s="275"/>
      <c r="AB43" s="177">
        <f>(AB42*0.25)</f>
        <v>0.40625</v>
      </c>
      <c r="AC43" s="358"/>
      <c r="AD43" s="358"/>
      <c r="AE43" s="278"/>
      <c r="AF43" s="11"/>
      <c r="AG43" s="17" t="s">
        <v>23</v>
      </c>
      <c r="AH43" s="5">
        <v>8.1999999999999993</v>
      </c>
      <c r="AI43" s="5">
        <v>8.6999999999999993</v>
      </c>
    </row>
    <row r="44" spans="1:35" ht="16.5" thickBot="1" x14ac:dyDescent="0.3">
      <c r="A44" s="265"/>
      <c r="B44" s="290"/>
      <c r="C44" s="268"/>
      <c r="D44" s="268"/>
      <c r="E44" s="268"/>
      <c r="F44" s="268"/>
      <c r="G44" s="268"/>
      <c r="H44" s="268"/>
      <c r="I44" s="268"/>
      <c r="J44" s="286"/>
      <c r="K44" s="286"/>
      <c r="L44" s="286"/>
      <c r="M44" s="286"/>
      <c r="N44" s="286"/>
      <c r="O44" s="286"/>
      <c r="P44" s="286"/>
      <c r="Q44" s="286"/>
      <c r="R44" s="271"/>
      <c r="S44" s="271"/>
      <c r="T44" s="39"/>
      <c r="U44" s="150" t="s">
        <v>15</v>
      </c>
      <c r="V44" s="163">
        <f>IF(V43=0,0,(V43)/((C43/1000000)*8.34))</f>
        <v>1.7201184704410384</v>
      </c>
      <c r="W44" s="163">
        <f>IF(W43=0,0,(W43)/((D43/1000000)*8.34))</f>
        <v>0</v>
      </c>
      <c r="X44" s="276"/>
      <c r="Y44" s="178">
        <f>IF(Y43=0,0,(Y43)/((C43/1000000)*8.34))</f>
        <v>1.8995673026795954</v>
      </c>
      <c r="Z44" s="178">
        <f>IF(Z43=0,0,(Z43)/((D43/1000000)*8.34))</f>
        <v>0</v>
      </c>
      <c r="AA44" s="276"/>
      <c r="AB44" s="178">
        <f>IF(AB43=0,0,(AB43)/((C43/1000000)*8.34))</f>
        <v>5.2946773016369512E-2</v>
      </c>
      <c r="AC44" s="178">
        <f>IF(AC42=0,0,(AC42)/((C43/1000000)*8.34))</f>
        <v>1.1729746637472629</v>
      </c>
      <c r="AD44" s="178">
        <f>IF(AD42=0,0,(AD42)/((D43/1000000)*8.34))</f>
        <v>0</v>
      </c>
      <c r="AE44" s="279"/>
      <c r="AF44" s="11"/>
      <c r="AG44" s="18" t="s">
        <v>22</v>
      </c>
      <c r="AH44" s="6">
        <v>7.68</v>
      </c>
      <c r="AI44" s="6">
        <v>7.9</v>
      </c>
    </row>
    <row r="45" spans="1:35" ht="15.75" x14ac:dyDescent="0.25">
      <c r="A45" s="288">
        <v>15</v>
      </c>
      <c r="B45" s="122" t="s">
        <v>7</v>
      </c>
      <c r="C45" s="134">
        <v>161112</v>
      </c>
      <c r="D45" s="2">
        <v>413500</v>
      </c>
      <c r="E45" s="287">
        <f t="shared" ref="E45" si="27">(C46+D46)</f>
        <v>965000</v>
      </c>
      <c r="F45" s="2">
        <v>156140</v>
      </c>
      <c r="G45" s="2">
        <v>124412</v>
      </c>
      <c r="H45" s="287">
        <f>F46+G46</f>
        <v>0</v>
      </c>
      <c r="I45" s="2">
        <v>599527300</v>
      </c>
      <c r="J45" s="3">
        <v>4797.3</v>
      </c>
      <c r="K45" s="3">
        <v>42786.6</v>
      </c>
      <c r="L45" s="3">
        <v>37499.1</v>
      </c>
      <c r="M45" s="3">
        <v>391.7</v>
      </c>
      <c r="N45" s="4">
        <v>937.4</v>
      </c>
      <c r="O45" s="4">
        <v>332.9</v>
      </c>
      <c r="P45" s="4">
        <v>695.3</v>
      </c>
      <c r="Q45" s="3">
        <v>226.1</v>
      </c>
      <c r="R45" s="270">
        <v>1.01</v>
      </c>
      <c r="S45" s="270">
        <v>0</v>
      </c>
      <c r="T45" s="39"/>
      <c r="U45" s="40" t="s">
        <v>14</v>
      </c>
      <c r="V45" s="164">
        <v>0.4375</v>
      </c>
      <c r="W45" s="164">
        <v>0</v>
      </c>
      <c r="X45" s="282">
        <f>(V46+W46)</f>
        <v>15.397812500000001</v>
      </c>
      <c r="Y45" s="179">
        <v>7</v>
      </c>
      <c r="Z45" s="179">
        <v>0</v>
      </c>
      <c r="AA45" s="282">
        <f>(Y46+Z46)</f>
        <v>15.400000000000002</v>
      </c>
      <c r="AB45" s="179">
        <v>1.5</v>
      </c>
      <c r="AC45" s="357">
        <v>9</v>
      </c>
      <c r="AD45" s="357">
        <v>0</v>
      </c>
      <c r="AE45" s="278">
        <f>AC45+AD45</f>
        <v>9</v>
      </c>
      <c r="AF45" s="11"/>
      <c r="AG45" s="19" t="s">
        <v>21</v>
      </c>
      <c r="AH45" s="7">
        <v>1.49</v>
      </c>
      <c r="AI45" s="8">
        <v>0.04</v>
      </c>
    </row>
    <row r="46" spans="1:35" ht="15.75" x14ac:dyDescent="0.25">
      <c r="A46" s="264"/>
      <c r="B46" s="283" t="s">
        <v>9</v>
      </c>
      <c r="C46" s="266">
        <f>((C45-C42)*1000)</f>
        <v>965000</v>
      </c>
      <c r="D46" s="266">
        <f>((D45-D42)*1000)</f>
        <v>0</v>
      </c>
      <c r="E46" s="267"/>
      <c r="F46" s="266">
        <f>((F45-F42)*1000)</f>
        <v>0</v>
      </c>
      <c r="G46" s="266">
        <f>((G45-G42)*1000)</f>
        <v>0</v>
      </c>
      <c r="H46" s="267"/>
      <c r="I46" s="266">
        <f t="shared" ref="I46:Q46" si="28">(I45-I42)</f>
        <v>937100</v>
      </c>
      <c r="J46" s="285">
        <f t="shared" si="28"/>
        <v>12</v>
      </c>
      <c r="K46" s="285">
        <f t="shared" si="28"/>
        <v>0</v>
      </c>
      <c r="L46" s="285">
        <f t="shared" si="28"/>
        <v>0</v>
      </c>
      <c r="M46" s="285">
        <f t="shared" si="28"/>
        <v>0</v>
      </c>
      <c r="N46" s="285">
        <f t="shared" si="28"/>
        <v>0</v>
      </c>
      <c r="O46" s="285">
        <f t="shared" si="28"/>
        <v>0</v>
      </c>
      <c r="P46" s="285">
        <f t="shared" si="28"/>
        <v>0</v>
      </c>
      <c r="Q46" s="285">
        <f t="shared" si="28"/>
        <v>9.9999999999994316E-2</v>
      </c>
      <c r="R46" s="270"/>
      <c r="S46" s="270"/>
      <c r="T46" s="39"/>
      <c r="U46" s="149" t="s">
        <v>16</v>
      </c>
      <c r="V46" s="162">
        <f>(V45*35.195)</f>
        <v>15.397812500000001</v>
      </c>
      <c r="W46" s="162">
        <f>(W45*5.25)</f>
        <v>0</v>
      </c>
      <c r="X46" s="275"/>
      <c r="Y46" s="177">
        <f>(Y45*2.2)</f>
        <v>15.400000000000002</v>
      </c>
      <c r="Z46" s="177">
        <f>(Z45*2.2)</f>
        <v>0</v>
      </c>
      <c r="AA46" s="275"/>
      <c r="AB46" s="177">
        <f>(AB45*0.25)</f>
        <v>0.375</v>
      </c>
      <c r="AC46" s="358"/>
      <c r="AD46" s="358"/>
      <c r="AE46" s="278"/>
      <c r="AF46" s="11"/>
      <c r="AG46" s="17" t="s">
        <v>23</v>
      </c>
      <c r="AH46" s="5">
        <v>8.1</v>
      </c>
      <c r="AI46" s="5">
        <v>9.4</v>
      </c>
    </row>
    <row r="47" spans="1:35" ht="16.5" thickBot="1" x14ac:dyDescent="0.3">
      <c r="A47" s="265"/>
      <c r="B47" s="284"/>
      <c r="C47" s="268"/>
      <c r="D47" s="268"/>
      <c r="E47" s="268"/>
      <c r="F47" s="268"/>
      <c r="G47" s="268"/>
      <c r="H47" s="268"/>
      <c r="I47" s="268"/>
      <c r="J47" s="286"/>
      <c r="K47" s="286"/>
      <c r="L47" s="286"/>
      <c r="M47" s="286"/>
      <c r="N47" s="286"/>
      <c r="O47" s="286"/>
      <c r="P47" s="286"/>
      <c r="Q47" s="286"/>
      <c r="R47" s="271"/>
      <c r="S47" s="271"/>
      <c r="T47" s="39"/>
      <c r="U47" s="150" t="s">
        <v>15</v>
      </c>
      <c r="V47" s="163">
        <f>IF(V46=0,0,(V46)/((C46/1000000)*8.34))</f>
        <v>1.9132233073644713</v>
      </c>
      <c r="W47" s="163">
        <f>IF(W46=0,0,(W46)/((D46/1000000)*8.34))</f>
        <v>0</v>
      </c>
      <c r="X47" s="276"/>
      <c r="Y47" s="178">
        <f>IF(Y46=0,0,(Y46)/((C46/1000000)*8.34))</f>
        <v>1.9134951106472338</v>
      </c>
      <c r="Z47" s="178">
        <f>IF(Z46=0,0,(Z46)/((D46/1000000)*8.34))</f>
        <v>0</v>
      </c>
      <c r="AA47" s="276"/>
      <c r="AB47" s="178">
        <f>IF(AB46=0,0,(AB46)/((C46/1000000)*8.34))</f>
        <v>4.6594848473552768E-2</v>
      </c>
      <c r="AC47" s="178">
        <f>IF(AC45=0,0,(AC45)/((C46/1000000)*8.34))</f>
        <v>1.1182763633652664</v>
      </c>
      <c r="AD47" s="178">
        <f>IF(AD45=0,0,(AD45)/((D46/1000000)*8.34))</f>
        <v>0</v>
      </c>
      <c r="AE47" s="279"/>
      <c r="AF47" s="11"/>
      <c r="AG47" s="18" t="s">
        <v>22</v>
      </c>
      <c r="AH47" s="6">
        <v>7.66</v>
      </c>
      <c r="AI47" s="6">
        <v>7.91</v>
      </c>
    </row>
    <row r="48" spans="1:35" ht="15.75" x14ac:dyDescent="0.25">
      <c r="A48" s="288">
        <v>16</v>
      </c>
      <c r="B48" s="38" t="s">
        <v>7</v>
      </c>
      <c r="C48" s="134">
        <v>162241</v>
      </c>
      <c r="D48" s="2">
        <v>413500</v>
      </c>
      <c r="E48" s="287">
        <f t="shared" ref="E48" si="29">(C49+D49)</f>
        <v>1129000</v>
      </c>
      <c r="F48" s="2">
        <v>156175</v>
      </c>
      <c r="G48" s="2">
        <v>124412</v>
      </c>
      <c r="H48" s="287">
        <f>F49+G49</f>
        <v>35000</v>
      </c>
      <c r="I48" s="2">
        <v>600525800</v>
      </c>
      <c r="J48" s="3">
        <v>4811.1000000000004</v>
      </c>
      <c r="K48" s="3">
        <v>42786.6</v>
      </c>
      <c r="L48" s="3">
        <v>37499.1</v>
      </c>
      <c r="M48" s="3">
        <v>391.9</v>
      </c>
      <c r="N48" s="4">
        <v>937.4</v>
      </c>
      <c r="O48" s="4">
        <v>333</v>
      </c>
      <c r="P48" s="4">
        <v>695.3</v>
      </c>
      <c r="Q48" s="3">
        <v>226.1</v>
      </c>
      <c r="R48" s="270">
        <v>0.99</v>
      </c>
      <c r="S48" s="270">
        <v>0</v>
      </c>
      <c r="T48" s="39"/>
      <c r="U48" s="40" t="s">
        <v>14</v>
      </c>
      <c r="V48" s="164">
        <v>0.5</v>
      </c>
      <c r="W48" s="164">
        <v>0</v>
      </c>
      <c r="X48" s="282">
        <f>(V49+W49)</f>
        <v>17.5975</v>
      </c>
      <c r="Y48" s="179">
        <v>8.5</v>
      </c>
      <c r="Z48" s="179">
        <v>0</v>
      </c>
      <c r="AA48" s="282">
        <f>(Y49+Z49)</f>
        <v>18.700000000000003</v>
      </c>
      <c r="AB48" s="179">
        <v>1.5</v>
      </c>
      <c r="AC48" s="357">
        <v>11</v>
      </c>
      <c r="AD48" s="357">
        <v>0</v>
      </c>
      <c r="AE48" s="278">
        <f>AC48+AD48</f>
        <v>11</v>
      </c>
      <c r="AF48" s="11"/>
      <c r="AG48" s="19" t="s">
        <v>21</v>
      </c>
      <c r="AH48" s="7">
        <v>1.47</v>
      </c>
      <c r="AI48" s="8">
        <v>3.6999999999999998E-2</v>
      </c>
    </row>
    <row r="49" spans="1:35" ht="15.75" x14ac:dyDescent="0.25">
      <c r="A49" s="264"/>
      <c r="B49" s="289" t="s">
        <v>9</v>
      </c>
      <c r="C49" s="266">
        <f>((C48-C45)*1000)</f>
        <v>1129000</v>
      </c>
      <c r="D49" s="266">
        <f>((D48-D45)*1000)</f>
        <v>0</v>
      </c>
      <c r="E49" s="267"/>
      <c r="F49" s="266">
        <f>((F48-F45)*1000)</f>
        <v>35000</v>
      </c>
      <c r="G49" s="266">
        <f>((G48-G45)*1000)</f>
        <v>0</v>
      </c>
      <c r="H49" s="267"/>
      <c r="I49" s="266">
        <f t="shared" ref="I49:Q49" si="30">(I48-I45)</f>
        <v>998500</v>
      </c>
      <c r="J49" s="285">
        <f t="shared" si="30"/>
        <v>13.800000000000182</v>
      </c>
      <c r="K49" s="285">
        <f t="shared" si="30"/>
        <v>0</v>
      </c>
      <c r="L49" s="285">
        <f t="shared" si="30"/>
        <v>0</v>
      </c>
      <c r="M49" s="285">
        <f t="shared" si="30"/>
        <v>0.19999999999998863</v>
      </c>
      <c r="N49" s="285">
        <f t="shared" si="30"/>
        <v>0</v>
      </c>
      <c r="O49" s="285">
        <f t="shared" si="30"/>
        <v>0.10000000000002274</v>
      </c>
      <c r="P49" s="285">
        <f t="shared" si="30"/>
        <v>0</v>
      </c>
      <c r="Q49" s="285">
        <f t="shared" si="30"/>
        <v>0</v>
      </c>
      <c r="R49" s="270"/>
      <c r="S49" s="270"/>
      <c r="T49" s="39"/>
      <c r="U49" s="149" t="s">
        <v>16</v>
      </c>
      <c r="V49" s="162">
        <f>(V48*35.195)</f>
        <v>17.5975</v>
      </c>
      <c r="W49" s="162">
        <f>(W48*5.25)</f>
        <v>0</v>
      </c>
      <c r="X49" s="275"/>
      <c r="Y49" s="177">
        <f>(Y48*2.2)</f>
        <v>18.700000000000003</v>
      </c>
      <c r="Z49" s="177">
        <f>(Z48*2.2)</f>
        <v>0</v>
      </c>
      <c r="AA49" s="275"/>
      <c r="AB49" s="177">
        <f>(AB48*0.25)</f>
        <v>0.375</v>
      </c>
      <c r="AC49" s="358"/>
      <c r="AD49" s="358"/>
      <c r="AE49" s="278"/>
      <c r="AF49" s="11"/>
      <c r="AG49" s="17" t="s">
        <v>23</v>
      </c>
      <c r="AH49" s="5">
        <v>8.1999999999999993</v>
      </c>
      <c r="AI49" s="5">
        <v>7.1</v>
      </c>
    </row>
    <row r="50" spans="1:35" ht="16.5" thickBot="1" x14ac:dyDescent="0.3">
      <c r="A50" s="265"/>
      <c r="B50" s="290"/>
      <c r="C50" s="268"/>
      <c r="D50" s="268"/>
      <c r="E50" s="268"/>
      <c r="F50" s="268"/>
      <c r="G50" s="268"/>
      <c r="H50" s="268"/>
      <c r="I50" s="268"/>
      <c r="J50" s="286"/>
      <c r="K50" s="286"/>
      <c r="L50" s="286"/>
      <c r="M50" s="286"/>
      <c r="N50" s="286"/>
      <c r="O50" s="286"/>
      <c r="P50" s="286"/>
      <c r="Q50" s="286"/>
      <c r="R50" s="271"/>
      <c r="S50" s="271"/>
      <c r="T50" s="39"/>
      <c r="U50" s="150" t="s">
        <v>15</v>
      </c>
      <c r="V50" s="163">
        <f>IF(V49=0,0,(V49)/((C49/1000000)*8.34))</f>
        <v>1.8689211606799592</v>
      </c>
      <c r="W50" s="163">
        <f>IF(W49=0,0,(W49)/((D49/1000000)*8.34))</f>
        <v>0</v>
      </c>
      <c r="X50" s="276"/>
      <c r="Y50" s="178">
        <f>IF(Y49=0,0,(Y49)/((C49/1000000)*8.34))</f>
        <v>1.9860108370345355</v>
      </c>
      <c r="Z50" s="178">
        <f>IF(Z49=0,0,(Z49)/((D49/1000000)*8.34))</f>
        <v>0</v>
      </c>
      <c r="AA50" s="276"/>
      <c r="AB50" s="178">
        <f>IF(AB49=0,0,(AB49)/((C49/1000000)*8.34))</f>
        <v>3.982642052876742E-2</v>
      </c>
      <c r="AC50" s="178">
        <f>IF(AC48=0,0,(AC48)/((C49/1000000)*8.34))</f>
        <v>1.1682416688438442</v>
      </c>
      <c r="AD50" s="178">
        <f>IF(AD48=0,0,(AD48)/((D49/1000000)*8.34))</f>
        <v>0</v>
      </c>
      <c r="AE50" s="279"/>
      <c r="AF50" s="11"/>
      <c r="AG50" s="18" t="s">
        <v>22</v>
      </c>
      <c r="AH50" s="6">
        <v>7.57</v>
      </c>
      <c r="AI50" s="6">
        <v>7.92</v>
      </c>
    </row>
    <row r="51" spans="1:35" ht="15.75" x14ac:dyDescent="0.25">
      <c r="A51" s="288">
        <v>17</v>
      </c>
      <c r="B51" s="122" t="s">
        <v>7</v>
      </c>
      <c r="C51" s="134">
        <v>163151</v>
      </c>
      <c r="D51" s="2">
        <v>413500</v>
      </c>
      <c r="E51" s="287">
        <f t="shared" ref="E51" si="31">(C52+D52)</f>
        <v>910000</v>
      </c>
      <c r="F51" s="2">
        <v>156211</v>
      </c>
      <c r="G51" s="2">
        <v>124412</v>
      </c>
      <c r="H51" s="287">
        <f>F52+G52</f>
        <v>36000</v>
      </c>
      <c r="I51" s="2">
        <v>601523900</v>
      </c>
      <c r="J51" s="3">
        <v>4822.2</v>
      </c>
      <c r="K51" s="3">
        <v>42786.6</v>
      </c>
      <c r="L51" s="3">
        <v>37499.1</v>
      </c>
      <c r="M51" s="3">
        <v>392.1</v>
      </c>
      <c r="N51" s="4">
        <v>937.4</v>
      </c>
      <c r="O51" s="4">
        <v>333.1</v>
      </c>
      <c r="P51" s="4">
        <v>695.3</v>
      </c>
      <c r="Q51" s="3">
        <v>226.1</v>
      </c>
      <c r="R51" s="270">
        <v>1.0900000000000001</v>
      </c>
      <c r="S51" s="270">
        <v>0</v>
      </c>
      <c r="T51" s="39"/>
      <c r="U51" s="40" t="s">
        <v>14</v>
      </c>
      <c r="V51" s="164">
        <v>0.375</v>
      </c>
      <c r="W51" s="164">
        <v>0</v>
      </c>
      <c r="X51" s="282">
        <f>(V52+W52)</f>
        <v>13.198125000000001</v>
      </c>
      <c r="Y51" s="179">
        <v>6.5</v>
      </c>
      <c r="Z51" s="179">
        <v>0</v>
      </c>
      <c r="AA51" s="282">
        <f>(Y52+Z52)</f>
        <v>14.3</v>
      </c>
      <c r="AB51" s="179">
        <v>1</v>
      </c>
      <c r="AC51" s="357">
        <v>8</v>
      </c>
      <c r="AD51" s="357">
        <v>0</v>
      </c>
      <c r="AE51" s="278">
        <f>AC51+AD51</f>
        <v>8</v>
      </c>
      <c r="AF51" s="11"/>
      <c r="AG51" s="19" t="s">
        <v>21</v>
      </c>
      <c r="AH51" s="7">
        <v>1.41</v>
      </c>
      <c r="AI51" s="8">
        <v>3.5999999999999997E-2</v>
      </c>
    </row>
    <row r="52" spans="1:35" ht="15.75" x14ac:dyDescent="0.25">
      <c r="A52" s="264"/>
      <c r="B52" s="283" t="s">
        <v>9</v>
      </c>
      <c r="C52" s="266">
        <f>((C51-C48)*1000)</f>
        <v>910000</v>
      </c>
      <c r="D52" s="266">
        <f>((D51-D48)*1000)</f>
        <v>0</v>
      </c>
      <c r="E52" s="267"/>
      <c r="F52" s="266">
        <f>((F51-F48)*1000)</f>
        <v>36000</v>
      </c>
      <c r="G52" s="266">
        <f>((G51-G48)*1000)</f>
        <v>0</v>
      </c>
      <c r="H52" s="267"/>
      <c r="I52" s="266">
        <f t="shared" ref="I52:Q52" si="32">(I51-I48)</f>
        <v>998100</v>
      </c>
      <c r="J52" s="285">
        <f t="shared" si="32"/>
        <v>11.099999999999454</v>
      </c>
      <c r="K52" s="285">
        <f t="shared" si="32"/>
        <v>0</v>
      </c>
      <c r="L52" s="285">
        <f t="shared" si="32"/>
        <v>0</v>
      </c>
      <c r="M52" s="285">
        <f t="shared" si="32"/>
        <v>0.20000000000004547</v>
      </c>
      <c r="N52" s="285">
        <f t="shared" si="32"/>
        <v>0</v>
      </c>
      <c r="O52" s="285">
        <f t="shared" si="32"/>
        <v>0.10000000000002274</v>
      </c>
      <c r="P52" s="285">
        <f t="shared" si="32"/>
        <v>0</v>
      </c>
      <c r="Q52" s="285">
        <f t="shared" si="32"/>
        <v>0</v>
      </c>
      <c r="R52" s="270"/>
      <c r="S52" s="270"/>
      <c r="T52" s="39"/>
      <c r="U52" s="149" t="s">
        <v>16</v>
      </c>
      <c r="V52" s="162">
        <f>(V51*35.195)</f>
        <v>13.198125000000001</v>
      </c>
      <c r="W52" s="162">
        <f>(W51*5.25)</f>
        <v>0</v>
      </c>
      <c r="X52" s="275"/>
      <c r="Y52" s="177">
        <f>(Y51*2.2)</f>
        <v>14.3</v>
      </c>
      <c r="Z52" s="177">
        <f>(Z51*2.2)</f>
        <v>0</v>
      </c>
      <c r="AA52" s="275"/>
      <c r="AB52" s="177">
        <f>(AB51*0.25)</f>
        <v>0.25</v>
      </c>
      <c r="AC52" s="358"/>
      <c r="AD52" s="358"/>
      <c r="AE52" s="278"/>
      <c r="AF52" s="11"/>
      <c r="AG52" s="17" t="s">
        <v>23</v>
      </c>
      <c r="AH52" s="5">
        <v>8</v>
      </c>
      <c r="AI52" s="5">
        <v>8.5</v>
      </c>
    </row>
    <row r="53" spans="1:35" ht="16.5" thickBot="1" x14ac:dyDescent="0.3">
      <c r="A53" s="265"/>
      <c r="B53" s="284"/>
      <c r="C53" s="268"/>
      <c r="D53" s="268"/>
      <c r="E53" s="268"/>
      <c r="F53" s="268"/>
      <c r="G53" s="268"/>
      <c r="H53" s="268"/>
      <c r="I53" s="268"/>
      <c r="J53" s="286"/>
      <c r="K53" s="286"/>
      <c r="L53" s="286"/>
      <c r="M53" s="286"/>
      <c r="N53" s="286"/>
      <c r="O53" s="286"/>
      <c r="P53" s="286"/>
      <c r="Q53" s="286"/>
      <c r="R53" s="271"/>
      <c r="S53" s="271"/>
      <c r="T53" s="39"/>
      <c r="U53" s="150" t="s">
        <v>15</v>
      </c>
      <c r="V53" s="163">
        <f>IF(V52=0,0,(V52)/((C52/1000000)*8.34))</f>
        <v>1.7390208712151158</v>
      </c>
      <c r="W53" s="163">
        <f>IF(W52=0,0,(W52)/((D52/1000000)*8.34))</f>
        <v>0</v>
      </c>
      <c r="X53" s="276"/>
      <c r="Y53" s="178">
        <f>IF(Y52=0,0,(Y52)/((C52/1000000)*8.34))</f>
        <v>1.8842069201781433</v>
      </c>
      <c r="Z53" s="178">
        <f>IF(Z52=0,0,(Z52)/((D52/1000000)*8.34))</f>
        <v>0</v>
      </c>
      <c r="AA53" s="276"/>
      <c r="AB53" s="178">
        <f>IF(AB52=0,0,(AB52)/((C52/1000000)*8.34))</f>
        <v>3.294068042269481E-2</v>
      </c>
      <c r="AC53" s="178">
        <f>IF(AC51=0,0,(AC51)/((C52/1000000)*8.34))</f>
        <v>1.0541017735262339</v>
      </c>
      <c r="AD53" s="178">
        <f>IF(AD51=0,0,(AD51)/((D52/1000000)*8.34))</f>
        <v>0</v>
      </c>
      <c r="AE53" s="279"/>
      <c r="AF53" s="11"/>
      <c r="AG53" s="18" t="s">
        <v>22</v>
      </c>
      <c r="AH53" s="6">
        <v>7.7</v>
      </c>
      <c r="AI53" s="6">
        <v>7.81</v>
      </c>
    </row>
    <row r="54" spans="1:35" ht="15.75" x14ac:dyDescent="0.25">
      <c r="A54" s="288">
        <v>18</v>
      </c>
      <c r="B54" s="38" t="s">
        <v>7</v>
      </c>
      <c r="C54" s="134">
        <v>163977</v>
      </c>
      <c r="D54" s="2">
        <v>413500</v>
      </c>
      <c r="E54" s="287">
        <f t="shared" ref="E54" si="33">(C55+D55)</f>
        <v>826000</v>
      </c>
      <c r="F54" s="2">
        <v>156211</v>
      </c>
      <c r="G54" s="2">
        <v>124412</v>
      </c>
      <c r="H54" s="287">
        <f>F55+G55</f>
        <v>0</v>
      </c>
      <c r="I54" s="2">
        <v>602449600</v>
      </c>
      <c r="J54" s="3">
        <v>4832.5</v>
      </c>
      <c r="K54" s="3">
        <v>42786.6</v>
      </c>
      <c r="L54" s="3">
        <v>37499.1</v>
      </c>
      <c r="M54" s="3">
        <v>392.1</v>
      </c>
      <c r="N54" s="4">
        <v>937.4</v>
      </c>
      <c r="O54" s="4">
        <v>333.1</v>
      </c>
      <c r="P54" s="4">
        <v>695.3</v>
      </c>
      <c r="Q54" s="3">
        <v>226.2</v>
      </c>
      <c r="R54" s="270">
        <v>1.1299999999999999</v>
      </c>
      <c r="S54" s="270">
        <v>0</v>
      </c>
      <c r="T54" s="39"/>
      <c r="U54" s="40" t="s">
        <v>14</v>
      </c>
      <c r="V54" s="164">
        <v>0.375</v>
      </c>
      <c r="W54" s="164">
        <v>0</v>
      </c>
      <c r="X54" s="282">
        <f>(V55+W55)</f>
        <v>13.198125000000001</v>
      </c>
      <c r="Y54" s="179">
        <v>6.25</v>
      </c>
      <c r="Z54" s="179">
        <v>0</v>
      </c>
      <c r="AA54" s="282">
        <f>(Y55+Z55)</f>
        <v>13.750000000000002</v>
      </c>
      <c r="AB54" s="179">
        <v>0.875</v>
      </c>
      <c r="AC54" s="357">
        <v>8</v>
      </c>
      <c r="AD54" s="357">
        <v>0</v>
      </c>
      <c r="AE54" s="278">
        <f>AC54+AD54</f>
        <v>8</v>
      </c>
      <c r="AF54" s="11"/>
      <c r="AG54" s="19" t="s">
        <v>21</v>
      </c>
      <c r="AH54" s="7">
        <v>1.38</v>
      </c>
      <c r="AI54" s="8">
        <v>4.3999999999999997E-2</v>
      </c>
    </row>
    <row r="55" spans="1:35" ht="15.75" x14ac:dyDescent="0.25">
      <c r="A55" s="264"/>
      <c r="B55" s="289" t="s">
        <v>9</v>
      </c>
      <c r="C55" s="266">
        <f>((C54-C51)*1000)</f>
        <v>826000</v>
      </c>
      <c r="D55" s="266">
        <f>((D54-D51)*1000)</f>
        <v>0</v>
      </c>
      <c r="E55" s="267"/>
      <c r="F55" s="266">
        <f>((F54-F51)*1000)</f>
        <v>0</v>
      </c>
      <c r="G55" s="266">
        <f>((G54-G51)*1000)</f>
        <v>0</v>
      </c>
      <c r="H55" s="267"/>
      <c r="I55" s="266">
        <f t="shared" ref="I55:Q55" si="34">(I54-I51)</f>
        <v>925700</v>
      </c>
      <c r="J55" s="285">
        <f t="shared" si="34"/>
        <v>10.300000000000182</v>
      </c>
      <c r="K55" s="285">
        <f t="shared" si="34"/>
        <v>0</v>
      </c>
      <c r="L55" s="285">
        <f t="shared" si="34"/>
        <v>0</v>
      </c>
      <c r="M55" s="285">
        <f t="shared" si="34"/>
        <v>0</v>
      </c>
      <c r="N55" s="285">
        <f t="shared" si="34"/>
        <v>0</v>
      </c>
      <c r="O55" s="285">
        <f t="shared" si="34"/>
        <v>0</v>
      </c>
      <c r="P55" s="285">
        <f t="shared" si="34"/>
        <v>0</v>
      </c>
      <c r="Q55" s="285">
        <f t="shared" si="34"/>
        <v>9.9999999999994316E-2</v>
      </c>
      <c r="R55" s="270"/>
      <c r="S55" s="270"/>
      <c r="T55" s="39"/>
      <c r="U55" s="149" t="s">
        <v>16</v>
      </c>
      <c r="V55" s="162">
        <f>(V54*35.195)</f>
        <v>13.198125000000001</v>
      </c>
      <c r="W55" s="162">
        <f>(W54*5.25)</f>
        <v>0</v>
      </c>
      <c r="X55" s="275"/>
      <c r="Y55" s="177">
        <f>(Y54*2.2)</f>
        <v>13.750000000000002</v>
      </c>
      <c r="Z55" s="177">
        <f>(Z54*2.2)</f>
        <v>0</v>
      </c>
      <c r="AA55" s="275"/>
      <c r="AB55" s="177">
        <f>(AB54*0.25)</f>
        <v>0.21875</v>
      </c>
      <c r="AC55" s="358"/>
      <c r="AD55" s="358"/>
      <c r="AE55" s="278"/>
      <c r="AF55" s="11"/>
      <c r="AG55" s="17" t="s">
        <v>23</v>
      </c>
      <c r="AH55" s="5">
        <v>10.199999999999999</v>
      </c>
      <c r="AI55" s="5">
        <v>9.6999999999999993</v>
      </c>
    </row>
    <row r="56" spans="1:35" ht="16.5" thickBot="1" x14ac:dyDescent="0.3">
      <c r="A56" s="265"/>
      <c r="B56" s="290"/>
      <c r="C56" s="268"/>
      <c r="D56" s="268"/>
      <c r="E56" s="268"/>
      <c r="F56" s="268"/>
      <c r="G56" s="268"/>
      <c r="H56" s="268"/>
      <c r="I56" s="268"/>
      <c r="J56" s="286"/>
      <c r="K56" s="286"/>
      <c r="L56" s="286"/>
      <c r="M56" s="286"/>
      <c r="N56" s="286"/>
      <c r="O56" s="286"/>
      <c r="P56" s="286"/>
      <c r="Q56" s="286"/>
      <c r="R56" s="271"/>
      <c r="S56" s="271"/>
      <c r="T56" s="39"/>
      <c r="U56" s="150" t="s">
        <v>15</v>
      </c>
      <c r="V56" s="163">
        <f>IF(V55=0,0,(V55)/((C55/1000000)*8.34))</f>
        <v>1.9158704513386873</v>
      </c>
      <c r="W56" s="163">
        <f>IF(W55=0,0,(W55)/((D55/1000000)*8.34))</f>
        <v>0</v>
      </c>
      <c r="X56" s="276"/>
      <c r="Y56" s="178">
        <f>IF(Y55=0,0,(Y55)/((C55/1000000)*8.34))</f>
        <v>1.9959819069683726</v>
      </c>
      <c r="Z56" s="178">
        <f>IF(Z55=0,0,(Z55)/((D55/1000000)*8.34))</f>
        <v>0</v>
      </c>
      <c r="AA56" s="276"/>
      <c r="AB56" s="178">
        <f>IF(AB55=0,0,(AB55)/((C55/1000000)*8.34))</f>
        <v>3.1754257610860467E-2</v>
      </c>
      <c r="AC56" s="178">
        <f>IF(AC54=0,0,(AC54)/((C55/1000000)*8.34))</f>
        <v>1.1612985640543256</v>
      </c>
      <c r="AD56" s="178">
        <f>IF(AD54=0,0,(AD54)/((D55/1000000)*8.34))</f>
        <v>0</v>
      </c>
      <c r="AE56" s="279"/>
      <c r="AF56" s="11"/>
      <c r="AG56" s="18" t="s">
        <v>22</v>
      </c>
      <c r="AH56" s="6">
        <v>7.57</v>
      </c>
      <c r="AI56" s="6">
        <v>7.67</v>
      </c>
    </row>
    <row r="57" spans="1:35" ht="15.75" x14ac:dyDescent="0.25">
      <c r="A57" s="288">
        <v>19</v>
      </c>
      <c r="B57" s="122" t="s">
        <v>7</v>
      </c>
      <c r="C57" s="134">
        <v>164865</v>
      </c>
      <c r="D57" s="2">
        <v>413500</v>
      </c>
      <c r="E57" s="287">
        <f t="shared" ref="E57" si="35">(C58+D58)</f>
        <v>888000</v>
      </c>
      <c r="F57" s="2">
        <v>156246</v>
      </c>
      <c r="G57" s="2">
        <v>124412</v>
      </c>
      <c r="H57" s="287">
        <f>F58+G58</f>
        <v>35000</v>
      </c>
      <c r="I57" s="2">
        <v>603383200</v>
      </c>
      <c r="J57" s="3">
        <v>4843.2</v>
      </c>
      <c r="K57" s="3">
        <v>42786.6</v>
      </c>
      <c r="L57" s="3">
        <v>37499.1</v>
      </c>
      <c r="M57" s="3">
        <v>392.3</v>
      </c>
      <c r="N57" s="4">
        <v>937.4</v>
      </c>
      <c r="O57" s="4">
        <v>333.2</v>
      </c>
      <c r="P57" s="4">
        <v>695.3</v>
      </c>
      <c r="Q57" s="3">
        <v>226.3</v>
      </c>
      <c r="R57" s="270">
        <v>1.05</v>
      </c>
      <c r="S57" s="270">
        <v>0</v>
      </c>
      <c r="T57" s="39"/>
      <c r="U57" s="40" t="s">
        <v>14</v>
      </c>
      <c r="V57" s="164">
        <v>0.375</v>
      </c>
      <c r="W57" s="164">
        <v>0</v>
      </c>
      <c r="X57" s="282">
        <f>(V58+W58)</f>
        <v>13.198125000000001</v>
      </c>
      <c r="Y57" s="179">
        <v>6.25</v>
      </c>
      <c r="Z57" s="179">
        <v>0</v>
      </c>
      <c r="AA57" s="282">
        <f>(Y58+Z58)</f>
        <v>13.750000000000002</v>
      </c>
      <c r="AB57" s="179">
        <v>0.625</v>
      </c>
      <c r="AC57" s="357">
        <v>8</v>
      </c>
      <c r="AD57" s="357">
        <v>0</v>
      </c>
      <c r="AE57" s="278">
        <f>AC57+AD57</f>
        <v>8</v>
      </c>
      <c r="AF57" s="11"/>
      <c r="AG57" s="19" t="s">
        <v>21</v>
      </c>
      <c r="AH57" s="7">
        <v>1.33</v>
      </c>
      <c r="AI57" s="8">
        <v>3.9E-2</v>
      </c>
    </row>
    <row r="58" spans="1:35" ht="15.75" x14ac:dyDescent="0.25">
      <c r="A58" s="264"/>
      <c r="B58" s="283" t="s">
        <v>9</v>
      </c>
      <c r="C58" s="266">
        <f>((C57-C54)*1000)</f>
        <v>888000</v>
      </c>
      <c r="D58" s="266">
        <f>((D57-D54)*1000)</f>
        <v>0</v>
      </c>
      <c r="E58" s="267"/>
      <c r="F58" s="266">
        <f>((F57-F54)*1000)</f>
        <v>35000</v>
      </c>
      <c r="G58" s="266">
        <f>((G57-G54)*1000)</f>
        <v>0</v>
      </c>
      <c r="H58" s="267"/>
      <c r="I58" s="266">
        <f t="shared" ref="I58:Q58" si="36">(I57-I54)</f>
        <v>933600</v>
      </c>
      <c r="J58" s="285">
        <f t="shared" si="36"/>
        <v>10.699999999999818</v>
      </c>
      <c r="K58" s="285">
        <f t="shared" si="36"/>
        <v>0</v>
      </c>
      <c r="L58" s="285">
        <f t="shared" si="36"/>
        <v>0</v>
      </c>
      <c r="M58" s="285">
        <f t="shared" si="36"/>
        <v>0.19999999999998863</v>
      </c>
      <c r="N58" s="285">
        <f t="shared" si="36"/>
        <v>0</v>
      </c>
      <c r="O58" s="285">
        <f t="shared" si="36"/>
        <v>9.9999999999965894E-2</v>
      </c>
      <c r="P58" s="285">
        <f t="shared" si="36"/>
        <v>0</v>
      </c>
      <c r="Q58" s="285">
        <f t="shared" si="36"/>
        <v>0.10000000000002274</v>
      </c>
      <c r="R58" s="270"/>
      <c r="S58" s="270"/>
      <c r="T58" s="39"/>
      <c r="U58" s="151" t="s">
        <v>16</v>
      </c>
      <c r="V58" s="162">
        <f>(V57*35.195)</f>
        <v>13.198125000000001</v>
      </c>
      <c r="W58" s="162">
        <f>(W57*5.25)</f>
        <v>0</v>
      </c>
      <c r="X58" s="275"/>
      <c r="Y58" s="177">
        <f>(Y57*2.2)</f>
        <v>13.750000000000002</v>
      </c>
      <c r="Z58" s="177">
        <f>(Z57*2.2)</f>
        <v>0</v>
      </c>
      <c r="AA58" s="275"/>
      <c r="AB58" s="177">
        <f>(AB57*0.25)</f>
        <v>0.15625</v>
      </c>
      <c r="AC58" s="358"/>
      <c r="AD58" s="358"/>
      <c r="AE58" s="278"/>
      <c r="AF58" s="11"/>
      <c r="AG58" s="17" t="s">
        <v>23</v>
      </c>
      <c r="AH58" s="5">
        <v>9.8000000000000007</v>
      </c>
      <c r="AI58" s="5">
        <v>7.7</v>
      </c>
    </row>
    <row r="59" spans="1:35" ht="16.5" thickBot="1" x14ac:dyDescent="0.3">
      <c r="A59" s="265"/>
      <c r="B59" s="284"/>
      <c r="C59" s="268"/>
      <c r="D59" s="268"/>
      <c r="E59" s="268"/>
      <c r="F59" s="268"/>
      <c r="G59" s="268"/>
      <c r="H59" s="268"/>
      <c r="I59" s="268"/>
      <c r="J59" s="286"/>
      <c r="K59" s="286"/>
      <c r="L59" s="286"/>
      <c r="M59" s="286"/>
      <c r="N59" s="286"/>
      <c r="O59" s="286"/>
      <c r="P59" s="286"/>
      <c r="Q59" s="286"/>
      <c r="R59" s="271"/>
      <c r="S59" s="271"/>
      <c r="T59" s="39"/>
      <c r="U59" s="150" t="s">
        <v>15</v>
      </c>
      <c r="V59" s="163">
        <f>IF(V58=0,0,(V58)/((C58/1000000)*8.34))</f>
        <v>1.782104721628103</v>
      </c>
      <c r="W59" s="163">
        <f>IF(W58=0,0,(W58)/((D58/1000000)*8.34))</f>
        <v>0</v>
      </c>
      <c r="X59" s="276"/>
      <c r="Y59" s="178">
        <f>IF(Y58=0,0,(Y58)/((C58/1000000)*8.34))</f>
        <v>1.8566228098602202</v>
      </c>
      <c r="Z59" s="178">
        <f>IF(Z58=0,0,(Z58)/((D58/1000000)*8.34))</f>
        <v>0</v>
      </c>
      <c r="AA59" s="276"/>
      <c r="AB59" s="178">
        <f>IF(AB58=0,0,(AB58)/((C58/1000000)*8.34))</f>
        <v>2.1097986475684317E-2</v>
      </c>
      <c r="AC59" s="178">
        <f>IF(AC57=0,0,(AC57)/((C58/1000000)*8.34))</f>
        <v>1.080216907555037</v>
      </c>
      <c r="AD59" s="178">
        <f>IF(AD57=0,0,(AD57)/((D58/1000000)*8.34))</f>
        <v>0</v>
      </c>
      <c r="AE59" s="279"/>
      <c r="AF59" s="11"/>
      <c r="AG59" s="18" t="s">
        <v>22</v>
      </c>
      <c r="AH59" s="6">
        <v>7.47</v>
      </c>
      <c r="AI59" s="6">
        <v>7.79</v>
      </c>
    </row>
    <row r="60" spans="1:35" ht="15.75" x14ac:dyDescent="0.25">
      <c r="A60" s="288">
        <v>20</v>
      </c>
      <c r="B60" s="38" t="s">
        <v>7</v>
      </c>
      <c r="C60" s="134">
        <v>166116</v>
      </c>
      <c r="D60" s="2">
        <v>413500</v>
      </c>
      <c r="E60" s="287">
        <f t="shared" ref="E60" si="37">(C61+D61)</f>
        <v>1251000</v>
      </c>
      <c r="F60" s="2">
        <v>156246</v>
      </c>
      <c r="G60" s="2">
        <v>124412</v>
      </c>
      <c r="H60" s="287">
        <f>F61+G61</f>
        <v>0</v>
      </c>
      <c r="I60" s="2">
        <v>604537800</v>
      </c>
      <c r="J60" s="3">
        <v>4858.8</v>
      </c>
      <c r="K60" s="3">
        <v>42786.6</v>
      </c>
      <c r="L60" s="3">
        <v>37499.1</v>
      </c>
      <c r="M60" s="3">
        <v>392.3</v>
      </c>
      <c r="N60" s="4">
        <v>937.4</v>
      </c>
      <c r="O60" s="4">
        <v>333.2</v>
      </c>
      <c r="P60" s="4">
        <v>695.3</v>
      </c>
      <c r="Q60" s="3">
        <v>226.3</v>
      </c>
      <c r="R60" s="270">
        <v>0.98</v>
      </c>
      <c r="S60" s="270">
        <v>0</v>
      </c>
      <c r="T60" s="39"/>
      <c r="U60" s="40" t="s">
        <v>14</v>
      </c>
      <c r="V60" s="164">
        <v>0.625</v>
      </c>
      <c r="W60" s="164">
        <v>0</v>
      </c>
      <c r="X60" s="282">
        <f>(V61+W61)</f>
        <v>21.996874999999999</v>
      </c>
      <c r="Y60" s="179">
        <v>9.25</v>
      </c>
      <c r="Z60" s="179">
        <v>0</v>
      </c>
      <c r="AA60" s="282">
        <f>(Y61+Z61)</f>
        <v>20.350000000000001</v>
      </c>
      <c r="AB60" s="179">
        <v>1</v>
      </c>
      <c r="AC60" s="357">
        <v>12</v>
      </c>
      <c r="AD60" s="357">
        <v>0</v>
      </c>
      <c r="AE60" s="278">
        <f>AC60+AD60</f>
        <v>12</v>
      </c>
      <c r="AF60" s="11"/>
      <c r="AG60" s="19" t="s">
        <v>21</v>
      </c>
      <c r="AH60" s="7">
        <v>1.34</v>
      </c>
      <c r="AI60" s="8">
        <v>4.8000000000000001E-2</v>
      </c>
    </row>
    <row r="61" spans="1:35" ht="15.75" x14ac:dyDescent="0.25">
      <c r="A61" s="264"/>
      <c r="B61" s="289" t="s">
        <v>9</v>
      </c>
      <c r="C61" s="266">
        <f>((C60-C57)*1000)</f>
        <v>1251000</v>
      </c>
      <c r="D61" s="266">
        <f>((D60-D57)*1000)</f>
        <v>0</v>
      </c>
      <c r="E61" s="267"/>
      <c r="F61" s="266">
        <f>((F60-F57)*1000)</f>
        <v>0</v>
      </c>
      <c r="G61" s="266">
        <f>((G60-G57)*1000)</f>
        <v>0</v>
      </c>
      <c r="H61" s="267"/>
      <c r="I61" s="266">
        <f t="shared" ref="I61:Q61" si="38">(I60-I57)</f>
        <v>1154600</v>
      </c>
      <c r="J61" s="285">
        <f t="shared" si="38"/>
        <v>15.600000000000364</v>
      </c>
      <c r="K61" s="285">
        <f t="shared" si="38"/>
        <v>0</v>
      </c>
      <c r="L61" s="285">
        <f t="shared" si="38"/>
        <v>0</v>
      </c>
      <c r="M61" s="285">
        <f t="shared" si="38"/>
        <v>0</v>
      </c>
      <c r="N61" s="285">
        <f t="shared" si="38"/>
        <v>0</v>
      </c>
      <c r="O61" s="285">
        <f t="shared" si="38"/>
        <v>0</v>
      </c>
      <c r="P61" s="285">
        <f t="shared" si="38"/>
        <v>0</v>
      </c>
      <c r="Q61" s="285">
        <f t="shared" si="38"/>
        <v>0</v>
      </c>
      <c r="R61" s="270"/>
      <c r="S61" s="270"/>
      <c r="T61" s="39"/>
      <c r="U61" s="149" t="s">
        <v>16</v>
      </c>
      <c r="V61" s="162">
        <f>(V60*35.195)</f>
        <v>21.996874999999999</v>
      </c>
      <c r="W61" s="162">
        <f>(W60*5.25)</f>
        <v>0</v>
      </c>
      <c r="X61" s="275"/>
      <c r="Y61" s="177">
        <f>(Y60*2.2)</f>
        <v>20.350000000000001</v>
      </c>
      <c r="Z61" s="177">
        <f>(Z60*2.2)</f>
        <v>0</v>
      </c>
      <c r="AA61" s="275"/>
      <c r="AB61" s="177">
        <f>(AB60*0.25)</f>
        <v>0.25</v>
      </c>
      <c r="AC61" s="358"/>
      <c r="AD61" s="358"/>
      <c r="AE61" s="278"/>
      <c r="AF61" s="11"/>
      <c r="AG61" s="17" t="s">
        <v>23</v>
      </c>
      <c r="AH61" s="5">
        <v>10.8</v>
      </c>
      <c r="AI61" s="5">
        <v>8.9</v>
      </c>
    </row>
    <row r="62" spans="1:35" ht="16.5" thickBot="1" x14ac:dyDescent="0.3">
      <c r="A62" s="265"/>
      <c r="B62" s="290"/>
      <c r="C62" s="268"/>
      <c r="D62" s="268"/>
      <c r="E62" s="268"/>
      <c r="F62" s="268"/>
      <c r="G62" s="268"/>
      <c r="H62" s="268"/>
      <c r="I62" s="268"/>
      <c r="J62" s="286"/>
      <c r="K62" s="286"/>
      <c r="L62" s="286"/>
      <c r="M62" s="286"/>
      <c r="N62" s="286"/>
      <c r="O62" s="286"/>
      <c r="P62" s="286"/>
      <c r="Q62" s="286"/>
      <c r="R62" s="271"/>
      <c r="S62" s="271"/>
      <c r="T62" s="39"/>
      <c r="U62" s="150" t="s">
        <v>15</v>
      </c>
      <c r="V62" s="163">
        <f>IF(V61=0,0,(V61)/((C61/1000000)*8.34))</f>
        <v>2.1083253301435589</v>
      </c>
      <c r="W62" s="163">
        <f>IF(W61=0,0,(W61)/((D61/1000000)*8.34))</f>
        <v>0</v>
      </c>
      <c r="X62" s="276"/>
      <c r="Y62" s="178">
        <f>IF(Y61=0,0,(Y61)/((C61/1000000)*8.34))</f>
        <v>1.9504779869150246</v>
      </c>
      <c r="Z62" s="178">
        <f>IF(Z61=0,0,(Z61)/((D61/1000000)*8.34))</f>
        <v>0</v>
      </c>
      <c r="AA62" s="276"/>
      <c r="AB62" s="178">
        <f>IF(AB61=0,0,(AB61)/((C61/1000000)*8.34))</f>
        <v>2.3961646030897107E-2</v>
      </c>
      <c r="AC62" s="178">
        <f>IF(AC60=0,0,(AC60)/((C61/1000000)*8.34))</f>
        <v>1.1501590094830612</v>
      </c>
      <c r="AD62" s="178">
        <f>IF(AD60=0,0,(AD60)/((D61/1000000)*8.34))</f>
        <v>0</v>
      </c>
      <c r="AE62" s="279"/>
      <c r="AF62" s="11"/>
      <c r="AG62" s="18" t="s">
        <v>22</v>
      </c>
      <c r="AH62" s="6">
        <v>7.49</v>
      </c>
      <c r="AI62" s="6">
        <v>7.82</v>
      </c>
    </row>
    <row r="63" spans="1:35" ht="15.75" x14ac:dyDescent="0.25">
      <c r="A63" s="288">
        <v>21</v>
      </c>
      <c r="B63" s="122" t="s">
        <v>7</v>
      </c>
      <c r="C63" s="134">
        <v>167173</v>
      </c>
      <c r="D63" s="2">
        <v>413500</v>
      </c>
      <c r="E63" s="287">
        <f t="shared" ref="E63" si="39">(C64+D64)</f>
        <v>1057000</v>
      </c>
      <c r="F63" s="2">
        <v>156281</v>
      </c>
      <c r="G63" s="2">
        <v>124412</v>
      </c>
      <c r="H63" s="287">
        <f>F64+G64</f>
        <v>35000</v>
      </c>
      <c r="I63" s="2">
        <v>605566500</v>
      </c>
      <c r="J63" s="3">
        <v>4871.7</v>
      </c>
      <c r="K63" s="3">
        <v>42786.6</v>
      </c>
      <c r="L63" s="3">
        <v>37499.1</v>
      </c>
      <c r="M63" s="3">
        <v>392.5</v>
      </c>
      <c r="N63" s="4">
        <v>937.4</v>
      </c>
      <c r="O63" s="4">
        <v>333.3</v>
      </c>
      <c r="P63" s="4">
        <v>695.3</v>
      </c>
      <c r="Q63" s="3">
        <v>226.3</v>
      </c>
      <c r="R63" s="270">
        <v>0.98</v>
      </c>
      <c r="S63" s="270">
        <v>0</v>
      </c>
      <c r="T63" s="39"/>
      <c r="U63" s="40" t="s">
        <v>14</v>
      </c>
      <c r="V63" s="164">
        <v>0.4375</v>
      </c>
      <c r="W63" s="164">
        <v>0</v>
      </c>
      <c r="X63" s="282">
        <f>(V64+W64)</f>
        <v>15.397812500000001</v>
      </c>
      <c r="Y63" s="179">
        <v>7.75</v>
      </c>
      <c r="Z63" s="179">
        <v>0</v>
      </c>
      <c r="AA63" s="282">
        <f>(Y64+Z64)</f>
        <v>17.05</v>
      </c>
      <c r="AB63" s="179">
        <v>0.25</v>
      </c>
      <c r="AC63" s="357">
        <v>10</v>
      </c>
      <c r="AD63" s="357">
        <v>0</v>
      </c>
      <c r="AE63" s="278">
        <f>AC63+AD63</f>
        <v>10</v>
      </c>
      <c r="AF63" s="11"/>
      <c r="AG63" s="19" t="s">
        <v>21</v>
      </c>
      <c r="AH63" s="7">
        <v>1.27</v>
      </c>
      <c r="AI63" s="8">
        <v>0.04</v>
      </c>
    </row>
    <row r="64" spans="1:35" ht="15.75" x14ac:dyDescent="0.25">
      <c r="A64" s="264"/>
      <c r="B64" s="283" t="s">
        <v>9</v>
      </c>
      <c r="C64" s="266">
        <f>((C63-C60)*1000)</f>
        <v>1057000</v>
      </c>
      <c r="D64" s="266">
        <f>((D63-D60)*1000)</f>
        <v>0</v>
      </c>
      <c r="E64" s="267"/>
      <c r="F64" s="266">
        <f>((F63-F60)*1000)</f>
        <v>35000</v>
      </c>
      <c r="G64" s="266">
        <f>((G63-G60)*1000)</f>
        <v>0</v>
      </c>
      <c r="H64" s="267"/>
      <c r="I64" s="266">
        <f t="shared" ref="I64:Q64" si="40">(I63-I60)</f>
        <v>1028700</v>
      </c>
      <c r="J64" s="285">
        <f t="shared" si="40"/>
        <v>12.899999999999636</v>
      </c>
      <c r="K64" s="285">
        <f t="shared" si="40"/>
        <v>0</v>
      </c>
      <c r="L64" s="285">
        <f t="shared" si="40"/>
        <v>0</v>
      </c>
      <c r="M64" s="285">
        <f t="shared" si="40"/>
        <v>0.19999999999998863</v>
      </c>
      <c r="N64" s="285">
        <f t="shared" si="40"/>
        <v>0</v>
      </c>
      <c r="O64" s="285">
        <f t="shared" si="40"/>
        <v>0.10000000000002274</v>
      </c>
      <c r="P64" s="285">
        <f t="shared" si="40"/>
        <v>0</v>
      </c>
      <c r="Q64" s="285">
        <f t="shared" si="40"/>
        <v>0</v>
      </c>
      <c r="R64" s="270"/>
      <c r="S64" s="270"/>
      <c r="T64" s="39"/>
      <c r="U64" s="149" t="s">
        <v>16</v>
      </c>
      <c r="V64" s="162">
        <f>(V63*35.195)</f>
        <v>15.397812500000001</v>
      </c>
      <c r="W64" s="162">
        <f>(W63*5.25)</f>
        <v>0</v>
      </c>
      <c r="X64" s="275"/>
      <c r="Y64" s="177">
        <f>(Y63*2.2)</f>
        <v>17.05</v>
      </c>
      <c r="Z64" s="177">
        <f>(Z63*2.2)</f>
        <v>0</v>
      </c>
      <c r="AA64" s="275"/>
      <c r="AB64" s="177">
        <f>(AB63*0.25)</f>
        <v>6.25E-2</v>
      </c>
      <c r="AC64" s="358"/>
      <c r="AD64" s="358"/>
      <c r="AE64" s="278"/>
      <c r="AF64" s="11"/>
      <c r="AG64" s="17" t="s">
        <v>23</v>
      </c>
      <c r="AH64" s="5">
        <v>10.199999999999999</v>
      </c>
      <c r="AI64" s="5">
        <v>9.1</v>
      </c>
    </row>
    <row r="65" spans="1:35" ht="16.5" thickBot="1" x14ac:dyDescent="0.3">
      <c r="A65" s="265"/>
      <c r="B65" s="284"/>
      <c r="C65" s="268"/>
      <c r="D65" s="268"/>
      <c r="E65" s="268"/>
      <c r="F65" s="268"/>
      <c r="G65" s="268"/>
      <c r="H65" s="268"/>
      <c r="I65" s="268"/>
      <c r="J65" s="286"/>
      <c r="K65" s="286"/>
      <c r="L65" s="286"/>
      <c r="M65" s="286"/>
      <c r="N65" s="286"/>
      <c r="O65" s="286"/>
      <c r="P65" s="286"/>
      <c r="Q65" s="286"/>
      <c r="R65" s="271"/>
      <c r="S65" s="271"/>
      <c r="T65" s="39"/>
      <c r="U65" s="150" t="s">
        <v>15</v>
      </c>
      <c r="V65" s="163">
        <f>IF(V64=0,0,(V64)/((C64/1000000)*8.34))</f>
        <v>1.7466986675560217</v>
      </c>
      <c r="W65" s="163">
        <f>IF(W64=0,0,(W64)/((D64/1000000)*8.34))</f>
        <v>0</v>
      </c>
      <c r="X65" s="276"/>
      <c r="Y65" s="178">
        <f>IF(Y64=0,0,(Y64)/((C64/1000000)*8.34))</f>
        <v>1.9341196862755776</v>
      </c>
      <c r="Z65" s="178">
        <f>IF(Z64=0,0,(Z64)/((D64/1000000)*8.34))</f>
        <v>0</v>
      </c>
      <c r="AA65" s="276"/>
      <c r="AB65" s="178">
        <f>IF(AB64=0,0,(AB64)/((C64/1000000)*8.34))</f>
        <v>7.0898815479310028E-3</v>
      </c>
      <c r="AC65" s="178">
        <f>IF(AC63=0,0,(AC63)/((C64/1000000)*8.34))</f>
        <v>1.1343810476689604</v>
      </c>
      <c r="AD65" s="178">
        <f>IF(AD63=0,0,(AD63)/((D64/1000000)*8.34))</f>
        <v>0</v>
      </c>
      <c r="AE65" s="279"/>
      <c r="AF65" s="11"/>
      <c r="AG65" s="18" t="s">
        <v>22</v>
      </c>
      <c r="AH65" s="6">
        <v>7.44</v>
      </c>
      <c r="AI65" s="6">
        <v>7.77</v>
      </c>
    </row>
    <row r="66" spans="1:35" ht="15.75" x14ac:dyDescent="0.25">
      <c r="A66" s="288">
        <v>22</v>
      </c>
      <c r="B66" s="38" t="s">
        <v>7</v>
      </c>
      <c r="C66" s="134">
        <v>168202</v>
      </c>
      <c r="D66" s="2">
        <v>413500</v>
      </c>
      <c r="E66" s="287">
        <f t="shared" ref="E66" si="41">(C67+D67)</f>
        <v>1029000</v>
      </c>
      <c r="F66" s="2">
        <v>156281</v>
      </c>
      <c r="G66" s="2">
        <v>124412</v>
      </c>
      <c r="H66" s="287">
        <f>F67+G67</f>
        <v>0</v>
      </c>
      <c r="I66" s="2">
        <v>606499700</v>
      </c>
      <c r="J66" s="3">
        <v>4884.6000000000004</v>
      </c>
      <c r="K66" s="3">
        <v>42786.6</v>
      </c>
      <c r="L66" s="3">
        <v>37499.1</v>
      </c>
      <c r="M66" s="3">
        <v>392.5</v>
      </c>
      <c r="N66" s="4">
        <v>937.4</v>
      </c>
      <c r="O66" s="4">
        <v>333.3</v>
      </c>
      <c r="P66" s="4">
        <v>695.3</v>
      </c>
      <c r="Q66" s="3">
        <v>226.3</v>
      </c>
      <c r="R66" s="270">
        <v>0.99</v>
      </c>
      <c r="S66" s="270">
        <v>0.01</v>
      </c>
      <c r="T66" s="39"/>
      <c r="U66" s="40" t="s">
        <v>14</v>
      </c>
      <c r="V66" s="164">
        <v>0.4375</v>
      </c>
      <c r="W66" s="164">
        <v>0</v>
      </c>
      <c r="X66" s="282">
        <f>(V67+W67)</f>
        <v>15.397812500000001</v>
      </c>
      <c r="Y66" s="179">
        <v>7.75</v>
      </c>
      <c r="Z66" s="179">
        <v>0</v>
      </c>
      <c r="AA66" s="282">
        <f>(Y67+Z67)</f>
        <v>17.05</v>
      </c>
      <c r="AB66" s="179">
        <v>0</v>
      </c>
      <c r="AC66" s="357">
        <v>9</v>
      </c>
      <c r="AD66" s="357">
        <v>0</v>
      </c>
      <c r="AE66" s="278">
        <f>AC66+AD66</f>
        <v>9</v>
      </c>
      <c r="AF66" s="11"/>
      <c r="AG66" s="19" t="s">
        <v>21</v>
      </c>
      <c r="AH66" s="7">
        <v>1.2</v>
      </c>
      <c r="AI66" s="8">
        <v>3.7999999999999999E-2</v>
      </c>
    </row>
    <row r="67" spans="1:35" ht="15.75" x14ac:dyDescent="0.25">
      <c r="A67" s="264"/>
      <c r="B67" s="283" t="s">
        <v>9</v>
      </c>
      <c r="C67" s="266">
        <f>((C66-C63)*1000)</f>
        <v>1029000</v>
      </c>
      <c r="D67" s="266">
        <f>((D66-D63)*1000)</f>
        <v>0</v>
      </c>
      <c r="E67" s="267"/>
      <c r="F67" s="266">
        <f>((F66-F63)*1000)</f>
        <v>0</v>
      </c>
      <c r="G67" s="266">
        <f>((G66-G63)*1000)</f>
        <v>0</v>
      </c>
      <c r="H67" s="267"/>
      <c r="I67" s="266">
        <f t="shared" ref="I67:Q67" si="42">(I66-I63)</f>
        <v>933200</v>
      </c>
      <c r="J67" s="285">
        <f t="shared" si="42"/>
        <v>12.900000000000546</v>
      </c>
      <c r="K67" s="285">
        <f t="shared" si="42"/>
        <v>0</v>
      </c>
      <c r="L67" s="285">
        <f t="shared" si="42"/>
        <v>0</v>
      </c>
      <c r="M67" s="285">
        <f t="shared" si="42"/>
        <v>0</v>
      </c>
      <c r="N67" s="285">
        <f t="shared" si="42"/>
        <v>0</v>
      </c>
      <c r="O67" s="285">
        <f t="shared" si="42"/>
        <v>0</v>
      </c>
      <c r="P67" s="285">
        <f t="shared" si="42"/>
        <v>0</v>
      </c>
      <c r="Q67" s="285">
        <f t="shared" si="42"/>
        <v>0</v>
      </c>
      <c r="R67" s="270"/>
      <c r="S67" s="270"/>
      <c r="T67" s="39"/>
      <c r="U67" s="149" t="s">
        <v>16</v>
      </c>
      <c r="V67" s="162">
        <f>(V66*35.195)</f>
        <v>15.397812500000001</v>
      </c>
      <c r="W67" s="162">
        <f>(W66*5.25)</f>
        <v>0</v>
      </c>
      <c r="X67" s="275"/>
      <c r="Y67" s="177">
        <f>(Y66*2.2)</f>
        <v>17.05</v>
      </c>
      <c r="Z67" s="177">
        <f>(Z66*2.2)</f>
        <v>0</v>
      </c>
      <c r="AA67" s="275"/>
      <c r="AB67" s="177">
        <f>(AB66*0.25)</f>
        <v>0</v>
      </c>
      <c r="AC67" s="358"/>
      <c r="AD67" s="358"/>
      <c r="AE67" s="278"/>
      <c r="AF67" s="11"/>
      <c r="AG67" s="17" t="s">
        <v>23</v>
      </c>
      <c r="AH67" s="5">
        <v>10.5</v>
      </c>
      <c r="AI67" s="5">
        <v>9.4</v>
      </c>
    </row>
    <row r="68" spans="1:35" ht="16.5" thickBot="1" x14ac:dyDescent="0.3">
      <c r="A68" s="265"/>
      <c r="B68" s="284"/>
      <c r="C68" s="268"/>
      <c r="D68" s="268"/>
      <c r="E68" s="268"/>
      <c r="F68" s="268"/>
      <c r="G68" s="268"/>
      <c r="H68" s="268"/>
      <c r="I68" s="268"/>
      <c r="J68" s="286"/>
      <c r="K68" s="286"/>
      <c r="L68" s="286"/>
      <c r="M68" s="286"/>
      <c r="N68" s="286"/>
      <c r="O68" s="286"/>
      <c r="P68" s="286"/>
      <c r="Q68" s="286"/>
      <c r="R68" s="271"/>
      <c r="S68" s="271"/>
      <c r="T68" s="39"/>
      <c r="U68" s="150" t="s">
        <v>15</v>
      </c>
      <c r="V68" s="163">
        <f>IF(V67=0,0,(V67)/((C67/1000000)*8.34))</f>
        <v>1.7942278829997229</v>
      </c>
      <c r="W68" s="163">
        <f>IF(W67=0,0,(W67)/((D67/1000000)*8.34))</f>
        <v>0</v>
      </c>
      <c r="X68" s="276"/>
      <c r="Y68" s="178">
        <f>IF(Y67=0,0,(Y67)/((C67/1000000)*8.34))</f>
        <v>1.9867487933851173</v>
      </c>
      <c r="Z68" s="178">
        <f>IF(Z67=0,0,(Z67)/((D67/1000000)*8.34))</f>
        <v>0</v>
      </c>
      <c r="AA68" s="276"/>
      <c r="AB68" s="178">
        <f>IF(AB67=0,0,(AB67)/((C67/1000000)*8.34))</f>
        <v>0</v>
      </c>
      <c r="AC68" s="178">
        <f>IF(AC66=0,0,(AC66)/((C67/1000000)*8.34))</f>
        <v>1.0487237032531411</v>
      </c>
      <c r="AD68" s="178">
        <f>IF(AD66=0,0,(AD66)/((D67/1000000)*8.34))</f>
        <v>0</v>
      </c>
      <c r="AE68" s="279"/>
      <c r="AF68" s="11"/>
      <c r="AG68" s="18" t="s">
        <v>22</v>
      </c>
      <c r="AH68" s="6">
        <v>7.57</v>
      </c>
      <c r="AI68" s="6">
        <v>7.8</v>
      </c>
    </row>
    <row r="69" spans="1:35" ht="15.75" x14ac:dyDescent="0.25">
      <c r="A69" s="288">
        <v>23</v>
      </c>
      <c r="B69" s="38" t="s">
        <v>7</v>
      </c>
      <c r="C69" s="134">
        <v>168855</v>
      </c>
      <c r="D69" s="2">
        <v>413758</v>
      </c>
      <c r="E69" s="287">
        <f t="shared" ref="E69" si="43">(C70+D70)</f>
        <v>911000</v>
      </c>
      <c r="F69" s="2">
        <v>156316</v>
      </c>
      <c r="G69" s="2">
        <v>124447</v>
      </c>
      <c r="H69" s="287">
        <f>F70+G70</f>
        <v>70000</v>
      </c>
      <c r="I69" s="2">
        <v>607433200</v>
      </c>
      <c r="J69" s="3">
        <v>4892.3999999999996</v>
      </c>
      <c r="K69" s="3">
        <v>42789.8</v>
      </c>
      <c r="L69" s="3">
        <v>37502.300000000003</v>
      </c>
      <c r="M69" s="3">
        <v>392.6</v>
      </c>
      <c r="N69" s="4">
        <v>937.7</v>
      </c>
      <c r="O69" s="4">
        <v>333.3</v>
      </c>
      <c r="P69" s="4">
        <v>695.5</v>
      </c>
      <c r="Q69" s="3">
        <v>226.4</v>
      </c>
      <c r="R69" s="270">
        <v>1.01</v>
      </c>
      <c r="S69" s="270">
        <v>0.19</v>
      </c>
      <c r="T69" s="39"/>
      <c r="U69" s="40" t="s">
        <v>14</v>
      </c>
      <c r="V69" s="164">
        <v>0.375</v>
      </c>
      <c r="W69" s="164">
        <v>1</v>
      </c>
      <c r="X69" s="282">
        <f>(V70+W70)</f>
        <v>18.448125000000001</v>
      </c>
      <c r="Y69" s="179">
        <v>3.75</v>
      </c>
      <c r="Z69" s="179">
        <v>1</v>
      </c>
      <c r="AA69" s="282">
        <f>(Y70+Z70)</f>
        <v>10.45</v>
      </c>
      <c r="AB69" s="179">
        <v>0</v>
      </c>
      <c r="AC69" s="357">
        <v>7</v>
      </c>
      <c r="AD69" s="357">
        <v>3</v>
      </c>
      <c r="AE69" s="278">
        <f>AC69+AD69</f>
        <v>10</v>
      </c>
      <c r="AF69" s="11"/>
      <c r="AG69" s="19" t="s">
        <v>21</v>
      </c>
      <c r="AH69" s="7">
        <v>1.26</v>
      </c>
      <c r="AI69" s="8">
        <v>3.5999999999999997E-2</v>
      </c>
    </row>
    <row r="70" spans="1:35" ht="15.75" x14ac:dyDescent="0.25">
      <c r="A70" s="264"/>
      <c r="B70" s="283" t="s">
        <v>9</v>
      </c>
      <c r="C70" s="266">
        <f>((C69-C66)*1000)</f>
        <v>653000</v>
      </c>
      <c r="D70" s="266">
        <f>((D69-D66)*1000)</f>
        <v>258000</v>
      </c>
      <c r="E70" s="267"/>
      <c r="F70" s="266">
        <f>((F69-F66)*1000)</f>
        <v>35000</v>
      </c>
      <c r="G70" s="266">
        <f>((G69-G66)*1000)</f>
        <v>35000</v>
      </c>
      <c r="H70" s="267"/>
      <c r="I70" s="266">
        <f t="shared" ref="I70:Q70" si="44">(I69-I66)</f>
        <v>933500</v>
      </c>
      <c r="J70" s="285">
        <f t="shared" si="44"/>
        <v>7.7999999999992724</v>
      </c>
      <c r="K70" s="285">
        <f t="shared" si="44"/>
        <v>3.2000000000043656</v>
      </c>
      <c r="L70" s="285">
        <f t="shared" si="44"/>
        <v>3.2000000000043656</v>
      </c>
      <c r="M70" s="285">
        <f t="shared" si="44"/>
        <v>0.10000000000002274</v>
      </c>
      <c r="N70" s="285">
        <f t="shared" si="44"/>
        <v>0.30000000000006821</v>
      </c>
      <c r="O70" s="285">
        <f t="shared" si="44"/>
        <v>0</v>
      </c>
      <c r="P70" s="285">
        <f t="shared" si="44"/>
        <v>0.20000000000004547</v>
      </c>
      <c r="Q70" s="285">
        <f t="shared" si="44"/>
        <v>9.9999999999994316E-2</v>
      </c>
      <c r="R70" s="270"/>
      <c r="S70" s="270"/>
      <c r="T70" s="39"/>
      <c r="U70" s="149" t="s">
        <v>16</v>
      </c>
      <c r="V70" s="162">
        <f>(V69*35.195)</f>
        <v>13.198125000000001</v>
      </c>
      <c r="W70" s="162">
        <f>(W69*5.25)</f>
        <v>5.25</v>
      </c>
      <c r="X70" s="275"/>
      <c r="Y70" s="177">
        <f>(Y69*2.2)</f>
        <v>8.25</v>
      </c>
      <c r="Z70" s="177">
        <f>(Z69*2.2)</f>
        <v>2.2000000000000002</v>
      </c>
      <c r="AA70" s="275"/>
      <c r="AB70" s="177">
        <f>(AB69*0.25)</f>
        <v>0</v>
      </c>
      <c r="AC70" s="358"/>
      <c r="AD70" s="358"/>
      <c r="AE70" s="278"/>
      <c r="AF70" s="11"/>
      <c r="AG70" s="17" t="s">
        <v>23</v>
      </c>
      <c r="AH70" s="5">
        <v>9.9</v>
      </c>
      <c r="AI70" s="5">
        <v>9.1999999999999993</v>
      </c>
    </row>
    <row r="71" spans="1:35" ht="16.5" thickBot="1" x14ac:dyDescent="0.3">
      <c r="A71" s="265"/>
      <c r="B71" s="284"/>
      <c r="C71" s="268"/>
      <c r="D71" s="268"/>
      <c r="E71" s="268"/>
      <c r="F71" s="268"/>
      <c r="G71" s="268"/>
      <c r="H71" s="268"/>
      <c r="I71" s="268"/>
      <c r="J71" s="286"/>
      <c r="K71" s="286"/>
      <c r="L71" s="286"/>
      <c r="M71" s="286"/>
      <c r="N71" s="286"/>
      <c r="O71" s="286"/>
      <c r="P71" s="286"/>
      <c r="Q71" s="286"/>
      <c r="R71" s="271"/>
      <c r="S71" s="271"/>
      <c r="T71" s="39"/>
      <c r="U71" s="150" t="s">
        <v>15</v>
      </c>
      <c r="V71" s="163">
        <f>IF(V70=0,0,(V70)/((C70/1000000)*8.34))</f>
        <v>2.4234440931175429</v>
      </c>
      <c r="W71" s="163">
        <f>IF(W70=0,0,(W70)/((D70/1000000)*8.34))</f>
        <v>2.4399085382856502</v>
      </c>
      <c r="X71" s="276"/>
      <c r="Y71" s="178">
        <f>IF(Y70=0,0,(Y70)/((C70/1000000)*8.34))</f>
        <v>1.5148677382749238</v>
      </c>
      <c r="Z71" s="178">
        <f>IF(Z70=0,0,(Z70)/((D70/1000000)*8.34))</f>
        <v>1.0224378636625584</v>
      </c>
      <c r="AA71" s="276"/>
      <c r="AB71" s="178">
        <f>IF(AB70=0,0,(AB70)/((C70/1000000)*8.34))</f>
        <v>0</v>
      </c>
      <c r="AC71" s="178">
        <f>IF(AC69=0,0,(AC69)/((C70/1000000)*8.34))</f>
        <v>1.2853423233847838</v>
      </c>
      <c r="AD71" s="178">
        <f>IF(AD69=0,0,(AD69)/((D70/1000000)*8.34))</f>
        <v>1.3942334504489431</v>
      </c>
      <c r="AE71" s="279"/>
      <c r="AF71" s="11"/>
      <c r="AG71" s="18" t="s">
        <v>22</v>
      </c>
      <c r="AH71" s="6">
        <v>7.41</v>
      </c>
      <c r="AI71" s="6">
        <v>7.64</v>
      </c>
    </row>
    <row r="72" spans="1:35" ht="15.75" x14ac:dyDescent="0.25">
      <c r="A72" s="288">
        <v>24</v>
      </c>
      <c r="B72" s="38" t="s">
        <v>7</v>
      </c>
      <c r="C72" s="134">
        <v>169757</v>
      </c>
      <c r="D72" s="2">
        <v>413758</v>
      </c>
      <c r="E72" s="287">
        <f t="shared" ref="E72" si="45">(C73+D73)</f>
        <v>902000</v>
      </c>
      <c r="F72" s="2">
        <v>156316</v>
      </c>
      <c r="G72" s="2">
        <v>124447</v>
      </c>
      <c r="H72" s="287">
        <f>F73+G73</f>
        <v>0</v>
      </c>
      <c r="I72" s="2">
        <v>608411600</v>
      </c>
      <c r="J72" s="3">
        <v>4903.6000000000004</v>
      </c>
      <c r="K72" s="3">
        <v>42789.8</v>
      </c>
      <c r="L72" s="3">
        <v>37502.300000000003</v>
      </c>
      <c r="M72" s="3">
        <v>392.6</v>
      </c>
      <c r="N72" s="4">
        <v>937.7</v>
      </c>
      <c r="O72" s="4">
        <v>333.3</v>
      </c>
      <c r="P72" s="4">
        <v>695.5</v>
      </c>
      <c r="Q72" s="3">
        <v>226.4</v>
      </c>
      <c r="R72" s="270">
        <v>1.06</v>
      </c>
      <c r="S72" s="270">
        <v>0.21</v>
      </c>
      <c r="T72" s="39"/>
      <c r="U72" s="40" t="s">
        <v>14</v>
      </c>
      <c r="V72" s="164">
        <v>0.5</v>
      </c>
      <c r="W72" s="164">
        <v>0</v>
      </c>
      <c r="X72" s="282">
        <f>(V73+W73)</f>
        <v>17.5975</v>
      </c>
      <c r="Y72" s="179">
        <v>6.5</v>
      </c>
      <c r="Z72" s="179">
        <v>0</v>
      </c>
      <c r="AA72" s="282">
        <f>(Y73+Z73)</f>
        <v>14.3</v>
      </c>
      <c r="AB72" s="179">
        <v>3.125</v>
      </c>
      <c r="AC72" s="357">
        <v>9</v>
      </c>
      <c r="AD72" s="357">
        <v>0</v>
      </c>
      <c r="AE72" s="278">
        <f>AC72+AD72</f>
        <v>9</v>
      </c>
      <c r="AF72" s="11"/>
      <c r="AG72" s="19" t="s">
        <v>21</v>
      </c>
      <c r="AH72" s="7">
        <v>1.6</v>
      </c>
      <c r="AI72" s="8">
        <v>3.4000000000000002E-2</v>
      </c>
    </row>
    <row r="73" spans="1:35" ht="15.75" x14ac:dyDescent="0.25">
      <c r="A73" s="264"/>
      <c r="B73" s="283" t="s">
        <v>9</v>
      </c>
      <c r="C73" s="266">
        <f>((C72-C69)*1000)</f>
        <v>902000</v>
      </c>
      <c r="D73" s="266">
        <f>((D72-D69)*1000)</f>
        <v>0</v>
      </c>
      <c r="E73" s="267"/>
      <c r="F73" s="266">
        <f>((F72-F69)*1000)</f>
        <v>0</v>
      </c>
      <c r="G73" s="266">
        <f>((G72-G69)*1000)</f>
        <v>0</v>
      </c>
      <c r="H73" s="267"/>
      <c r="I73" s="266">
        <f t="shared" ref="I73:Q73" si="46">(I72-I69)</f>
        <v>978400</v>
      </c>
      <c r="J73" s="285">
        <f t="shared" si="46"/>
        <v>11.200000000000728</v>
      </c>
      <c r="K73" s="285">
        <f t="shared" si="46"/>
        <v>0</v>
      </c>
      <c r="L73" s="285">
        <f t="shared" si="46"/>
        <v>0</v>
      </c>
      <c r="M73" s="285">
        <f t="shared" si="46"/>
        <v>0</v>
      </c>
      <c r="N73" s="285">
        <f t="shared" si="46"/>
        <v>0</v>
      </c>
      <c r="O73" s="285">
        <f t="shared" si="46"/>
        <v>0</v>
      </c>
      <c r="P73" s="285">
        <f t="shared" si="46"/>
        <v>0</v>
      </c>
      <c r="Q73" s="285">
        <f t="shared" si="46"/>
        <v>0</v>
      </c>
      <c r="R73" s="270"/>
      <c r="S73" s="270"/>
      <c r="T73" s="39"/>
      <c r="U73" s="149" t="s">
        <v>16</v>
      </c>
      <c r="V73" s="162">
        <f>(V72*35.195)</f>
        <v>17.5975</v>
      </c>
      <c r="W73" s="162">
        <f>(W72*5.25)</f>
        <v>0</v>
      </c>
      <c r="X73" s="275"/>
      <c r="Y73" s="177">
        <f>(Y72*2.2)</f>
        <v>14.3</v>
      </c>
      <c r="Z73" s="177">
        <f>(Z72*2.2)</f>
        <v>0</v>
      </c>
      <c r="AA73" s="275"/>
      <c r="AB73" s="177">
        <f>(AB72*0.25)</f>
        <v>0.78125</v>
      </c>
      <c r="AC73" s="358"/>
      <c r="AD73" s="358"/>
      <c r="AE73" s="278"/>
      <c r="AF73" s="11"/>
      <c r="AG73" s="17" t="s">
        <v>23</v>
      </c>
      <c r="AH73" s="5">
        <v>11</v>
      </c>
      <c r="AI73" s="5">
        <v>9.8000000000000007</v>
      </c>
    </row>
    <row r="74" spans="1:35" ht="16.5" thickBot="1" x14ac:dyDescent="0.3">
      <c r="A74" s="265"/>
      <c r="B74" s="284"/>
      <c r="C74" s="268"/>
      <c r="D74" s="268"/>
      <c r="E74" s="268"/>
      <c r="F74" s="268"/>
      <c r="G74" s="268"/>
      <c r="H74" s="268"/>
      <c r="I74" s="268"/>
      <c r="J74" s="286"/>
      <c r="K74" s="286"/>
      <c r="L74" s="286"/>
      <c r="M74" s="286"/>
      <c r="N74" s="286"/>
      <c r="O74" s="286"/>
      <c r="P74" s="286"/>
      <c r="Q74" s="286"/>
      <c r="R74" s="271"/>
      <c r="S74" s="271"/>
      <c r="T74" s="39"/>
      <c r="U74" s="150" t="s">
        <v>15</v>
      </c>
      <c r="V74" s="163">
        <f>IF(V73=0,0,(V73)/((C73/1000000)*8.34))</f>
        <v>2.339259412868818</v>
      </c>
      <c r="W74" s="163">
        <f>IF(W73=0,0,(W73)/((D73/1000000)*8.34))</f>
        <v>0</v>
      </c>
      <c r="X74" s="276"/>
      <c r="Y74" s="178">
        <f>IF(Y73=0,0,(Y73)/((C73/1000000)*8.34))</f>
        <v>1.9009182897584371</v>
      </c>
      <c r="Z74" s="178">
        <f>IF(Z73=0,0,(Z73)/((D73/1000000)*8.34))</f>
        <v>0</v>
      </c>
      <c r="AA74" s="276"/>
      <c r="AB74" s="178">
        <f>IF(AB73=0,0,(AB73)/((C73/1000000)*8.34))</f>
        <v>0.10385261635480972</v>
      </c>
      <c r="AC74" s="178">
        <f>IF(AC72=0,0,(AC72)/((C73/1000000)*8.34))</f>
        <v>1.196382140407408</v>
      </c>
      <c r="AD74" s="178">
        <f>IF(AD72=0,0,(AD72)/((D73/1000000)*8.34))</f>
        <v>0</v>
      </c>
      <c r="AE74" s="279"/>
      <c r="AF74" s="11"/>
      <c r="AG74" s="18" t="s">
        <v>22</v>
      </c>
      <c r="AH74" s="6">
        <v>7.54</v>
      </c>
      <c r="AI74" s="6">
        <v>7.7</v>
      </c>
    </row>
    <row r="75" spans="1:35" ht="15.75" x14ac:dyDescent="0.25">
      <c r="A75" s="288">
        <v>25</v>
      </c>
      <c r="B75" s="38" t="s">
        <v>7</v>
      </c>
      <c r="C75" s="134">
        <v>170098</v>
      </c>
      <c r="D75" s="2">
        <v>414542</v>
      </c>
      <c r="E75" s="287">
        <f t="shared" ref="E75" si="47">(C76+D76)</f>
        <v>1125000</v>
      </c>
      <c r="F75" s="2">
        <v>156351</v>
      </c>
      <c r="G75" s="2">
        <v>124465</v>
      </c>
      <c r="H75" s="287">
        <f>F76+G76</f>
        <v>53000</v>
      </c>
      <c r="I75" s="2">
        <v>609502600</v>
      </c>
      <c r="J75" s="3">
        <v>4907.3</v>
      </c>
      <c r="K75" s="3">
        <v>42799.8</v>
      </c>
      <c r="L75" s="3">
        <v>37512.400000000001</v>
      </c>
      <c r="M75" s="3">
        <v>392.7</v>
      </c>
      <c r="N75" s="4">
        <v>937.8</v>
      </c>
      <c r="O75" s="4">
        <v>333.4</v>
      </c>
      <c r="P75" s="4">
        <v>695.6</v>
      </c>
      <c r="Q75" s="3">
        <v>226.5</v>
      </c>
      <c r="R75" s="270">
        <v>1.01</v>
      </c>
      <c r="S75" s="270">
        <v>0.03</v>
      </c>
      <c r="T75" s="39"/>
      <c r="U75" s="40" t="s">
        <v>14</v>
      </c>
      <c r="V75" s="164">
        <v>0.125</v>
      </c>
      <c r="W75" s="164">
        <v>4.25</v>
      </c>
      <c r="X75" s="282">
        <f>(V76+W76)</f>
        <v>26.711874999999999</v>
      </c>
      <c r="Y75" s="179">
        <v>2.5</v>
      </c>
      <c r="Z75" s="179">
        <v>3.25</v>
      </c>
      <c r="AA75" s="282">
        <f>(Y76+Z76)</f>
        <v>12.65</v>
      </c>
      <c r="AB75" s="179">
        <v>1.5</v>
      </c>
      <c r="AC75" s="357">
        <v>3</v>
      </c>
      <c r="AD75" s="357">
        <v>8</v>
      </c>
      <c r="AE75" s="278">
        <f>AC75+AD75</f>
        <v>11</v>
      </c>
      <c r="AF75" s="11"/>
      <c r="AG75" s="19" t="s">
        <v>21</v>
      </c>
      <c r="AH75" s="7">
        <v>1.76</v>
      </c>
      <c r="AI75" s="8">
        <v>3.2000000000000001E-2</v>
      </c>
    </row>
    <row r="76" spans="1:35" ht="15.75" x14ac:dyDescent="0.25">
      <c r="A76" s="264"/>
      <c r="B76" s="283" t="s">
        <v>9</v>
      </c>
      <c r="C76" s="266">
        <f>((C75-C72)*1000)</f>
        <v>341000</v>
      </c>
      <c r="D76" s="266">
        <f>((D75-D72)*1000)</f>
        <v>784000</v>
      </c>
      <c r="E76" s="267"/>
      <c r="F76" s="266">
        <f>((F75-F72)*1000)</f>
        <v>35000</v>
      </c>
      <c r="G76" s="266">
        <f>((G75-G72)*1000)</f>
        <v>18000</v>
      </c>
      <c r="H76" s="267"/>
      <c r="I76" s="266">
        <f t="shared" ref="I76:Q76" si="48">(I75-I72)</f>
        <v>1091000</v>
      </c>
      <c r="J76" s="285">
        <f t="shared" si="48"/>
        <v>3.6999999999998181</v>
      </c>
      <c r="K76" s="285">
        <f t="shared" si="48"/>
        <v>10</v>
      </c>
      <c r="L76" s="285">
        <f t="shared" si="48"/>
        <v>10.099999999998545</v>
      </c>
      <c r="M76" s="285">
        <f t="shared" si="48"/>
        <v>9.9999999999965894E-2</v>
      </c>
      <c r="N76" s="285">
        <f t="shared" si="48"/>
        <v>9.9999999999909051E-2</v>
      </c>
      <c r="O76" s="285">
        <f t="shared" si="48"/>
        <v>9.9999999999965894E-2</v>
      </c>
      <c r="P76" s="285">
        <f t="shared" si="48"/>
        <v>0.10000000000002274</v>
      </c>
      <c r="Q76" s="285">
        <f t="shared" si="48"/>
        <v>9.9999999999994316E-2</v>
      </c>
      <c r="R76" s="270"/>
      <c r="S76" s="270"/>
      <c r="T76" s="39"/>
      <c r="U76" s="149" t="s">
        <v>16</v>
      </c>
      <c r="V76" s="162">
        <f>(V75*35.195)</f>
        <v>4.399375</v>
      </c>
      <c r="W76" s="162">
        <f>(W75*5.25)</f>
        <v>22.3125</v>
      </c>
      <c r="X76" s="275"/>
      <c r="Y76" s="177">
        <f>(Y75*2.2)</f>
        <v>5.5</v>
      </c>
      <c r="Z76" s="177">
        <f>(Z75*2.2)</f>
        <v>7.15</v>
      </c>
      <c r="AA76" s="275"/>
      <c r="AB76" s="177">
        <f>(AB75*0.25)</f>
        <v>0.375</v>
      </c>
      <c r="AC76" s="358"/>
      <c r="AD76" s="358"/>
      <c r="AE76" s="278"/>
      <c r="AF76" s="11"/>
      <c r="AG76" s="17" t="s">
        <v>23</v>
      </c>
      <c r="AH76" s="5">
        <v>10.6</v>
      </c>
      <c r="AI76" s="5">
        <v>10.5</v>
      </c>
    </row>
    <row r="77" spans="1:35" ht="16.5" thickBot="1" x14ac:dyDescent="0.3">
      <c r="A77" s="265"/>
      <c r="B77" s="284"/>
      <c r="C77" s="268"/>
      <c r="D77" s="268"/>
      <c r="E77" s="268"/>
      <c r="F77" s="268"/>
      <c r="G77" s="268"/>
      <c r="H77" s="268"/>
      <c r="I77" s="268"/>
      <c r="J77" s="286"/>
      <c r="K77" s="286"/>
      <c r="L77" s="286"/>
      <c r="M77" s="286"/>
      <c r="N77" s="286"/>
      <c r="O77" s="286"/>
      <c r="P77" s="286"/>
      <c r="Q77" s="286"/>
      <c r="R77" s="271"/>
      <c r="S77" s="271"/>
      <c r="T77" s="39"/>
      <c r="U77" s="150" t="s">
        <v>15</v>
      </c>
      <c r="V77" s="163">
        <f>IF(V76=0,0,(V76)/((C76/1000000)*8.34))</f>
        <v>1.5469296117358311</v>
      </c>
      <c r="W77" s="163">
        <f>IF(W76=0,0,(W76)/((D76/1000000)*8.34))</f>
        <v>3.4124486125385403</v>
      </c>
      <c r="X77" s="276"/>
      <c r="Y77" s="178">
        <f>IF(Y76=0,0,(Y76)/((C76/1000000)*8.34))</f>
        <v>1.9339367215904693</v>
      </c>
      <c r="Z77" s="178">
        <f>IF(Z76=0,0,(Z76)/((D76/1000000)*8.34))</f>
        <v>1.0935129447462437</v>
      </c>
      <c r="AA77" s="276"/>
      <c r="AB77" s="178">
        <f>IF(AB76=0,0,(AB76)/((C76/1000000)*8.34))</f>
        <v>0.13185932192662292</v>
      </c>
      <c r="AC77" s="178">
        <f>IF(AC75=0,0,(AC75)/((C76/1000000)*8.34))</f>
        <v>1.0548745754129834</v>
      </c>
      <c r="AD77" s="178">
        <f>IF(AD75=0,0,(AD75)/((D76/1000000)*8.34))</f>
        <v>1.2235109871286642</v>
      </c>
      <c r="AE77" s="279"/>
      <c r="AF77" s="11"/>
      <c r="AG77" s="18" t="s">
        <v>22</v>
      </c>
      <c r="AH77" s="6">
        <v>7.55</v>
      </c>
      <c r="AI77" s="6">
        <v>7.76</v>
      </c>
    </row>
    <row r="78" spans="1:35" ht="15.75" x14ac:dyDescent="0.25">
      <c r="A78" s="288">
        <v>26</v>
      </c>
      <c r="B78" s="38" t="s">
        <v>7</v>
      </c>
      <c r="C78" s="134">
        <v>170098</v>
      </c>
      <c r="D78" s="2">
        <v>415623</v>
      </c>
      <c r="E78" s="287">
        <f t="shared" ref="E78" si="49">(C79+D79)</f>
        <v>1081000</v>
      </c>
      <c r="F78" s="2">
        <v>156351</v>
      </c>
      <c r="G78" s="2">
        <v>124500</v>
      </c>
      <c r="H78" s="287">
        <f>F79+G79</f>
        <v>35000</v>
      </c>
      <c r="I78" s="2">
        <v>610287600</v>
      </c>
      <c r="J78" s="3">
        <v>4907.3</v>
      </c>
      <c r="K78" s="3">
        <v>42813.7</v>
      </c>
      <c r="L78" s="3">
        <v>37526.199999999997</v>
      </c>
      <c r="M78" s="3">
        <v>392.7</v>
      </c>
      <c r="N78" s="4">
        <v>938.1</v>
      </c>
      <c r="O78" s="4">
        <v>333.4</v>
      </c>
      <c r="P78" s="4">
        <v>695.8</v>
      </c>
      <c r="Q78" s="3">
        <v>226.5</v>
      </c>
      <c r="R78" s="270">
        <v>1.1000000000000001</v>
      </c>
      <c r="S78" s="270">
        <v>0</v>
      </c>
      <c r="T78" s="39"/>
      <c r="U78" s="40" t="s">
        <v>14</v>
      </c>
      <c r="V78" s="164">
        <v>0</v>
      </c>
      <c r="W78" s="164">
        <v>5.375</v>
      </c>
      <c r="X78" s="282">
        <f>(V79+W79)</f>
        <v>28.21875</v>
      </c>
      <c r="Y78" s="179">
        <v>0</v>
      </c>
      <c r="Z78" s="179">
        <v>4.5</v>
      </c>
      <c r="AA78" s="282">
        <f>(Y79+Z79)</f>
        <v>9.9</v>
      </c>
      <c r="AB78" s="179">
        <v>0.5</v>
      </c>
      <c r="AC78" s="357">
        <v>0</v>
      </c>
      <c r="AD78" s="357">
        <v>10</v>
      </c>
      <c r="AE78" s="278">
        <f>AC78+AD78</f>
        <v>10</v>
      </c>
      <c r="AF78" s="11"/>
      <c r="AG78" s="19" t="s">
        <v>21</v>
      </c>
      <c r="AH78" s="7">
        <v>1.88</v>
      </c>
      <c r="AI78" s="8">
        <v>3.7999999999999999E-2</v>
      </c>
    </row>
    <row r="79" spans="1:35" ht="15.75" x14ac:dyDescent="0.25">
      <c r="A79" s="264"/>
      <c r="B79" s="283" t="s">
        <v>9</v>
      </c>
      <c r="C79" s="266">
        <f>((C78-C75)*1000)</f>
        <v>0</v>
      </c>
      <c r="D79" s="266">
        <f>((D78-D75)*1000)</f>
        <v>1081000</v>
      </c>
      <c r="E79" s="267"/>
      <c r="F79" s="266">
        <f>((F78-F75)*1000)</f>
        <v>0</v>
      </c>
      <c r="G79" s="266">
        <f>((G78-G75)*1000)</f>
        <v>35000</v>
      </c>
      <c r="H79" s="267"/>
      <c r="I79" s="266">
        <f t="shared" ref="I79:Q79" si="50">(I78-I75)</f>
        <v>785000</v>
      </c>
      <c r="J79" s="285">
        <f t="shared" si="50"/>
        <v>0</v>
      </c>
      <c r="K79" s="285">
        <f t="shared" si="50"/>
        <v>13.899999999994179</v>
      </c>
      <c r="L79" s="285">
        <f t="shared" si="50"/>
        <v>13.799999999995634</v>
      </c>
      <c r="M79" s="285">
        <f t="shared" si="50"/>
        <v>0</v>
      </c>
      <c r="N79" s="285">
        <f t="shared" si="50"/>
        <v>0.30000000000006821</v>
      </c>
      <c r="O79" s="285">
        <f t="shared" si="50"/>
        <v>0</v>
      </c>
      <c r="P79" s="285">
        <f t="shared" si="50"/>
        <v>0.19999999999993179</v>
      </c>
      <c r="Q79" s="285">
        <f t="shared" si="50"/>
        <v>0</v>
      </c>
      <c r="R79" s="270"/>
      <c r="S79" s="270"/>
      <c r="T79" s="39"/>
      <c r="U79" s="149" t="s">
        <v>16</v>
      </c>
      <c r="V79" s="162">
        <f>(V78*35.195)</f>
        <v>0</v>
      </c>
      <c r="W79" s="162">
        <f>(W78*5.25)</f>
        <v>28.21875</v>
      </c>
      <c r="X79" s="275"/>
      <c r="Y79" s="177">
        <f>(Y78*2.2)</f>
        <v>0</v>
      </c>
      <c r="Z79" s="177">
        <f>(Z78*2.2)</f>
        <v>9.9</v>
      </c>
      <c r="AA79" s="275"/>
      <c r="AB79" s="177">
        <f>(AB78*0.25)</f>
        <v>0.125</v>
      </c>
      <c r="AC79" s="358"/>
      <c r="AD79" s="358"/>
      <c r="AE79" s="278"/>
      <c r="AF79" s="11"/>
      <c r="AG79" s="17" t="s">
        <v>23</v>
      </c>
      <c r="AH79" s="5">
        <v>10.9</v>
      </c>
      <c r="AI79" s="5">
        <v>11.1</v>
      </c>
    </row>
    <row r="80" spans="1:35" ht="16.5" thickBot="1" x14ac:dyDescent="0.3">
      <c r="A80" s="265"/>
      <c r="B80" s="284"/>
      <c r="C80" s="268"/>
      <c r="D80" s="268"/>
      <c r="E80" s="268"/>
      <c r="F80" s="268"/>
      <c r="G80" s="268"/>
      <c r="H80" s="268"/>
      <c r="I80" s="268"/>
      <c r="J80" s="286"/>
      <c r="K80" s="286"/>
      <c r="L80" s="286"/>
      <c r="M80" s="286"/>
      <c r="N80" s="286"/>
      <c r="O80" s="286"/>
      <c r="P80" s="286"/>
      <c r="Q80" s="286"/>
      <c r="R80" s="271"/>
      <c r="S80" s="271"/>
      <c r="T80" s="39"/>
      <c r="U80" s="150" t="s">
        <v>15</v>
      </c>
      <c r="V80" s="163">
        <f>IF(V79=0,0,(V79)/((C79/1000000)*8.34))</f>
        <v>0</v>
      </c>
      <c r="W80" s="163">
        <f>IF(W79=0,0,(W79)/((D79/1000000)*8.34))</f>
        <v>3.1300121789709769</v>
      </c>
      <c r="X80" s="276"/>
      <c r="Y80" s="178">
        <f>IF(Y79=0,0,(Y79)/((C79/1000000)*8.34))</f>
        <v>0</v>
      </c>
      <c r="Z80" s="178">
        <f>IF(Z79=0,0,(Z79)/((D79/1000000)*8.34))</f>
        <v>1.0981039405293527</v>
      </c>
      <c r="AA80" s="276"/>
      <c r="AB80" s="178">
        <f>IF(AB79=0,0,(AB79)/((D79/1000000)*8.34))</f>
        <v>1.3864948744057484E-2</v>
      </c>
      <c r="AC80" s="178">
        <f>IF(AC78=0,0,(AC78)/((C79/1000000)*8.34))</f>
        <v>0</v>
      </c>
      <c r="AD80" s="178">
        <f>IF(AD78=0,0,(AD78)/((D79/1000000)*8.34))</f>
        <v>1.1091958995245987</v>
      </c>
      <c r="AE80" s="279"/>
      <c r="AF80" s="11"/>
      <c r="AG80" s="18" t="s">
        <v>22</v>
      </c>
      <c r="AH80" s="6">
        <v>7.62</v>
      </c>
      <c r="AI80" s="6">
        <v>7.88</v>
      </c>
    </row>
    <row r="81" spans="1:35" ht="15.75" x14ac:dyDescent="0.25">
      <c r="A81" s="288">
        <v>27</v>
      </c>
      <c r="B81" s="38" t="s">
        <v>7</v>
      </c>
      <c r="C81" s="134">
        <v>170098</v>
      </c>
      <c r="D81" s="2">
        <v>416419</v>
      </c>
      <c r="E81" s="287">
        <f t="shared" ref="E81" si="51">(C82+D82)</f>
        <v>796000</v>
      </c>
      <c r="F81" s="2">
        <v>156351</v>
      </c>
      <c r="G81" s="2">
        <v>124535</v>
      </c>
      <c r="H81" s="287">
        <f>F82+G82</f>
        <v>35000</v>
      </c>
      <c r="I81" s="2">
        <v>611031500</v>
      </c>
      <c r="J81" s="3">
        <v>4907.3</v>
      </c>
      <c r="K81" s="3">
        <v>42823.5</v>
      </c>
      <c r="L81" s="3">
        <v>37536</v>
      </c>
      <c r="M81" s="3">
        <v>392.7</v>
      </c>
      <c r="N81" s="4">
        <v>938.3</v>
      </c>
      <c r="O81" s="4">
        <v>333.4</v>
      </c>
      <c r="P81" s="4">
        <v>696</v>
      </c>
      <c r="Q81" s="3">
        <v>226.5</v>
      </c>
      <c r="R81" s="270">
        <v>1.08</v>
      </c>
      <c r="S81" s="270">
        <v>0.06</v>
      </c>
      <c r="T81" s="39"/>
      <c r="U81" s="40" t="s">
        <v>14</v>
      </c>
      <c r="V81" s="164">
        <v>0</v>
      </c>
      <c r="W81" s="164">
        <v>4</v>
      </c>
      <c r="X81" s="282">
        <f>(V82+W82)</f>
        <v>21</v>
      </c>
      <c r="Y81" s="179">
        <v>0</v>
      </c>
      <c r="Z81" s="179">
        <v>3.375</v>
      </c>
      <c r="AA81" s="282">
        <f>(Y82+Z82)</f>
        <v>7.4250000000000007</v>
      </c>
      <c r="AB81" s="179">
        <v>0.375</v>
      </c>
      <c r="AC81" s="357">
        <v>0</v>
      </c>
      <c r="AD81" s="357">
        <v>7</v>
      </c>
      <c r="AE81" s="278">
        <f>AC81+AD81</f>
        <v>7</v>
      </c>
      <c r="AF81" s="11"/>
      <c r="AG81" s="19" t="s">
        <v>21</v>
      </c>
      <c r="AH81" s="7">
        <v>1.34</v>
      </c>
      <c r="AI81" s="8">
        <v>0.04</v>
      </c>
    </row>
    <row r="82" spans="1:35" ht="15.75" x14ac:dyDescent="0.25">
      <c r="A82" s="264"/>
      <c r="B82" s="283" t="s">
        <v>9</v>
      </c>
      <c r="C82" s="266">
        <f>((C81-C78)*1000)</f>
        <v>0</v>
      </c>
      <c r="D82" s="266">
        <f>((D81-D78)*1000)</f>
        <v>796000</v>
      </c>
      <c r="E82" s="267"/>
      <c r="F82" s="266">
        <f>((F81-F78)*1000)</f>
        <v>0</v>
      </c>
      <c r="G82" s="266">
        <f>((G81-G78)*1000)</f>
        <v>35000</v>
      </c>
      <c r="H82" s="267"/>
      <c r="I82" s="266">
        <f t="shared" ref="I82:Q82" si="52">(I81-I78)</f>
        <v>743900</v>
      </c>
      <c r="J82" s="285">
        <f t="shared" si="52"/>
        <v>0</v>
      </c>
      <c r="K82" s="285">
        <f t="shared" si="52"/>
        <v>9.8000000000029104</v>
      </c>
      <c r="L82" s="285">
        <f t="shared" si="52"/>
        <v>9.8000000000029104</v>
      </c>
      <c r="M82" s="285">
        <f t="shared" si="52"/>
        <v>0</v>
      </c>
      <c r="N82" s="285">
        <f t="shared" si="52"/>
        <v>0.19999999999993179</v>
      </c>
      <c r="O82" s="285">
        <f t="shared" si="52"/>
        <v>0</v>
      </c>
      <c r="P82" s="285">
        <f t="shared" si="52"/>
        <v>0.20000000000004547</v>
      </c>
      <c r="Q82" s="285">
        <f t="shared" si="52"/>
        <v>0</v>
      </c>
      <c r="R82" s="270"/>
      <c r="S82" s="270"/>
      <c r="T82" s="39"/>
      <c r="U82" s="149" t="s">
        <v>16</v>
      </c>
      <c r="V82" s="162">
        <f>(V81*35.195)</f>
        <v>0</v>
      </c>
      <c r="W82" s="162">
        <f>(W81*5.25)</f>
        <v>21</v>
      </c>
      <c r="X82" s="275"/>
      <c r="Y82" s="177">
        <f>(Y81*2.2)</f>
        <v>0</v>
      </c>
      <c r="Z82" s="177">
        <f>(Z81*2.2)</f>
        <v>7.4250000000000007</v>
      </c>
      <c r="AA82" s="275"/>
      <c r="AB82" s="177">
        <f>(AB81*0.25)</f>
        <v>9.375E-2</v>
      </c>
      <c r="AC82" s="358"/>
      <c r="AD82" s="358"/>
      <c r="AE82" s="278"/>
      <c r="AF82" s="11"/>
      <c r="AG82" s="17" t="s">
        <v>23</v>
      </c>
      <c r="AH82" s="5">
        <v>10.4</v>
      </c>
      <c r="AI82" s="5">
        <v>9.4</v>
      </c>
    </row>
    <row r="83" spans="1:35" ht="16.5" thickBot="1" x14ac:dyDescent="0.3">
      <c r="A83" s="265"/>
      <c r="B83" s="284"/>
      <c r="C83" s="268"/>
      <c r="D83" s="268"/>
      <c r="E83" s="268"/>
      <c r="F83" s="268"/>
      <c r="G83" s="268"/>
      <c r="H83" s="268"/>
      <c r="I83" s="268"/>
      <c r="J83" s="286"/>
      <c r="K83" s="286"/>
      <c r="L83" s="286"/>
      <c r="M83" s="286"/>
      <c r="N83" s="286"/>
      <c r="O83" s="286"/>
      <c r="P83" s="286"/>
      <c r="Q83" s="286"/>
      <c r="R83" s="271"/>
      <c r="S83" s="271"/>
      <c r="T83" s="39"/>
      <c r="U83" s="150" t="s">
        <v>15</v>
      </c>
      <c r="V83" s="163">
        <f>IF(V82=0,0,(V82)/((C82/1000000)*8.34))</f>
        <v>0</v>
      </c>
      <c r="W83" s="163">
        <f>IF(W82=0,0,(W82)/((D82/1000000)*8.34))</f>
        <v>3.1632985069231045</v>
      </c>
      <c r="X83" s="276"/>
      <c r="Y83" s="178">
        <f>IF(Y82=0,0,(Y82)/((C82/1000000)*8.34))</f>
        <v>0</v>
      </c>
      <c r="Z83" s="178">
        <f>IF(Z82=0,0,(Z82)/((D82/1000000)*8.34))</f>
        <v>1.1184519720906692</v>
      </c>
      <c r="AA83" s="276"/>
      <c r="AB83" s="178">
        <f>IF(AB82=0,0,(AB82)/((D82/1000000)*8.34))</f>
        <v>1.4121868334478146E-2</v>
      </c>
      <c r="AC83" s="178">
        <f>IF(AC81=0,0,(AC81)/((C82/1000000)*8.34))</f>
        <v>0</v>
      </c>
      <c r="AD83" s="178">
        <f>IF(AD81=0,0,(AD81)/((D82/1000000)*8.34))</f>
        <v>1.0544328356410348</v>
      </c>
      <c r="AE83" s="279"/>
      <c r="AF83" s="11"/>
      <c r="AG83" s="18" t="s">
        <v>22</v>
      </c>
      <c r="AH83" s="6">
        <v>7.58</v>
      </c>
      <c r="AI83" s="6">
        <v>7.67</v>
      </c>
    </row>
    <row r="84" spans="1:35" ht="15.75" x14ac:dyDescent="0.25">
      <c r="A84" s="288">
        <v>28</v>
      </c>
      <c r="B84" s="38" t="s">
        <v>7</v>
      </c>
      <c r="C84" s="134">
        <v>170098</v>
      </c>
      <c r="D84" s="2">
        <v>417461</v>
      </c>
      <c r="E84" s="287">
        <f t="shared" ref="E84" si="53">(C85+D85)</f>
        <v>1042000</v>
      </c>
      <c r="F84" s="2">
        <v>156351</v>
      </c>
      <c r="G84" s="2">
        <v>124535</v>
      </c>
      <c r="H84" s="287">
        <f>F85+G85</f>
        <v>0</v>
      </c>
      <c r="I84" s="2">
        <v>612335900</v>
      </c>
      <c r="J84" s="3">
        <v>4907.3</v>
      </c>
      <c r="K84" s="3">
        <v>42836.7</v>
      </c>
      <c r="L84" s="3">
        <v>37549.199999999997</v>
      </c>
      <c r="M84" s="3">
        <v>392.7</v>
      </c>
      <c r="N84" s="4">
        <v>938.3</v>
      </c>
      <c r="O84" s="4">
        <v>333.4</v>
      </c>
      <c r="P84" s="4">
        <v>696</v>
      </c>
      <c r="Q84" s="3">
        <v>226.5</v>
      </c>
      <c r="R84" s="270">
        <v>1.05</v>
      </c>
      <c r="S84" s="270">
        <v>0.34</v>
      </c>
      <c r="T84" s="39"/>
      <c r="U84" s="40" t="s">
        <v>14</v>
      </c>
      <c r="V84" s="164">
        <v>0</v>
      </c>
      <c r="W84" s="164">
        <v>5.5</v>
      </c>
      <c r="X84" s="282">
        <f>(V85+W85)</f>
        <v>28.875</v>
      </c>
      <c r="Y84" s="179">
        <v>0</v>
      </c>
      <c r="Z84" s="179">
        <v>4.625</v>
      </c>
      <c r="AA84" s="282">
        <f>(Y85+Z85)</f>
        <v>10.175000000000001</v>
      </c>
      <c r="AB84" s="179">
        <v>0.75</v>
      </c>
      <c r="AC84" s="357">
        <v>0</v>
      </c>
      <c r="AD84" s="357">
        <v>10</v>
      </c>
      <c r="AE84" s="278">
        <f>AC84+AD84</f>
        <v>10</v>
      </c>
      <c r="AF84" s="11"/>
      <c r="AG84" s="19" t="s">
        <v>21</v>
      </c>
      <c r="AH84" s="7">
        <v>1.36</v>
      </c>
      <c r="AI84" s="8">
        <v>7.6999999999999999E-2</v>
      </c>
    </row>
    <row r="85" spans="1:35" ht="15.75" x14ac:dyDescent="0.25">
      <c r="A85" s="264"/>
      <c r="B85" s="283" t="s">
        <v>9</v>
      </c>
      <c r="C85" s="266">
        <f>((C84-C81)*1000)</f>
        <v>0</v>
      </c>
      <c r="D85" s="266">
        <f>((D84-D81)*1000)</f>
        <v>1042000</v>
      </c>
      <c r="E85" s="267"/>
      <c r="F85" s="266">
        <f>((F84-F81)*1000)</f>
        <v>0</v>
      </c>
      <c r="G85" s="266">
        <f>((G84-G81)*1000)</f>
        <v>0</v>
      </c>
      <c r="H85" s="267"/>
      <c r="I85" s="266">
        <f t="shared" ref="I85:Q85" si="54">(I84-I81)</f>
        <v>1304400</v>
      </c>
      <c r="J85" s="285">
        <f t="shared" si="54"/>
        <v>0</v>
      </c>
      <c r="K85" s="285">
        <f t="shared" si="54"/>
        <v>13.19999999999709</v>
      </c>
      <c r="L85" s="285">
        <f t="shared" si="54"/>
        <v>13.19999999999709</v>
      </c>
      <c r="M85" s="285">
        <f t="shared" si="54"/>
        <v>0</v>
      </c>
      <c r="N85" s="285">
        <f t="shared" si="54"/>
        <v>0</v>
      </c>
      <c r="O85" s="285">
        <f t="shared" si="54"/>
        <v>0</v>
      </c>
      <c r="P85" s="285">
        <f t="shared" si="54"/>
        <v>0</v>
      </c>
      <c r="Q85" s="285">
        <f t="shared" si="54"/>
        <v>0</v>
      </c>
      <c r="R85" s="270"/>
      <c r="S85" s="270"/>
      <c r="T85" s="39"/>
      <c r="U85" s="149" t="s">
        <v>16</v>
      </c>
      <c r="V85" s="162">
        <f>(V84*35.195)</f>
        <v>0</v>
      </c>
      <c r="W85" s="162">
        <f>(W84*5.25)</f>
        <v>28.875</v>
      </c>
      <c r="X85" s="275"/>
      <c r="Y85" s="177">
        <f>(Y84*2.2)</f>
        <v>0</v>
      </c>
      <c r="Z85" s="177">
        <f>(Z84*2.2)</f>
        <v>10.175000000000001</v>
      </c>
      <c r="AA85" s="275"/>
      <c r="AB85" s="177">
        <f>(AB84*0.25)</f>
        <v>0.1875</v>
      </c>
      <c r="AC85" s="358"/>
      <c r="AD85" s="358"/>
      <c r="AE85" s="278"/>
      <c r="AF85" s="11"/>
      <c r="AG85" s="17" t="s">
        <v>23</v>
      </c>
      <c r="AH85" s="5">
        <v>10</v>
      </c>
      <c r="AI85" s="5">
        <v>9.9</v>
      </c>
    </row>
    <row r="86" spans="1:35" ht="16.5" thickBot="1" x14ac:dyDescent="0.3">
      <c r="A86" s="265"/>
      <c r="B86" s="284"/>
      <c r="C86" s="268"/>
      <c r="D86" s="268"/>
      <c r="E86" s="268"/>
      <c r="F86" s="268"/>
      <c r="G86" s="268"/>
      <c r="H86" s="268"/>
      <c r="I86" s="268"/>
      <c r="J86" s="286"/>
      <c r="K86" s="286"/>
      <c r="L86" s="286"/>
      <c r="M86" s="286"/>
      <c r="N86" s="286"/>
      <c r="O86" s="286"/>
      <c r="P86" s="286"/>
      <c r="Q86" s="286"/>
      <c r="R86" s="271"/>
      <c r="S86" s="271"/>
      <c r="T86" s="39"/>
      <c r="U86" s="150" t="s">
        <v>15</v>
      </c>
      <c r="V86" s="163">
        <f>IF(V85=0,0,(V85)/((C85/1000000)*8.34))</f>
        <v>0</v>
      </c>
      <c r="W86" s="163">
        <f>IF(W85=0,0,(W85)/((D85/1000000)*8.34))</f>
        <v>3.3226777503141443</v>
      </c>
      <c r="X86" s="276"/>
      <c r="Y86" s="178">
        <f>IF(Y85=0,0,(Y85)/((C85/1000000)*8.34))</f>
        <v>0</v>
      </c>
      <c r="Z86" s="178">
        <f>IF(Z85=0,0,(Z85)/((D85/1000000)*8.34))</f>
        <v>1.1708483501106985</v>
      </c>
      <c r="AA86" s="276"/>
      <c r="AB86" s="178">
        <f>IF(AB85=0,0,(AB85)/((D85/1000000)*8.34))</f>
        <v>2.1575829547494443E-2</v>
      </c>
      <c r="AC86" s="178">
        <f>IF(AC84=0,0,(AC84)/((C85/1000000)*8.34))</f>
        <v>0</v>
      </c>
      <c r="AD86" s="178">
        <f>IF(AD84=0,0,(AD84)/((D85/1000000)*8.34))</f>
        <v>1.1507109091997036</v>
      </c>
      <c r="AE86" s="279"/>
      <c r="AF86" s="11"/>
      <c r="AG86" s="18" t="s">
        <v>22</v>
      </c>
      <c r="AH86" s="6">
        <v>7.67</v>
      </c>
      <c r="AI86" s="6">
        <v>7.8</v>
      </c>
    </row>
    <row r="87" spans="1:35" ht="15.75" x14ac:dyDescent="0.25">
      <c r="A87" s="288">
        <v>29</v>
      </c>
      <c r="B87" s="38" t="s">
        <v>7</v>
      </c>
      <c r="C87" s="134">
        <v>170098</v>
      </c>
      <c r="D87" s="2">
        <v>418426</v>
      </c>
      <c r="E87" s="287">
        <f t="shared" ref="E87" si="55">(C88+D88)</f>
        <v>965000</v>
      </c>
      <c r="F87" s="2">
        <v>156351</v>
      </c>
      <c r="G87" s="2">
        <v>124570</v>
      </c>
      <c r="H87" s="287">
        <f>F88+G88</f>
        <v>35000</v>
      </c>
      <c r="I87" s="2">
        <v>613218600</v>
      </c>
      <c r="J87" s="3">
        <v>4907.3</v>
      </c>
      <c r="K87" s="3">
        <v>42849</v>
      </c>
      <c r="L87" s="3">
        <v>37561.5</v>
      </c>
      <c r="M87" s="3">
        <v>392.7</v>
      </c>
      <c r="N87" s="4">
        <v>938.6</v>
      </c>
      <c r="O87" s="4">
        <v>333.4</v>
      </c>
      <c r="P87" s="4">
        <v>696.2</v>
      </c>
      <c r="Q87" s="3">
        <v>226.5</v>
      </c>
      <c r="R87" s="270">
        <v>1.08</v>
      </c>
      <c r="S87" s="270">
        <v>0.45</v>
      </c>
      <c r="T87" s="39"/>
      <c r="U87" s="40" t="s">
        <v>14</v>
      </c>
      <c r="V87" s="164">
        <v>0</v>
      </c>
      <c r="W87" s="164">
        <v>6.125</v>
      </c>
      <c r="X87" s="282">
        <f>(V88+W88)</f>
        <v>32.15625</v>
      </c>
      <c r="Y87" s="179">
        <v>0</v>
      </c>
      <c r="Z87" s="179">
        <v>3.75</v>
      </c>
      <c r="AA87" s="282">
        <f>(Y88+Z88)</f>
        <v>8.25</v>
      </c>
      <c r="AB87" s="179">
        <v>0.5</v>
      </c>
      <c r="AC87" s="357">
        <v>0</v>
      </c>
      <c r="AD87" s="357">
        <v>8</v>
      </c>
      <c r="AE87" s="278">
        <f>AC87+AD87</f>
        <v>8</v>
      </c>
      <c r="AF87" s="11"/>
      <c r="AG87" s="19" t="s">
        <v>21</v>
      </c>
      <c r="AH87" s="7">
        <v>2.7</v>
      </c>
      <c r="AI87" s="8">
        <v>3.5999999999999997E-2</v>
      </c>
    </row>
    <row r="88" spans="1:35" ht="15.75" x14ac:dyDescent="0.25">
      <c r="A88" s="264"/>
      <c r="B88" s="283" t="s">
        <v>9</v>
      </c>
      <c r="C88" s="266">
        <f>((C87-C84)*1000)</f>
        <v>0</v>
      </c>
      <c r="D88" s="266">
        <f>((D87-D84)*1000)</f>
        <v>965000</v>
      </c>
      <c r="E88" s="267"/>
      <c r="F88" s="266">
        <f>((F87-F84)*1000)</f>
        <v>0</v>
      </c>
      <c r="G88" s="266">
        <f>((G87-G84)*1000)</f>
        <v>35000</v>
      </c>
      <c r="H88" s="267"/>
      <c r="I88" s="266">
        <f t="shared" ref="I88:Q88" si="56">(I87-I84)</f>
        <v>882700</v>
      </c>
      <c r="J88" s="285">
        <f t="shared" si="56"/>
        <v>0</v>
      </c>
      <c r="K88" s="285">
        <f t="shared" si="56"/>
        <v>12.30000000000291</v>
      </c>
      <c r="L88" s="285">
        <f t="shared" si="56"/>
        <v>12.30000000000291</v>
      </c>
      <c r="M88" s="285">
        <f t="shared" si="56"/>
        <v>0</v>
      </c>
      <c r="N88" s="285">
        <f t="shared" si="56"/>
        <v>0.30000000000006821</v>
      </c>
      <c r="O88" s="285">
        <f t="shared" si="56"/>
        <v>0</v>
      </c>
      <c r="P88" s="285">
        <f t="shared" si="56"/>
        <v>0.20000000000004547</v>
      </c>
      <c r="Q88" s="285">
        <f t="shared" si="56"/>
        <v>0</v>
      </c>
      <c r="R88" s="270"/>
      <c r="S88" s="270"/>
      <c r="T88" s="39"/>
      <c r="U88" s="149" t="s">
        <v>16</v>
      </c>
      <c r="V88" s="162">
        <f>(V87*35.195)</f>
        <v>0</v>
      </c>
      <c r="W88" s="162">
        <f>(W87*5.25)</f>
        <v>32.15625</v>
      </c>
      <c r="X88" s="275"/>
      <c r="Y88" s="177">
        <f>(Y87*2.2)</f>
        <v>0</v>
      </c>
      <c r="Z88" s="177">
        <f>(Z87*2.2)</f>
        <v>8.25</v>
      </c>
      <c r="AA88" s="275"/>
      <c r="AB88" s="177">
        <f>(AB87*0.25)</f>
        <v>0.125</v>
      </c>
      <c r="AC88" s="358"/>
      <c r="AD88" s="358"/>
      <c r="AE88" s="278"/>
      <c r="AF88" s="11"/>
      <c r="AG88" s="17" t="s">
        <v>23</v>
      </c>
      <c r="AH88" s="5">
        <v>9.6</v>
      </c>
      <c r="AI88" s="5">
        <v>9.3000000000000007</v>
      </c>
    </row>
    <row r="89" spans="1:35" ht="16.5" thickBot="1" x14ac:dyDescent="0.3">
      <c r="A89" s="265"/>
      <c r="B89" s="284"/>
      <c r="C89" s="268"/>
      <c r="D89" s="268"/>
      <c r="E89" s="268"/>
      <c r="F89" s="268"/>
      <c r="G89" s="268"/>
      <c r="H89" s="268"/>
      <c r="I89" s="268"/>
      <c r="J89" s="286"/>
      <c r="K89" s="286"/>
      <c r="L89" s="286"/>
      <c r="M89" s="286"/>
      <c r="N89" s="286"/>
      <c r="O89" s="286"/>
      <c r="P89" s="286"/>
      <c r="Q89" s="286"/>
      <c r="R89" s="271"/>
      <c r="S89" s="271"/>
      <c r="T89" s="39"/>
      <c r="U89" s="150" t="s">
        <v>15</v>
      </c>
      <c r="V89" s="163">
        <f>IF(V88=0,0,(V88)/((C88/1000000)*8.34))</f>
        <v>0</v>
      </c>
      <c r="W89" s="163">
        <f>IF(W88=0,0,(W88)/((D88/1000000)*8.34))</f>
        <v>3.9955082566071498</v>
      </c>
      <c r="X89" s="276"/>
      <c r="Y89" s="178">
        <f>IF(Y88=0,0,(Y88)/((C88/1000000)*8.34))</f>
        <v>0</v>
      </c>
      <c r="Z89" s="178">
        <f>IF(Z88=0,0,(Z88)/((D88/1000000)*8.34))</f>
        <v>1.0250866664181608</v>
      </c>
      <c r="AA89" s="276"/>
      <c r="AB89" s="178">
        <f>IF(AB88=0,0,(AB88)/((D88/1000000)*8.34))</f>
        <v>1.5531616157850921E-2</v>
      </c>
      <c r="AC89" s="178">
        <f>IF(AC87=0,0,(AC87)/((C88/1000000)*8.34))</f>
        <v>0</v>
      </c>
      <c r="AD89" s="178">
        <f>IF(AD87=0,0,(AD87)/((D88/1000000)*8.34))</f>
        <v>0.99402343410245897</v>
      </c>
      <c r="AE89" s="279"/>
      <c r="AF89" s="11"/>
      <c r="AG89" s="18" t="s">
        <v>22</v>
      </c>
      <c r="AH89" s="6">
        <v>7.64</v>
      </c>
      <c r="AI89" s="6">
        <v>7.75</v>
      </c>
    </row>
    <row r="90" spans="1:35" ht="15.75" x14ac:dyDescent="0.25">
      <c r="A90" s="288">
        <v>30</v>
      </c>
      <c r="B90" s="38" t="s">
        <v>7</v>
      </c>
      <c r="C90" s="134">
        <v>171035</v>
      </c>
      <c r="D90" s="2">
        <v>418426</v>
      </c>
      <c r="E90" s="287">
        <f t="shared" ref="E90" si="57">(C91+D91)</f>
        <v>937000</v>
      </c>
      <c r="F90" s="2">
        <v>156386</v>
      </c>
      <c r="G90" s="2">
        <v>124570</v>
      </c>
      <c r="H90" s="287">
        <f>F91+G91</f>
        <v>35000</v>
      </c>
      <c r="I90" s="2">
        <v>614293800</v>
      </c>
      <c r="J90" s="3">
        <v>4921.2</v>
      </c>
      <c r="K90" s="3">
        <v>42849</v>
      </c>
      <c r="L90" s="3">
        <v>37561.5</v>
      </c>
      <c r="M90" s="3">
        <v>392.9</v>
      </c>
      <c r="N90" s="4">
        <v>939.6</v>
      </c>
      <c r="O90" s="4">
        <v>333.5</v>
      </c>
      <c r="P90" s="4">
        <v>696.2</v>
      </c>
      <c r="Q90" s="3">
        <v>226.7</v>
      </c>
      <c r="R90" s="270">
        <v>1.03</v>
      </c>
      <c r="S90" s="270">
        <v>0.46</v>
      </c>
      <c r="T90" s="39"/>
      <c r="U90" s="40" t="s">
        <v>14</v>
      </c>
      <c r="V90" s="164">
        <v>0.875</v>
      </c>
      <c r="W90" s="164">
        <v>0</v>
      </c>
      <c r="X90" s="282">
        <f>(V91+W91)</f>
        <v>30.795625000000001</v>
      </c>
      <c r="Y90" s="179">
        <v>5.25</v>
      </c>
      <c r="Z90" s="179">
        <v>0</v>
      </c>
      <c r="AA90" s="282">
        <f>(Y91+Z91)</f>
        <v>11.55</v>
      </c>
      <c r="AB90" s="179">
        <v>1.875</v>
      </c>
      <c r="AC90" s="357">
        <v>12</v>
      </c>
      <c r="AD90" s="357">
        <v>0</v>
      </c>
      <c r="AE90" s="278">
        <f>AC90+AD90</f>
        <v>12</v>
      </c>
      <c r="AF90" s="11"/>
      <c r="AG90" s="19" t="s">
        <v>21</v>
      </c>
      <c r="AH90" s="7">
        <v>3.35</v>
      </c>
      <c r="AI90" s="8">
        <v>4.4999999999999998E-2</v>
      </c>
    </row>
    <row r="91" spans="1:35" ht="15.75" x14ac:dyDescent="0.25">
      <c r="A91" s="264"/>
      <c r="B91" s="283" t="s">
        <v>9</v>
      </c>
      <c r="C91" s="266">
        <f>((C90-C87)*1000)</f>
        <v>937000</v>
      </c>
      <c r="D91" s="266">
        <f>((D90-D87)*1000)</f>
        <v>0</v>
      </c>
      <c r="E91" s="267"/>
      <c r="F91" s="266">
        <f>((F90-F87)*1000)</f>
        <v>35000</v>
      </c>
      <c r="G91" s="266">
        <f>((G90-G87)*1000)</f>
        <v>0</v>
      </c>
      <c r="H91" s="267"/>
      <c r="I91" s="266">
        <f t="shared" ref="I91:Q91" si="58">(I90-I87)</f>
        <v>1075200</v>
      </c>
      <c r="J91" s="285">
        <f t="shared" si="58"/>
        <v>13.899999999999636</v>
      </c>
      <c r="K91" s="285">
        <f t="shared" si="58"/>
        <v>0</v>
      </c>
      <c r="L91" s="285">
        <f t="shared" si="58"/>
        <v>0</v>
      </c>
      <c r="M91" s="285">
        <f t="shared" si="58"/>
        <v>0.19999999999998863</v>
      </c>
      <c r="N91" s="285">
        <f t="shared" si="58"/>
        <v>1</v>
      </c>
      <c r="O91" s="285">
        <f t="shared" si="58"/>
        <v>0.10000000000002274</v>
      </c>
      <c r="P91" s="285">
        <f t="shared" si="58"/>
        <v>0</v>
      </c>
      <c r="Q91" s="285">
        <f t="shared" si="58"/>
        <v>0.19999999999998863</v>
      </c>
      <c r="R91" s="270"/>
      <c r="S91" s="270"/>
      <c r="T91" s="39"/>
      <c r="U91" s="149" t="s">
        <v>16</v>
      </c>
      <c r="V91" s="162">
        <f>(V90*35.195)</f>
        <v>30.795625000000001</v>
      </c>
      <c r="W91" s="162">
        <f>(W90*5.25)</f>
        <v>0</v>
      </c>
      <c r="X91" s="275"/>
      <c r="Y91" s="177">
        <f>(Y90*2.2)</f>
        <v>11.55</v>
      </c>
      <c r="Z91" s="177">
        <f>(Z90*2.2)</f>
        <v>0</v>
      </c>
      <c r="AA91" s="275"/>
      <c r="AB91" s="177">
        <f>(AB90*0.25)</f>
        <v>0.46875</v>
      </c>
      <c r="AC91" s="358"/>
      <c r="AD91" s="358"/>
      <c r="AE91" s="278"/>
      <c r="AF91" s="11"/>
      <c r="AG91" s="17" t="s">
        <v>23</v>
      </c>
      <c r="AH91" s="5">
        <v>9.8000000000000007</v>
      </c>
      <c r="AI91" s="5">
        <v>9.3000000000000007</v>
      </c>
    </row>
    <row r="92" spans="1:35" ht="16.5" thickBot="1" x14ac:dyDescent="0.3">
      <c r="A92" s="265"/>
      <c r="B92" s="284"/>
      <c r="C92" s="268"/>
      <c r="D92" s="268"/>
      <c r="E92" s="268"/>
      <c r="F92" s="268"/>
      <c r="G92" s="268"/>
      <c r="H92" s="268"/>
      <c r="I92" s="268"/>
      <c r="J92" s="286"/>
      <c r="K92" s="286"/>
      <c r="L92" s="286"/>
      <c r="M92" s="286"/>
      <c r="N92" s="286"/>
      <c r="O92" s="286"/>
      <c r="P92" s="286"/>
      <c r="Q92" s="286"/>
      <c r="R92" s="271"/>
      <c r="S92" s="271"/>
      <c r="T92" s="39"/>
      <c r="U92" s="150" t="s">
        <v>15</v>
      </c>
      <c r="V92" s="163">
        <f>IF(V91=0,0,(V91)/((C91/1000000)*8.34))</f>
        <v>3.9407908038563813</v>
      </c>
      <c r="W92" s="163">
        <f>IF(W91=0,0,(W91)/((D91/1000000)*8.34))</f>
        <v>0</v>
      </c>
      <c r="X92" s="276"/>
      <c r="Y92" s="178">
        <f>IF(Y91=0,0,(Y91)/((C91/1000000)*8.34))</f>
        <v>1.4780064955506247</v>
      </c>
      <c r="Z92" s="178">
        <f>IF(Z91=0,0,(Z91)/((D91/1000000)*8.34))</f>
        <v>0</v>
      </c>
      <c r="AA92" s="276"/>
      <c r="AB92" s="178">
        <f>IF(AB91=0,AA93,(AB91)/((C91/1000000)*8.34))</f>
        <v>5.9984029851892232E-2</v>
      </c>
      <c r="AC92" s="178">
        <f>IF(AC90=0,0,(AC90)/((C91/1000000)*8.34))</f>
        <v>1.535591164208441</v>
      </c>
      <c r="AD92" s="178">
        <f>IF(AD90=0,0,(AD90)/((D91/1000000)*8.34))</f>
        <v>0</v>
      </c>
      <c r="AE92" s="279"/>
      <c r="AF92" s="11"/>
      <c r="AG92" s="18" t="s">
        <v>22</v>
      </c>
      <c r="AH92" s="6">
        <v>7.5</v>
      </c>
      <c r="AI92" s="6">
        <v>7.72</v>
      </c>
    </row>
    <row r="93" spans="1:35" ht="15.75" x14ac:dyDescent="0.25">
      <c r="A93" s="288">
        <v>31</v>
      </c>
      <c r="B93" s="38" t="s">
        <v>7</v>
      </c>
      <c r="C93" s="134">
        <v>171985</v>
      </c>
      <c r="D93" s="2">
        <v>418426</v>
      </c>
      <c r="E93" s="287">
        <f t="shared" ref="E93" si="59">(C94+D94)</f>
        <v>950000</v>
      </c>
      <c r="F93" s="2">
        <v>156422</v>
      </c>
      <c r="G93" s="2">
        <v>124570</v>
      </c>
      <c r="H93" s="287">
        <f>F94+G94</f>
        <v>36000</v>
      </c>
      <c r="I93" s="2">
        <v>615243800</v>
      </c>
      <c r="J93" s="3">
        <v>4930.1000000000004</v>
      </c>
      <c r="K93" s="3">
        <v>42849</v>
      </c>
      <c r="L93" s="3">
        <v>37561.5</v>
      </c>
      <c r="M93" s="3">
        <v>393.1</v>
      </c>
      <c r="N93" s="4">
        <v>939.6</v>
      </c>
      <c r="O93" s="4">
        <v>333.6</v>
      </c>
      <c r="P93" s="4">
        <v>696.2</v>
      </c>
      <c r="Q93" s="3">
        <v>226.7</v>
      </c>
      <c r="R93" s="270">
        <v>1</v>
      </c>
      <c r="S93" s="270">
        <v>0.4</v>
      </c>
      <c r="T93" s="39"/>
      <c r="U93" s="40" t="s">
        <v>14</v>
      </c>
      <c r="V93" s="164">
        <v>0.875</v>
      </c>
      <c r="W93" s="164">
        <v>0</v>
      </c>
      <c r="X93" s="282">
        <f>(V94+W94)</f>
        <v>30.795625000000001</v>
      </c>
      <c r="Y93" s="179">
        <v>6</v>
      </c>
      <c r="Z93" s="179">
        <v>0</v>
      </c>
      <c r="AA93" s="282">
        <f>(Y94+Z94)</f>
        <v>13.200000000000001</v>
      </c>
      <c r="AB93" s="179">
        <v>2</v>
      </c>
      <c r="AC93" s="357">
        <v>0</v>
      </c>
      <c r="AD93" s="357">
        <v>11</v>
      </c>
      <c r="AE93" s="278">
        <f>AC93+AD93</f>
        <v>11</v>
      </c>
      <c r="AF93" s="11"/>
      <c r="AG93" s="19" t="s">
        <v>21</v>
      </c>
      <c r="AH93" s="7">
        <v>6.72</v>
      </c>
      <c r="AI93" s="8">
        <v>4.8000000000000001E-2</v>
      </c>
    </row>
    <row r="94" spans="1:35" ht="15.75" x14ac:dyDescent="0.25">
      <c r="A94" s="264"/>
      <c r="B94" s="283" t="s">
        <v>9</v>
      </c>
      <c r="C94" s="266">
        <f>((C93-C90)*1000)</f>
        <v>950000</v>
      </c>
      <c r="D94" s="266">
        <f>((D93-D90)*1000)</f>
        <v>0</v>
      </c>
      <c r="E94" s="267"/>
      <c r="F94" s="266">
        <f>((F93-F90)*1000)</f>
        <v>36000</v>
      </c>
      <c r="G94" s="266">
        <f>((G93-G90)*1000)</f>
        <v>0</v>
      </c>
      <c r="H94" s="267"/>
      <c r="I94" s="266">
        <f t="shared" ref="I94:Q94" si="60">(I93-I90)</f>
        <v>950000</v>
      </c>
      <c r="J94" s="285">
        <f t="shared" si="60"/>
        <v>8.9000000000005457</v>
      </c>
      <c r="K94" s="285">
        <f t="shared" si="60"/>
        <v>0</v>
      </c>
      <c r="L94" s="285">
        <f t="shared" si="60"/>
        <v>0</v>
      </c>
      <c r="M94" s="285">
        <f t="shared" si="60"/>
        <v>0.20000000000004547</v>
      </c>
      <c r="N94" s="285">
        <f t="shared" si="60"/>
        <v>0</v>
      </c>
      <c r="O94" s="285">
        <f t="shared" si="60"/>
        <v>0.10000000000002274</v>
      </c>
      <c r="P94" s="285">
        <f t="shared" si="60"/>
        <v>0</v>
      </c>
      <c r="Q94" s="285">
        <f t="shared" si="60"/>
        <v>0</v>
      </c>
      <c r="R94" s="270"/>
      <c r="S94" s="270"/>
      <c r="T94" s="39"/>
      <c r="U94" s="149" t="s">
        <v>16</v>
      </c>
      <c r="V94" s="162">
        <f>(V93*35.195)</f>
        <v>30.795625000000001</v>
      </c>
      <c r="W94" s="162">
        <f>(W93*5.25)</f>
        <v>0</v>
      </c>
      <c r="X94" s="275"/>
      <c r="Y94" s="177">
        <f>(Y93*2.2)</f>
        <v>13.200000000000001</v>
      </c>
      <c r="Z94" s="177">
        <f>(Z93*2.2)</f>
        <v>0</v>
      </c>
      <c r="AA94" s="275"/>
      <c r="AB94" s="177">
        <f>(AB93*0.25)</f>
        <v>0.5</v>
      </c>
      <c r="AC94" s="358"/>
      <c r="AD94" s="358"/>
      <c r="AE94" s="278"/>
      <c r="AF94" s="11"/>
      <c r="AG94" s="17" t="s">
        <v>23</v>
      </c>
      <c r="AH94" s="5">
        <v>11.8</v>
      </c>
      <c r="AI94" s="5">
        <v>12.2</v>
      </c>
    </row>
    <row r="95" spans="1:35" ht="16.5" thickBot="1" x14ac:dyDescent="0.3">
      <c r="A95" s="265"/>
      <c r="B95" s="284"/>
      <c r="C95" s="268"/>
      <c r="D95" s="268"/>
      <c r="E95" s="268"/>
      <c r="F95" s="268"/>
      <c r="G95" s="268"/>
      <c r="H95" s="268"/>
      <c r="I95" s="268"/>
      <c r="J95" s="286"/>
      <c r="K95" s="286"/>
      <c r="L95" s="286"/>
      <c r="M95" s="286"/>
      <c r="N95" s="286"/>
      <c r="O95" s="286"/>
      <c r="P95" s="286"/>
      <c r="Q95" s="286"/>
      <c r="R95" s="271"/>
      <c r="S95" s="271"/>
      <c r="T95" s="39"/>
      <c r="U95" s="150" t="s">
        <v>15</v>
      </c>
      <c r="V95" s="163">
        <f>IF(V94=0,0,(V94)/((C94/1000000)*8.34))</f>
        <v>3.8868641928562417</v>
      </c>
      <c r="W95" s="163">
        <f>IF(W94=0,0,(W94)/((D94/1000000)*8.34))</f>
        <v>0</v>
      </c>
      <c r="X95" s="276"/>
      <c r="Y95" s="178">
        <f>IF(Y94=0,0,(Y94)/((C94/1000000)*8.34))</f>
        <v>1.666035592578569</v>
      </c>
      <c r="Z95" s="178">
        <f>IF(Z94=0,0,(Z94)/((D94/1000000)*8.34))</f>
        <v>0</v>
      </c>
      <c r="AA95" s="276"/>
      <c r="AB95" s="178">
        <f>IF(AB94=0,0,(AB94)/((C94/1000000)*8.34))</f>
        <v>6.3107408809794277E-2</v>
      </c>
      <c r="AC95" s="178">
        <f>IF(AC93=0,0,(AC93)/((C94/1000000)*8.34))</f>
        <v>0</v>
      </c>
      <c r="AD95" s="178">
        <f>IF(AD93=0,0,(AD93)/((C94/1000000)*8.34))</f>
        <v>1.388362993815474</v>
      </c>
      <c r="AE95" s="279"/>
      <c r="AF95" s="11"/>
      <c r="AG95" s="18" t="s">
        <v>22</v>
      </c>
      <c r="AH95" s="6">
        <v>7.38</v>
      </c>
      <c r="AI95" s="6">
        <v>7.7</v>
      </c>
    </row>
    <row r="96" spans="1:35" ht="15.75" x14ac:dyDescent="0.25">
      <c r="A96" s="93"/>
      <c r="B96" s="43"/>
      <c r="C96" s="44"/>
      <c r="D96" s="44"/>
      <c r="E96" s="44"/>
      <c r="F96" s="45"/>
      <c r="G96" s="45"/>
      <c r="H96" s="45"/>
      <c r="I96" s="45"/>
      <c r="J96" s="46"/>
      <c r="K96" s="46"/>
      <c r="L96" s="46"/>
      <c r="M96" s="46"/>
      <c r="N96" s="46"/>
      <c r="O96" s="46"/>
      <c r="P96" s="46"/>
      <c r="Q96" s="47"/>
      <c r="R96" s="47"/>
      <c r="S96" s="48"/>
      <c r="T96" s="49"/>
      <c r="U96" s="50"/>
      <c r="V96" s="165"/>
      <c r="W96" s="165"/>
      <c r="X96" s="123"/>
      <c r="Y96" s="165"/>
      <c r="Z96" s="165"/>
      <c r="AA96" s="123"/>
      <c r="AB96" s="165"/>
      <c r="AC96" s="183"/>
      <c r="AD96" s="183"/>
      <c r="AE96" s="51"/>
      <c r="AF96" s="76"/>
      <c r="AG96" s="77"/>
      <c r="AH96" s="78"/>
      <c r="AI96" s="79"/>
    </row>
    <row r="97" spans="1:35" ht="15.75" x14ac:dyDescent="0.25">
      <c r="A97" s="93"/>
      <c r="B97" s="41" t="s">
        <v>9</v>
      </c>
      <c r="C97" s="52">
        <f>SUM(C94,C91,C88,C85,C82,C79,C76,C73,C70,C67,C64,C61,C58,C55,C52,C49,C46,C43,C40,C37,C34,C31,C28,C25,C22,C19,C16,C13,C10,C7,C5)</f>
        <v>24591000</v>
      </c>
      <c r="D97" s="52">
        <f>SUM(D94,D91,D88,D85,D82,D79,D76,D73,D70,D67,D64,D61,D58,D55,D52,D49,D46,D43,D40,D37,D34,D31,D28,D25,D22,D19,D16,D13,D10,D7,D5)</f>
        <v>5957000</v>
      </c>
      <c r="E97" s="52">
        <f>(E93+E90+E87+E84+E81+E78+E75+E72+E69+E66+E63+E60+E57+E54+E51+E48+E45+E42+E39+E36+E33+E30+E27+E24+E21+E18+E15+E12+E9+E6+E3)</f>
        <v>30548000</v>
      </c>
      <c r="F97" s="52">
        <f>SUM(F94,F91,F88,F85,F82,F79,F76,F73,F70,F67,F64,F61,F58,F55,F52,F49,F46,F43,F40,F37,F34,F31,F28,F25,F22,F19,F16,F13,F10,F7,F5)</f>
        <v>634000</v>
      </c>
      <c r="G97" s="52">
        <f>SUM(G94,G91,G88,G85,G82,G79,G76,G73,G70,G67,G64,G61,G58,G55,G52,G49,G46,G43,G40,G37,G34,G31,G28,G25,G22,G19,G16,G13,G10,G7,G5)</f>
        <v>175000</v>
      </c>
      <c r="H97" s="52">
        <f>(H93+H90+H87+H84+H81+H78+H75+H72+H69+H66+H63+H60+H57+H54+H51+H48+H45+H42+H39+H36+H33+H30+H27+H24+H21+H18+H15+H12+H9+H6+H3)</f>
        <v>809000</v>
      </c>
      <c r="I97" s="52">
        <f t="shared" ref="I97:Q97" si="61">SUM(I94,I91,I88,I85,I82,I79,I76,I73,I70,I67,I64,I61,I58,I55,I52,I49,I46,I43,I40,I37,I34,I31,I28,I25,I22,I19,I16,I13,I10,I7,I5)</f>
        <v>30283300</v>
      </c>
      <c r="J97" s="53">
        <f t="shared" si="61"/>
        <v>300.30000000000018</v>
      </c>
      <c r="K97" s="53">
        <f t="shared" si="61"/>
        <v>75.30000000000291</v>
      </c>
      <c r="L97" s="53">
        <f t="shared" si="61"/>
        <v>75.19999999999709</v>
      </c>
      <c r="M97" s="53">
        <f t="shared" si="61"/>
        <v>3</v>
      </c>
      <c r="N97" s="53">
        <f t="shared" si="61"/>
        <v>2.3999999999999773</v>
      </c>
      <c r="O97" s="53">
        <f t="shared" si="61"/>
        <v>1.3000000000000114</v>
      </c>
      <c r="P97" s="53">
        <f t="shared" si="61"/>
        <v>1</v>
      </c>
      <c r="Q97" s="53">
        <f t="shared" si="61"/>
        <v>1.5</v>
      </c>
      <c r="R97" s="54" t="s">
        <v>31</v>
      </c>
      <c r="S97" s="54">
        <f>SUM(S3:S95)</f>
        <v>3.37</v>
      </c>
      <c r="T97" s="55"/>
      <c r="U97" s="41" t="s">
        <v>18</v>
      </c>
      <c r="V97" s="168">
        <f>(V94+V91+V88+V85+V82+V79+V76+V73+V70+V67+V64+V61+V58+V55+V52+V49+V46+V43+V40+V37+V34+V31+V28+V25+V22+V19+V16+V13+V10+V7+V4)</f>
        <v>446.53656250000012</v>
      </c>
      <c r="W97" s="168">
        <f>(W94+W91+W88+W85+W82+W79+W76+W73+W70+W67+W64+W61+W58+W55+W52+W49+W46+W43+W40+W37+W34+W31+W28+W25+W22+W19+W16+W13+W10+W7+W4)</f>
        <v>162.09375</v>
      </c>
      <c r="X97" s="124">
        <f>(X93+X90+X87+X84+X81+X78+X75+X72+X69+X66+X63+X60+X57+X54+X51+X48+X45+X42+X39+X36+X33+X30+X27+X24+X21+X18+X15+X12+X9+X6+X3)</f>
        <v>608.63031249999995</v>
      </c>
      <c r="Y97" s="168">
        <f>(Y94+Y91+Y88+Y85+Y82+Y79+Y76+Y73+Y70+Y67+Y64+Y61+Y58+Y55+Y52+Y49+Y46+Y43+Y40+Y37+Y34+Y31+Y28+Y25+Y22+Y19+Y16+Y13+Y10+Y7+Y4)</f>
        <v>404.25</v>
      </c>
      <c r="Z97" s="168">
        <f>(Z94+Z91+Z88+Z85+Z82+Z79+Z76+Z73+Z70+Z67+Z64+Z61+Z58+Z55+Z52+Z49+Z46+Z43+Z40+Z37+Z34+Z31+Z28+Z25+Z22+Z19+Z16+Z13+Z10+Z7+Z4)</f>
        <v>53.900000000000006</v>
      </c>
      <c r="AA97" s="125">
        <f>(AA93+AA90+AA87+AA84+AA81+AA78+AA75+AA72+AA69+AA66+AA63+AA60+AA57+AA54+AA51+AA48+AA45+AA42+AA39+AA36+AA33+AA30+AA27+AA24+AA21+AA18+AA15+AA12+AA9+AA6+AA3)</f>
        <v>458.15</v>
      </c>
      <c r="AB97" s="168">
        <f>(AB94+AB91+AB88+AB85+AB82+AB79+AB76+AB73+AB70+AB67+AB64+AB61+AB58+AB55+AB52+AB49+AB46+AB43+AB40+AB37+AB34+AB31+AB28+AB25+AB22+AB19+AB16+AB13+AB10+AB7+AB4)</f>
        <v>12.875</v>
      </c>
      <c r="AC97" s="168">
        <f>(AC93+AC90+AC87+AC84+AC81+AC78+AC75+AC72+AC69+AC66+AC63+AC60+AC57+AC54+AC51+AC48+AC45+AC42+AC39+AC36+AC33+AC30+AC27+AC24+AC21+AC18+AC15+AC12+AC9+AC6+AC3)</f>
        <v>243</v>
      </c>
      <c r="AD97" s="168">
        <f>(AD93+AD90+AD87+AD84+AD81+AD78+AD75+AD72+AD69+AD66+AD63+AD60+AD57+AD54+AD51+AD48+AD45+AD42+AD39+AD36+AD33+AD30+AD27+AD24+AD21+AD18+AD15+AD12+AD9+AD6+AD3)</f>
        <v>68</v>
      </c>
      <c r="AE97" s="56">
        <f>SUM(AE93,AE90,AE87,AE84,AE81,AE78,AE75,AE72,AE69,AE66,AE63,AE60,AE57,AE54,AE51,AE48,AE45,AE42,AE39,AE36,AE33,AE30,AE27,AE24,AE21,AE18,AE15,AE12,AE9,AE6,AE3)</f>
        <v>311</v>
      </c>
      <c r="AF97" s="76"/>
      <c r="AG97" s="41" t="s">
        <v>26</v>
      </c>
      <c r="AH97" s="80">
        <f t="shared" ref="AH97:AI99" si="62">(AH93+AH87+AH84+AH81+AH78+AH75+AH72+AH69+AH66+AH63+AH60+AH57+AH54+AH51+AH48+AH45+AH42+AH39+AH36+AH33+AH30+AH27+AH24+AH21+AH18+AH15+AH12+AH9+AH6+AH3)/31</f>
        <v>1.5545161290322576</v>
      </c>
      <c r="AI97" s="81">
        <f t="shared" si="62"/>
        <v>3.8774193548387105E-2</v>
      </c>
    </row>
    <row r="98" spans="1:35" ht="15.75" x14ac:dyDescent="0.25">
      <c r="A98" s="93"/>
      <c r="B98" s="57" t="s">
        <v>10</v>
      </c>
      <c r="C98" s="58">
        <f t="shared" ref="C98:Q98" si="63">(C97/31)</f>
        <v>793258.06451612909</v>
      </c>
      <c r="D98" s="59">
        <f t="shared" si="63"/>
        <v>192161.29032258064</v>
      </c>
      <c r="E98" s="59">
        <f t="shared" si="63"/>
        <v>985419.3548387097</v>
      </c>
      <c r="F98" s="60">
        <f t="shared" si="63"/>
        <v>20451.612903225807</v>
      </c>
      <c r="G98" s="60">
        <f t="shared" si="63"/>
        <v>5645.1612903225805</v>
      </c>
      <c r="H98" s="60">
        <f t="shared" si="63"/>
        <v>26096.774193548386</v>
      </c>
      <c r="I98" s="59">
        <f t="shared" si="63"/>
        <v>976880.6451612903</v>
      </c>
      <c r="J98" s="61">
        <f t="shared" si="63"/>
        <v>9.6870967741935541</v>
      </c>
      <c r="K98" s="61">
        <f t="shared" si="63"/>
        <v>2.42903225806461</v>
      </c>
      <c r="L98" s="61">
        <f t="shared" si="63"/>
        <v>2.4258064516128095</v>
      </c>
      <c r="M98" s="61">
        <f t="shared" si="63"/>
        <v>9.6774193548387094E-2</v>
      </c>
      <c r="N98" s="61">
        <f t="shared" si="63"/>
        <v>7.7419354838708945E-2</v>
      </c>
      <c r="O98" s="61">
        <f t="shared" si="63"/>
        <v>4.1935483870968106E-2</v>
      </c>
      <c r="P98" s="61">
        <f t="shared" si="63"/>
        <v>3.2258064516129031E-2</v>
      </c>
      <c r="Q98" s="61">
        <f t="shared" si="63"/>
        <v>4.8387096774193547E-2</v>
      </c>
      <c r="R98" s="62">
        <f>SUM(R3:R95)/31</f>
        <v>1.0319354838709678</v>
      </c>
      <c r="S98" s="62">
        <f>(S97/31)</f>
        <v>0.10870967741935485</v>
      </c>
      <c r="T98" s="55"/>
      <c r="U98" s="57" t="s">
        <v>19</v>
      </c>
      <c r="V98" s="180">
        <f t="shared" ref="V98:AD98" si="64">(V97/31)</f>
        <v>14.404405241935487</v>
      </c>
      <c r="W98" s="180">
        <f t="shared" si="64"/>
        <v>5.22883064516129</v>
      </c>
      <c r="X98" s="126">
        <f t="shared" si="64"/>
        <v>19.633235887096774</v>
      </c>
      <c r="Y98" s="180">
        <f t="shared" si="64"/>
        <v>13.040322580645162</v>
      </c>
      <c r="Z98" s="180">
        <f t="shared" si="64"/>
        <v>1.7387096774193551</v>
      </c>
      <c r="AA98" s="127">
        <f t="shared" si="64"/>
        <v>14.779032258064515</v>
      </c>
      <c r="AB98" s="180">
        <f t="shared" si="64"/>
        <v>0.41532258064516131</v>
      </c>
      <c r="AC98" s="180">
        <f t="shared" si="64"/>
        <v>7.838709677419355</v>
      </c>
      <c r="AD98" s="168">
        <f t="shared" si="64"/>
        <v>2.193548387096774</v>
      </c>
      <c r="AE98" s="56">
        <f>AVERAGE(AE93,AE90,AE87,AE84,AE81,AE78,AE75,AE72,AE69,AE66,AE63,AE60,AE57,AE54,AE51,AE48,AE45,AE42,AE39,AE36,AE33,AE30,AE27,AE24,AE21,AE18,AE15,AE12,AE9,AE6,AE3)</f>
        <v>10.03225806451613</v>
      </c>
      <c r="AF98" s="76"/>
      <c r="AG98" s="41" t="s">
        <v>27</v>
      </c>
      <c r="AH98" s="82">
        <f t="shared" si="62"/>
        <v>9.3193548387096765</v>
      </c>
      <c r="AI98" s="82">
        <f t="shared" si="62"/>
        <v>8.9741935483870972</v>
      </c>
    </row>
    <row r="99" spans="1:35" s="12" customFormat="1" ht="15.75" x14ac:dyDescent="0.25">
      <c r="A99" s="67"/>
      <c r="B99" s="41" t="s">
        <v>49</v>
      </c>
      <c r="C99" s="63">
        <f>MAX(C94,C91,C88,C85,C82,C79,C76,C73,C70,C67,C64,C61,C58,C55,C52,C49,C46,C43,C40,C37,C34,C31,C28,C25,C22,C19,C16,C13,C10,C7,C5)</f>
        <v>1267000</v>
      </c>
      <c r="D99" s="63">
        <f>MAX(D94,D91,D88,D85,D82,D79,D76,D73,D70,D67,D64,D61,D58,D55,D52,D49,D46,D43,D40,D37,D34,D31,D28,D25,D22,D19,D16,D13,D10,D7,D5)</f>
        <v>1081000</v>
      </c>
      <c r="E99" s="63">
        <f>MAX(E93,E90+E87,E84,E81,E78,E75,E72,E69,E66,E63,E60,E57,E54,E51,E48,E45,E42,E39,E36,E33,E30,E27,E24,E21,E18,E15,E12,E9,E6,E3)</f>
        <v>1902000</v>
      </c>
      <c r="F99" s="63">
        <f>MAX(F94,F91,F88,F85,F82,F79,F76,F73,F70,F67,F64,F61,F58,F55,F52,F49,F46,F43,F40,F37,F34,F31,F28,F25,F22,F19,F16,F13,F10,F7,F5)</f>
        <v>70000</v>
      </c>
      <c r="G99" s="63">
        <f>MAX(G94,G91,G88,G85,G82,G79,G76,G73,G70,G67,G64,G61,G58,G55,G52,G49,G46,G43,G40,G37,G34,G31,G28,G25,G22,G19,G16,G13,G10,G7,G5)</f>
        <v>35000</v>
      </c>
      <c r="H99" s="63">
        <f>MAX(H93,H90+H87,H84,H81,H78,H75,H72,H69,H66,H63,H60,H57,H54,H51,H48,H45,H42,H39,H36,H33,H30,H27,H24,H21,H18,H15,H12,H9,H6,H3)</f>
        <v>70000</v>
      </c>
      <c r="I99" s="63">
        <f t="shared" ref="I99:Q99" si="65">MAX(I94,I91,I88,I85,I82,I79,I76,I73,I70,I67,I64,I61,I58,I55,I52,I49,I46,I43,I40,I37,I34,I31,I28,I25,I22,I19,I16,I13,I10,I7,I5)</f>
        <v>1304400</v>
      </c>
      <c r="J99" s="63">
        <f t="shared" si="65"/>
        <v>15.600000000000364</v>
      </c>
      <c r="K99" s="63">
        <f t="shared" si="65"/>
        <v>13.899999999994179</v>
      </c>
      <c r="L99" s="63">
        <f t="shared" si="65"/>
        <v>13.799999999995634</v>
      </c>
      <c r="M99" s="63">
        <f t="shared" si="65"/>
        <v>0.29999999999995453</v>
      </c>
      <c r="N99" s="63">
        <f t="shared" si="65"/>
        <v>1</v>
      </c>
      <c r="O99" s="63">
        <f t="shared" si="65"/>
        <v>0.29999999999995453</v>
      </c>
      <c r="P99" s="63">
        <f t="shared" si="65"/>
        <v>0.20000000000004547</v>
      </c>
      <c r="Q99" s="63">
        <f t="shared" si="65"/>
        <v>0.19999999999998863</v>
      </c>
      <c r="R99" s="65">
        <f>MAX(R3:R95)</f>
        <v>1.1299999999999999</v>
      </c>
      <c r="S99" s="65">
        <f>MAX(S3:S95)</f>
        <v>0.46</v>
      </c>
      <c r="T99" s="39"/>
      <c r="U99" s="42" t="s">
        <v>35</v>
      </c>
      <c r="V99" s="168">
        <f>MAX(V94,V91,V88,V85,V82,V79,V76,V73,V70,V67,V64,V61,V58,V55,V52,V49,V46,V43,V40,V37,V34,V31,V28,V25,V22,V19,V16,V13,V10,V7,V4)</f>
        <v>30.795625000000001</v>
      </c>
      <c r="W99" s="168">
        <f>MAX(W94,W91,W88,W85,W82,W79,W76,W73,W70,W67,W64,W61,W58,W55,W52,W49,W46,W43,W40,W37,W34,W31,W28,W25,W22,W19,W16,W13,W10,W7,W4)</f>
        <v>32.15625</v>
      </c>
      <c r="X99" s="125">
        <f>MAX(X93,X90,X87,X84,X81,X78,X75,X72,X69,X66,X63,X60,X57,X54,X51,X48,X45,X42,X39,X36,X33,X30,X27,X24,X21,X18,X15,X12,X9,X6,X3)</f>
        <v>32.15625</v>
      </c>
      <c r="Y99" s="168">
        <f>MAX(Y94,Y91,Y88,Y85,Y82,Y79,Y76,Y73,Y70,Y67,Y64,Y61,Y58,Y55,Y52,Y49,Y46,Y43,Y40,Y37,Y34,Y31,Y28,Y25,Y22,Y19,Y16,Y13,Y10,Y7,Y4)</f>
        <v>23.375000000000004</v>
      </c>
      <c r="Z99" s="168">
        <f>MAX(Z94,Z91,Z88,Z85,Z82,Z79,Z76,Z73,Z70,Z67,Z64,Z61,Z58,Z55,Z52,Z49,Z46,Z43,Z40,Z37,Z34,Z31,Z28,Z25,Z22,Z19,Z16,Z13,Z10,Z7,Z4)</f>
        <v>10.175000000000001</v>
      </c>
      <c r="AA99" s="125">
        <f>MAX(AA93,AB90,AA87,AA84,AA81,AA78,AA75,AA72,AA69,AA66,AA63,AA60,AA57,AA54,AA51,AA48,AA45,AA42,AA39,AA36,AA33,AA30,AA27,AA24,AA21,AA18,AA15,AA12,AA9,AA6,AA3)</f>
        <v>23.375000000000004</v>
      </c>
      <c r="AB99" s="168">
        <f>MAX(AB94,AB91,AB88,AB85,AB82,AB79,AB76,AB73,AB70,AB67,AB64,AB61,AB58,AB55,AB52,AB49,AB46,AB43,AB40,AB37,AB34,AB31,AB28,AB25,AB22,AB19,AB16,AB13,AB10,AB7,AB4)</f>
        <v>1</v>
      </c>
      <c r="AC99" s="168">
        <f>MAX(AC93,AC90,AC87,AC84,AC81,AC78,AC75,AC72,AC69,AC66,AC63,AC60,AC57,AC54,AC51,AC48,AC45,AC42,AC39,AC36,AC33,AC30,AC27,AC24,AC21,AC18,AC15,AC12,AC9,AC6,AC3)</f>
        <v>13</v>
      </c>
      <c r="AD99" s="168">
        <f>MAX(AD93,AD90,AD87,AD84,AD81,AD78,AD75,AD72,AD69,AD66,AD63,AD60,AD57,AD54,AD51,AD48,AD45,AD42,AD39,AD36,AD33,AD30,AD27,AD24,AD21,AD18,AD15,AD12,AD9,AD6,AD3)</f>
        <v>11</v>
      </c>
      <c r="AE99" s="56">
        <f>MAX(AE93,AE90,AE87,AE84,AE81,AE78,AE75,AE72,AE69,AE66,AE63,AE60,AE57,AE54,AE51,AE48,AE45,AE42,AE39,AE36,AE33,AE30,AE27,AE24,AE21,AE18,AE15,AE12,AE9,AE6,AE3)</f>
        <v>13</v>
      </c>
      <c r="AF99" s="11"/>
      <c r="AG99" s="41" t="s">
        <v>28</v>
      </c>
      <c r="AH99" s="80">
        <f t="shared" si="62"/>
        <v>7.2993548387096778</v>
      </c>
      <c r="AI99" s="80">
        <f t="shared" si="62"/>
        <v>7.522580645161292</v>
      </c>
    </row>
    <row r="100" spans="1:35" s="12" customFormat="1" ht="15.75" x14ac:dyDescent="0.25">
      <c r="A100" s="67"/>
      <c r="B100" s="41" t="s">
        <v>50</v>
      </c>
      <c r="C100" s="63">
        <f>MIN(C94,C91,C88,C85,C82,C79,C76,C73,C70,C67,C64,C61,C58,C55,C52,C49,C46,C43,C40,C37,C34,C31,C28,C25,C22,C19,C16,C13,C10,C7,C5)</f>
        <v>0</v>
      </c>
      <c r="D100" s="63">
        <f>MIN(D94,D91,D88,D85,D82,D79,D76,D73,D70,D67,D64,D61,D58,D55,D52,D49,D46,D43,D40,D37,D34,D31,D28,D25,D22,D19,D16,D13,D10,D7,D5)</f>
        <v>0</v>
      </c>
      <c r="E100" s="63">
        <f>MIN(E93,E90,E87,E84,E81,E78,E75,E72,E69,E66,E63,E60,E57,E54,E51,E48,E45,E42,E39,E36,E33,E30,E27,E24,E21,E18,E15,E12,E9,E6,E3)</f>
        <v>796000</v>
      </c>
      <c r="F100" s="63">
        <f>MIN(F94,F91,F88,F85,F82,F79,F76,F73,F70,F67,F64,F61,F58,F55,F52,F49,F46,F43,F40,F37,F34,F31,F28,F25,F22,F19,F16,F13,F10,F7,F5)</f>
        <v>0</v>
      </c>
      <c r="G100" s="63">
        <f>MIN(G94,G91,G88,G85,G82,G79,G76,G73,G70,G67,G64,G61,G58,G55,G52,G49,G46,G43,G40,G37,G34,G31,G28,G25,G22,G19,G16,G13,G10,G7,G5)</f>
        <v>0</v>
      </c>
      <c r="H100" s="63">
        <f>MIN(H93,H90,H87,H84,H81,H78,H75,H72,H69,H66,H63,H60,H57,H54,H51,H48,H45,H42,H39,H36,H33,H30,H27,H24,H21,H18,H15,H12,H9,H6,H3)</f>
        <v>0</v>
      </c>
      <c r="I100" s="63">
        <f t="shared" ref="I100:Q100" si="66">MIN(I94,I91,I88,I85,I82,I79,I76,I73,I70,I67,I64,I61,I58,I55,I52,I49,I46,I43,I40,I37,I34,I31,I28,I25,I22,I19,I16,I13,I10,I7,I5)</f>
        <v>743900</v>
      </c>
      <c r="J100" s="63">
        <f t="shared" si="66"/>
        <v>0</v>
      </c>
      <c r="K100" s="63">
        <f t="shared" si="66"/>
        <v>0</v>
      </c>
      <c r="L100" s="63">
        <f t="shared" si="66"/>
        <v>0</v>
      </c>
      <c r="M100" s="63">
        <f t="shared" si="66"/>
        <v>0</v>
      </c>
      <c r="N100" s="63">
        <f t="shared" si="66"/>
        <v>0</v>
      </c>
      <c r="O100" s="63">
        <f t="shared" si="66"/>
        <v>0</v>
      </c>
      <c r="P100" s="63">
        <f t="shared" si="66"/>
        <v>0</v>
      </c>
      <c r="Q100" s="63">
        <f t="shared" si="66"/>
        <v>0</v>
      </c>
      <c r="R100" s="65">
        <f>MIN(R3:R95)</f>
        <v>0.87</v>
      </c>
      <c r="S100" s="66">
        <f>MIN(S3:S95)</f>
        <v>0</v>
      </c>
      <c r="T100" s="67"/>
      <c r="U100" s="41" t="s">
        <v>36</v>
      </c>
      <c r="V100" s="181">
        <f>MIN(V94,V91,V88,V85,V82,V79,V76,V73,V70,V67,V64,V61,V58,V55,V52,V49,V46,V43,V40,V37,V34,V31,V28,V25,V22,V19,V16,V13,V10,V7,V4)</f>
        <v>0</v>
      </c>
      <c r="W100" s="181">
        <f>MIN(W94,W91,W88,W85,W82,W79,W76,W73,W70,W67,W64,W61,W58,W55,W52,W49,W46,W43,W40,W37,W34,W31,W28,W25,W22,W19,W16,W13,W10,W7,W4)</f>
        <v>0</v>
      </c>
      <c r="X100" s="125">
        <f>MIN(X93,X90,X87,X84,X81,X78,X75,X72,X69,X66,X63,X60,X57,X54,X51,X48,X45,X42,X39,X36,X33,X30,X27,X24,X21,X18,X15,X12,X9,X6,X3)</f>
        <v>13.198125000000001</v>
      </c>
      <c r="Y100" s="181">
        <f>MIN(Y94,Y91,Y88,Y85,Y82,Y79,Y76,Y73,Y70,Y67,Y64,Y61,Y58,Y55,Y52,Y49,Y46,Y43,Y40,Y37,Y34,Y31,Y28,Y25,Y22,Y19,Y16,Y13,Y10,Y7,Y4)</f>
        <v>0</v>
      </c>
      <c r="Z100" s="181">
        <f>MIN(Z94,Z91,Z88,Z85,Z82,Z79,Z76,Z73,Z70,Z67,Z64,Z61,Z58,Z55,Z52,Z49,Z46,Z43,Z40,Z37,Z34,Z31,Z28,Z25,Z22,Z19,Z16,Z13,Z10,Z7,Z4)</f>
        <v>0</v>
      </c>
      <c r="AA100" s="125">
        <f>MIN(AA93,AA90,AA87,AA84,AA81,AA78,AA75,AA72,AA69,AA66,AA63,AA60,AA57,AA54,AA51,AA48,AA45,AA42,AA39,AA36,AA33,AA30,AA27,AA24,AA21,AA18,AA15,AA12,AA9,AA6,AA3)</f>
        <v>7.4250000000000007</v>
      </c>
      <c r="AB100" s="181">
        <f>MIN(AB94,AB91,AB88,AB85,AB82,AB79,AB76,AB73,AB70,AB67,AB64,AB61,AB58,AB55,AB52,AB49,AB46,AB43,AB40,AB37,AB34,AB31,AB28,AB25,AB22,AB19,AB16,AB13,AB10,AB7,AB4)</f>
        <v>0</v>
      </c>
      <c r="AC100" s="184">
        <f>MIN(AC93,AC90,AC87,AC84,AC81,AC78,AC75,AC72,AC69,AC66,AC63,AC60,AC57,AC54,AC51,AC48,AC45,AC42,AC39,AC36,AC33,AC30,AC27,AC24,AC21,AC18,AC15,AC12,AC9,AC6,AC3)</f>
        <v>0</v>
      </c>
      <c r="AD100" s="184">
        <f>MIN(AD93,AD90,AD87,AD84,AD81,AD78,AD75,AD72,AD69,AD66,AD63,AD60,AD57,AD54,AD51,AD48,AD45,AD42,AD39,AD36,AD33,AD30,AD27,AD24,AD21,AD18,AD15,AD12,AD9,AD6,AD3)</f>
        <v>0</v>
      </c>
      <c r="AE100" s="68">
        <f>MIN(AE93,AE90,AE87,AE84,AE81,AE78,AE75,AE72,AE69,AE66,AE63,AE60,AE57,AE54,AE51,AE48,AE45,AE42,AE39,AE36,AE33,AE30,AE27,AE24,AE21,AE18,AE15,AE12,AE9,AE6,AE3)</f>
        <v>7</v>
      </c>
      <c r="AF100" s="67"/>
      <c r="AG100" s="67"/>
      <c r="AH100" s="67"/>
      <c r="AI100" s="67"/>
    </row>
    <row r="101" spans="1:35" s="12" customFormat="1" ht="15.75" x14ac:dyDescent="0.25">
      <c r="A101" s="67"/>
      <c r="B101" s="193"/>
      <c r="C101" s="69"/>
      <c r="D101" s="69"/>
      <c r="E101" s="69"/>
      <c r="F101" s="69"/>
      <c r="G101" s="69"/>
      <c r="H101" s="69"/>
      <c r="I101" s="69"/>
      <c r="J101" s="70"/>
      <c r="K101" s="70"/>
      <c r="L101" s="70"/>
      <c r="M101" s="70"/>
      <c r="N101" s="70"/>
      <c r="O101" s="71"/>
      <c r="P101" s="71"/>
      <c r="Q101" s="70"/>
      <c r="R101" s="72"/>
      <c r="S101" s="72"/>
      <c r="T101" s="39"/>
      <c r="U101" s="42" t="s">
        <v>17</v>
      </c>
      <c r="V101" s="168">
        <f>AVERAGE(V95,V92,V89,V86,V83,V80,V77,V74,V71,V68,V65,V62,V59,V56,V53,V50,V47,V44,V41,V38,V35,V32,V29,V26,V23,V20,V17,V14,V11,V8,V5)</f>
        <v>1.8214967328292158</v>
      </c>
      <c r="W101" s="168">
        <f>AVERAGE(W95,W92,W89,W86,W83,W80,W77,W74,W71,W68,W65,W62,W59,W56,W53,W50,W47,W44,W41,W38,W35,W32,W29,W26,W23,W20,W17,W14,W11,W8,W5)</f>
        <v>0.71895917449709801</v>
      </c>
      <c r="X101" s="128"/>
      <c r="Y101" s="168">
        <f>AVERAGE(Y95,Y92,Y89,Y86,Y83,Y80,Y77,Y74,Y71,Y68,Y65,Y62,Y59,Y56,Y53,Y50,Y47,Y44,Y41,Y38,Y35,Y32,Y29,Y26,Y23,Y20,Y17,Y14,Y11,Y8,Y5)</f>
        <v>1.6446410297992982</v>
      </c>
      <c r="Z101" s="168">
        <f>AVERAGE(Z95,Z92,Z89,Z86,Z83,Z80,Z77,Z74,Z71,Z68,Z65,Z62,Z59,Z56,Z53,Z50,Z47,Z44,Z41,Z38,Z35,Z32,Z29,Z26,Z23,Z20,Z17,Z14,Z11,Z8,Z5)</f>
        <v>0.24360875150094591</v>
      </c>
      <c r="AA101" s="128"/>
      <c r="AB101" s="168">
        <f>AVERAGE(AB95,AB92,AB89,AB86,AB83,AB80,AB77,AB74,AB71,AB68,AB65,AB62,AB59,AB56,AB53,AB50,AB47,AB44,AB41,AB38,AB35,AB32,AB29,AB26,AB23,AB20,AB17,AB14,AB11,AB8,AB5)</f>
        <v>5.3641026211548509E-2</v>
      </c>
      <c r="AC101" s="166">
        <f>AVERAGE(AC95,AC92,AC89,AC86,AC83,AC80,AC77,AC74,AC71,AC68,AC65,AC62,AC59,AC56,AC53,AC50,AC47,AC44,AC41,AC38,AC35,AC32,AC29,AC26,AC23,AC20,AC17,AC14,AC11,AC8,AC5)</f>
        <v>0.99310421050091469</v>
      </c>
      <c r="AD101" s="168">
        <f>AVERAGE(AD95,AD92,AD89,AD86,AD83,AD80,AD77,AD74,AD71,AD68,AD65,AD62,AD59,AD56,AD53,AD50,AD47,AD44,AD41,AD38,AD35,AD32,AD29,AD26,AD23,AD20,AD17,AD14,AD11,AD8,AD5)</f>
        <v>0.30947604705082021</v>
      </c>
      <c r="AE101" s="11"/>
      <c r="AF101" s="11"/>
      <c r="AG101" s="41" t="s">
        <v>32</v>
      </c>
      <c r="AH101" s="80">
        <f t="shared" ref="AH101:AI103" si="67">MAX(AH93,AH90,AH87,AH84,AH81,AH78,AH75,AH72,AH69,AH66,AH63,AH60,AH57,AH54,AH51,AH48,AH45,AH42,AH39,AH36,AH33,AH30,AH27,AH24,AH21,AH18,AH15,AH12,AH9,AH6,AH3)</f>
        <v>6.72</v>
      </c>
      <c r="AI101" s="81">
        <f t="shared" si="67"/>
        <v>7.6999999999999999E-2</v>
      </c>
    </row>
    <row r="102" spans="1:35" s="12" customFormat="1" ht="15.75" x14ac:dyDescent="0.25">
      <c r="A102" s="67"/>
      <c r="B102" s="297"/>
      <c r="C102" s="297"/>
      <c r="D102" s="297"/>
      <c r="E102" s="297"/>
      <c r="F102" s="69"/>
      <c r="G102" s="69"/>
      <c r="H102" s="69"/>
      <c r="I102" s="69"/>
      <c r="J102" s="70"/>
      <c r="K102" s="70"/>
      <c r="L102" s="70"/>
      <c r="M102" s="70"/>
      <c r="N102" s="70"/>
      <c r="O102" s="70"/>
      <c r="P102" s="70"/>
      <c r="Q102" s="70"/>
      <c r="R102" s="72"/>
      <c r="S102" s="73"/>
      <c r="T102" s="39"/>
      <c r="U102" s="42" t="s">
        <v>37</v>
      </c>
      <c r="V102" s="182">
        <f>MAX(V95,V92,V89,V86,V83,V80,V77,V74,V71,V68,V65,V62,V59,V56,V53,V50,V47,V44,V41,V38,V35,V32,V29,V26,V23,V20,V17,V14,V11,V8,V5)</f>
        <v>3.9407908038563813</v>
      </c>
      <c r="W102" s="182">
        <f>MAX(W95,W92,W89,W86,W83,W80,W77,W74,W71,W68,W65,W62,W59,W56,W53,W50,W47,W44,W41,W38,W35,W32,W29,W26,W23,W20,W17,W14,W11,W8,W5)</f>
        <v>3.9955082566071498</v>
      </c>
      <c r="X102" s="128"/>
      <c r="Y102" s="182">
        <f>MAX(Y95,Y92,Y89,Y86,Y83,Y80,Y77,Y74,Y71,Y68,Y65,Y62,Y59,Y56,Y53,Y50,Y47,Y44,Y41,Y38,Y35,Y32,Y29,Y26,Y23,Y20,Y17,Y14,Y11,Y8,Y5)</f>
        <v>2.2727988287706817</v>
      </c>
      <c r="Z102" s="182">
        <f>MAX(Z95,Z92,Z89,Z86,Z83,Z80,Z77,Z74,Z71,Z68,Z65,Z62,Z59,Z56,Z53,Z50,Z47,Z44,Z41,Z38,Z35,Z32,Z29,Z26,Z23,Z20,Z17,Z14,Z11,Z8,Z5)</f>
        <v>1.1708483501106985</v>
      </c>
      <c r="AA102" s="128"/>
      <c r="AB102" s="182">
        <f>MAX(AB95,AB92,AB89,AB86,AB83,AB80,AB77,AB74,AB71,AB68,AB65,AB62,AB59,AB56,AB53,AB50,AB47,AB44,AB41,AB38,AB35,AB32,AB29,AB26,AB23,AB20,AB17,AB14,AB11,AB8,AB5)</f>
        <v>0.13185932192662292</v>
      </c>
      <c r="AC102" s="168">
        <f>MAX(AC95,AC92,AC89,AC86,AC83,AC80,AC77,AC74,AC71,AC68,AC65,AC62,AC59,AC56,AC53,AC50,AC47,AC44,AC41,AC38,AC35,AC32,AC29,AC26,AC23,AC20,AC17,AC14,AC11,AC8,AC5)</f>
        <v>1.6634091570674097</v>
      </c>
      <c r="AD102" s="168">
        <f>MAX(AD95,AD92,AD89,AD86,AD83,AD80,AD77,AD74,AD71,AD68,AD65,AD62,AD59,AD56,AD53,AD50,AD47,AD44,AD41,AD38,AD35,AD32,AD29,AD26,AD23,AD20,AD17,AD14,AD11,AD8,AD5)</f>
        <v>1.3942334504489431</v>
      </c>
      <c r="AE102" s="11"/>
      <c r="AF102" s="11"/>
      <c r="AG102" s="41" t="s">
        <v>33</v>
      </c>
      <c r="AH102" s="82">
        <f t="shared" si="67"/>
        <v>11.8</v>
      </c>
      <c r="AI102" s="82">
        <f t="shared" si="67"/>
        <v>12.2</v>
      </c>
    </row>
    <row r="103" spans="1:35" s="12" customFormat="1" ht="15.75" x14ac:dyDescent="0.25">
      <c r="A103" s="67"/>
      <c r="B103" s="297"/>
      <c r="C103" s="297"/>
      <c r="D103" s="297"/>
      <c r="E103" s="297"/>
      <c r="F103" s="297"/>
      <c r="G103" s="193"/>
      <c r="H103" s="193"/>
      <c r="I103" s="69"/>
      <c r="J103" s="69"/>
      <c r="K103" s="70"/>
      <c r="L103" s="70"/>
      <c r="M103" s="70"/>
      <c r="N103" s="70"/>
      <c r="O103" s="70"/>
      <c r="P103" s="70"/>
      <c r="Q103" s="70"/>
      <c r="R103" s="74"/>
      <c r="S103" s="73"/>
      <c r="T103" s="39"/>
      <c r="U103" s="42" t="s">
        <v>38</v>
      </c>
      <c r="V103" s="168">
        <f>MIN(V95,V92,V89,V86,V83,V80,V77,V74,V71,V68,V65,V62,V59,V56,V53,V50,V47,V44,V41,V38,V35,V32,V29,V26,V23,V20,V17,V14,V11,V8,V5)</f>
        <v>0</v>
      </c>
      <c r="W103" s="168">
        <f>MIN(W95,W92,W89,W86,W83,W80,W77,W74,W71,W68,W65,W62,W59,W56,W53,W50,W47,W44,W41,W38,W35,W32,W29,W26,W23,W20,W17,W14,W11,W8,W5)</f>
        <v>0</v>
      </c>
      <c r="X103" s="128"/>
      <c r="Y103" s="168">
        <f>MIN(Y95,Y92,Y89,Y86,Y83,Y80,Y77,Y74,Y71,Y68,Y65,Y62,Y59,Y56,Y53,Y50,Y47,Y44,Y41,Y38,Y35,Y32,Y29,Y26,Y23,Y20,Y17,Y14,Y11,Y8,Y5)</f>
        <v>0</v>
      </c>
      <c r="Z103" s="168">
        <f>MIN(Z95,Z92,Z89,Z86,Z83,Z80,Z77,Z74,Z71,Z68,Z65,Z62,Z59,Z56,Z53,Z50,Z47,Z44,Z41,Z38,Z35,Z32,Z29,Z26,Z23,Z20,Z17,Z14,Z11,Z8,Z5)</f>
        <v>0</v>
      </c>
      <c r="AA103" s="128"/>
      <c r="AB103" s="168">
        <f>MIN(AB95,AB92,AB89,AB86,AB83,AB80,AB77,AB74,AB71,AB68,AB65,AB62,AB59,AB56,AB53,AB50,AB47,AB44,AB41,AB38,AB35,AB32,AB29,AB26,AB23,AB20,AB17,AB14,AB11,AB8,AB5)</f>
        <v>0</v>
      </c>
      <c r="AC103" s="168">
        <f>MIN(AC95,AC92,AC89,AC86,AC83,AC80,AC77,AC74,AC71,AC68,AC65,AC62,AC59,AC56,AC53,AC50,AC47,AC44,AC41,AC38,AC35,AC32,AC29,AC26,AC23,AC20,AC17,AC14,AC11,AC8,AC5)</f>
        <v>0</v>
      </c>
      <c r="AD103" s="168">
        <f>MIN(AD95,AD92,AD89,AD86,AD83,AD80,AD77,AD74,AD71,AD68,AD65,AD62,AD59,AD56,AD53,AD50,AD47,AD44,AD41,AD38,AD35,AD32,AD29,AD26,AD23,AD20,AD17,AD14,AD11,AD8,AD5)</f>
        <v>0</v>
      </c>
      <c r="AE103" s="11"/>
      <c r="AF103" s="11"/>
      <c r="AG103" s="41" t="s">
        <v>34</v>
      </c>
      <c r="AH103" s="80">
        <f t="shared" si="67"/>
        <v>7.7</v>
      </c>
      <c r="AI103" s="80">
        <f t="shared" si="67"/>
        <v>7.99</v>
      </c>
    </row>
    <row r="104" spans="1:35" s="12" customFormat="1" ht="15.75" x14ac:dyDescent="0.25">
      <c r="A104" s="94"/>
      <c r="B104" s="299"/>
      <c r="C104" s="299"/>
      <c r="D104" s="75"/>
      <c r="E104" s="75"/>
      <c r="F104" s="75"/>
      <c r="G104" s="75"/>
      <c r="H104" s="75"/>
      <c r="I104" s="75"/>
      <c r="J104" s="75"/>
      <c r="K104" s="70"/>
      <c r="L104" s="70"/>
      <c r="M104" s="70"/>
      <c r="N104" s="70"/>
      <c r="O104" s="70"/>
      <c r="P104" s="70"/>
      <c r="Q104" s="70"/>
      <c r="R104" s="74"/>
      <c r="S104" s="73"/>
      <c r="T104" s="39"/>
      <c r="U104" s="291" t="s">
        <v>72</v>
      </c>
      <c r="V104" s="291"/>
      <c r="W104" s="291"/>
      <c r="X104" s="291"/>
      <c r="Y104" s="291"/>
      <c r="Z104" s="291"/>
      <c r="AA104" s="291"/>
      <c r="AB104" s="171"/>
      <c r="AC104" s="171"/>
      <c r="AD104" s="171"/>
      <c r="AE104" s="11"/>
      <c r="AF104" s="11"/>
      <c r="AG104" s="83"/>
      <c r="AH104" s="78"/>
      <c r="AI104" s="84"/>
    </row>
    <row r="105" spans="1:35" s="12" customFormat="1" ht="15.75" x14ac:dyDescent="0.25">
      <c r="A105" s="94"/>
      <c r="B105" s="292"/>
      <c r="C105" s="292"/>
      <c r="D105" s="75"/>
      <c r="E105" s="75"/>
      <c r="F105" s="75"/>
      <c r="G105" s="75"/>
      <c r="H105" s="75"/>
      <c r="I105" s="75"/>
      <c r="J105" s="75"/>
      <c r="K105" s="70"/>
      <c r="L105" s="70"/>
      <c r="M105" s="70"/>
      <c r="N105" s="70"/>
      <c r="O105" s="70"/>
      <c r="P105" s="70"/>
      <c r="Q105" s="70"/>
      <c r="R105" s="70"/>
      <c r="S105" s="73"/>
      <c r="T105" s="39"/>
      <c r="U105" s="70"/>
      <c r="V105" s="171"/>
      <c r="W105" s="171"/>
      <c r="X105" s="128"/>
      <c r="Y105" s="171"/>
      <c r="Z105" s="171"/>
      <c r="AA105" s="128"/>
      <c r="AB105" s="171"/>
      <c r="AC105" s="171"/>
      <c r="AD105" s="171"/>
      <c r="AE105" s="11"/>
      <c r="AF105" s="11"/>
      <c r="AG105" s="41" t="s">
        <v>39</v>
      </c>
      <c r="AH105" s="80">
        <f t="shared" ref="AH105:AI107" si="68">MIN(AH93,AH90,AH87,AH84,AH81,AH78,AH75,AH72,AH69,AH66,AH63,AH60,AH57,AH54,AH51,AH48,AH45,AH42,AH39,AH36,AH33,AH30,AH27,AH24,AH21,AH18,AH15,AH12,AH9,AH6,AH3)</f>
        <v>0.98</v>
      </c>
      <c r="AI105" s="81">
        <f t="shared" si="68"/>
        <v>2.8000000000000001E-2</v>
      </c>
    </row>
    <row r="106" spans="1:35" s="12" customFormat="1" ht="15.75" x14ac:dyDescent="0.25">
      <c r="A106" s="67"/>
      <c r="B106" s="293"/>
      <c r="C106" s="293"/>
      <c r="D106" s="142"/>
      <c r="E106" s="142"/>
      <c r="F106" s="75"/>
      <c r="G106" s="75"/>
      <c r="H106" s="75"/>
      <c r="I106" s="142"/>
      <c r="J106" s="142"/>
      <c r="K106" s="70"/>
      <c r="L106" s="70"/>
      <c r="M106" s="70"/>
      <c r="N106" s="70"/>
      <c r="O106" s="70"/>
      <c r="P106" s="70"/>
      <c r="Q106" s="70"/>
      <c r="R106" s="70"/>
      <c r="S106" s="73"/>
      <c r="T106" s="39"/>
      <c r="U106" s="95"/>
      <c r="V106" s="172"/>
      <c r="W106" s="172"/>
      <c r="X106" s="129"/>
      <c r="Y106" s="172"/>
      <c r="Z106" s="172"/>
      <c r="AA106" s="129"/>
      <c r="AB106" s="172"/>
      <c r="AC106" s="172"/>
      <c r="AD106" s="172"/>
      <c r="AE106" s="85"/>
      <c r="AF106" s="11"/>
      <c r="AG106" s="41" t="s">
        <v>40</v>
      </c>
      <c r="AH106" s="82">
        <f t="shared" si="68"/>
        <v>8</v>
      </c>
      <c r="AI106" s="82">
        <f t="shared" si="68"/>
        <v>7.1</v>
      </c>
    </row>
    <row r="107" spans="1:35" s="12" customFormat="1" ht="15.75" x14ac:dyDescent="0.25">
      <c r="A107" s="67"/>
      <c r="B107" s="294"/>
      <c r="C107" s="294"/>
      <c r="D107" s="294"/>
      <c r="E107" s="194"/>
      <c r="F107" s="96"/>
      <c r="G107" s="96"/>
      <c r="H107" s="96"/>
      <c r="I107" s="97"/>
      <c r="J107" s="97"/>
      <c r="K107" s="98"/>
      <c r="L107" s="98"/>
      <c r="M107" s="99"/>
      <c r="N107" s="99"/>
      <c r="O107" s="99"/>
      <c r="P107" s="99"/>
      <c r="Q107" s="100"/>
      <c r="R107" s="101"/>
      <c r="S107" s="102"/>
      <c r="T107" s="39"/>
      <c r="U107" s="95"/>
      <c r="V107" s="172"/>
      <c r="W107" s="172"/>
      <c r="X107" s="129"/>
      <c r="Y107" s="172"/>
      <c r="Z107" s="172"/>
      <c r="AA107" s="129"/>
      <c r="AB107" s="172"/>
      <c r="AC107" s="172"/>
      <c r="AD107" s="172"/>
      <c r="AE107" s="85"/>
      <c r="AF107" s="11"/>
      <c r="AG107" s="41" t="s">
        <v>41</v>
      </c>
      <c r="AH107" s="80">
        <f t="shared" si="68"/>
        <v>7.32</v>
      </c>
      <c r="AI107" s="80">
        <f t="shared" si="68"/>
        <v>7.55</v>
      </c>
    </row>
    <row r="108" spans="1:35" s="12" customFormat="1" ht="15.75" x14ac:dyDescent="0.25">
      <c r="B108" s="295"/>
      <c r="C108" s="295"/>
      <c r="D108" s="295"/>
      <c r="E108" s="295"/>
      <c r="F108" s="295"/>
      <c r="G108" s="295"/>
      <c r="H108" s="195"/>
      <c r="I108" s="296"/>
      <c r="J108" s="296"/>
      <c r="K108" s="16"/>
      <c r="L108" s="16"/>
      <c r="M108" s="14"/>
      <c r="N108" s="14"/>
      <c r="O108" s="14"/>
      <c r="P108" s="14"/>
      <c r="S108" s="13"/>
      <c r="V108" s="173"/>
      <c r="W108" s="173"/>
      <c r="X108" s="118"/>
      <c r="Y108" s="173"/>
      <c r="Z108" s="173"/>
      <c r="AA108" s="118"/>
      <c r="AB108" s="173"/>
      <c r="AC108" s="173"/>
      <c r="AD108" s="173"/>
      <c r="AE108" s="31"/>
    </row>
    <row r="109" spans="1:35" s="12" customFormat="1" ht="15.75" x14ac:dyDescent="0.25">
      <c r="B109" s="15"/>
      <c r="C109" s="298"/>
      <c r="D109" s="298"/>
      <c r="E109" s="298"/>
      <c r="F109" s="298"/>
      <c r="G109" s="298"/>
      <c r="H109" s="298"/>
      <c r="I109" s="298"/>
      <c r="J109" s="298"/>
      <c r="K109" s="298"/>
      <c r="L109" s="298"/>
      <c r="M109" s="14"/>
      <c r="N109" s="14"/>
      <c r="O109" s="14"/>
      <c r="P109" s="14"/>
      <c r="S109" s="13"/>
      <c r="V109" s="173"/>
      <c r="W109" s="173"/>
      <c r="X109" s="118"/>
      <c r="Y109" s="173"/>
      <c r="Z109" s="173"/>
      <c r="AA109" s="118"/>
      <c r="AB109" s="173"/>
      <c r="AC109" s="173"/>
      <c r="AD109" s="173"/>
      <c r="AE109" s="31"/>
    </row>
    <row r="110" spans="1:35" s="12" customFormat="1" ht="15.75" x14ac:dyDescent="0.25">
      <c r="S110" s="13"/>
      <c r="V110" s="173"/>
      <c r="W110" s="173"/>
      <c r="X110" s="118"/>
      <c r="Y110" s="173"/>
      <c r="Z110" s="173"/>
      <c r="AA110" s="118"/>
      <c r="AB110" s="173"/>
      <c r="AC110" s="173"/>
      <c r="AD110" s="173"/>
      <c r="AE110" s="31"/>
    </row>
    <row r="111" spans="1:35" s="12" customFormat="1" ht="15.75" x14ac:dyDescent="0.25">
      <c r="S111" s="13"/>
      <c r="V111" s="173"/>
      <c r="W111" s="173"/>
      <c r="X111" s="118"/>
      <c r="Y111" s="173"/>
      <c r="Z111" s="173"/>
      <c r="AA111" s="118"/>
      <c r="AB111" s="173"/>
      <c r="AC111" s="173"/>
      <c r="AD111" s="173"/>
      <c r="AE111" s="31"/>
    </row>
    <row r="112" spans="1:35" s="12" customFormat="1" ht="15.75" x14ac:dyDescent="0.25">
      <c r="S112" s="13"/>
      <c r="V112" s="173"/>
      <c r="W112" s="173"/>
      <c r="X112" s="118"/>
      <c r="Y112" s="173"/>
      <c r="Z112" s="173"/>
      <c r="AA112" s="118"/>
      <c r="AB112" s="173"/>
      <c r="AC112" s="173"/>
      <c r="AD112" s="173"/>
      <c r="AE112" s="31"/>
    </row>
    <row r="113" spans="19:31" s="12" customFormat="1" ht="15.75" x14ac:dyDescent="0.25">
      <c r="S113" s="13"/>
      <c r="V113" s="173"/>
      <c r="W113" s="173"/>
      <c r="X113" s="118"/>
      <c r="Y113" s="173"/>
      <c r="Z113" s="173"/>
      <c r="AA113" s="118"/>
      <c r="AB113" s="173"/>
      <c r="AC113" s="173"/>
      <c r="AD113" s="173"/>
      <c r="AE113" s="31"/>
    </row>
    <row r="114" spans="19:31" s="12" customFormat="1" ht="15.75" x14ac:dyDescent="0.25">
      <c r="S114" s="13"/>
      <c r="V114" s="173"/>
      <c r="W114" s="173"/>
      <c r="X114" s="118"/>
      <c r="Y114" s="173"/>
      <c r="Z114" s="173"/>
      <c r="AA114" s="118"/>
      <c r="AB114" s="173"/>
      <c r="AC114" s="173"/>
      <c r="AD114" s="173"/>
      <c r="AE114" s="31"/>
    </row>
    <row r="115" spans="19:31" s="12" customFormat="1" ht="15.75" x14ac:dyDescent="0.25">
      <c r="S115" s="13"/>
      <c r="V115" s="173"/>
      <c r="W115" s="173"/>
      <c r="X115" s="118"/>
      <c r="Y115" s="173"/>
      <c r="Z115" s="173"/>
      <c r="AA115" s="118"/>
      <c r="AB115" s="173"/>
      <c r="AC115" s="173"/>
      <c r="AD115" s="173"/>
      <c r="AE115" s="31"/>
    </row>
    <row r="116" spans="19:31" s="12" customFormat="1" ht="15.75" x14ac:dyDescent="0.25">
      <c r="S116" s="13"/>
      <c r="V116" s="173"/>
      <c r="W116" s="173"/>
      <c r="X116" s="118"/>
      <c r="Y116" s="173"/>
      <c r="Z116" s="173"/>
      <c r="AA116" s="118"/>
      <c r="AB116" s="173"/>
      <c r="AC116" s="173"/>
      <c r="AD116" s="173"/>
      <c r="AE116" s="31"/>
    </row>
    <row r="117" spans="19:31" s="12" customFormat="1" ht="15.75" x14ac:dyDescent="0.25">
      <c r="S117" s="13"/>
      <c r="V117" s="173"/>
      <c r="W117" s="173"/>
      <c r="X117" s="118"/>
      <c r="Y117" s="173"/>
      <c r="Z117" s="173"/>
      <c r="AA117" s="118"/>
      <c r="AB117" s="173"/>
      <c r="AC117" s="173"/>
      <c r="AD117" s="173"/>
      <c r="AE117" s="31"/>
    </row>
    <row r="118" spans="19:31" s="12" customFormat="1" ht="15.75" x14ac:dyDescent="0.25">
      <c r="S118" s="13"/>
      <c r="V118" s="173"/>
      <c r="W118" s="173"/>
      <c r="X118" s="118"/>
      <c r="Y118" s="173"/>
      <c r="Z118" s="173"/>
      <c r="AA118" s="118"/>
      <c r="AB118" s="173"/>
      <c r="AC118" s="173"/>
      <c r="AD118" s="173"/>
      <c r="AE118" s="31"/>
    </row>
    <row r="119" spans="19:31" s="12" customFormat="1" ht="15.75" x14ac:dyDescent="0.25">
      <c r="S119" s="13"/>
      <c r="V119" s="173"/>
      <c r="W119" s="173"/>
      <c r="X119" s="118"/>
      <c r="Y119" s="173"/>
      <c r="Z119" s="173"/>
      <c r="AA119" s="118"/>
      <c r="AB119" s="173"/>
      <c r="AC119" s="173"/>
      <c r="AD119" s="173"/>
      <c r="AE119" s="31"/>
    </row>
    <row r="120" spans="19:31" s="12" customFormat="1" ht="15.75" x14ac:dyDescent="0.25">
      <c r="S120" s="13"/>
      <c r="V120" s="173"/>
      <c r="W120" s="173"/>
      <c r="X120" s="118"/>
      <c r="Y120" s="173"/>
      <c r="Z120" s="173"/>
      <c r="AA120" s="118"/>
      <c r="AB120" s="173"/>
      <c r="AC120" s="173"/>
      <c r="AD120" s="173"/>
      <c r="AE120" s="31"/>
    </row>
    <row r="121" spans="19:31" s="12" customFormat="1" ht="15.75" x14ac:dyDescent="0.25">
      <c r="S121" s="13"/>
      <c r="V121" s="173"/>
      <c r="W121" s="173"/>
      <c r="X121" s="118"/>
      <c r="Y121" s="173"/>
      <c r="Z121" s="173"/>
      <c r="AA121" s="118"/>
      <c r="AB121" s="173"/>
      <c r="AC121" s="173"/>
      <c r="AD121" s="173"/>
      <c r="AE121" s="31"/>
    </row>
    <row r="122" spans="19:31" s="12" customFormat="1" ht="15.75" x14ac:dyDescent="0.25">
      <c r="S122" s="13"/>
      <c r="V122" s="173"/>
      <c r="W122" s="173"/>
      <c r="X122" s="118"/>
      <c r="Y122" s="173"/>
      <c r="Z122" s="173"/>
      <c r="AA122" s="118"/>
      <c r="AB122" s="173"/>
      <c r="AC122" s="173"/>
      <c r="AD122" s="173"/>
      <c r="AE122" s="31"/>
    </row>
    <row r="123" spans="19:31" s="12" customFormat="1" ht="15.75" x14ac:dyDescent="0.25">
      <c r="S123" s="13"/>
      <c r="V123" s="173"/>
      <c r="W123" s="173"/>
      <c r="X123" s="118"/>
      <c r="Y123" s="173"/>
      <c r="Z123" s="173"/>
      <c r="AA123" s="118"/>
      <c r="AB123" s="173"/>
      <c r="AC123" s="173"/>
      <c r="AD123" s="173"/>
      <c r="AE123" s="31"/>
    </row>
  </sheetData>
  <sheetProtection algorithmName="SHA-512" hashValue="MHabQsv795Mf47ahLAShproRd+PxaAMM41C6zpA5efYNw25dySLVCMDADR2cak2cxC0vbb4NLL/Xjtd3Wsrypw==" saltValue="/UFF/lElLKx8ZmX2lmyJ3A==" spinCount="100000" sheet="1" selectLockedCells="1" selectUnlockedCells="1"/>
  <mergeCells count="741">
    <mergeCell ref="B107:D107"/>
    <mergeCell ref="B108:G108"/>
    <mergeCell ref="I108:J108"/>
    <mergeCell ref="C109:L109"/>
    <mergeCell ref="B102:E102"/>
    <mergeCell ref="B103:F103"/>
    <mergeCell ref="B104:C104"/>
    <mergeCell ref="U104:AA104"/>
    <mergeCell ref="B105:C105"/>
    <mergeCell ref="B106:C106"/>
    <mergeCell ref="AE93:AE95"/>
    <mergeCell ref="B94:B95"/>
    <mergeCell ref="C94:C95"/>
    <mergeCell ref="D94:D95"/>
    <mergeCell ref="F94:F95"/>
    <mergeCell ref="G94:G95"/>
    <mergeCell ref="N91:N92"/>
    <mergeCell ref="O91:O92"/>
    <mergeCell ref="P91:P92"/>
    <mergeCell ref="Q91:Q92"/>
    <mergeCell ref="AE90:AE92"/>
    <mergeCell ref="L94:L95"/>
    <mergeCell ref="M94:M95"/>
    <mergeCell ref="N94:N95"/>
    <mergeCell ref="O94:O95"/>
    <mergeCell ref="P94:P95"/>
    <mergeCell ref="Q94:Q95"/>
    <mergeCell ref="R93:R95"/>
    <mergeCell ref="S93:S95"/>
    <mergeCell ref="X93:X95"/>
    <mergeCell ref="AC90:AC91"/>
    <mergeCell ref="AC93:AC94"/>
    <mergeCell ref="AD93:AD94"/>
    <mergeCell ref="AD90:AD91"/>
    <mergeCell ref="A93:A95"/>
    <mergeCell ref="E93:E95"/>
    <mergeCell ref="H93:H95"/>
    <mergeCell ref="I94:I95"/>
    <mergeCell ref="J94:J95"/>
    <mergeCell ref="K94:K95"/>
    <mergeCell ref="S90:S92"/>
    <mergeCell ref="X90:X92"/>
    <mergeCell ref="AA90:AA92"/>
    <mergeCell ref="B91:B92"/>
    <mergeCell ref="C91:C92"/>
    <mergeCell ref="D91:D92"/>
    <mergeCell ref="F91:F92"/>
    <mergeCell ref="G91:G92"/>
    <mergeCell ref="I91:I92"/>
    <mergeCell ref="AA93:AA95"/>
    <mergeCell ref="A90:A92"/>
    <mergeCell ref="E90:E92"/>
    <mergeCell ref="H90:H92"/>
    <mergeCell ref="R90:R92"/>
    <mergeCell ref="J91:J92"/>
    <mergeCell ref="K91:K92"/>
    <mergeCell ref="L91:L92"/>
    <mergeCell ref="M91:M92"/>
    <mergeCell ref="A87:A89"/>
    <mergeCell ref="AA87:AA89"/>
    <mergeCell ref="AE87:AE89"/>
    <mergeCell ref="B88:B89"/>
    <mergeCell ref="C88:C89"/>
    <mergeCell ref="D88:D89"/>
    <mergeCell ref="F88:F89"/>
    <mergeCell ref="G88:G89"/>
    <mergeCell ref="I88:I89"/>
    <mergeCell ref="J88:J89"/>
    <mergeCell ref="K88:K89"/>
    <mergeCell ref="E87:E89"/>
    <mergeCell ref="H87:H89"/>
    <mergeCell ref="R87:R89"/>
    <mergeCell ref="S87:S89"/>
    <mergeCell ref="X87:X89"/>
    <mergeCell ref="L88:L89"/>
    <mergeCell ref="M88:M89"/>
    <mergeCell ref="N88:N89"/>
    <mergeCell ref="O88:O89"/>
    <mergeCell ref="P88:P89"/>
    <mergeCell ref="Q88:Q89"/>
    <mergeCell ref="AC87:AC88"/>
    <mergeCell ref="AD87:AD88"/>
    <mergeCell ref="AE84:AE86"/>
    <mergeCell ref="B85:B86"/>
    <mergeCell ref="C85:C86"/>
    <mergeCell ref="D85:D86"/>
    <mergeCell ref="F85:F86"/>
    <mergeCell ref="G85:G86"/>
    <mergeCell ref="N82:N83"/>
    <mergeCell ref="O82:O83"/>
    <mergeCell ref="P82:P83"/>
    <mergeCell ref="Q82:Q83"/>
    <mergeCell ref="AE81:AE83"/>
    <mergeCell ref="L85:L86"/>
    <mergeCell ref="M85:M86"/>
    <mergeCell ref="N85:N86"/>
    <mergeCell ref="O85:O86"/>
    <mergeCell ref="P85:P86"/>
    <mergeCell ref="Q85:Q86"/>
    <mergeCell ref="R84:R86"/>
    <mergeCell ref="S84:S86"/>
    <mergeCell ref="X84:X86"/>
    <mergeCell ref="AC84:AC85"/>
    <mergeCell ref="AC81:AC82"/>
    <mergeCell ref="AD84:AD85"/>
    <mergeCell ref="AD81:AD82"/>
    <mergeCell ref="A84:A86"/>
    <mergeCell ref="E84:E86"/>
    <mergeCell ref="H84:H86"/>
    <mergeCell ref="I85:I86"/>
    <mergeCell ref="J85:J86"/>
    <mergeCell ref="K85:K86"/>
    <mergeCell ref="S81:S83"/>
    <mergeCell ref="X81:X83"/>
    <mergeCell ref="AA81:AA83"/>
    <mergeCell ref="B82:B83"/>
    <mergeCell ref="C82:C83"/>
    <mergeCell ref="D82:D83"/>
    <mergeCell ref="F82:F83"/>
    <mergeCell ref="G82:G83"/>
    <mergeCell ref="I82:I83"/>
    <mergeCell ref="AA84:AA86"/>
    <mergeCell ref="A81:A83"/>
    <mergeCell ref="E81:E83"/>
    <mergeCell ref="H81:H83"/>
    <mergeCell ref="R81:R83"/>
    <mergeCell ref="J82:J83"/>
    <mergeCell ref="K82:K83"/>
    <mergeCell ref="L82:L83"/>
    <mergeCell ref="M82:M83"/>
    <mergeCell ref="A78:A80"/>
    <mergeCell ref="AA78:AA80"/>
    <mergeCell ref="AE78:AE80"/>
    <mergeCell ref="B79:B80"/>
    <mergeCell ref="C79:C80"/>
    <mergeCell ref="D79:D80"/>
    <mergeCell ref="F79:F80"/>
    <mergeCell ref="G79:G80"/>
    <mergeCell ref="I79:I80"/>
    <mergeCell ref="J79:J80"/>
    <mergeCell ref="K79:K80"/>
    <mergeCell ref="E78:E80"/>
    <mergeCell ref="H78:H80"/>
    <mergeCell ref="R78:R80"/>
    <mergeCell ref="S78:S80"/>
    <mergeCell ref="X78:X80"/>
    <mergeCell ref="L79:L80"/>
    <mergeCell ref="M79:M80"/>
    <mergeCell ref="N79:N80"/>
    <mergeCell ref="O79:O80"/>
    <mergeCell ref="P79:P80"/>
    <mergeCell ref="Q79:Q80"/>
    <mergeCell ref="AC78:AC79"/>
    <mergeCell ref="AD78:AD79"/>
    <mergeCell ref="AE75:AE77"/>
    <mergeCell ref="B76:B77"/>
    <mergeCell ref="C76:C77"/>
    <mergeCell ref="D76:D77"/>
    <mergeCell ref="F76:F77"/>
    <mergeCell ref="G76:G77"/>
    <mergeCell ref="N73:N74"/>
    <mergeCell ref="O73:O74"/>
    <mergeCell ref="P73:P74"/>
    <mergeCell ref="Q73:Q74"/>
    <mergeCell ref="AE72:AE74"/>
    <mergeCell ref="L76:L77"/>
    <mergeCell ref="M76:M77"/>
    <mergeCell ref="N76:N77"/>
    <mergeCell ref="O76:O77"/>
    <mergeCell ref="P76:P77"/>
    <mergeCell ref="Q76:Q77"/>
    <mergeCell ref="R75:R77"/>
    <mergeCell ref="S75:S77"/>
    <mergeCell ref="X75:X77"/>
    <mergeCell ref="AD75:AD76"/>
    <mergeCell ref="AC75:AC76"/>
    <mergeCell ref="AC72:AC73"/>
    <mergeCell ref="AD72:AD73"/>
    <mergeCell ref="A75:A77"/>
    <mergeCell ref="E75:E77"/>
    <mergeCell ref="H75:H77"/>
    <mergeCell ref="I76:I77"/>
    <mergeCell ref="J76:J77"/>
    <mergeCell ref="K76:K77"/>
    <mergeCell ref="S72:S74"/>
    <mergeCell ref="X72:X74"/>
    <mergeCell ref="AA72:AA74"/>
    <mergeCell ref="B73:B74"/>
    <mergeCell ref="C73:C74"/>
    <mergeCell ref="D73:D74"/>
    <mergeCell ref="F73:F74"/>
    <mergeCell ref="G73:G74"/>
    <mergeCell ref="I73:I74"/>
    <mergeCell ref="AA75:AA77"/>
    <mergeCell ref="A72:A74"/>
    <mergeCell ref="E72:E74"/>
    <mergeCell ref="H72:H74"/>
    <mergeCell ref="R72:R74"/>
    <mergeCell ref="J73:J74"/>
    <mergeCell ref="K73:K74"/>
    <mergeCell ref="L73:L74"/>
    <mergeCell ref="M73:M74"/>
    <mergeCell ref="A69:A71"/>
    <mergeCell ref="AA69:AA71"/>
    <mergeCell ref="AE69:AE71"/>
    <mergeCell ref="B70:B71"/>
    <mergeCell ref="C70:C71"/>
    <mergeCell ref="D70:D71"/>
    <mergeCell ref="F70:F71"/>
    <mergeCell ref="G70:G71"/>
    <mergeCell ref="I70:I71"/>
    <mergeCell ref="J70:J71"/>
    <mergeCell ref="K70:K71"/>
    <mergeCell ref="E69:E71"/>
    <mergeCell ref="H69:H71"/>
    <mergeCell ref="R69:R71"/>
    <mergeCell ref="S69:S71"/>
    <mergeCell ref="X69:X71"/>
    <mergeCell ref="L70:L71"/>
    <mergeCell ref="M70:M71"/>
    <mergeCell ref="N70:N71"/>
    <mergeCell ref="O70:O71"/>
    <mergeCell ref="P70:P71"/>
    <mergeCell ref="Q70:Q71"/>
    <mergeCell ref="AC69:AC70"/>
    <mergeCell ref="AD69:AD70"/>
    <mergeCell ref="AE66:AE68"/>
    <mergeCell ref="B67:B68"/>
    <mergeCell ref="C67:C68"/>
    <mergeCell ref="D67:D68"/>
    <mergeCell ref="F67:F68"/>
    <mergeCell ref="G67:G68"/>
    <mergeCell ref="N64:N65"/>
    <mergeCell ref="O64:O65"/>
    <mergeCell ref="P64:P65"/>
    <mergeCell ref="Q64:Q65"/>
    <mergeCell ref="AE63:AE65"/>
    <mergeCell ref="L67:L68"/>
    <mergeCell ref="M67:M68"/>
    <mergeCell ref="N67:N68"/>
    <mergeCell ref="O67:O68"/>
    <mergeCell ref="P67:P68"/>
    <mergeCell ref="Q67:Q68"/>
    <mergeCell ref="R66:R68"/>
    <mergeCell ref="S66:S68"/>
    <mergeCell ref="X66:X68"/>
    <mergeCell ref="AD66:AD67"/>
    <mergeCell ref="AC66:AC67"/>
    <mergeCell ref="AD63:AD64"/>
    <mergeCell ref="AC63:AC64"/>
    <mergeCell ref="A66:A68"/>
    <mergeCell ref="E66:E68"/>
    <mergeCell ref="H66:H68"/>
    <mergeCell ref="I67:I68"/>
    <mergeCell ref="J67:J68"/>
    <mergeCell ref="K67:K68"/>
    <mergeCell ref="S63:S65"/>
    <mergeCell ref="X63:X65"/>
    <mergeCell ref="AA63:AA65"/>
    <mergeCell ref="B64:B65"/>
    <mergeCell ref="C64:C65"/>
    <mergeCell ref="D64:D65"/>
    <mergeCell ref="F64:F65"/>
    <mergeCell ref="G64:G65"/>
    <mergeCell ref="I64:I65"/>
    <mergeCell ref="AA66:AA68"/>
    <mergeCell ref="A63:A65"/>
    <mergeCell ref="E63:E65"/>
    <mergeCell ref="H63:H65"/>
    <mergeCell ref="R63:R65"/>
    <mergeCell ref="J64:J65"/>
    <mergeCell ref="K64:K65"/>
    <mergeCell ref="L64:L65"/>
    <mergeCell ref="M64:M65"/>
    <mergeCell ref="A60:A62"/>
    <mergeCell ref="AA60:AA62"/>
    <mergeCell ref="AE60:AE62"/>
    <mergeCell ref="B61:B62"/>
    <mergeCell ref="C61:C62"/>
    <mergeCell ref="D61:D62"/>
    <mergeCell ref="F61:F62"/>
    <mergeCell ref="G61:G62"/>
    <mergeCell ref="I61:I62"/>
    <mergeCell ref="J61:J62"/>
    <mergeCell ref="K61:K62"/>
    <mergeCell ref="E60:E62"/>
    <mergeCell ref="H60:H62"/>
    <mergeCell ref="R60:R62"/>
    <mergeCell ref="S60:S62"/>
    <mergeCell ref="X60:X62"/>
    <mergeCell ref="L61:L62"/>
    <mergeCell ref="M61:M62"/>
    <mergeCell ref="N61:N62"/>
    <mergeCell ref="O61:O62"/>
    <mergeCell ref="P61:P62"/>
    <mergeCell ref="Q61:Q62"/>
    <mergeCell ref="AC60:AC61"/>
    <mergeCell ref="AD60:AD61"/>
    <mergeCell ref="AE57:AE59"/>
    <mergeCell ref="B58:B59"/>
    <mergeCell ref="C58:C59"/>
    <mergeCell ref="D58:D59"/>
    <mergeCell ref="F58:F59"/>
    <mergeCell ref="G58:G59"/>
    <mergeCell ref="N55:N56"/>
    <mergeCell ref="O55:O56"/>
    <mergeCell ref="P55:P56"/>
    <mergeCell ref="Q55:Q56"/>
    <mergeCell ref="AE54:AE56"/>
    <mergeCell ref="L58:L59"/>
    <mergeCell ref="M58:M59"/>
    <mergeCell ref="N58:N59"/>
    <mergeCell ref="O58:O59"/>
    <mergeCell ref="P58:P59"/>
    <mergeCell ref="Q58:Q59"/>
    <mergeCell ref="R57:R59"/>
    <mergeCell ref="S57:S59"/>
    <mergeCell ref="X57:X59"/>
    <mergeCell ref="AD54:AD55"/>
    <mergeCell ref="AC54:AC55"/>
    <mergeCell ref="AD57:AD58"/>
    <mergeCell ref="AC57:AC58"/>
    <mergeCell ref="A57:A59"/>
    <mergeCell ref="E57:E59"/>
    <mergeCell ref="H57:H59"/>
    <mergeCell ref="I58:I59"/>
    <mergeCell ref="J58:J59"/>
    <mergeCell ref="K58:K59"/>
    <mergeCell ref="S54:S56"/>
    <mergeCell ref="X54:X56"/>
    <mergeCell ref="AA54:AA56"/>
    <mergeCell ref="B55:B56"/>
    <mergeCell ref="C55:C56"/>
    <mergeCell ref="D55:D56"/>
    <mergeCell ref="F55:F56"/>
    <mergeCell ref="G55:G56"/>
    <mergeCell ref="I55:I56"/>
    <mergeCell ref="AA57:AA59"/>
    <mergeCell ref="A54:A56"/>
    <mergeCell ref="E54:E56"/>
    <mergeCell ref="H54:H56"/>
    <mergeCell ref="R54:R56"/>
    <mergeCell ref="J55:J56"/>
    <mergeCell ref="K55:K56"/>
    <mergeCell ref="L55:L56"/>
    <mergeCell ref="M55:M56"/>
    <mergeCell ref="A51:A53"/>
    <mergeCell ref="AA51:AA53"/>
    <mergeCell ref="AE51:AE53"/>
    <mergeCell ref="B52:B53"/>
    <mergeCell ref="C52:C53"/>
    <mergeCell ref="D52:D53"/>
    <mergeCell ref="F52:F53"/>
    <mergeCell ref="G52:G53"/>
    <mergeCell ref="I52:I53"/>
    <mergeCell ref="J52:J53"/>
    <mergeCell ref="K52:K53"/>
    <mergeCell ref="E51:E53"/>
    <mergeCell ref="H51:H53"/>
    <mergeCell ref="R51:R53"/>
    <mergeCell ref="S51:S53"/>
    <mergeCell ref="X51:X53"/>
    <mergeCell ref="L52:L53"/>
    <mergeCell ref="M52:M53"/>
    <mergeCell ref="N52:N53"/>
    <mergeCell ref="O52:O53"/>
    <mergeCell ref="P52:P53"/>
    <mergeCell ref="Q52:Q53"/>
    <mergeCell ref="AD51:AD52"/>
    <mergeCell ref="AC51:AC52"/>
    <mergeCell ref="AE48:AE50"/>
    <mergeCell ref="B49:B50"/>
    <mergeCell ref="C49:C50"/>
    <mergeCell ref="D49:D50"/>
    <mergeCell ref="F49:F50"/>
    <mergeCell ref="G49:G50"/>
    <mergeCell ref="N46:N47"/>
    <mergeCell ref="O46:O47"/>
    <mergeCell ref="P46:P47"/>
    <mergeCell ref="Q46:Q47"/>
    <mergeCell ref="AE45:AE47"/>
    <mergeCell ref="L49:L50"/>
    <mergeCell ref="M49:M50"/>
    <mergeCell ref="N49:N50"/>
    <mergeCell ref="O49:O50"/>
    <mergeCell ref="P49:P50"/>
    <mergeCell ref="Q49:Q50"/>
    <mergeCell ref="R48:R50"/>
    <mergeCell ref="S48:S50"/>
    <mergeCell ref="X48:X50"/>
    <mergeCell ref="AD48:AD49"/>
    <mergeCell ref="AD45:AD46"/>
    <mergeCell ref="AC48:AC49"/>
    <mergeCell ref="AC45:AC46"/>
    <mergeCell ref="A48:A50"/>
    <mergeCell ref="E48:E50"/>
    <mergeCell ref="H48:H50"/>
    <mergeCell ref="I49:I50"/>
    <mergeCell ref="J49:J50"/>
    <mergeCell ref="K49:K50"/>
    <mergeCell ref="S45:S47"/>
    <mergeCell ref="X45:X47"/>
    <mergeCell ref="AA45:AA47"/>
    <mergeCell ref="B46:B47"/>
    <mergeCell ref="C46:C47"/>
    <mergeCell ref="D46:D47"/>
    <mergeCell ref="F46:F47"/>
    <mergeCell ref="G46:G47"/>
    <mergeCell ref="I46:I47"/>
    <mergeCell ref="AA48:AA50"/>
    <mergeCell ref="A45:A47"/>
    <mergeCell ref="E45:E47"/>
    <mergeCell ref="H45:H47"/>
    <mergeCell ref="R45:R47"/>
    <mergeCell ref="J46:J47"/>
    <mergeCell ref="K46:K47"/>
    <mergeCell ref="L46:L47"/>
    <mergeCell ref="M46:M47"/>
    <mergeCell ref="A42:A44"/>
    <mergeCell ref="AA42:AA44"/>
    <mergeCell ref="AE42:AE44"/>
    <mergeCell ref="B43:B44"/>
    <mergeCell ref="C43:C44"/>
    <mergeCell ref="D43:D44"/>
    <mergeCell ref="F43:F44"/>
    <mergeCell ref="G43:G44"/>
    <mergeCell ref="I43:I44"/>
    <mergeCell ref="J43:J44"/>
    <mergeCell ref="K43:K44"/>
    <mergeCell ref="E42:E44"/>
    <mergeCell ref="H42:H44"/>
    <mergeCell ref="R42:R44"/>
    <mergeCell ref="S42:S44"/>
    <mergeCell ref="X42:X44"/>
    <mergeCell ref="L43:L44"/>
    <mergeCell ref="M43:M44"/>
    <mergeCell ref="N43:N44"/>
    <mergeCell ref="O43:O44"/>
    <mergeCell ref="P43:P44"/>
    <mergeCell ref="Q43:Q44"/>
    <mergeCell ref="AD42:AD43"/>
    <mergeCell ref="AC42:AC43"/>
    <mergeCell ref="AE39:AE41"/>
    <mergeCell ref="B40:B41"/>
    <mergeCell ref="C40:C41"/>
    <mergeCell ref="D40:D41"/>
    <mergeCell ref="F40:F41"/>
    <mergeCell ref="G40:G41"/>
    <mergeCell ref="N37:N38"/>
    <mergeCell ref="O37:O38"/>
    <mergeCell ref="P37:P38"/>
    <mergeCell ref="Q37:Q38"/>
    <mergeCell ref="AE36:AE38"/>
    <mergeCell ref="L40:L41"/>
    <mergeCell ref="M40:M41"/>
    <mergeCell ref="N40:N41"/>
    <mergeCell ref="O40:O41"/>
    <mergeCell ref="P40:P41"/>
    <mergeCell ref="Q40:Q41"/>
    <mergeCell ref="R39:R41"/>
    <mergeCell ref="S39:S41"/>
    <mergeCell ref="X39:X41"/>
    <mergeCell ref="AC39:AC40"/>
    <mergeCell ref="AD39:AD40"/>
    <mergeCell ref="AD36:AD37"/>
    <mergeCell ref="AC36:AC37"/>
    <mergeCell ref="A39:A41"/>
    <mergeCell ref="E39:E41"/>
    <mergeCell ref="H39:H41"/>
    <mergeCell ref="I40:I41"/>
    <mergeCell ref="J40:J41"/>
    <mergeCell ref="K40:K41"/>
    <mergeCell ref="S36:S38"/>
    <mergeCell ref="X36:X38"/>
    <mergeCell ref="AA36:AA38"/>
    <mergeCell ref="B37:B38"/>
    <mergeCell ref="C37:C38"/>
    <mergeCell ref="D37:D38"/>
    <mergeCell ref="F37:F38"/>
    <mergeCell ref="G37:G38"/>
    <mergeCell ref="I37:I38"/>
    <mergeCell ref="AA39:AA41"/>
    <mergeCell ref="A36:A38"/>
    <mergeCell ref="E36:E38"/>
    <mergeCell ref="H36:H38"/>
    <mergeCell ref="R36:R38"/>
    <mergeCell ref="J37:J38"/>
    <mergeCell ref="K37:K38"/>
    <mergeCell ref="L37:L38"/>
    <mergeCell ref="M37:M38"/>
    <mergeCell ref="A33:A35"/>
    <mergeCell ref="AA33:AA35"/>
    <mergeCell ref="AE33:AE35"/>
    <mergeCell ref="B34:B35"/>
    <mergeCell ref="C34:C35"/>
    <mergeCell ref="D34:D35"/>
    <mergeCell ref="F34:F35"/>
    <mergeCell ref="G34:G35"/>
    <mergeCell ref="I34:I35"/>
    <mergeCell ref="J34:J35"/>
    <mergeCell ref="K34:K35"/>
    <mergeCell ref="E33:E35"/>
    <mergeCell ref="H33:H35"/>
    <mergeCell ref="R33:R35"/>
    <mergeCell ref="S33:S35"/>
    <mergeCell ref="X33:X35"/>
    <mergeCell ref="L34:L35"/>
    <mergeCell ref="M34:M35"/>
    <mergeCell ref="N34:N35"/>
    <mergeCell ref="O34:O35"/>
    <mergeCell ref="P34:P35"/>
    <mergeCell ref="Q34:Q35"/>
    <mergeCell ref="AD33:AD34"/>
    <mergeCell ref="AC33:AC34"/>
    <mergeCell ref="AE30:AE32"/>
    <mergeCell ref="B31:B32"/>
    <mergeCell ref="C31:C32"/>
    <mergeCell ref="D31:D32"/>
    <mergeCell ref="F31:F32"/>
    <mergeCell ref="G31:G32"/>
    <mergeCell ref="N28:N29"/>
    <mergeCell ref="O28:O29"/>
    <mergeCell ref="P28:P29"/>
    <mergeCell ref="Q28:Q29"/>
    <mergeCell ref="AE27:AE29"/>
    <mergeCell ref="L31:L32"/>
    <mergeCell ref="M31:M32"/>
    <mergeCell ref="N31:N32"/>
    <mergeCell ref="O31:O32"/>
    <mergeCell ref="P31:P32"/>
    <mergeCell ref="Q31:Q32"/>
    <mergeCell ref="R30:R32"/>
    <mergeCell ref="S30:S32"/>
    <mergeCell ref="X30:X32"/>
    <mergeCell ref="AD30:AD31"/>
    <mergeCell ref="AC30:AC31"/>
    <mergeCell ref="AD27:AD28"/>
    <mergeCell ref="AC27:AC28"/>
    <mergeCell ref="A30:A32"/>
    <mergeCell ref="E30:E32"/>
    <mergeCell ref="H30:H32"/>
    <mergeCell ref="I31:I32"/>
    <mergeCell ref="J31:J32"/>
    <mergeCell ref="K31:K32"/>
    <mergeCell ref="S27:S29"/>
    <mergeCell ref="X27:X29"/>
    <mergeCell ref="AA27:AA29"/>
    <mergeCell ref="B28:B29"/>
    <mergeCell ref="C28:C29"/>
    <mergeCell ref="D28:D29"/>
    <mergeCell ref="F28:F29"/>
    <mergeCell ref="G28:G29"/>
    <mergeCell ref="I28:I29"/>
    <mergeCell ref="AA30:AA32"/>
    <mergeCell ref="A27:A29"/>
    <mergeCell ref="E27:E29"/>
    <mergeCell ref="H27:H29"/>
    <mergeCell ref="R27:R29"/>
    <mergeCell ref="J28:J29"/>
    <mergeCell ref="K28:K29"/>
    <mergeCell ref="L28:L29"/>
    <mergeCell ref="M28:M29"/>
    <mergeCell ref="A24:A26"/>
    <mergeCell ref="AA24:AA26"/>
    <mergeCell ref="AE24:AE26"/>
    <mergeCell ref="B25:B26"/>
    <mergeCell ref="C25:C26"/>
    <mergeCell ref="D25:D26"/>
    <mergeCell ref="F25:F26"/>
    <mergeCell ref="G25:G26"/>
    <mergeCell ref="I25:I26"/>
    <mergeCell ref="J25:J26"/>
    <mergeCell ref="K25:K26"/>
    <mergeCell ref="E24:E26"/>
    <mergeCell ref="H24:H26"/>
    <mergeCell ref="R24:R26"/>
    <mergeCell ref="S24:S26"/>
    <mergeCell ref="X24:X26"/>
    <mergeCell ref="L25:L26"/>
    <mergeCell ref="M25:M26"/>
    <mergeCell ref="N25:N26"/>
    <mergeCell ref="O25:O26"/>
    <mergeCell ref="P25:P26"/>
    <mergeCell ref="Q25:Q26"/>
    <mergeCell ref="AD24:AD25"/>
    <mergeCell ref="AC24:AC25"/>
    <mergeCell ref="AE21:AE23"/>
    <mergeCell ref="B22:B23"/>
    <mergeCell ref="C22:C23"/>
    <mergeCell ref="D22:D23"/>
    <mergeCell ref="F22:F23"/>
    <mergeCell ref="G22:G23"/>
    <mergeCell ref="N19:N20"/>
    <mergeCell ref="O19:O20"/>
    <mergeCell ref="P19:P20"/>
    <mergeCell ref="Q19:Q20"/>
    <mergeCell ref="AE18:AE20"/>
    <mergeCell ref="L22:L23"/>
    <mergeCell ref="M22:M23"/>
    <mergeCell ref="N22:N23"/>
    <mergeCell ref="O22:O23"/>
    <mergeCell ref="P22:P23"/>
    <mergeCell ref="Q22:Q23"/>
    <mergeCell ref="R21:R23"/>
    <mergeCell ref="S21:S23"/>
    <mergeCell ref="X21:X23"/>
    <mergeCell ref="AD21:AD22"/>
    <mergeCell ref="AC21:AC22"/>
    <mergeCell ref="AD18:AD19"/>
    <mergeCell ref="AC18:AC19"/>
    <mergeCell ref="A21:A23"/>
    <mergeCell ref="E21:E23"/>
    <mergeCell ref="H21:H23"/>
    <mergeCell ref="I22:I23"/>
    <mergeCell ref="J22:J23"/>
    <mergeCell ref="K22:K23"/>
    <mergeCell ref="S18:S20"/>
    <mergeCell ref="X18:X20"/>
    <mergeCell ref="AA18:AA20"/>
    <mergeCell ref="B19:B20"/>
    <mergeCell ref="C19:C20"/>
    <mergeCell ref="D19:D20"/>
    <mergeCell ref="F19:F20"/>
    <mergeCell ref="G19:G20"/>
    <mergeCell ref="I19:I20"/>
    <mergeCell ref="AA21:AA23"/>
    <mergeCell ref="A18:A20"/>
    <mergeCell ref="E18:E20"/>
    <mergeCell ref="H18:H20"/>
    <mergeCell ref="R18:R20"/>
    <mergeCell ref="J19:J20"/>
    <mergeCell ref="K19:K20"/>
    <mergeCell ref="L19:L20"/>
    <mergeCell ref="M19:M20"/>
    <mergeCell ref="A15:A17"/>
    <mergeCell ref="AA15:AA17"/>
    <mergeCell ref="AE15:AE17"/>
    <mergeCell ref="B16:B17"/>
    <mergeCell ref="C16:C17"/>
    <mergeCell ref="D16:D17"/>
    <mergeCell ref="F16:F17"/>
    <mergeCell ref="G16:G17"/>
    <mergeCell ref="I16:I17"/>
    <mergeCell ref="J16:J17"/>
    <mergeCell ref="K16:K17"/>
    <mergeCell ref="E15:E17"/>
    <mergeCell ref="H15:H17"/>
    <mergeCell ref="R15:R17"/>
    <mergeCell ref="S15:S17"/>
    <mergeCell ref="X15:X17"/>
    <mergeCell ref="L16:L17"/>
    <mergeCell ref="M16:M17"/>
    <mergeCell ref="N16:N17"/>
    <mergeCell ref="O16:O17"/>
    <mergeCell ref="P16:P17"/>
    <mergeCell ref="Q16:Q17"/>
    <mergeCell ref="AD15:AD16"/>
    <mergeCell ref="AC15:AC16"/>
    <mergeCell ref="AE12:AE14"/>
    <mergeCell ref="B13:B14"/>
    <mergeCell ref="C13:C14"/>
    <mergeCell ref="D13:D14"/>
    <mergeCell ref="F13:F14"/>
    <mergeCell ref="G13:G14"/>
    <mergeCell ref="N10:N11"/>
    <mergeCell ref="O10:O11"/>
    <mergeCell ref="P10:P11"/>
    <mergeCell ref="Q10:Q11"/>
    <mergeCell ref="AE9:AE11"/>
    <mergeCell ref="L13:L14"/>
    <mergeCell ref="M13:M14"/>
    <mergeCell ref="N13:N14"/>
    <mergeCell ref="O13:O14"/>
    <mergeCell ref="P13:P14"/>
    <mergeCell ref="Q13:Q14"/>
    <mergeCell ref="R12:R14"/>
    <mergeCell ref="S12:S14"/>
    <mergeCell ref="X12:X14"/>
    <mergeCell ref="AC12:AC13"/>
    <mergeCell ref="AD12:AD13"/>
    <mergeCell ref="AD9:AD10"/>
    <mergeCell ref="AC9:AC10"/>
    <mergeCell ref="A12:A14"/>
    <mergeCell ref="E12:E14"/>
    <mergeCell ref="H12:H14"/>
    <mergeCell ref="I13:I14"/>
    <mergeCell ref="J13:J14"/>
    <mergeCell ref="K13:K14"/>
    <mergeCell ref="S9:S11"/>
    <mergeCell ref="X9:X11"/>
    <mergeCell ref="AA9:AA11"/>
    <mergeCell ref="B10:B11"/>
    <mergeCell ref="C10:C11"/>
    <mergeCell ref="D10:D11"/>
    <mergeCell ref="F10:F11"/>
    <mergeCell ref="G10:G11"/>
    <mergeCell ref="I10:I11"/>
    <mergeCell ref="AA12:AA14"/>
    <mergeCell ref="A9:A11"/>
    <mergeCell ref="E9:E11"/>
    <mergeCell ref="H9:H11"/>
    <mergeCell ref="R9:R11"/>
    <mergeCell ref="J10:J11"/>
    <mergeCell ref="K10:K11"/>
    <mergeCell ref="L10:L11"/>
    <mergeCell ref="M10:M11"/>
    <mergeCell ref="A6:A8"/>
    <mergeCell ref="AA6:AA8"/>
    <mergeCell ref="AE6:AE8"/>
    <mergeCell ref="B7:B8"/>
    <mergeCell ref="C7:C8"/>
    <mergeCell ref="D7:D8"/>
    <mergeCell ref="F7:F8"/>
    <mergeCell ref="G7:G8"/>
    <mergeCell ref="I7:I8"/>
    <mergeCell ref="J7:J8"/>
    <mergeCell ref="K7:K8"/>
    <mergeCell ref="E6:E8"/>
    <mergeCell ref="H6:H8"/>
    <mergeCell ref="R6:R8"/>
    <mergeCell ref="S6:S8"/>
    <mergeCell ref="X6:X8"/>
    <mergeCell ref="L7:L8"/>
    <mergeCell ref="M7:M8"/>
    <mergeCell ref="N7:N8"/>
    <mergeCell ref="O7:O8"/>
    <mergeCell ref="P7:P8"/>
    <mergeCell ref="Q7:Q8"/>
    <mergeCell ref="AC6:AC7"/>
    <mergeCell ref="AD6:AD7"/>
    <mergeCell ref="A1:AI1"/>
    <mergeCell ref="A3:A5"/>
    <mergeCell ref="E3:E5"/>
    <mergeCell ref="H3:H5"/>
    <mergeCell ref="R3:R5"/>
    <mergeCell ref="S3:S5"/>
    <mergeCell ref="X3:X5"/>
    <mergeCell ref="AA3:AA5"/>
    <mergeCell ref="AE3:AE5"/>
    <mergeCell ref="AD3:AD4"/>
    <mergeCell ref="AC3:AC4"/>
  </mergeCells>
  <pageMargins left="0.7" right="0.7" top="0.75" bottom="0.75" header="0.3" footer="0.3"/>
  <pageSetup orientation="portrait" r:id="rId1"/>
  <ignoredErrors>
    <ignoredError sqref="E97:E100 H97:H100 AA97:AA100 X97:X100 R98" formula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CC701"/>
  <sheetViews>
    <sheetView zoomScaleNormal="100" workbookViewId="0">
      <pane ySplit="4" topLeftCell="A5" activePane="bottomLeft" state="frozen"/>
      <selection pane="bottomLeft" sqref="A1:P1"/>
    </sheetView>
  </sheetViews>
  <sheetFormatPr defaultRowHeight="15" x14ac:dyDescent="0.25"/>
  <cols>
    <col min="1" max="1" width="4.5703125" style="21" bestFit="1" customWidth="1"/>
    <col min="2" max="5" width="12.7109375" style="30" customWidth="1"/>
    <col min="6" max="6" width="9.140625" style="27" customWidth="1"/>
    <col min="7" max="7" width="9.140625" style="10"/>
    <col min="8" max="8" width="9.140625" style="21"/>
    <col min="9" max="9" width="9.7109375" style="23" bestFit="1" customWidth="1"/>
    <col min="10" max="12" width="9.140625" style="23"/>
    <col min="13" max="13" width="9.140625" style="25"/>
    <col min="14" max="14" width="9.140625" style="23"/>
    <col min="15" max="15" width="9.7109375" style="21" bestFit="1" customWidth="1"/>
  </cols>
  <sheetData>
    <row r="1" spans="1:81" ht="26.25" x14ac:dyDescent="0.25">
      <c r="A1" s="300" t="s">
        <v>94</v>
      </c>
      <c r="B1" s="300"/>
      <c r="C1" s="300"/>
      <c r="D1" s="300"/>
      <c r="E1" s="300"/>
      <c r="F1" s="300"/>
      <c r="G1" s="300"/>
      <c r="H1" s="300"/>
      <c r="I1" s="300"/>
      <c r="J1" s="300"/>
      <c r="K1" s="300"/>
      <c r="L1" s="300"/>
      <c r="M1" s="300"/>
      <c r="N1" s="300"/>
      <c r="O1" s="300"/>
      <c r="P1" s="300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2"/>
      <c r="BB1" s="12"/>
      <c r="BC1" s="12"/>
      <c r="BD1" s="12"/>
      <c r="BE1" s="12"/>
      <c r="BF1" s="12"/>
      <c r="BG1" s="12"/>
      <c r="BH1" s="12"/>
      <c r="BI1" s="12"/>
      <c r="BJ1" s="12"/>
      <c r="BK1" s="12"/>
      <c r="BL1" s="12"/>
      <c r="BM1" s="12"/>
      <c r="BN1" s="12"/>
      <c r="BO1" s="12"/>
      <c r="BP1" s="12"/>
      <c r="BQ1" s="12"/>
      <c r="BR1" s="12"/>
      <c r="BS1" s="12"/>
      <c r="BT1" s="12"/>
      <c r="BU1" s="12"/>
      <c r="BV1" s="12"/>
      <c r="BW1" s="12"/>
      <c r="BX1" s="12"/>
      <c r="BY1" s="12"/>
      <c r="BZ1" s="12"/>
      <c r="CA1" s="12"/>
      <c r="CB1" s="12"/>
      <c r="CC1" s="12"/>
    </row>
    <row r="2" spans="1:81" ht="18.75" x14ac:dyDescent="0.3">
      <c r="A2" s="301" t="s">
        <v>57</v>
      </c>
      <c r="B2" s="301"/>
      <c r="C2" s="301"/>
      <c r="D2" s="301"/>
      <c r="E2" s="301"/>
      <c r="F2" s="301"/>
      <c r="G2" s="301"/>
      <c r="H2" s="301"/>
      <c r="I2" s="301"/>
      <c r="J2" s="301"/>
      <c r="K2" s="301"/>
      <c r="L2" s="301"/>
      <c r="M2" s="301"/>
      <c r="N2" s="301"/>
      <c r="O2" s="301"/>
      <c r="P2" s="30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2"/>
      <c r="AN2" s="12"/>
      <c r="AO2" s="12"/>
      <c r="AP2" s="12"/>
      <c r="AQ2" s="12"/>
      <c r="AR2" s="12"/>
      <c r="AS2" s="12"/>
      <c r="AT2" s="12"/>
      <c r="AU2" s="12"/>
      <c r="AV2" s="12"/>
      <c r="AW2" s="12"/>
      <c r="AX2" s="12"/>
      <c r="AY2" s="12"/>
      <c r="AZ2" s="12"/>
      <c r="BA2" s="12"/>
      <c r="BB2" s="12"/>
      <c r="BC2" s="12"/>
      <c r="BD2" s="12"/>
      <c r="BE2" s="12"/>
      <c r="BF2" s="12"/>
      <c r="BG2" s="12"/>
      <c r="BH2" s="12"/>
      <c r="BI2" s="12"/>
      <c r="BJ2" s="12"/>
      <c r="BK2" s="12"/>
      <c r="BL2" s="12"/>
      <c r="BM2" s="12"/>
      <c r="BN2" s="12"/>
      <c r="BO2" s="12"/>
      <c r="BP2" s="12"/>
      <c r="BQ2" s="12"/>
      <c r="BR2" s="12"/>
      <c r="BS2" s="12"/>
      <c r="BT2" s="12"/>
      <c r="BU2" s="12"/>
      <c r="BV2" s="12"/>
      <c r="BW2" s="12"/>
      <c r="BX2" s="12"/>
      <c r="BY2" s="12"/>
      <c r="BZ2" s="12"/>
      <c r="CA2" s="12"/>
      <c r="CB2" s="12"/>
      <c r="CC2" s="12"/>
    </row>
    <row r="3" spans="1:81" ht="15.75" customHeight="1" x14ac:dyDescent="0.25">
      <c r="A3" s="303" t="s">
        <v>0</v>
      </c>
      <c r="B3" s="305" t="s">
        <v>58</v>
      </c>
      <c r="C3" s="305"/>
      <c r="D3" s="305"/>
      <c r="E3" s="305"/>
      <c r="F3" s="306" t="s">
        <v>59</v>
      </c>
      <c r="G3" s="308" t="s">
        <v>61</v>
      </c>
      <c r="H3" s="310" t="s">
        <v>62</v>
      </c>
      <c r="I3" s="310"/>
      <c r="J3" s="310"/>
      <c r="K3" s="310"/>
      <c r="L3" s="310"/>
      <c r="M3" s="310" t="s">
        <v>70</v>
      </c>
      <c r="N3" s="310"/>
      <c r="O3" s="310"/>
      <c r="P3" s="311" t="s">
        <v>60</v>
      </c>
      <c r="Q3" s="12"/>
      <c r="R3" s="12"/>
      <c r="S3" s="12"/>
      <c r="T3" s="12"/>
      <c r="U3" s="12"/>
      <c r="V3" s="12"/>
      <c r="W3" s="12"/>
      <c r="X3" s="12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  <c r="BB3" s="12"/>
      <c r="BC3" s="12"/>
      <c r="BD3" s="12"/>
      <c r="BE3" s="12"/>
      <c r="BF3" s="12"/>
      <c r="BG3" s="12"/>
      <c r="BH3" s="12"/>
      <c r="BI3" s="12"/>
      <c r="BJ3" s="12"/>
      <c r="BK3" s="12"/>
      <c r="BL3" s="12"/>
      <c r="BM3" s="12"/>
      <c r="BN3" s="12"/>
      <c r="BO3" s="12"/>
      <c r="BP3" s="12"/>
      <c r="BQ3" s="12"/>
      <c r="BR3" s="12"/>
      <c r="BS3" s="12"/>
      <c r="BT3" s="12"/>
      <c r="BU3" s="12"/>
      <c r="BV3" s="12"/>
      <c r="BW3" s="12"/>
      <c r="BX3" s="12"/>
      <c r="BY3" s="12"/>
      <c r="BZ3" s="12"/>
      <c r="CA3" s="12"/>
      <c r="CB3" s="12"/>
      <c r="CC3" s="12"/>
    </row>
    <row r="4" spans="1:81" ht="15.75" x14ac:dyDescent="0.25">
      <c r="A4" s="304"/>
      <c r="B4" s="28" t="s">
        <v>1</v>
      </c>
      <c r="C4" s="28" t="s">
        <v>2</v>
      </c>
      <c r="D4" s="28" t="s">
        <v>68</v>
      </c>
      <c r="E4" s="28" t="s">
        <v>3</v>
      </c>
      <c r="F4" s="307"/>
      <c r="G4" s="309"/>
      <c r="H4" s="198" t="s">
        <v>20</v>
      </c>
      <c r="I4" s="144" t="s">
        <v>11</v>
      </c>
      <c r="J4" s="144" t="s">
        <v>63</v>
      </c>
      <c r="K4" s="144" t="s">
        <v>12</v>
      </c>
      <c r="L4" s="144" t="s">
        <v>64</v>
      </c>
      <c r="M4" s="143" t="s">
        <v>21</v>
      </c>
      <c r="N4" s="144" t="s">
        <v>22</v>
      </c>
      <c r="O4" s="198" t="s">
        <v>65</v>
      </c>
      <c r="P4" s="311"/>
      <c r="Q4" s="12"/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2"/>
      <c r="AH4" s="12"/>
      <c r="AI4" s="12"/>
      <c r="AJ4" s="12"/>
      <c r="AK4" s="12"/>
      <c r="AL4" s="12"/>
      <c r="AM4" s="12"/>
      <c r="AN4" s="12"/>
      <c r="AO4" s="12"/>
      <c r="AP4" s="12"/>
      <c r="AQ4" s="12"/>
      <c r="AR4" s="12"/>
      <c r="AS4" s="12"/>
      <c r="AT4" s="12"/>
      <c r="AU4" s="12"/>
      <c r="AV4" s="12"/>
      <c r="AW4" s="12"/>
      <c r="AX4" s="12"/>
      <c r="AY4" s="12"/>
      <c r="AZ4" s="12"/>
      <c r="BA4" s="12"/>
      <c r="BB4" s="12"/>
      <c r="BC4" s="12"/>
      <c r="BD4" s="12"/>
      <c r="BE4" s="12"/>
      <c r="BF4" s="12"/>
      <c r="BG4" s="12"/>
      <c r="BH4" s="12"/>
      <c r="BI4" s="12"/>
      <c r="BJ4" s="12"/>
      <c r="BK4" s="12"/>
      <c r="BL4" s="12"/>
      <c r="BM4" s="12"/>
      <c r="BN4" s="12"/>
      <c r="BO4" s="12"/>
      <c r="BP4" s="12"/>
      <c r="BQ4" s="12"/>
      <c r="BR4" s="12"/>
      <c r="BS4" s="12"/>
      <c r="BT4" s="12"/>
      <c r="BU4" s="12"/>
      <c r="BV4" s="12"/>
      <c r="BW4" s="12"/>
      <c r="BX4" s="12"/>
      <c r="BY4" s="12"/>
      <c r="BZ4" s="12"/>
      <c r="CA4" s="12"/>
      <c r="CB4" s="12"/>
      <c r="CC4" s="12"/>
    </row>
    <row r="5" spans="1:81" ht="15.75" x14ac:dyDescent="0.25">
      <c r="A5" s="304">
        <v>1</v>
      </c>
      <c r="B5" s="312">
        <f>Mar!E3</f>
        <v>1031000</v>
      </c>
      <c r="C5" s="312">
        <f>Mar!H3</f>
        <v>17000</v>
      </c>
      <c r="D5" s="314">
        <f>Mar!Q5*10*15000</f>
        <v>0</v>
      </c>
      <c r="E5" s="312">
        <f>Mar!I5</f>
        <v>995300</v>
      </c>
      <c r="F5" s="316">
        <f>Mar!J5+Mar!K5</f>
        <v>12.900000000001455</v>
      </c>
      <c r="G5" s="318">
        <f>Mar!S3</f>
        <v>0</v>
      </c>
      <c r="H5" s="198" t="s">
        <v>16</v>
      </c>
      <c r="I5" s="197">
        <f>Mar!X3</f>
        <v>24.28125</v>
      </c>
      <c r="J5" s="197">
        <f>Mar!AA3</f>
        <v>8.8000000000000007</v>
      </c>
      <c r="K5" s="197">
        <f>Mar!AB4</f>
        <v>0.1875</v>
      </c>
      <c r="L5" s="197">
        <f>Mar!AE3</f>
        <v>11</v>
      </c>
      <c r="M5" s="320">
        <f>Mar!AI3</f>
        <v>4.2999999999999997E-2</v>
      </c>
      <c r="N5" s="318">
        <f>Mar!AI5</f>
        <v>7.67</v>
      </c>
      <c r="O5" s="316">
        <f>Mar!AI4</f>
        <v>9.5</v>
      </c>
      <c r="P5" s="322">
        <f>Mar!R3</f>
        <v>1.01</v>
      </c>
      <c r="Q5" s="12"/>
      <c r="R5" s="12"/>
      <c r="S5" s="12"/>
      <c r="T5" s="12"/>
      <c r="U5" s="12"/>
      <c r="V5" s="12"/>
      <c r="W5" s="12"/>
      <c r="X5" s="12"/>
      <c r="Y5" s="12"/>
      <c r="Z5" s="12"/>
      <c r="AA5" s="12"/>
      <c r="AB5" s="12"/>
      <c r="AC5" s="12"/>
      <c r="AD5" s="12"/>
      <c r="AE5" s="12"/>
      <c r="AF5" s="12"/>
      <c r="AG5" s="12"/>
      <c r="AH5" s="12"/>
      <c r="AI5" s="12"/>
      <c r="AJ5" s="12"/>
      <c r="AK5" s="12"/>
      <c r="AL5" s="12"/>
      <c r="AM5" s="12"/>
      <c r="AN5" s="12"/>
      <c r="AO5" s="12"/>
      <c r="AP5" s="12"/>
      <c r="AQ5" s="12"/>
      <c r="AR5" s="12"/>
      <c r="AS5" s="12"/>
      <c r="AT5" s="12"/>
      <c r="AU5" s="12"/>
      <c r="AV5" s="12"/>
      <c r="AW5" s="12"/>
      <c r="AX5" s="12"/>
      <c r="AY5" s="12"/>
      <c r="AZ5" s="12"/>
      <c r="BA5" s="12"/>
      <c r="BB5" s="12"/>
      <c r="BC5" s="12"/>
      <c r="BD5" s="12"/>
      <c r="BE5" s="12"/>
      <c r="BF5" s="12"/>
      <c r="BG5" s="12"/>
      <c r="BH5" s="12"/>
      <c r="BI5" s="12"/>
      <c r="BJ5" s="12"/>
      <c r="BK5" s="12"/>
      <c r="BL5" s="12"/>
      <c r="BM5" s="12"/>
      <c r="BN5" s="12"/>
      <c r="BO5" s="12"/>
      <c r="BP5" s="12"/>
      <c r="BQ5" s="12"/>
      <c r="BR5" s="12"/>
      <c r="BS5" s="12"/>
      <c r="BT5" s="12"/>
      <c r="BU5" s="12"/>
      <c r="BV5" s="12"/>
      <c r="BW5" s="12"/>
      <c r="BX5" s="12"/>
      <c r="BY5" s="12"/>
      <c r="BZ5" s="12"/>
      <c r="CA5" s="12"/>
      <c r="CB5" s="12"/>
      <c r="CC5" s="12"/>
    </row>
    <row r="6" spans="1:81" ht="15.75" x14ac:dyDescent="0.25">
      <c r="A6" s="304"/>
      <c r="B6" s="313"/>
      <c r="C6" s="313"/>
      <c r="D6" s="315"/>
      <c r="E6" s="313"/>
      <c r="F6" s="317"/>
      <c r="G6" s="319"/>
      <c r="H6" s="198" t="s">
        <v>15</v>
      </c>
      <c r="I6" s="197">
        <f>IF(Mar!W5=0,Mar!V5,AVERAGE(Mar!V5,Mar!W5))</f>
        <v>1.4119402828852341</v>
      </c>
      <c r="J6" s="197">
        <f>IF(Mar!Z5=0,Mar!Y5,AVERAGE(Mar!Z5,Mar!Y5))</f>
        <v>0.51171477948581978</v>
      </c>
      <c r="K6" s="197">
        <f>Mar!AB5</f>
        <v>2.180602753490709E-2</v>
      </c>
      <c r="L6" s="197">
        <f>IF(Mar!AD5=0,Mar!AC5,AVERAGE(Mar!AC5,Mar!AD5))</f>
        <v>0.63964347435727464</v>
      </c>
      <c r="M6" s="321"/>
      <c r="N6" s="319"/>
      <c r="O6" s="317"/>
      <c r="P6" s="322"/>
      <c r="Q6" s="12"/>
      <c r="R6" s="12"/>
      <c r="S6" s="12"/>
      <c r="T6" s="12"/>
      <c r="U6" s="12"/>
      <c r="V6" s="12"/>
      <c r="W6" s="12"/>
      <c r="X6" s="12"/>
      <c r="Y6" s="12"/>
      <c r="Z6" s="12"/>
      <c r="AA6" s="12"/>
      <c r="AB6" s="12"/>
      <c r="AC6" s="12"/>
      <c r="AD6" s="12"/>
      <c r="AE6" s="12"/>
      <c r="AF6" s="12"/>
      <c r="AG6" s="12"/>
      <c r="AH6" s="12"/>
      <c r="AI6" s="12"/>
      <c r="AJ6" s="12"/>
      <c r="AK6" s="12"/>
      <c r="AL6" s="12"/>
      <c r="AM6" s="12"/>
      <c r="AN6" s="12"/>
      <c r="AO6" s="12"/>
      <c r="AP6" s="12"/>
      <c r="AQ6" s="12"/>
      <c r="AR6" s="12"/>
      <c r="AS6" s="12"/>
      <c r="AT6" s="12"/>
      <c r="AU6" s="12"/>
      <c r="AV6" s="12"/>
      <c r="AW6" s="12"/>
      <c r="AX6" s="12"/>
      <c r="AY6" s="12"/>
      <c r="AZ6" s="12"/>
      <c r="BA6" s="12"/>
      <c r="BB6" s="12"/>
      <c r="BC6" s="12"/>
      <c r="BD6" s="12"/>
      <c r="BE6" s="12"/>
      <c r="BF6" s="12"/>
      <c r="BG6" s="12"/>
      <c r="BH6" s="12"/>
      <c r="BI6" s="12"/>
      <c r="BJ6" s="12"/>
      <c r="BK6" s="12"/>
      <c r="BL6" s="12"/>
      <c r="BM6" s="12"/>
      <c r="BN6" s="12"/>
      <c r="BO6" s="12"/>
      <c r="BP6" s="12"/>
      <c r="BQ6" s="12"/>
      <c r="BR6" s="12"/>
      <c r="BS6" s="12"/>
      <c r="BT6" s="12"/>
      <c r="BU6" s="12"/>
      <c r="BV6" s="12"/>
      <c r="BW6" s="12"/>
      <c r="BX6" s="12"/>
      <c r="BY6" s="12"/>
      <c r="BZ6" s="12"/>
      <c r="CA6" s="12"/>
      <c r="CB6" s="12"/>
      <c r="CC6" s="12"/>
    </row>
    <row r="7" spans="1:81" ht="15.75" x14ac:dyDescent="0.25">
      <c r="A7" s="304">
        <v>2</v>
      </c>
      <c r="B7" s="312">
        <f>Mar!E6</f>
        <v>1003000</v>
      </c>
      <c r="C7" s="312">
        <f>Mar!H6</f>
        <v>70000</v>
      </c>
      <c r="D7" s="314">
        <f>Mar!Q7*10*15000</f>
        <v>0</v>
      </c>
      <c r="E7" s="312">
        <f>Mar!I7</f>
        <v>981000</v>
      </c>
      <c r="F7" s="316">
        <f>Mar!J7+Mar!K7</f>
        <v>11.699999999999818</v>
      </c>
      <c r="G7" s="318">
        <f>Mar!S6</f>
        <v>0</v>
      </c>
      <c r="H7" s="198" t="s">
        <v>16</v>
      </c>
      <c r="I7" s="197">
        <f>Mar!X6</f>
        <v>19.7971875</v>
      </c>
      <c r="J7" s="197">
        <f>Mar!AA6</f>
        <v>15.125000000000002</v>
      </c>
      <c r="K7" s="197">
        <f>Mar!AB7</f>
        <v>0.71875</v>
      </c>
      <c r="L7" s="197">
        <f>Mar!AE6</f>
        <v>11</v>
      </c>
      <c r="M7" s="320">
        <f>Mar!AI6</f>
        <v>3.6999999999999998E-2</v>
      </c>
      <c r="N7" s="318">
        <f>Mar!AI8</f>
        <v>7.68</v>
      </c>
      <c r="O7" s="316">
        <f>Mar!AI7</f>
        <v>7.8</v>
      </c>
      <c r="P7" s="322">
        <f>Mar!R6</f>
        <v>1.01</v>
      </c>
      <c r="Q7" s="12"/>
      <c r="R7" s="12"/>
      <c r="S7" s="12"/>
      <c r="T7" s="12"/>
      <c r="U7" s="12"/>
      <c r="V7" s="12"/>
      <c r="W7" s="12"/>
      <c r="X7" s="12"/>
      <c r="Y7" s="12"/>
      <c r="Z7" s="12"/>
      <c r="AA7" s="12"/>
      <c r="AB7" s="12"/>
      <c r="AC7" s="12"/>
      <c r="AD7" s="12"/>
      <c r="AE7" s="12"/>
      <c r="AF7" s="12"/>
      <c r="AG7" s="12"/>
      <c r="AH7" s="12"/>
      <c r="AI7" s="12"/>
      <c r="AJ7" s="12"/>
      <c r="AK7" s="12"/>
      <c r="AL7" s="12"/>
      <c r="AM7" s="12"/>
      <c r="AN7" s="12"/>
      <c r="AO7" s="12"/>
      <c r="AP7" s="12"/>
      <c r="AQ7" s="12"/>
      <c r="AR7" s="12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/>
      <c r="BM7" s="12"/>
      <c r="BN7" s="12"/>
      <c r="BO7" s="12"/>
      <c r="BP7" s="12"/>
      <c r="BQ7" s="12"/>
      <c r="BR7" s="12"/>
      <c r="BS7" s="12"/>
      <c r="BT7" s="12"/>
      <c r="BU7" s="12"/>
      <c r="BV7" s="12"/>
      <c r="BW7" s="12"/>
      <c r="BX7" s="12"/>
      <c r="BY7" s="12"/>
      <c r="BZ7" s="12"/>
      <c r="CA7" s="12"/>
      <c r="CB7" s="12"/>
      <c r="CC7" s="12"/>
    </row>
    <row r="8" spans="1:81" ht="15.75" x14ac:dyDescent="0.25">
      <c r="A8" s="304"/>
      <c r="B8" s="313"/>
      <c r="C8" s="313"/>
      <c r="D8" s="315"/>
      <c r="E8" s="313"/>
      <c r="F8" s="317"/>
      <c r="G8" s="319"/>
      <c r="H8" s="198" t="s">
        <v>15</v>
      </c>
      <c r="I8" s="197">
        <f>IF(Mar!W8=0,Mar!V8,AVERAGE(Mar!V8,Mar!W8))</f>
        <v>2.3666634987124957</v>
      </c>
      <c r="J8" s="197">
        <f>IF(Mar!Z8=0,Mar!Y8,AVERAGE(Mar!Z8,Mar!Y8))</f>
        <v>1.8081247863125256</v>
      </c>
      <c r="K8" s="197">
        <f>Mar!AB8</f>
        <v>8.592328529997538E-2</v>
      </c>
      <c r="L8" s="197">
        <f>IF(Mar!AD8=0,Mar!AC8,AVERAGE(Mar!AC8,Mar!AD8))</f>
        <v>1.3149998445909274</v>
      </c>
      <c r="M8" s="321"/>
      <c r="N8" s="319"/>
      <c r="O8" s="317"/>
      <c r="P8" s="322"/>
      <c r="Q8" s="12"/>
      <c r="R8" s="12"/>
      <c r="S8" s="12"/>
      <c r="T8" s="12"/>
      <c r="U8" s="12"/>
      <c r="V8" s="12"/>
      <c r="W8" s="12"/>
      <c r="X8" s="12"/>
      <c r="Y8" s="12"/>
      <c r="Z8" s="12"/>
      <c r="AA8" s="12"/>
      <c r="AB8" s="12"/>
      <c r="AC8" s="12"/>
      <c r="AD8" s="12"/>
      <c r="AE8" s="12"/>
      <c r="AF8" s="12"/>
      <c r="AG8" s="12"/>
      <c r="AH8" s="12"/>
      <c r="AI8" s="12"/>
      <c r="AJ8" s="12"/>
      <c r="AK8" s="12"/>
      <c r="AL8" s="12"/>
      <c r="AM8" s="12"/>
      <c r="AN8" s="12"/>
      <c r="AO8" s="12"/>
      <c r="AP8" s="12"/>
      <c r="AQ8" s="12"/>
      <c r="AR8" s="12"/>
      <c r="AS8" s="12"/>
      <c r="AT8" s="12"/>
      <c r="AU8" s="12"/>
      <c r="AV8" s="12"/>
      <c r="AW8" s="12"/>
      <c r="AX8" s="12"/>
      <c r="AY8" s="12"/>
      <c r="AZ8" s="12"/>
      <c r="BA8" s="12"/>
      <c r="BB8" s="12"/>
      <c r="BC8" s="12"/>
      <c r="BD8" s="12"/>
      <c r="BE8" s="12"/>
      <c r="BF8" s="12"/>
      <c r="BG8" s="12"/>
      <c r="BH8" s="12"/>
      <c r="BI8" s="12"/>
      <c r="BJ8" s="12"/>
      <c r="BK8" s="12"/>
      <c r="BL8" s="12"/>
      <c r="BM8" s="12"/>
      <c r="BN8" s="12"/>
      <c r="BO8" s="12"/>
      <c r="BP8" s="12"/>
      <c r="BQ8" s="12"/>
      <c r="BR8" s="12"/>
      <c r="BS8" s="12"/>
      <c r="BT8" s="12"/>
      <c r="BU8" s="12"/>
      <c r="BV8" s="12"/>
      <c r="BW8" s="12"/>
      <c r="BX8" s="12"/>
      <c r="BY8" s="12"/>
      <c r="BZ8" s="12"/>
      <c r="CA8" s="12"/>
      <c r="CB8" s="12"/>
      <c r="CC8" s="12"/>
    </row>
    <row r="9" spans="1:81" ht="15.75" x14ac:dyDescent="0.25">
      <c r="A9" s="304">
        <v>3</v>
      </c>
      <c r="B9" s="312">
        <f>Mar!E9</f>
        <v>914000</v>
      </c>
      <c r="C9" s="314">
        <f>Mar!H9</f>
        <v>0</v>
      </c>
      <c r="D9" s="312">
        <f>Mar!Q10*10*15000</f>
        <v>15000.000000003411</v>
      </c>
      <c r="E9" s="312">
        <f>Mar!I10</f>
        <v>947400</v>
      </c>
      <c r="F9" s="316">
        <f>Mar!J10+Mar!K10</f>
        <v>11.300000000000182</v>
      </c>
      <c r="G9" s="318">
        <f>Mar!S9</f>
        <v>0.01</v>
      </c>
      <c r="H9" s="198" t="s">
        <v>16</v>
      </c>
      <c r="I9" s="197">
        <f>Mar!X9</f>
        <v>17.5975</v>
      </c>
      <c r="J9" s="197">
        <f>Mar!AA9</f>
        <v>17.325000000000003</v>
      </c>
      <c r="K9" s="197">
        <f>Mar!AB10</f>
        <v>0.71875</v>
      </c>
      <c r="L9" s="197">
        <f>Mar!AE9</f>
        <v>10</v>
      </c>
      <c r="M9" s="320">
        <f>Mar!AI9</f>
        <v>2.9000000000000001E-2</v>
      </c>
      <c r="N9" s="318">
        <f>Mar!AI11</f>
        <v>7.61</v>
      </c>
      <c r="O9" s="316">
        <f>Mar!AI10</f>
        <v>9.4</v>
      </c>
      <c r="P9" s="322">
        <f>Mar!R9</f>
        <v>1.07</v>
      </c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</row>
    <row r="10" spans="1:81" ht="15.75" x14ac:dyDescent="0.25">
      <c r="A10" s="304"/>
      <c r="B10" s="313"/>
      <c r="C10" s="315"/>
      <c r="D10" s="313"/>
      <c r="E10" s="313"/>
      <c r="F10" s="317"/>
      <c r="G10" s="319"/>
      <c r="H10" s="198" t="s">
        <v>15</v>
      </c>
      <c r="I10" s="197">
        <f>IF(Mar!W11=0,Mar!V11,AVERAGE(Mar!V11,Mar!W11))</f>
        <v>2.3085470354569733</v>
      </c>
      <c r="J10" s="197">
        <f>IF(Mar!Z11=0,Mar!Y11,AVERAGE(Mar!Z11,Mar!Y11))</f>
        <v>2.2727988287706817</v>
      </c>
      <c r="K10" s="197">
        <f>Mar!AB11</f>
        <v>9.4289994700082383E-2</v>
      </c>
      <c r="L10" s="197">
        <f>IF(Mar!AD11=0,Mar!AC11,AVERAGE(Mar!AC11,Mar!AD11))</f>
        <v>1.311860795827233</v>
      </c>
      <c r="M10" s="321"/>
      <c r="N10" s="319"/>
      <c r="O10" s="317"/>
      <c r="P10" s="322"/>
      <c r="Q10" s="12"/>
      <c r="R10" s="12"/>
      <c r="S10" s="12"/>
      <c r="T10" s="12"/>
      <c r="U10" s="12"/>
      <c r="V10" s="12"/>
      <c r="W10" s="12"/>
      <c r="X10" s="12"/>
      <c r="Y10" s="12"/>
      <c r="Z10" s="12"/>
      <c r="AA10" s="12"/>
      <c r="AB10" s="12"/>
      <c r="AC10" s="12"/>
      <c r="AD10" s="12"/>
      <c r="AE10" s="12"/>
      <c r="AF10" s="12"/>
      <c r="AG10" s="12"/>
      <c r="AH10" s="12"/>
      <c r="AI10" s="12"/>
      <c r="AJ10" s="12"/>
      <c r="AK10" s="12"/>
      <c r="AL10" s="12"/>
      <c r="AM10" s="12"/>
      <c r="AN10" s="12"/>
      <c r="AO10" s="12"/>
      <c r="AP10" s="12"/>
      <c r="AQ10" s="12"/>
      <c r="AR10" s="12"/>
      <c r="AS10" s="12"/>
      <c r="AT10" s="12"/>
      <c r="AU10" s="12"/>
      <c r="AV10" s="12"/>
      <c r="AW10" s="12"/>
      <c r="AX10" s="12"/>
      <c r="AY10" s="12"/>
      <c r="AZ10" s="12"/>
      <c r="BA10" s="12"/>
      <c r="BB10" s="12"/>
      <c r="BC10" s="12"/>
      <c r="BD10" s="12"/>
      <c r="BE10" s="12"/>
      <c r="BF10" s="12"/>
      <c r="BG10" s="12"/>
      <c r="BH10" s="12"/>
      <c r="BI10" s="12"/>
      <c r="BJ10" s="12"/>
      <c r="BK10" s="12"/>
      <c r="BL10" s="12"/>
      <c r="BM10" s="12"/>
      <c r="BN10" s="12"/>
      <c r="BO10" s="12"/>
      <c r="BP10" s="12"/>
      <c r="BQ10" s="12"/>
      <c r="BR10" s="12"/>
      <c r="BS10" s="12"/>
      <c r="BT10" s="12"/>
      <c r="BU10" s="12"/>
      <c r="BV10" s="12"/>
      <c r="BW10" s="12"/>
      <c r="BX10" s="12"/>
      <c r="BY10" s="12"/>
      <c r="BZ10" s="12"/>
      <c r="CA10" s="12"/>
      <c r="CB10" s="12"/>
      <c r="CC10" s="12"/>
    </row>
    <row r="11" spans="1:81" ht="15.75" x14ac:dyDescent="0.25">
      <c r="A11" s="304">
        <v>4</v>
      </c>
      <c r="B11" s="312">
        <f>Mar!E12</f>
        <v>1153000</v>
      </c>
      <c r="C11" s="312">
        <f>Mar!H12</f>
        <v>36000</v>
      </c>
      <c r="D11" s="312">
        <f>Mar!Q13*10*15000</f>
        <v>29999.999999998294</v>
      </c>
      <c r="E11" s="312">
        <f>Mar!I13</f>
        <v>1064500</v>
      </c>
      <c r="F11" s="316">
        <f>Mar!J13+Mar!K13</f>
        <v>14</v>
      </c>
      <c r="G11" s="318">
        <f>Mar!S12</f>
        <v>0.01</v>
      </c>
      <c r="H11" s="198" t="s">
        <v>16</v>
      </c>
      <c r="I11" s="197">
        <f>Mar!X12</f>
        <v>21.996874999999999</v>
      </c>
      <c r="J11" s="197">
        <f>Mar!AA12</f>
        <v>21.175000000000001</v>
      </c>
      <c r="K11" s="197">
        <f>Mar!AB13</f>
        <v>0.875</v>
      </c>
      <c r="L11" s="197">
        <f>Mar!AE12</f>
        <v>12</v>
      </c>
      <c r="M11" s="320">
        <f>Mar!AI12</f>
        <v>2.8000000000000001E-2</v>
      </c>
      <c r="N11" s="318">
        <f>Mar!AI14</f>
        <v>7.55</v>
      </c>
      <c r="O11" s="316">
        <f>Mar!AI13</f>
        <v>10.6</v>
      </c>
      <c r="P11" s="322">
        <f>Mar!R12</f>
        <v>1.01</v>
      </c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2"/>
      <c r="BP11" s="12"/>
      <c r="BQ11" s="12"/>
      <c r="BR11" s="12"/>
      <c r="BS11" s="12"/>
      <c r="BT11" s="12"/>
      <c r="BU11" s="12"/>
      <c r="BV11" s="12"/>
      <c r="BW11" s="12"/>
      <c r="BX11" s="12"/>
      <c r="BY11" s="12"/>
      <c r="BZ11" s="12"/>
      <c r="CA11" s="12"/>
      <c r="CB11" s="12"/>
      <c r="CC11" s="12"/>
    </row>
    <row r="12" spans="1:81" ht="15.75" x14ac:dyDescent="0.25">
      <c r="A12" s="304"/>
      <c r="B12" s="313"/>
      <c r="C12" s="313"/>
      <c r="D12" s="313"/>
      <c r="E12" s="313"/>
      <c r="F12" s="317"/>
      <c r="G12" s="319"/>
      <c r="H12" s="198" t="s">
        <v>15</v>
      </c>
      <c r="I12" s="197">
        <f>IF(Mar!W14=0,Mar!V14,AVERAGE(Mar!V14,Mar!W14))</f>
        <v>2.2875238404246243</v>
      </c>
      <c r="J12" s="197">
        <f>IF(Mar!Z14=0,Mar!Y14,AVERAGE(Mar!Z14,Mar!Y14))</f>
        <v>2.2020544882394169</v>
      </c>
      <c r="K12" s="197">
        <f>Mar!AB14</f>
        <v>9.0993987117331282E-2</v>
      </c>
      <c r="L12" s="197">
        <f>IF(Mar!AD14=0,Mar!AC14,AVERAGE(Mar!AC14,Mar!AD14))</f>
        <v>1.2479175376091147</v>
      </c>
      <c r="M12" s="321"/>
      <c r="N12" s="319"/>
      <c r="O12" s="317"/>
      <c r="P12" s="322"/>
      <c r="Q12" s="12"/>
      <c r="R12" s="12"/>
      <c r="S12" s="12"/>
      <c r="T12" s="12"/>
      <c r="U12" s="12"/>
      <c r="V12" s="12"/>
      <c r="W12" s="12"/>
      <c r="X12" s="12"/>
      <c r="Y12" s="12"/>
      <c r="Z12" s="12"/>
      <c r="AA12" s="12"/>
      <c r="AB12" s="12"/>
      <c r="AC12" s="12"/>
      <c r="AD12" s="12"/>
      <c r="AE12" s="12"/>
      <c r="AF12" s="12"/>
      <c r="AG12" s="12"/>
      <c r="AH12" s="12"/>
      <c r="AI12" s="12"/>
      <c r="AJ12" s="12"/>
      <c r="AK12" s="12"/>
      <c r="AL12" s="12"/>
      <c r="AM12" s="12"/>
      <c r="AN12" s="12"/>
      <c r="AO12" s="12"/>
      <c r="AP12" s="12"/>
      <c r="AQ12" s="12"/>
      <c r="AR12" s="12"/>
      <c r="AS12" s="12"/>
      <c r="AT12" s="12"/>
      <c r="AU12" s="12"/>
      <c r="AV12" s="12"/>
      <c r="AW12" s="12"/>
      <c r="AX12" s="12"/>
      <c r="AY12" s="12"/>
      <c r="AZ12" s="12"/>
      <c r="BA12" s="12"/>
      <c r="BB12" s="12"/>
      <c r="BC12" s="12"/>
      <c r="BD12" s="12"/>
      <c r="BE12" s="12"/>
      <c r="BF12" s="12"/>
      <c r="BG12" s="12"/>
      <c r="BH12" s="12"/>
      <c r="BI12" s="12"/>
      <c r="BJ12" s="12"/>
      <c r="BK12" s="12"/>
      <c r="BL12" s="12"/>
      <c r="BM12" s="12"/>
      <c r="BN12" s="12"/>
      <c r="BO12" s="12"/>
      <c r="BP12" s="12"/>
      <c r="BQ12" s="12"/>
      <c r="BR12" s="12"/>
      <c r="BS12" s="12"/>
      <c r="BT12" s="12"/>
      <c r="BU12" s="12"/>
      <c r="BV12" s="12"/>
      <c r="BW12" s="12"/>
      <c r="BX12" s="12"/>
      <c r="BY12" s="12"/>
      <c r="BZ12" s="12"/>
      <c r="CA12" s="12"/>
      <c r="CB12" s="12"/>
      <c r="CC12" s="12"/>
    </row>
    <row r="13" spans="1:81" ht="15.75" x14ac:dyDescent="0.25">
      <c r="A13" s="304">
        <v>5</v>
      </c>
      <c r="B13" s="312">
        <f>Mar!E15</f>
        <v>908000</v>
      </c>
      <c r="C13" s="312">
        <f>Mar!H15</f>
        <v>35000</v>
      </c>
      <c r="D13" s="314">
        <f>Mar!Q16*10*15000</f>
        <v>0</v>
      </c>
      <c r="E13" s="312">
        <f>Mar!I16</f>
        <v>955100</v>
      </c>
      <c r="F13" s="316">
        <f>Mar!J16+Mar!K16</f>
        <v>11.099999999999454</v>
      </c>
      <c r="G13" s="318">
        <f>Mar!S15</f>
        <v>0</v>
      </c>
      <c r="H13" s="198" t="s">
        <v>16</v>
      </c>
      <c r="I13" s="197">
        <f>Mar!X15</f>
        <v>17.5975</v>
      </c>
      <c r="J13" s="197">
        <f>Mar!AA15</f>
        <v>17.05</v>
      </c>
      <c r="K13" s="197">
        <f>Mar!AB16</f>
        <v>0.71875</v>
      </c>
      <c r="L13" s="197">
        <f>Mar!AE15</f>
        <v>10</v>
      </c>
      <c r="M13" s="320">
        <f>Mar!AI15</f>
        <v>2.9000000000000001E-2</v>
      </c>
      <c r="N13" s="318">
        <f>Mar!AI17</f>
        <v>7.66</v>
      </c>
      <c r="O13" s="316">
        <f>Mar!AI16</f>
        <v>8.6</v>
      </c>
      <c r="P13" s="322">
        <f>Mar!R15</f>
        <v>1.05</v>
      </c>
      <c r="Q13" s="12"/>
      <c r="R13" s="12"/>
      <c r="S13" s="12"/>
      <c r="T13" s="12"/>
      <c r="U13" s="12"/>
      <c r="V13" s="12"/>
      <c r="W13" s="12"/>
      <c r="X13" s="12"/>
      <c r="Y13" s="12"/>
      <c r="Z13" s="12"/>
      <c r="AA13" s="12"/>
      <c r="AB13" s="12"/>
      <c r="AC13" s="12"/>
      <c r="AD13" s="12"/>
      <c r="AE13" s="12"/>
      <c r="AF13" s="12"/>
      <c r="AG13" s="12"/>
      <c r="AH13" s="12"/>
      <c r="AI13" s="12"/>
      <c r="AJ13" s="12"/>
      <c r="AK13" s="12"/>
      <c r="AL13" s="12"/>
      <c r="AM13" s="12"/>
      <c r="AN13" s="12"/>
      <c r="AO13" s="12"/>
      <c r="AP13" s="12"/>
      <c r="AQ13" s="12"/>
      <c r="AR13" s="12"/>
      <c r="AS13" s="12"/>
      <c r="AT13" s="12"/>
      <c r="AU13" s="12"/>
      <c r="AV13" s="12"/>
      <c r="AW13" s="12"/>
      <c r="AX13" s="12"/>
      <c r="AY13" s="12"/>
      <c r="AZ13" s="12"/>
      <c r="BA13" s="12"/>
      <c r="BB13" s="12"/>
      <c r="BC13" s="12"/>
      <c r="BD13" s="12"/>
      <c r="BE13" s="12"/>
      <c r="BF13" s="12"/>
      <c r="BG13" s="12"/>
      <c r="BH13" s="12"/>
      <c r="BI13" s="12"/>
      <c r="BJ13" s="12"/>
      <c r="BK13" s="12"/>
      <c r="BL13" s="12"/>
      <c r="BM13" s="12"/>
      <c r="BN13" s="12"/>
      <c r="BO13" s="12"/>
      <c r="BP13" s="12"/>
      <c r="BQ13" s="12"/>
      <c r="BR13" s="12"/>
      <c r="BS13" s="12"/>
      <c r="BT13" s="12"/>
      <c r="BU13" s="12"/>
      <c r="BV13" s="12"/>
      <c r="BW13" s="12"/>
      <c r="BX13" s="12"/>
      <c r="BY13" s="12"/>
      <c r="BZ13" s="12"/>
      <c r="CA13" s="12"/>
      <c r="CB13" s="12"/>
      <c r="CC13" s="12"/>
    </row>
    <row r="14" spans="1:81" ht="15.75" x14ac:dyDescent="0.25">
      <c r="A14" s="304"/>
      <c r="B14" s="313"/>
      <c r="C14" s="313"/>
      <c r="D14" s="315"/>
      <c r="E14" s="313"/>
      <c r="F14" s="317"/>
      <c r="G14" s="319"/>
      <c r="H14" s="198" t="s">
        <v>15</v>
      </c>
      <c r="I14" s="197">
        <f>IF(Mar!W17=0,Mar!V17,AVERAGE(Mar!V17,Mar!W17))</f>
        <v>2.3238017515503016</v>
      </c>
      <c r="J14" s="197">
        <f>IF(Mar!Z17=0,Mar!Y17,AVERAGE(Mar!Z17,Mar!Y17))</f>
        <v>2.2515027625476711</v>
      </c>
      <c r="K14" s="197">
        <f>Mar!AB17</f>
        <v>9.4913056339069712E-2</v>
      </c>
      <c r="L14" s="197">
        <f>IF(Mar!AD17=0,Mar!AC17,AVERAGE(Mar!AC17,Mar!AD17))</f>
        <v>1.3205294795001004</v>
      </c>
      <c r="M14" s="321"/>
      <c r="N14" s="319"/>
      <c r="O14" s="317"/>
      <c r="P14" s="322"/>
      <c r="Q14" s="12"/>
      <c r="R14" s="12"/>
      <c r="S14" s="12"/>
      <c r="T14" s="12"/>
      <c r="U14" s="12"/>
      <c r="V14" s="12"/>
      <c r="W14" s="12"/>
      <c r="X14" s="12"/>
      <c r="Y14" s="12"/>
      <c r="Z14" s="12"/>
      <c r="AA14" s="12"/>
      <c r="AB14" s="12"/>
      <c r="AC14" s="12"/>
      <c r="AD14" s="12"/>
      <c r="AE14" s="12"/>
      <c r="AF14" s="12"/>
      <c r="AG14" s="12"/>
      <c r="AH14" s="12"/>
      <c r="AI14" s="12"/>
      <c r="AJ14" s="12"/>
      <c r="AK14" s="12"/>
      <c r="AL14" s="12"/>
      <c r="AM14" s="12"/>
      <c r="AN14" s="12"/>
      <c r="AO14" s="12"/>
      <c r="AP14" s="12"/>
      <c r="AQ14" s="12"/>
      <c r="AR14" s="12"/>
      <c r="AS14" s="12"/>
      <c r="AT14" s="12"/>
      <c r="AU14" s="12"/>
      <c r="AV14" s="12"/>
      <c r="AW14" s="12"/>
      <c r="AX14" s="12"/>
      <c r="AY14" s="12"/>
      <c r="AZ14" s="12"/>
      <c r="BA14" s="12"/>
      <c r="BB14" s="12"/>
      <c r="BC14" s="12"/>
      <c r="BD14" s="12"/>
      <c r="BE14" s="12"/>
      <c r="BF14" s="12"/>
      <c r="BG14" s="12"/>
      <c r="BH14" s="12"/>
      <c r="BI14" s="12"/>
      <c r="BJ14" s="12"/>
      <c r="BK14" s="12"/>
      <c r="BL14" s="12"/>
      <c r="BM14" s="12"/>
      <c r="BN14" s="12"/>
      <c r="BO14" s="12"/>
      <c r="BP14" s="12"/>
      <c r="BQ14" s="12"/>
      <c r="BR14" s="12"/>
      <c r="BS14" s="12"/>
      <c r="BT14" s="12"/>
      <c r="BU14" s="12"/>
      <c r="BV14" s="12"/>
      <c r="BW14" s="12"/>
      <c r="BX14" s="12"/>
      <c r="BY14" s="12"/>
      <c r="BZ14" s="12"/>
      <c r="CA14" s="12"/>
      <c r="CB14" s="12"/>
      <c r="CC14" s="12"/>
    </row>
    <row r="15" spans="1:81" ht="15.75" x14ac:dyDescent="0.25">
      <c r="A15" s="304">
        <v>6</v>
      </c>
      <c r="B15" s="312">
        <f>Mar!E18</f>
        <v>988000</v>
      </c>
      <c r="C15" s="314">
        <f>Mar!H18</f>
        <v>0</v>
      </c>
      <c r="D15" s="312">
        <f>Mar!Q19*10*15000</f>
        <v>14999.999999999147</v>
      </c>
      <c r="E15" s="312">
        <f>Mar!I19</f>
        <v>1056900</v>
      </c>
      <c r="F15" s="316">
        <f>Mar!J19+Mar!K19</f>
        <v>12.300000000000182</v>
      </c>
      <c r="G15" s="318">
        <f>Mar!S18</f>
        <v>0.42</v>
      </c>
      <c r="H15" s="198" t="s">
        <v>16</v>
      </c>
      <c r="I15" s="197">
        <f>Mar!X18</f>
        <v>17.5975</v>
      </c>
      <c r="J15" s="197">
        <f>Mar!AA18</f>
        <v>18.700000000000003</v>
      </c>
      <c r="K15" s="197">
        <f>Mar!AB19</f>
        <v>0.5</v>
      </c>
      <c r="L15" s="197">
        <f>Mar!AE18</f>
        <v>11</v>
      </c>
      <c r="M15" s="320">
        <f>Mar!AI18</f>
        <v>3.9E-2</v>
      </c>
      <c r="N15" s="318">
        <f>Mar!AI20</f>
        <v>7.83</v>
      </c>
      <c r="O15" s="316">
        <f>Mar!AI19</f>
        <v>10.5</v>
      </c>
      <c r="P15" s="322">
        <f>Mar!R18</f>
        <v>1.06</v>
      </c>
      <c r="Q15" s="12"/>
      <c r="R15" s="12"/>
      <c r="S15" s="12"/>
      <c r="T15" s="12"/>
      <c r="U15" s="12"/>
      <c r="V15" s="12"/>
      <c r="W15" s="12"/>
      <c r="X15" s="12"/>
      <c r="Y15" s="12"/>
      <c r="Z15" s="12"/>
      <c r="AA15" s="12"/>
      <c r="AB15" s="12"/>
      <c r="AC15" s="12"/>
      <c r="AD15" s="12"/>
      <c r="AE15" s="12"/>
      <c r="AF15" s="12"/>
      <c r="AG15" s="12"/>
      <c r="AH15" s="12"/>
      <c r="AI15" s="12"/>
      <c r="AJ15" s="12"/>
      <c r="AK15" s="12"/>
      <c r="AL15" s="12"/>
      <c r="AM15" s="12"/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2"/>
      <c r="AY15" s="12"/>
      <c r="AZ15" s="12"/>
      <c r="BA15" s="12"/>
      <c r="BB15" s="12"/>
      <c r="BC15" s="12"/>
      <c r="BD15" s="12"/>
      <c r="BE15" s="12"/>
      <c r="BF15" s="12"/>
      <c r="BG15" s="12"/>
      <c r="BH15" s="12"/>
      <c r="BI15" s="12"/>
      <c r="BJ15" s="12"/>
      <c r="BK15" s="12"/>
      <c r="BL15" s="12"/>
      <c r="BM15" s="12"/>
      <c r="BN15" s="12"/>
      <c r="BO15" s="12"/>
      <c r="BP15" s="12"/>
      <c r="BQ15" s="12"/>
      <c r="BR15" s="12"/>
      <c r="BS15" s="12"/>
      <c r="BT15" s="12"/>
      <c r="BU15" s="12"/>
      <c r="BV15" s="12"/>
      <c r="BW15" s="12"/>
      <c r="BX15" s="12"/>
      <c r="BY15" s="12"/>
      <c r="BZ15" s="12"/>
      <c r="CA15" s="12"/>
      <c r="CB15" s="12"/>
      <c r="CC15" s="12"/>
    </row>
    <row r="16" spans="1:81" ht="15.75" x14ac:dyDescent="0.25">
      <c r="A16" s="304"/>
      <c r="B16" s="313"/>
      <c r="C16" s="315"/>
      <c r="D16" s="313"/>
      <c r="E16" s="313"/>
      <c r="F16" s="317"/>
      <c r="G16" s="319"/>
      <c r="H16" s="198" t="s">
        <v>15</v>
      </c>
      <c r="I16" s="197">
        <f>IF(Mar!W20=0,Mar!V20,AVERAGE(Mar!V20,Mar!W20))</f>
        <v>2.1356396664045283</v>
      </c>
      <c r="J16" s="197">
        <f>IF(Mar!Z20=0,Mar!Y20,AVERAGE(Mar!Z20,Mar!Y20))</f>
        <v>2.2694395091214483</v>
      </c>
      <c r="K16" s="197">
        <f>Mar!AB20</f>
        <v>6.0680200778648337E-2</v>
      </c>
      <c r="L16" s="197">
        <f>IF(Mar!AD20=0,Mar!AC20,AVERAGE(Mar!AC20,Mar!AD20))</f>
        <v>1.3349644171302635</v>
      </c>
      <c r="M16" s="321"/>
      <c r="N16" s="319"/>
      <c r="O16" s="317"/>
      <c r="P16" s="322"/>
      <c r="Q16" s="12"/>
      <c r="R16" s="12"/>
      <c r="S16" s="12"/>
      <c r="T16" s="12"/>
      <c r="U16" s="12"/>
      <c r="V16" s="12"/>
      <c r="W16" s="12"/>
      <c r="X16" s="12"/>
      <c r="Y16" s="12"/>
      <c r="Z16" s="12"/>
      <c r="AA16" s="12"/>
      <c r="AB16" s="12"/>
      <c r="AC16" s="12"/>
      <c r="AD16" s="12"/>
      <c r="AE16" s="12"/>
      <c r="AF16" s="12"/>
      <c r="AG16" s="12"/>
      <c r="AH16" s="12"/>
      <c r="AI16" s="12"/>
      <c r="AJ16" s="12"/>
      <c r="AK16" s="12"/>
      <c r="AL16" s="12"/>
      <c r="AM16" s="12"/>
      <c r="AN16" s="12"/>
      <c r="AO16" s="12"/>
      <c r="AP16" s="12"/>
      <c r="AQ16" s="12"/>
      <c r="AR16" s="12"/>
      <c r="AS16" s="12"/>
      <c r="AT16" s="12"/>
      <c r="AU16" s="12"/>
      <c r="AV16" s="12"/>
      <c r="AW16" s="12"/>
      <c r="AX16" s="12"/>
      <c r="AY16" s="12"/>
      <c r="AZ16" s="12"/>
      <c r="BA16" s="12"/>
      <c r="BB16" s="12"/>
      <c r="BC16" s="12"/>
      <c r="BD16" s="12"/>
      <c r="BE16" s="12"/>
      <c r="BF16" s="12"/>
      <c r="BG16" s="12"/>
      <c r="BH16" s="12"/>
      <c r="BI16" s="12"/>
      <c r="BJ16" s="12"/>
      <c r="BK16" s="12"/>
      <c r="BL16" s="12"/>
      <c r="BM16" s="12"/>
      <c r="BN16" s="12"/>
      <c r="BO16" s="12"/>
      <c r="BP16" s="12"/>
      <c r="BQ16" s="12"/>
      <c r="BR16" s="12"/>
      <c r="BS16" s="12"/>
      <c r="BT16" s="12"/>
      <c r="BU16" s="12"/>
      <c r="BV16" s="12"/>
      <c r="BW16" s="12"/>
      <c r="BX16" s="12"/>
      <c r="BY16" s="12"/>
      <c r="BZ16" s="12"/>
      <c r="CA16" s="12"/>
      <c r="CB16" s="12"/>
      <c r="CC16" s="12"/>
    </row>
    <row r="17" spans="1:81" ht="15.75" x14ac:dyDescent="0.25">
      <c r="A17" s="304">
        <v>7</v>
      </c>
      <c r="B17" s="312">
        <f>Mar!E21</f>
        <v>935000</v>
      </c>
      <c r="C17" s="312">
        <f>Mar!H21</f>
        <v>35000</v>
      </c>
      <c r="D17" s="314">
        <f>Mar!Q22*10*15000</f>
        <v>0</v>
      </c>
      <c r="E17" s="312">
        <f>Mar!I22</f>
        <v>872600</v>
      </c>
      <c r="F17" s="316">
        <f>Mar!J22+Mar!K22</f>
        <v>11.5</v>
      </c>
      <c r="G17" s="318">
        <f>Mar!S21</f>
        <v>0.19</v>
      </c>
      <c r="H17" s="198" t="s">
        <v>16</v>
      </c>
      <c r="I17" s="197">
        <f>Mar!X21</f>
        <v>17.5975</v>
      </c>
      <c r="J17" s="197">
        <f>Mar!AA21</f>
        <v>17.325000000000003</v>
      </c>
      <c r="K17" s="197">
        <f>Mar!AB22</f>
        <v>0.5</v>
      </c>
      <c r="L17" s="197">
        <f>Mar!AE21</f>
        <v>10</v>
      </c>
      <c r="M17" s="320">
        <f>Mar!AI21</f>
        <v>4.2999999999999997E-2</v>
      </c>
      <c r="N17" s="318">
        <f>Mar!AI23</f>
        <v>7.83</v>
      </c>
      <c r="O17" s="316">
        <f>Mar!AI22</f>
        <v>8.9</v>
      </c>
      <c r="P17" s="322">
        <f>Mar!R21</f>
        <v>1</v>
      </c>
      <c r="Q17" s="12"/>
      <c r="R17" s="12"/>
      <c r="S17" s="12"/>
      <c r="T17" s="12"/>
      <c r="U17" s="12"/>
      <c r="V17" s="12"/>
      <c r="W17" s="12"/>
      <c r="X17" s="12"/>
      <c r="Y17" s="12"/>
      <c r="Z17" s="12"/>
      <c r="AA17" s="12"/>
      <c r="AB17" s="12"/>
      <c r="AC17" s="12"/>
      <c r="AD17" s="12"/>
      <c r="AE17" s="12"/>
      <c r="AF17" s="12"/>
      <c r="AG17" s="12"/>
      <c r="AH17" s="12"/>
      <c r="AI17" s="12"/>
      <c r="AJ17" s="12"/>
      <c r="AK17" s="12"/>
      <c r="AL17" s="12"/>
      <c r="AM17" s="12"/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2"/>
      <c r="AY17" s="12"/>
      <c r="AZ17" s="12"/>
      <c r="BA17" s="12"/>
      <c r="BB17" s="12"/>
      <c r="BC17" s="12"/>
      <c r="BD17" s="12"/>
      <c r="BE17" s="12"/>
      <c r="BF17" s="12"/>
      <c r="BG17" s="12"/>
      <c r="BH17" s="12"/>
      <c r="BI17" s="12"/>
      <c r="BJ17" s="12"/>
      <c r="BK17" s="12"/>
      <c r="BL17" s="12"/>
      <c r="BM17" s="12"/>
      <c r="BN17" s="12"/>
      <c r="BO17" s="12"/>
      <c r="BP17" s="12"/>
      <c r="BQ17" s="12"/>
      <c r="BR17" s="12"/>
      <c r="BS17" s="12"/>
      <c r="BT17" s="12"/>
      <c r="BU17" s="12"/>
      <c r="BV17" s="12"/>
      <c r="BW17" s="12"/>
      <c r="BX17" s="12"/>
      <c r="BY17" s="12"/>
      <c r="BZ17" s="12"/>
      <c r="CA17" s="12"/>
      <c r="CB17" s="12"/>
      <c r="CC17" s="12"/>
    </row>
    <row r="18" spans="1:81" ht="15.75" x14ac:dyDescent="0.25">
      <c r="A18" s="304"/>
      <c r="B18" s="313"/>
      <c r="C18" s="313"/>
      <c r="D18" s="315"/>
      <c r="E18" s="313"/>
      <c r="F18" s="317"/>
      <c r="G18" s="319"/>
      <c r="H18" s="198" t="s">
        <v>15</v>
      </c>
      <c r="I18" s="197">
        <f>IF(Mar!W23=0,Mar!V23,AVERAGE(Mar!V23,Mar!W23))</f>
        <v>2.2566973159440362</v>
      </c>
      <c r="J18" s="197">
        <f>IF(Mar!Z23=0,Mar!Y23,AVERAGE(Mar!Z23,Mar!Y23))</f>
        <v>2.2217520101565809</v>
      </c>
      <c r="K18" s="197">
        <f>Mar!AB23</f>
        <v>6.4119827132946047E-2</v>
      </c>
      <c r="L18" s="197">
        <f>IF(Mar!AD23=0,Mar!AC23,AVERAGE(Mar!AC23,Mar!AD23))</f>
        <v>1.282396542658921</v>
      </c>
      <c r="M18" s="321"/>
      <c r="N18" s="319"/>
      <c r="O18" s="317"/>
      <c r="P18" s="322"/>
      <c r="Q18" s="12"/>
      <c r="R18" s="12"/>
      <c r="S18" s="12"/>
      <c r="T18" s="12"/>
      <c r="U18" s="12"/>
      <c r="V18" s="12"/>
      <c r="W18" s="12"/>
      <c r="X18" s="12"/>
      <c r="Y18" s="12"/>
      <c r="Z18" s="12"/>
      <c r="AA18" s="12"/>
      <c r="AB18" s="12"/>
      <c r="AC18" s="12"/>
      <c r="AD18" s="12"/>
      <c r="AE18" s="12"/>
      <c r="AF18" s="12"/>
      <c r="AG18" s="12"/>
      <c r="AH18" s="12"/>
      <c r="AI18" s="12"/>
      <c r="AJ18" s="12"/>
      <c r="AK18" s="12"/>
      <c r="AL18" s="12"/>
      <c r="AM18" s="12"/>
      <c r="AN18" s="12"/>
      <c r="AO18" s="12"/>
      <c r="AP18" s="12"/>
      <c r="AQ18" s="12"/>
      <c r="AR18" s="12"/>
      <c r="AS18" s="12"/>
      <c r="AT18" s="12"/>
      <c r="AU18" s="12"/>
      <c r="AV18" s="12"/>
      <c r="AW18" s="12"/>
      <c r="AX18" s="12"/>
      <c r="AY18" s="12"/>
      <c r="AZ18" s="12"/>
      <c r="BA18" s="12"/>
      <c r="BB18" s="12"/>
      <c r="BC18" s="12"/>
      <c r="BD18" s="12"/>
      <c r="BE18" s="12"/>
      <c r="BF18" s="12"/>
      <c r="BG18" s="12"/>
      <c r="BH18" s="12"/>
      <c r="BI18" s="12"/>
      <c r="BJ18" s="12"/>
      <c r="BK18" s="12"/>
      <c r="BL18" s="12"/>
      <c r="BM18" s="12"/>
      <c r="BN18" s="12"/>
      <c r="BO18" s="12"/>
      <c r="BP18" s="12"/>
      <c r="BQ18" s="12"/>
      <c r="BR18" s="12"/>
      <c r="BS18" s="12"/>
      <c r="BT18" s="12"/>
      <c r="BU18" s="12"/>
      <c r="BV18" s="12"/>
      <c r="BW18" s="12"/>
      <c r="BX18" s="12"/>
      <c r="BY18" s="12"/>
      <c r="BZ18" s="12"/>
      <c r="CA18" s="12"/>
      <c r="CB18" s="12"/>
      <c r="CC18" s="12"/>
    </row>
    <row r="19" spans="1:81" ht="15.75" x14ac:dyDescent="0.25">
      <c r="A19" s="304">
        <v>8</v>
      </c>
      <c r="B19" s="312">
        <f>Mar!E24</f>
        <v>878000</v>
      </c>
      <c r="C19" s="312">
        <f>Mar!H24</f>
        <v>35000</v>
      </c>
      <c r="D19" s="312">
        <f>Mar!Q25*10*15000</f>
        <v>14999.999999999147</v>
      </c>
      <c r="E19" s="312">
        <f>Mar!I25</f>
        <v>899600</v>
      </c>
      <c r="F19" s="316">
        <f>Mar!J25+Mar!K25</f>
        <v>10.600000000000364</v>
      </c>
      <c r="G19" s="318">
        <f>Mar!S24</f>
        <v>0.01</v>
      </c>
      <c r="H19" s="198" t="s">
        <v>16</v>
      </c>
      <c r="I19" s="197">
        <f>Mar!X24</f>
        <v>17.5975</v>
      </c>
      <c r="J19" s="197">
        <f>Mar!AA24</f>
        <v>15.675000000000001</v>
      </c>
      <c r="K19" s="197">
        <f>Mar!AB25</f>
        <v>0.5</v>
      </c>
      <c r="L19" s="197">
        <f>Mar!AE24</f>
        <v>9</v>
      </c>
      <c r="M19" s="320">
        <f>Mar!AI24</f>
        <v>3.6999999999999998E-2</v>
      </c>
      <c r="N19" s="318">
        <f>Mar!AI26</f>
        <v>7.78</v>
      </c>
      <c r="O19" s="316">
        <f>Mar!AI25</f>
        <v>7.9</v>
      </c>
      <c r="P19" s="322">
        <f>Mar!R24</f>
        <v>1.02</v>
      </c>
      <c r="Q19" s="12"/>
      <c r="R19" s="12"/>
      <c r="S19" s="12"/>
      <c r="T19" s="12"/>
      <c r="U19" s="12"/>
      <c r="V19" s="12"/>
      <c r="W19" s="12"/>
      <c r="X19" s="12"/>
      <c r="Y19" s="12"/>
      <c r="Z19" s="12"/>
      <c r="AA19" s="12"/>
      <c r="AB19" s="12"/>
      <c r="AC19" s="12"/>
      <c r="AD19" s="12"/>
      <c r="AE19" s="12"/>
      <c r="AF19" s="12"/>
      <c r="AG19" s="12"/>
      <c r="AH19" s="12"/>
      <c r="AI19" s="12"/>
      <c r="AJ19" s="12"/>
      <c r="AK19" s="12"/>
      <c r="AL19" s="12"/>
      <c r="AM19" s="12"/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2"/>
      <c r="AY19" s="12"/>
      <c r="AZ19" s="12"/>
      <c r="BA19" s="12"/>
      <c r="BB19" s="12"/>
      <c r="BC19" s="12"/>
      <c r="BD19" s="12"/>
      <c r="BE19" s="12"/>
      <c r="BF19" s="12"/>
      <c r="BG19" s="12"/>
      <c r="BH19" s="12"/>
      <c r="BI19" s="12"/>
      <c r="BJ19" s="12"/>
      <c r="BK19" s="12"/>
      <c r="BL19" s="12"/>
      <c r="BM19" s="12"/>
      <c r="BN19" s="12"/>
      <c r="BO19" s="12"/>
      <c r="BP19" s="12"/>
      <c r="BQ19" s="12"/>
      <c r="BR19" s="12"/>
      <c r="BS19" s="12"/>
      <c r="BT19" s="12"/>
      <c r="BU19" s="12"/>
      <c r="BV19" s="12"/>
      <c r="BW19" s="12"/>
      <c r="BX19" s="12"/>
      <c r="BY19" s="12"/>
      <c r="BZ19" s="12"/>
      <c r="CA19" s="12"/>
      <c r="CB19" s="12"/>
      <c r="CC19" s="12"/>
    </row>
    <row r="20" spans="1:81" ht="15.75" x14ac:dyDescent="0.25">
      <c r="A20" s="304"/>
      <c r="B20" s="313"/>
      <c r="C20" s="313"/>
      <c r="D20" s="313"/>
      <c r="E20" s="313"/>
      <c r="F20" s="317"/>
      <c r="G20" s="319"/>
      <c r="H20" s="198" t="s">
        <v>15</v>
      </c>
      <c r="I20" s="197">
        <f>IF(Mar!W26=0,Mar!V26,AVERAGE(Mar!V26,Mar!W26))</f>
        <v>2.403202722559993</v>
      </c>
      <c r="J20" s="197">
        <f>IF(Mar!Z26=0,Mar!Y26,AVERAGE(Mar!Z26,Mar!Y26))</f>
        <v>2.1406564953048952</v>
      </c>
      <c r="K20" s="197">
        <f>Mar!AB26</f>
        <v>6.8282503837476721E-2</v>
      </c>
      <c r="L20" s="197">
        <f>IF(Mar!AD26=0,Mar!AC26,AVERAGE(Mar!AC26,Mar!AD26))</f>
        <v>1.2290850690745809</v>
      </c>
      <c r="M20" s="321"/>
      <c r="N20" s="319"/>
      <c r="O20" s="317"/>
      <c r="P20" s="322"/>
      <c r="Q20" s="12"/>
      <c r="R20" s="12"/>
      <c r="S20" s="12"/>
      <c r="T20" s="12"/>
      <c r="U20" s="12"/>
      <c r="V20" s="12"/>
      <c r="W20" s="12"/>
      <c r="X20" s="12"/>
      <c r="Y20" s="12"/>
      <c r="Z20" s="12"/>
      <c r="AA20" s="12"/>
      <c r="AB20" s="12"/>
      <c r="AC20" s="12"/>
      <c r="AD20" s="12"/>
      <c r="AE20" s="12"/>
      <c r="AF20" s="12"/>
      <c r="AG20" s="12"/>
      <c r="AH20" s="12"/>
      <c r="AI20" s="12"/>
      <c r="AJ20" s="12"/>
      <c r="AK20" s="12"/>
      <c r="AL20" s="12"/>
      <c r="AM20" s="12"/>
      <c r="AN20" s="12"/>
      <c r="AO20" s="12"/>
      <c r="AP20" s="12"/>
      <c r="AQ20" s="12"/>
      <c r="AR20" s="12"/>
      <c r="AS20" s="12"/>
      <c r="AT20" s="12"/>
      <c r="AU20" s="12"/>
      <c r="AV20" s="12"/>
      <c r="AW20" s="12"/>
      <c r="AX20" s="12"/>
      <c r="AY20" s="12"/>
      <c r="AZ20" s="12"/>
      <c r="BA20" s="12"/>
      <c r="BB20" s="12"/>
      <c r="BC20" s="12"/>
      <c r="BD20" s="12"/>
      <c r="BE20" s="12"/>
      <c r="BF20" s="12"/>
      <c r="BG20" s="12"/>
      <c r="BH20" s="12"/>
      <c r="BI20" s="12"/>
      <c r="BJ20" s="12"/>
      <c r="BK20" s="12"/>
      <c r="BL20" s="12"/>
      <c r="BM20" s="12"/>
      <c r="BN20" s="12"/>
      <c r="BO20" s="12"/>
      <c r="BP20" s="12"/>
      <c r="BQ20" s="12"/>
      <c r="BR20" s="12"/>
      <c r="BS20" s="12"/>
      <c r="BT20" s="12"/>
      <c r="BU20" s="12"/>
      <c r="BV20" s="12"/>
      <c r="BW20" s="12"/>
      <c r="BX20" s="12"/>
      <c r="BY20" s="12"/>
      <c r="BZ20" s="12"/>
      <c r="CA20" s="12"/>
      <c r="CB20" s="12"/>
      <c r="CC20" s="12"/>
    </row>
    <row r="21" spans="1:81" ht="15.75" x14ac:dyDescent="0.25">
      <c r="A21" s="323">
        <v>9</v>
      </c>
      <c r="B21" s="312">
        <f>Mar!E27</f>
        <v>1267000</v>
      </c>
      <c r="C21" s="312">
        <f>Mar!H27</f>
        <v>36000</v>
      </c>
      <c r="D21" s="312">
        <f>Mar!Q28*10*15000</f>
        <v>15000.000000003411</v>
      </c>
      <c r="E21" s="312">
        <f>Mar!I28</f>
        <v>1014500</v>
      </c>
      <c r="F21" s="316">
        <f>Mar!J28+Mar!K28</f>
        <v>15.300000000000182</v>
      </c>
      <c r="G21" s="318">
        <f>Mar!S27</f>
        <v>0</v>
      </c>
      <c r="H21" s="198" t="s">
        <v>16</v>
      </c>
      <c r="I21" s="197">
        <f>Mar!X27</f>
        <v>21.996874999999999</v>
      </c>
      <c r="J21" s="197">
        <f>Mar!AA27</f>
        <v>23.375000000000004</v>
      </c>
      <c r="K21" s="197">
        <f>Mar!AB28</f>
        <v>1</v>
      </c>
      <c r="L21" s="197">
        <f>Mar!AE27</f>
        <v>13</v>
      </c>
      <c r="M21" s="320">
        <f>Mar!AI27</f>
        <v>3.5000000000000003E-2</v>
      </c>
      <c r="N21" s="318">
        <f>Mar!AI29</f>
        <v>7.76</v>
      </c>
      <c r="O21" s="316">
        <f>Mar!AI28</f>
        <v>7.7</v>
      </c>
      <c r="P21" s="322">
        <f>Mar!R27</f>
        <v>0.98</v>
      </c>
      <c r="Q21" s="12"/>
      <c r="R21" s="12"/>
      <c r="S21" s="12"/>
      <c r="T21" s="12"/>
      <c r="U21" s="12"/>
      <c r="V21" s="12"/>
      <c r="W21" s="12"/>
      <c r="X21" s="12"/>
      <c r="Y21" s="12"/>
      <c r="Z21" s="12"/>
      <c r="AA21" s="12"/>
      <c r="AB21" s="12"/>
      <c r="AC21" s="12"/>
      <c r="AD21" s="12"/>
      <c r="AE21" s="12"/>
      <c r="AF21" s="12"/>
      <c r="AG21" s="12"/>
      <c r="AH21" s="12"/>
      <c r="AI21" s="12"/>
      <c r="AJ21" s="12"/>
      <c r="AK21" s="12"/>
      <c r="AL21" s="12"/>
      <c r="AM21" s="12"/>
      <c r="AN21" s="12"/>
      <c r="AO21" s="12"/>
      <c r="AP21" s="12"/>
      <c r="AQ21" s="12"/>
      <c r="AR21" s="12"/>
      <c r="AS21" s="12"/>
      <c r="AT21" s="12"/>
      <c r="AU21" s="12"/>
      <c r="AV21" s="12"/>
      <c r="AW21" s="12"/>
      <c r="AX21" s="12"/>
      <c r="AY21" s="12"/>
      <c r="AZ21" s="12"/>
      <c r="BA21" s="12"/>
      <c r="BB21" s="12"/>
      <c r="BC21" s="12"/>
      <c r="BD21" s="12"/>
      <c r="BE21" s="12"/>
      <c r="BF21" s="12"/>
      <c r="BG21" s="12"/>
      <c r="BH21" s="12"/>
      <c r="BI21" s="12"/>
      <c r="BJ21" s="12"/>
      <c r="BK21" s="12"/>
      <c r="BL21" s="12"/>
      <c r="BM21" s="12"/>
      <c r="BN21" s="12"/>
      <c r="BO21" s="12"/>
      <c r="BP21" s="12"/>
      <c r="BQ21" s="12"/>
      <c r="BR21" s="12"/>
      <c r="BS21" s="12"/>
      <c r="BT21" s="12"/>
      <c r="BU21" s="12"/>
      <c r="BV21" s="12"/>
      <c r="BW21" s="12"/>
      <c r="BX21" s="12"/>
      <c r="BY21" s="12"/>
      <c r="BZ21" s="12"/>
      <c r="CA21" s="12"/>
      <c r="CB21" s="12"/>
      <c r="CC21" s="12"/>
    </row>
    <row r="22" spans="1:81" ht="15.75" x14ac:dyDescent="0.25">
      <c r="A22" s="303"/>
      <c r="B22" s="313"/>
      <c r="C22" s="313"/>
      <c r="D22" s="313"/>
      <c r="E22" s="313"/>
      <c r="F22" s="317"/>
      <c r="G22" s="319"/>
      <c r="H22" s="198" t="s">
        <v>15</v>
      </c>
      <c r="I22" s="197">
        <f>IF(Mar!W29=0,Mar!V29,AVERAGE(Mar!V29,Mar!W29))</f>
        <v>2.08170085872896</v>
      </c>
      <c r="J22" s="197">
        <f>IF(Mar!Z29=0,Mar!Y29,AVERAGE(Mar!Z29,Mar!Y29))</f>
        <v>2.2121213841870468</v>
      </c>
      <c r="K22" s="197">
        <f>Mar!AB29</f>
        <v>9.4636208949178471E-2</v>
      </c>
      <c r="L22" s="197">
        <f>IF(Mar!AD29=0,Mar!AC29,AVERAGE(Mar!AC29,Mar!AD29))</f>
        <v>1.2302707163393201</v>
      </c>
      <c r="M22" s="321"/>
      <c r="N22" s="319"/>
      <c r="O22" s="317"/>
      <c r="P22" s="322"/>
      <c r="Q22" s="12"/>
      <c r="R22" s="12"/>
      <c r="S22" s="12"/>
      <c r="T22" s="12"/>
      <c r="U22" s="12"/>
      <c r="V22" s="12"/>
      <c r="W22" s="12"/>
      <c r="X22" s="12"/>
      <c r="Y22" s="12"/>
      <c r="Z22" s="12"/>
      <c r="AA22" s="12"/>
      <c r="AB22" s="12"/>
      <c r="AC22" s="12"/>
      <c r="AD22" s="12"/>
      <c r="AE22" s="12"/>
      <c r="AF22" s="12"/>
      <c r="AG22" s="12"/>
      <c r="AH22" s="12"/>
      <c r="AI22" s="12"/>
      <c r="AJ22" s="12"/>
      <c r="AK22" s="12"/>
      <c r="AL22" s="12"/>
      <c r="AM22" s="12"/>
      <c r="AN22" s="12"/>
      <c r="AO22" s="12"/>
      <c r="AP22" s="12"/>
      <c r="AQ22" s="12"/>
      <c r="AR22" s="12"/>
      <c r="AS22" s="12"/>
      <c r="AT22" s="12"/>
      <c r="AU22" s="12"/>
      <c r="AV22" s="12"/>
      <c r="AW22" s="12"/>
      <c r="AX22" s="12"/>
      <c r="AY22" s="12"/>
      <c r="AZ22" s="12"/>
      <c r="BA22" s="12"/>
      <c r="BB22" s="12"/>
      <c r="BC22" s="12"/>
      <c r="BD22" s="12"/>
      <c r="BE22" s="12"/>
      <c r="BF22" s="12"/>
      <c r="BG22" s="12"/>
      <c r="BH22" s="12"/>
      <c r="BI22" s="12"/>
      <c r="BJ22" s="12"/>
      <c r="BK22" s="12"/>
      <c r="BL22" s="12"/>
      <c r="BM22" s="12"/>
      <c r="BN22" s="12"/>
      <c r="BO22" s="12"/>
      <c r="BP22" s="12"/>
      <c r="BQ22" s="12"/>
      <c r="BR22" s="12"/>
      <c r="BS22" s="12"/>
      <c r="BT22" s="12"/>
      <c r="BU22" s="12"/>
      <c r="BV22" s="12"/>
      <c r="BW22" s="12"/>
      <c r="BX22" s="12"/>
      <c r="BY22" s="12"/>
      <c r="BZ22" s="12"/>
      <c r="CA22" s="12"/>
      <c r="CB22" s="12"/>
      <c r="CC22" s="12"/>
    </row>
    <row r="23" spans="1:81" ht="15.75" x14ac:dyDescent="0.25">
      <c r="A23" s="323">
        <v>10</v>
      </c>
      <c r="B23" s="312">
        <f>Mar!E30</f>
        <v>865000</v>
      </c>
      <c r="C23" s="314">
        <f>Mar!H30</f>
        <v>0</v>
      </c>
      <c r="D23" s="314">
        <f>Mar!Q31*10*15000</f>
        <v>0</v>
      </c>
      <c r="E23" s="312">
        <f>Mar!I31</f>
        <v>991200</v>
      </c>
      <c r="F23" s="316">
        <f>Mar!J31+Mar!K31</f>
        <v>10.699999999999818</v>
      </c>
      <c r="G23" s="318">
        <f>Mar!S30</f>
        <v>0</v>
      </c>
      <c r="H23" s="198" t="s">
        <v>16</v>
      </c>
      <c r="I23" s="197">
        <f>Mar!X30</f>
        <v>15.397812500000001</v>
      </c>
      <c r="J23" s="197">
        <f>Mar!AA30</f>
        <v>14.025</v>
      </c>
      <c r="K23" s="197">
        <f>Mar!AB31</f>
        <v>0.71875</v>
      </c>
      <c r="L23" s="197">
        <f>Mar!AE30</f>
        <v>12</v>
      </c>
      <c r="M23" s="320">
        <f>Mar!AI30</f>
        <v>6.7000000000000004E-2</v>
      </c>
      <c r="N23" s="318">
        <f>Mar!AI32</f>
        <v>7.87</v>
      </c>
      <c r="O23" s="316">
        <f>Mar!AI31</f>
        <v>8.6</v>
      </c>
      <c r="P23" s="322">
        <f>Mar!R30</f>
        <v>0.87</v>
      </c>
      <c r="Q23" s="12"/>
      <c r="R23" s="12"/>
      <c r="S23" s="12"/>
      <c r="T23" s="12"/>
      <c r="U23" s="12"/>
      <c r="V23" s="12"/>
      <c r="W23" s="12"/>
      <c r="X23" s="12"/>
      <c r="Y23" s="12"/>
      <c r="Z23" s="12"/>
      <c r="AA23" s="12"/>
      <c r="AB23" s="12"/>
      <c r="AC23" s="12"/>
      <c r="AD23" s="12"/>
      <c r="AE23" s="12"/>
      <c r="AF23" s="12"/>
      <c r="AG23" s="12"/>
      <c r="AH23" s="12"/>
      <c r="AI23" s="12"/>
      <c r="AJ23" s="12"/>
      <c r="AK23" s="12"/>
      <c r="AL23" s="12"/>
      <c r="AM23" s="12"/>
      <c r="AN23" s="12"/>
      <c r="AO23" s="12"/>
      <c r="AP23" s="12"/>
      <c r="AQ23" s="12"/>
      <c r="AR23" s="12"/>
      <c r="AS23" s="12"/>
      <c r="AT23" s="12"/>
      <c r="AU23" s="12"/>
      <c r="AV23" s="12"/>
      <c r="AW23" s="12"/>
      <c r="AX23" s="12"/>
      <c r="AY23" s="12"/>
      <c r="AZ23" s="12"/>
      <c r="BA23" s="12"/>
      <c r="BB23" s="12"/>
      <c r="BC23" s="12"/>
      <c r="BD23" s="12"/>
      <c r="BE23" s="12"/>
      <c r="BF23" s="12"/>
      <c r="BG23" s="12"/>
      <c r="BH23" s="12"/>
      <c r="BI23" s="12"/>
      <c r="BJ23" s="12"/>
      <c r="BK23" s="12"/>
      <c r="BL23" s="12"/>
      <c r="BM23" s="12"/>
      <c r="BN23" s="12"/>
      <c r="BO23" s="12"/>
      <c r="BP23" s="12"/>
      <c r="BQ23" s="12"/>
      <c r="BR23" s="12"/>
      <c r="BS23" s="12"/>
      <c r="BT23" s="12"/>
      <c r="BU23" s="12"/>
      <c r="BV23" s="12"/>
      <c r="BW23" s="12"/>
      <c r="BX23" s="12"/>
      <c r="BY23" s="12"/>
      <c r="BZ23" s="12"/>
      <c r="CA23" s="12"/>
      <c r="CB23" s="12"/>
      <c r="CC23" s="12"/>
    </row>
    <row r="24" spans="1:81" ht="15.75" x14ac:dyDescent="0.25">
      <c r="A24" s="303"/>
      <c r="B24" s="313"/>
      <c r="C24" s="315"/>
      <c r="D24" s="315"/>
      <c r="E24" s="313"/>
      <c r="F24" s="317"/>
      <c r="G24" s="319"/>
      <c r="H24" s="198" t="s">
        <v>15</v>
      </c>
      <c r="I24" s="197">
        <f>IF(Mar!W32=0,Mar!V32,AVERAGE(Mar!V32,Mar!W32))</f>
        <v>2.1344051926089187</v>
      </c>
      <c r="J24" s="197">
        <f>IF(Mar!Z32=0,Mar!Y32,AVERAGE(Mar!Z32,Mar!Y32))</f>
        <v>1.9441094523225351</v>
      </c>
      <c r="K24" s="197">
        <f>Mar!AB32</f>
        <v>9.9631277636850049E-2</v>
      </c>
      <c r="L24" s="197">
        <f>IF(Mar!AD32=0,Mar!AC32,AVERAGE(Mar!AC32,Mar!AD32))</f>
        <v>1.6634091570674097</v>
      </c>
      <c r="M24" s="321"/>
      <c r="N24" s="319"/>
      <c r="O24" s="317"/>
      <c r="P24" s="322"/>
      <c r="Q24" s="12"/>
      <c r="R24" s="12"/>
      <c r="S24" s="12"/>
      <c r="T24" s="12"/>
      <c r="U24" s="12"/>
      <c r="V24" s="12"/>
      <c r="W24" s="12"/>
      <c r="X24" s="12"/>
      <c r="Y24" s="12"/>
      <c r="Z24" s="12"/>
      <c r="AA24" s="12"/>
      <c r="AB24" s="12"/>
      <c r="AC24" s="12"/>
      <c r="AD24" s="12"/>
      <c r="AE24" s="12"/>
      <c r="AF24" s="12"/>
      <c r="AG24" s="12"/>
      <c r="AH24" s="12"/>
      <c r="AI24" s="12"/>
      <c r="AJ24" s="12"/>
      <c r="AK24" s="12"/>
      <c r="AL24" s="12"/>
      <c r="AM24" s="12"/>
      <c r="AN24" s="12"/>
      <c r="AO24" s="12"/>
      <c r="AP24" s="12"/>
      <c r="AQ24" s="12"/>
      <c r="AR24" s="12"/>
      <c r="AS24" s="12"/>
      <c r="AT24" s="12"/>
      <c r="AU24" s="12"/>
      <c r="AV24" s="12"/>
      <c r="AW24" s="12"/>
      <c r="AX24" s="12"/>
      <c r="AY24" s="12"/>
      <c r="AZ24" s="12"/>
      <c r="BA24" s="12"/>
      <c r="BB24" s="12"/>
      <c r="BC24" s="12"/>
      <c r="BD24" s="12"/>
      <c r="BE24" s="12"/>
      <c r="BF24" s="12"/>
      <c r="BG24" s="12"/>
      <c r="BH24" s="12"/>
      <c r="BI24" s="12"/>
      <c r="BJ24" s="12"/>
      <c r="BK24" s="12"/>
      <c r="BL24" s="12"/>
      <c r="BM24" s="12"/>
      <c r="BN24" s="12"/>
      <c r="BO24" s="12"/>
      <c r="BP24" s="12"/>
      <c r="BQ24" s="12"/>
      <c r="BR24" s="12"/>
      <c r="BS24" s="12"/>
      <c r="BT24" s="12"/>
      <c r="BU24" s="12"/>
      <c r="BV24" s="12"/>
      <c r="BW24" s="12"/>
      <c r="BX24" s="12"/>
      <c r="BY24" s="12"/>
      <c r="BZ24" s="12"/>
      <c r="CA24" s="12"/>
      <c r="CB24" s="12"/>
      <c r="CC24" s="12"/>
    </row>
    <row r="25" spans="1:81" ht="15.75" x14ac:dyDescent="0.25">
      <c r="A25" s="323">
        <v>11</v>
      </c>
      <c r="B25" s="312">
        <f>Mar!E33</f>
        <v>968000</v>
      </c>
      <c r="C25" s="312">
        <f>Mar!H33</f>
        <v>35000</v>
      </c>
      <c r="D25" s="314">
        <f>Mar!Q34*10*15000</f>
        <v>0</v>
      </c>
      <c r="E25" s="312">
        <f>Mar!I34</f>
        <v>934600</v>
      </c>
      <c r="F25" s="316">
        <f>Mar!J34+Mar!K34</f>
        <v>11.699999999999818</v>
      </c>
      <c r="G25" s="318">
        <f>Mar!S33</f>
        <v>0</v>
      </c>
      <c r="H25" s="198" t="s">
        <v>16</v>
      </c>
      <c r="I25" s="197">
        <f>Mar!X33</f>
        <v>13.198125000000001</v>
      </c>
      <c r="J25" s="197">
        <f>Mar!AA33</f>
        <v>15.400000000000002</v>
      </c>
      <c r="K25" s="197">
        <f>Mar!AB34</f>
        <v>0.75</v>
      </c>
      <c r="L25" s="197">
        <f>Mar!AE33</f>
        <v>10</v>
      </c>
      <c r="M25" s="320">
        <f>Mar!AI33</f>
        <v>3.6999999999999998E-2</v>
      </c>
      <c r="N25" s="318">
        <f>Mar!AI35</f>
        <v>7.86</v>
      </c>
      <c r="O25" s="316">
        <f>Mar!AI34</f>
        <v>9.6</v>
      </c>
      <c r="P25" s="322">
        <f>Mar!R33</f>
        <v>1.01</v>
      </c>
      <c r="Q25" s="12"/>
      <c r="R25" s="12"/>
      <c r="S25" s="12"/>
      <c r="T25" s="12"/>
      <c r="U25" s="12"/>
      <c r="V25" s="12"/>
      <c r="W25" s="12"/>
      <c r="X25" s="12"/>
      <c r="Y25" s="12"/>
      <c r="Z25" s="12"/>
      <c r="AA25" s="12"/>
      <c r="AB25" s="12"/>
      <c r="AC25" s="12"/>
      <c r="AD25" s="12"/>
      <c r="AE25" s="12"/>
      <c r="AF25" s="12"/>
      <c r="AG25" s="12"/>
      <c r="AH25" s="12"/>
      <c r="AI25" s="12"/>
      <c r="AJ25" s="12"/>
      <c r="AK25" s="12"/>
      <c r="AL25" s="12"/>
      <c r="AM25" s="12"/>
      <c r="AN25" s="12"/>
      <c r="AO25" s="12"/>
      <c r="AP25" s="12"/>
      <c r="AQ25" s="12"/>
      <c r="AR25" s="12"/>
      <c r="AS25" s="12"/>
      <c r="AT25" s="12"/>
      <c r="AU25" s="12"/>
      <c r="AV25" s="12"/>
      <c r="AW25" s="12"/>
      <c r="AX25" s="12"/>
      <c r="AY25" s="12"/>
      <c r="AZ25" s="12"/>
      <c r="BA25" s="12"/>
      <c r="BB25" s="12"/>
      <c r="BC25" s="12"/>
      <c r="BD25" s="12"/>
      <c r="BE25" s="12"/>
      <c r="BF25" s="12"/>
      <c r="BG25" s="12"/>
      <c r="BH25" s="12"/>
      <c r="BI25" s="12"/>
      <c r="BJ25" s="12"/>
      <c r="BK25" s="12"/>
      <c r="BL25" s="12"/>
      <c r="BM25" s="12"/>
      <c r="BN25" s="12"/>
      <c r="BO25" s="12"/>
      <c r="BP25" s="12"/>
      <c r="BQ25" s="12"/>
      <c r="BR25" s="12"/>
      <c r="BS25" s="12"/>
      <c r="BT25" s="12"/>
      <c r="BU25" s="12"/>
      <c r="BV25" s="12"/>
      <c r="BW25" s="12"/>
      <c r="BX25" s="12"/>
      <c r="BY25" s="12"/>
      <c r="BZ25" s="12"/>
      <c r="CA25" s="12"/>
      <c r="CB25" s="12"/>
      <c r="CC25" s="12"/>
    </row>
    <row r="26" spans="1:81" ht="15.75" x14ac:dyDescent="0.25">
      <c r="A26" s="303"/>
      <c r="B26" s="313"/>
      <c r="C26" s="313"/>
      <c r="D26" s="315"/>
      <c r="E26" s="313"/>
      <c r="F26" s="317"/>
      <c r="G26" s="319"/>
      <c r="H26" s="198" t="s">
        <v>15</v>
      </c>
      <c r="I26" s="197">
        <f>IF(Mar!W35=0,Mar!V35,AVERAGE(Mar!V35,Mar!W35))</f>
        <v>1.6348233396753673</v>
      </c>
      <c r="J26" s="197">
        <f>IF(Mar!Z35=0,Mar!Y35,AVERAGE(Mar!Z35,Mar!Y35))</f>
        <v>1.9075648572051453</v>
      </c>
      <c r="K26" s="197">
        <f>Mar!AB35</f>
        <v>9.2900885902847979E-2</v>
      </c>
      <c r="L26" s="197">
        <f>IF(Mar!AD35=0,Mar!AC35,AVERAGE(Mar!AC35,Mar!AD35))</f>
        <v>1.2386784787046397</v>
      </c>
      <c r="M26" s="321"/>
      <c r="N26" s="319"/>
      <c r="O26" s="317"/>
      <c r="P26" s="322"/>
      <c r="Q26" s="12"/>
      <c r="R26" s="12"/>
      <c r="S26" s="12"/>
      <c r="T26" s="12"/>
      <c r="U26" s="12"/>
      <c r="V26" s="12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2"/>
      <c r="AV26" s="12"/>
      <c r="AW26" s="12"/>
      <c r="AX26" s="12"/>
      <c r="AY26" s="12"/>
      <c r="AZ26" s="12"/>
      <c r="BA26" s="12"/>
      <c r="BB26" s="12"/>
      <c r="BC26" s="12"/>
      <c r="BD26" s="12"/>
      <c r="BE26" s="12"/>
      <c r="BF26" s="12"/>
      <c r="BG26" s="12"/>
      <c r="BH26" s="12"/>
      <c r="BI26" s="12"/>
      <c r="BJ26" s="12"/>
      <c r="BK26" s="12"/>
      <c r="BL26" s="12"/>
      <c r="BM26" s="12"/>
      <c r="BN26" s="12"/>
      <c r="BO26" s="12"/>
      <c r="BP26" s="12"/>
      <c r="BQ26" s="12"/>
      <c r="BR26" s="12"/>
      <c r="BS26" s="12"/>
      <c r="BT26" s="12"/>
      <c r="BU26" s="12"/>
      <c r="BV26" s="12"/>
      <c r="BW26" s="12"/>
      <c r="BX26" s="12"/>
      <c r="BY26" s="12"/>
      <c r="BZ26" s="12"/>
      <c r="CA26" s="12"/>
      <c r="CB26" s="12"/>
      <c r="CC26" s="12"/>
    </row>
    <row r="27" spans="1:81" ht="15.75" x14ac:dyDescent="0.25">
      <c r="A27" s="323">
        <v>12</v>
      </c>
      <c r="B27" s="312">
        <f>Mar!E36</f>
        <v>893000</v>
      </c>
      <c r="C27" s="314">
        <f>Mar!H36</f>
        <v>0</v>
      </c>
      <c r="D27" s="314">
        <f>Mar!Q37*10*15000</f>
        <v>0</v>
      </c>
      <c r="E27" s="312">
        <f>Mar!I37</f>
        <v>995700</v>
      </c>
      <c r="F27" s="316">
        <f>Mar!J37+Mar!K37</f>
        <v>11.199999999999818</v>
      </c>
      <c r="G27" s="318">
        <f>Mar!S36</f>
        <v>0</v>
      </c>
      <c r="H27" s="198" t="s">
        <v>16</v>
      </c>
      <c r="I27" s="197">
        <f>Mar!X36</f>
        <v>15.397812500000001</v>
      </c>
      <c r="J27" s="197">
        <f>Mar!AA36</f>
        <v>14.575000000000001</v>
      </c>
      <c r="K27" s="197">
        <f>Mar!AB37</f>
        <v>0.40625</v>
      </c>
      <c r="L27" s="197">
        <f>Mar!AE36</f>
        <v>9</v>
      </c>
      <c r="M27" s="320">
        <f>Mar!AI36</f>
        <v>4.2999999999999997E-2</v>
      </c>
      <c r="N27" s="318">
        <f>Mar!AI38</f>
        <v>7.82</v>
      </c>
      <c r="O27" s="316">
        <f>Mar!AI37</f>
        <v>10.199999999999999</v>
      </c>
      <c r="P27" s="322">
        <f>Mar!R36</f>
        <v>1.03</v>
      </c>
      <c r="Q27" s="12"/>
      <c r="R27" s="12"/>
      <c r="S27" s="12"/>
      <c r="T27" s="12"/>
      <c r="U27" s="12"/>
      <c r="V27" s="12"/>
      <c r="W27" s="12"/>
      <c r="X27" s="12"/>
      <c r="Y27" s="12"/>
      <c r="Z27" s="12"/>
      <c r="AA27" s="12"/>
      <c r="AB27" s="12"/>
      <c r="AC27" s="12"/>
      <c r="AD27" s="12"/>
      <c r="AE27" s="12"/>
      <c r="AF27" s="12"/>
      <c r="AG27" s="12"/>
      <c r="AH27" s="12"/>
      <c r="AI27" s="12"/>
      <c r="AJ27" s="12"/>
      <c r="AK27" s="12"/>
      <c r="AL27" s="12"/>
      <c r="AM27" s="12"/>
      <c r="AN27" s="12"/>
      <c r="AO27" s="12"/>
      <c r="AP27" s="12"/>
      <c r="AQ27" s="12"/>
      <c r="AR27" s="12"/>
      <c r="AS27" s="12"/>
      <c r="AT27" s="12"/>
      <c r="AU27" s="12"/>
      <c r="AV27" s="12"/>
      <c r="AW27" s="12"/>
      <c r="AX27" s="12"/>
      <c r="AY27" s="12"/>
      <c r="AZ27" s="12"/>
      <c r="BA27" s="12"/>
      <c r="BB27" s="12"/>
      <c r="BC27" s="12"/>
      <c r="BD27" s="12"/>
      <c r="BE27" s="12"/>
      <c r="BF27" s="12"/>
      <c r="BG27" s="12"/>
      <c r="BH27" s="12"/>
      <c r="BI27" s="12"/>
      <c r="BJ27" s="12"/>
      <c r="BK27" s="12"/>
      <c r="BL27" s="12"/>
      <c r="BM27" s="12"/>
      <c r="BN27" s="12"/>
      <c r="BO27" s="12"/>
      <c r="BP27" s="12"/>
      <c r="BQ27" s="12"/>
      <c r="BR27" s="12"/>
      <c r="BS27" s="12"/>
      <c r="BT27" s="12"/>
      <c r="BU27" s="12"/>
      <c r="BV27" s="12"/>
      <c r="BW27" s="12"/>
      <c r="BX27" s="12"/>
      <c r="BY27" s="12"/>
      <c r="BZ27" s="12"/>
      <c r="CA27" s="12"/>
      <c r="CB27" s="12"/>
      <c r="CC27" s="12"/>
    </row>
    <row r="28" spans="1:81" ht="15.75" x14ac:dyDescent="0.25">
      <c r="A28" s="303"/>
      <c r="B28" s="313"/>
      <c r="C28" s="315"/>
      <c r="D28" s="315"/>
      <c r="E28" s="313"/>
      <c r="F28" s="317"/>
      <c r="G28" s="319"/>
      <c r="H28" s="198" t="s">
        <v>15</v>
      </c>
      <c r="I28" s="197">
        <f>IF(Mar!W38=0,Mar!V38,AVERAGE(Mar!V38,Mar!W38))</f>
        <v>2.0674809536469372</v>
      </c>
      <c r="J28" s="197">
        <f>IF(Mar!Z38=0,Mar!Y38,AVERAGE(Mar!Z38,Mar!Y38))</f>
        <v>1.9570010285164927</v>
      </c>
      <c r="K28" s="197">
        <f>Mar!AB38</f>
        <v>5.4547627295699834E-2</v>
      </c>
      <c r="L28" s="197">
        <f>IF(Mar!AD38=0,Mar!AC38,AVERAGE(Mar!AC38,Mar!AD38))</f>
        <v>1.2084397431662732</v>
      </c>
      <c r="M28" s="321"/>
      <c r="N28" s="319"/>
      <c r="O28" s="317"/>
      <c r="P28" s="322"/>
      <c r="Q28" s="12"/>
      <c r="R28" s="12"/>
      <c r="S28" s="12"/>
      <c r="T28" s="12"/>
      <c r="U28" s="12"/>
      <c r="V28" s="12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2"/>
      <c r="AV28" s="12"/>
      <c r="AW28" s="12"/>
      <c r="AX28" s="12"/>
      <c r="AY28" s="12"/>
      <c r="AZ28" s="12"/>
      <c r="BA28" s="12"/>
      <c r="BB28" s="12"/>
      <c r="BC28" s="12"/>
      <c r="BD28" s="12"/>
      <c r="BE28" s="12"/>
      <c r="BF28" s="12"/>
      <c r="BG28" s="12"/>
      <c r="BH28" s="12"/>
      <c r="BI28" s="12"/>
      <c r="BJ28" s="12"/>
      <c r="BK28" s="12"/>
      <c r="BL28" s="12"/>
      <c r="BM28" s="12"/>
      <c r="BN28" s="12"/>
      <c r="BO28" s="12"/>
      <c r="BP28" s="12"/>
      <c r="BQ28" s="12"/>
      <c r="BR28" s="12"/>
      <c r="BS28" s="12"/>
      <c r="BT28" s="12"/>
      <c r="BU28" s="12"/>
      <c r="BV28" s="12"/>
      <c r="BW28" s="12"/>
      <c r="BX28" s="12"/>
      <c r="BY28" s="12"/>
      <c r="BZ28" s="12"/>
      <c r="CA28" s="12"/>
      <c r="CB28" s="12"/>
      <c r="CC28" s="12"/>
    </row>
    <row r="29" spans="1:81" ht="15.75" x14ac:dyDescent="0.25">
      <c r="A29" s="323">
        <v>13</v>
      </c>
      <c r="B29" s="312">
        <f>Mar!E39</f>
        <v>1061000</v>
      </c>
      <c r="C29" s="312">
        <f>Mar!H39</f>
        <v>35000</v>
      </c>
      <c r="D29" s="312">
        <f>Mar!Q40*10*15000</f>
        <v>14999.999999999147</v>
      </c>
      <c r="E29" s="312">
        <f>Mar!I40</f>
        <v>1041100</v>
      </c>
      <c r="F29" s="316">
        <f>Mar!J40+Mar!K40</f>
        <v>13</v>
      </c>
      <c r="G29" s="318">
        <f>Mar!S39</f>
        <v>0.3</v>
      </c>
      <c r="H29" s="198" t="s">
        <v>16</v>
      </c>
      <c r="I29" s="197">
        <f>Mar!X39</f>
        <v>15.397812500000001</v>
      </c>
      <c r="J29" s="197">
        <f>Mar!AA39</f>
        <v>16.775000000000002</v>
      </c>
      <c r="K29" s="197">
        <f>Mar!AB40</f>
        <v>0.53125</v>
      </c>
      <c r="L29" s="197">
        <f>Mar!AE39</f>
        <v>11</v>
      </c>
      <c r="M29" s="320">
        <f>Mar!AI39</f>
        <v>3.5000000000000003E-2</v>
      </c>
      <c r="N29" s="318">
        <f>Mar!AI41</f>
        <v>7.99</v>
      </c>
      <c r="O29" s="316">
        <f>Mar!AI40</f>
        <v>9</v>
      </c>
      <c r="P29" s="322">
        <f>Mar!R39</f>
        <v>1.1100000000000001</v>
      </c>
      <c r="Q29" s="12"/>
      <c r="R29" s="12"/>
      <c r="S29" s="12"/>
      <c r="T29" s="12"/>
      <c r="U29" s="12"/>
      <c r="V29" s="12"/>
      <c r="W29" s="12"/>
      <c r="X29" s="12"/>
      <c r="Y29" s="12"/>
      <c r="Z29" s="12"/>
      <c r="AA29" s="12"/>
      <c r="AB29" s="12"/>
      <c r="AC29" s="12"/>
      <c r="AD29" s="12"/>
      <c r="AE29" s="12"/>
      <c r="AF29" s="12"/>
      <c r="AG29" s="12"/>
      <c r="AH29" s="12"/>
      <c r="AI29" s="12"/>
      <c r="AJ29" s="12"/>
      <c r="AK29" s="12"/>
      <c r="AL29" s="12"/>
      <c r="AM29" s="12"/>
      <c r="AN29" s="12"/>
      <c r="AO29" s="12"/>
      <c r="AP29" s="12"/>
      <c r="AQ29" s="12"/>
      <c r="AR29" s="12"/>
      <c r="AS29" s="12"/>
      <c r="AT29" s="12"/>
      <c r="AU29" s="12"/>
      <c r="AV29" s="12"/>
      <c r="AW29" s="12"/>
      <c r="AX29" s="12"/>
      <c r="AY29" s="12"/>
      <c r="AZ29" s="12"/>
      <c r="BA29" s="12"/>
      <c r="BB29" s="12"/>
      <c r="BC29" s="12"/>
      <c r="BD29" s="12"/>
      <c r="BE29" s="12"/>
      <c r="BF29" s="12"/>
      <c r="BG29" s="12"/>
      <c r="BH29" s="12"/>
      <c r="BI29" s="12"/>
      <c r="BJ29" s="12"/>
      <c r="BK29" s="12"/>
      <c r="BL29" s="12"/>
      <c r="BM29" s="12"/>
      <c r="BN29" s="12"/>
      <c r="BO29" s="12"/>
      <c r="BP29" s="12"/>
      <c r="BQ29" s="12"/>
      <c r="BR29" s="12"/>
      <c r="BS29" s="12"/>
      <c r="BT29" s="12"/>
      <c r="BU29" s="12"/>
      <c r="BV29" s="12"/>
      <c r="BW29" s="12"/>
      <c r="BX29" s="12"/>
      <c r="BY29" s="12"/>
      <c r="BZ29" s="12"/>
      <c r="CA29" s="12"/>
      <c r="CB29" s="12"/>
      <c r="CC29" s="12"/>
    </row>
    <row r="30" spans="1:81" ht="15.75" x14ac:dyDescent="0.25">
      <c r="A30" s="303"/>
      <c r="B30" s="313"/>
      <c r="C30" s="313"/>
      <c r="D30" s="313"/>
      <c r="E30" s="313"/>
      <c r="F30" s="317"/>
      <c r="G30" s="319"/>
      <c r="H30" s="198" t="s">
        <v>15</v>
      </c>
      <c r="I30" s="197">
        <f>IF(Mar!W41=0,Mar!V41,AVERAGE(Mar!V41,Mar!W41))</f>
        <v>1.7401135641910601</v>
      </c>
      <c r="J30" s="197">
        <f>IF(Mar!Z41=0,Mar!Y41,AVERAGE(Mar!Z41,Mar!Y41))</f>
        <v>1.8957501293969541</v>
      </c>
      <c r="K30" s="197">
        <f>Mar!AB41</f>
        <v>6.0036796199232891E-2</v>
      </c>
      <c r="L30" s="197">
        <f>IF(Mar!AD41=0,Mar!AC41,AVERAGE(Mar!AC41,Mar!AD41))</f>
        <v>1.2431148389488222</v>
      </c>
      <c r="M30" s="321"/>
      <c r="N30" s="319"/>
      <c r="O30" s="317"/>
      <c r="P30" s="322"/>
      <c r="Q30" s="12"/>
      <c r="R30" s="12"/>
      <c r="S30" s="12"/>
      <c r="T30" s="12"/>
      <c r="U30" s="12"/>
      <c r="V30" s="12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2"/>
      <c r="AV30" s="12"/>
      <c r="AW30" s="12"/>
      <c r="AX30" s="12"/>
      <c r="AY30" s="12"/>
      <c r="AZ30" s="12"/>
      <c r="BA30" s="12"/>
      <c r="BB30" s="12"/>
      <c r="BC30" s="12"/>
      <c r="BD30" s="12"/>
      <c r="BE30" s="12"/>
      <c r="BF30" s="12"/>
      <c r="BG30" s="12"/>
      <c r="BH30" s="12"/>
      <c r="BI30" s="12"/>
      <c r="BJ30" s="12"/>
      <c r="BK30" s="12"/>
      <c r="BL30" s="12"/>
      <c r="BM30" s="12"/>
      <c r="BN30" s="12"/>
      <c r="BO30" s="12"/>
      <c r="BP30" s="12"/>
      <c r="BQ30" s="12"/>
      <c r="BR30" s="12"/>
      <c r="BS30" s="12"/>
      <c r="BT30" s="12"/>
      <c r="BU30" s="12"/>
      <c r="BV30" s="12"/>
      <c r="BW30" s="12"/>
      <c r="BX30" s="12"/>
      <c r="BY30" s="12"/>
      <c r="BZ30" s="12"/>
      <c r="CA30" s="12"/>
      <c r="CB30" s="12"/>
      <c r="CC30" s="12"/>
    </row>
    <row r="31" spans="1:81" ht="15.75" x14ac:dyDescent="0.25">
      <c r="A31" s="323">
        <v>14</v>
      </c>
      <c r="B31" s="312">
        <f>Mar!E42</f>
        <v>920000</v>
      </c>
      <c r="C31" s="312">
        <f>Mar!H42</f>
        <v>35000</v>
      </c>
      <c r="D31" s="312">
        <f>Mar!Q43*10*15000</f>
        <v>14999.999999999147</v>
      </c>
      <c r="E31" s="312">
        <f>Mar!I43</f>
        <v>880200</v>
      </c>
      <c r="F31" s="316">
        <f>Mar!J43+Mar!K43</f>
        <v>11.100000000000364</v>
      </c>
      <c r="G31" s="318">
        <f>Mar!S42</f>
        <v>0.28000000000000003</v>
      </c>
      <c r="H31" s="198" t="s">
        <v>16</v>
      </c>
      <c r="I31" s="197">
        <f>Mar!X42</f>
        <v>13.198125000000001</v>
      </c>
      <c r="J31" s="197">
        <f>Mar!AA42</f>
        <v>14.575000000000001</v>
      </c>
      <c r="K31" s="197">
        <f>Mar!AB43</f>
        <v>0.40625</v>
      </c>
      <c r="L31" s="197">
        <f>Mar!AE42</f>
        <v>9</v>
      </c>
      <c r="M31" s="320">
        <f>Mar!AI42</f>
        <v>3.6999999999999998E-2</v>
      </c>
      <c r="N31" s="318">
        <f>Mar!AI44</f>
        <v>7.9</v>
      </c>
      <c r="O31" s="316">
        <f>Mar!AI43</f>
        <v>8.6999999999999993</v>
      </c>
      <c r="P31" s="322">
        <f>Mar!R42</f>
        <v>1.1200000000000001</v>
      </c>
      <c r="Q31" s="12"/>
      <c r="R31" s="12"/>
      <c r="S31" s="12"/>
      <c r="T31" s="12"/>
      <c r="U31" s="12"/>
      <c r="V31" s="12"/>
      <c r="W31" s="12"/>
      <c r="X31" s="12"/>
      <c r="Y31" s="12"/>
      <c r="Z31" s="12"/>
      <c r="AA31" s="12"/>
      <c r="AB31" s="12"/>
      <c r="AC31" s="12"/>
      <c r="AD31" s="12"/>
      <c r="AE31" s="12"/>
      <c r="AF31" s="12"/>
      <c r="AG31" s="12"/>
      <c r="AH31" s="12"/>
      <c r="AI31" s="12"/>
      <c r="AJ31" s="12"/>
      <c r="AK31" s="12"/>
      <c r="AL31" s="12"/>
      <c r="AM31" s="12"/>
      <c r="AN31" s="12"/>
      <c r="AO31" s="12"/>
      <c r="AP31" s="12"/>
      <c r="AQ31" s="12"/>
      <c r="AR31" s="12"/>
      <c r="AS31" s="12"/>
      <c r="AT31" s="12"/>
      <c r="AU31" s="12"/>
      <c r="AV31" s="12"/>
      <c r="AW31" s="12"/>
      <c r="AX31" s="12"/>
      <c r="AY31" s="12"/>
      <c r="AZ31" s="12"/>
      <c r="BA31" s="12"/>
      <c r="BB31" s="12"/>
      <c r="BC31" s="12"/>
      <c r="BD31" s="12"/>
      <c r="BE31" s="12"/>
      <c r="BF31" s="12"/>
      <c r="BG31" s="12"/>
      <c r="BH31" s="12"/>
      <c r="BI31" s="12"/>
      <c r="BJ31" s="12"/>
      <c r="BK31" s="12"/>
      <c r="BL31" s="12"/>
      <c r="BM31" s="12"/>
      <c r="BN31" s="12"/>
      <c r="BO31" s="12"/>
      <c r="BP31" s="12"/>
      <c r="BQ31" s="12"/>
      <c r="BR31" s="12"/>
      <c r="BS31" s="12"/>
      <c r="BT31" s="12"/>
      <c r="BU31" s="12"/>
      <c r="BV31" s="12"/>
      <c r="BW31" s="12"/>
      <c r="BX31" s="12"/>
      <c r="BY31" s="12"/>
      <c r="BZ31" s="12"/>
      <c r="CA31" s="12"/>
      <c r="CB31" s="12"/>
      <c r="CC31" s="12"/>
    </row>
    <row r="32" spans="1:81" ht="15.75" x14ac:dyDescent="0.25">
      <c r="A32" s="303"/>
      <c r="B32" s="313"/>
      <c r="C32" s="313"/>
      <c r="D32" s="313"/>
      <c r="E32" s="313"/>
      <c r="F32" s="317"/>
      <c r="G32" s="319"/>
      <c r="H32" s="198" t="s">
        <v>15</v>
      </c>
      <c r="I32" s="197">
        <f>IF(Mar!W44=0,Mar!V44,AVERAGE(Mar!V44, Mar!W44))</f>
        <v>1.7201184704410384</v>
      </c>
      <c r="J32" s="197">
        <f>IF(Mar!Z44=0,Mar!Y44,AVERAGE(Mar!Z44,Mar!Y44))</f>
        <v>1.8995673026795954</v>
      </c>
      <c r="K32" s="197">
        <f>Mar!AB44</f>
        <v>5.2946773016369512E-2</v>
      </c>
      <c r="L32" s="197">
        <f>IF(Mar!AD44=0,Mar!AC44,AVERAGE(Mar!AC44,Mar!AD44))</f>
        <v>1.1729746637472629</v>
      </c>
      <c r="M32" s="321"/>
      <c r="N32" s="319"/>
      <c r="O32" s="317"/>
      <c r="P32" s="322"/>
      <c r="Q32" s="12"/>
      <c r="R32" s="12"/>
      <c r="S32" s="12"/>
      <c r="T32" s="12"/>
      <c r="U32" s="12"/>
      <c r="V32" s="12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2"/>
      <c r="AV32" s="12"/>
      <c r="AW32" s="12"/>
      <c r="AX32" s="12"/>
      <c r="AY32" s="12"/>
      <c r="AZ32" s="12"/>
      <c r="BA32" s="12"/>
      <c r="BB32" s="12"/>
      <c r="BC32" s="12"/>
      <c r="BD32" s="12"/>
      <c r="BE32" s="12"/>
      <c r="BF32" s="12"/>
      <c r="BG32" s="12"/>
      <c r="BH32" s="12"/>
      <c r="BI32" s="12"/>
      <c r="BJ32" s="12"/>
      <c r="BK32" s="12"/>
      <c r="BL32" s="12"/>
      <c r="BM32" s="12"/>
      <c r="BN32" s="12"/>
      <c r="BO32" s="12"/>
      <c r="BP32" s="12"/>
      <c r="BQ32" s="12"/>
      <c r="BR32" s="12"/>
      <c r="BS32" s="12"/>
      <c r="BT32" s="12"/>
      <c r="BU32" s="12"/>
      <c r="BV32" s="12"/>
      <c r="BW32" s="12"/>
      <c r="BX32" s="12"/>
      <c r="BY32" s="12"/>
      <c r="BZ32" s="12"/>
      <c r="CA32" s="12"/>
      <c r="CB32" s="12"/>
      <c r="CC32" s="12"/>
    </row>
    <row r="33" spans="1:81" ht="15.75" x14ac:dyDescent="0.25">
      <c r="A33" s="323">
        <v>15</v>
      </c>
      <c r="B33" s="312">
        <f>Mar!E45</f>
        <v>965000</v>
      </c>
      <c r="C33" s="314">
        <f>Mar!H45</f>
        <v>0</v>
      </c>
      <c r="D33" s="312">
        <f>Mar!Q46*10*15000</f>
        <v>14999.999999999147</v>
      </c>
      <c r="E33" s="312">
        <f>Mar!I46</f>
        <v>937100</v>
      </c>
      <c r="F33" s="316">
        <f>Mar!J46+Mar!K46</f>
        <v>12</v>
      </c>
      <c r="G33" s="318">
        <f>Mar!S45</f>
        <v>0</v>
      </c>
      <c r="H33" s="198" t="s">
        <v>16</v>
      </c>
      <c r="I33" s="197">
        <f>Mar!X45</f>
        <v>15.397812500000001</v>
      </c>
      <c r="J33" s="197">
        <f>Mar!AA45</f>
        <v>15.400000000000002</v>
      </c>
      <c r="K33" s="197">
        <f>Mar!AB46</f>
        <v>0.375</v>
      </c>
      <c r="L33" s="197">
        <f>Mar!AE45</f>
        <v>9</v>
      </c>
      <c r="M33" s="320">
        <f>Mar!AI45</f>
        <v>0.04</v>
      </c>
      <c r="N33" s="318">
        <f>Mar!AI47</f>
        <v>7.91</v>
      </c>
      <c r="O33" s="316">
        <f>Mar!AI46</f>
        <v>9.4</v>
      </c>
      <c r="P33" s="322">
        <f>Mar!R45</f>
        <v>1.01</v>
      </c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</row>
    <row r="34" spans="1:81" ht="15.75" x14ac:dyDescent="0.25">
      <c r="A34" s="303"/>
      <c r="B34" s="313"/>
      <c r="C34" s="315"/>
      <c r="D34" s="313"/>
      <c r="E34" s="313"/>
      <c r="F34" s="317"/>
      <c r="G34" s="319"/>
      <c r="H34" s="198" t="s">
        <v>15</v>
      </c>
      <c r="I34" s="197">
        <f>IF(Mar!W47=0,Mar!V47,AVERAGE(Mar!V47,Mar!W47))</f>
        <v>1.9132233073644713</v>
      </c>
      <c r="J34" s="197">
        <f>IF(Mar!Z47=0,Mar!Y47,AVERAGE(Mar!Z47,Mar!Y47))</f>
        <v>1.9134951106472338</v>
      </c>
      <c r="K34" s="197">
        <f>Mar!AB47</f>
        <v>4.6594848473552768E-2</v>
      </c>
      <c r="L34" s="197">
        <f>IF(Mar!AD47=0,Mar!AC47,AVERAGE(Mar!AC47,Mar!AD47))</f>
        <v>1.1182763633652664</v>
      </c>
      <c r="M34" s="321"/>
      <c r="N34" s="319"/>
      <c r="O34" s="317"/>
      <c r="P34" s="322"/>
      <c r="Q34" s="12"/>
      <c r="R34" s="12"/>
      <c r="S34" s="12"/>
      <c r="T34" s="12"/>
      <c r="U34" s="12"/>
      <c r="V34" s="12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2"/>
      <c r="AV34" s="12"/>
      <c r="AW34" s="12"/>
      <c r="AX34" s="12"/>
      <c r="AY34" s="12"/>
      <c r="AZ34" s="12"/>
      <c r="BA34" s="12"/>
      <c r="BB34" s="12"/>
      <c r="BC34" s="12"/>
      <c r="BD34" s="12"/>
      <c r="BE34" s="12"/>
      <c r="BF34" s="12"/>
      <c r="BG34" s="12"/>
      <c r="BH34" s="12"/>
      <c r="BI34" s="12"/>
      <c r="BJ34" s="12"/>
      <c r="BK34" s="12"/>
      <c r="BL34" s="12"/>
      <c r="BM34" s="12"/>
      <c r="BN34" s="12"/>
      <c r="BO34" s="12"/>
      <c r="BP34" s="12"/>
      <c r="BQ34" s="12"/>
      <c r="BR34" s="12"/>
      <c r="BS34" s="12"/>
      <c r="BT34" s="12"/>
      <c r="BU34" s="12"/>
      <c r="BV34" s="12"/>
      <c r="BW34" s="12"/>
      <c r="BX34" s="12"/>
      <c r="BY34" s="12"/>
      <c r="BZ34" s="12"/>
      <c r="CA34" s="12"/>
      <c r="CB34" s="12"/>
      <c r="CC34" s="12"/>
    </row>
    <row r="35" spans="1:81" ht="15.75" x14ac:dyDescent="0.25">
      <c r="A35" s="323">
        <v>16</v>
      </c>
      <c r="B35" s="312">
        <f>Mar!E48</f>
        <v>1129000</v>
      </c>
      <c r="C35" s="312">
        <f>Mar!H48</f>
        <v>35000</v>
      </c>
      <c r="D35" s="314">
        <f>Mar!Q49*10*15000</f>
        <v>0</v>
      </c>
      <c r="E35" s="312">
        <f>Mar!I49</f>
        <v>998500</v>
      </c>
      <c r="F35" s="316">
        <f>Mar!J49+Mar!K49</f>
        <v>13.800000000000182</v>
      </c>
      <c r="G35" s="318">
        <f>Mar!S48</f>
        <v>0</v>
      </c>
      <c r="H35" s="198" t="s">
        <v>16</v>
      </c>
      <c r="I35" s="197">
        <f>Mar!X48</f>
        <v>17.5975</v>
      </c>
      <c r="J35" s="197">
        <f>Mar!AA48</f>
        <v>18.700000000000003</v>
      </c>
      <c r="K35" s="197">
        <f>Mar!AB49</f>
        <v>0.375</v>
      </c>
      <c r="L35" s="197">
        <f>Mar!AE48</f>
        <v>11</v>
      </c>
      <c r="M35" s="320">
        <f>Mar!AI48</f>
        <v>3.6999999999999998E-2</v>
      </c>
      <c r="N35" s="318">
        <f>Mar!AI50</f>
        <v>7.92</v>
      </c>
      <c r="O35" s="316">
        <f>Mar!AI49</f>
        <v>7.1</v>
      </c>
      <c r="P35" s="322">
        <f>Mar!R48</f>
        <v>0.99</v>
      </c>
      <c r="Q35" s="12"/>
      <c r="R35" s="12"/>
      <c r="S35" s="12"/>
      <c r="T35" s="12"/>
      <c r="U35" s="12"/>
      <c r="V35" s="12"/>
      <c r="W35" s="12"/>
      <c r="X35" s="12"/>
      <c r="Y35" s="12"/>
      <c r="Z35" s="12"/>
      <c r="AA35" s="12"/>
      <c r="AB35" s="12"/>
      <c r="AC35" s="12"/>
      <c r="AD35" s="12"/>
      <c r="AE35" s="12"/>
      <c r="AF35" s="12"/>
      <c r="AG35" s="12"/>
      <c r="AH35" s="12"/>
      <c r="AI35" s="12"/>
      <c r="AJ35" s="12"/>
      <c r="AK35" s="12"/>
      <c r="AL35" s="12"/>
      <c r="AM35" s="12"/>
      <c r="AN35" s="12"/>
      <c r="AO35" s="12"/>
      <c r="AP35" s="12"/>
      <c r="AQ35" s="12"/>
      <c r="AR35" s="12"/>
      <c r="AS35" s="12"/>
      <c r="AT35" s="12"/>
      <c r="AU35" s="12"/>
      <c r="AV35" s="12"/>
      <c r="AW35" s="12"/>
      <c r="AX35" s="12"/>
      <c r="AY35" s="12"/>
      <c r="AZ35" s="12"/>
      <c r="BA35" s="12"/>
      <c r="BB35" s="12"/>
      <c r="BC35" s="12"/>
      <c r="BD35" s="12"/>
      <c r="BE35" s="12"/>
      <c r="BF35" s="12"/>
      <c r="BG35" s="12"/>
      <c r="BH35" s="12"/>
      <c r="BI35" s="12"/>
      <c r="BJ35" s="12"/>
      <c r="BK35" s="12"/>
      <c r="BL35" s="12"/>
      <c r="BM35" s="12"/>
      <c r="BN35" s="12"/>
      <c r="BO35" s="12"/>
      <c r="BP35" s="12"/>
      <c r="BQ35" s="12"/>
      <c r="BR35" s="12"/>
      <c r="BS35" s="12"/>
      <c r="BT35" s="12"/>
      <c r="BU35" s="12"/>
      <c r="BV35" s="12"/>
      <c r="BW35" s="12"/>
      <c r="BX35" s="12"/>
      <c r="BY35" s="12"/>
      <c r="BZ35" s="12"/>
      <c r="CA35" s="12"/>
      <c r="CB35" s="12"/>
      <c r="CC35" s="12"/>
    </row>
    <row r="36" spans="1:81" ht="15.75" x14ac:dyDescent="0.25">
      <c r="A36" s="303"/>
      <c r="B36" s="313"/>
      <c r="C36" s="313"/>
      <c r="D36" s="315"/>
      <c r="E36" s="313"/>
      <c r="F36" s="317"/>
      <c r="G36" s="319"/>
      <c r="H36" s="198" t="s">
        <v>15</v>
      </c>
      <c r="I36" s="197">
        <f>IF(Mar!W50=0,Mar!V50,AVERAGE(Mar!V50,Mar!W50))</f>
        <v>1.8689211606799592</v>
      </c>
      <c r="J36" s="197">
        <f>IF(Mar!Z50=0,Mar!Y50,AVERAGE(Mar!Z50,Mar!Y50))</f>
        <v>1.9860108370345355</v>
      </c>
      <c r="K36" s="197">
        <f>Mar!AB50</f>
        <v>3.982642052876742E-2</v>
      </c>
      <c r="L36" s="197">
        <f>IF(Mar!AD50=0,Mar!AC50,AVERAGE(Mar!AC50,Mar!AD50))</f>
        <v>1.1682416688438442</v>
      </c>
      <c r="M36" s="321"/>
      <c r="N36" s="319"/>
      <c r="O36" s="317"/>
      <c r="P36" s="322"/>
      <c r="Q36" s="12"/>
      <c r="R36" s="12"/>
      <c r="S36" s="12"/>
      <c r="T36" s="12"/>
      <c r="U36" s="12"/>
      <c r="V36" s="12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2"/>
      <c r="AV36" s="12"/>
      <c r="AW36" s="12"/>
      <c r="AX36" s="12"/>
      <c r="AY36" s="12"/>
      <c r="AZ36" s="12"/>
      <c r="BA36" s="12"/>
      <c r="BB36" s="12"/>
      <c r="BC36" s="12"/>
      <c r="BD36" s="12"/>
      <c r="BE36" s="12"/>
      <c r="BF36" s="12"/>
      <c r="BG36" s="12"/>
      <c r="BH36" s="12"/>
      <c r="BI36" s="12"/>
      <c r="BJ36" s="12"/>
      <c r="BK36" s="12"/>
      <c r="BL36" s="12"/>
      <c r="BM36" s="12"/>
      <c r="BN36" s="12"/>
      <c r="BO36" s="12"/>
      <c r="BP36" s="12"/>
      <c r="BQ36" s="12"/>
      <c r="BR36" s="12"/>
      <c r="BS36" s="12"/>
      <c r="BT36" s="12"/>
      <c r="BU36" s="12"/>
      <c r="BV36" s="12"/>
      <c r="BW36" s="12"/>
      <c r="BX36" s="12"/>
      <c r="BY36" s="12"/>
      <c r="BZ36" s="12"/>
      <c r="CA36" s="12"/>
      <c r="CB36" s="12"/>
      <c r="CC36" s="12"/>
    </row>
    <row r="37" spans="1:81" ht="15.75" x14ac:dyDescent="0.25">
      <c r="A37" s="323">
        <v>17</v>
      </c>
      <c r="B37" s="312">
        <f>Mar!E51</f>
        <v>910000</v>
      </c>
      <c r="C37" s="312">
        <f>Mar!H51</f>
        <v>36000</v>
      </c>
      <c r="D37" s="314">
        <f>Mar!Q52*10*15000</f>
        <v>0</v>
      </c>
      <c r="E37" s="312">
        <f>Mar!I52</f>
        <v>998100</v>
      </c>
      <c r="F37" s="316">
        <f>Mar!J52+Mar!K52</f>
        <v>11.099999999999454</v>
      </c>
      <c r="G37" s="318">
        <f>Mar!S51</f>
        <v>0</v>
      </c>
      <c r="H37" s="198" t="s">
        <v>16</v>
      </c>
      <c r="I37" s="197">
        <f>Mar!X51</f>
        <v>13.198125000000001</v>
      </c>
      <c r="J37" s="197">
        <f>Mar!AA51</f>
        <v>14.3</v>
      </c>
      <c r="K37" s="197">
        <f>Mar!AB52</f>
        <v>0.25</v>
      </c>
      <c r="L37" s="197">
        <f>Mar!AE51</f>
        <v>8</v>
      </c>
      <c r="M37" s="320">
        <f>Mar!AI51</f>
        <v>3.5999999999999997E-2</v>
      </c>
      <c r="N37" s="318">
        <f>Mar!AI53</f>
        <v>7.81</v>
      </c>
      <c r="O37" s="316">
        <f>Mar!AI52</f>
        <v>8.5</v>
      </c>
      <c r="P37" s="322">
        <f>Mar!R51</f>
        <v>1.0900000000000001</v>
      </c>
      <c r="Q37" s="12"/>
      <c r="R37" s="12"/>
      <c r="S37" s="12"/>
      <c r="T37" s="12"/>
      <c r="U37" s="12"/>
      <c r="V37" s="12"/>
      <c r="W37" s="12"/>
      <c r="X37" s="12"/>
      <c r="Y37" s="12"/>
      <c r="Z37" s="12"/>
      <c r="AA37" s="12"/>
      <c r="AB37" s="12"/>
      <c r="AC37" s="12"/>
      <c r="AD37" s="12"/>
      <c r="AE37" s="12"/>
      <c r="AF37" s="12"/>
      <c r="AG37" s="12"/>
      <c r="AH37" s="12"/>
      <c r="AI37" s="12"/>
      <c r="AJ37" s="12"/>
      <c r="AK37" s="12"/>
      <c r="AL37" s="12"/>
      <c r="AM37" s="12"/>
      <c r="AN37" s="12"/>
      <c r="AO37" s="12"/>
      <c r="AP37" s="12"/>
      <c r="AQ37" s="12"/>
      <c r="AR37" s="12"/>
      <c r="AS37" s="12"/>
      <c r="AT37" s="12"/>
      <c r="AU37" s="12"/>
      <c r="AV37" s="12"/>
      <c r="AW37" s="12"/>
      <c r="AX37" s="12"/>
      <c r="AY37" s="12"/>
      <c r="AZ37" s="12"/>
      <c r="BA37" s="12"/>
      <c r="BB37" s="12"/>
      <c r="BC37" s="12"/>
      <c r="BD37" s="12"/>
      <c r="BE37" s="12"/>
      <c r="BF37" s="12"/>
      <c r="BG37" s="12"/>
      <c r="BH37" s="12"/>
      <c r="BI37" s="12"/>
      <c r="BJ37" s="12"/>
      <c r="BK37" s="12"/>
      <c r="BL37" s="12"/>
      <c r="BM37" s="12"/>
      <c r="BN37" s="12"/>
      <c r="BO37" s="12"/>
      <c r="BP37" s="12"/>
      <c r="BQ37" s="12"/>
      <c r="BR37" s="12"/>
      <c r="BS37" s="12"/>
      <c r="BT37" s="12"/>
      <c r="BU37" s="12"/>
      <c r="BV37" s="12"/>
      <c r="BW37" s="12"/>
      <c r="BX37" s="12"/>
      <c r="BY37" s="12"/>
      <c r="BZ37" s="12"/>
      <c r="CA37" s="12"/>
      <c r="CB37" s="12"/>
      <c r="CC37" s="12"/>
    </row>
    <row r="38" spans="1:81" ht="15.75" x14ac:dyDescent="0.25">
      <c r="A38" s="303"/>
      <c r="B38" s="313"/>
      <c r="C38" s="313"/>
      <c r="D38" s="315"/>
      <c r="E38" s="313"/>
      <c r="F38" s="317"/>
      <c r="G38" s="319"/>
      <c r="H38" s="198" t="s">
        <v>15</v>
      </c>
      <c r="I38" s="197">
        <f>IF(Mar!W53=0,Mar!V53,AVERAGE(Mar!V53,Mar!W53))</f>
        <v>1.7390208712151158</v>
      </c>
      <c r="J38" s="197">
        <f>IF(Mar!Z53=0,Mar!Y53,AVERAGE(Mar!Z53,Mar!Y53))</f>
        <v>1.8842069201781433</v>
      </c>
      <c r="K38" s="197">
        <f>Mar!AB53</f>
        <v>3.294068042269481E-2</v>
      </c>
      <c r="L38" s="197">
        <f>IF(Mar!AD53=0,Mar!AC53,AVERAGE(Mar!AC53,Mar!AD53))</f>
        <v>1.0541017735262339</v>
      </c>
      <c r="M38" s="321"/>
      <c r="N38" s="319"/>
      <c r="O38" s="317"/>
      <c r="P38" s="322"/>
      <c r="Q38" s="12"/>
      <c r="R38" s="12"/>
      <c r="S38" s="12"/>
      <c r="T38" s="12"/>
      <c r="U38" s="12"/>
      <c r="V38" s="12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2"/>
      <c r="AV38" s="12"/>
      <c r="AW38" s="12"/>
      <c r="AX38" s="12"/>
      <c r="AY38" s="12"/>
      <c r="AZ38" s="12"/>
      <c r="BA38" s="12"/>
      <c r="BB38" s="12"/>
      <c r="BC38" s="12"/>
      <c r="BD38" s="12"/>
      <c r="BE38" s="12"/>
      <c r="BF38" s="12"/>
      <c r="BG38" s="12"/>
      <c r="BH38" s="12"/>
      <c r="BI38" s="12"/>
      <c r="BJ38" s="12"/>
      <c r="BK38" s="12"/>
      <c r="BL38" s="12"/>
      <c r="BM38" s="12"/>
      <c r="BN38" s="12"/>
      <c r="BO38" s="12"/>
      <c r="BP38" s="12"/>
      <c r="BQ38" s="12"/>
      <c r="BR38" s="12"/>
      <c r="BS38" s="12"/>
      <c r="BT38" s="12"/>
      <c r="BU38" s="12"/>
      <c r="BV38" s="12"/>
      <c r="BW38" s="12"/>
      <c r="BX38" s="12"/>
      <c r="BY38" s="12"/>
      <c r="BZ38" s="12"/>
      <c r="CA38" s="12"/>
      <c r="CB38" s="12"/>
      <c r="CC38" s="12"/>
    </row>
    <row r="39" spans="1:81" ht="15.75" x14ac:dyDescent="0.25">
      <c r="A39" s="323">
        <v>18</v>
      </c>
      <c r="B39" s="312">
        <f>Mar!E54</f>
        <v>826000</v>
      </c>
      <c r="C39" s="314">
        <f>Mar!H54</f>
        <v>0</v>
      </c>
      <c r="D39" s="312">
        <f>Mar!Q55*10*15000</f>
        <v>14999.999999999147</v>
      </c>
      <c r="E39" s="312">
        <f>Mar!I55</f>
        <v>925700</v>
      </c>
      <c r="F39" s="316">
        <f>Mar!J55+Mar!K55</f>
        <v>10.300000000000182</v>
      </c>
      <c r="G39" s="318">
        <f>Mar!S54</f>
        <v>0</v>
      </c>
      <c r="H39" s="198" t="s">
        <v>16</v>
      </c>
      <c r="I39" s="197">
        <f>Mar!X54</f>
        <v>13.198125000000001</v>
      </c>
      <c r="J39" s="197">
        <f>Mar!AA54</f>
        <v>13.750000000000002</v>
      </c>
      <c r="K39" s="197">
        <f>Mar!AB55</f>
        <v>0.21875</v>
      </c>
      <c r="L39" s="197">
        <f>Mar!AE54</f>
        <v>8</v>
      </c>
      <c r="M39" s="320">
        <f>Mar!AI54</f>
        <v>4.3999999999999997E-2</v>
      </c>
      <c r="N39" s="318">
        <f>Mar!AI56</f>
        <v>7.67</v>
      </c>
      <c r="O39" s="316">
        <f>Mar!AI55</f>
        <v>9.6999999999999993</v>
      </c>
      <c r="P39" s="322">
        <f>Mar!R54</f>
        <v>1.1299999999999999</v>
      </c>
      <c r="Q39" s="12"/>
      <c r="R39" s="12"/>
      <c r="S39" s="12"/>
      <c r="T39" s="12"/>
      <c r="U39" s="12"/>
      <c r="V39" s="12"/>
      <c r="W39" s="12"/>
      <c r="X39" s="12"/>
      <c r="Y39" s="12"/>
      <c r="Z39" s="12"/>
      <c r="AA39" s="12"/>
      <c r="AB39" s="12"/>
      <c r="AC39" s="12"/>
      <c r="AD39" s="12"/>
      <c r="AE39" s="12"/>
      <c r="AF39" s="12"/>
      <c r="AG39" s="12"/>
      <c r="AH39" s="12"/>
      <c r="AI39" s="12"/>
      <c r="AJ39" s="12"/>
      <c r="AK39" s="12"/>
      <c r="AL39" s="12"/>
      <c r="AM39" s="12"/>
      <c r="AN39" s="12"/>
      <c r="AO39" s="12"/>
      <c r="AP39" s="12"/>
      <c r="AQ39" s="12"/>
      <c r="AR39" s="12"/>
      <c r="AS39" s="12"/>
      <c r="AT39" s="12"/>
      <c r="AU39" s="12"/>
      <c r="AV39" s="12"/>
      <c r="AW39" s="12"/>
      <c r="AX39" s="12"/>
      <c r="AY39" s="12"/>
      <c r="AZ39" s="12"/>
      <c r="BA39" s="12"/>
      <c r="BB39" s="12"/>
      <c r="BC39" s="12"/>
      <c r="BD39" s="12"/>
      <c r="BE39" s="12"/>
      <c r="BF39" s="12"/>
      <c r="BG39" s="12"/>
      <c r="BH39" s="12"/>
      <c r="BI39" s="12"/>
      <c r="BJ39" s="12"/>
      <c r="BK39" s="12"/>
      <c r="BL39" s="12"/>
      <c r="BM39" s="12"/>
      <c r="BN39" s="12"/>
      <c r="BO39" s="12"/>
      <c r="BP39" s="12"/>
      <c r="BQ39" s="12"/>
      <c r="BR39" s="12"/>
      <c r="BS39" s="12"/>
      <c r="BT39" s="12"/>
      <c r="BU39" s="12"/>
      <c r="BV39" s="12"/>
      <c r="BW39" s="12"/>
      <c r="BX39" s="12"/>
      <c r="BY39" s="12"/>
      <c r="BZ39" s="12"/>
      <c r="CA39" s="12"/>
      <c r="CB39" s="12"/>
      <c r="CC39" s="12"/>
    </row>
    <row r="40" spans="1:81" ht="15.75" x14ac:dyDescent="0.25">
      <c r="A40" s="303"/>
      <c r="B40" s="313"/>
      <c r="C40" s="315"/>
      <c r="D40" s="313"/>
      <c r="E40" s="313"/>
      <c r="F40" s="317"/>
      <c r="G40" s="319"/>
      <c r="H40" s="198" t="s">
        <v>15</v>
      </c>
      <c r="I40" s="197">
        <f>IF(Mar!W56=0,Mar!V56,AVERAGE(Mar!V56,Mar!W56))</f>
        <v>1.9158704513386873</v>
      </c>
      <c r="J40" s="197">
        <f>IF(Mar!Z56=0,Mar!Y56,AVERAGE(Mar!Z56,Mar!Y56))</f>
        <v>1.9959819069683726</v>
      </c>
      <c r="K40" s="197">
        <f>Mar!AB56</f>
        <v>3.1754257610860467E-2</v>
      </c>
      <c r="L40" s="197">
        <f>IF(Mar!AD56=0,Mar!AC56,AVERAGE(Mar!AC56,Mar!AD56))</f>
        <v>1.1612985640543256</v>
      </c>
      <c r="M40" s="321"/>
      <c r="N40" s="319"/>
      <c r="O40" s="317"/>
      <c r="P40" s="322"/>
      <c r="Q40" s="12"/>
      <c r="R40" s="12"/>
      <c r="S40" s="12"/>
      <c r="T40" s="12"/>
      <c r="U40" s="12"/>
      <c r="V40" s="12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2"/>
      <c r="AV40" s="12"/>
      <c r="AW40" s="12"/>
      <c r="AX40" s="12"/>
      <c r="AY40" s="12"/>
      <c r="AZ40" s="12"/>
      <c r="BA40" s="12"/>
      <c r="BB40" s="12"/>
      <c r="BC40" s="12"/>
      <c r="BD40" s="12"/>
      <c r="BE40" s="12"/>
      <c r="BF40" s="12"/>
      <c r="BG40" s="12"/>
      <c r="BH40" s="12"/>
      <c r="BI40" s="12"/>
      <c r="BJ40" s="12"/>
      <c r="BK40" s="12"/>
      <c r="BL40" s="12"/>
      <c r="BM40" s="12"/>
      <c r="BN40" s="12"/>
      <c r="BO40" s="12"/>
      <c r="BP40" s="12"/>
      <c r="BQ40" s="12"/>
      <c r="BR40" s="12"/>
      <c r="BS40" s="12"/>
      <c r="BT40" s="12"/>
      <c r="BU40" s="12"/>
      <c r="BV40" s="12"/>
      <c r="BW40" s="12"/>
      <c r="BX40" s="12"/>
      <c r="BY40" s="12"/>
      <c r="BZ40" s="12"/>
      <c r="CA40" s="12"/>
      <c r="CB40" s="12"/>
      <c r="CC40" s="12"/>
    </row>
    <row r="41" spans="1:81" ht="15.75" x14ac:dyDescent="0.25">
      <c r="A41" s="323">
        <v>19</v>
      </c>
      <c r="B41" s="312">
        <f>Mar!E57</f>
        <v>888000</v>
      </c>
      <c r="C41" s="312">
        <f>Mar!H57</f>
        <v>35000</v>
      </c>
      <c r="D41" s="312">
        <f>Mar!Q58*10*15000</f>
        <v>15000.000000003411</v>
      </c>
      <c r="E41" s="312">
        <f>Mar!I58</f>
        <v>933600</v>
      </c>
      <c r="F41" s="316">
        <f>Mar!J58+Mar!K58</f>
        <v>10.699999999999818</v>
      </c>
      <c r="G41" s="318">
        <f>Mar!S57</f>
        <v>0</v>
      </c>
      <c r="H41" s="198" t="s">
        <v>16</v>
      </c>
      <c r="I41" s="197">
        <f>Mar!X57</f>
        <v>13.198125000000001</v>
      </c>
      <c r="J41" s="197">
        <f>Mar!AA57</f>
        <v>13.750000000000002</v>
      </c>
      <c r="K41" s="197">
        <f>Mar!AB58</f>
        <v>0.15625</v>
      </c>
      <c r="L41" s="197">
        <f>Mar!AE57</f>
        <v>8</v>
      </c>
      <c r="M41" s="320">
        <f>Mar!AI57</f>
        <v>3.9E-2</v>
      </c>
      <c r="N41" s="318">
        <f>Mar!AI59</f>
        <v>7.79</v>
      </c>
      <c r="O41" s="316">
        <f>Mar!AI58</f>
        <v>7.7</v>
      </c>
      <c r="P41" s="322">
        <f>Mar!R57</f>
        <v>1.05</v>
      </c>
      <c r="Q41" s="12"/>
      <c r="R41" s="12"/>
      <c r="S41" s="12"/>
      <c r="T41" s="12"/>
      <c r="U41" s="12"/>
      <c r="V41" s="12"/>
      <c r="W41" s="12"/>
      <c r="X41" s="12"/>
      <c r="Y41" s="12"/>
      <c r="Z41" s="12"/>
      <c r="AA41" s="12"/>
      <c r="AB41" s="12"/>
      <c r="AC41" s="12"/>
      <c r="AD41" s="12"/>
      <c r="AE41" s="12"/>
      <c r="AF41" s="12"/>
      <c r="AG41" s="12"/>
      <c r="AH41" s="12"/>
      <c r="AI41" s="12"/>
      <c r="AJ41" s="12"/>
      <c r="AK41" s="12"/>
      <c r="AL41" s="12"/>
      <c r="AM41" s="12"/>
      <c r="AN41" s="12"/>
      <c r="AO41" s="12"/>
      <c r="AP41" s="12"/>
      <c r="AQ41" s="12"/>
      <c r="AR41" s="12"/>
      <c r="AS41" s="12"/>
      <c r="AT41" s="12"/>
      <c r="AU41" s="12"/>
      <c r="AV41" s="12"/>
      <c r="AW41" s="12"/>
      <c r="AX41" s="12"/>
      <c r="AY41" s="12"/>
      <c r="AZ41" s="12"/>
      <c r="BA41" s="12"/>
      <c r="BB41" s="12"/>
      <c r="BC41" s="12"/>
      <c r="BD41" s="12"/>
      <c r="BE41" s="12"/>
      <c r="BF41" s="12"/>
      <c r="BG41" s="12"/>
      <c r="BH41" s="12"/>
      <c r="BI41" s="12"/>
      <c r="BJ41" s="12"/>
      <c r="BK41" s="12"/>
      <c r="BL41" s="12"/>
      <c r="BM41" s="12"/>
      <c r="BN41" s="12"/>
      <c r="BO41" s="12"/>
      <c r="BP41" s="12"/>
      <c r="BQ41" s="12"/>
      <c r="BR41" s="12"/>
      <c r="BS41" s="12"/>
      <c r="BT41" s="12"/>
      <c r="BU41" s="12"/>
      <c r="BV41" s="12"/>
      <c r="BW41" s="12"/>
      <c r="BX41" s="12"/>
      <c r="BY41" s="12"/>
      <c r="BZ41" s="12"/>
      <c r="CA41" s="12"/>
      <c r="CB41" s="12"/>
      <c r="CC41" s="12"/>
    </row>
    <row r="42" spans="1:81" ht="15.75" x14ac:dyDescent="0.25">
      <c r="A42" s="303"/>
      <c r="B42" s="313"/>
      <c r="C42" s="313"/>
      <c r="D42" s="313"/>
      <c r="E42" s="313"/>
      <c r="F42" s="317"/>
      <c r="G42" s="319"/>
      <c r="H42" s="198" t="s">
        <v>15</v>
      </c>
      <c r="I42" s="197">
        <f>IF(Mar!W59=0,Mar!V59,AVERAGE(Mar!V59,Mar!W59))</f>
        <v>1.782104721628103</v>
      </c>
      <c r="J42" s="197">
        <f>IF(Mar!Z59=0,Mar!Y59,AVERAGE(Mar!Z59,Mar!Y59))</f>
        <v>1.8566228098602202</v>
      </c>
      <c r="K42" s="197">
        <f>Mar!AB59</f>
        <v>2.1097986475684317E-2</v>
      </c>
      <c r="L42" s="197">
        <f>IF(Mar!AD59=0,Mar!AC59,AVERAGE(Mar!AC59,Mar!AD59))</f>
        <v>1.080216907555037</v>
      </c>
      <c r="M42" s="321"/>
      <c r="N42" s="319"/>
      <c r="O42" s="317"/>
      <c r="P42" s="322"/>
      <c r="Q42" s="12"/>
      <c r="R42" s="12"/>
      <c r="S42" s="12"/>
      <c r="T42" s="12"/>
      <c r="U42" s="12"/>
      <c r="V42" s="12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2"/>
      <c r="AV42" s="12"/>
      <c r="AW42" s="12"/>
      <c r="AX42" s="12"/>
      <c r="AY42" s="12"/>
      <c r="AZ42" s="12"/>
      <c r="BA42" s="12"/>
      <c r="BB42" s="12"/>
      <c r="BC42" s="12"/>
      <c r="BD42" s="12"/>
      <c r="BE42" s="12"/>
      <c r="BF42" s="12"/>
      <c r="BG42" s="12"/>
      <c r="BH42" s="12"/>
      <c r="BI42" s="12"/>
      <c r="BJ42" s="12"/>
      <c r="BK42" s="12"/>
      <c r="BL42" s="12"/>
      <c r="BM42" s="12"/>
      <c r="BN42" s="12"/>
      <c r="BO42" s="12"/>
      <c r="BP42" s="12"/>
      <c r="BQ42" s="12"/>
      <c r="BR42" s="12"/>
      <c r="BS42" s="12"/>
      <c r="BT42" s="12"/>
      <c r="BU42" s="12"/>
      <c r="BV42" s="12"/>
      <c r="BW42" s="12"/>
      <c r="BX42" s="12"/>
      <c r="BY42" s="12"/>
      <c r="BZ42" s="12"/>
      <c r="CA42" s="12"/>
      <c r="CB42" s="12"/>
      <c r="CC42" s="12"/>
    </row>
    <row r="43" spans="1:81" ht="15.75" x14ac:dyDescent="0.25">
      <c r="A43" s="323">
        <v>20</v>
      </c>
      <c r="B43" s="312">
        <f>Mar!E60</f>
        <v>1251000</v>
      </c>
      <c r="C43" s="314">
        <f>Mar!H60</f>
        <v>0</v>
      </c>
      <c r="D43" s="314">
        <f>Mar!Q61*10*15000</f>
        <v>0</v>
      </c>
      <c r="E43" s="312">
        <f>Mar!I61</f>
        <v>1154600</v>
      </c>
      <c r="F43" s="316">
        <f>Mar!J61+Mar!K61</f>
        <v>15.600000000000364</v>
      </c>
      <c r="G43" s="318">
        <f>Mar!S60</f>
        <v>0</v>
      </c>
      <c r="H43" s="198" t="s">
        <v>16</v>
      </c>
      <c r="I43" s="197">
        <f>Mar!X60</f>
        <v>21.996874999999999</v>
      </c>
      <c r="J43" s="197">
        <f>Mar!AA60</f>
        <v>20.350000000000001</v>
      </c>
      <c r="K43" s="197">
        <f>Mar!AB61</f>
        <v>0.25</v>
      </c>
      <c r="L43" s="197">
        <f>Mar!AE60</f>
        <v>12</v>
      </c>
      <c r="M43" s="320">
        <f>Mar!AI60</f>
        <v>4.8000000000000001E-2</v>
      </c>
      <c r="N43" s="318">
        <f>Mar!AI62</f>
        <v>7.82</v>
      </c>
      <c r="O43" s="316">
        <f>Mar!AI61</f>
        <v>8.9</v>
      </c>
      <c r="P43" s="322">
        <f>Mar!R60</f>
        <v>0.98</v>
      </c>
      <c r="Q43" s="12"/>
      <c r="R43" s="12"/>
      <c r="S43" s="12"/>
      <c r="T43" s="12"/>
      <c r="U43" s="12"/>
      <c r="V43" s="12"/>
      <c r="W43" s="12"/>
      <c r="X43" s="12"/>
      <c r="Y43" s="12"/>
      <c r="Z43" s="12"/>
      <c r="AA43" s="12"/>
      <c r="AB43" s="12"/>
      <c r="AC43" s="12"/>
      <c r="AD43" s="12"/>
      <c r="AE43" s="12"/>
      <c r="AF43" s="12"/>
      <c r="AG43" s="12"/>
      <c r="AH43" s="12"/>
      <c r="AI43" s="12"/>
      <c r="AJ43" s="12"/>
      <c r="AK43" s="12"/>
      <c r="AL43" s="12"/>
      <c r="AM43" s="12"/>
      <c r="AN43" s="12"/>
      <c r="AO43" s="12"/>
      <c r="AP43" s="12"/>
      <c r="AQ43" s="12"/>
      <c r="AR43" s="12"/>
      <c r="AS43" s="12"/>
      <c r="AT43" s="12"/>
      <c r="AU43" s="12"/>
      <c r="AV43" s="12"/>
      <c r="AW43" s="12"/>
      <c r="AX43" s="12"/>
      <c r="AY43" s="12"/>
      <c r="AZ43" s="12"/>
      <c r="BA43" s="12"/>
      <c r="BB43" s="12"/>
      <c r="BC43" s="12"/>
      <c r="BD43" s="12"/>
      <c r="BE43" s="12"/>
      <c r="BF43" s="12"/>
      <c r="BG43" s="12"/>
      <c r="BH43" s="12"/>
      <c r="BI43" s="12"/>
      <c r="BJ43" s="12"/>
      <c r="BK43" s="12"/>
      <c r="BL43" s="12"/>
      <c r="BM43" s="12"/>
      <c r="BN43" s="12"/>
      <c r="BO43" s="12"/>
      <c r="BP43" s="12"/>
      <c r="BQ43" s="12"/>
      <c r="BR43" s="12"/>
      <c r="BS43" s="12"/>
      <c r="BT43" s="12"/>
      <c r="BU43" s="12"/>
      <c r="BV43" s="12"/>
      <c r="BW43" s="12"/>
      <c r="BX43" s="12"/>
      <c r="BY43" s="12"/>
      <c r="BZ43" s="12"/>
      <c r="CA43" s="12"/>
      <c r="CB43" s="12"/>
      <c r="CC43" s="12"/>
    </row>
    <row r="44" spans="1:81" ht="15.75" x14ac:dyDescent="0.25">
      <c r="A44" s="303"/>
      <c r="B44" s="313"/>
      <c r="C44" s="315"/>
      <c r="D44" s="315"/>
      <c r="E44" s="313"/>
      <c r="F44" s="317"/>
      <c r="G44" s="319"/>
      <c r="H44" s="198" t="s">
        <v>15</v>
      </c>
      <c r="I44" s="197">
        <f>IF(Mar!W62=0,Mar!V62,AVERAGE(Mar!V62,Mar!W62))</f>
        <v>2.1083253301435589</v>
      </c>
      <c r="J44" s="197">
        <f>IF(Mar!Z62=0,Mar!Y62,AVERAGE(Mar!Z62,Mar!Y62))</f>
        <v>1.9504779869150246</v>
      </c>
      <c r="K44" s="197">
        <f>Mar!AB62</f>
        <v>2.3961646030897107E-2</v>
      </c>
      <c r="L44" s="197">
        <f>IF(Mar!AD62=0,Mar!AC62,AVERAGE(Mar!AC62,Mar!AD62))</f>
        <v>1.1501590094830612</v>
      </c>
      <c r="M44" s="321"/>
      <c r="N44" s="319"/>
      <c r="O44" s="317"/>
      <c r="P44" s="322"/>
      <c r="Q44" s="12"/>
      <c r="R44" s="12"/>
      <c r="S44" s="12"/>
      <c r="T44" s="12"/>
      <c r="U44" s="12"/>
      <c r="V44" s="12"/>
      <c r="W44" s="12"/>
      <c r="X44" s="12"/>
      <c r="Y44" s="12"/>
      <c r="Z44" s="12"/>
      <c r="AA44" s="12"/>
      <c r="AB44" s="12"/>
      <c r="AC44" s="12"/>
      <c r="AD44" s="12"/>
      <c r="AE44" s="12"/>
      <c r="AF44" s="12"/>
      <c r="AG44" s="12"/>
      <c r="AH44" s="12"/>
      <c r="AI44" s="12"/>
      <c r="AJ44" s="12"/>
      <c r="AK44" s="12"/>
      <c r="AL44" s="12"/>
      <c r="AM44" s="12"/>
      <c r="AN44" s="12"/>
      <c r="AO44" s="12"/>
      <c r="AP44" s="12"/>
      <c r="AQ44" s="12"/>
      <c r="AR44" s="12"/>
      <c r="AS44" s="12"/>
      <c r="AT44" s="12"/>
      <c r="AU44" s="12"/>
      <c r="AV44" s="12"/>
      <c r="AW44" s="12"/>
      <c r="AX44" s="12"/>
      <c r="AY44" s="12"/>
      <c r="AZ44" s="12"/>
      <c r="BA44" s="12"/>
      <c r="BB44" s="12"/>
      <c r="BC44" s="12"/>
      <c r="BD44" s="12"/>
      <c r="BE44" s="12"/>
      <c r="BF44" s="12"/>
      <c r="BG44" s="12"/>
      <c r="BH44" s="12"/>
      <c r="BI44" s="12"/>
      <c r="BJ44" s="12"/>
      <c r="BK44" s="12"/>
      <c r="BL44" s="12"/>
      <c r="BM44" s="12"/>
      <c r="BN44" s="12"/>
      <c r="BO44" s="12"/>
      <c r="BP44" s="12"/>
      <c r="BQ44" s="12"/>
      <c r="BR44" s="12"/>
      <c r="BS44" s="12"/>
      <c r="BT44" s="12"/>
      <c r="BU44" s="12"/>
      <c r="BV44" s="12"/>
      <c r="BW44" s="12"/>
      <c r="BX44" s="12"/>
      <c r="BY44" s="12"/>
      <c r="BZ44" s="12"/>
      <c r="CA44" s="12"/>
      <c r="CB44" s="12"/>
      <c r="CC44" s="12"/>
    </row>
    <row r="45" spans="1:81" ht="15.75" x14ac:dyDescent="0.25">
      <c r="A45" s="323">
        <v>21</v>
      </c>
      <c r="B45" s="312">
        <f>Mar!E63</f>
        <v>1057000</v>
      </c>
      <c r="C45" s="312">
        <f>Mar!H63</f>
        <v>35000</v>
      </c>
      <c r="D45" s="314">
        <f>Mar!Q64*10*15000</f>
        <v>0</v>
      </c>
      <c r="E45" s="312">
        <f>Mar!I64</f>
        <v>1028700</v>
      </c>
      <c r="F45" s="316">
        <f>Mar!J64+Mar!K64</f>
        <v>12.899999999999636</v>
      </c>
      <c r="G45" s="318">
        <f>Mar!S63</f>
        <v>0</v>
      </c>
      <c r="H45" s="198" t="s">
        <v>16</v>
      </c>
      <c r="I45" s="197">
        <f>Mar!X63</f>
        <v>15.397812500000001</v>
      </c>
      <c r="J45" s="197">
        <f>Mar!AA63</f>
        <v>17.05</v>
      </c>
      <c r="K45" s="197">
        <f>Mar!AB64</f>
        <v>6.25E-2</v>
      </c>
      <c r="L45" s="197">
        <f>Mar!AE63</f>
        <v>10</v>
      </c>
      <c r="M45" s="320">
        <f>Mar!AI63</f>
        <v>0.04</v>
      </c>
      <c r="N45" s="318">
        <f>Mar!AI65</f>
        <v>7.77</v>
      </c>
      <c r="O45" s="316">
        <f>Mar!AI64</f>
        <v>9.1</v>
      </c>
      <c r="P45" s="322">
        <f>Mar!R63</f>
        <v>0.98</v>
      </c>
      <c r="Q45" s="12"/>
      <c r="R45" s="12"/>
      <c r="S45" s="12"/>
      <c r="T45" s="12"/>
      <c r="U45" s="12"/>
      <c r="V45" s="12"/>
      <c r="W45" s="12"/>
      <c r="X45" s="12"/>
      <c r="Y45" s="12"/>
      <c r="Z45" s="12"/>
      <c r="AA45" s="12"/>
      <c r="AB45" s="12"/>
      <c r="AC45" s="12"/>
      <c r="AD45" s="12"/>
      <c r="AE45" s="12"/>
      <c r="AF45" s="12"/>
      <c r="AG45" s="12"/>
      <c r="AH45" s="12"/>
      <c r="AI45" s="12"/>
      <c r="AJ45" s="12"/>
      <c r="AK45" s="12"/>
      <c r="AL45" s="12"/>
      <c r="AM45" s="12"/>
      <c r="AN45" s="12"/>
      <c r="AO45" s="12"/>
      <c r="AP45" s="12"/>
      <c r="AQ45" s="12"/>
      <c r="AR45" s="12"/>
      <c r="AS45" s="12"/>
      <c r="AT45" s="12"/>
      <c r="AU45" s="12"/>
      <c r="AV45" s="12"/>
      <c r="AW45" s="12"/>
      <c r="AX45" s="12"/>
      <c r="AY45" s="12"/>
      <c r="AZ45" s="12"/>
      <c r="BA45" s="12"/>
      <c r="BB45" s="12"/>
      <c r="BC45" s="12"/>
      <c r="BD45" s="12"/>
      <c r="BE45" s="12"/>
      <c r="BF45" s="12"/>
      <c r="BG45" s="12"/>
      <c r="BH45" s="12"/>
      <c r="BI45" s="12"/>
      <c r="BJ45" s="12"/>
      <c r="BK45" s="12"/>
      <c r="BL45" s="12"/>
      <c r="BM45" s="12"/>
      <c r="BN45" s="12"/>
      <c r="BO45" s="12"/>
      <c r="BP45" s="12"/>
      <c r="BQ45" s="12"/>
      <c r="BR45" s="12"/>
      <c r="BS45" s="12"/>
      <c r="BT45" s="12"/>
      <c r="BU45" s="12"/>
      <c r="BV45" s="12"/>
      <c r="BW45" s="12"/>
      <c r="BX45" s="12"/>
      <c r="BY45" s="12"/>
      <c r="BZ45" s="12"/>
      <c r="CA45" s="12"/>
      <c r="CB45" s="12"/>
      <c r="CC45" s="12"/>
    </row>
    <row r="46" spans="1:81" ht="15.75" x14ac:dyDescent="0.25">
      <c r="A46" s="303"/>
      <c r="B46" s="313"/>
      <c r="C46" s="313"/>
      <c r="D46" s="315"/>
      <c r="E46" s="313"/>
      <c r="F46" s="317"/>
      <c r="G46" s="319"/>
      <c r="H46" s="198" t="s">
        <v>15</v>
      </c>
      <c r="I46" s="197">
        <f>IF(Mar!W65=0,Mar!V65,AVERAGE(Mar!V65,Mar!W65))</f>
        <v>1.7466986675560217</v>
      </c>
      <c r="J46" s="197">
        <f>IF(Mar!Z65=0,Mar!Y65,AVERAGE(Mar!Z65,Mar!Y65))</f>
        <v>1.9341196862755776</v>
      </c>
      <c r="K46" s="197">
        <f>Mar!AB65</f>
        <v>7.0898815479310028E-3</v>
      </c>
      <c r="L46" s="197">
        <f>IF(Mar!AD65=0,Mar!AC65,AVERAGE(Mar!AC65,Mar!AD65))</f>
        <v>1.1343810476689604</v>
      </c>
      <c r="M46" s="321"/>
      <c r="N46" s="319"/>
      <c r="O46" s="317"/>
      <c r="P46" s="32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12"/>
      <c r="AE46" s="12"/>
      <c r="AF46" s="12"/>
      <c r="AG46" s="12"/>
      <c r="AH46" s="12"/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12"/>
      <c r="AT46" s="12"/>
      <c r="AU46" s="12"/>
      <c r="AV46" s="12"/>
      <c r="AW46" s="12"/>
      <c r="AX46" s="12"/>
      <c r="AY46" s="12"/>
      <c r="AZ46" s="12"/>
      <c r="BA46" s="12"/>
      <c r="BB46" s="12"/>
      <c r="BC46" s="12"/>
      <c r="BD46" s="12"/>
      <c r="BE46" s="12"/>
      <c r="BF46" s="12"/>
      <c r="BG46" s="12"/>
      <c r="BH46" s="12"/>
      <c r="BI46" s="12"/>
      <c r="BJ46" s="12"/>
      <c r="BK46" s="12"/>
      <c r="BL46" s="12"/>
      <c r="BM46" s="12"/>
      <c r="BN46" s="12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</row>
    <row r="47" spans="1:81" ht="15.75" x14ac:dyDescent="0.25">
      <c r="A47" s="323">
        <v>22</v>
      </c>
      <c r="B47" s="312">
        <f>Mar!E66</f>
        <v>1029000</v>
      </c>
      <c r="C47" s="314">
        <f>Mar!H66</f>
        <v>0</v>
      </c>
      <c r="D47" s="314">
        <f>Mar!Q67*10*15000</f>
        <v>0</v>
      </c>
      <c r="E47" s="312">
        <f>Mar!I67</f>
        <v>933200</v>
      </c>
      <c r="F47" s="316">
        <f>Mar!J67+Mar!K67</f>
        <v>12.900000000000546</v>
      </c>
      <c r="G47" s="318">
        <f>Mar!S66</f>
        <v>0.01</v>
      </c>
      <c r="H47" s="198" t="s">
        <v>16</v>
      </c>
      <c r="I47" s="197">
        <f>Mar!X66</f>
        <v>15.397812500000001</v>
      </c>
      <c r="J47" s="197">
        <f>Mar!AA66</f>
        <v>17.05</v>
      </c>
      <c r="K47" s="197">
        <f>Mar!AB67</f>
        <v>0</v>
      </c>
      <c r="L47" s="197">
        <f>Mar!AE66</f>
        <v>9</v>
      </c>
      <c r="M47" s="320">
        <f>Mar!AI66</f>
        <v>3.7999999999999999E-2</v>
      </c>
      <c r="N47" s="318">
        <f>Mar!AI68</f>
        <v>7.8</v>
      </c>
      <c r="O47" s="316">
        <f>Mar!AI67</f>
        <v>9.4</v>
      </c>
      <c r="P47" s="322">
        <f>Mar!R66</f>
        <v>0.99</v>
      </c>
      <c r="Q47" s="12"/>
      <c r="R47" s="12"/>
      <c r="S47" s="12"/>
      <c r="T47" s="12"/>
      <c r="U47" s="12"/>
      <c r="V47" s="12"/>
      <c r="W47" s="12"/>
      <c r="X47" s="12"/>
      <c r="Y47" s="12"/>
      <c r="Z47" s="12"/>
      <c r="AA47" s="12"/>
      <c r="AB47" s="12"/>
      <c r="AC47" s="12"/>
      <c r="AD47" s="12"/>
      <c r="AE47" s="12"/>
      <c r="AF47" s="12"/>
      <c r="AG47" s="12"/>
      <c r="AH47" s="12"/>
      <c r="AI47" s="12"/>
      <c r="AJ47" s="12"/>
      <c r="AK47" s="12"/>
      <c r="AL47" s="12"/>
      <c r="AM47" s="12"/>
      <c r="AN47" s="12"/>
      <c r="AO47" s="12"/>
      <c r="AP47" s="12"/>
      <c r="AQ47" s="12"/>
      <c r="AR47" s="12"/>
      <c r="AS47" s="12"/>
      <c r="AT47" s="12"/>
      <c r="AU47" s="12"/>
      <c r="AV47" s="12"/>
      <c r="AW47" s="12"/>
      <c r="AX47" s="12"/>
      <c r="AY47" s="12"/>
      <c r="AZ47" s="12"/>
      <c r="BA47" s="12"/>
      <c r="BB47" s="12"/>
      <c r="BC47" s="12"/>
      <c r="BD47" s="12"/>
      <c r="BE47" s="12"/>
      <c r="BF47" s="12"/>
      <c r="BG47" s="12"/>
      <c r="BH47" s="12"/>
      <c r="BI47" s="12"/>
      <c r="BJ47" s="12"/>
      <c r="BK47" s="12"/>
      <c r="BL47" s="12"/>
      <c r="BM47" s="12"/>
      <c r="BN47" s="12"/>
      <c r="BO47" s="12"/>
      <c r="BP47" s="12"/>
      <c r="BQ47" s="12"/>
      <c r="BR47" s="12"/>
      <c r="BS47" s="12"/>
      <c r="BT47" s="12"/>
      <c r="BU47" s="12"/>
      <c r="BV47" s="12"/>
      <c r="BW47" s="12"/>
      <c r="BX47" s="12"/>
      <c r="BY47" s="12"/>
      <c r="BZ47" s="12"/>
      <c r="CA47" s="12"/>
      <c r="CB47" s="12"/>
      <c r="CC47" s="12"/>
    </row>
    <row r="48" spans="1:81" ht="15.75" x14ac:dyDescent="0.25">
      <c r="A48" s="303"/>
      <c r="B48" s="313"/>
      <c r="C48" s="315"/>
      <c r="D48" s="315"/>
      <c r="E48" s="313"/>
      <c r="F48" s="317"/>
      <c r="G48" s="319"/>
      <c r="H48" s="198" t="s">
        <v>15</v>
      </c>
      <c r="I48" s="197">
        <f>IF(Mar!W68=0,Mar!V68,AVERAGE(Mar!V68,Mar!W68))</f>
        <v>1.7942278829997229</v>
      </c>
      <c r="J48" s="197">
        <f>IF(Mar!Z68=0,Mar!Y68,AVERAGE(Mar!Z68,Mar!Y68))</f>
        <v>1.9867487933851173</v>
      </c>
      <c r="K48" s="197">
        <f>Mar!AB68</f>
        <v>0</v>
      </c>
      <c r="L48" s="197">
        <f>IF(Mar!AD68=0,Mar!AC68,AVERAGE(Mar!AC68,Mar!AD68))</f>
        <v>1.0487237032531411</v>
      </c>
      <c r="M48" s="321"/>
      <c r="N48" s="319"/>
      <c r="O48" s="317"/>
      <c r="P48" s="322"/>
      <c r="Q48" s="12"/>
      <c r="R48" s="12"/>
      <c r="S48" s="12"/>
      <c r="T48" s="12"/>
      <c r="U48" s="12"/>
      <c r="V48" s="12"/>
      <c r="W48" s="12"/>
      <c r="X48" s="12"/>
      <c r="Y48" s="12"/>
      <c r="Z48" s="12"/>
      <c r="AA48" s="12"/>
      <c r="AB48" s="12"/>
      <c r="AC48" s="12"/>
      <c r="AD48" s="12"/>
      <c r="AE48" s="12"/>
      <c r="AF48" s="12"/>
      <c r="AG48" s="12"/>
      <c r="AH48" s="12"/>
      <c r="AI48" s="12"/>
      <c r="AJ48" s="12"/>
      <c r="AK48" s="12"/>
      <c r="AL48" s="12"/>
      <c r="AM48" s="12"/>
      <c r="AN48" s="12"/>
      <c r="AO48" s="12"/>
      <c r="AP48" s="12"/>
      <c r="AQ48" s="12"/>
      <c r="AR48" s="12"/>
      <c r="AS48" s="12"/>
      <c r="AT48" s="12"/>
      <c r="AU48" s="12"/>
      <c r="AV48" s="12"/>
      <c r="AW48" s="12"/>
      <c r="AX48" s="12"/>
      <c r="AY48" s="12"/>
      <c r="AZ48" s="12"/>
      <c r="BA48" s="12"/>
      <c r="BB48" s="12"/>
      <c r="BC48" s="12"/>
      <c r="BD48" s="12"/>
      <c r="BE48" s="12"/>
      <c r="BF48" s="12"/>
      <c r="BG48" s="12"/>
      <c r="BH48" s="12"/>
      <c r="BI48" s="12"/>
      <c r="BJ48" s="12"/>
      <c r="BK48" s="12"/>
      <c r="BL48" s="12"/>
      <c r="BM48" s="12"/>
      <c r="BN48" s="12"/>
      <c r="BO48" s="12"/>
      <c r="BP48" s="12"/>
      <c r="BQ48" s="12"/>
      <c r="BR48" s="12"/>
      <c r="BS48" s="12"/>
      <c r="BT48" s="12"/>
      <c r="BU48" s="12"/>
      <c r="BV48" s="12"/>
      <c r="BW48" s="12"/>
      <c r="BX48" s="12"/>
      <c r="BY48" s="12"/>
      <c r="BZ48" s="12"/>
      <c r="CA48" s="12"/>
      <c r="CB48" s="12"/>
      <c r="CC48" s="12"/>
    </row>
    <row r="49" spans="1:81" ht="15.75" x14ac:dyDescent="0.25">
      <c r="A49" s="323">
        <v>23</v>
      </c>
      <c r="B49" s="312">
        <f>Mar!E69</f>
        <v>911000</v>
      </c>
      <c r="C49" s="312">
        <f>Mar!H69</f>
        <v>70000</v>
      </c>
      <c r="D49" s="312">
        <f>Mar!Q70*10*15000</f>
        <v>14999.999999999147</v>
      </c>
      <c r="E49" s="312">
        <f>Mar!I70</f>
        <v>933500</v>
      </c>
      <c r="F49" s="316">
        <f>Mar!J70+Mar!K70</f>
        <v>11.000000000003638</v>
      </c>
      <c r="G49" s="318">
        <f>Mar!S69</f>
        <v>0.19</v>
      </c>
      <c r="H49" s="198" t="s">
        <v>16</v>
      </c>
      <c r="I49" s="197">
        <f>Mar!X69</f>
        <v>18.448125000000001</v>
      </c>
      <c r="J49" s="197">
        <f>Mar!AA69</f>
        <v>10.45</v>
      </c>
      <c r="K49" s="197">
        <f>Mar!AB70</f>
        <v>0</v>
      </c>
      <c r="L49" s="197">
        <f>Mar!AE69</f>
        <v>10</v>
      </c>
      <c r="M49" s="320">
        <f>Mar!AI69</f>
        <v>3.5999999999999997E-2</v>
      </c>
      <c r="N49" s="318">
        <f>Mar!AI71</f>
        <v>7.64</v>
      </c>
      <c r="O49" s="316">
        <f>Mar!AI70</f>
        <v>9.1999999999999993</v>
      </c>
      <c r="P49" s="322">
        <f>Mar!R69</f>
        <v>1.01</v>
      </c>
      <c r="Q49" s="12"/>
      <c r="R49" s="12"/>
      <c r="S49" s="12"/>
      <c r="T49" s="12"/>
      <c r="U49" s="12"/>
      <c r="V49" s="12"/>
      <c r="W49" s="12"/>
      <c r="X49" s="12"/>
      <c r="Y49" s="12"/>
      <c r="Z49" s="12"/>
      <c r="AA49" s="12"/>
      <c r="AB49" s="12"/>
      <c r="AC49" s="12"/>
      <c r="AD49" s="12"/>
      <c r="AE49" s="12"/>
      <c r="AF49" s="12"/>
      <c r="AG49" s="12"/>
      <c r="AH49" s="12"/>
      <c r="AI49" s="12"/>
      <c r="AJ49" s="12"/>
      <c r="AK49" s="12"/>
      <c r="AL49" s="12"/>
      <c r="AM49" s="12"/>
      <c r="AN49" s="12"/>
      <c r="AO49" s="12"/>
      <c r="AP49" s="12"/>
      <c r="AQ49" s="12"/>
      <c r="AR49" s="12"/>
      <c r="AS49" s="12"/>
      <c r="AT49" s="12"/>
      <c r="AU49" s="12"/>
      <c r="AV49" s="12"/>
      <c r="AW49" s="12"/>
      <c r="AX49" s="12"/>
      <c r="AY49" s="12"/>
      <c r="AZ49" s="12"/>
      <c r="BA49" s="12"/>
      <c r="BB49" s="12"/>
      <c r="BC49" s="12"/>
      <c r="BD49" s="12"/>
      <c r="BE49" s="12"/>
      <c r="BF49" s="12"/>
      <c r="BG49" s="12"/>
      <c r="BH49" s="12"/>
      <c r="BI49" s="12"/>
      <c r="BJ49" s="12"/>
      <c r="BK49" s="12"/>
      <c r="BL49" s="12"/>
      <c r="BM49" s="12"/>
      <c r="BN49" s="12"/>
      <c r="BO49" s="12"/>
      <c r="BP49" s="12"/>
      <c r="BQ49" s="12"/>
      <c r="BR49" s="12"/>
      <c r="BS49" s="12"/>
      <c r="BT49" s="12"/>
      <c r="BU49" s="12"/>
      <c r="BV49" s="12"/>
      <c r="BW49" s="12"/>
      <c r="BX49" s="12"/>
      <c r="BY49" s="12"/>
      <c r="BZ49" s="12"/>
      <c r="CA49" s="12"/>
      <c r="CB49" s="12"/>
      <c r="CC49" s="12"/>
    </row>
    <row r="50" spans="1:81" ht="15.75" x14ac:dyDescent="0.25">
      <c r="A50" s="303"/>
      <c r="B50" s="313"/>
      <c r="C50" s="313"/>
      <c r="D50" s="313"/>
      <c r="E50" s="313"/>
      <c r="F50" s="317"/>
      <c r="G50" s="319"/>
      <c r="H50" s="198" t="s">
        <v>15</v>
      </c>
      <c r="I50" s="197">
        <f>IF(Mar!W71=0,Mar!V71,AVERAGE(Mar!V71,Mar!W71))</f>
        <v>2.4316763157015968</v>
      </c>
      <c r="J50" s="197">
        <f>IF(Mar!Z71=0,Mar!Y71,AVERAGE(Mar!Z71,Mar!Y71))</f>
        <v>1.268652800968741</v>
      </c>
      <c r="K50" s="197">
        <f>Mar!AB71</f>
        <v>0</v>
      </c>
      <c r="L50" s="197">
        <f>IF(Mar!AD71=0,Mar!AC71,AVERAGE(Mar!AC71,Mar!AD71))</f>
        <v>1.3397878869168633</v>
      </c>
      <c r="M50" s="321"/>
      <c r="N50" s="319"/>
      <c r="O50" s="317"/>
      <c r="P50" s="322"/>
      <c r="Q50" s="12"/>
      <c r="R50" s="12"/>
      <c r="S50" s="12"/>
      <c r="T50" s="12"/>
      <c r="U50" s="12"/>
      <c r="V50" s="12"/>
      <c r="W50" s="12"/>
      <c r="X50" s="12"/>
      <c r="Y50" s="12"/>
      <c r="Z50" s="12"/>
      <c r="AA50" s="12"/>
      <c r="AB50" s="12"/>
      <c r="AC50" s="12"/>
      <c r="AD50" s="12"/>
      <c r="AE50" s="12"/>
      <c r="AF50" s="12"/>
      <c r="AG50" s="12"/>
      <c r="AH50" s="12"/>
      <c r="AI50" s="12"/>
      <c r="AJ50" s="12"/>
      <c r="AK50" s="12"/>
      <c r="AL50" s="12"/>
      <c r="AM50" s="12"/>
      <c r="AN50" s="12"/>
      <c r="AO50" s="12"/>
      <c r="AP50" s="12"/>
      <c r="AQ50" s="12"/>
      <c r="AR50" s="12"/>
      <c r="AS50" s="12"/>
      <c r="AT50" s="12"/>
      <c r="AU50" s="12"/>
      <c r="AV50" s="12"/>
      <c r="AW50" s="12"/>
      <c r="AX50" s="12"/>
      <c r="AY50" s="12"/>
      <c r="AZ50" s="12"/>
      <c r="BA50" s="12"/>
      <c r="BB50" s="12"/>
      <c r="BC50" s="12"/>
      <c r="BD50" s="12"/>
      <c r="BE50" s="12"/>
      <c r="BF50" s="12"/>
      <c r="BG50" s="12"/>
      <c r="BH50" s="12"/>
      <c r="BI50" s="12"/>
      <c r="BJ50" s="12"/>
      <c r="BK50" s="12"/>
      <c r="BL50" s="12"/>
      <c r="BM50" s="12"/>
      <c r="BN50" s="12"/>
      <c r="BO50" s="12"/>
      <c r="BP50" s="12"/>
      <c r="BQ50" s="12"/>
      <c r="BR50" s="12"/>
      <c r="BS50" s="12"/>
      <c r="BT50" s="12"/>
      <c r="BU50" s="12"/>
      <c r="BV50" s="12"/>
      <c r="BW50" s="12"/>
      <c r="BX50" s="12"/>
      <c r="BY50" s="12"/>
      <c r="BZ50" s="12"/>
      <c r="CA50" s="12"/>
      <c r="CB50" s="12"/>
      <c r="CC50" s="12"/>
    </row>
    <row r="51" spans="1:81" ht="15.75" x14ac:dyDescent="0.25">
      <c r="A51" s="323">
        <v>24</v>
      </c>
      <c r="B51" s="312">
        <f>Mar!E72</f>
        <v>902000</v>
      </c>
      <c r="C51" s="314">
        <f>Mar!H72</f>
        <v>0</v>
      </c>
      <c r="D51" s="314">
        <f>Mar!Q73*10*15000</f>
        <v>0</v>
      </c>
      <c r="E51" s="312">
        <f>Mar!I73</f>
        <v>978400</v>
      </c>
      <c r="F51" s="316">
        <f>Mar!J73+Mar!K73</f>
        <v>11.200000000000728</v>
      </c>
      <c r="G51" s="318">
        <f>Mar!S72</f>
        <v>0.21</v>
      </c>
      <c r="H51" s="198" t="s">
        <v>16</v>
      </c>
      <c r="I51" s="197">
        <f>Mar!X72</f>
        <v>17.5975</v>
      </c>
      <c r="J51" s="197">
        <f>Mar!AA72</f>
        <v>14.3</v>
      </c>
      <c r="K51" s="197">
        <f>Mar!AB73</f>
        <v>0.78125</v>
      </c>
      <c r="L51" s="197">
        <f>Mar!AE72</f>
        <v>9</v>
      </c>
      <c r="M51" s="320">
        <f>Mar!AI72</f>
        <v>3.4000000000000002E-2</v>
      </c>
      <c r="N51" s="318">
        <f>Mar!AI74</f>
        <v>7.7</v>
      </c>
      <c r="O51" s="316">
        <f>Mar!AI73</f>
        <v>9.8000000000000007</v>
      </c>
      <c r="P51" s="322">
        <f>Mar!R72</f>
        <v>1.06</v>
      </c>
      <c r="Q51" s="12"/>
      <c r="R51" s="12"/>
      <c r="S51" s="12"/>
      <c r="T51" s="12"/>
      <c r="U51" s="12"/>
      <c r="V51" s="12"/>
      <c r="W51" s="12"/>
      <c r="X51" s="12"/>
      <c r="Y51" s="12"/>
      <c r="Z51" s="12"/>
      <c r="AA51" s="12"/>
      <c r="AB51" s="12"/>
      <c r="AC51" s="12"/>
      <c r="AD51" s="12"/>
      <c r="AE51" s="12"/>
      <c r="AF51" s="12"/>
      <c r="AG51" s="12"/>
      <c r="AH51" s="12"/>
      <c r="AI51" s="12"/>
      <c r="AJ51" s="12"/>
      <c r="AK51" s="12"/>
      <c r="AL51" s="12"/>
      <c r="AM51" s="12"/>
      <c r="AN51" s="12"/>
      <c r="AO51" s="12"/>
      <c r="AP51" s="12"/>
      <c r="AQ51" s="12"/>
      <c r="AR51" s="12"/>
      <c r="AS51" s="12"/>
      <c r="AT51" s="12"/>
      <c r="AU51" s="12"/>
      <c r="AV51" s="12"/>
      <c r="AW51" s="12"/>
      <c r="AX51" s="12"/>
      <c r="AY51" s="12"/>
      <c r="AZ51" s="12"/>
      <c r="BA51" s="12"/>
      <c r="BB51" s="12"/>
      <c r="BC51" s="12"/>
      <c r="BD51" s="12"/>
      <c r="BE51" s="12"/>
      <c r="BF51" s="12"/>
      <c r="BG51" s="12"/>
      <c r="BH51" s="12"/>
      <c r="BI51" s="12"/>
      <c r="BJ51" s="12"/>
      <c r="BK51" s="12"/>
      <c r="BL51" s="12"/>
      <c r="BM51" s="12"/>
      <c r="BN51" s="12"/>
      <c r="BO51" s="12"/>
      <c r="BP51" s="12"/>
      <c r="BQ51" s="12"/>
      <c r="BR51" s="12"/>
      <c r="BS51" s="12"/>
      <c r="BT51" s="12"/>
      <c r="BU51" s="12"/>
      <c r="BV51" s="12"/>
      <c r="BW51" s="12"/>
      <c r="BX51" s="12"/>
      <c r="BY51" s="12"/>
      <c r="BZ51" s="12"/>
      <c r="CA51" s="12"/>
      <c r="CB51" s="12"/>
      <c r="CC51" s="12"/>
    </row>
    <row r="52" spans="1:81" ht="15.75" x14ac:dyDescent="0.25">
      <c r="A52" s="303"/>
      <c r="B52" s="313"/>
      <c r="C52" s="315"/>
      <c r="D52" s="315"/>
      <c r="E52" s="313"/>
      <c r="F52" s="317"/>
      <c r="G52" s="319"/>
      <c r="H52" s="198" t="s">
        <v>15</v>
      </c>
      <c r="I52" s="197">
        <f>IF(Mar!W74=0,Mar!V74,AVERAGE(Mar!V74,Mar!W74))</f>
        <v>2.339259412868818</v>
      </c>
      <c r="J52" s="197">
        <f>IF(Mar!Z74=0,Mar!Y74,AVERAGE(Mar!Z74,Mar!Y74))</f>
        <v>1.9009182897584371</v>
      </c>
      <c r="K52" s="197">
        <f>Mar!AB74</f>
        <v>0.10385261635480972</v>
      </c>
      <c r="L52" s="197">
        <f>IF(Mar!AD74=0,Mar!AC74,AVERAGE(Mar!AC74,Mar!AD74))</f>
        <v>1.196382140407408</v>
      </c>
      <c r="M52" s="321"/>
      <c r="N52" s="319"/>
      <c r="O52" s="317"/>
      <c r="P52" s="322"/>
      <c r="Q52" s="12"/>
      <c r="R52" s="12"/>
      <c r="S52" s="12"/>
      <c r="T52" s="12"/>
      <c r="U52" s="12"/>
      <c r="V52" s="12"/>
      <c r="W52" s="12"/>
      <c r="X52" s="12"/>
      <c r="Y52" s="12"/>
      <c r="Z52" s="12"/>
      <c r="AA52" s="12"/>
      <c r="AB52" s="12"/>
      <c r="AC52" s="12"/>
      <c r="AD52" s="12"/>
      <c r="AE52" s="12"/>
      <c r="AF52" s="12"/>
      <c r="AG52" s="12"/>
      <c r="AH52" s="12"/>
      <c r="AI52" s="12"/>
      <c r="AJ52" s="12"/>
      <c r="AK52" s="12"/>
      <c r="AL52" s="12"/>
      <c r="AM52" s="12"/>
      <c r="AN52" s="12"/>
      <c r="AO52" s="12"/>
      <c r="AP52" s="12"/>
      <c r="AQ52" s="12"/>
      <c r="AR52" s="12"/>
      <c r="AS52" s="12"/>
      <c r="AT52" s="12"/>
      <c r="AU52" s="12"/>
      <c r="AV52" s="12"/>
      <c r="AW52" s="12"/>
      <c r="AX52" s="12"/>
      <c r="AY52" s="12"/>
      <c r="AZ52" s="12"/>
      <c r="BA52" s="12"/>
      <c r="BB52" s="12"/>
      <c r="BC52" s="12"/>
      <c r="BD52" s="12"/>
      <c r="BE52" s="12"/>
      <c r="BF52" s="12"/>
      <c r="BG52" s="12"/>
      <c r="BH52" s="12"/>
      <c r="BI52" s="12"/>
      <c r="BJ52" s="12"/>
      <c r="BK52" s="12"/>
      <c r="BL52" s="12"/>
      <c r="BM52" s="12"/>
      <c r="BN52" s="12"/>
      <c r="BO52" s="12"/>
      <c r="BP52" s="12"/>
      <c r="BQ52" s="12"/>
      <c r="BR52" s="12"/>
      <c r="BS52" s="12"/>
      <c r="BT52" s="12"/>
      <c r="BU52" s="12"/>
      <c r="BV52" s="12"/>
      <c r="BW52" s="12"/>
      <c r="BX52" s="12"/>
      <c r="BY52" s="12"/>
      <c r="BZ52" s="12"/>
      <c r="CA52" s="12"/>
      <c r="CB52" s="12"/>
      <c r="CC52" s="12"/>
    </row>
    <row r="53" spans="1:81" ht="15.75" x14ac:dyDescent="0.25">
      <c r="A53" s="323">
        <v>25</v>
      </c>
      <c r="B53" s="312">
        <f>Mar!E75</f>
        <v>1125000</v>
      </c>
      <c r="C53" s="312">
        <f>Mar!H75</f>
        <v>53000</v>
      </c>
      <c r="D53" s="312">
        <f>Mar!Q76*10*15000</f>
        <v>14999.999999999147</v>
      </c>
      <c r="E53" s="312">
        <f>Mar!I76</f>
        <v>1091000</v>
      </c>
      <c r="F53" s="316">
        <f>Mar!J76+Mar!K76</f>
        <v>13.699999999999818</v>
      </c>
      <c r="G53" s="318">
        <f>Mar!S75</f>
        <v>0.03</v>
      </c>
      <c r="H53" s="198" t="s">
        <v>16</v>
      </c>
      <c r="I53" s="197">
        <f>Mar!X75</f>
        <v>26.711874999999999</v>
      </c>
      <c r="J53" s="197">
        <f>Mar!AA75</f>
        <v>12.65</v>
      </c>
      <c r="K53" s="197">
        <f>Mar!AB76</f>
        <v>0.375</v>
      </c>
      <c r="L53" s="197">
        <f>Mar!AE75</f>
        <v>11</v>
      </c>
      <c r="M53" s="320">
        <f>Mar!AI75</f>
        <v>3.2000000000000001E-2</v>
      </c>
      <c r="N53" s="318">
        <f>Mar!AI77</f>
        <v>7.76</v>
      </c>
      <c r="O53" s="316">
        <f>Mar!AI76</f>
        <v>10.5</v>
      </c>
      <c r="P53" s="322">
        <f>Mar!R75</f>
        <v>1.01</v>
      </c>
      <c r="Q53" s="12"/>
      <c r="R53" s="12"/>
      <c r="S53" s="12"/>
      <c r="T53" s="12"/>
      <c r="U53" s="12"/>
      <c r="V53" s="12"/>
      <c r="W53" s="12"/>
      <c r="X53" s="12"/>
      <c r="Y53" s="12"/>
      <c r="Z53" s="12"/>
      <c r="AA53" s="12"/>
      <c r="AB53" s="12"/>
      <c r="AC53" s="12"/>
      <c r="AD53" s="12"/>
      <c r="AE53" s="12"/>
      <c r="AF53" s="12"/>
      <c r="AG53" s="12"/>
      <c r="AH53" s="12"/>
      <c r="AI53" s="12"/>
      <c r="AJ53" s="12"/>
      <c r="AK53" s="12"/>
      <c r="AL53" s="12"/>
      <c r="AM53" s="12"/>
      <c r="AN53" s="12"/>
      <c r="AO53" s="12"/>
      <c r="AP53" s="12"/>
      <c r="AQ53" s="12"/>
      <c r="AR53" s="12"/>
      <c r="AS53" s="12"/>
      <c r="AT53" s="12"/>
      <c r="AU53" s="12"/>
      <c r="AV53" s="12"/>
      <c r="AW53" s="12"/>
      <c r="AX53" s="12"/>
      <c r="AY53" s="12"/>
      <c r="AZ53" s="12"/>
      <c r="BA53" s="12"/>
      <c r="BB53" s="12"/>
      <c r="BC53" s="12"/>
      <c r="BD53" s="12"/>
      <c r="BE53" s="12"/>
      <c r="BF53" s="12"/>
      <c r="BG53" s="12"/>
      <c r="BH53" s="12"/>
      <c r="BI53" s="12"/>
      <c r="BJ53" s="12"/>
      <c r="BK53" s="12"/>
      <c r="BL53" s="12"/>
      <c r="BM53" s="12"/>
      <c r="BN53" s="12"/>
      <c r="BO53" s="12"/>
      <c r="BP53" s="12"/>
      <c r="BQ53" s="12"/>
      <c r="BR53" s="12"/>
      <c r="BS53" s="12"/>
      <c r="BT53" s="12"/>
      <c r="BU53" s="12"/>
      <c r="BV53" s="12"/>
      <c r="BW53" s="12"/>
      <c r="BX53" s="12"/>
      <c r="BY53" s="12"/>
      <c r="BZ53" s="12"/>
      <c r="CA53" s="12"/>
      <c r="CB53" s="12"/>
      <c r="CC53" s="12"/>
    </row>
    <row r="54" spans="1:81" ht="15.75" x14ac:dyDescent="0.25">
      <c r="A54" s="303"/>
      <c r="B54" s="313"/>
      <c r="C54" s="313"/>
      <c r="D54" s="313"/>
      <c r="E54" s="313"/>
      <c r="F54" s="317"/>
      <c r="G54" s="319"/>
      <c r="H54" s="198" t="s">
        <v>15</v>
      </c>
      <c r="I54" s="197">
        <f>IF(Mar!W77=0,Mar!V77,AVERAGE(Mar!V77,Mar!W77))</f>
        <v>2.4796891121371858</v>
      </c>
      <c r="J54" s="197">
        <f>IF(Mar!Z77=0,Mar!Y77,AVERAGE(Mar!Z77,Mar!Y77))</f>
        <v>1.5137248331683564</v>
      </c>
      <c r="K54" s="197">
        <f>Mar!AB77</f>
        <v>0.13185932192662292</v>
      </c>
      <c r="L54" s="197">
        <f>IF(Mar!AD77=0,Mar!AC77,AVERAGE(Mar!AC77,Mar!AD77))</f>
        <v>1.1391927812708238</v>
      </c>
      <c r="M54" s="321"/>
      <c r="N54" s="319"/>
      <c r="O54" s="317"/>
      <c r="P54" s="322"/>
      <c r="Q54" s="12"/>
      <c r="R54" s="12"/>
      <c r="S54" s="12"/>
      <c r="T54" s="12"/>
      <c r="U54" s="12"/>
      <c r="V54" s="12"/>
      <c r="W54" s="12"/>
      <c r="X54" s="12"/>
      <c r="Y54" s="12"/>
      <c r="Z54" s="12"/>
      <c r="AA54" s="12"/>
      <c r="AB54" s="12"/>
      <c r="AC54" s="12"/>
      <c r="AD54" s="12"/>
      <c r="AE54" s="12"/>
      <c r="AF54" s="12"/>
      <c r="AG54" s="12"/>
      <c r="AH54" s="12"/>
      <c r="AI54" s="12"/>
      <c r="AJ54" s="12"/>
      <c r="AK54" s="12"/>
      <c r="AL54" s="12"/>
      <c r="AM54" s="12"/>
      <c r="AN54" s="12"/>
      <c r="AO54" s="12"/>
      <c r="AP54" s="12"/>
      <c r="AQ54" s="12"/>
      <c r="AR54" s="12"/>
      <c r="AS54" s="12"/>
      <c r="AT54" s="12"/>
      <c r="AU54" s="12"/>
      <c r="AV54" s="12"/>
      <c r="AW54" s="12"/>
      <c r="AX54" s="12"/>
      <c r="AY54" s="12"/>
      <c r="AZ54" s="12"/>
      <c r="BA54" s="12"/>
      <c r="BB54" s="12"/>
      <c r="BC54" s="12"/>
      <c r="BD54" s="12"/>
      <c r="BE54" s="12"/>
      <c r="BF54" s="12"/>
      <c r="BG54" s="12"/>
      <c r="BH54" s="12"/>
      <c r="BI54" s="12"/>
      <c r="BJ54" s="12"/>
      <c r="BK54" s="12"/>
      <c r="BL54" s="12"/>
      <c r="BM54" s="12"/>
      <c r="BN54" s="12"/>
      <c r="BO54" s="12"/>
      <c r="BP54" s="12"/>
      <c r="BQ54" s="12"/>
      <c r="BR54" s="12"/>
      <c r="BS54" s="12"/>
      <c r="BT54" s="12"/>
      <c r="BU54" s="12"/>
      <c r="BV54" s="12"/>
      <c r="BW54" s="12"/>
      <c r="BX54" s="12"/>
      <c r="BY54" s="12"/>
      <c r="BZ54" s="12"/>
      <c r="CA54" s="12"/>
      <c r="CB54" s="12"/>
      <c r="CC54" s="12"/>
    </row>
    <row r="55" spans="1:81" ht="15.75" x14ac:dyDescent="0.25">
      <c r="A55" s="323">
        <v>26</v>
      </c>
      <c r="B55" s="312">
        <f>Mar!E78</f>
        <v>1081000</v>
      </c>
      <c r="C55" s="312">
        <f>Mar!H78</f>
        <v>35000</v>
      </c>
      <c r="D55" s="312">
        <f>Mar!Q79*10*15000</f>
        <v>0</v>
      </c>
      <c r="E55" s="312">
        <f>Mar!I79</f>
        <v>785000</v>
      </c>
      <c r="F55" s="316">
        <f>Mar!J79+Mar!K79</f>
        <v>13.899999999994179</v>
      </c>
      <c r="G55" s="318">
        <f>Mar!S79</f>
        <v>0</v>
      </c>
      <c r="H55" s="198" t="s">
        <v>16</v>
      </c>
      <c r="I55" s="197">
        <f>Mar!X78</f>
        <v>28.21875</v>
      </c>
      <c r="J55" s="197">
        <f>Mar!AA78</f>
        <v>9.9</v>
      </c>
      <c r="K55" s="197">
        <f>Mar!AB79</f>
        <v>0.125</v>
      </c>
      <c r="L55" s="197">
        <f>Mar!AE78</f>
        <v>10</v>
      </c>
      <c r="M55" s="320">
        <f>Mar!AI78</f>
        <v>3.7999999999999999E-2</v>
      </c>
      <c r="N55" s="318">
        <f>Mar!AI80</f>
        <v>7.88</v>
      </c>
      <c r="O55" s="316">
        <f>Mar!AI79</f>
        <v>11.1</v>
      </c>
      <c r="P55" s="322">
        <f>Mar!R78</f>
        <v>1.1000000000000001</v>
      </c>
      <c r="Q55" s="12"/>
      <c r="R55" s="12"/>
      <c r="S55" s="12"/>
      <c r="T55" s="12"/>
      <c r="U55" s="12"/>
      <c r="V55" s="12"/>
      <c r="W55" s="12"/>
      <c r="X55" s="12"/>
      <c r="Y55" s="12"/>
      <c r="Z55" s="12"/>
      <c r="AA55" s="12"/>
      <c r="AB55" s="12"/>
      <c r="AC55" s="12"/>
      <c r="AD55" s="12"/>
      <c r="AE55" s="12"/>
      <c r="AF55" s="12"/>
      <c r="AG55" s="12"/>
      <c r="AH55" s="12"/>
      <c r="AI55" s="12"/>
      <c r="AJ55" s="12"/>
      <c r="AK55" s="12"/>
      <c r="AL55" s="12"/>
      <c r="AM55" s="12"/>
      <c r="AN55" s="12"/>
      <c r="AO55" s="12"/>
      <c r="AP55" s="12"/>
      <c r="AQ55" s="12"/>
      <c r="AR55" s="12"/>
      <c r="AS55" s="12"/>
      <c r="AT55" s="12"/>
      <c r="AU55" s="12"/>
      <c r="AV55" s="12"/>
      <c r="AW55" s="12"/>
      <c r="AX55" s="12"/>
      <c r="AY55" s="12"/>
      <c r="AZ55" s="12"/>
      <c r="BA55" s="12"/>
      <c r="BB55" s="12"/>
      <c r="BC55" s="12"/>
      <c r="BD55" s="12"/>
      <c r="BE55" s="12"/>
      <c r="BF55" s="12"/>
      <c r="BG55" s="12"/>
      <c r="BH55" s="12"/>
      <c r="BI55" s="12"/>
      <c r="BJ55" s="12"/>
      <c r="BK55" s="12"/>
      <c r="BL55" s="12"/>
      <c r="BM55" s="12"/>
      <c r="BN55" s="12"/>
      <c r="BO55" s="12"/>
      <c r="BP55" s="12"/>
      <c r="BQ55" s="12"/>
      <c r="BR55" s="12"/>
      <c r="BS55" s="12"/>
      <c r="BT55" s="12"/>
      <c r="BU55" s="12"/>
      <c r="BV55" s="12"/>
      <c r="BW55" s="12"/>
      <c r="BX55" s="12"/>
      <c r="BY55" s="12"/>
      <c r="BZ55" s="12"/>
      <c r="CA55" s="12"/>
      <c r="CB55" s="12"/>
      <c r="CC55" s="12"/>
    </row>
    <row r="56" spans="1:81" ht="15.75" x14ac:dyDescent="0.25">
      <c r="A56" s="303"/>
      <c r="B56" s="313"/>
      <c r="C56" s="313"/>
      <c r="D56" s="313"/>
      <c r="E56" s="313"/>
      <c r="F56" s="317"/>
      <c r="G56" s="319"/>
      <c r="H56" s="198" t="s">
        <v>15</v>
      </c>
      <c r="I56" s="197">
        <f>IF(Mar!W80=0,Mar!V80,AVERAGE(Mar!V80,Mar!W80))</f>
        <v>1.5650060894854885</v>
      </c>
      <c r="J56" s="197">
        <f>IF(Mar!Z80=0,Mar!Y80,AVERAGE(Mar!Z80,Mar!Y80))</f>
        <v>0.54905197026467634</v>
      </c>
      <c r="K56" s="197">
        <f>Mar!AB80</f>
        <v>1.3864948744057484E-2</v>
      </c>
      <c r="L56" s="197">
        <f>IF(Mar!AD80=0,Mar!AC80,AVERAGE(Mar!AC80,Mar!AD80))</f>
        <v>0.55459794976229937</v>
      </c>
      <c r="M56" s="321"/>
      <c r="N56" s="319"/>
      <c r="O56" s="317"/>
      <c r="P56" s="322"/>
      <c r="Q56" s="12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G56" s="12"/>
      <c r="AH56" s="12"/>
      <c r="AI56" s="12"/>
      <c r="AJ56" s="12"/>
      <c r="AK56" s="12"/>
      <c r="AL56" s="12"/>
      <c r="AM56" s="12"/>
      <c r="AN56" s="12"/>
      <c r="AO56" s="12"/>
      <c r="AP56" s="12"/>
      <c r="AQ56" s="12"/>
      <c r="AR56" s="12"/>
      <c r="AS56" s="12"/>
      <c r="AT56" s="12"/>
      <c r="AU56" s="12"/>
      <c r="AV56" s="12"/>
      <c r="AW56" s="12"/>
      <c r="AX56" s="12"/>
      <c r="AY56" s="12"/>
      <c r="AZ56" s="12"/>
      <c r="BA56" s="12"/>
      <c r="BB56" s="12"/>
      <c r="BC56" s="12"/>
      <c r="BD56" s="12"/>
      <c r="BE56" s="12"/>
      <c r="BF56" s="12"/>
      <c r="BG56" s="12"/>
      <c r="BH56" s="12"/>
      <c r="BI56" s="12"/>
      <c r="BJ56" s="12"/>
      <c r="BK56" s="12"/>
      <c r="BL56" s="12"/>
      <c r="BM56" s="12"/>
      <c r="BN56" s="12"/>
      <c r="BO56" s="12"/>
      <c r="BP56" s="12"/>
      <c r="BQ56" s="12"/>
      <c r="BR56" s="12"/>
      <c r="BS56" s="12"/>
      <c r="BT56" s="12"/>
      <c r="BU56" s="12"/>
      <c r="BV56" s="12"/>
      <c r="BW56" s="12"/>
      <c r="BX56" s="12"/>
      <c r="BY56" s="12"/>
      <c r="BZ56" s="12"/>
      <c r="CA56" s="12"/>
      <c r="CB56" s="12"/>
      <c r="CC56" s="12"/>
    </row>
    <row r="57" spans="1:81" ht="15.75" x14ac:dyDescent="0.25">
      <c r="A57" s="323">
        <v>27</v>
      </c>
      <c r="B57" s="312">
        <f>Mar!E81</f>
        <v>796000</v>
      </c>
      <c r="C57" s="312">
        <f>Mar!H81</f>
        <v>35000</v>
      </c>
      <c r="D57" s="314">
        <f>Mar!Q82*10*15000</f>
        <v>0</v>
      </c>
      <c r="E57" s="312">
        <f>Mar!I82</f>
        <v>743900</v>
      </c>
      <c r="F57" s="316">
        <f>Mar!J82+Mar!K82</f>
        <v>9.8000000000029104</v>
      </c>
      <c r="G57" s="318">
        <f>Mar!S81</f>
        <v>0.06</v>
      </c>
      <c r="H57" s="198" t="s">
        <v>16</v>
      </c>
      <c r="I57" s="197">
        <f>Mar!X81</f>
        <v>21</v>
      </c>
      <c r="J57" s="197">
        <f>Mar!AA81</f>
        <v>7.4250000000000007</v>
      </c>
      <c r="K57" s="197">
        <f>Mar!AB82</f>
        <v>9.375E-2</v>
      </c>
      <c r="L57" s="197">
        <f>Mar!AE81</f>
        <v>7</v>
      </c>
      <c r="M57" s="320">
        <f>Mar!AI81</f>
        <v>0.04</v>
      </c>
      <c r="N57" s="318">
        <f>Mar!AI83</f>
        <v>7.67</v>
      </c>
      <c r="O57" s="316">
        <f>Mar!AI82</f>
        <v>9.4</v>
      </c>
      <c r="P57" s="322">
        <f>Mar!R81</f>
        <v>1.08</v>
      </c>
      <c r="Q57" s="12"/>
      <c r="R57" s="12"/>
      <c r="S57" s="12"/>
      <c r="T57" s="12"/>
      <c r="U57" s="12"/>
      <c r="V57" s="12"/>
      <c r="W57" s="12"/>
      <c r="X57" s="12"/>
      <c r="Y57" s="12"/>
      <c r="Z57" s="12"/>
      <c r="AA57" s="12"/>
      <c r="AB57" s="12"/>
      <c r="AC57" s="12"/>
      <c r="AD57" s="12"/>
      <c r="AE57" s="12"/>
      <c r="AF57" s="12"/>
      <c r="AG57" s="12"/>
      <c r="AH57" s="12"/>
      <c r="AI57" s="12"/>
      <c r="AJ57" s="12"/>
      <c r="AK57" s="12"/>
      <c r="AL57" s="12"/>
      <c r="AM57" s="12"/>
      <c r="AN57" s="12"/>
      <c r="AO57" s="12"/>
      <c r="AP57" s="12"/>
      <c r="AQ57" s="12"/>
      <c r="AR57" s="12"/>
      <c r="AS57" s="12"/>
      <c r="AT57" s="12"/>
      <c r="AU57" s="12"/>
      <c r="AV57" s="12"/>
      <c r="AW57" s="12"/>
      <c r="AX57" s="12"/>
      <c r="AY57" s="12"/>
      <c r="AZ57" s="12"/>
      <c r="BA57" s="12"/>
      <c r="BB57" s="12"/>
      <c r="BC57" s="12"/>
      <c r="BD57" s="12"/>
      <c r="BE57" s="12"/>
      <c r="BF57" s="12"/>
      <c r="BG57" s="12"/>
      <c r="BH57" s="12"/>
      <c r="BI57" s="12"/>
      <c r="BJ57" s="12"/>
      <c r="BK57" s="12"/>
      <c r="BL57" s="12"/>
      <c r="BM57" s="12"/>
      <c r="BN57" s="12"/>
      <c r="BO57" s="12"/>
      <c r="BP57" s="12"/>
      <c r="BQ57" s="12"/>
      <c r="BR57" s="12"/>
      <c r="BS57" s="12"/>
      <c r="BT57" s="12"/>
      <c r="BU57" s="12"/>
      <c r="BV57" s="12"/>
      <c r="BW57" s="12"/>
      <c r="BX57" s="12"/>
      <c r="BY57" s="12"/>
      <c r="BZ57" s="12"/>
      <c r="CA57" s="12"/>
      <c r="CB57" s="12"/>
      <c r="CC57" s="12"/>
    </row>
    <row r="58" spans="1:81" ht="15.75" x14ac:dyDescent="0.25">
      <c r="A58" s="303"/>
      <c r="B58" s="313"/>
      <c r="C58" s="313"/>
      <c r="D58" s="315"/>
      <c r="E58" s="313"/>
      <c r="F58" s="317"/>
      <c r="G58" s="319"/>
      <c r="H58" s="198" t="s">
        <v>15</v>
      </c>
      <c r="I58" s="197">
        <f>IF(Mar!W83=0,Mar!V83,AVERAGE(Mar!V83,Mar!W83))</f>
        <v>1.5816492534615523</v>
      </c>
      <c r="J58" s="197">
        <f>IF(Mar!Z83=0,Mar!Y83,AVERAGE(Mar!Z83,Mar!Y83))</f>
        <v>0.55922598604533458</v>
      </c>
      <c r="K58" s="197">
        <f>Mar!AB83</f>
        <v>1.4121868334478146E-2</v>
      </c>
      <c r="L58" s="197">
        <f>IF(Mar!AD83=0,Mar!AC83,AVERAGE(Mar!AC83,Mar!AD83))</f>
        <v>0.52721641782051742</v>
      </c>
      <c r="M58" s="321"/>
      <c r="N58" s="319"/>
      <c r="O58" s="317"/>
      <c r="P58" s="322"/>
      <c r="Q58" s="12"/>
      <c r="R58" s="12"/>
      <c r="S58" s="12"/>
      <c r="T58" s="12"/>
      <c r="U58" s="12"/>
      <c r="V58" s="12"/>
      <c r="W58" s="12"/>
      <c r="X58" s="12"/>
      <c r="Y58" s="12"/>
      <c r="Z58" s="12"/>
      <c r="AA58" s="12"/>
      <c r="AB58" s="12"/>
      <c r="AC58" s="12"/>
      <c r="AD58" s="12"/>
      <c r="AE58" s="12"/>
      <c r="AF58" s="12"/>
      <c r="AG58" s="12"/>
      <c r="AH58" s="12"/>
      <c r="AI58" s="12"/>
      <c r="AJ58" s="12"/>
      <c r="AK58" s="12"/>
      <c r="AL58" s="12"/>
      <c r="AM58" s="12"/>
      <c r="AN58" s="12"/>
      <c r="AO58" s="12"/>
      <c r="AP58" s="12"/>
      <c r="AQ58" s="12"/>
      <c r="AR58" s="12"/>
      <c r="AS58" s="12"/>
      <c r="AT58" s="12"/>
      <c r="AU58" s="12"/>
      <c r="AV58" s="12"/>
      <c r="AW58" s="12"/>
      <c r="AX58" s="12"/>
      <c r="AY58" s="12"/>
      <c r="AZ58" s="12"/>
      <c r="BA58" s="12"/>
      <c r="BB58" s="12"/>
      <c r="BC58" s="12"/>
      <c r="BD58" s="12"/>
      <c r="BE58" s="12"/>
      <c r="BF58" s="12"/>
      <c r="BG58" s="12"/>
      <c r="BH58" s="12"/>
      <c r="BI58" s="12"/>
      <c r="BJ58" s="12"/>
      <c r="BK58" s="12"/>
      <c r="BL58" s="12"/>
      <c r="BM58" s="12"/>
      <c r="BN58" s="12"/>
      <c r="BO58" s="12"/>
      <c r="BP58" s="12"/>
      <c r="BQ58" s="12"/>
      <c r="BR58" s="12"/>
      <c r="BS58" s="12"/>
      <c r="BT58" s="12"/>
      <c r="BU58" s="12"/>
      <c r="BV58" s="12"/>
      <c r="BW58" s="12"/>
      <c r="BX58" s="12"/>
      <c r="BY58" s="12"/>
      <c r="BZ58" s="12"/>
      <c r="CA58" s="12"/>
      <c r="CB58" s="12"/>
      <c r="CC58" s="12"/>
    </row>
    <row r="59" spans="1:81" ht="15.75" x14ac:dyDescent="0.25">
      <c r="A59" s="304">
        <v>28</v>
      </c>
      <c r="B59" s="312">
        <f>Mar!E84</f>
        <v>1042000</v>
      </c>
      <c r="C59" s="314">
        <f>Mar!H84</f>
        <v>0</v>
      </c>
      <c r="D59" s="312">
        <f>Mar!Q85*10*15000</f>
        <v>0</v>
      </c>
      <c r="E59" s="312">
        <f>Mar!I85</f>
        <v>1304400</v>
      </c>
      <c r="F59" s="316">
        <f>Mar!J85+Mar!K85</f>
        <v>13.19999999999709</v>
      </c>
      <c r="G59" s="318">
        <f>Mar!S84</f>
        <v>0.34</v>
      </c>
      <c r="H59" s="198" t="s">
        <v>16</v>
      </c>
      <c r="I59" s="197">
        <f>Mar!X84</f>
        <v>28.875</v>
      </c>
      <c r="J59" s="197">
        <f>Mar!AA84</f>
        <v>10.175000000000001</v>
      </c>
      <c r="K59" s="197">
        <f>Mar!AB85</f>
        <v>0.1875</v>
      </c>
      <c r="L59" s="197">
        <f>Mar!AE84</f>
        <v>10</v>
      </c>
      <c r="M59" s="320">
        <f>Mar!AI84</f>
        <v>7.6999999999999999E-2</v>
      </c>
      <c r="N59" s="318">
        <f>Mar!AI86</f>
        <v>7.8</v>
      </c>
      <c r="O59" s="316">
        <f>Mar!AI85</f>
        <v>9.9</v>
      </c>
      <c r="P59" s="318">
        <f>Mar!R84</f>
        <v>1.05</v>
      </c>
      <c r="Q59" s="12"/>
      <c r="R59" s="12"/>
      <c r="S59" s="12"/>
      <c r="T59" s="12"/>
      <c r="U59" s="12"/>
      <c r="V59" s="12"/>
      <c r="W59" s="12"/>
      <c r="X59" s="12"/>
      <c r="Y59" s="12"/>
      <c r="Z59" s="12"/>
      <c r="AA59" s="12"/>
      <c r="AB59" s="12"/>
      <c r="AC59" s="12"/>
      <c r="AD59" s="12"/>
      <c r="AE59" s="12"/>
      <c r="AF59" s="12"/>
      <c r="AG59" s="12"/>
      <c r="AH59" s="12"/>
      <c r="AI59" s="12"/>
      <c r="AJ59" s="12"/>
      <c r="AK59" s="12"/>
      <c r="AL59" s="12"/>
      <c r="AM59" s="12"/>
      <c r="AN59" s="12"/>
      <c r="AO59" s="12"/>
      <c r="AP59" s="12"/>
      <c r="AQ59" s="12"/>
      <c r="AR59" s="12"/>
      <c r="AS59" s="12"/>
      <c r="AT59" s="12"/>
      <c r="AU59" s="12"/>
      <c r="AV59" s="12"/>
      <c r="AW59" s="12"/>
      <c r="AX59" s="12"/>
      <c r="AY59" s="12"/>
      <c r="AZ59" s="12"/>
      <c r="BA59" s="12"/>
      <c r="BB59" s="12"/>
      <c r="BC59" s="12"/>
      <c r="BD59" s="12"/>
      <c r="BE59" s="12"/>
      <c r="BF59" s="12"/>
      <c r="BG59" s="12"/>
      <c r="BH59" s="12"/>
      <c r="BI59" s="12"/>
      <c r="BJ59" s="12"/>
      <c r="BK59" s="12"/>
      <c r="BL59" s="12"/>
      <c r="BM59" s="12"/>
      <c r="BN59" s="12"/>
      <c r="BO59" s="12"/>
      <c r="BP59" s="12"/>
      <c r="BQ59" s="12"/>
      <c r="BR59" s="12"/>
      <c r="BS59" s="12"/>
      <c r="BT59" s="12"/>
      <c r="BU59" s="12"/>
      <c r="BV59" s="12"/>
      <c r="BW59" s="12"/>
      <c r="BX59" s="12"/>
      <c r="BY59" s="12"/>
      <c r="BZ59" s="12"/>
      <c r="CA59" s="12"/>
      <c r="CB59" s="12"/>
      <c r="CC59" s="12"/>
    </row>
    <row r="60" spans="1:81" ht="15.75" x14ac:dyDescent="0.25">
      <c r="A60" s="304"/>
      <c r="B60" s="313"/>
      <c r="C60" s="315"/>
      <c r="D60" s="313"/>
      <c r="E60" s="313"/>
      <c r="F60" s="317"/>
      <c r="G60" s="319"/>
      <c r="H60" s="198" t="s">
        <v>15</v>
      </c>
      <c r="I60" s="197">
        <f>IF(Mar!W86=0,Mar!V86,AVERAGE(Mar!V86,Mar!W86))</f>
        <v>1.6613388751570721</v>
      </c>
      <c r="J60" s="197">
        <f>IF(Mar!Z86=0,Mar!Y86,AVERAGE(Mar!Z86,Mar!Y86))</f>
        <v>0.58542417505534927</v>
      </c>
      <c r="K60" s="197">
        <f>Mar!AB86</f>
        <v>2.1575829547494443E-2</v>
      </c>
      <c r="L60" s="197">
        <f>IF(Mar!AD86=0,Mar!AC86,AVERAGE(Mar!AC86,Mar!AD86))</f>
        <v>0.57535545459985182</v>
      </c>
      <c r="M60" s="321"/>
      <c r="N60" s="319"/>
      <c r="O60" s="317"/>
      <c r="P60" s="319"/>
      <c r="Q60" s="12"/>
      <c r="R60" s="12"/>
      <c r="S60" s="12"/>
      <c r="T60" s="12"/>
      <c r="U60" s="12"/>
      <c r="V60" s="12"/>
      <c r="W60" s="12"/>
      <c r="X60" s="12"/>
      <c r="Y60" s="12"/>
      <c r="Z60" s="12"/>
      <c r="AA60" s="12"/>
      <c r="AB60" s="12"/>
      <c r="AC60" s="12"/>
      <c r="AD60" s="12"/>
      <c r="AE60" s="12"/>
      <c r="AF60" s="12"/>
      <c r="AG60" s="12"/>
      <c r="AH60" s="12"/>
      <c r="AI60" s="12"/>
      <c r="AJ60" s="12"/>
      <c r="AK60" s="12"/>
      <c r="AL60" s="12"/>
      <c r="AM60" s="12"/>
      <c r="AN60" s="12"/>
      <c r="AO60" s="12"/>
      <c r="AP60" s="12"/>
      <c r="AQ60" s="12"/>
      <c r="AR60" s="12"/>
      <c r="AS60" s="12"/>
      <c r="AT60" s="12"/>
      <c r="AU60" s="12"/>
      <c r="AV60" s="12"/>
      <c r="AW60" s="12"/>
      <c r="AX60" s="12"/>
      <c r="AY60" s="12"/>
      <c r="AZ60" s="12"/>
      <c r="BA60" s="12"/>
      <c r="BB60" s="12"/>
      <c r="BC60" s="12"/>
      <c r="BD60" s="12"/>
      <c r="BE60" s="12"/>
      <c r="BF60" s="12"/>
      <c r="BG60" s="12"/>
      <c r="BH60" s="12"/>
      <c r="BI60" s="12"/>
      <c r="BJ60" s="12"/>
      <c r="BK60" s="12"/>
      <c r="BL60" s="12"/>
      <c r="BM60" s="12"/>
      <c r="BN60" s="12"/>
      <c r="BO60" s="12"/>
      <c r="BP60" s="12"/>
      <c r="BQ60" s="12"/>
      <c r="BR60" s="12"/>
      <c r="BS60" s="12"/>
      <c r="BT60" s="12"/>
      <c r="BU60" s="12"/>
      <c r="BV60" s="12"/>
      <c r="BW60" s="12"/>
      <c r="BX60" s="12"/>
      <c r="BY60" s="12"/>
      <c r="BZ60" s="12"/>
      <c r="CA60" s="12"/>
      <c r="CB60" s="12"/>
      <c r="CC60" s="12"/>
    </row>
    <row r="61" spans="1:81" ht="15.75" x14ac:dyDescent="0.25">
      <c r="A61" s="304">
        <v>29</v>
      </c>
      <c r="B61" s="312">
        <f>Mar!E87</f>
        <v>965000</v>
      </c>
      <c r="C61" s="312">
        <f>Mar!H87</f>
        <v>35000</v>
      </c>
      <c r="D61" s="314">
        <f>Mar!Q88*10*15000</f>
        <v>0</v>
      </c>
      <c r="E61" s="312">
        <f>Mar!I88</f>
        <v>882700</v>
      </c>
      <c r="F61" s="316">
        <f>Mar!J88+Mar!K88</f>
        <v>12.30000000000291</v>
      </c>
      <c r="G61" s="318">
        <f>Mar!S87</f>
        <v>0.45</v>
      </c>
      <c r="H61" s="198" t="s">
        <v>16</v>
      </c>
      <c r="I61" s="197">
        <f>Mar!X87</f>
        <v>32.15625</v>
      </c>
      <c r="J61" s="197">
        <f>Mar!AA87</f>
        <v>8.25</v>
      </c>
      <c r="K61" s="197">
        <f>Mar!AB88</f>
        <v>0.125</v>
      </c>
      <c r="L61" s="197">
        <f>Mar!AE87</f>
        <v>8</v>
      </c>
      <c r="M61" s="320">
        <f>Mar!AI87</f>
        <v>3.5999999999999997E-2</v>
      </c>
      <c r="N61" s="318">
        <f>Mar!AI89</f>
        <v>7.75</v>
      </c>
      <c r="O61" s="316">
        <f>Mar!AI88</f>
        <v>9.3000000000000007</v>
      </c>
      <c r="P61" s="318">
        <f>Mar!R87</f>
        <v>1.08</v>
      </c>
      <c r="Q61" s="12"/>
      <c r="R61" s="12"/>
      <c r="S61" s="12"/>
      <c r="T61" s="12"/>
      <c r="U61" s="12"/>
      <c r="V61" s="12"/>
      <c r="W61" s="12"/>
      <c r="X61" s="12"/>
      <c r="Y61" s="12"/>
      <c r="Z61" s="12"/>
      <c r="AA61" s="12"/>
      <c r="AB61" s="12"/>
      <c r="AC61" s="12"/>
      <c r="AD61" s="12"/>
      <c r="AE61" s="12"/>
      <c r="AF61" s="12"/>
      <c r="AG61" s="12"/>
      <c r="AH61" s="12"/>
      <c r="AI61" s="12"/>
      <c r="AJ61" s="12"/>
      <c r="AK61" s="12"/>
      <c r="AL61" s="12"/>
      <c r="AM61" s="12"/>
      <c r="AN61" s="12"/>
      <c r="AO61" s="12"/>
      <c r="AP61" s="12"/>
      <c r="AQ61" s="12"/>
      <c r="AR61" s="12"/>
      <c r="AS61" s="12"/>
      <c r="AT61" s="12"/>
      <c r="AU61" s="12"/>
      <c r="AV61" s="12"/>
      <c r="AW61" s="12"/>
      <c r="AX61" s="12"/>
      <c r="AY61" s="12"/>
      <c r="AZ61" s="12"/>
      <c r="BA61" s="12"/>
      <c r="BB61" s="12"/>
      <c r="BC61" s="12"/>
      <c r="BD61" s="12"/>
      <c r="BE61" s="12"/>
      <c r="BF61" s="12"/>
      <c r="BG61" s="12"/>
      <c r="BH61" s="12"/>
      <c r="BI61" s="12"/>
      <c r="BJ61" s="12"/>
      <c r="BK61" s="12"/>
      <c r="BL61" s="12"/>
      <c r="BM61" s="12"/>
      <c r="BN61" s="12"/>
      <c r="BO61" s="12"/>
      <c r="BP61" s="12"/>
      <c r="BQ61" s="12"/>
      <c r="BR61" s="12"/>
      <c r="BS61" s="12"/>
      <c r="BT61" s="12"/>
      <c r="BU61" s="12"/>
      <c r="BV61" s="12"/>
      <c r="BW61" s="12"/>
      <c r="BX61" s="12"/>
      <c r="BY61" s="12"/>
      <c r="BZ61" s="12"/>
      <c r="CA61" s="12"/>
      <c r="CB61" s="12"/>
      <c r="CC61" s="12"/>
    </row>
    <row r="62" spans="1:81" ht="15.75" x14ac:dyDescent="0.25">
      <c r="A62" s="304"/>
      <c r="B62" s="313"/>
      <c r="C62" s="313"/>
      <c r="D62" s="315"/>
      <c r="E62" s="313"/>
      <c r="F62" s="317"/>
      <c r="G62" s="319"/>
      <c r="H62" s="198" t="s">
        <v>15</v>
      </c>
      <c r="I62" s="197">
        <f>IF(Mar!W89=0,Mar!V89,AVERAGE(Mar!V89,Mar!W89))</f>
        <v>1.9977541283035749</v>
      </c>
      <c r="J62" s="197">
        <f>IF(Mar!Z89=0,Mar!Y89,AVERAGE(Mar!Z89,Mar!Y89))</f>
        <v>0.51254333320908041</v>
      </c>
      <c r="K62" s="197">
        <f>Mar!AB89</f>
        <v>1.5531616157850921E-2</v>
      </c>
      <c r="L62" s="197">
        <f>IF(Mar!AD89=0,Mar!AC89,AVERAGE(Mar!AC89,Mar!AD89))</f>
        <v>0.49701171705122948</v>
      </c>
      <c r="M62" s="321"/>
      <c r="N62" s="319"/>
      <c r="O62" s="317"/>
      <c r="P62" s="319"/>
      <c r="Q62" s="12"/>
      <c r="R62" s="12"/>
      <c r="S62" s="12"/>
      <c r="T62" s="12"/>
      <c r="U62" s="12"/>
      <c r="V62" s="12"/>
      <c r="W62" s="12"/>
      <c r="X62" s="12"/>
      <c r="Y62" s="12"/>
      <c r="Z62" s="12"/>
      <c r="AA62" s="12"/>
      <c r="AB62" s="12"/>
      <c r="AC62" s="12"/>
      <c r="AD62" s="12"/>
      <c r="AE62" s="12"/>
      <c r="AF62" s="12"/>
      <c r="AG62" s="12"/>
      <c r="AH62" s="12"/>
      <c r="AI62" s="12"/>
      <c r="AJ62" s="12"/>
      <c r="AK62" s="12"/>
      <c r="AL62" s="12"/>
      <c r="AM62" s="12"/>
      <c r="AN62" s="12"/>
      <c r="AO62" s="12"/>
      <c r="AP62" s="12"/>
      <c r="AQ62" s="12"/>
      <c r="AR62" s="12"/>
      <c r="AS62" s="12"/>
      <c r="AT62" s="12"/>
      <c r="AU62" s="12"/>
      <c r="AV62" s="12"/>
      <c r="AW62" s="12"/>
      <c r="AX62" s="12"/>
      <c r="AY62" s="12"/>
      <c r="AZ62" s="12"/>
      <c r="BA62" s="12"/>
      <c r="BB62" s="12"/>
      <c r="BC62" s="12"/>
      <c r="BD62" s="12"/>
      <c r="BE62" s="12"/>
      <c r="BF62" s="12"/>
      <c r="BG62" s="12"/>
      <c r="BH62" s="12"/>
      <c r="BI62" s="12"/>
      <c r="BJ62" s="12"/>
      <c r="BK62" s="12"/>
      <c r="BL62" s="12"/>
      <c r="BM62" s="12"/>
      <c r="BN62" s="12"/>
      <c r="BO62" s="12"/>
      <c r="BP62" s="12"/>
      <c r="BQ62" s="12"/>
      <c r="BR62" s="12"/>
      <c r="BS62" s="12"/>
      <c r="BT62" s="12"/>
      <c r="BU62" s="12"/>
      <c r="BV62" s="12"/>
      <c r="BW62" s="12"/>
      <c r="BX62" s="12"/>
      <c r="BY62" s="12"/>
      <c r="BZ62" s="12"/>
      <c r="CA62" s="12"/>
      <c r="CB62" s="12"/>
      <c r="CC62" s="12"/>
    </row>
    <row r="63" spans="1:81" ht="15.75" x14ac:dyDescent="0.25">
      <c r="A63" s="323">
        <v>30</v>
      </c>
      <c r="B63" s="312">
        <f>Mar!E90</f>
        <v>937000</v>
      </c>
      <c r="C63" s="312">
        <f>Mar!H90</f>
        <v>35000</v>
      </c>
      <c r="D63" s="312">
        <f>Mar!Q91*10*15000</f>
        <v>29999.999999998294</v>
      </c>
      <c r="E63" s="312">
        <f>Mar!I91</f>
        <v>1075200</v>
      </c>
      <c r="F63" s="316">
        <f>Mar!J91+Mar!K91</f>
        <v>13.899999999999636</v>
      </c>
      <c r="G63" s="318">
        <f>Mar!S90</f>
        <v>0.46</v>
      </c>
      <c r="H63" s="198" t="s">
        <v>16</v>
      </c>
      <c r="I63" s="197">
        <f>Mar!X90</f>
        <v>30.795625000000001</v>
      </c>
      <c r="J63" s="197">
        <f>Mar!AA90</f>
        <v>11.55</v>
      </c>
      <c r="K63" s="197">
        <f>Mar!AB91</f>
        <v>0.46875</v>
      </c>
      <c r="L63" s="197">
        <f>Mar!AE90</f>
        <v>12</v>
      </c>
      <c r="M63" s="320">
        <f>Mar!AI90</f>
        <v>4.4999999999999998E-2</v>
      </c>
      <c r="N63" s="318">
        <f>Mar!AI92</f>
        <v>7.72</v>
      </c>
      <c r="O63" s="316">
        <f>Mar!AI91</f>
        <v>9.3000000000000007</v>
      </c>
      <c r="P63" s="322">
        <f>Mar!R90</f>
        <v>1.03</v>
      </c>
      <c r="Q63" s="12"/>
      <c r="R63" s="12"/>
      <c r="S63" s="12"/>
      <c r="T63" s="12"/>
      <c r="U63" s="12"/>
      <c r="V63" s="12"/>
      <c r="W63" s="12"/>
      <c r="X63" s="12"/>
      <c r="Y63" s="12"/>
      <c r="Z63" s="12"/>
      <c r="AA63" s="12"/>
      <c r="AB63" s="12"/>
      <c r="AC63" s="12"/>
      <c r="AD63" s="12"/>
      <c r="AE63" s="12"/>
      <c r="AF63" s="12"/>
      <c r="AG63" s="12"/>
      <c r="AH63" s="12"/>
      <c r="AI63" s="12"/>
      <c r="AJ63" s="12"/>
      <c r="AK63" s="12"/>
      <c r="AL63" s="12"/>
      <c r="AM63" s="12"/>
      <c r="AN63" s="12"/>
      <c r="AO63" s="12"/>
      <c r="AP63" s="12"/>
      <c r="AQ63" s="12"/>
      <c r="AR63" s="12"/>
      <c r="AS63" s="12"/>
      <c r="AT63" s="12"/>
      <c r="AU63" s="12"/>
      <c r="AV63" s="12"/>
      <c r="AW63" s="12"/>
      <c r="AX63" s="12"/>
      <c r="AY63" s="12"/>
      <c r="AZ63" s="12"/>
      <c r="BA63" s="12"/>
      <c r="BB63" s="12"/>
      <c r="BC63" s="12"/>
      <c r="BD63" s="12"/>
      <c r="BE63" s="12"/>
      <c r="BF63" s="12"/>
      <c r="BG63" s="12"/>
      <c r="BH63" s="12"/>
      <c r="BI63" s="12"/>
      <c r="BJ63" s="12"/>
      <c r="BK63" s="12"/>
      <c r="BL63" s="12"/>
      <c r="BM63" s="12"/>
      <c r="BN63" s="12"/>
      <c r="BO63" s="12"/>
      <c r="BP63" s="12"/>
      <c r="BQ63" s="12"/>
      <c r="BR63" s="12"/>
      <c r="BS63" s="12"/>
      <c r="BT63" s="12"/>
      <c r="BU63" s="12"/>
      <c r="BV63" s="12"/>
      <c r="BW63" s="12"/>
      <c r="BX63" s="12"/>
      <c r="BY63" s="12"/>
      <c r="BZ63" s="12"/>
      <c r="CA63" s="12"/>
      <c r="CB63" s="12"/>
      <c r="CC63" s="12"/>
    </row>
    <row r="64" spans="1:81" ht="15.75" x14ac:dyDescent="0.25">
      <c r="A64" s="303"/>
      <c r="B64" s="324"/>
      <c r="C64" s="313"/>
      <c r="D64" s="324"/>
      <c r="E64" s="324"/>
      <c r="F64" s="328"/>
      <c r="G64" s="319"/>
      <c r="H64" s="201" t="s">
        <v>15</v>
      </c>
      <c r="I64" s="200">
        <f>IF(Mar!W92=0,Mar!V92,AVERAGE(Mar!V92,Mar!W92))</f>
        <v>3.9407908038563813</v>
      </c>
      <c r="J64" s="200">
        <f>IF(Mar!Z92=0,Mar!Y92,AVERAGE(Mar!Z92,Mar!Y92))</f>
        <v>1.4780064955506247</v>
      </c>
      <c r="K64" s="200">
        <f>Mar!AB92</f>
        <v>5.9984029851892232E-2</v>
      </c>
      <c r="L64" s="200">
        <f>IF(Mar!AD92=0,Mar!AC92,AVERAGE(Mar!AC92,Mar!AD92))</f>
        <v>1.535591164208441</v>
      </c>
      <c r="M64" s="330"/>
      <c r="N64" s="329"/>
      <c r="O64" s="328"/>
      <c r="P64" s="322"/>
      <c r="Q64" s="12"/>
      <c r="R64" s="12"/>
      <c r="S64" s="12"/>
      <c r="T64" s="12"/>
      <c r="U64" s="12"/>
      <c r="V64" s="12"/>
      <c r="W64" s="12"/>
      <c r="X64" s="12"/>
      <c r="Y64" s="12"/>
      <c r="Z64" s="12"/>
      <c r="AA64" s="12"/>
      <c r="AB64" s="12"/>
      <c r="AC64" s="12"/>
      <c r="AD64" s="12"/>
      <c r="AE64" s="12"/>
      <c r="AF64" s="12"/>
      <c r="AG64" s="12"/>
      <c r="AH64" s="12"/>
      <c r="AI64" s="12"/>
      <c r="AJ64" s="12"/>
      <c r="AK64" s="12"/>
      <c r="AL64" s="12"/>
      <c r="AM64" s="12"/>
      <c r="AN64" s="12"/>
      <c r="AO64" s="12"/>
      <c r="AP64" s="12"/>
      <c r="AQ64" s="12"/>
      <c r="AR64" s="12"/>
      <c r="AS64" s="12"/>
      <c r="AT64" s="12"/>
      <c r="AU64" s="12"/>
      <c r="AV64" s="12"/>
      <c r="AW64" s="12"/>
      <c r="AX64" s="12"/>
      <c r="AY64" s="12"/>
      <c r="AZ64" s="12"/>
      <c r="BA64" s="12"/>
      <c r="BB64" s="12"/>
      <c r="BC64" s="12"/>
      <c r="BD64" s="12"/>
      <c r="BE64" s="12"/>
      <c r="BF64" s="12"/>
      <c r="BG64" s="12"/>
      <c r="BH64" s="12"/>
      <c r="BI64" s="12"/>
      <c r="BJ64" s="12"/>
      <c r="BK64" s="12"/>
      <c r="BL64" s="12"/>
      <c r="BM64" s="12"/>
      <c r="BN64" s="12"/>
      <c r="BO64" s="12"/>
      <c r="BP64" s="12"/>
      <c r="BQ64" s="12"/>
      <c r="BR64" s="12"/>
      <c r="BS64" s="12"/>
      <c r="BT64" s="12"/>
      <c r="BU64" s="12"/>
      <c r="BV64" s="12"/>
      <c r="BW64" s="12"/>
      <c r="BX64" s="12"/>
      <c r="BY64" s="12"/>
      <c r="BZ64" s="12"/>
      <c r="CA64" s="12"/>
      <c r="CB64" s="12"/>
      <c r="CC64" s="12"/>
    </row>
    <row r="65" spans="1:81" ht="15.75" x14ac:dyDescent="0.25">
      <c r="A65" s="323">
        <v>31</v>
      </c>
      <c r="B65" s="312">
        <f>Mar!E93</f>
        <v>950000</v>
      </c>
      <c r="C65" s="312">
        <f>Mar!H93</f>
        <v>36000</v>
      </c>
      <c r="D65" s="314">
        <f>Mar!Q94*10*15000</f>
        <v>0</v>
      </c>
      <c r="E65" s="312">
        <f>Mar!I94</f>
        <v>950000</v>
      </c>
      <c r="F65" s="316">
        <f>Mar!J94+Mar!K94</f>
        <v>8.9000000000005457</v>
      </c>
      <c r="G65" s="318">
        <f>Mar!S93</f>
        <v>0.4</v>
      </c>
      <c r="H65" s="198" t="s">
        <v>16</v>
      </c>
      <c r="I65" s="197">
        <f>Mar!X93</f>
        <v>30.795625000000001</v>
      </c>
      <c r="J65" s="197">
        <f>Mar!AA93</f>
        <v>13.200000000000001</v>
      </c>
      <c r="K65" s="197">
        <f>Mar!AB94</f>
        <v>0.5</v>
      </c>
      <c r="L65" s="197">
        <f>Mar!AE93</f>
        <v>11</v>
      </c>
      <c r="M65" s="320">
        <f>Mar!AI93</f>
        <v>4.8000000000000001E-2</v>
      </c>
      <c r="N65" s="318">
        <f>Mar!AI95</f>
        <v>7.7</v>
      </c>
      <c r="O65" s="316">
        <f>Mar!AI94</f>
        <v>12.2</v>
      </c>
      <c r="P65" s="322">
        <f>Mar!R93</f>
        <v>1</v>
      </c>
      <c r="Q65" s="12"/>
      <c r="R65" s="12"/>
      <c r="S65" s="12"/>
      <c r="T65" s="12"/>
      <c r="U65" s="12"/>
      <c r="V65" s="12"/>
      <c r="W65" s="12"/>
      <c r="X65" s="12"/>
      <c r="Y65" s="12"/>
      <c r="Z65" s="12"/>
      <c r="AA65" s="12"/>
      <c r="AB65" s="12"/>
      <c r="AC65" s="12"/>
      <c r="AD65" s="12"/>
      <c r="AE65" s="12"/>
      <c r="AF65" s="12"/>
      <c r="AG65" s="12"/>
      <c r="AH65" s="12"/>
      <c r="AI65" s="12"/>
      <c r="AJ65" s="12"/>
      <c r="AK65" s="12"/>
      <c r="AL65" s="12"/>
      <c r="AM65" s="12"/>
      <c r="AN65" s="12"/>
      <c r="AO65" s="12"/>
      <c r="AP65" s="12"/>
      <c r="AQ65" s="12"/>
      <c r="AR65" s="12"/>
      <c r="AS65" s="12"/>
      <c r="AT65" s="12"/>
      <c r="AU65" s="12"/>
      <c r="AV65" s="12"/>
      <c r="AW65" s="12"/>
      <c r="AX65" s="12"/>
      <c r="AY65" s="12"/>
      <c r="AZ65" s="12"/>
      <c r="BA65" s="12"/>
      <c r="BB65" s="12"/>
      <c r="BC65" s="12"/>
      <c r="BD65" s="12"/>
      <c r="BE65" s="12"/>
      <c r="BF65" s="12"/>
      <c r="BG65" s="12"/>
      <c r="BH65" s="12"/>
      <c r="BI65" s="12"/>
      <c r="BJ65" s="12"/>
      <c r="BK65" s="12"/>
      <c r="BL65" s="12"/>
      <c r="BM65" s="12"/>
      <c r="BN65" s="12"/>
      <c r="BO65" s="12"/>
      <c r="BP65" s="12"/>
      <c r="BQ65" s="12"/>
      <c r="BR65" s="12"/>
      <c r="BS65" s="12"/>
      <c r="BT65" s="12"/>
      <c r="BU65" s="12"/>
      <c r="BV65" s="12"/>
      <c r="BW65" s="12"/>
      <c r="BX65" s="12"/>
      <c r="BY65" s="12"/>
      <c r="BZ65" s="12"/>
      <c r="CA65" s="12"/>
      <c r="CB65" s="12"/>
      <c r="CC65" s="12"/>
    </row>
    <row r="66" spans="1:81" ht="15.75" x14ac:dyDescent="0.25">
      <c r="A66" s="303"/>
      <c r="B66" s="324"/>
      <c r="C66" s="313"/>
      <c r="D66" s="325"/>
      <c r="E66" s="324"/>
      <c r="F66" s="328"/>
      <c r="G66" s="319"/>
      <c r="H66" s="201" t="s">
        <v>15</v>
      </c>
      <c r="I66" s="200">
        <f>IF(Mar!W95=0,Mar!V95,AVERAGE(Mar!V95,Mar!W95))</f>
        <v>3.8868641928562417</v>
      </c>
      <c r="J66" s="200">
        <f>IF(Mar!Z9=0,Mar!Y95,AVERAGE(Mar!Z95,Mar!Y95))</f>
        <v>1.666035592578569</v>
      </c>
      <c r="K66" s="200">
        <f>Mar!AB95</f>
        <v>6.3107408809794277E-2</v>
      </c>
      <c r="L66" s="200">
        <f>IF(Mar!AD95=0,Mar!AC95,AVERAGE(Mar!AC95,Mar!AD95))</f>
        <v>0.69418149690773701</v>
      </c>
      <c r="M66" s="330"/>
      <c r="N66" s="329"/>
      <c r="O66" s="328"/>
      <c r="P66" s="322"/>
      <c r="Q66" s="12"/>
      <c r="R66" s="12"/>
      <c r="S66" s="12"/>
      <c r="T66" s="12"/>
      <c r="U66" s="12"/>
      <c r="V66" s="12"/>
      <c r="W66" s="12"/>
      <c r="X66" s="12"/>
      <c r="Y66" s="12"/>
      <c r="Z66" s="12"/>
      <c r="AA66" s="12"/>
      <c r="AB66" s="12"/>
      <c r="AC66" s="12"/>
      <c r="AD66" s="12"/>
      <c r="AE66" s="12"/>
      <c r="AF66" s="12"/>
      <c r="AG66" s="12"/>
      <c r="AH66" s="12"/>
      <c r="AI66" s="12"/>
      <c r="AJ66" s="12"/>
      <c r="AK66" s="12"/>
      <c r="AL66" s="12"/>
      <c r="AM66" s="12"/>
      <c r="AN66" s="12"/>
      <c r="AO66" s="12"/>
      <c r="AP66" s="12"/>
      <c r="AQ66" s="12"/>
      <c r="AR66" s="12"/>
      <c r="AS66" s="12"/>
      <c r="AT66" s="12"/>
      <c r="AU66" s="12"/>
      <c r="AV66" s="12"/>
      <c r="AW66" s="12"/>
      <c r="AX66" s="12"/>
      <c r="AY66" s="12"/>
      <c r="AZ66" s="12"/>
      <c r="BA66" s="12"/>
      <c r="BB66" s="12"/>
      <c r="BC66" s="12"/>
      <c r="BD66" s="12"/>
      <c r="BE66" s="12"/>
      <c r="BF66" s="12"/>
      <c r="BG66" s="12"/>
      <c r="BH66" s="12"/>
      <c r="BI66" s="12"/>
      <c r="BJ66" s="12"/>
      <c r="BK66" s="12"/>
      <c r="BL66" s="12"/>
      <c r="BM66" s="12"/>
      <c r="BN66" s="12"/>
      <c r="BO66" s="12"/>
      <c r="BP66" s="12"/>
      <c r="BQ66" s="12"/>
      <c r="BR66" s="12"/>
      <c r="BS66" s="12"/>
      <c r="BT66" s="12"/>
      <c r="BU66" s="12"/>
      <c r="BV66" s="12"/>
      <c r="BW66" s="12"/>
      <c r="BX66" s="12"/>
      <c r="BY66" s="12"/>
      <c r="BZ66" s="12"/>
      <c r="CA66" s="12"/>
      <c r="CB66" s="12"/>
      <c r="CC66" s="12"/>
    </row>
    <row r="67" spans="1:81" ht="18.75" x14ac:dyDescent="0.3">
      <c r="A67" s="20"/>
      <c r="B67" s="301" t="s">
        <v>66</v>
      </c>
      <c r="C67" s="301"/>
      <c r="D67" s="301"/>
      <c r="E67" s="301"/>
      <c r="F67" s="301"/>
      <c r="G67" s="301"/>
      <c r="H67" s="301"/>
      <c r="I67" s="301"/>
      <c r="J67" s="301"/>
      <c r="K67" s="301"/>
      <c r="L67" s="301"/>
      <c r="M67" s="301"/>
      <c r="N67" s="301"/>
      <c r="O67" s="301"/>
      <c r="P67" s="301"/>
      <c r="Q67" s="12"/>
      <c r="R67" s="12"/>
      <c r="S67" s="12"/>
      <c r="T67" s="12"/>
      <c r="U67" s="12"/>
      <c r="V67" s="12"/>
      <c r="W67" s="12"/>
      <c r="X67" s="12"/>
      <c r="Y67" s="12"/>
      <c r="Z67" s="12"/>
      <c r="AA67" s="12"/>
      <c r="AB67" s="12"/>
      <c r="AC67" s="12"/>
      <c r="AD67" s="12"/>
      <c r="AE67" s="12"/>
      <c r="AF67" s="12"/>
      <c r="AG67" s="12"/>
      <c r="AH67" s="12"/>
      <c r="AI67" s="12"/>
      <c r="AJ67" s="12"/>
      <c r="AK67" s="12"/>
      <c r="AL67" s="12"/>
      <c r="AM67" s="12"/>
      <c r="AN67" s="12"/>
      <c r="AO67" s="12"/>
      <c r="AP67" s="12"/>
      <c r="AQ67" s="12"/>
      <c r="AR67" s="12"/>
      <c r="AS67" s="12"/>
      <c r="AT67" s="12"/>
      <c r="AU67" s="12"/>
      <c r="AV67" s="12"/>
      <c r="AW67" s="12"/>
      <c r="AX67" s="12"/>
      <c r="AY67" s="12"/>
      <c r="AZ67" s="12"/>
      <c r="BA67" s="12"/>
      <c r="BB67" s="12"/>
      <c r="BC67" s="12"/>
      <c r="BD67" s="12"/>
      <c r="BE67" s="12"/>
      <c r="BF67" s="12"/>
      <c r="BG67" s="12"/>
      <c r="BH67" s="12"/>
      <c r="BI67" s="12"/>
      <c r="BJ67" s="12"/>
      <c r="BK67" s="12"/>
      <c r="BL67" s="12"/>
      <c r="BM67" s="12"/>
      <c r="BN67" s="12"/>
      <c r="BO67" s="12"/>
      <c r="BP67" s="12"/>
      <c r="BQ67" s="12"/>
      <c r="BR67" s="12"/>
      <c r="BS67" s="12"/>
      <c r="BT67" s="12"/>
      <c r="BU67" s="12"/>
      <c r="BV67" s="12"/>
      <c r="BW67" s="12"/>
      <c r="BX67" s="12"/>
      <c r="BY67" s="12"/>
      <c r="BZ67" s="12"/>
      <c r="CA67" s="12"/>
      <c r="CB67" s="12"/>
      <c r="CC67" s="12"/>
    </row>
    <row r="68" spans="1:81" ht="15.75" x14ac:dyDescent="0.25">
      <c r="A68" s="20"/>
      <c r="B68" s="324">
        <f>SUM(B5:B66)</f>
        <v>30548000</v>
      </c>
      <c r="C68" s="324">
        <f t="shared" ref="C68:G68" si="0">SUM(C5:C66)</f>
        <v>809000</v>
      </c>
      <c r="D68" s="324">
        <f t="shared" si="0"/>
        <v>225000</v>
      </c>
      <c r="E68" s="324">
        <f t="shared" si="0"/>
        <v>30283300</v>
      </c>
      <c r="F68" s="328">
        <f t="shared" si="0"/>
        <v>375.60000000000309</v>
      </c>
      <c r="G68" s="329">
        <f t="shared" si="0"/>
        <v>3.37</v>
      </c>
      <c r="H68" s="202" t="s">
        <v>16</v>
      </c>
      <c r="I68" s="199">
        <f>I5+I7+I9+I11+I13+I15+I17+I19+I21+I23+I25+I27+I29+I31+I63+I33+I35+I37+I39+I41+I43+I45+I47+I49+I51+I53+I55+I57+I65+I61+I59</f>
        <v>608.63031249999995</v>
      </c>
      <c r="J68" s="199">
        <f>J5+J7+J9+J11+J13+J15+J17+J19+J21+J23+J25+J27+J29+J31++J61+J63+J59+J33+J35+J37+J39+J41+J43+J45+J47+J49+J51+J53+J55+J57+J65</f>
        <v>458.15</v>
      </c>
      <c r="K68" s="199">
        <f>K5+K7+K9+K11+K13+K15+K17+K19+K21+K23+K25+K27+K29++K59+K61+K63+K31+K33+K35+K37+K39+K41+K43+K45+K47+K49+K51+K53+K55+K57+K65</f>
        <v>12.875</v>
      </c>
      <c r="L68" s="199">
        <f>L5+L7+L9+L11+L13+L15+L17+L19+L21+L23+L25+L27+L29+L63+L31+L33++L59+L61+L35+L37+L39+L41+L43+L45+L47+L49+L51+L53+L55+L57+L65</f>
        <v>311</v>
      </c>
      <c r="M68" s="334" t="s">
        <v>31</v>
      </c>
      <c r="N68" s="335" t="s">
        <v>31</v>
      </c>
      <c r="O68" s="336" t="s">
        <v>31</v>
      </c>
      <c r="P68" s="304" t="s">
        <v>31</v>
      </c>
      <c r="Q68" s="12"/>
      <c r="R68" s="12"/>
      <c r="S68" s="12"/>
      <c r="T68" s="12"/>
      <c r="U68" s="12"/>
      <c r="V68" s="12"/>
      <c r="W68" s="12"/>
      <c r="X68" s="12"/>
      <c r="Y68" s="12"/>
      <c r="Z68" s="12"/>
      <c r="AA68" s="12"/>
      <c r="AB68" s="12"/>
      <c r="AC68" s="12"/>
      <c r="AD68" s="12"/>
      <c r="AE68" s="12"/>
      <c r="AF68" s="12"/>
      <c r="AG68" s="12"/>
      <c r="AH68" s="12"/>
      <c r="AI68" s="12"/>
      <c r="AJ68" s="12"/>
      <c r="AK68" s="12"/>
      <c r="AL68" s="12"/>
      <c r="AM68" s="12"/>
      <c r="AN68" s="12"/>
      <c r="AO68" s="12"/>
      <c r="AP68" s="12"/>
      <c r="AQ68" s="12"/>
      <c r="AR68" s="12"/>
      <c r="AS68" s="12"/>
      <c r="AT68" s="12"/>
      <c r="AU68" s="12"/>
      <c r="AV68" s="12"/>
      <c r="AW68" s="12"/>
      <c r="AX68" s="12"/>
      <c r="AY68" s="12"/>
      <c r="AZ68" s="12"/>
      <c r="BA68" s="12"/>
      <c r="BB68" s="12"/>
      <c r="BC68" s="12"/>
      <c r="BD68" s="12"/>
      <c r="BE68" s="12"/>
      <c r="BF68" s="12"/>
      <c r="BG68" s="12"/>
      <c r="BH68" s="12"/>
      <c r="BI68" s="12"/>
      <c r="BJ68" s="12"/>
      <c r="BK68" s="12"/>
      <c r="BL68" s="12"/>
      <c r="BM68" s="12"/>
      <c r="BN68" s="12"/>
      <c r="BO68" s="12"/>
      <c r="BP68" s="12"/>
      <c r="BQ68" s="12"/>
      <c r="BR68" s="12"/>
      <c r="BS68" s="12"/>
      <c r="BT68" s="12"/>
      <c r="BU68" s="12"/>
      <c r="BV68" s="12"/>
      <c r="BW68" s="12"/>
      <c r="BX68" s="12"/>
      <c r="BY68" s="12"/>
      <c r="BZ68" s="12"/>
      <c r="CA68" s="12"/>
      <c r="CB68" s="12"/>
      <c r="CC68" s="12"/>
    </row>
    <row r="69" spans="1:81" ht="15.75" x14ac:dyDescent="0.25">
      <c r="A69" s="20"/>
      <c r="B69" s="324"/>
      <c r="C69" s="324"/>
      <c r="D69" s="324"/>
      <c r="E69" s="324"/>
      <c r="F69" s="328"/>
      <c r="G69" s="329"/>
      <c r="H69" s="201" t="s">
        <v>15</v>
      </c>
      <c r="I69" s="159" t="s">
        <v>31</v>
      </c>
      <c r="J69" s="159" t="s">
        <v>31</v>
      </c>
      <c r="K69" s="159" t="s">
        <v>31</v>
      </c>
      <c r="L69" s="159" t="s">
        <v>31</v>
      </c>
      <c r="M69" s="334"/>
      <c r="N69" s="335"/>
      <c r="O69" s="336"/>
      <c r="P69" s="304"/>
      <c r="Q69" s="12"/>
      <c r="R69" s="12"/>
      <c r="S69" s="12"/>
      <c r="T69" s="12"/>
      <c r="U69" s="12"/>
      <c r="V69" s="12"/>
      <c r="W69" s="12"/>
      <c r="X69" s="12"/>
      <c r="Y69" s="12"/>
      <c r="Z69" s="12"/>
      <c r="AA69" s="12"/>
      <c r="AB69" s="12"/>
      <c r="AC69" s="12"/>
      <c r="AD69" s="12"/>
      <c r="AE69" s="12"/>
      <c r="AF69" s="12"/>
      <c r="AG69" s="12"/>
      <c r="AH69" s="12"/>
      <c r="AI69" s="12"/>
      <c r="AJ69" s="12"/>
      <c r="AK69" s="12"/>
      <c r="AL69" s="12"/>
      <c r="AM69" s="12"/>
      <c r="AN69" s="12"/>
      <c r="AO69" s="12"/>
      <c r="AP69" s="12"/>
      <c r="AQ69" s="12"/>
      <c r="AR69" s="12"/>
      <c r="AS69" s="12"/>
      <c r="AT69" s="12"/>
      <c r="AU69" s="12"/>
      <c r="AV69" s="12"/>
      <c r="AW69" s="12"/>
      <c r="AX69" s="12"/>
      <c r="AY69" s="12"/>
      <c r="AZ69" s="12"/>
      <c r="BA69" s="12"/>
      <c r="BB69" s="12"/>
      <c r="BC69" s="12"/>
      <c r="BD69" s="12"/>
      <c r="BE69" s="12"/>
      <c r="BF69" s="12"/>
      <c r="BG69" s="12"/>
      <c r="BH69" s="12"/>
      <c r="BI69" s="12"/>
      <c r="BJ69" s="12"/>
      <c r="BK69" s="12"/>
      <c r="BL69" s="12"/>
      <c r="BM69" s="12"/>
      <c r="BN69" s="12"/>
      <c r="BO69" s="12"/>
      <c r="BP69" s="12"/>
      <c r="BQ69" s="12"/>
      <c r="BR69" s="12"/>
      <c r="BS69" s="12"/>
      <c r="BT69" s="12"/>
      <c r="BU69" s="12"/>
      <c r="BV69" s="12"/>
      <c r="BW69" s="12"/>
      <c r="BX69" s="12"/>
      <c r="BY69" s="12"/>
      <c r="BZ69" s="12"/>
      <c r="CA69" s="12"/>
      <c r="CB69" s="12"/>
      <c r="CC69" s="12"/>
    </row>
    <row r="70" spans="1:81" ht="18.75" x14ac:dyDescent="0.3">
      <c r="A70" s="20"/>
      <c r="B70" s="301" t="s">
        <v>67</v>
      </c>
      <c r="C70" s="301"/>
      <c r="D70" s="301"/>
      <c r="E70" s="301"/>
      <c r="F70" s="301"/>
      <c r="G70" s="301"/>
      <c r="H70" s="301"/>
      <c r="I70" s="301"/>
      <c r="J70" s="301"/>
      <c r="K70" s="301"/>
      <c r="L70" s="301"/>
      <c r="M70" s="301"/>
      <c r="N70" s="301"/>
      <c r="O70" s="301"/>
      <c r="P70" s="331"/>
      <c r="Q70" s="12"/>
      <c r="R70" s="12"/>
      <c r="S70" s="12"/>
      <c r="T70" s="12"/>
      <c r="U70" s="12"/>
      <c r="V70" s="12"/>
      <c r="W70" s="12"/>
      <c r="X70" s="12"/>
      <c r="Y70" s="12"/>
      <c r="Z70" s="12"/>
      <c r="AA70" s="12"/>
      <c r="AB70" s="12"/>
      <c r="AC70" s="12"/>
      <c r="AD70" s="12"/>
      <c r="AE70" s="12"/>
      <c r="AF70" s="12"/>
      <c r="AG70" s="12"/>
      <c r="AH70" s="12"/>
      <c r="AI70" s="12"/>
      <c r="AJ70" s="12"/>
      <c r="AK70" s="12"/>
      <c r="AL70" s="12"/>
      <c r="AM70" s="12"/>
      <c r="AN70" s="12"/>
      <c r="AO70" s="12"/>
      <c r="AP70" s="12"/>
      <c r="AQ70" s="12"/>
      <c r="AR70" s="12"/>
      <c r="AS70" s="12"/>
      <c r="AT70" s="12"/>
      <c r="AU70" s="12"/>
      <c r="AV70" s="12"/>
      <c r="AW70" s="12"/>
      <c r="AX70" s="12"/>
      <c r="AY70" s="12"/>
      <c r="AZ70" s="12"/>
      <c r="BA70" s="12"/>
      <c r="BB70" s="12"/>
      <c r="BC70" s="12"/>
      <c r="BD70" s="12"/>
      <c r="BE70" s="12"/>
      <c r="BF70" s="12"/>
      <c r="BG70" s="12"/>
      <c r="BH70" s="12"/>
      <c r="BI70" s="12"/>
      <c r="BJ70" s="12"/>
      <c r="BK70" s="12"/>
      <c r="BL70" s="12"/>
      <c r="BM70" s="12"/>
      <c r="BN70" s="12"/>
      <c r="BO70" s="12"/>
      <c r="BP70" s="12"/>
      <c r="BQ70" s="12"/>
      <c r="BR70" s="12"/>
      <c r="BS70" s="12"/>
      <c r="BT70" s="12"/>
      <c r="BU70" s="12"/>
      <c r="BV70" s="12"/>
      <c r="BW70" s="12"/>
      <c r="BX70" s="12"/>
      <c r="BY70" s="12"/>
      <c r="BZ70" s="12"/>
      <c r="CA70" s="12"/>
      <c r="CB70" s="12"/>
      <c r="CC70" s="12"/>
    </row>
    <row r="71" spans="1:81" ht="15.75" x14ac:dyDescent="0.25">
      <c r="A71" s="20"/>
      <c r="B71" s="324">
        <f>AVERAGE(B5:B66)</f>
        <v>985419.3548387097</v>
      </c>
      <c r="C71" s="324">
        <f t="shared" ref="C71:G71" si="1">AVERAGE(C5:C66)</f>
        <v>26096.774193548386</v>
      </c>
      <c r="D71" s="324">
        <f t="shared" si="1"/>
        <v>7258.0645161290322</v>
      </c>
      <c r="E71" s="324">
        <f t="shared" si="1"/>
        <v>976880.6451612903</v>
      </c>
      <c r="F71" s="332">
        <f t="shared" si="1"/>
        <v>12.116129032258165</v>
      </c>
      <c r="G71" s="333">
        <f t="shared" si="1"/>
        <v>0.10870967741935485</v>
      </c>
      <c r="H71" s="202" t="s">
        <v>16</v>
      </c>
      <c r="I71" s="199">
        <f>I68/31</f>
        <v>19.633235887096774</v>
      </c>
      <c r="J71" s="199">
        <f t="shared" ref="J71:L71" si="2">J68/31</f>
        <v>14.779032258064515</v>
      </c>
      <c r="K71" s="199">
        <f t="shared" si="2"/>
        <v>0.41532258064516131</v>
      </c>
      <c r="L71" s="199">
        <f t="shared" si="2"/>
        <v>10.03225806451613</v>
      </c>
      <c r="M71" s="330">
        <f t="shared" ref="M71:O71" si="3">AVERAGE(M5:M66)</f>
        <v>4.0225806451612917E-2</v>
      </c>
      <c r="N71" s="329">
        <f t="shared" si="3"/>
        <v>7.7716129032258054</v>
      </c>
      <c r="O71" s="328">
        <f t="shared" si="3"/>
        <v>9.2741935483870961</v>
      </c>
      <c r="P71" s="322">
        <f>AVERAGE(P5:P66)</f>
        <v>1.0319354838709678</v>
      </c>
      <c r="Q71" s="12"/>
      <c r="R71" s="12"/>
      <c r="S71" s="12"/>
      <c r="T71" s="12"/>
      <c r="U71" s="12"/>
      <c r="V71" s="12"/>
      <c r="W71" s="12"/>
      <c r="X71" s="12"/>
      <c r="Y71" s="12"/>
      <c r="Z71" s="12"/>
      <c r="AA71" s="12"/>
      <c r="AB71" s="12"/>
      <c r="AC71" s="12"/>
      <c r="AD71" s="12"/>
      <c r="AE71" s="12"/>
      <c r="AF71" s="12"/>
      <c r="AG71" s="12"/>
      <c r="AH71" s="12"/>
      <c r="AI71" s="12"/>
      <c r="AJ71" s="12"/>
      <c r="AK71" s="12"/>
      <c r="AL71" s="12"/>
      <c r="AM71" s="12"/>
      <c r="AN71" s="12"/>
      <c r="AO71" s="12"/>
      <c r="AP71" s="12"/>
      <c r="AQ71" s="12"/>
      <c r="AR71" s="12"/>
      <c r="AS71" s="12"/>
      <c r="AT71" s="12"/>
      <c r="AU71" s="12"/>
      <c r="AV71" s="12"/>
      <c r="AW71" s="12"/>
      <c r="AX71" s="12"/>
      <c r="AY71" s="12"/>
      <c r="AZ71" s="12"/>
      <c r="BA71" s="12"/>
      <c r="BB71" s="12"/>
      <c r="BC71" s="12"/>
      <c r="BD71" s="12"/>
      <c r="BE71" s="12"/>
      <c r="BF71" s="12"/>
      <c r="BG71" s="12"/>
      <c r="BH71" s="12"/>
      <c r="BI71" s="12"/>
      <c r="BJ71" s="12"/>
      <c r="BK71" s="12"/>
      <c r="BL71" s="12"/>
      <c r="BM71" s="12"/>
      <c r="BN71" s="12"/>
      <c r="BO71" s="12"/>
      <c r="BP71" s="12"/>
      <c r="BQ71" s="12"/>
      <c r="BR71" s="12"/>
      <c r="BS71" s="12"/>
      <c r="BT71" s="12"/>
      <c r="BU71" s="12"/>
      <c r="BV71" s="12"/>
      <c r="BW71" s="12"/>
      <c r="BX71" s="12"/>
      <c r="BY71" s="12"/>
      <c r="BZ71" s="12"/>
      <c r="CA71" s="12"/>
      <c r="CB71" s="12"/>
      <c r="CC71" s="12"/>
    </row>
    <row r="72" spans="1:81" ht="15.75" x14ac:dyDescent="0.25">
      <c r="A72" s="20"/>
      <c r="B72" s="324"/>
      <c r="C72" s="324"/>
      <c r="D72" s="324"/>
      <c r="E72" s="324"/>
      <c r="F72" s="332"/>
      <c r="G72" s="333"/>
      <c r="H72" s="201" t="s">
        <v>15</v>
      </c>
      <c r="I72" s="200">
        <f>(I66+I58+I56+I54+I52+I50+I48+I46+I44+I42+I40+I38+I36+I34+I32+I30+I62+I60+I28+I26+I24+I22+I20+I18+I16+I14+I64+I12+I10+I8+I6)/31</f>
        <v>2.1169380345156137</v>
      </c>
      <c r="J72" s="200">
        <f>(J66+J58+J56+J54+J52+J50+J48+J46+J44+J42+J40+J38+J36+J34+J32+J30+J62+J60+J28+J26+J24+J22+J20+J18+J16+J14+J64+J12+J10+J8+J6)/31</f>
        <v>1.7108195271648454</v>
      </c>
      <c r="K72" s="200">
        <f>(K66+K58+K56+K54+K52+K50+K48+K46+K44+K42+K40+K38+K36+K34+K32+K30+K62+K60+K28+K26+K24+K22+K20+K18+K16+K14+K64+K12+K10+K8+K6)/31</f>
        <v>5.3641026211548516E-2</v>
      </c>
      <c r="L72" s="200">
        <f>(L66+L58+L56+L54+L52+L50+L48+L46+L44+L42+L40+L38+L36+L34+L32+L30+L62+L60+L28+L26+L24+L22+L20+L18+L16+L14+L64+L12+L10+L8+L6)/31</f>
        <v>1.1100968001747478</v>
      </c>
      <c r="M72" s="330"/>
      <c r="N72" s="329"/>
      <c r="O72" s="328"/>
      <c r="P72" s="322"/>
      <c r="Q72" s="12"/>
      <c r="R72" s="12"/>
      <c r="S72" s="12"/>
      <c r="T72" s="12"/>
      <c r="U72" s="12"/>
      <c r="V72" s="12"/>
      <c r="W72" s="12"/>
      <c r="X72" s="12"/>
      <c r="Y72" s="12"/>
      <c r="Z72" s="12"/>
      <c r="AA72" s="12"/>
      <c r="AB72" s="12"/>
      <c r="AC72" s="12"/>
      <c r="AD72" s="12"/>
      <c r="AE72" s="12"/>
      <c r="AF72" s="12"/>
      <c r="AG72" s="12"/>
      <c r="AH72" s="12"/>
      <c r="AI72" s="12"/>
      <c r="AJ72" s="12"/>
      <c r="AK72" s="12"/>
      <c r="AL72" s="12"/>
      <c r="AM72" s="12"/>
      <c r="AN72" s="12"/>
      <c r="AO72" s="12"/>
      <c r="AP72" s="12"/>
      <c r="AQ72" s="12"/>
      <c r="AR72" s="12"/>
      <c r="AS72" s="12"/>
      <c r="AT72" s="12"/>
      <c r="AU72" s="12"/>
      <c r="AV72" s="12"/>
      <c r="AW72" s="12"/>
      <c r="AX72" s="12"/>
      <c r="AY72" s="12"/>
      <c r="AZ72" s="12"/>
      <c r="BA72" s="12"/>
      <c r="BB72" s="12"/>
      <c r="BC72" s="12"/>
      <c r="BD72" s="12"/>
      <c r="BE72" s="12"/>
      <c r="BF72" s="12"/>
      <c r="BG72" s="12"/>
      <c r="BH72" s="12"/>
      <c r="BI72" s="12"/>
      <c r="BJ72" s="12"/>
      <c r="BK72" s="12"/>
      <c r="BL72" s="12"/>
      <c r="BM72" s="12"/>
      <c r="BN72" s="12"/>
      <c r="BO72" s="12"/>
      <c r="BP72" s="12"/>
      <c r="BQ72" s="12"/>
      <c r="BR72" s="12"/>
      <c r="BS72" s="12"/>
      <c r="BT72" s="12"/>
      <c r="BU72" s="12"/>
      <c r="BV72" s="12"/>
      <c r="BW72" s="12"/>
      <c r="BX72" s="12"/>
      <c r="BY72" s="12"/>
      <c r="BZ72" s="12"/>
      <c r="CA72" s="12"/>
      <c r="CB72" s="12"/>
      <c r="CC72" s="12"/>
    </row>
    <row r="73" spans="1:81" ht="18.75" x14ac:dyDescent="0.25">
      <c r="A73" s="20"/>
      <c r="B73" s="326" t="s">
        <v>69</v>
      </c>
      <c r="C73" s="326"/>
      <c r="D73" s="326"/>
      <c r="E73" s="326"/>
      <c r="F73" s="326"/>
      <c r="G73" s="326"/>
      <c r="H73" s="326"/>
      <c r="I73" s="326"/>
      <c r="J73" s="326"/>
      <c r="K73" s="326"/>
      <c r="L73" s="326"/>
      <c r="M73" s="326"/>
      <c r="N73" s="326"/>
      <c r="O73" s="326"/>
      <c r="P73" s="327"/>
      <c r="Q73" s="12"/>
      <c r="R73" s="12"/>
      <c r="S73" s="12"/>
      <c r="T73" s="12"/>
      <c r="U73" s="12"/>
      <c r="V73" s="12"/>
      <c r="W73" s="12"/>
      <c r="X73" s="12"/>
      <c r="Y73" s="12"/>
      <c r="Z73" s="12"/>
      <c r="AA73" s="12"/>
      <c r="AB73" s="12"/>
      <c r="AC73" s="12"/>
      <c r="AD73" s="12"/>
      <c r="AE73" s="12"/>
      <c r="AF73" s="12"/>
      <c r="AG73" s="12"/>
      <c r="AH73" s="12"/>
      <c r="AI73" s="12"/>
      <c r="AJ73" s="12"/>
      <c r="AK73" s="12"/>
      <c r="AL73" s="12"/>
      <c r="AM73" s="12"/>
      <c r="AN73" s="12"/>
      <c r="AO73" s="12"/>
      <c r="AP73" s="12"/>
      <c r="AQ73" s="12"/>
      <c r="AR73" s="12"/>
      <c r="AS73" s="12"/>
      <c r="AT73" s="12"/>
      <c r="AU73" s="12"/>
      <c r="AV73" s="12"/>
      <c r="AW73" s="12"/>
      <c r="AX73" s="12"/>
      <c r="AY73" s="12"/>
      <c r="AZ73" s="12"/>
      <c r="BA73" s="12"/>
      <c r="BB73" s="12"/>
      <c r="BC73" s="12"/>
      <c r="BD73" s="12"/>
      <c r="BE73" s="12"/>
      <c r="BF73" s="12"/>
      <c r="BG73" s="12"/>
      <c r="BH73" s="12"/>
      <c r="BI73" s="12"/>
      <c r="BJ73" s="12"/>
      <c r="BK73" s="12"/>
      <c r="BL73" s="12"/>
      <c r="BM73" s="12"/>
      <c r="BN73" s="12"/>
      <c r="BO73" s="12"/>
      <c r="BP73" s="12"/>
      <c r="BQ73" s="12"/>
      <c r="BR73" s="12"/>
      <c r="BS73" s="12"/>
      <c r="BT73" s="12"/>
      <c r="BU73" s="12"/>
      <c r="BV73" s="12"/>
      <c r="BW73" s="12"/>
      <c r="BX73" s="12"/>
      <c r="BY73" s="12"/>
      <c r="BZ73" s="12"/>
      <c r="CA73" s="12"/>
      <c r="CB73" s="12"/>
      <c r="CC73" s="12"/>
    </row>
    <row r="74" spans="1:81" ht="15.75" x14ac:dyDescent="0.25">
      <c r="A74" s="20"/>
      <c r="B74" s="313">
        <f t="shared" ref="B74:F74" si="4">MAX(B5:B66)</f>
        <v>1267000</v>
      </c>
      <c r="C74" s="324">
        <f t="shared" si="4"/>
        <v>70000</v>
      </c>
      <c r="D74" s="324">
        <f t="shared" si="4"/>
        <v>29999.999999998294</v>
      </c>
      <c r="E74" s="324">
        <f t="shared" si="4"/>
        <v>1304400</v>
      </c>
      <c r="F74" s="328">
        <f t="shared" si="4"/>
        <v>15.600000000000364</v>
      </c>
      <c r="G74" s="329">
        <f>MAX(G5:G66)</f>
        <v>0.46</v>
      </c>
      <c r="H74" s="202" t="s">
        <v>16</v>
      </c>
      <c r="I74" s="199">
        <f>MAX(I5,I7,I9,I11,I13,I15,I17,I19,I21,I23,I25,I27,I61,I59,I29,I63,I31,I33,I35,I37,I39,I41,I43,I45,I47,I49,I51,I53,I55,I57,I65)</f>
        <v>32.15625</v>
      </c>
      <c r="J74" s="199">
        <f t="shared" ref="J74:L74" si="5">MAX(J5,J7,J9,J11,J13,J15,J17,J19,J21,J23,J25,J27,J61,J59,J29,J63,J31,J33,J35,J37,J39,J41,J43,J45,J47,J49,J51,J53,J55,J57,J65)</f>
        <v>23.375000000000004</v>
      </c>
      <c r="K74" s="199">
        <f t="shared" si="5"/>
        <v>1</v>
      </c>
      <c r="L74" s="199">
        <f t="shared" si="5"/>
        <v>13</v>
      </c>
      <c r="M74" s="330">
        <f>MAX(M5:M66)</f>
        <v>7.6999999999999999E-2</v>
      </c>
      <c r="N74" s="329">
        <f t="shared" ref="N74:O74" si="6">MAX(N5:N66)</f>
        <v>7.99</v>
      </c>
      <c r="O74" s="337">
        <f t="shared" si="6"/>
        <v>12.2</v>
      </c>
      <c r="P74" s="340">
        <f>MAX(P5:P66)</f>
        <v>1.1299999999999999</v>
      </c>
      <c r="Q74" s="12"/>
      <c r="R74" s="12"/>
      <c r="S74" s="12"/>
      <c r="T74" s="12"/>
      <c r="U74" s="12"/>
      <c r="V74" s="12"/>
      <c r="W74" s="12"/>
      <c r="X74" s="12"/>
      <c r="Y74" s="12"/>
      <c r="Z74" s="12"/>
      <c r="AA74" s="12"/>
      <c r="AB74" s="12"/>
      <c r="AC74" s="12"/>
      <c r="AD74" s="12"/>
      <c r="AE74" s="12"/>
      <c r="AF74" s="12"/>
      <c r="AG74" s="12"/>
      <c r="AH74" s="12"/>
      <c r="AI74" s="12"/>
      <c r="AJ74" s="12"/>
      <c r="AK74" s="12"/>
      <c r="AL74" s="12"/>
      <c r="AM74" s="12"/>
      <c r="AN74" s="12"/>
      <c r="AO74" s="12"/>
      <c r="AP74" s="12"/>
      <c r="AQ74" s="12"/>
      <c r="AR74" s="12"/>
      <c r="AS74" s="12"/>
      <c r="AT74" s="12"/>
      <c r="AU74" s="12"/>
      <c r="AV74" s="12"/>
      <c r="AW74" s="12"/>
      <c r="AX74" s="12"/>
      <c r="AY74" s="12"/>
      <c r="AZ74" s="12"/>
      <c r="BA74" s="12"/>
      <c r="BB74" s="12"/>
      <c r="BC74" s="12"/>
      <c r="BD74" s="12"/>
      <c r="BE74" s="12"/>
      <c r="BF74" s="12"/>
      <c r="BG74" s="12"/>
      <c r="BH74" s="12"/>
      <c r="BI74" s="12"/>
      <c r="BJ74" s="12"/>
      <c r="BK74" s="12"/>
      <c r="BL74" s="12"/>
      <c r="BM74" s="12"/>
      <c r="BN74" s="12"/>
      <c r="BO74" s="12"/>
      <c r="BP74" s="12"/>
      <c r="BQ74" s="12"/>
      <c r="BR74" s="12"/>
      <c r="BS74" s="12"/>
      <c r="BT74" s="12"/>
      <c r="BU74" s="12"/>
      <c r="BV74" s="12"/>
      <c r="BW74" s="12"/>
      <c r="BX74" s="12"/>
      <c r="BY74" s="12"/>
      <c r="BZ74" s="12"/>
      <c r="CA74" s="12"/>
      <c r="CB74" s="12"/>
      <c r="CC74" s="12"/>
    </row>
    <row r="75" spans="1:81" ht="15.75" x14ac:dyDescent="0.25">
      <c r="A75" s="20"/>
      <c r="B75" s="312"/>
      <c r="C75" s="324"/>
      <c r="D75" s="324"/>
      <c r="E75" s="324"/>
      <c r="F75" s="328"/>
      <c r="G75" s="329"/>
      <c r="H75" s="201" t="s">
        <v>15</v>
      </c>
      <c r="I75" s="200">
        <f>MAX(I6,I8,I10,I12,I14,I16,I18,I20,I22,I64,I24,I26,I62,I60,I28,I30,I32,I34,I36,I38,I40,I42,I44,I46,I48,I50,I52,I54,I56,I58,I66)</f>
        <v>3.9407908038563813</v>
      </c>
      <c r="J75" s="200">
        <f t="shared" ref="J75:L75" si="7">MAX(J6,J8,J10,J12,J14,J16,J18,J20,J22,J64,J24,J26,J62,J60,J28,J30,J32,J34,J36,J38,J40,J42,J44,J46,J48,J50,J52,J54,J56,J58,J66)</f>
        <v>2.2727988287706817</v>
      </c>
      <c r="K75" s="200">
        <f t="shared" si="7"/>
        <v>0.13185932192662292</v>
      </c>
      <c r="L75" s="200">
        <f t="shared" si="7"/>
        <v>1.6634091570674097</v>
      </c>
      <c r="M75" s="330"/>
      <c r="N75" s="329"/>
      <c r="O75" s="337"/>
      <c r="P75" s="340"/>
      <c r="Q75" s="12"/>
      <c r="R75" s="12"/>
      <c r="S75" s="12"/>
      <c r="T75" s="12"/>
      <c r="U75" s="12"/>
      <c r="V75" s="12"/>
      <c r="W75" s="12"/>
      <c r="X75" s="12"/>
      <c r="Y75" s="12"/>
      <c r="Z75" s="12"/>
      <c r="AA75" s="12"/>
      <c r="AB75" s="12"/>
      <c r="AC75" s="12"/>
      <c r="AD75" s="12"/>
      <c r="AE75" s="12"/>
      <c r="AF75" s="12"/>
      <c r="AG75" s="12"/>
      <c r="AH75" s="12"/>
      <c r="AI75" s="12"/>
      <c r="AJ75" s="12"/>
      <c r="AK75" s="12"/>
      <c r="AL75" s="12"/>
      <c r="AM75" s="12"/>
      <c r="AN75" s="12"/>
      <c r="AO75" s="12"/>
      <c r="AP75" s="12"/>
      <c r="AQ75" s="12"/>
      <c r="AR75" s="12"/>
      <c r="AS75" s="12"/>
      <c r="AT75" s="12"/>
      <c r="AU75" s="12"/>
      <c r="AV75" s="12"/>
      <c r="AW75" s="12"/>
      <c r="AX75" s="12"/>
      <c r="AY75" s="12"/>
      <c r="AZ75" s="12"/>
      <c r="BA75" s="12"/>
      <c r="BB75" s="12"/>
      <c r="BC75" s="12"/>
      <c r="BD75" s="12"/>
      <c r="BE75" s="12"/>
      <c r="BF75" s="12"/>
      <c r="BG75" s="12"/>
      <c r="BH75" s="12"/>
      <c r="BI75" s="12"/>
      <c r="BJ75" s="12"/>
      <c r="BK75" s="12"/>
      <c r="BL75" s="12"/>
      <c r="BM75" s="12"/>
      <c r="BN75" s="12"/>
      <c r="BO75" s="12"/>
      <c r="BP75" s="12"/>
      <c r="BQ75" s="12"/>
      <c r="BR75" s="12"/>
      <c r="BS75" s="12"/>
      <c r="BT75" s="12"/>
      <c r="BU75" s="12"/>
      <c r="BV75" s="12"/>
      <c r="BW75" s="12"/>
      <c r="BX75" s="12"/>
      <c r="BY75" s="12"/>
      <c r="BZ75" s="12"/>
      <c r="CA75" s="12"/>
      <c r="CB75" s="12"/>
      <c r="CC75" s="12"/>
    </row>
    <row r="76" spans="1:81" ht="18.75" x14ac:dyDescent="0.25">
      <c r="A76" s="20"/>
      <c r="B76" s="341" t="s">
        <v>71</v>
      </c>
      <c r="C76" s="341"/>
      <c r="D76" s="341"/>
      <c r="E76" s="341"/>
      <c r="F76" s="341"/>
      <c r="G76" s="341"/>
      <c r="H76" s="341"/>
      <c r="I76" s="341"/>
      <c r="J76" s="341"/>
      <c r="K76" s="341"/>
      <c r="L76" s="341"/>
      <c r="M76" s="341"/>
      <c r="N76" s="341"/>
      <c r="O76" s="341"/>
      <c r="P76" s="342"/>
      <c r="Q76" s="12"/>
      <c r="R76" s="12"/>
      <c r="S76" s="12"/>
      <c r="T76" s="12"/>
      <c r="U76" s="12"/>
      <c r="V76" s="12"/>
      <c r="W76" s="12"/>
      <c r="X76" s="12"/>
      <c r="Y76" s="12"/>
      <c r="Z76" s="12"/>
      <c r="AA76" s="12"/>
      <c r="AB76" s="12"/>
      <c r="AC76" s="12"/>
      <c r="AD76" s="12"/>
      <c r="AE76" s="12"/>
      <c r="AF76" s="12"/>
      <c r="AG76" s="12"/>
      <c r="AH76" s="12"/>
      <c r="AI76" s="12"/>
      <c r="AJ76" s="12"/>
      <c r="AK76" s="12"/>
      <c r="AL76" s="12"/>
      <c r="AM76" s="12"/>
      <c r="AN76" s="12"/>
      <c r="AO76" s="12"/>
      <c r="AP76" s="12"/>
      <c r="AQ76" s="12"/>
      <c r="AR76" s="12"/>
      <c r="AS76" s="12"/>
      <c r="AT76" s="12"/>
      <c r="AU76" s="12"/>
      <c r="AV76" s="12"/>
      <c r="AW76" s="12"/>
      <c r="AX76" s="12"/>
      <c r="AY76" s="12"/>
      <c r="AZ76" s="12"/>
      <c r="BA76" s="12"/>
      <c r="BB76" s="12"/>
      <c r="BC76" s="12"/>
      <c r="BD76" s="12"/>
      <c r="BE76" s="12"/>
      <c r="BF76" s="12"/>
      <c r="BG76" s="12"/>
      <c r="BH76" s="12"/>
      <c r="BI76" s="12"/>
      <c r="BJ76" s="12"/>
      <c r="BK76" s="12"/>
      <c r="BL76" s="12"/>
      <c r="BM76" s="12"/>
      <c r="BN76" s="12"/>
      <c r="BO76" s="12"/>
      <c r="BP76" s="12"/>
      <c r="BQ76" s="12"/>
      <c r="BR76" s="12"/>
      <c r="BS76" s="12"/>
      <c r="BT76" s="12"/>
      <c r="BU76" s="12"/>
      <c r="BV76" s="12"/>
      <c r="BW76" s="12"/>
      <c r="BX76" s="12"/>
      <c r="BY76" s="12"/>
      <c r="BZ76" s="12"/>
      <c r="CA76" s="12"/>
      <c r="CB76" s="12"/>
      <c r="CC76" s="12"/>
    </row>
    <row r="77" spans="1:81" ht="15.75" x14ac:dyDescent="0.25">
      <c r="A77" s="20"/>
      <c r="B77" s="313">
        <f t="shared" ref="B77:D77" si="8">MIN(B5:B66)</f>
        <v>796000</v>
      </c>
      <c r="C77" s="315">
        <f t="shared" si="8"/>
        <v>0</v>
      </c>
      <c r="D77" s="315">
        <f t="shared" si="8"/>
        <v>0</v>
      </c>
      <c r="E77" s="313">
        <f>MIN(E5:E66)</f>
        <v>743900</v>
      </c>
      <c r="F77" s="345">
        <f>MIN(F5:F66)</f>
        <v>8.9000000000005457</v>
      </c>
      <c r="G77" s="347">
        <f>MIN(G5:G66)</f>
        <v>0</v>
      </c>
      <c r="H77" s="185" t="s">
        <v>16</v>
      </c>
      <c r="I77" s="199">
        <f>MIN(I65,I57,I55,I53,I51,I49,I47,I45,I43,I41,I39,I37,I63,I35,I61,I59,I33,I31,I29,I27,I25,I23,I21,I19,I17,I15,I13,I11,I9,I7,I5)</f>
        <v>13.198125000000001</v>
      </c>
      <c r="J77" s="199">
        <f t="shared" ref="J77:L77" si="9">MIN(J65,J57,J55,J53,J51,J49,J47,J45,J43,J41,J39,J37,J63,J35,J61,J59,J33,J31,J29,J27,J25,J23,J21,J19,J17,J15,J13,J11,J9,J7,J5)</f>
        <v>7.4250000000000007</v>
      </c>
      <c r="K77" s="199">
        <f t="shared" si="9"/>
        <v>0</v>
      </c>
      <c r="L77" s="186">
        <f t="shared" si="9"/>
        <v>7</v>
      </c>
      <c r="M77" s="321">
        <f t="shared" ref="M77:O77" si="10">MIN(M5:M66)</f>
        <v>2.8000000000000001E-2</v>
      </c>
      <c r="N77" s="319">
        <f t="shared" si="10"/>
        <v>7.55</v>
      </c>
      <c r="O77" s="339">
        <f t="shared" si="10"/>
        <v>7.1</v>
      </c>
      <c r="P77" s="340">
        <f>MIN(P5:P66)</f>
        <v>0.87</v>
      </c>
      <c r="Q77" s="12"/>
      <c r="R77" s="12"/>
      <c r="S77" s="12"/>
      <c r="T77" s="12"/>
      <c r="U77" s="12"/>
      <c r="V77" s="12"/>
      <c r="W77" s="12"/>
      <c r="X77" s="12"/>
      <c r="Y77" s="12"/>
      <c r="Z77" s="12"/>
      <c r="AA77" s="12"/>
      <c r="AB77" s="12"/>
      <c r="AC77" s="12"/>
      <c r="AD77" s="12"/>
      <c r="AE77" s="12"/>
      <c r="AF77" s="12"/>
      <c r="AG77" s="12"/>
      <c r="AH77" s="12"/>
      <c r="AI77" s="12"/>
      <c r="AJ77" s="12"/>
      <c r="AK77" s="12"/>
      <c r="AL77" s="12"/>
      <c r="AM77" s="12"/>
      <c r="AN77" s="12"/>
      <c r="AO77" s="12"/>
      <c r="AP77" s="12"/>
      <c r="AQ77" s="12"/>
      <c r="AR77" s="12"/>
      <c r="AS77" s="12"/>
      <c r="AT77" s="12"/>
      <c r="AU77" s="12"/>
      <c r="AV77" s="12"/>
      <c r="AW77" s="12"/>
      <c r="AX77" s="12"/>
      <c r="AY77" s="12"/>
      <c r="AZ77" s="12"/>
      <c r="BA77" s="12"/>
      <c r="BB77" s="12"/>
      <c r="BC77" s="12"/>
      <c r="BD77" s="12"/>
      <c r="BE77" s="12"/>
      <c r="BF77" s="12"/>
      <c r="BG77" s="12"/>
      <c r="BH77" s="12"/>
      <c r="BI77" s="12"/>
      <c r="BJ77" s="12"/>
      <c r="BK77" s="12"/>
      <c r="BL77" s="12"/>
      <c r="BM77" s="12"/>
      <c r="BN77" s="12"/>
      <c r="BO77" s="12"/>
      <c r="BP77" s="12"/>
      <c r="BQ77" s="12"/>
      <c r="BR77" s="12"/>
      <c r="BS77" s="12"/>
      <c r="BT77" s="12"/>
      <c r="BU77" s="12"/>
      <c r="BV77" s="12"/>
      <c r="BW77" s="12"/>
      <c r="BX77" s="12"/>
      <c r="BY77" s="12"/>
      <c r="BZ77" s="12"/>
      <c r="CA77" s="12"/>
      <c r="CB77" s="12"/>
      <c r="CC77" s="12"/>
    </row>
    <row r="78" spans="1:81" ht="15.75" x14ac:dyDescent="0.25">
      <c r="A78" s="20"/>
      <c r="B78" s="343"/>
      <c r="C78" s="344"/>
      <c r="D78" s="344"/>
      <c r="E78" s="343"/>
      <c r="F78" s="346"/>
      <c r="G78" s="348"/>
      <c r="H78" s="33" t="s">
        <v>15</v>
      </c>
      <c r="I78" s="197">
        <f>MIN(I66,I58,I56,I54,I52,I50,I48,I46,I44,I42,I40,I38,I36,I34,I64,I62,I60,I32,I30,I28,I26,I24,I22,I20,I18,I16,I14,I12,I10,I8,I6)</f>
        <v>1.4119402828852341</v>
      </c>
      <c r="J78" s="197">
        <f t="shared" ref="J78:L78" si="11">MIN(J66,J58,J56,J54,J52,J50,J48,J46,J44,J42,J40,J38,J36,J34,J64,J62,J60,J32,J30,J28,J26,J24,J22,J20,J18,J16,J14,J12,J10,J8,J6)</f>
        <v>0.51171477948581978</v>
      </c>
      <c r="K78" s="197">
        <f t="shared" si="11"/>
        <v>0</v>
      </c>
      <c r="L78" s="32">
        <f t="shared" si="11"/>
        <v>0.49701171705122948</v>
      </c>
      <c r="M78" s="338"/>
      <c r="N78" s="322"/>
      <c r="O78" s="340"/>
      <c r="P78" s="340"/>
      <c r="Q78" s="12"/>
      <c r="R78" s="12"/>
      <c r="S78" s="12"/>
      <c r="T78" s="12"/>
      <c r="U78" s="12"/>
      <c r="V78" s="12"/>
      <c r="W78" s="12"/>
      <c r="X78" s="12"/>
      <c r="Y78" s="12"/>
      <c r="Z78" s="12"/>
      <c r="AA78" s="12"/>
      <c r="AB78" s="12"/>
      <c r="AC78" s="12"/>
      <c r="AD78" s="12"/>
      <c r="AE78" s="12"/>
      <c r="AF78" s="12"/>
      <c r="AG78" s="12"/>
      <c r="AH78" s="12"/>
      <c r="AI78" s="12"/>
      <c r="AJ78" s="12"/>
      <c r="AK78" s="12"/>
      <c r="AL78" s="12"/>
      <c r="AM78" s="12"/>
      <c r="AN78" s="12"/>
      <c r="AO78" s="12"/>
      <c r="AP78" s="12"/>
      <c r="AQ78" s="12"/>
      <c r="AR78" s="12"/>
      <c r="AS78" s="12"/>
      <c r="AT78" s="12"/>
      <c r="AU78" s="12"/>
      <c r="AV78" s="12"/>
      <c r="AW78" s="12"/>
      <c r="AX78" s="12"/>
      <c r="AY78" s="12"/>
      <c r="AZ78" s="12"/>
      <c r="BA78" s="12"/>
      <c r="BB78" s="12"/>
      <c r="BC78" s="12"/>
      <c r="BD78" s="12"/>
      <c r="BE78" s="12"/>
      <c r="BF78" s="12"/>
      <c r="BG78" s="12"/>
      <c r="BH78" s="12"/>
      <c r="BI78" s="12"/>
      <c r="BJ78" s="12"/>
      <c r="BK78" s="12"/>
      <c r="BL78" s="12"/>
      <c r="BM78" s="12"/>
      <c r="BN78" s="12"/>
      <c r="BO78" s="12"/>
      <c r="BP78" s="12"/>
      <c r="BQ78" s="12"/>
      <c r="BR78" s="12"/>
      <c r="BS78" s="12"/>
      <c r="BT78" s="12"/>
      <c r="BU78" s="12"/>
      <c r="BV78" s="12"/>
      <c r="BW78" s="12"/>
      <c r="BX78" s="12"/>
      <c r="BY78" s="12"/>
      <c r="BZ78" s="12"/>
      <c r="CA78" s="12"/>
      <c r="CB78" s="12"/>
      <c r="CC78" s="12"/>
    </row>
    <row r="79" spans="1:81" ht="15.75" x14ac:dyDescent="0.25">
      <c r="A79" s="20"/>
      <c r="B79" s="29"/>
      <c r="C79" s="29"/>
      <c r="D79" s="29"/>
      <c r="E79" s="29"/>
      <c r="F79" s="26"/>
      <c r="G79" s="13"/>
      <c r="H79" s="20"/>
      <c r="I79" s="22"/>
      <c r="J79" s="22"/>
      <c r="K79" s="22"/>
      <c r="L79" s="22"/>
      <c r="M79" s="24"/>
      <c r="N79" s="22"/>
      <c r="O79" s="20"/>
      <c r="P79" s="12"/>
      <c r="Q79" s="12"/>
      <c r="R79" s="12"/>
      <c r="S79" s="12"/>
      <c r="T79" s="12"/>
      <c r="U79" s="12"/>
      <c r="V79" s="12"/>
      <c r="W79" s="12"/>
      <c r="X79" s="12"/>
      <c r="Y79" s="12"/>
      <c r="Z79" s="12"/>
      <c r="AA79" s="12"/>
      <c r="AB79" s="12"/>
      <c r="AC79" s="12"/>
      <c r="AD79" s="12"/>
      <c r="AE79" s="12"/>
      <c r="AF79" s="12"/>
      <c r="AG79" s="12"/>
      <c r="AH79" s="12"/>
      <c r="AI79" s="12"/>
      <c r="AJ79" s="12"/>
      <c r="AK79" s="12"/>
      <c r="AL79" s="12"/>
      <c r="AM79" s="12"/>
      <c r="AN79" s="12"/>
      <c r="AO79" s="12"/>
      <c r="AP79" s="12"/>
      <c r="AQ79" s="12"/>
      <c r="AR79" s="12"/>
      <c r="AS79" s="12"/>
      <c r="AT79" s="12"/>
      <c r="AU79" s="12"/>
      <c r="AV79" s="12"/>
      <c r="AW79" s="12"/>
      <c r="AX79" s="12"/>
      <c r="AY79" s="12"/>
      <c r="AZ79" s="12"/>
      <c r="BA79" s="12"/>
      <c r="BB79" s="12"/>
      <c r="BC79" s="12"/>
      <c r="BD79" s="12"/>
      <c r="BE79" s="12"/>
      <c r="BF79" s="12"/>
      <c r="BG79" s="12"/>
      <c r="BH79" s="12"/>
      <c r="BI79" s="12"/>
      <c r="BJ79" s="12"/>
      <c r="BK79" s="12"/>
      <c r="BL79" s="12"/>
      <c r="BM79" s="12"/>
      <c r="BN79" s="12"/>
      <c r="BO79" s="12"/>
      <c r="BP79" s="12"/>
      <c r="BQ79" s="12"/>
      <c r="BR79" s="12"/>
      <c r="BS79" s="12"/>
      <c r="BT79" s="12"/>
      <c r="BU79" s="12"/>
      <c r="BV79" s="12"/>
      <c r="BW79" s="12"/>
      <c r="BX79" s="12"/>
      <c r="BY79" s="12"/>
      <c r="BZ79" s="12"/>
      <c r="CA79" s="12"/>
      <c r="CB79" s="12"/>
      <c r="CC79" s="12"/>
    </row>
    <row r="80" spans="1:81" ht="15.75" x14ac:dyDescent="0.25">
      <c r="A80" s="20"/>
      <c r="B80" s="29"/>
      <c r="C80" s="29"/>
      <c r="D80" s="29"/>
      <c r="E80" s="29"/>
      <c r="F80" s="26"/>
      <c r="G80" s="13"/>
      <c r="H80" s="20"/>
      <c r="I80" s="22"/>
      <c r="J80" s="22"/>
      <c r="K80" s="22"/>
      <c r="L80" s="22"/>
      <c r="M80" s="24"/>
      <c r="N80" s="22"/>
      <c r="O80" s="20"/>
      <c r="P80" s="12"/>
      <c r="Q80" s="12"/>
      <c r="R80" s="12"/>
      <c r="S80" s="12"/>
      <c r="T80" s="12"/>
      <c r="U80" s="12"/>
      <c r="V80" s="12"/>
      <c r="W80" s="12"/>
      <c r="X80" s="12"/>
      <c r="Y80" s="12"/>
      <c r="Z80" s="12"/>
      <c r="AA80" s="12"/>
      <c r="AB80" s="12"/>
      <c r="AC80" s="12"/>
      <c r="AD80" s="12"/>
      <c r="AE80" s="12"/>
      <c r="AF80" s="12"/>
      <c r="AG80" s="12"/>
      <c r="AH80" s="12"/>
      <c r="AI80" s="12"/>
      <c r="AJ80" s="12"/>
      <c r="AK80" s="12"/>
      <c r="AL80" s="12"/>
      <c r="AM80" s="12"/>
      <c r="AN80" s="12"/>
      <c r="AO80" s="12"/>
      <c r="AP80" s="12"/>
      <c r="AQ80" s="12"/>
      <c r="AR80" s="12"/>
      <c r="AS80" s="12"/>
      <c r="AT80" s="12"/>
      <c r="AU80" s="12"/>
      <c r="AV80" s="12"/>
      <c r="AW80" s="12"/>
      <c r="AX80" s="12"/>
      <c r="AY80" s="12"/>
      <c r="AZ80" s="12"/>
      <c r="BA80" s="12"/>
      <c r="BB80" s="12"/>
      <c r="BC80" s="12"/>
      <c r="BD80" s="12"/>
      <c r="BE80" s="12"/>
      <c r="BF80" s="12"/>
      <c r="BG80" s="12"/>
      <c r="BH80" s="12"/>
      <c r="BI80" s="12"/>
      <c r="BJ80" s="12"/>
      <c r="BK80" s="12"/>
      <c r="BL80" s="12"/>
      <c r="BM80" s="12"/>
      <c r="BN80" s="12"/>
      <c r="BO80" s="12"/>
      <c r="BP80" s="12"/>
      <c r="BQ80" s="12"/>
      <c r="BR80" s="12"/>
      <c r="BS80" s="12"/>
      <c r="BT80" s="12"/>
      <c r="BU80" s="12"/>
      <c r="BV80" s="12"/>
      <c r="BW80" s="12"/>
      <c r="BX80" s="12"/>
      <c r="BY80" s="12"/>
      <c r="BZ80" s="12"/>
      <c r="CA80" s="12"/>
      <c r="CB80" s="12"/>
      <c r="CC80" s="12"/>
    </row>
    <row r="81" spans="1:81" ht="15.75" x14ac:dyDescent="0.25">
      <c r="A81" s="20"/>
      <c r="B81" s="29"/>
      <c r="C81" s="29"/>
      <c r="D81" s="29"/>
      <c r="E81" s="29"/>
      <c r="F81" s="26"/>
      <c r="G81" s="13"/>
      <c r="H81" s="20"/>
      <c r="I81" s="22"/>
      <c r="J81" s="22"/>
      <c r="K81" s="22"/>
      <c r="L81" s="22"/>
      <c r="M81" s="24"/>
      <c r="N81" s="22"/>
      <c r="O81" s="20"/>
      <c r="P81" s="12"/>
      <c r="Q81" s="12"/>
      <c r="R81" s="12"/>
      <c r="S81" s="12"/>
      <c r="T81" s="12"/>
      <c r="U81" s="12"/>
      <c r="V81" s="12"/>
      <c r="W81" s="12"/>
      <c r="X81" s="12"/>
      <c r="Y81" s="12"/>
      <c r="Z81" s="12"/>
      <c r="AA81" s="12"/>
      <c r="AB81" s="12"/>
      <c r="AC81" s="12"/>
      <c r="AD81" s="12"/>
      <c r="AE81" s="12"/>
      <c r="AF81" s="12"/>
      <c r="AG81" s="12"/>
      <c r="AH81" s="12"/>
      <c r="AI81" s="12"/>
      <c r="AJ81" s="12"/>
      <c r="AK81" s="12"/>
      <c r="AL81" s="12"/>
      <c r="AM81" s="12"/>
      <c r="AN81" s="12"/>
      <c r="AO81" s="12"/>
      <c r="AP81" s="12"/>
      <c r="AQ81" s="12"/>
      <c r="AR81" s="12"/>
      <c r="AS81" s="12"/>
      <c r="AT81" s="12"/>
      <c r="AU81" s="12"/>
      <c r="AV81" s="12"/>
      <c r="AW81" s="12"/>
      <c r="AX81" s="12"/>
      <c r="AY81" s="12"/>
      <c r="AZ81" s="12"/>
      <c r="BA81" s="12"/>
      <c r="BB81" s="12"/>
      <c r="BC81" s="12"/>
      <c r="BD81" s="12"/>
      <c r="BE81" s="12"/>
      <c r="BF81" s="12"/>
      <c r="BG81" s="12"/>
      <c r="BH81" s="12"/>
      <c r="BI81" s="12"/>
      <c r="BJ81" s="12"/>
      <c r="BK81" s="12"/>
      <c r="BL81" s="12"/>
      <c r="BM81" s="12"/>
      <c r="BN81" s="12"/>
      <c r="BO81" s="12"/>
      <c r="BP81" s="12"/>
      <c r="BQ81" s="12"/>
      <c r="BR81" s="12"/>
      <c r="BS81" s="12"/>
      <c r="BT81" s="12"/>
      <c r="BU81" s="12"/>
      <c r="BV81" s="12"/>
      <c r="BW81" s="12"/>
      <c r="BX81" s="12"/>
      <c r="BY81" s="12"/>
      <c r="BZ81" s="12"/>
      <c r="CA81" s="12"/>
      <c r="CB81" s="12"/>
      <c r="CC81" s="12"/>
    </row>
    <row r="82" spans="1:81" ht="15.75" x14ac:dyDescent="0.25">
      <c r="A82" s="20"/>
      <c r="B82" s="29"/>
      <c r="C82" s="29"/>
      <c r="D82" s="29"/>
      <c r="E82" s="29"/>
      <c r="F82" s="26"/>
      <c r="G82" s="13"/>
      <c r="H82" s="20"/>
      <c r="I82" s="22"/>
      <c r="J82" s="22"/>
      <c r="K82" s="22"/>
      <c r="L82" s="22"/>
      <c r="M82" s="24"/>
      <c r="N82" s="22"/>
      <c r="O82" s="20"/>
      <c r="P82" s="12"/>
      <c r="Q82" s="12"/>
      <c r="R82" s="12"/>
      <c r="S82" s="12"/>
      <c r="T82" s="12"/>
      <c r="U82" s="12"/>
      <c r="V82" s="12"/>
      <c r="W82" s="12"/>
      <c r="X82" s="12"/>
      <c r="Y82" s="12"/>
      <c r="Z82" s="12"/>
      <c r="AA82" s="12"/>
      <c r="AB82" s="12"/>
      <c r="AC82" s="12"/>
      <c r="AD82" s="12"/>
      <c r="AE82" s="12"/>
      <c r="AF82" s="12"/>
      <c r="AG82" s="12"/>
      <c r="AH82" s="12"/>
      <c r="AI82" s="12"/>
      <c r="AJ82" s="12"/>
      <c r="AK82" s="12"/>
      <c r="AL82" s="12"/>
      <c r="AM82" s="12"/>
      <c r="AN82" s="12"/>
      <c r="AO82" s="12"/>
      <c r="AP82" s="12"/>
      <c r="AQ82" s="12"/>
      <c r="AR82" s="12"/>
      <c r="AS82" s="12"/>
      <c r="AT82" s="12"/>
      <c r="AU82" s="12"/>
      <c r="AV82" s="12"/>
      <c r="AW82" s="12"/>
      <c r="AX82" s="12"/>
      <c r="AY82" s="12"/>
      <c r="AZ82" s="12"/>
      <c r="BA82" s="12"/>
      <c r="BB82" s="12"/>
      <c r="BC82" s="12"/>
      <c r="BD82" s="12"/>
      <c r="BE82" s="12"/>
      <c r="BF82" s="12"/>
      <c r="BG82" s="12"/>
      <c r="BH82" s="12"/>
      <c r="BI82" s="12"/>
      <c r="BJ82" s="12"/>
      <c r="BK82" s="12"/>
      <c r="BL82" s="12"/>
      <c r="BM82" s="12"/>
      <c r="BN82" s="12"/>
      <c r="BO82" s="12"/>
      <c r="BP82" s="12"/>
      <c r="BQ82" s="12"/>
      <c r="BR82" s="12"/>
      <c r="BS82" s="12"/>
      <c r="BT82" s="12"/>
      <c r="BU82" s="12"/>
      <c r="BV82" s="12"/>
      <c r="BW82" s="12"/>
      <c r="BX82" s="12"/>
      <c r="BY82" s="12"/>
      <c r="BZ82" s="12"/>
      <c r="CA82" s="12"/>
      <c r="CB82" s="12"/>
      <c r="CC82" s="12"/>
    </row>
    <row r="83" spans="1:81" ht="15.75" x14ac:dyDescent="0.25">
      <c r="A83" s="20"/>
      <c r="B83" s="29"/>
      <c r="C83" s="29"/>
      <c r="D83" s="29"/>
      <c r="E83" s="29"/>
      <c r="F83" s="26"/>
      <c r="G83" s="13"/>
      <c r="H83" s="20"/>
      <c r="I83" s="22"/>
      <c r="J83" s="22"/>
      <c r="K83" s="22"/>
      <c r="L83" s="22"/>
      <c r="M83" s="24"/>
      <c r="N83" s="22"/>
      <c r="O83" s="20"/>
      <c r="P83" s="12"/>
      <c r="Q83" s="12"/>
      <c r="R83" s="12"/>
      <c r="S83" s="12"/>
      <c r="T83" s="12"/>
      <c r="U83" s="12"/>
      <c r="V83" s="12"/>
      <c r="W83" s="12"/>
      <c r="X83" s="12"/>
      <c r="Y83" s="12"/>
      <c r="Z83" s="12"/>
      <c r="AA83" s="12"/>
      <c r="AB83" s="12"/>
      <c r="AC83" s="12"/>
      <c r="AD83" s="12"/>
      <c r="AE83" s="12"/>
      <c r="AF83" s="12"/>
      <c r="AG83" s="12"/>
      <c r="AH83" s="12"/>
      <c r="AI83" s="12"/>
      <c r="AJ83" s="12"/>
      <c r="AK83" s="12"/>
      <c r="AL83" s="12"/>
      <c r="AM83" s="12"/>
      <c r="AN83" s="12"/>
      <c r="AO83" s="12"/>
      <c r="AP83" s="12"/>
      <c r="AQ83" s="12"/>
      <c r="AR83" s="12"/>
      <c r="AS83" s="12"/>
      <c r="AT83" s="12"/>
      <c r="AU83" s="12"/>
      <c r="AV83" s="12"/>
      <c r="AW83" s="12"/>
      <c r="AX83" s="12"/>
      <c r="AY83" s="12"/>
      <c r="AZ83" s="12"/>
      <c r="BA83" s="12"/>
      <c r="BB83" s="12"/>
      <c r="BC83" s="12"/>
      <c r="BD83" s="12"/>
      <c r="BE83" s="12"/>
      <c r="BF83" s="12"/>
      <c r="BG83" s="12"/>
      <c r="BH83" s="12"/>
      <c r="BI83" s="12"/>
      <c r="BJ83" s="12"/>
      <c r="BK83" s="12"/>
      <c r="BL83" s="12"/>
      <c r="BM83" s="12"/>
      <c r="BN83" s="12"/>
      <c r="BO83" s="12"/>
      <c r="BP83" s="12"/>
      <c r="BQ83" s="12"/>
      <c r="BR83" s="12"/>
      <c r="BS83" s="12"/>
      <c r="BT83" s="12"/>
      <c r="BU83" s="12"/>
      <c r="BV83" s="12"/>
      <c r="BW83" s="12"/>
      <c r="BX83" s="12"/>
      <c r="BY83" s="12"/>
      <c r="BZ83" s="12"/>
      <c r="CA83" s="12"/>
      <c r="CB83" s="12"/>
      <c r="CC83" s="12"/>
    </row>
    <row r="84" spans="1:81" ht="15.75" x14ac:dyDescent="0.25">
      <c r="A84" s="20"/>
      <c r="B84" s="29"/>
      <c r="C84" s="29"/>
      <c r="D84" s="29"/>
      <c r="E84" s="29"/>
      <c r="F84" s="26"/>
      <c r="G84" s="13"/>
      <c r="H84" s="20"/>
      <c r="I84" s="22"/>
      <c r="J84" s="22"/>
      <c r="K84" s="22"/>
      <c r="L84" s="22"/>
      <c r="M84" s="24"/>
      <c r="N84" s="22"/>
      <c r="O84" s="20"/>
      <c r="P84" s="12"/>
      <c r="Q84" s="12"/>
      <c r="R84" s="12"/>
      <c r="S84" s="12"/>
      <c r="T84" s="12"/>
      <c r="U84" s="12"/>
      <c r="V84" s="12"/>
      <c r="W84" s="12"/>
      <c r="X84" s="12"/>
      <c r="Y84" s="12"/>
      <c r="Z84" s="12"/>
      <c r="AA84" s="12"/>
      <c r="AB84" s="12"/>
      <c r="AC84" s="12"/>
      <c r="AD84" s="12"/>
      <c r="AE84" s="12"/>
      <c r="AF84" s="12"/>
      <c r="AG84" s="12"/>
      <c r="AH84" s="12"/>
      <c r="AI84" s="12"/>
      <c r="AJ84" s="12"/>
      <c r="AK84" s="12"/>
      <c r="AL84" s="12"/>
      <c r="AM84" s="12"/>
      <c r="AN84" s="12"/>
      <c r="AO84" s="12"/>
      <c r="AP84" s="12"/>
      <c r="AQ84" s="12"/>
      <c r="AR84" s="12"/>
      <c r="AS84" s="12"/>
      <c r="AT84" s="12"/>
      <c r="AU84" s="12"/>
      <c r="AV84" s="12"/>
      <c r="AW84" s="12"/>
      <c r="AX84" s="12"/>
      <c r="AY84" s="12"/>
      <c r="AZ84" s="12"/>
      <c r="BA84" s="12"/>
      <c r="BB84" s="12"/>
      <c r="BC84" s="12"/>
      <c r="BD84" s="12"/>
      <c r="BE84" s="12"/>
      <c r="BF84" s="12"/>
      <c r="BG84" s="12"/>
      <c r="BH84" s="12"/>
      <c r="BI84" s="12"/>
      <c r="BJ84" s="12"/>
      <c r="BK84" s="12"/>
      <c r="BL84" s="12"/>
      <c r="BM84" s="12"/>
      <c r="BN84" s="12"/>
      <c r="BO84" s="12"/>
      <c r="BP84" s="12"/>
      <c r="BQ84" s="12"/>
      <c r="BR84" s="12"/>
      <c r="BS84" s="12"/>
      <c r="BT84" s="12"/>
      <c r="BU84" s="12"/>
      <c r="BV84" s="12"/>
      <c r="BW84" s="12"/>
      <c r="BX84" s="12"/>
      <c r="BY84" s="12"/>
      <c r="BZ84" s="12"/>
      <c r="CA84" s="12"/>
      <c r="CB84" s="12"/>
      <c r="CC84" s="12"/>
    </row>
    <row r="85" spans="1:81" ht="15.75" x14ac:dyDescent="0.25">
      <c r="A85" s="20"/>
      <c r="B85" s="29"/>
      <c r="C85" s="29"/>
      <c r="D85" s="29"/>
      <c r="E85" s="29"/>
      <c r="F85" s="26"/>
      <c r="G85" s="13"/>
      <c r="H85" s="20"/>
      <c r="I85" s="22"/>
      <c r="J85" s="22"/>
      <c r="K85" s="22"/>
      <c r="L85" s="22"/>
      <c r="M85" s="24"/>
      <c r="N85" s="22"/>
      <c r="O85" s="20"/>
      <c r="P85" s="12"/>
      <c r="Q85" s="12"/>
      <c r="R85" s="12"/>
      <c r="S85" s="12"/>
      <c r="T85" s="12"/>
      <c r="U85" s="12"/>
      <c r="V85" s="12"/>
      <c r="W85" s="12"/>
      <c r="X85" s="12"/>
      <c r="Y85" s="12"/>
      <c r="Z85" s="12"/>
      <c r="AA85" s="12"/>
      <c r="AB85" s="12"/>
      <c r="AC85" s="12"/>
      <c r="AD85" s="12"/>
      <c r="AE85" s="12"/>
      <c r="AF85" s="12"/>
      <c r="AG85" s="12"/>
      <c r="AH85" s="12"/>
      <c r="AI85" s="12"/>
      <c r="AJ85" s="12"/>
      <c r="AK85" s="12"/>
      <c r="AL85" s="12"/>
      <c r="AM85" s="12"/>
      <c r="AN85" s="12"/>
      <c r="AO85" s="12"/>
      <c r="AP85" s="12"/>
      <c r="AQ85" s="12"/>
      <c r="AR85" s="12"/>
      <c r="AS85" s="12"/>
      <c r="AT85" s="12"/>
      <c r="AU85" s="12"/>
      <c r="AV85" s="12"/>
      <c r="AW85" s="12"/>
      <c r="AX85" s="12"/>
      <c r="AY85" s="12"/>
      <c r="AZ85" s="12"/>
      <c r="BA85" s="12"/>
      <c r="BB85" s="12"/>
      <c r="BC85" s="12"/>
      <c r="BD85" s="12"/>
      <c r="BE85" s="12"/>
      <c r="BF85" s="12"/>
      <c r="BG85" s="12"/>
      <c r="BH85" s="12"/>
      <c r="BI85" s="12"/>
      <c r="BJ85" s="12"/>
      <c r="BK85" s="12"/>
      <c r="BL85" s="12"/>
      <c r="BM85" s="12"/>
      <c r="BN85" s="12"/>
      <c r="BO85" s="12"/>
      <c r="BP85" s="12"/>
      <c r="BQ85" s="12"/>
      <c r="BR85" s="12"/>
      <c r="BS85" s="12"/>
      <c r="BT85" s="12"/>
      <c r="BU85" s="12"/>
      <c r="BV85" s="12"/>
      <c r="BW85" s="12"/>
      <c r="BX85" s="12"/>
      <c r="BY85" s="12"/>
      <c r="BZ85" s="12"/>
      <c r="CA85" s="12"/>
      <c r="CB85" s="12"/>
      <c r="CC85" s="12"/>
    </row>
    <row r="86" spans="1:81" ht="15.75" x14ac:dyDescent="0.25">
      <c r="A86" s="20"/>
      <c r="B86" s="29"/>
      <c r="C86" s="29"/>
      <c r="D86" s="29"/>
      <c r="E86" s="29"/>
      <c r="F86" s="26"/>
      <c r="G86" s="13"/>
      <c r="H86" s="20"/>
      <c r="I86" s="22"/>
      <c r="J86" s="22"/>
      <c r="K86" s="22"/>
      <c r="L86" s="22"/>
      <c r="M86" s="24"/>
      <c r="N86" s="22"/>
      <c r="O86" s="20"/>
      <c r="P86" s="12"/>
      <c r="Q86" s="12"/>
      <c r="R86" s="12"/>
      <c r="S86" s="12"/>
      <c r="T86" s="12"/>
      <c r="U86" s="12"/>
      <c r="V86" s="12"/>
      <c r="W86" s="12"/>
      <c r="X86" s="12"/>
      <c r="Y86" s="12"/>
      <c r="Z86" s="12"/>
      <c r="AA86" s="12"/>
      <c r="AB86" s="12"/>
      <c r="AC86" s="12"/>
      <c r="AD86" s="12"/>
      <c r="AE86" s="12"/>
      <c r="AF86" s="12"/>
      <c r="AG86" s="12"/>
      <c r="AH86" s="12"/>
      <c r="AI86" s="12"/>
      <c r="AJ86" s="12"/>
      <c r="AK86" s="12"/>
      <c r="AL86" s="12"/>
      <c r="AM86" s="12"/>
      <c r="AN86" s="12"/>
      <c r="AO86" s="12"/>
      <c r="AP86" s="12"/>
      <c r="AQ86" s="12"/>
      <c r="AR86" s="12"/>
      <c r="AS86" s="12"/>
      <c r="AT86" s="12"/>
      <c r="AU86" s="12"/>
      <c r="AV86" s="12"/>
      <c r="AW86" s="12"/>
      <c r="AX86" s="12"/>
      <c r="AY86" s="12"/>
      <c r="AZ86" s="12"/>
      <c r="BA86" s="12"/>
      <c r="BB86" s="12"/>
      <c r="BC86" s="12"/>
      <c r="BD86" s="12"/>
      <c r="BE86" s="12"/>
      <c r="BF86" s="12"/>
      <c r="BG86" s="12"/>
      <c r="BH86" s="12"/>
      <c r="BI86" s="12"/>
      <c r="BJ86" s="12"/>
      <c r="BK86" s="12"/>
      <c r="BL86" s="12"/>
      <c r="BM86" s="12"/>
      <c r="BN86" s="12"/>
      <c r="BO86" s="12"/>
      <c r="BP86" s="12"/>
      <c r="BQ86" s="12"/>
      <c r="BR86" s="12"/>
      <c r="BS86" s="12"/>
      <c r="BT86" s="12"/>
      <c r="BU86" s="12"/>
      <c r="BV86" s="12"/>
      <c r="BW86" s="12"/>
      <c r="BX86" s="12"/>
      <c r="BY86" s="12"/>
      <c r="BZ86" s="12"/>
      <c r="CA86" s="12"/>
      <c r="CB86" s="12"/>
      <c r="CC86" s="12"/>
    </row>
    <row r="87" spans="1:81" ht="15.75" x14ac:dyDescent="0.25">
      <c r="A87" s="20"/>
      <c r="B87" s="29"/>
      <c r="C87" s="29"/>
      <c r="D87" s="29"/>
      <c r="E87" s="29"/>
      <c r="F87" s="26"/>
      <c r="G87" s="13"/>
      <c r="H87" s="20"/>
      <c r="I87" s="22"/>
      <c r="J87" s="22"/>
      <c r="K87" s="22"/>
      <c r="L87" s="22"/>
      <c r="M87" s="24"/>
      <c r="N87" s="22"/>
      <c r="O87" s="20"/>
      <c r="P87" s="12"/>
      <c r="Q87" s="12"/>
      <c r="R87" s="12"/>
      <c r="S87" s="12"/>
      <c r="T87" s="12"/>
      <c r="U87" s="12"/>
      <c r="V87" s="12"/>
      <c r="W87" s="12"/>
      <c r="X87" s="12"/>
      <c r="Y87" s="12"/>
      <c r="Z87" s="12"/>
      <c r="AA87" s="12"/>
      <c r="AB87" s="12"/>
      <c r="AC87" s="12"/>
      <c r="AD87" s="12"/>
      <c r="AE87" s="12"/>
      <c r="AF87" s="12"/>
      <c r="AG87" s="12"/>
      <c r="AH87" s="12"/>
      <c r="AI87" s="12"/>
      <c r="AJ87" s="12"/>
      <c r="AK87" s="12"/>
      <c r="AL87" s="12"/>
      <c r="AM87" s="12"/>
      <c r="AN87" s="12"/>
      <c r="AO87" s="12"/>
      <c r="AP87" s="12"/>
      <c r="AQ87" s="12"/>
      <c r="AR87" s="12"/>
      <c r="AS87" s="12"/>
      <c r="AT87" s="12"/>
      <c r="AU87" s="12"/>
      <c r="AV87" s="12"/>
      <c r="AW87" s="12"/>
      <c r="AX87" s="12"/>
      <c r="AY87" s="12"/>
      <c r="AZ87" s="12"/>
      <c r="BA87" s="12"/>
      <c r="BB87" s="12"/>
      <c r="BC87" s="12"/>
      <c r="BD87" s="12"/>
      <c r="BE87" s="12"/>
      <c r="BF87" s="12"/>
      <c r="BG87" s="12"/>
      <c r="BH87" s="12"/>
      <c r="BI87" s="12"/>
      <c r="BJ87" s="12"/>
      <c r="BK87" s="12"/>
      <c r="BL87" s="12"/>
      <c r="BM87" s="12"/>
      <c r="BN87" s="12"/>
      <c r="BO87" s="12"/>
      <c r="BP87" s="12"/>
      <c r="BQ87" s="12"/>
      <c r="BR87" s="12"/>
      <c r="BS87" s="12"/>
      <c r="BT87" s="12"/>
      <c r="BU87" s="12"/>
      <c r="BV87" s="12"/>
      <c r="BW87" s="12"/>
      <c r="BX87" s="12"/>
      <c r="BY87" s="12"/>
      <c r="BZ87" s="12"/>
      <c r="CA87" s="12"/>
      <c r="CB87" s="12"/>
      <c r="CC87" s="12"/>
    </row>
    <row r="88" spans="1:81" ht="15.75" x14ac:dyDescent="0.25">
      <c r="A88" s="20"/>
      <c r="B88" s="29"/>
      <c r="C88" s="29"/>
      <c r="D88" s="29"/>
      <c r="E88" s="29"/>
      <c r="F88" s="26"/>
      <c r="G88" s="13"/>
      <c r="H88" s="20"/>
      <c r="I88" s="22"/>
      <c r="J88" s="22"/>
      <c r="K88" s="22"/>
      <c r="L88" s="22"/>
      <c r="M88" s="24"/>
      <c r="N88" s="22"/>
      <c r="O88" s="20"/>
      <c r="P88" s="12"/>
      <c r="Q88" s="12"/>
      <c r="R88" s="12"/>
      <c r="S88" s="12"/>
      <c r="T88" s="12"/>
      <c r="U88" s="12"/>
      <c r="V88" s="12"/>
      <c r="W88" s="12"/>
      <c r="X88" s="12"/>
      <c r="Y88" s="12"/>
      <c r="Z88" s="12"/>
      <c r="AA88" s="12"/>
      <c r="AB88" s="12"/>
      <c r="AC88" s="12"/>
      <c r="AD88" s="12"/>
      <c r="AE88" s="12"/>
      <c r="AF88" s="12"/>
      <c r="AG88" s="12"/>
      <c r="AH88" s="12"/>
      <c r="AI88" s="12"/>
      <c r="AJ88" s="12"/>
      <c r="AK88" s="12"/>
      <c r="AL88" s="12"/>
      <c r="AM88" s="12"/>
      <c r="AN88" s="12"/>
      <c r="AO88" s="12"/>
      <c r="AP88" s="12"/>
      <c r="AQ88" s="12"/>
      <c r="AR88" s="12"/>
      <c r="AS88" s="12"/>
      <c r="AT88" s="12"/>
      <c r="AU88" s="12"/>
      <c r="AV88" s="12"/>
      <c r="AW88" s="12"/>
      <c r="AX88" s="12"/>
      <c r="AY88" s="12"/>
      <c r="AZ88" s="12"/>
      <c r="BA88" s="12"/>
      <c r="BB88" s="12"/>
      <c r="BC88" s="12"/>
      <c r="BD88" s="12"/>
      <c r="BE88" s="12"/>
      <c r="BF88" s="12"/>
      <c r="BG88" s="12"/>
      <c r="BH88" s="12"/>
      <c r="BI88" s="12"/>
      <c r="BJ88" s="12"/>
      <c r="BK88" s="12"/>
      <c r="BL88" s="12"/>
      <c r="BM88" s="12"/>
      <c r="BN88" s="12"/>
      <c r="BO88" s="12"/>
      <c r="BP88" s="12"/>
      <c r="BQ88" s="12"/>
      <c r="BR88" s="12"/>
      <c r="BS88" s="12"/>
      <c r="BT88" s="12"/>
      <c r="BU88" s="12"/>
      <c r="BV88" s="12"/>
      <c r="BW88" s="12"/>
      <c r="BX88" s="12"/>
      <c r="BY88" s="12"/>
      <c r="BZ88" s="12"/>
      <c r="CA88" s="12"/>
      <c r="CB88" s="12"/>
      <c r="CC88" s="12"/>
    </row>
    <row r="89" spans="1:81" ht="15.75" x14ac:dyDescent="0.25">
      <c r="A89" s="20"/>
      <c r="B89" s="29"/>
      <c r="C89" s="29"/>
      <c r="D89" s="29"/>
      <c r="E89" s="29"/>
      <c r="F89" s="26"/>
      <c r="G89" s="13"/>
      <c r="H89" s="20"/>
      <c r="I89" s="22"/>
      <c r="J89" s="22"/>
      <c r="K89" s="22"/>
      <c r="L89" s="22"/>
      <c r="M89" s="24"/>
      <c r="N89" s="22"/>
      <c r="O89" s="20"/>
      <c r="P89" s="12"/>
      <c r="Q89" s="12"/>
      <c r="R89" s="12"/>
      <c r="S89" s="12"/>
      <c r="T89" s="12"/>
      <c r="U89" s="12"/>
      <c r="V89" s="12"/>
      <c r="W89" s="12"/>
      <c r="X89" s="12"/>
      <c r="Y89" s="12"/>
      <c r="Z89" s="12"/>
      <c r="AA89" s="12"/>
      <c r="AB89" s="12"/>
      <c r="AC89" s="12"/>
      <c r="AD89" s="12"/>
      <c r="AE89" s="12"/>
      <c r="AF89" s="12"/>
      <c r="AG89" s="12"/>
      <c r="AH89" s="12"/>
      <c r="AI89" s="12"/>
      <c r="AJ89" s="12"/>
      <c r="AK89" s="12"/>
      <c r="AL89" s="12"/>
      <c r="AM89" s="12"/>
      <c r="AN89" s="12"/>
      <c r="AO89" s="12"/>
      <c r="AP89" s="12"/>
      <c r="AQ89" s="12"/>
      <c r="AR89" s="12"/>
      <c r="AS89" s="12"/>
      <c r="AT89" s="12"/>
      <c r="AU89" s="12"/>
      <c r="AV89" s="12"/>
      <c r="AW89" s="12"/>
      <c r="AX89" s="12"/>
      <c r="AY89" s="12"/>
      <c r="AZ89" s="12"/>
      <c r="BA89" s="12"/>
      <c r="BB89" s="12"/>
      <c r="BC89" s="12"/>
      <c r="BD89" s="12"/>
      <c r="BE89" s="12"/>
      <c r="BF89" s="12"/>
      <c r="BG89" s="12"/>
      <c r="BH89" s="12"/>
      <c r="BI89" s="12"/>
      <c r="BJ89" s="12"/>
      <c r="BK89" s="12"/>
      <c r="BL89" s="12"/>
      <c r="BM89" s="12"/>
      <c r="BN89" s="12"/>
      <c r="BO89" s="12"/>
      <c r="BP89" s="12"/>
      <c r="BQ89" s="12"/>
      <c r="BR89" s="12"/>
      <c r="BS89" s="12"/>
      <c r="BT89" s="12"/>
      <c r="BU89" s="12"/>
      <c r="BV89" s="12"/>
      <c r="BW89" s="12"/>
      <c r="BX89" s="12"/>
      <c r="BY89" s="12"/>
      <c r="BZ89" s="12"/>
      <c r="CA89" s="12"/>
      <c r="CB89" s="12"/>
      <c r="CC89" s="12"/>
    </row>
    <row r="90" spans="1:81" ht="15.75" x14ac:dyDescent="0.25">
      <c r="A90" s="20"/>
      <c r="B90" s="29"/>
      <c r="C90" s="29"/>
      <c r="D90" s="29"/>
      <c r="E90" s="29"/>
      <c r="F90" s="26"/>
      <c r="G90" s="13"/>
      <c r="H90" s="20"/>
      <c r="I90" s="22"/>
      <c r="J90" s="22"/>
      <c r="K90" s="22"/>
      <c r="L90" s="22"/>
      <c r="M90" s="24"/>
      <c r="N90" s="22"/>
      <c r="O90" s="20"/>
      <c r="P90" s="12"/>
      <c r="Q90" s="12"/>
      <c r="R90" s="12"/>
      <c r="S90" s="12"/>
      <c r="T90" s="12"/>
      <c r="U90" s="12"/>
      <c r="V90" s="12"/>
      <c r="W90" s="12"/>
      <c r="X90" s="12"/>
      <c r="Y90" s="12"/>
      <c r="Z90" s="12"/>
      <c r="AA90" s="12"/>
      <c r="AB90" s="12"/>
      <c r="AC90" s="12"/>
      <c r="AD90" s="12"/>
      <c r="AE90" s="12"/>
      <c r="AF90" s="12"/>
      <c r="AG90" s="12"/>
      <c r="AH90" s="12"/>
      <c r="AI90" s="12"/>
      <c r="AJ90" s="12"/>
      <c r="AK90" s="12"/>
      <c r="AL90" s="12"/>
      <c r="AM90" s="12"/>
      <c r="AN90" s="12"/>
      <c r="AO90" s="12"/>
      <c r="AP90" s="12"/>
      <c r="AQ90" s="12"/>
      <c r="AR90" s="12"/>
      <c r="AS90" s="12"/>
      <c r="AT90" s="12"/>
      <c r="AU90" s="12"/>
      <c r="AV90" s="12"/>
      <c r="AW90" s="12"/>
      <c r="AX90" s="12"/>
      <c r="AY90" s="12"/>
      <c r="AZ90" s="12"/>
      <c r="BA90" s="12"/>
      <c r="BB90" s="12"/>
      <c r="BC90" s="12"/>
      <c r="BD90" s="12"/>
      <c r="BE90" s="12"/>
      <c r="BF90" s="12"/>
      <c r="BG90" s="12"/>
      <c r="BH90" s="12"/>
      <c r="BI90" s="12"/>
      <c r="BJ90" s="12"/>
      <c r="BK90" s="12"/>
      <c r="BL90" s="12"/>
      <c r="BM90" s="12"/>
      <c r="BN90" s="12"/>
      <c r="BO90" s="12"/>
      <c r="BP90" s="12"/>
      <c r="BQ90" s="12"/>
      <c r="BR90" s="12"/>
      <c r="BS90" s="12"/>
      <c r="BT90" s="12"/>
      <c r="BU90" s="12"/>
      <c r="BV90" s="12"/>
      <c r="BW90" s="12"/>
      <c r="BX90" s="12"/>
      <c r="BY90" s="12"/>
      <c r="BZ90" s="12"/>
      <c r="CA90" s="12"/>
      <c r="CB90" s="12"/>
      <c r="CC90" s="12"/>
    </row>
    <row r="91" spans="1:81" ht="15.75" x14ac:dyDescent="0.25">
      <c r="A91" s="20"/>
      <c r="B91" s="29"/>
      <c r="C91" s="29"/>
      <c r="D91" s="29"/>
      <c r="E91" s="29"/>
      <c r="F91" s="26"/>
      <c r="G91" s="13"/>
      <c r="H91" s="20"/>
      <c r="I91" s="22"/>
      <c r="J91" s="22"/>
      <c r="K91" s="22"/>
      <c r="L91" s="22"/>
      <c r="M91" s="24"/>
      <c r="N91" s="22"/>
      <c r="O91" s="20"/>
      <c r="P91" s="12"/>
      <c r="Q91" s="12"/>
      <c r="R91" s="12"/>
      <c r="S91" s="12"/>
      <c r="T91" s="12"/>
      <c r="U91" s="12"/>
      <c r="V91" s="12"/>
      <c r="W91" s="12"/>
      <c r="X91" s="12"/>
      <c r="Y91" s="12"/>
      <c r="Z91" s="12"/>
      <c r="AA91" s="12"/>
      <c r="AB91" s="12"/>
      <c r="AC91" s="12"/>
      <c r="AD91" s="12"/>
      <c r="AE91" s="12"/>
      <c r="AF91" s="12"/>
      <c r="AG91" s="12"/>
      <c r="AH91" s="12"/>
      <c r="AI91" s="12"/>
      <c r="AJ91" s="12"/>
      <c r="AK91" s="12"/>
      <c r="AL91" s="12"/>
      <c r="AM91" s="12"/>
      <c r="AN91" s="12"/>
      <c r="AO91" s="12"/>
      <c r="AP91" s="12"/>
      <c r="AQ91" s="12"/>
      <c r="AR91" s="12"/>
      <c r="AS91" s="12"/>
      <c r="AT91" s="12"/>
      <c r="AU91" s="12"/>
      <c r="AV91" s="12"/>
      <c r="AW91" s="12"/>
      <c r="AX91" s="12"/>
      <c r="AY91" s="12"/>
      <c r="AZ91" s="12"/>
      <c r="BA91" s="12"/>
      <c r="BB91" s="12"/>
      <c r="BC91" s="12"/>
      <c r="BD91" s="12"/>
      <c r="BE91" s="12"/>
      <c r="BF91" s="12"/>
      <c r="BG91" s="12"/>
      <c r="BH91" s="12"/>
      <c r="BI91" s="12"/>
      <c r="BJ91" s="12"/>
      <c r="BK91" s="12"/>
      <c r="BL91" s="12"/>
      <c r="BM91" s="12"/>
      <c r="BN91" s="12"/>
      <c r="BO91" s="12"/>
      <c r="BP91" s="12"/>
      <c r="BQ91" s="12"/>
      <c r="BR91" s="12"/>
      <c r="BS91" s="12"/>
      <c r="BT91" s="12"/>
      <c r="BU91" s="12"/>
      <c r="BV91" s="12"/>
      <c r="BW91" s="12"/>
      <c r="BX91" s="12"/>
      <c r="BY91" s="12"/>
      <c r="BZ91" s="12"/>
      <c r="CA91" s="12"/>
      <c r="CB91" s="12"/>
      <c r="CC91" s="12"/>
    </row>
    <row r="92" spans="1:81" ht="15.75" x14ac:dyDescent="0.25">
      <c r="A92" s="20"/>
      <c r="B92" s="29"/>
      <c r="C92" s="29"/>
      <c r="D92" s="29"/>
      <c r="E92" s="29"/>
      <c r="F92" s="26"/>
      <c r="G92" s="13"/>
      <c r="H92" s="20"/>
      <c r="I92" s="22"/>
      <c r="J92" s="22"/>
      <c r="K92" s="22"/>
      <c r="L92" s="22"/>
      <c r="M92" s="24"/>
      <c r="N92" s="22"/>
      <c r="O92" s="20"/>
      <c r="P92" s="12"/>
      <c r="Q92" s="12"/>
      <c r="R92" s="12"/>
      <c r="S92" s="12"/>
      <c r="T92" s="12"/>
      <c r="U92" s="12"/>
      <c r="V92" s="12"/>
      <c r="W92" s="12"/>
      <c r="X92" s="12"/>
      <c r="Y92" s="12"/>
      <c r="Z92" s="12"/>
      <c r="AA92" s="12"/>
      <c r="AB92" s="12"/>
      <c r="AC92" s="12"/>
      <c r="AD92" s="12"/>
      <c r="AE92" s="12"/>
      <c r="AF92" s="12"/>
      <c r="AG92" s="12"/>
      <c r="AH92" s="12"/>
      <c r="AI92" s="12"/>
      <c r="AJ92" s="12"/>
      <c r="AK92" s="12"/>
      <c r="AL92" s="12"/>
      <c r="AM92" s="12"/>
      <c r="AN92" s="12"/>
      <c r="AO92" s="12"/>
      <c r="AP92" s="12"/>
      <c r="AQ92" s="12"/>
      <c r="AR92" s="12"/>
      <c r="AS92" s="12"/>
      <c r="AT92" s="12"/>
      <c r="AU92" s="12"/>
      <c r="AV92" s="12"/>
      <c r="AW92" s="12"/>
      <c r="AX92" s="12"/>
      <c r="AY92" s="12"/>
      <c r="AZ92" s="12"/>
      <c r="BA92" s="12"/>
      <c r="BB92" s="12"/>
      <c r="BC92" s="12"/>
      <c r="BD92" s="12"/>
      <c r="BE92" s="12"/>
      <c r="BF92" s="12"/>
      <c r="BG92" s="12"/>
      <c r="BH92" s="12"/>
      <c r="BI92" s="12"/>
      <c r="BJ92" s="12"/>
      <c r="BK92" s="12"/>
      <c r="BL92" s="12"/>
      <c r="BM92" s="12"/>
      <c r="BN92" s="12"/>
      <c r="BO92" s="12"/>
      <c r="BP92" s="12"/>
      <c r="BQ92" s="12"/>
      <c r="BR92" s="12"/>
      <c r="BS92" s="12"/>
      <c r="BT92" s="12"/>
      <c r="BU92" s="12"/>
      <c r="BV92" s="12"/>
      <c r="BW92" s="12"/>
      <c r="BX92" s="12"/>
      <c r="BY92" s="12"/>
      <c r="BZ92" s="12"/>
      <c r="CA92" s="12"/>
      <c r="CB92" s="12"/>
      <c r="CC92" s="12"/>
    </row>
    <row r="93" spans="1:81" ht="15.75" x14ac:dyDescent="0.25">
      <c r="A93" s="20"/>
      <c r="B93" s="29"/>
      <c r="C93" s="29"/>
      <c r="D93" s="29"/>
      <c r="E93" s="29"/>
      <c r="F93" s="26"/>
      <c r="G93" s="13"/>
      <c r="H93" s="20"/>
      <c r="I93" s="22"/>
      <c r="J93" s="22"/>
      <c r="K93" s="22"/>
      <c r="L93" s="22"/>
      <c r="M93" s="24"/>
      <c r="N93" s="22"/>
      <c r="O93" s="20"/>
      <c r="P93" s="12"/>
      <c r="Q93" s="12"/>
      <c r="R93" s="12"/>
      <c r="S93" s="12"/>
      <c r="T93" s="12"/>
      <c r="U93" s="12"/>
      <c r="V93" s="12"/>
      <c r="W93" s="12"/>
      <c r="X93" s="12"/>
      <c r="Y93" s="12"/>
      <c r="Z93" s="12"/>
      <c r="AA93" s="12"/>
      <c r="AB93" s="12"/>
      <c r="AC93" s="12"/>
      <c r="AD93" s="12"/>
      <c r="AE93" s="12"/>
      <c r="AF93" s="12"/>
      <c r="AG93" s="12"/>
      <c r="AH93" s="12"/>
      <c r="AI93" s="12"/>
      <c r="AJ93" s="12"/>
      <c r="AK93" s="12"/>
      <c r="AL93" s="12"/>
      <c r="AM93" s="12"/>
      <c r="AN93" s="12"/>
      <c r="AO93" s="12"/>
      <c r="AP93" s="12"/>
      <c r="AQ93" s="12"/>
      <c r="AR93" s="12"/>
      <c r="AS93" s="12"/>
      <c r="AT93" s="12"/>
      <c r="AU93" s="12"/>
      <c r="AV93" s="12"/>
      <c r="AW93" s="12"/>
      <c r="AX93" s="12"/>
      <c r="AY93" s="12"/>
      <c r="AZ93" s="12"/>
      <c r="BA93" s="12"/>
      <c r="BB93" s="12"/>
      <c r="BC93" s="12"/>
      <c r="BD93" s="12"/>
      <c r="BE93" s="12"/>
      <c r="BF93" s="12"/>
      <c r="BG93" s="12"/>
      <c r="BH93" s="12"/>
      <c r="BI93" s="12"/>
      <c r="BJ93" s="12"/>
      <c r="BK93" s="12"/>
      <c r="BL93" s="12"/>
      <c r="BM93" s="12"/>
      <c r="BN93" s="12"/>
      <c r="BO93" s="12"/>
      <c r="BP93" s="12"/>
      <c r="BQ93" s="12"/>
      <c r="BR93" s="12"/>
      <c r="BS93" s="12"/>
      <c r="BT93" s="12"/>
      <c r="BU93" s="12"/>
      <c r="BV93" s="12"/>
      <c r="BW93" s="12"/>
      <c r="BX93" s="12"/>
      <c r="BY93" s="12"/>
      <c r="BZ93" s="12"/>
      <c r="CA93" s="12"/>
      <c r="CB93" s="12"/>
      <c r="CC93" s="12"/>
    </row>
    <row r="94" spans="1:81" ht="15.75" x14ac:dyDescent="0.25">
      <c r="A94" s="20"/>
      <c r="B94" s="29"/>
      <c r="C94" s="29"/>
      <c r="D94" s="29"/>
      <c r="E94" s="29"/>
      <c r="F94" s="26"/>
      <c r="G94" s="13"/>
      <c r="H94" s="20"/>
      <c r="I94" s="22"/>
      <c r="J94" s="22"/>
      <c r="K94" s="22"/>
      <c r="L94" s="22"/>
      <c r="M94" s="24"/>
      <c r="N94" s="22"/>
      <c r="O94" s="20"/>
      <c r="P94" s="12"/>
      <c r="Q94" s="12"/>
      <c r="R94" s="12"/>
      <c r="S94" s="12"/>
      <c r="T94" s="12"/>
      <c r="U94" s="12"/>
      <c r="V94" s="12"/>
      <c r="W94" s="12"/>
      <c r="X94" s="12"/>
      <c r="Y94" s="12"/>
      <c r="Z94" s="12"/>
      <c r="AA94" s="12"/>
      <c r="AB94" s="12"/>
      <c r="AC94" s="12"/>
      <c r="AD94" s="12"/>
      <c r="AE94" s="12"/>
      <c r="AF94" s="12"/>
      <c r="AG94" s="12"/>
      <c r="AH94" s="12"/>
      <c r="AI94" s="12"/>
      <c r="AJ94" s="12"/>
      <c r="AK94" s="12"/>
      <c r="AL94" s="12"/>
      <c r="AM94" s="12"/>
      <c r="AN94" s="12"/>
      <c r="AO94" s="12"/>
      <c r="AP94" s="12"/>
      <c r="AQ94" s="12"/>
      <c r="AR94" s="12"/>
      <c r="AS94" s="12"/>
      <c r="AT94" s="12"/>
      <c r="AU94" s="12"/>
      <c r="AV94" s="12"/>
      <c r="AW94" s="12"/>
      <c r="AX94" s="12"/>
      <c r="AY94" s="12"/>
      <c r="AZ94" s="12"/>
      <c r="BA94" s="12"/>
      <c r="BB94" s="12"/>
      <c r="BC94" s="12"/>
      <c r="BD94" s="12"/>
      <c r="BE94" s="12"/>
      <c r="BF94" s="12"/>
      <c r="BG94" s="12"/>
      <c r="BH94" s="12"/>
      <c r="BI94" s="12"/>
      <c r="BJ94" s="12"/>
      <c r="BK94" s="12"/>
      <c r="BL94" s="12"/>
      <c r="BM94" s="12"/>
      <c r="BN94" s="12"/>
      <c r="BO94" s="12"/>
      <c r="BP94" s="12"/>
      <c r="BQ94" s="12"/>
      <c r="BR94" s="12"/>
      <c r="BS94" s="12"/>
      <c r="BT94" s="12"/>
      <c r="BU94" s="12"/>
      <c r="BV94" s="12"/>
      <c r="BW94" s="12"/>
      <c r="BX94" s="12"/>
      <c r="BY94" s="12"/>
      <c r="BZ94" s="12"/>
      <c r="CA94" s="12"/>
      <c r="CB94" s="12"/>
      <c r="CC94" s="12"/>
    </row>
    <row r="95" spans="1:81" ht="15.75" x14ac:dyDescent="0.25">
      <c r="A95" s="20"/>
      <c r="B95" s="29"/>
      <c r="C95" s="29"/>
      <c r="D95" s="29"/>
      <c r="E95" s="29"/>
      <c r="F95" s="26"/>
      <c r="G95" s="13"/>
      <c r="H95" s="20"/>
      <c r="I95" s="22"/>
      <c r="J95" s="22"/>
      <c r="K95" s="22"/>
      <c r="L95" s="22"/>
      <c r="M95" s="24"/>
      <c r="N95" s="22"/>
      <c r="O95" s="20"/>
      <c r="P95" s="12"/>
      <c r="Q95" s="12"/>
      <c r="R95" s="12"/>
      <c r="S95" s="12"/>
      <c r="T95" s="12"/>
      <c r="U95" s="12"/>
      <c r="V95" s="12"/>
      <c r="W95" s="12"/>
      <c r="X95" s="12"/>
      <c r="Y95" s="12"/>
      <c r="Z95" s="12"/>
      <c r="AA95" s="12"/>
      <c r="AB95" s="12"/>
      <c r="AC95" s="12"/>
      <c r="AD95" s="12"/>
      <c r="AE95" s="12"/>
      <c r="AF95" s="12"/>
      <c r="AG95" s="12"/>
      <c r="AH95" s="12"/>
      <c r="AI95" s="12"/>
      <c r="AJ95" s="12"/>
      <c r="AK95" s="12"/>
      <c r="AL95" s="12"/>
      <c r="AM95" s="12"/>
      <c r="AN95" s="12"/>
      <c r="AO95" s="12"/>
      <c r="AP95" s="12"/>
      <c r="AQ95" s="12"/>
      <c r="AR95" s="12"/>
      <c r="AS95" s="12"/>
      <c r="AT95" s="12"/>
      <c r="AU95" s="12"/>
      <c r="AV95" s="12"/>
      <c r="AW95" s="12"/>
      <c r="AX95" s="12"/>
      <c r="AY95" s="12"/>
      <c r="AZ95" s="12"/>
      <c r="BA95" s="12"/>
      <c r="BB95" s="12"/>
      <c r="BC95" s="12"/>
      <c r="BD95" s="12"/>
      <c r="BE95" s="12"/>
      <c r="BF95" s="12"/>
      <c r="BG95" s="12"/>
      <c r="BH95" s="12"/>
      <c r="BI95" s="12"/>
      <c r="BJ95" s="12"/>
      <c r="BK95" s="12"/>
      <c r="BL95" s="12"/>
      <c r="BM95" s="12"/>
      <c r="BN95" s="12"/>
      <c r="BO95" s="12"/>
      <c r="BP95" s="12"/>
      <c r="BQ95" s="12"/>
      <c r="BR95" s="12"/>
      <c r="BS95" s="12"/>
      <c r="BT95" s="12"/>
      <c r="BU95" s="12"/>
      <c r="BV95" s="12"/>
      <c r="BW95" s="12"/>
      <c r="BX95" s="12"/>
      <c r="BY95" s="12"/>
      <c r="BZ95" s="12"/>
      <c r="CA95" s="12"/>
      <c r="CB95" s="12"/>
      <c r="CC95" s="12"/>
    </row>
    <row r="96" spans="1:81" ht="15.75" x14ac:dyDescent="0.25">
      <c r="A96" s="20"/>
      <c r="B96" s="29"/>
      <c r="C96" s="29"/>
      <c r="D96" s="29"/>
      <c r="E96" s="29"/>
      <c r="F96" s="26"/>
      <c r="G96" s="13"/>
      <c r="H96" s="20"/>
      <c r="I96" s="22"/>
      <c r="J96" s="22"/>
      <c r="K96" s="22"/>
      <c r="L96" s="22"/>
      <c r="M96" s="24"/>
      <c r="N96" s="22"/>
      <c r="O96" s="20"/>
      <c r="P96" s="12"/>
      <c r="Q96" s="12"/>
      <c r="R96" s="12"/>
      <c r="S96" s="12"/>
      <c r="T96" s="12"/>
      <c r="U96" s="12"/>
      <c r="V96" s="12"/>
      <c r="W96" s="12"/>
      <c r="X96" s="12"/>
      <c r="Y96" s="12"/>
      <c r="Z96" s="12"/>
      <c r="AA96" s="12"/>
      <c r="AB96" s="12"/>
      <c r="AC96" s="12"/>
      <c r="AD96" s="12"/>
      <c r="AE96" s="12"/>
      <c r="AF96" s="12"/>
      <c r="AG96" s="12"/>
      <c r="AH96" s="12"/>
      <c r="AI96" s="12"/>
      <c r="AJ96" s="12"/>
      <c r="AK96" s="12"/>
      <c r="AL96" s="12"/>
      <c r="AM96" s="12"/>
      <c r="AN96" s="12"/>
      <c r="AO96" s="12"/>
      <c r="AP96" s="12"/>
      <c r="AQ96" s="12"/>
      <c r="AR96" s="12"/>
      <c r="AS96" s="12"/>
      <c r="AT96" s="12"/>
      <c r="AU96" s="12"/>
      <c r="AV96" s="12"/>
      <c r="AW96" s="12"/>
      <c r="AX96" s="12"/>
      <c r="AY96" s="12"/>
      <c r="AZ96" s="12"/>
      <c r="BA96" s="12"/>
      <c r="BB96" s="12"/>
      <c r="BC96" s="12"/>
      <c r="BD96" s="12"/>
      <c r="BE96" s="12"/>
      <c r="BF96" s="12"/>
      <c r="BG96" s="12"/>
      <c r="BH96" s="12"/>
      <c r="BI96" s="12"/>
      <c r="BJ96" s="12"/>
      <c r="BK96" s="12"/>
      <c r="BL96" s="12"/>
      <c r="BM96" s="12"/>
      <c r="BN96" s="12"/>
      <c r="BO96" s="12"/>
      <c r="BP96" s="12"/>
      <c r="BQ96" s="12"/>
      <c r="BR96" s="12"/>
      <c r="BS96" s="12"/>
      <c r="BT96" s="12"/>
      <c r="BU96" s="12"/>
      <c r="BV96" s="12"/>
      <c r="BW96" s="12"/>
      <c r="BX96" s="12"/>
      <c r="BY96" s="12"/>
      <c r="BZ96" s="12"/>
      <c r="CA96" s="12"/>
      <c r="CB96" s="12"/>
      <c r="CC96" s="12"/>
    </row>
    <row r="97" spans="1:81" ht="15.75" x14ac:dyDescent="0.25">
      <c r="A97" s="20"/>
      <c r="B97" s="29"/>
      <c r="C97" s="29"/>
      <c r="D97" s="29"/>
      <c r="E97" s="29"/>
      <c r="F97" s="26"/>
      <c r="G97" s="13"/>
      <c r="H97" s="20"/>
      <c r="I97" s="22"/>
      <c r="J97" s="22"/>
      <c r="K97" s="22"/>
      <c r="L97" s="22"/>
      <c r="M97" s="24"/>
      <c r="N97" s="22"/>
      <c r="O97" s="20"/>
      <c r="P97" s="12"/>
      <c r="Q97" s="12"/>
      <c r="R97" s="12"/>
      <c r="S97" s="12"/>
      <c r="T97" s="12"/>
      <c r="U97" s="12"/>
      <c r="V97" s="12"/>
      <c r="W97" s="12"/>
      <c r="X97" s="12"/>
      <c r="Y97" s="12"/>
      <c r="Z97" s="12"/>
      <c r="AA97" s="12"/>
      <c r="AB97" s="12"/>
      <c r="AC97" s="12"/>
      <c r="AD97" s="12"/>
      <c r="AE97" s="12"/>
      <c r="AF97" s="12"/>
      <c r="AG97" s="12"/>
      <c r="AH97" s="12"/>
      <c r="AI97" s="12"/>
      <c r="AJ97" s="12"/>
      <c r="AK97" s="12"/>
      <c r="AL97" s="12"/>
      <c r="AM97" s="12"/>
      <c r="AN97" s="12"/>
      <c r="AO97" s="12"/>
      <c r="AP97" s="12"/>
      <c r="AQ97" s="12"/>
      <c r="AR97" s="12"/>
      <c r="AS97" s="12"/>
      <c r="AT97" s="12"/>
      <c r="AU97" s="12"/>
      <c r="AV97" s="12"/>
      <c r="AW97" s="12"/>
      <c r="AX97" s="12"/>
      <c r="AY97" s="12"/>
      <c r="AZ97" s="12"/>
      <c r="BA97" s="12"/>
      <c r="BB97" s="12"/>
      <c r="BC97" s="12"/>
      <c r="BD97" s="12"/>
      <c r="BE97" s="12"/>
      <c r="BF97" s="12"/>
      <c r="BG97" s="12"/>
      <c r="BH97" s="12"/>
      <c r="BI97" s="12"/>
      <c r="BJ97" s="12"/>
      <c r="BK97" s="12"/>
      <c r="BL97" s="12"/>
      <c r="BM97" s="12"/>
      <c r="BN97" s="12"/>
      <c r="BO97" s="12"/>
      <c r="BP97" s="12"/>
      <c r="BQ97" s="12"/>
      <c r="BR97" s="12"/>
      <c r="BS97" s="12"/>
      <c r="BT97" s="12"/>
      <c r="BU97" s="12"/>
      <c r="BV97" s="12"/>
      <c r="BW97" s="12"/>
      <c r="BX97" s="12"/>
      <c r="BY97" s="12"/>
      <c r="BZ97" s="12"/>
      <c r="CA97" s="12"/>
      <c r="CB97" s="12"/>
      <c r="CC97" s="12"/>
    </row>
    <row r="98" spans="1:81" ht="15.75" x14ac:dyDescent="0.25">
      <c r="A98" s="20"/>
      <c r="B98" s="29"/>
      <c r="C98" s="29"/>
      <c r="D98" s="29"/>
      <c r="E98" s="29"/>
      <c r="F98" s="26"/>
      <c r="G98" s="13"/>
      <c r="H98" s="20"/>
      <c r="I98" s="22"/>
      <c r="J98" s="22"/>
      <c r="K98" s="22"/>
      <c r="L98" s="22"/>
      <c r="M98" s="24"/>
      <c r="N98" s="22"/>
      <c r="O98" s="20"/>
      <c r="P98" s="12"/>
      <c r="Q98" s="12"/>
      <c r="R98" s="12"/>
      <c r="S98" s="12"/>
      <c r="T98" s="12"/>
      <c r="U98" s="12"/>
      <c r="V98" s="12"/>
      <c r="W98" s="12"/>
      <c r="X98" s="12"/>
      <c r="Y98" s="12"/>
      <c r="Z98" s="12"/>
      <c r="AA98" s="12"/>
      <c r="AB98" s="12"/>
      <c r="AC98" s="12"/>
      <c r="AD98" s="12"/>
      <c r="AE98" s="12"/>
      <c r="AF98" s="12"/>
      <c r="AG98" s="12"/>
      <c r="AH98" s="12"/>
      <c r="AI98" s="12"/>
      <c r="AJ98" s="12"/>
      <c r="AK98" s="12"/>
      <c r="AL98" s="12"/>
      <c r="AM98" s="12"/>
      <c r="AN98" s="12"/>
      <c r="AO98" s="12"/>
      <c r="AP98" s="12"/>
      <c r="AQ98" s="12"/>
      <c r="AR98" s="12"/>
      <c r="AS98" s="12"/>
      <c r="AT98" s="12"/>
      <c r="AU98" s="12"/>
      <c r="AV98" s="12"/>
      <c r="AW98" s="12"/>
      <c r="AX98" s="12"/>
      <c r="AY98" s="12"/>
      <c r="AZ98" s="12"/>
      <c r="BA98" s="12"/>
      <c r="BB98" s="12"/>
      <c r="BC98" s="12"/>
      <c r="BD98" s="12"/>
      <c r="BE98" s="12"/>
      <c r="BF98" s="12"/>
      <c r="BG98" s="12"/>
      <c r="BH98" s="12"/>
      <c r="BI98" s="12"/>
      <c r="BJ98" s="12"/>
      <c r="BK98" s="12"/>
      <c r="BL98" s="12"/>
      <c r="BM98" s="12"/>
      <c r="BN98" s="12"/>
      <c r="BO98" s="12"/>
      <c r="BP98" s="12"/>
      <c r="BQ98" s="12"/>
      <c r="BR98" s="12"/>
      <c r="BS98" s="12"/>
      <c r="BT98" s="12"/>
      <c r="BU98" s="12"/>
      <c r="BV98" s="12"/>
      <c r="BW98" s="12"/>
      <c r="BX98" s="12"/>
      <c r="BY98" s="12"/>
      <c r="BZ98" s="12"/>
      <c r="CA98" s="12"/>
      <c r="CB98" s="12"/>
      <c r="CC98" s="12"/>
    </row>
    <row r="99" spans="1:81" ht="15.75" x14ac:dyDescent="0.25">
      <c r="A99" s="20"/>
      <c r="B99" s="29"/>
      <c r="C99" s="29"/>
      <c r="D99" s="29"/>
      <c r="E99" s="29"/>
      <c r="F99" s="26"/>
      <c r="G99" s="13"/>
      <c r="H99" s="20"/>
      <c r="I99" s="22"/>
      <c r="J99" s="22"/>
      <c r="K99" s="22"/>
      <c r="L99" s="22"/>
      <c r="M99" s="24"/>
      <c r="N99" s="22"/>
      <c r="O99" s="20"/>
      <c r="P99" s="12"/>
      <c r="Q99" s="12"/>
      <c r="R99" s="12"/>
      <c r="S99" s="12"/>
      <c r="T99" s="12"/>
      <c r="U99" s="12"/>
      <c r="V99" s="12"/>
      <c r="W99" s="12"/>
      <c r="X99" s="12"/>
      <c r="Y99" s="12"/>
      <c r="Z99" s="12"/>
      <c r="AA99" s="12"/>
      <c r="AB99" s="12"/>
      <c r="AC99" s="12"/>
      <c r="AD99" s="12"/>
      <c r="AE99" s="12"/>
      <c r="AF99" s="12"/>
      <c r="AG99" s="12"/>
      <c r="AH99" s="12"/>
      <c r="AI99" s="12"/>
      <c r="AJ99" s="12"/>
      <c r="AK99" s="12"/>
      <c r="AL99" s="12"/>
      <c r="AM99" s="12"/>
      <c r="AN99" s="12"/>
      <c r="AO99" s="12"/>
      <c r="AP99" s="12"/>
      <c r="AQ99" s="12"/>
      <c r="AR99" s="12"/>
      <c r="AS99" s="12"/>
      <c r="AT99" s="12"/>
      <c r="AU99" s="12"/>
      <c r="AV99" s="12"/>
      <c r="AW99" s="12"/>
      <c r="AX99" s="12"/>
      <c r="AY99" s="12"/>
      <c r="AZ99" s="12"/>
      <c r="BA99" s="12"/>
      <c r="BB99" s="12"/>
      <c r="BC99" s="12"/>
      <c r="BD99" s="12"/>
      <c r="BE99" s="12"/>
      <c r="BF99" s="12"/>
      <c r="BG99" s="12"/>
      <c r="BH99" s="12"/>
      <c r="BI99" s="12"/>
      <c r="BJ99" s="12"/>
      <c r="BK99" s="12"/>
      <c r="BL99" s="12"/>
      <c r="BM99" s="12"/>
      <c r="BN99" s="12"/>
      <c r="BO99" s="12"/>
      <c r="BP99" s="12"/>
      <c r="BQ99" s="12"/>
      <c r="BR99" s="12"/>
      <c r="BS99" s="12"/>
      <c r="BT99" s="12"/>
      <c r="BU99" s="12"/>
      <c r="BV99" s="12"/>
      <c r="BW99" s="12"/>
      <c r="BX99" s="12"/>
      <c r="BY99" s="12"/>
      <c r="BZ99" s="12"/>
      <c r="CA99" s="12"/>
      <c r="CB99" s="12"/>
      <c r="CC99" s="12"/>
    </row>
    <row r="100" spans="1:81" ht="15.75" x14ac:dyDescent="0.25">
      <c r="A100" s="20"/>
      <c r="B100" s="29"/>
      <c r="C100" s="29"/>
      <c r="D100" s="29"/>
      <c r="E100" s="29"/>
      <c r="F100" s="26"/>
      <c r="G100" s="13"/>
      <c r="H100" s="20"/>
      <c r="I100" s="22"/>
      <c r="J100" s="22"/>
      <c r="K100" s="22"/>
      <c r="L100" s="22"/>
      <c r="M100" s="24"/>
      <c r="N100" s="22"/>
      <c r="O100" s="20"/>
      <c r="P100" s="12"/>
      <c r="Q100" s="12"/>
      <c r="R100" s="12"/>
      <c r="S100" s="12"/>
      <c r="T100" s="12"/>
      <c r="U100" s="12"/>
      <c r="V100" s="12"/>
      <c r="W100" s="12"/>
      <c r="X100" s="12"/>
      <c r="Y100" s="12"/>
      <c r="Z100" s="12"/>
      <c r="AA100" s="12"/>
      <c r="AB100" s="12"/>
      <c r="AC100" s="12"/>
      <c r="AD100" s="12"/>
      <c r="AE100" s="12"/>
      <c r="AF100" s="12"/>
      <c r="AG100" s="12"/>
      <c r="AH100" s="12"/>
      <c r="AI100" s="12"/>
      <c r="AJ100" s="12"/>
      <c r="AK100" s="12"/>
      <c r="AL100" s="12"/>
      <c r="AM100" s="12"/>
      <c r="AN100" s="12"/>
      <c r="AO100" s="12"/>
      <c r="AP100" s="12"/>
      <c r="AQ100" s="12"/>
      <c r="AR100" s="12"/>
      <c r="AS100" s="12"/>
      <c r="AT100" s="12"/>
      <c r="AU100" s="12"/>
      <c r="AV100" s="12"/>
      <c r="AW100" s="12"/>
      <c r="AX100" s="12"/>
      <c r="AY100" s="12"/>
      <c r="AZ100" s="12"/>
      <c r="BA100" s="12"/>
      <c r="BB100" s="12"/>
      <c r="BC100" s="12"/>
      <c r="BD100" s="12"/>
      <c r="BE100" s="12"/>
      <c r="BF100" s="12"/>
      <c r="BG100" s="12"/>
      <c r="BH100" s="12"/>
      <c r="BI100" s="12"/>
      <c r="BJ100" s="12"/>
      <c r="BK100" s="12"/>
      <c r="BL100" s="12"/>
      <c r="BM100" s="12"/>
      <c r="BN100" s="12"/>
      <c r="BO100" s="12"/>
      <c r="BP100" s="12"/>
      <c r="BQ100" s="12"/>
      <c r="BR100" s="12"/>
      <c r="BS100" s="12"/>
      <c r="BT100" s="12"/>
      <c r="BU100" s="12"/>
      <c r="BV100" s="12"/>
      <c r="BW100" s="12"/>
      <c r="BX100" s="12"/>
      <c r="BY100" s="12"/>
      <c r="BZ100" s="12"/>
      <c r="CA100" s="12"/>
      <c r="CB100" s="12"/>
      <c r="CC100" s="12"/>
    </row>
    <row r="101" spans="1:81" ht="15.75" x14ac:dyDescent="0.25">
      <c r="A101" s="20"/>
      <c r="B101" s="29"/>
      <c r="C101" s="29"/>
      <c r="D101" s="29"/>
      <c r="E101" s="29"/>
      <c r="F101" s="26"/>
      <c r="G101" s="13"/>
      <c r="H101" s="20"/>
      <c r="I101" s="22"/>
      <c r="J101" s="22"/>
      <c r="K101" s="22"/>
      <c r="L101" s="22"/>
      <c r="M101" s="24"/>
      <c r="N101" s="22"/>
      <c r="O101" s="20"/>
      <c r="P101" s="12"/>
      <c r="Q101" s="12"/>
      <c r="R101" s="12"/>
      <c r="S101" s="12"/>
      <c r="T101" s="12"/>
      <c r="U101" s="12"/>
      <c r="V101" s="12"/>
      <c r="W101" s="12"/>
      <c r="X101" s="12"/>
      <c r="Y101" s="12"/>
      <c r="Z101" s="12"/>
      <c r="AA101" s="12"/>
      <c r="AB101" s="12"/>
      <c r="AC101" s="12"/>
      <c r="AD101" s="12"/>
      <c r="AE101" s="12"/>
      <c r="AF101" s="12"/>
      <c r="AG101" s="12"/>
      <c r="AH101" s="12"/>
      <c r="AI101" s="12"/>
      <c r="AJ101" s="12"/>
      <c r="AK101" s="12"/>
      <c r="AL101" s="12"/>
      <c r="AM101" s="12"/>
      <c r="AN101" s="12"/>
      <c r="AO101" s="12"/>
      <c r="AP101" s="12"/>
      <c r="AQ101" s="12"/>
      <c r="AR101" s="12"/>
      <c r="AS101" s="12"/>
      <c r="AT101" s="12"/>
      <c r="AU101" s="12"/>
      <c r="AV101" s="12"/>
      <c r="AW101" s="12"/>
      <c r="AX101" s="12"/>
      <c r="AY101" s="12"/>
      <c r="AZ101" s="12"/>
      <c r="BA101" s="12"/>
      <c r="BB101" s="12"/>
      <c r="BC101" s="12"/>
      <c r="BD101" s="12"/>
      <c r="BE101" s="12"/>
      <c r="BF101" s="12"/>
      <c r="BG101" s="12"/>
      <c r="BH101" s="12"/>
      <c r="BI101" s="12"/>
      <c r="BJ101" s="12"/>
      <c r="BK101" s="12"/>
      <c r="BL101" s="12"/>
      <c r="BM101" s="12"/>
      <c r="BN101" s="12"/>
      <c r="BO101" s="12"/>
      <c r="BP101" s="12"/>
      <c r="BQ101" s="12"/>
      <c r="BR101" s="12"/>
      <c r="BS101" s="12"/>
      <c r="BT101" s="12"/>
      <c r="BU101" s="12"/>
      <c r="BV101" s="12"/>
      <c r="BW101" s="12"/>
      <c r="BX101" s="12"/>
      <c r="BY101" s="12"/>
      <c r="BZ101" s="12"/>
      <c r="CA101" s="12"/>
      <c r="CB101" s="12"/>
      <c r="CC101" s="12"/>
    </row>
    <row r="102" spans="1:81" ht="15.75" x14ac:dyDescent="0.25">
      <c r="A102" s="20"/>
      <c r="B102" s="29"/>
      <c r="C102" s="29"/>
      <c r="D102" s="29"/>
      <c r="E102" s="29"/>
      <c r="F102" s="26"/>
      <c r="G102" s="13"/>
      <c r="H102" s="20"/>
      <c r="I102" s="22"/>
      <c r="J102" s="22"/>
      <c r="K102" s="22"/>
      <c r="L102" s="22"/>
      <c r="M102" s="24"/>
      <c r="N102" s="22"/>
      <c r="O102" s="20"/>
      <c r="P102" s="12"/>
      <c r="Q102" s="12"/>
      <c r="R102" s="12"/>
      <c r="S102" s="12"/>
      <c r="T102" s="12"/>
      <c r="U102" s="12"/>
      <c r="V102" s="12"/>
      <c r="W102" s="12"/>
      <c r="X102" s="12"/>
      <c r="Y102" s="12"/>
      <c r="Z102" s="12"/>
      <c r="AA102" s="12"/>
      <c r="AB102" s="12"/>
      <c r="AC102" s="12"/>
      <c r="AD102" s="12"/>
      <c r="AE102" s="12"/>
      <c r="AF102" s="12"/>
      <c r="AG102" s="12"/>
      <c r="AH102" s="12"/>
      <c r="AI102" s="12"/>
      <c r="AJ102" s="12"/>
      <c r="AK102" s="12"/>
      <c r="AL102" s="12"/>
      <c r="AM102" s="12"/>
      <c r="AN102" s="12"/>
      <c r="AO102" s="12"/>
      <c r="AP102" s="12"/>
      <c r="AQ102" s="12"/>
      <c r="AR102" s="12"/>
      <c r="AS102" s="12"/>
      <c r="AT102" s="12"/>
      <c r="AU102" s="12"/>
      <c r="AV102" s="12"/>
      <c r="AW102" s="12"/>
      <c r="AX102" s="12"/>
      <c r="AY102" s="12"/>
      <c r="AZ102" s="12"/>
      <c r="BA102" s="12"/>
      <c r="BB102" s="12"/>
      <c r="BC102" s="12"/>
      <c r="BD102" s="12"/>
      <c r="BE102" s="12"/>
      <c r="BF102" s="12"/>
      <c r="BG102" s="12"/>
      <c r="BH102" s="12"/>
      <c r="BI102" s="12"/>
      <c r="BJ102" s="12"/>
      <c r="BK102" s="12"/>
      <c r="BL102" s="12"/>
      <c r="BM102" s="12"/>
      <c r="BN102" s="12"/>
      <c r="BO102" s="12"/>
      <c r="BP102" s="12"/>
      <c r="BQ102" s="12"/>
      <c r="BR102" s="12"/>
      <c r="BS102" s="12"/>
      <c r="BT102" s="12"/>
      <c r="BU102" s="12"/>
      <c r="BV102" s="12"/>
      <c r="BW102" s="12"/>
      <c r="BX102" s="12"/>
      <c r="BY102" s="12"/>
      <c r="BZ102" s="12"/>
      <c r="CA102" s="12"/>
      <c r="CB102" s="12"/>
      <c r="CC102" s="12"/>
    </row>
    <row r="103" spans="1:81" ht="15.75" x14ac:dyDescent="0.25">
      <c r="A103" s="20"/>
      <c r="B103" s="29"/>
      <c r="C103" s="29"/>
      <c r="D103" s="29"/>
      <c r="E103" s="29"/>
      <c r="F103" s="26"/>
      <c r="G103" s="13"/>
      <c r="H103" s="20"/>
      <c r="I103" s="22"/>
      <c r="J103" s="22"/>
      <c r="K103" s="22"/>
      <c r="L103" s="22"/>
      <c r="M103" s="24"/>
      <c r="N103" s="22"/>
      <c r="O103" s="20"/>
      <c r="P103" s="12"/>
      <c r="Q103" s="12"/>
      <c r="R103" s="12"/>
      <c r="S103" s="12"/>
      <c r="T103" s="12"/>
      <c r="U103" s="12"/>
      <c r="V103" s="12"/>
      <c r="W103" s="12"/>
      <c r="X103" s="12"/>
      <c r="Y103" s="12"/>
      <c r="Z103" s="12"/>
      <c r="AA103" s="12"/>
      <c r="AB103" s="12"/>
      <c r="AC103" s="12"/>
      <c r="AD103" s="12"/>
      <c r="AE103" s="12"/>
      <c r="AF103" s="12"/>
      <c r="AG103" s="12"/>
      <c r="AH103" s="12"/>
      <c r="AI103" s="12"/>
      <c r="AJ103" s="12"/>
      <c r="AK103" s="12"/>
      <c r="AL103" s="12"/>
      <c r="AM103" s="12"/>
      <c r="AN103" s="12"/>
      <c r="AO103" s="12"/>
      <c r="AP103" s="12"/>
      <c r="AQ103" s="12"/>
      <c r="AR103" s="12"/>
      <c r="AS103" s="12"/>
      <c r="AT103" s="12"/>
      <c r="AU103" s="12"/>
      <c r="AV103" s="12"/>
      <c r="AW103" s="12"/>
      <c r="AX103" s="12"/>
      <c r="AY103" s="12"/>
      <c r="AZ103" s="12"/>
      <c r="BA103" s="12"/>
      <c r="BB103" s="12"/>
      <c r="BC103" s="12"/>
      <c r="BD103" s="12"/>
      <c r="BE103" s="12"/>
      <c r="BF103" s="12"/>
      <c r="BG103" s="12"/>
      <c r="BH103" s="12"/>
      <c r="BI103" s="12"/>
      <c r="BJ103" s="12"/>
      <c r="BK103" s="12"/>
      <c r="BL103" s="12"/>
      <c r="BM103" s="12"/>
      <c r="BN103" s="12"/>
      <c r="BO103" s="12"/>
      <c r="BP103" s="12"/>
      <c r="BQ103" s="12"/>
      <c r="BR103" s="12"/>
      <c r="BS103" s="12"/>
      <c r="BT103" s="12"/>
      <c r="BU103" s="12"/>
      <c r="BV103" s="12"/>
      <c r="BW103" s="12"/>
      <c r="BX103" s="12"/>
      <c r="BY103" s="12"/>
      <c r="BZ103" s="12"/>
      <c r="CA103" s="12"/>
      <c r="CB103" s="12"/>
      <c r="CC103" s="12"/>
    </row>
    <row r="104" spans="1:81" ht="15.75" x14ac:dyDescent="0.25">
      <c r="A104" s="20"/>
      <c r="B104" s="29"/>
      <c r="C104" s="29"/>
      <c r="D104" s="29"/>
      <c r="E104" s="29"/>
      <c r="F104" s="26"/>
      <c r="G104" s="13"/>
      <c r="H104" s="20"/>
      <c r="I104" s="22"/>
      <c r="J104" s="22"/>
      <c r="K104" s="22"/>
      <c r="L104" s="22"/>
      <c r="M104" s="24"/>
      <c r="N104" s="22"/>
      <c r="O104" s="20"/>
      <c r="P104" s="12"/>
      <c r="Q104" s="12"/>
      <c r="R104" s="12"/>
      <c r="S104" s="12"/>
      <c r="T104" s="12"/>
      <c r="U104" s="12"/>
      <c r="V104" s="12"/>
      <c r="W104" s="12"/>
      <c r="X104" s="12"/>
      <c r="Y104" s="12"/>
      <c r="Z104" s="12"/>
      <c r="AA104" s="12"/>
      <c r="AB104" s="12"/>
      <c r="AC104" s="12"/>
      <c r="AD104" s="12"/>
      <c r="AE104" s="12"/>
      <c r="AF104" s="12"/>
      <c r="AG104" s="12"/>
      <c r="AH104" s="12"/>
      <c r="AI104" s="12"/>
      <c r="AJ104" s="12"/>
      <c r="AK104" s="12"/>
      <c r="AL104" s="12"/>
      <c r="AM104" s="12"/>
      <c r="AN104" s="12"/>
      <c r="AO104" s="12"/>
      <c r="AP104" s="12"/>
      <c r="AQ104" s="12"/>
      <c r="AR104" s="12"/>
      <c r="AS104" s="12"/>
      <c r="AT104" s="12"/>
      <c r="AU104" s="12"/>
      <c r="AV104" s="12"/>
      <c r="AW104" s="12"/>
      <c r="AX104" s="12"/>
      <c r="AY104" s="12"/>
      <c r="AZ104" s="12"/>
      <c r="BA104" s="12"/>
      <c r="BB104" s="12"/>
      <c r="BC104" s="12"/>
      <c r="BD104" s="12"/>
      <c r="BE104" s="12"/>
      <c r="BF104" s="12"/>
      <c r="BG104" s="12"/>
      <c r="BH104" s="12"/>
      <c r="BI104" s="12"/>
      <c r="BJ104" s="12"/>
      <c r="BK104" s="12"/>
      <c r="BL104" s="12"/>
      <c r="BM104" s="12"/>
      <c r="BN104" s="12"/>
      <c r="BO104" s="12"/>
      <c r="BP104" s="12"/>
      <c r="BQ104" s="12"/>
      <c r="BR104" s="12"/>
      <c r="BS104" s="12"/>
      <c r="BT104" s="12"/>
      <c r="BU104" s="12"/>
      <c r="BV104" s="12"/>
      <c r="BW104" s="12"/>
      <c r="BX104" s="12"/>
      <c r="BY104" s="12"/>
      <c r="BZ104" s="12"/>
      <c r="CA104" s="12"/>
      <c r="CB104" s="12"/>
      <c r="CC104" s="12"/>
    </row>
    <row r="105" spans="1:81" ht="15.75" x14ac:dyDescent="0.25">
      <c r="A105" s="20"/>
      <c r="B105" s="29"/>
      <c r="C105" s="29"/>
      <c r="D105" s="29"/>
      <c r="E105" s="29"/>
      <c r="F105" s="26"/>
      <c r="G105" s="13"/>
      <c r="H105" s="20"/>
      <c r="I105" s="22"/>
      <c r="J105" s="22"/>
      <c r="K105" s="22"/>
      <c r="L105" s="22"/>
      <c r="M105" s="24"/>
      <c r="N105" s="22"/>
      <c r="O105" s="20"/>
      <c r="P105" s="12"/>
      <c r="Q105" s="12"/>
      <c r="R105" s="12"/>
      <c r="S105" s="12"/>
      <c r="T105" s="12"/>
      <c r="U105" s="12"/>
      <c r="V105" s="12"/>
      <c r="W105" s="12"/>
      <c r="X105" s="12"/>
      <c r="Y105" s="12"/>
      <c r="Z105" s="12"/>
      <c r="AA105" s="12"/>
      <c r="AB105" s="12"/>
      <c r="AC105" s="12"/>
      <c r="AD105" s="12"/>
      <c r="AE105" s="12"/>
      <c r="AF105" s="12"/>
      <c r="AG105" s="12"/>
      <c r="AH105" s="12"/>
      <c r="AI105" s="12"/>
      <c r="AJ105" s="12"/>
      <c r="AK105" s="12"/>
      <c r="AL105" s="12"/>
      <c r="AM105" s="12"/>
      <c r="AN105" s="12"/>
      <c r="AO105" s="12"/>
      <c r="AP105" s="12"/>
      <c r="AQ105" s="12"/>
      <c r="AR105" s="12"/>
      <c r="AS105" s="12"/>
      <c r="AT105" s="12"/>
      <c r="AU105" s="12"/>
      <c r="AV105" s="12"/>
      <c r="AW105" s="12"/>
      <c r="AX105" s="12"/>
      <c r="AY105" s="12"/>
      <c r="AZ105" s="12"/>
      <c r="BA105" s="12"/>
      <c r="BB105" s="12"/>
      <c r="BC105" s="12"/>
      <c r="BD105" s="12"/>
      <c r="BE105" s="12"/>
      <c r="BF105" s="12"/>
      <c r="BG105" s="12"/>
      <c r="BH105" s="12"/>
      <c r="BI105" s="12"/>
      <c r="BJ105" s="12"/>
      <c r="BK105" s="12"/>
      <c r="BL105" s="12"/>
      <c r="BM105" s="12"/>
      <c r="BN105" s="12"/>
      <c r="BO105" s="12"/>
      <c r="BP105" s="12"/>
      <c r="BQ105" s="12"/>
      <c r="BR105" s="12"/>
      <c r="BS105" s="12"/>
      <c r="BT105" s="12"/>
      <c r="BU105" s="12"/>
      <c r="BV105" s="12"/>
      <c r="BW105" s="12"/>
      <c r="BX105" s="12"/>
      <c r="BY105" s="12"/>
      <c r="BZ105" s="12"/>
      <c r="CA105" s="12"/>
      <c r="CB105" s="12"/>
      <c r="CC105" s="12"/>
    </row>
    <row r="106" spans="1:81" ht="15.75" x14ac:dyDescent="0.25">
      <c r="A106" s="20"/>
      <c r="B106" s="29"/>
      <c r="C106" s="29"/>
      <c r="D106" s="29"/>
      <c r="E106" s="29"/>
      <c r="F106" s="26"/>
      <c r="G106" s="13"/>
      <c r="H106" s="20"/>
      <c r="I106" s="22"/>
      <c r="J106" s="22"/>
      <c r="K106" s="22"/>
      <c r="L106" s="22"/>
      <c r="M106" s="24"/>
      <c r="N106" s="22"/>
      <c r="O106" s="20"/>
      <c r="P106" s="12"/>
      <c r="Q106" s="12"/>
      <c r="R106" s="12"/>
      <c r="S106" s="12"/>
      <c r="T106" s="12"/>
      <c r="U106" s="12"/>
      <c r="V106" s="12"/>
      <c r="W106" s="12"/>
      <c r="X106" s="12"/>
      <c r="Y106" s="12"/>
      <c r="Z106" s="12"/>
      <c r="AA106" s="12"/>
      <c r="AB106" s="12"/>
      <c r="AC106" s="12"/>
      <c r="AD106" s="12"/>
      <c r="AE106" s="12"/>
      <c r="AF106" s="12"/>
      <c r="AG106" s="12"/>
      <c r="AH106" s="12"/>
      <c r="AI106" s="12"/>
      <c r="AJ106" s="12"/>
      <c r="AK106" s="12"/>
      <c r="AL106" s="12"/>
      <c r="AM106" s="12"/>
      <c r="AN106" s="12"/>
      <c r="AO106" s="12"/>
      <c r="AP106" s="12"/>
      <c r="AQ106" s="12"/>
      <c r="AR106" s="12"/>
      <c r="AS106" s="12"/>
      <c r="AT106" s="12"/>
      <c r="AU106" s="12"/>
      <c r="AV106" s="12"/>
      <c r="AW106" s="12"/>
      <c r="AX106" s="12"/>
      <c r="AY106" s="12"/>
      <c r="AZ106" s="12"/>
      <c r="BA106" s="12"/>
      <c r="BB106" s="12"/>
      <c r="BC106" s="12"/>
      <c r="BD106" s="12"/>
      <c r="BE106" s="12"/>
      <c r="BF106" s="12"/>
      <c r="BG106" s="12"/>
      <c r="BH106" s="12"/>
      <c r="BI106" s="12"/>
      <c r="BJ106" s="12"/>
      <c r="BK106" s="12"/>
      <c r="BL106" s="12"/>
      <c r="BM106" s="12"/>
      <c r="BN106" s="12"/>
      <c r="BO106" s="12"/>
      <c r="BP106" s="12"/>
      <c r="BQ106" s="12"/>
      <c r="BR106" s="12"/>
      <c r="BS106" s="12"/>
      <c r="BT106" s="12"/>
      <c r="BU106" s="12"/>
      <c r="BV106" s="12"/>
      <c r="BW106" s="12"/>
      <c r="BX106" s="12"/>
      <c r="BY106" s="12"/>
      <c r="BZ106" s="12"/>
      <c r="CA106" s="12"/>
      <c r="CB106" s="12"/>
      <c r="CC106" s="12"/>
    </row>
    <row r="107" spans="1:81" ht="15.75" x14ac:dyDescent="0.25">
      <c r="A107" s="20"/>
      <c r="B107" s="29"/>
      <c r="C107" s="29"/>
      <c r="D107" s="29"/>
      <c r="E107" s="29"/>
      <c r="F107" s="26"/>
      <c r="G107" s="13"/>
      <c r="H107" s="20"/>
      <c r="I107" s="22"/>
      <c r="J107" s="22"/>
      <c r="K107" s="22"/>
      <c r="L107" s="22"/>
      <c r="M107" s="24"/>
      <c r="N107" s="22"/>
      <c r="O107" s="20"/>
      <c r="P107" s="12"/>
      <c r="Q107" s="12"/>
      <c r="R107" s="12"/>
      <c r="S107" s="12"/>
      <c r="T107" s="12"/>
      <c r="U107" s="12"/>
      <c r="V107" s="12"/>
      <c r="W107" s="12"/>
      <c r="X107" s="12"/>
      <c r="Y107" s="12"/>
      <c r="Z107" s="12"/>
      <c r="AA107" s="12"/>
      <c r="AB107" s="12"/>
      <c r="AC107" s="12"/>
      <c r="AD107" s="12"/>
      <c r="AE107" s="12"/>
      <c r="AF107" s="12"/>
      <c r="AG107" s="12"/>
      <c r="AH107" s="12"/>
      <c r="AI107" s="12"/>
      <c r="AJ107" s="12"/>
      <c r="AK107" s="12"/>
      <c r="AL107" s="12"/>
      <c r="AM107" s="12"/>
      <c r="AN107" s="12"/>
      <c r="AO107" s="12"/>
      <c r="AP107" s="12"/>
      <c r="AQ107" s="12"/>
      <c r="AR107" s="12"/>
      <c r="AS107" s="12"/>
      <c r="AT107" s="12"/>
      <c r="AU107" s="12"/>
      <c r="AV107" s="12"/>
      <c r="AW107" s="12"/>
      <c r="AX107" s="12"/>
      <c r="AY107" s="12"/>
      <c r="AZ107" s="12"/>
      <c r="BA107" s="12"/>
      <c r="BB107" s="12"/>
      <c r="BC107" s="12"/>
      <c r="BD107" s="12"/>
      <c r="BE107" s="12"/>
      <c r="BF107" s="12"/>
      <c r="BG107" s="12"/>
      <c r="BH107" s="12"/>
      <c r="BI107" s="12"/>
      <c r="BJ107" s="12"/>
      <c r="BK107" s="12"/>
      <c r="BL107" s="12"/>
      <c r="BM107" s="12"/>
      <c r="BN107" s="12"/>
      <c r="BO107" s="12"/>
      <c r="BP107" s="12"/>
      <c r="BQ107" s="12"/>
      <c r="BR107" s="12"/>
      <c r="BS107" s="12"/>
      <c r="BT107" s="12"/>
      <c r="BU107" s="12"/>
      <c r="BV107" s="12"/>
      <c r="BW107" s="12"/>
      <c r="BX107" s="12"/>
      <c r="BY107" s="12"/>
      <c r="BZ107" s="12"/>
      <c r="CA107" s="12"/>
      <c r="CB107" s="12"/>
      <c r="CC107" s="12"/>
    </row>
    <row r="108" spans="1:81" ht="15.75" x14ac:dyDescent="0.25">
      <c r="A108" s="20"/>
      <c r="B108" s="29"/>
      <c r="C108" s="29"/>
      <c r="D108" s="29"/>
      <c r="E108" s="29"/>
      <c r="F108" s="26"/>
      <c r="G108" s="13"/>
      <c r="H108" s="20"/>
      <c r="I108" s="22"/>
      <c r="J108" s="22"/>
      <c r="K108" s="22"/>
      <c r="L108" s="22"/>
      <c r="M108" s="24"/>
      <c r="N108" s="22"/>
      <c r="O108" s="20"/>
      <c r="P108" s="12"/>
      <c r="Q108" s="12"/>
      <c r="R108" s="12"/>
      <c r="S108" s="12"/>
      <c r="T108" s="12"/>
      <c r="U108" s="12"/>
      <c r="V108" s="12"/>
      <c r="W108" s="12"/>
      <c r="X108" s="12"/>
      <c r="Y108" s="12"/>
      <c r="Z108" s="12"/>
      <c r="AA108" s="12"/>
      <c r="AB108" s="12"/>
      <c r="AC108" s="12"/>
      <c r="AD108" s="12"/>
      <c r="AE108" s="12"/>
      <c r="AF108" s="12"/>
      <c r="AG108" s="12"/>
      <c r="AH108" s="12"/>
      <c r="AI108" s="12"/>
      <c r="AJ108" s="12"/>
      <c r="AK108" s="12"/>
      <c r="AL108" s="12"/>
      <c r="AM108" s="12"/>
      <c r="AN108" s="12"/>
      <c r="AO108" s="12"/>
      <c r="AP108" s="12"/>
      <c r="AQ108" s="12"/>
      <c r="AR108" s="12"/>
      <c r="AS108" s="12"/>
      <c r="AT108" s="12"/>
      <c r="AU108" s="12"/>
      <c r="AV108" s="12"/>
      <c r="AW108" s="12"/>
      <c r="AX108" s="12"/>
      <c r="AY108" s="12"/>
      <c r="AZ108" s="12"/>
      <c r="BA108" s="12"/>
      <c r="BB108" s="12"/>
      <c r="BC108" s="12"/>
      <c r="BD108" s="12"/>
      <c r="BE108" s="12"/>
      <c r="BF108" s="12"/>
      <c r="BG108" s="12"/>
      <c r="BH108" s="12"/>
      <c r="BI108" s="12"/>
      <c r="BJ108" s="12"/>
      <c r="BK108" s="12"/>
      <c r="BL108" s="12"/>
      <c r="BM108" s="12"/>
      <c r="BN108" s="12"/>
      <c r="BO108" s="12"/>
      <c r="BP108" s="12"/>
      <c r="BQ108" s="12"/>
      <c r="BR108" s="12"/>
      <c r="BS108" s="12"/>
      <c r="BT108" s="12"/>
      <c r="BU108" s="12"/>
      <c r="BV108" s="12"/>
      <c r="BW108" s="12"/>
      <c r="BX108" s="12"/>
      <c r="BY108" s="12"/>
      <c r="BZ108" s="12"/>
      <c r="CA108" s="12"/>
      <c r="CB108" s="12"/>
      <c r="CC108" s="12"/>
    </row>
    <row r="109" spans="1:81" ht="15.75" x14ac:dyDescent="0.25">
      <c r="A109" s="20"/>
      <c r="B109" s="29"/>
      <c r="C109" s="29"/>
      <c r="D109" s="29"/>
      <c r="E109" s="29"/>
      <c r="F109" s="26"/>
      <c r="G109" s="13"/>
      <c r="H109" s="20"/>
      <c r="I109" s="22"/>
      <c r="J109" s="22"/>
      <c r="K109" s="22"/>
      <c r="L109" s="22"/>
      <c r="M109" s="24"/>
      <c r="N109" s="22"/>
      <c r="O109" s="20"/>
      <c r="P109" s="12"/>
      <c r="Q109" s="12"/>
      <c r="R109" s="12"/>
      <c r="S109" s="12"/>
      <c r="T109" s="12"/>
      <c r="U109" s="12"/>
      <c r="V109" s="12"/>
      <c r="W109" s="12"/>
      <c r="X109" s="12"/>
      <c r="Y109" s="12"/>
      <c r="Z109" s="12"/>
      <c r="AA109" s="12"/>
      <c r="AB109" s="12"/>
      <c r="AC109" s="12"/>
      <c r="AD109" s="12"/>
      <c r="AE109" s="12"/>
      <c r="AF109" s="12"/>
      <c r="AG109" s="12"/>
      <c r="AH109" s="12"/>
      <c r="AI109" s="12"/>
      <c r="AJ109" s="12"/>
      <c r="AK109" s="12"/>
      <c r="AL109" s="12"/>
      <c r="AM109" s="12"/>
      <c r="AN109" s="12"/>
      <c r="AO109" s="12"/>
      <c r="AP109" s="12"/>
      <c r="AQ109" s="12"/>
      <c r="AR109" s="12"/>
      <c r="AS109" s="12"/>
      <c r="AT109" s="12"/>
      <c r="AU109" s="12"/>
      <c r="AV109" s="12"/>
      <c r="AW109" s="12"/>
      <c r="AX109" s="12"/>
      <c r="AY109" s="12"/>
      <c r="AZ109" s="12"/>
      <c r="BA109" s="12"/>
      <c r="BB109" s="12"/>
      <c r="BC109" s="12"/>
      <c r="BD109" s="12"/>
      <c r="BE109" s="12"/>
      <c r="BF109" s="12"/>
      <c r="BG109" s="12"/>
      <c r="BH109" s="12"/>
      <c r="BI109" s="12"/>
      <c r="BJ109" s="12"/>
      <c r="BK109" s="12"/>
      <c r="BL109" s="12"/>
      <c r="BM109" s="12"/>
      <c r="BN109" s="12"/>
      <c r="BO109" s="12"/>
      <c r="BP109" s="12"/>
      <c r="BQ109" s="12"/>
      <c r="BR109" s="12"/>
      <c r="BS109" s="12"/>
      <c r="BT109" s="12"/>
      <c r="BU109" s="12"/>
      <c r="BV109" s="12"/>
      <c r="BW109" s="12"/>
      <c r="BX109" s="12"/>
      <c r="BY109" s="12"/>
      <c r="BZ109" s="12"/>
      <c r="CA109" s="12"/>
      <c r="CB109" s="12"/>
      <c r="CC109" s="12"/>
    </row>
    <row r="110" spans="1:81" ht="15.75" x14ac:dyDescent="0.25">
      <c r="A110" s="20"/>
      <c r="B110" s="29"/>
      <c r="C110" s="29"/>
      <c r="D110" s="29"/>
      <c r="E110" s="29"/>
      <c r="F110" s="26"/>
      <c r="G110" s="13"/>
      <c r="H110" s="20"/>
      <c r="I110" s="22"/>
      <c r="J110" s="22"/>
      <c r="K110" s="22"/>
      <c r="L110" s="22"/>
      <c r="M110" s="24"/>
      <c r="N110" s="22"/>
      <c r="O110" s="20"/>
      <c r="P110" s="12"/>
      <c r="Q110" s="12"/>
      <c r="R110" s="12"/>
      <c r="S110" s="12"/>
      <c r="T110" s="12"/>
      <c r="U110" s="12"/>
      <c r="V110" s="12"/>
      <c r="W110" s="12"/>
      <c r="X110" s="12"/>
      <c r="Y110" s="12"/>
      <c r="Z110" s="12"/>
      <c r="AA110" s="12"/>
      <c r="AB110" s="12"/>
      <c r="AC110" s="12"/>
      <c r="AD110" s="12"/>
      <c r="AE110" s="12"/>
      <c r="AF110" s="12"/>
      <c r="AG110" s="12"/>
      <c r="AH110" s="12"/>
      <c r="AI110" s="12"/>
      <c r="AJ110" s="12"/>
      <c r="AK110" s="12"/>
      <c r="AL110" s="12"/>
      <c r="AM110" s="12"/>
      <c r="AN110" s="12"/>
      <c r="AO110" s="12"/>
      <c r="AP110" s="12"/>
      <c r="AQ110" s="12"/>
      <c r="AR110" s="12"/>
      <c r="AS110" s="12"/>
      <c r="AT110" s="12"/>
      <c r="AU110" s="12"/>
      <c r="AV110" s="12"/>
      <c r="AW110" s="12"/>
      <c r="AX110" s="12"/>
      <c r="AY110" s="12"/>
      <c r="AZ110" s="12"/>
      <c r="BA110" s="12"/>
      <c r="BB110" s="12"/>
      <c r="BC110" s="12"/>
      <c r="BD110" s="12"/>
      <c r="BE110" s="12"/>
      <c r="BF110" s="12"/>
      <c r="BG110" s="12"/>
      <c r="BH110" s="12"/>
      <c r="BI110" s="12"/>
      <c r="BJ110" s="12"/>
      <c r="BK110" s="12"/>
      <c r="BL110" s="12"/>
      <c r="BM110" s="12"/>
      <c r="BN110" s="12"/>
      <c r="BO110" s="12"/>
      <c r="BP110" s="12"/>
      <c r="BQ110" s="12"/>
      <c r="BR110" s="12"/>
      <c r="BS110" s="12"/>
      <c r="BT110" s="12"/>
      <c r="BU110" s="12"/>
      <c r="BV110" s="12"/>
      <c r="BW110" s="12"/>
      <c r="BX110" s="12"/>
      <c r="BY110" s="12"/>
      <c r="BZ110" s="12"/>
      <c r="CA110" s="12"/>
      <c r="CB110" s="12"/>
      <c r="CC110" s="12"/>
    </row>
    <row r="111" spans="1:81" ht="15.75" x14ac:dyDescent="0.25">
      <c r="A111" s="20"/>
      <c r="B111" s="29"/>
      <c r="C111" s="29"/>
      <c r="D111" s="29"/>
      <c r="E111" s="29"/>
      <c r="F111" s="26"/>
      <c r="G111" s="13"/>
      <c r="H111" s="20"/>
      <c r="I111" s="22"/>
      <c r="J111" s="22"/>
      <c r="K111" s="22"/>
      <c r="L111" s="22"/>
      <c r="M111" s="24"/>
      <c r="N111" s="22"/>
      <c r="O111" s="20"/>
      <c r="P111" s="12"/>
      <c r="Q111" s="12"/>
      <c r="R111" s="12"/>
      <c r="S111" s="12"/>
      <c r="T111" s="12"/>
      <c r="U111" s="12"/>
      <c r="V111" s="12"/>
      <c r="W111" s="12"/>
      <c r="X111" s="12"/>
      <c r="Y111" s="12"/>
      <c r="Z111" s="12"/>
      <c r="AA111" s="12"/>
      <c r="AB111" s="12"/>
      <c r="AC111" s="12"/>
      <c r="AD111" s="12"/>
      <c r="AE111" s="12"/>
      <c r="AF111" s="12"/>
      <c r="AG111" s="12"/>
      <c r="AH111" s="12"/>
      <c r="AI111" s="12"/>
      <c r="AJ111" s="12"/>
      <c r="AK111" s="12"/>
      <c r="AL111" s="12"/>
      <c r="AM111" s="12"/>
      <c r="AN111" s="12"/>
      <c r="AO111" s="12"/>
      <c r="AP111" s="12"/>
      <c r="AQ111" s="12"/>
      <c r="AR111" s="12"/>
      <c r="AS111" s="12"/>
      <c r="AT111" s="12"/>
      <c r="AU111" s="12"/>
      <c r="AV111" s="12"/>
      <c r="AW111" s="12"/>
      <c r="AX111" s="12"/>
      <c r="AY111" s="12"/>
      <c r="AZ111" s="12"/>
      <c r="BA111" s="12"/>
      <c r="BB111" s="12"/>
      <c r="BC111" s="12"/>
      <c r="BD111" s="12"/>
      <c r="BE111" s="12"/>
      <c r="BF111" s="12"/>
      <c r="BG111" s="12"/>
      <c r="BH111" s="12"/>
      <c r="BI111" s="12"/>
      <c r="BJ111" s="12"/>
      <c r="BK111" s="12"/>
      <c r="BL111" s="12"/>
      <c r="BM111" s="12"/>
      <c r="BN111" s="12"/>
      <c r="BO111" s="12"/>
      <c r="BP111" s="12"/>
      <c r="BQ111" s="12"/>
      <c r="BR111" s="12"/>
      <c r="BS111" s="12"/>
      <c r="BT111" s="12"/>
      <c r="BU111" s="12"/>
      <c r="BV111" s="12"/>
      <c r="BW111" s="12"/>
      <c r="BX111" s="12"/>
      <c r="BY111" s="12"/>
      <c r="BZ111" s="12"/>
      <c r="CA111" s="12"/>
      <c r="CB111" s="12"/>
      <c r="CC111" s="12"/>
    </row>
    <row r="112" spans="1:81" ht="15.75" x14ac:dyDescent="0.25">
      <c r="A112" s="20"/>
      <c r="B112" s="29"/>
      <c r="C112" s="29"/>
      <c r="D112" s="29"/>
      <c r="E112" s="29"/>
      <c r="F112" s="26"/>
      <c r="G112" s="13"/>
      <c r="H112" s="20"/>
      <c r="I112" s="22"/>
      <c r="J112" s="22"/>
      <c r="K112" s="22"/>
      <c r="L112" s="22"/>
      <c r="M112" s="24"/>
      <c r="N112" s="22"/>
      <c r="O112" s="20"/>
      <c r="P112" s="12"/>
      <c r="Q112" s="12"/>
      <c r="R112" s="12"/>
      <c r="S112" s="12"/>
      <c r="T112" s="12"/>
      <c r="U112" s="12"/>
      <c r="V112" s="12"/>
      <c r="W112" s="12"/>
      <c r="X112" s="12"/>
      <c r="Y112" s="12"/>
      <c r="Z112" s="12"/>
      <c r="AA112" s="12"/>
      <c r="AB112" s="12"/>
      <c r="AC112" s="12"/>
      <c r="AD112" s="12"/>
      <c r="AE112" s="12"/>
      <c r="AF112" s="12"/>
      <c r="AG112" s="12"/>
      <c r="AH112" s="12"/>
      <c r="AI112" s="12"/>
      <c r="AJ112" s="12"/>
      <c r="AK112" s="12"/>
      <c r="AL112" s="12"/>
      <c r="AM112" s="12"/>
      <c r="AN112" s="12"/>
      <c r="AO112" s="12"/>
      <c r="AP112" s="12"/>
      <c r="AQ112" s="12"/>
      <c r="AR112" s="12"/>
      <c r="AS112" s="12"/>
      <c r="AT112" s="12"/>
      <c r="AU112" s="12"/>
      <c r="AV112" s="12"/>
      <c r="AW112" s="12"/>
      <c r="AX112" s="12"/>
      <c r="AY112" s="12"/>
      <c r="AZ112" s="12"/>
      <c r="BA112" s="12"/>
      <c r="BB112" s="12"/>
      <c r="BC112" s="12"/>
      <c r="BD112" s="12"/>
      <c r="BE112" s="12"/>
      <c r="BF112" s="12"/>
      <c r="BG112" s="12"/>
      <c r="BH112" s="12"/>
      <c r="BI112" s="12"/>
      <c r="BJ112" s="12"/>
      <c r="BK112" s="12"/>
      <c r="BL112" s="12"/>
      <c r="BM112" s="12"/>
      <c r="BN112" s="12"/>
      <c r="BO112" s="12"/>
      <c r="BP112" s="12"/>
      <c r="BQ112" s="12"/>
      <c r="BR112" s="12"/>
      <c r="BS112" s="12"/>
      <c r="BT112" s="12"/>
      <c r="BU112" s="12"/>
      <c r="BV112" s="12"/>
      <c r="BW112" s="12"/>
      <c r="BX112" s="12"/>
      <c r="BY112" s="12"/>
      <c r="BZ112" s="12"/>
      <c r="CA112" s="12"/>
      <c r="CB112" s="12"/>
      <c r="CC112" s="12"/>
    </row>
    <row r="113" spans="1:81" ht="15.75" x14ac:dyDescent="0.25">
      <c r="A113" s="20"/>
      <c r="B113" s="29"/>
      <c r="C113" s="29"/>
      <c r="D113" s="29"/>
      <c r="E113" s="29"/>
      <c r="F113" s="26"/>
      <c r="G113" s="13"/>
      <c r="H113" s="20"/>
      <c r="I113" s="22"/>
      <c r="J113" s="22"/>
      <c r="K113" s="22"/>
      <c r="L113" s="22"/>
      <c r="M113" s="24"/>
      <c r="N113" s="22"/>
      <c r="O113" s="20"/>
      <c r="P113" s="12"/>
      <c r="Q113" s="12"/>
      <c r="R113" s="12"/>
      <c r="S113" s="12"/>
      <c r="T113" s="12"/>
      <c r="U113" s="12"/>
      <c r="V113" s="12"/>
      <c r="W113" s="12"/>
      <c r="X113" s="12"/>
      <c r="Y113" s="12"/>
      <c r="Z113" s="12"/>
      <c r="AA113" s="12"/>
      <c r="AB113" s="12"/>
      <c r="AC113" s="12"/>
      <c r="AD113" s="12"/>
      <c r="AE113" s="12"/>
      <c r="AF113" s="12"/>
      <c r="AG113" s="12"/>
      <c r="AH113" s="12"/>
      <c r="AI113" s="12"/>
      <c r="AJ113" s="12"/>
      <c r="AK113" s="12"/>
      <c r="AL113" s="12"/>
      <c r="AM113" s="12"/>
      <c r="AN113" s="12"/>
      <c r="AO113" s="12"/>
      <c r="AP113" s="12"/>
      <c r="AQ113" s="12"/>
      <c r="AR113" s="12"/>
      <c r="AS113" s="12"/>
      <c r="AT113" s="12"/>
      <c r="AU113" s="12"/>
      <c r="AV113" s="12"/>
      <c r="AW113" s="12"/>
      <c r="AX113" s="12"/>
      <c r="AY113" s="12"/>
      <c r="AZ113" s="12"/>
      <c r="BA113" s="12"/>
      <c r="BB113" s="12"/>
      <c r="BC113" s="12"/>
      <c r="BD113" s="12"/>
      <c r="BE113" s="12"/>
      <c r="BF113" s="12"/>
      <c r="BG113" s="12"/>
      <c r="BH113" s="12"/>
      <c r="BI113" s="12"/>
      <c r="BJ113" s="12"/>
      <c r="BK113" s="12"/>
      <c r="BL113" s="12"/>
      <c r="BM113" s="12"/>
      <c r="BN113" s="12"/>
      <c r="BO113" s="12"/>
      <c r="BP113" s="12"/>
      <c r="BQ113" s="12"/>
      <c r="BR113" s="12"/>
      <c r="BS113" s="12"/>
      <c r="BT113" s="12"/>
      <c r="BU113" s="12"/>
      <c r="BV113" s="12"/>
      <c r="BW113" s="12"/>
      <c r="BX113" s="12"/>
      <c r="BY113" s="12"/>
      <c r="BZ113" s="12"/>
      <c r="CA113" s="12"/>
      <c r="CB113" s="12"/>
      <c r="CC113" s="12"/>
    </row>
    <row r="114" spans="1:81" ht="15.75" x14ac:dyDescent="0.25">
      <c r="A114" s="20"/>
      <c r="B114" s="29"/>
      <c r="C114" s="29"/>
      <c r="D114" s="29"/>
      <c r="E114" s="29"/>
      <c r="F114" s="26"/>
      <c r="G114" s="13"/>
      <c r="H114" s="20"/>
      <c r="I114" s="22"/>
      <c r="J114" s="22"/>
      <c r="K114" s="22"/>
      <c r="L114" s="22"/>
      <c r="M114" s="24"/>
      <c r="N114" s="22"/>
      <c r="O114" s="20"/>
      <c r="P114" s="12"/>
      <c r="Q114" s="12"/>
      <c r="R114" s="12"/>
      <c r="S114" s="12"/>
      <c r="T114" s="12"/>
      <c r="U114" s="12"/>
      <c r="V114" s="12"/>
      <c r="W114" s="12"/>
      <c r="X114" s="12"/>
      <c r="Y114" s="12"/>
      <c r="Z114" s="12"/>
      <c r="AA114" s="12"/>
      <c r="AB114" s="12"/>
      <c r="AC114" s="12"/>
      <c r="AD114" s="12"/>
      <c r="AE114" s="12"/>
      <c r="AF114" s="12"/>
      <c r="AG114" s="12"/>
      <c r="AH114" s="12"/>
      <c r="AI114" s="12"/>
      <c r="AJ114" s="12"/>
      <c r="AK114" s="12"/>
      <c r="AL114" s="12"/>
      <c r="AM114" s="12"/>
      <c r="AN114" s="12"/>
      <c r="AO114" s="12"/>
      <c r="AP114" s="12"/>
      <c r="AQ114" s="12"/>
      <c r="AR114" s="12"/>
      <c r="AS114" s="12"/>
      <c r="AT114" s="12"/>
      <c r="AU114" s="12"/>
      <c r="AV114" s="12"/>
      <c r="AW114" s="12"/>
      <c r="AX114" s="12"/>
      <c r="AY114" s="12"/>
      <c r="AZ114" s="12"/>
      <c r="BA114" s="12"/>
      <c r="BB114" s="12"/>
      <c r="BC114" s="12"/>
      <c r="BD114" s="12"/>
      <c r="BE114" s="12"/>
      <c r="BF114" s="12"/>
      <c r="BG114" s="12"/>
      <c r="BH114" s="12"/>
      <c r="BI114" s="12"/>
      <c r="BJ114" s="12"/>
      <c r="BK114" s="12"/>
      <c r="BL114" s="12"/>
      <c r="BM114" s="12"/>
      <c r="BN114" s="12"/>
      <c r="BO114" s="12"/>
      <c r="BP114" s="12"/>
      <c r="BQ114" s="12"/>
      <c r="BR114" s="12"/>
      <c r="BS114" s="12"/>
      <c r="BT114" s="12"/>
      <c r="BU114" s="12"/>
      <c r="BV114" s="12"/>
      <c r="BW114" s="12"/>
      <c r="BX114" s="12"/>
      <c r="BY114" s="12"/>
      <c r="BZ114" s="12"/>
      <c r="CA114" s="12"/>
      <c r="CB114" s="12"/>
      <c r="CC114" s="12"/>
    </row>
    <row r="115" spans="1:81" ht="15.75" x14ac:dyDescent="0.25">
      <c r="A115" s="20"/>
      <c r="B115" s="29"/>
      <c r="C115" s="29"/>
      <c r="D115" s="29"/>
      <c r="E115" s="29"/>
      <c r="F115" s="26"/>
      <c r="G115" s="13"/>
      <c r="H115" s="20"/>
      <c r="I115" s="22"/>
      <c r="J115" s="22"/>
      <c r="K115" s="22"/>
      <c r="L115" s="22"/>
      <c r="M115" s="24"/>
      <c r="N115" s="22"/>
      <c r="O115" s="20"/>
      <c r="P115" s="12"/>
      <c r="Q115" s="12"/>
      <c r="R115" s="12"/>
      <c r="S115" s="12"/>
      <c r="T115" s="12"/>
      <c r="U115" s="12"/>
      <c r="V115" s="12"/>
      <c r="W115" s="12"/>
      <c r="X115" s="12"/>
      <c r="Y115" s="12"/>
      <c r="Z115" s="12"/>
      <c r="AA115" s="12"/>
      <c r="AB115" s="12"/>
      <c r="AC115" s="12"/>
      <c r="AD115" s="12"/>
      <c r="AE115" s="12"/>
      <c r="AF115" s="12"/>
      <c r="AG115" s="12"/>
      <c r="AH115" s="12"/>
      <c r="AI115" s="12"/>
      <c r="AJ115" s="12"/>
      <c r="AK115" s="12"/>
      <c r="AL115" s="12"/>
      <c r="AM115" s="12"/>
      <c r="AN115" s="12"/>
      <c r="AO115" s="12"/>
      <c r="AP115" s="12"/>
      <c r="AQ115" s="12"/>
      <c r="AR115" s="12"/>
      <c r="AS115" s="12"/>
      <c r="AT115" s="12"/>
      <c r="AU115" s="12"/>
      <c r="AV115" s="12"/>
      <c r="AW115" s="12"/>
      <c r="AX115" s="12"/>
      <c r="AY115" s="12"/>
      <c r="AZ115" s="12"/>
      <c r="BA115" s="12"/>
      <c r="BB115" s="12"/>
      <c r="BC115" s="12"/>
      <c r="BD115" s="12"/>
      <c r="BE115" s="12"/>
      <c r="BF115" s="12"/>
      <c r="BG115" s="12"/>
      <c r="BH115" s="12"/>
      <c r="BI115" s="12"/>
      <c r="BJ115" s="12"/>
      <c r="BK115" s="12"/>
      <c r="BL115" s="12"/>
      <c r="BM115" s="12"/>
      <c r="BN115" s="12"/>
      <c r="BO115" s="12"/>
      <c r="BP115" s="12"/>
      <c r="BQ115" s="12"/>
      <c r="BR115" s="12"/>
      <c r="BS115" s="12"/>
      <c r="BT115" s="12"/>
      <c r="BU115" s="12"/>
      <c r="BV115" s="12"/>
      <c r="BW115" s="12"/>
      <c r="BX115" s="12"/>
      <c r="BY115" s="12"/>
      <c r="BZ115" s="12"/>
      <c r="CA115" s="12"/>
      <c r="CB115" s="12"/>
      <c r="CC115" s="12"/>
    </row>
    <row r="116" spans="1:81" ht="15.75" x14ac:dyDescent="0.25">
      <c r="A116" s="20"/>
      <c r="B116" s="29"/>
      <c r="C116" s="29"/>
      <c r="D116" s="29"/>
      <c r="E116" s="29"/>
      <c r="F116" s="26"/>
      <c r="G116" s="13"/>
      <c r="H116" s="20"/>
      <c r="I116" s="22"/>
      <c r="J116" s="22"/>
      <c r="K116" s="22"/>
      <c r="L116" s="22"/>
      <c r="M116" s="24"/>
      <c r="N116" s="22"/>
      <c r="O116" s="20"/>
      <c r="P116" s="12"/>
      <c r="Q116" s="12"/>
      <c r="R116" s="12"/>
      <c r="S116" s="12"/>
      <c r="T116" s="12"/>
      <c r="U116" s="12"/>
      <c r="V116" s="12"/>
      <c r="W116" s="12"/>
      <c r="X116" s="12"/>
      <c r="Y116" s="12"/>
      <c r="Z116" s="12"/>
      <c r="AA116" s="12"/>
      <c r="AB116" s="12"/>
      <c r="AC116" s="12"/>
      <c r="AD116" s="12"/>
      <c r="AE116" s="12"/>
      <c r="AF116" s="12"/>
      <c r="AG116" s="12"/>
      <c r="AH116" s="12"/>
      <c r="AI116" s="12"/>
      <c r="AJ116" s="12"/>
      <c r="AK116" s="12"/>
      <c r="AL116" s="12"/>
      <c r="AM116" s="12"/>
      <c r="AN116" s="12"/>
      <c r="AO116" s="12"/>
      <c r="AP116" s="12"/>
      <c r="AQ116" s="12"/>
      <c r="AR116" s="12"/>
      <c r="AS116" s="12"/>
      <c r="AT116" s="12"/>
      <c r="AU116" s="12"/>
      <c r="AV116" s="12"/>
      <c r="AW116" s="12"/>
      <c r="AX116" s="12"/>
      <c r="AY116" s="12"/>
      <c r="AZ116" s="12"/>
      <c r="BA116" s="12"/>
      <c r="BB116" s="12"/>
      <c r="BC116" s="12"/>
      <c r="BD116" s="12"/>
      <c r="BE116" s="12"/>
      <c r="BF116" s="12"/>
      <c r="BG116" s="12"/>
      <c r="BH116" s="12"/>
      <c r="BI116" s="12"/>
      <c r="BJ116" s="12"/>
      <c r="BK116" s="12"/>
      <c r="BL116" s="12"/>
      <c r="BM116" s="12"/>
      <c r="BN116" s="12"/>
      <c r="BO116" s="12"/>
      <c r="BP116" s="12"/>
      <c r="BQ116" s="12"/>
      <c r="BR116" s="12"/>
      <c r="BS116" s="12"/>
      <c r="BT116" s="12"/>
      <c r="BU116" s="12"/>
      <c r="BV116" s="12"/>
      <c r="BW116" s="12"/>
      <c r="BX116" s="12"/>
      <c r="BY116" s="12"/>
      <c r="BZ116" s="12"/>
      <c r="CA116" s="12"/>
      <c r="CB116" s="12"/>
      <c r="CC116" s="12"/>
    </row>
    <row r="117" spans="1:81" ht="15.75" x14ac:dyDescent="0.25">
      <c r="A117" s="20"/>
      <c r="B117" s="29"/>
      <c r="C117" s="29"/>
      <c r="D117" s="29"/>
      <c r="E117" s="29"/>
      <c r="F117" s="26"/>
      <c r="G117" s="13"/>
      <c r="H117" s="20"/>
      <c r="I117" s="22"/>
      <c r="J117" s="22"/>
      <c r="K117" s="22"/>
      <c r="L117" s="22"/>
      <c r="M117" s="24"/>
      <c r="N117" s="22"/>
      <c r="O117" s="20"/>
      <c r="P117" s="12"/>
      <c r="Q117" s="12"/>
      <c r="R117" s="12"/>
      <c r="S117" s="12"/>
      <c r="T117" s="12"/>
      <c r="U117" s="12"/>
      <c r="V117" s="12"/>
      <c r="W117" s="12"/>
      <c r="X117" s="12"/>
      <c r="Y117" s="12"/>
      <c r="Z117" s="12"/>
      <c r="AA117" s="12"/>
      <c r="AB117" s="12"/>
      <c r="AC117" s="12"/>
      <c r="AD117" s="12"/>
      <c r="AE117" s="12"/>
      <c r="AF117" s="12"/>
      <c r="AG117" s="12"/>
      <c r="AH117" s="12"/>
      <c r="AI117" s="12"/>
      <c r="AJ117" s="12"/>
      <c r="AK117" s="12"/>
      <c r="AL117" s="12"/>
      <c r="AM117" s="12"/>
      <c r="AN117" s="12"/>
      <c r="AO117" s="12"/>
      <c r="AP117" s="12"/>
      <c r="AQ117" s="12"/>
      <c r="AR117" s="12"/>
      <c r="AS117" s="12"/>
      <c r="AT117" s="12"/>
      <c r="AU117" s="12"/>
      <c r="AV117" s="12"/>
      <c r="AW117" s="12"/>
      <c r="AX117" s="12"/>
      <c r="AY117" s="12"/>
      <c r="AZ117" s="12"/>
      <c r="BA117" s="12"/>
      <c r="BB117" s="12"/>
      <c r="BC117" s="12"/>
      <c r="BD117" s="12"/>
      <c r="BE117" s="12"/>
      <c r="BF117" s="12"/>
      <c r="BG117" s="12"/>
      <c r="BH117" s="12"/>
      <c r="BI117" s="12"/>
      <c r="BJ117" s="12"/>
      <c r="BK117" s="12"/>
      <c r="BL117" s="12"/>
      <c r="BM117" s="12"/>
      <c r="BN117" s="12"/>
      <c r="BO117" s="12"/>
      <c r="BP117" s="12"/>
      <c r="BQ117" s="12"/>
      <c r="BR117" s="12"/>
      <c r="BS117" s="12"/>
      <c r="BT117" s="12"/>
      <c r="BU117" s="12"/>
      <c r="BV117" s="12"/>
      <c r="BW117" s="12"/>
      <c r="BX117" s="12"/>
      <c r="BY117" s="12"/>
      <c r="BZ117" s="12"/>
      <c r="CA117" s="12"/>
      <c r="CB117" s="12"/>
      <c r="CC117" s="12"/>
    </row>
    <row r="118" spans="1:81" ht="15.75" x14ac:dyDescent="0.25">
      <c r="A118" s="20"/>
      <c r="B118" s="29"/>
      <c r="C118" s="29"/>
      <c r="D118" s="29"/>
      <c r="E118" s="29"/>
      <c r="F118" s="26"/>
      <c r="G118" s="13"/>
      <c r="H118" s="20"/>
      <c r="I118" s="22"/>
      <c r="J118" s="22"/>
      <c r="K118" s="22"/>
      <c r="L118" s="22"/>
      <c r="M118" s="24"/>
      <c r="N118" s="22"/>
      <c r="O118" s="20"/>
      <c r="P118" s="12"/>
      <c r="Q118" s="12"/>
      <c r="R118" s="12"/>
      <c r="S118" s="12"/>
      <c r="T118" s="12"/>
      <c r="U118" s="12"/>
      <c r="V118" s="12"/>
      <c r="W118" s="12"/>
      <c r="X118" s="12"/>
      <c r="Y118" s="12"/>
      <c r="Z118" s="12"/>
      <c r="AA118" s="12"/>
      <c r="AB118" s="12"/>
      <c r="AC118" s="12"/>
      <c r="AD118" s="12"/>
      <c r="AE118" s="12"/>
      <c r="AF118" s="12"/>
      <c r="AG118" s="12"/>
      <c r="AH118" s="12"/>
      <c r="AI118" s="12"/>
      <c r="AJ118" s="12"/>
      <c r="AK118" s="12"/>
      <c r="AL118" s="12"/>
      <c r="AM118" s="12"/>
      <c r="AN118" s="12"/>
      <c r="AO118" s="12"/>
      <c r="AP118" s="12"/>
      <c r="AQ118" s="12"/>
      <c r="AR118" s="12"/>
      <c r="AS118" s="12"/>
      <c r="AT118" s="12"/>
      <c r="AU118" s="12"/>
      <c r="AV118" s="12"/>
      <c r="AW118" s="12"/>
      <c r="AX118" s="12"/>
      <c r="AY118" s="12"/>
      <c r="AZ118" s="12"/>
      <c r="BA118" s="12"/>
      <c r="BB118" s="12"/>
      <c r="BC118" s="12"/>
      <c r="BD118" s="12"/>
      <c r="BE118" s="12"/>
      <c r="BF118" s="12"/>
      <c r="BG118" s="12"/>
      <c r="BH118" s="12"/>
      <c r="BI118" s="12"/>
      <c r="BJ118" s="12"/>
      <c r="BK118" s="12"/>
      <c r="BL118" s="12"/>
      <c r="BM118" s="12"/>
      <c r="BN118" s="12"/>
      <c r="BO118" s="12"/>
      <c r="BP118" s="12"/>
      <c r="BQ118" s="12"/>
      <c r="BR118" s="12"/>
      <c r="BS118" s="12"/>
      <c r="BT118" s="12"/>
      <c r="BU118" s="12"/>
      <c r="BV118" s="12"/>
      <c r="BW118" s="12"/>
      <c r="BX118" s="12"/>
      <c r="BY118" s="12"/>
      <c r="BZ118" s="12"/>
      <c r="CA118" s="12"/>
      <c r="CB118" s="12"/>
      <c r="CC118" s="12"/>
    </row>
    <row r="119" spans="1:81" ht="15.75" x14ac:dyDescent="0.25">
      <c r="A119" s="20"/>
      <c r="B119" s="29"/>
      <c r="C119" s="29"/>
      <c r="D119" s="29"/>
      <c r="E119" s="29"/>
      <c r="F119" s="26"/>
      <c r="G119" s="13"/>
      <c r="H119" s="20"/>
      <c r="I119" s="22"/>
      <c r="J119" s="22"/>
      <c r="K119" s="22"/>
      <c r="L119" s="22"/>
      <c r="M119" s="24"/>
      <c r="N119" s="22"/>
      <c r="O119" s="20"/>
      <c r="P119" s="12"/>
      <c r="Q119" s="12"/>
      <c r="R119" s="12"/>
      <c r="S119" s="12"/>
      <c r="T119" s="12"/>
      <c r="U119" s="12"/>
      <c r="V119" s="12"/>
      <c r="W119" s="12"/>
      <c r="X119" s="12"/>
      <c r="Y119" s="12"/>
      <c r="Z119" s="12"/>
      <c r="AA119" s="12"/>
      <c r="AB119" s="12"/>
      <c r="AC119" s="12"/>
      <c r="AD119" s="12"/>
      <c r="AE119" s="12"/>
      <c r="AF119" s="12"/>
      <c r="AG119" s="12"/>
      <c r="AH119" s="12"/>
      <c r="AI119" s="12"/>
      <c r="AJ119" s="12"/>
      <c r="AK119" s="12"/>
      <c r="AL119" s="12"/>
      <c r="AM119" s="12"/>
      <c r="AN119" s="12"/>
      <c r="AO119" s="12"/>
      <c r="AP119" s="12"/>
      <c r="AQ119" s="12"/>
      <c r="AR119" s="12"/>
      <c r="AS119" s="12"/>
      <c r="AT119" s="12"/>
      <c r="AU119" s="12"/>
      <c r="AV119" s="12"/>
      <c r="AW119" s="12"/>
      <c r="AX119" s="12"/>
      <c r="AY119" s="12"/>
      <c r="AZ119" s="12"/>
      <c r="BA119" s="12"/>
      <c r="BB119" s="12"/>
      <c r="BC119" s="12"/>
      <c r="BD119" s="12"/>
      <c r="BE119" s="12"/>
      <c r="BF119" s="12"/>
      <c r="BG119" s="12"/>
      <c r="BH119" s="12"/>
      <c r="BI119" s="12"/>
      <c r="BJ119" s="12"/>
      <c r="BK119" s="12"/>
      <c r="BL119" s="12"/>
      <c r="BM119" s="12"/>
      <c r="BN119" s="12"/>
      <c r="BO119" s="12"/>
      <c r="BP119" s="12"/>
      <c r="BQ119" s="12"/>
      <c r="BR119" s="12"/>
      <c r="BS119" s="12"/>
      <c r="BT119" s="12"/>
      <c r="BU119" s="12"/>
      <c r="BV119" s="12"/>
      <c r="BW119" s="12"/>
      <c r="BX119" s="12"/>
      <c r="BY119" s="12"/>
      <c r="BZ119" s="12"/>
      <c r="CA119" s="12"/>
      <c r="CB119" s="12"/>
      <c r="CC119" s="12"/>
    </row>
    <row r="120" spans="1:81" ht="15.75" x14ac:dyDescent="0.25">
      <c r="A120" s="20"/>
      <c r="B120" s="29"/>
      <c r="C120" s="29"/>
      <c r="D120" s="29"/>
      <c r="E120" s="29"/>
      <c r="F120" s="26"/>
      <c r="G120" s="13"/>
      <c r="H120" s="20"/>
      <c r="I120" s="22"/>
      <c r="J120" s="22"/>
      <c r="K120" s="22"/>
      <c r="L120" s="22"/>
      <c r="M120" s="24"/>
      <c r="N120" s="22"/>
      <c r="O120" s="20"/>
      <c r="P120" s="12"/>
      <c r="Q120" s="12"/>
      <c r="R120" s="12"/>
      <c r="S120" s="12"/>
      <c r="T120" s="12"/>
      <c r="U120" s="12"/>
      <c r="V120" s="12"/>
      <c r="W120" s="12"/>
      <c r="X120" s="12"/>
      <c r="Y120" s="12"/>
      <c r="Z120" s="12"/>
      <c r="AA120" s="12"/>
      <c r="AB120" s="12"/>
      <c r="AC120" s="12"/>
      <c r="AD120" s="12"/>
      <c r="AE120" s="12"/>
      <c r="AF120" s="12"/>
      <c r="AG120" s="12"/>
      <c r="AH120" s="12"/>
      <c r="AI120" s="12"/>
      <c r="AJ120" s="12"/>
      <c r="AK120" s="12"/>
      <c r="AL120" s="12"/>
      <c r="AM120" s="12"/>
      <c r="AN120" s="12"/>
      <c r="AO120" s="12"/>
      <c r="AP120" s="12"/>
      <c r="AQ120" s="12"/>
      <c r="AR120" s="12"/>
      <c r="AS120" s="12"/>
      <c r="AT120" s="12"/>
      <c r="AU120" s="12"/>
      <c r="AV120" s="12"/>
      <c r="AW120" s="12"/>
      <c r="AX120" s="12"/>
      <c r="AY120" s="12"/>
      <c r="AZ120" s="12"/>
      <c r="BA120" s="12"/>
      <c r="BB120" s="12"/>
      <c r="BC120" s="12"/>
      <c r="BD120" s="12"/>
      <c r="BE120" s="12"/>
      <c r="BF120" s="12"/>
      <c r="BG120" s="12"/>
      <c r="BH120" s="12"/>
      <c r="BI120" s="12"/>
      <c r="BJ120" s="12"/>
      <c r="BK120" s="12"/>
      <c r="BL120" s="12"/>
      <c r="BM120" s="12"/>
      <c r="BN120" s="12"/>
      <c r="BO120" s="12"/>
      <c r="BP120" s="12"/>
      <c r="BQ120" s="12"/>
      <c r="BR120" s="12"/>
      <c r="BS120" s="12"/>
      <c r="BT120" s="12"/>
      <c r="BU120" s="12"/>
      <c r="BV120" s="12"/>
      <c r="BW120" s="12"/>
      <c r="BX120" s="12"/>
      <c r="BY120" s="12"/>
      <c r="BZ120" s="12"/>
      <c r="CA120" s="12"/>
      <c r="CB120" s="12"/>
      <c r="CC120" s="12"/>
    </row>
    <row r="121" spans="1:81" ht="15.75" x14ac:dyDescent="0.25">
      <c r="A121" s="20"/>
      <c r="B121" s="29"/>
      <c r="C121" s="29"/>
      <c r="D121" s="29"/>
      <c r="E121" s="29"/>
      <c r="F121" s="26"/>
      <c r="G121" s="13"/>
      <c r="H121" s="20"/>
      <c r="I121" s="22"/>
      <c r="J121" s="22"/>
      <c r="K121" s="22"/>
      <c r="L121" s="22"/>
      <c r="M121" s="24"/>
      <c r="N121" s="22"/>
      <c r="O121" s="20"/>
      <c r="P121" s="12"/>
      <c r="Q121" s="12"/>
      <c r="R121" s="12"/>
      <c r="S121" s="12"/>
      <c r="T121" s="12"/>
      <c r="U121" s="12"/>
      <c r="V121" s="12"/>
      <c r="W121" s="12"/>
      <c r="X121" s="12"/>
      <c r="Y121" s="12"/>
      <c r="Z121" s="12"/>
      <c r="AA121" s="12"/>
      <c r="AB121" s="12"/>
      <c r="AC121" s="12"/>
      <c r="AD121" s="12"/>
      <c r="AE121" s="12"/>
      <c r="AF121" s="12"/>
      <c r="AG121" s="12"/>
      <c r="AH121" s="12"/>
      <c r="AI121" s="12"/>
      <c r="AJ121" s="12"/>
      <c r="AK121" s="12"/>
      <c r="AL121" s="12"/>
      <c r="AM121" s="12"/>
      <c r="AN121" s="12"/>
      <c r="AO121" s="12"/>
      <c r="AP121" s="12"/>
      <c r="AQ121" s="12"/>
      <c r="AR121" s="12"/>
      <c r="AS121" s="12"/>
      <c r="AT121" s="12"/>
      <c r="AU121" s="12"/>
      <c r="AV121" s="12"/>
      <c r="AW121" s="12"/>
      <c r="AX121" s="12"/>
      <c r="AY121" s="12"/>
      <c r="AZ121" s="12"/>
      <c r="BA121" s="12"/>
      <c r="BB121" s="12"/>
      <c r="BC121" s="12"/>
      <c r="BD121" s="12"/>
      <c r="BE121" s="12"/>
      <c r="BF121" s="12"/>
      <c r="BG121" s="12"/>
      <c r="BH121" s="12"/>
      <c r="BI121" s="12"/>
      <c r="BJ121" s="12"/>
      <c r="BK121" s="12"/>
      <c r="BL121" s="12"/>
      <c r="BM121" s="12"/>
      <c r="BN121" s="12"/>
      <c r="BO121" s="12"/>
      <c r="BP121" s="12"/>
      <c r="BQ121" s="12"/>
      <c r="BR121" s="12"/>
      <c r="BS121" s="12"/>
      <c r="BT121" s="12"/>
      <c r="BU121" s="12"/>
      <c r="BV121" s="12"/>
      <c r="BW121" s="12"/>
      <c r="BX121" s="12"/>
      <c r="BY121" s="12"/>
      <c r="BZ121" s="12"/>
      <c r="CA121" s="12"/>
      <c r="CB121" s="12"/>
      <c r="CC121" s="12"/>
    </row>
    <row r="122" spans="1:81" ht="15.75" x14ac:dyDescent="0.25">
      <c r="A122" s="20"/>
      <c r="B122" s="29"/>
      <c r="C122" s="29"/>
      <c r="D122" s="29"/>
      <c r="E122" s="29"/>
      <c r="F122" s="26"/>
      <c r="G122" s="13"/>
      <c r="H122" s="20"/>
      <c r="I122" s="22"/>
      <c r="J122" s="22"/>
      <c r="K122" s="22"/>
      <c r="L122" s="22"/>
      <c r="M122" s="24"/>
      <c r="N122" s="22"/>
      <c r="O122" s="20"/>
      <c r="P122" s="12"/>
      <c r="Q122" s="12"/>
      <c r="R122" s="12"/>
      <c r="S122" s="12"/>
      <c r="T122" s="12"/>
      <c r="U122" s="12"/>
      <c r="V122" s="12"/>
      <c r="W122" s="12"/>
      <c r="X122" s="12"/>
      <c r="Y122" s="12"/>
      <c r="Z122" s="12"/>
      <c r="AA122" s="12"/>
      <c r="AB122" s="12"/>
      <c r="AC122" s="12"/>
      <c r="AD122" s="12"/>
      <c r="AE122" s="12"/>
      <c r="AF122" s="12"/>
      <c r="AG122" s="12"/>
      <c r="AH122" s="12"/>
      <c r="AI122" s="12"/>
      <c r="AJ122" s="12"/>
      <c r="AK122" s="12"/>
      <c r="AL122" s="12"/>
      <c r="AM122" s="12"/>
      <c r="AN122" s="12"/>
      <c r="AO122" s="12"/>
      <c r="AP122" s="12"/>
      <c r="AQ122" s="12"/>
      <c r="AR122" s="12"/>
      <c r="AS122" s="12"/>
      <c r="AT122" s="12"/>
      <c r="AU122" s="12"/>
      <c r="AV122" s="12"/>
      <c r="AW122" s="12"/>
      <c r="AX122" s="12"/>
      <c r="AY122" s="12"/>
      <c r="AZ122" s="12"/>
      <c r="BA122" s="12"/>
      <c r="BB122" s="12"/>
      <c r="BC122" s="12"/>
      <c r="BD122" s="12"/>
      <c r="BE122" s="12"/>
      <c r="BF122" s="12"/>
      <c r="BG122" s="12"/>
      <c r="BH122" s="12"/>
      <c r="BI122" s="12"/>
      <c r="BJ122" s="12"/>
      <c r="BK122" s="12"/>
      <c r="BL122" s="12"/>
      <c r="BM122" s="12"/>
      <c r="BN122" s="12"/>
      <c r="BO122" s="12"/>
      <c r="BP122" s="12"/>
      <c r="BQ122" s="12"/>
      <c r="BR122" s="12"/>
      <c r="BS122" s="12"/>
      <c r="BT122" s="12"/>
      <c r="BU122" s="12"/>
      <c r="BV122" s="12"/>
      <c r="BW122" s="12"/>
      <c r="BX122" s="12"/>
      <c r="BY122" s="12"/>
      <c r="BZ122" s="12"/>
      <c r="CA122" s="12"/>
      <c r="CB122" s="12"/>
      <c r="CC122" s="12"/>
    </row>
    <row r="123" spans="1:81" ht="15.75" x14ac:dyDescent="0.25">
      <c r="A123" s="20"/>
      <c r="B123" s="29"/>
      <c r="C123" s="29"/>
      <c r="D123" s="29"/>
      <c r="E123" s="29"/>
      <c r="F123" s="26"/>
      <c r="G123" s="13"/>
      <c r="H123" s="20"/>
      <c r="I123" s="22"/>
      <c r="J123" s="22"/>
      <c r="K123" s="22"/>
      <c r="L123" s="22"/>
      <c r="M123" s="24"/>
      <c r="N123" s="22"/>
      <c r="O123" s="20"/>
      <c r="P123" s="12"/>
      <c r="Q123" s="12"/>
      <c r="R123" s="12"/>
      <c r="S123" s="12"/>
      <c r="T123" s="12"/>
      <c r="U123" s="12"/>
      <c r="V123" s="12"/>
      <c r="W123" s="12"/>
      <c r="X123" s="12"/>
      <c r="Y123" s="12"/>
      <c r="Z123" s="12"/>
      <c r="AA123" s="12"/>
      <c r="AB123" s="12"/>
      <c r="AC123" s="12"/>
      <c r="AD123" s="12"/>
      <c r="AE123" s="12"/>
      <c r="AF123" s="12"/>
      <c r="AG123" s="12"/>
      <c r="AH123" s="12"/>
      <c r="AI123" s="12"/>
      <c r="AJ123" s="12"/>
      <c r="AK123" s="12"/>
      <c r="AL123" s="12"/>
      <c r="AM123" s="12"/>
      <c r="AN123" s="12"/>
      <c r="AO123" s="12"/>
      <c r="AP123" s="12"/>
      <c r="AQ123" s="12"/>
      <c r="AR123" s="12"/>
      <c r="AS123" s="12"/>
      <c r="AT123" s="12"/>
      <c r="AU123" s="12"/>
      <c r="AV123" s="12"/>
      <c r="AW123" s="12"/>
      <c r="AX123" s="12"/>
      <c r="AY123" s="12"/>
      <c r="AZ123" s="12"/>
      <c r="BA123" s="12"/>
      <c r="BB123" s="12"/>
      <c r="BC123" s="12"/>
      <c r="BD123" s="12"/>
      <c r="BE123" s="12"/>
      <c r="BF123" s="12"/>
      <c r="BG123" s="12"/>
      <c r="BH123" s="12"/>
      <c r="BI123" s="12"/>
      <c r="BJ123" s="12"/>
      <c r="BK123" s="12"/>
      <c r="BL123" s="12"/>
      <c r="BM123" s="12"/>
      <c r="BN123" s="12"/>
      <c r="BO123" s="12"/>
      <c r="BP123" s="12"/>
      <c r="BQ123" s="12"/>
      <c r="BR123" s="12"/>
      <c r="BS123" s="12"/>
      <c r="BT123" s="12"/>
      <c r="BU123" s="12"/>
      <c r="BV123" s="12"/>
      <c r="BW123" s="12"/>
      <c r="BX123" s="12"/>
      <c r="BY123" s="12"/>
      <c r="BZ123" s="12"/>
      <c r="CA123" s="12"/>
      <c r="CB123" s="12"/>
      <c r="CC123" s="12"/>
    </row>
    <row r="124" spans="1:81" ht="15.75" x14ac:dyDescent="0.25">
      <c r="A124" s="20"/>
      <c r="B124" s="29"/>
      <c r="C124" s="29"/>
      <c r="D124" s="29"/>
      <c r="E124" s="29"/>
      <c r="F124" s="26"/>
      <c r="G124" s="13"/>
      <c r="H124" s="20"/>
      <c r="I124" s="22"/>
      <c r="J124" s="22"/>
      <c r="K124" s="22"/>
      <c r="L124" s="22"/>
      <c r="M124" s="24"/>
      <c r="N124" s="22"/>
      <c r="O124" s="20"/>
      <c r="P124" s="12"/>
      <c r="Q124" s="12"/>
      <c r="R124" s="12"/>
      <c r="S124" s="12"/>
      <c r="T124" s="12"/>
      <c r="U124" s="12"/>
      <c r="V124" s="12"/>
      <c r="W124" s="12"/>
      <c r="X124" s="12"/>
      <c r="Y124" s="12"/>
      <c r="Z124" s="12"/>
      <c r="AA124" s="12"/>
      <c r="AB124" s="12"/>
      <c r="AC124" s="12"/>
      <c r="AD124" s="12"/>
      <c r="AE124" s="12"/>
      <c r="AF124" s="12"/>
      <c r="AG124" s="12"/>
      <c r="AH124" s="12"/>
      <c r="AI124" s="12"/>
      <c r="AJ124" s="12"/>
      <c r="AK124" s="12"/>
      <c r="AL124" s="12"/>
      <c r="AM124" s="12"/>
      <c r="AN124" s="12"/>
      <c r="AO124" s="12"/>
      <c r="AP124" s="12"/>
      <c r="AQ124" s="12"/>
      <c r="AR124" s="12"/>
      <c r="AS124" s="12"/>
      <c r="AT124" s="12"/>
      <c r="AU124" s="12"/>
      <c r="AV124" s="12"/>
      <c r="AW124" s="12"/>
      <c r="AX124" s="12"/>
      <c r="AY124" s="12"/>
      <c r="AZ124" s="12"/>
      <c r="BA124" s="12"/>
      <c r="BB124" s="12"/>
      <c r="BC124" s="12"/>
      <c r="BD124" s="12"/>
      <c r="BE124" s="12"/>
      <c r="BF124" s="12"/>
      <c r="BG124" s="12"/>
      <c r="BH124" s="12"/>
      <c r="BI124" s="12"/>
      <c r="BJ124" s="12"/>
      <c r="BK124" s="12"/>
      <c r="BL124" s="12"/>
      <c r="BM124" s="12"/>
      <c r="BN124" s="12"/>
      <c r="BO124" s="12"/>
      <c r="BP124" s="12"/>
      <c r="BQ124" s="12"/>
      <c r="BR124" s="12"/>
      <c r="BS124" s="12"/>
      <c r="BT124" s="12"/>
      <c r="BU124" s="12"/>
      <c r="BV124" s="12"/>
      <c r="BW124" s="12"/>
      <c r="BX124" s="12"/>
      <c r="BY124" s="12"/>
      <c r="BZ124" s="12"/>
      <c r="CA124" s="12"/>
      <c r="CB124" s="12"/>
      <c r="CC124" s="12"/>
    </row>
    <row r="125" spans="1:81" ht="15.75" x14ac:dyDescent="0.25">
      <c r="A125" s="20"/>
      <c r="B125" s="29"/>
      <c r="C125" s="29"/>
      <c r="D125" s="29"/>
      <c r="E125" s="29"/>
      <c r="F125" s="26"/>
      <c r="G125" s="13"/>
      <c r="H125" s="20"/>
      <c r="I125" s="22"/>
      <c r="J125" s="22"/>
      <c r="K125" s="22"/>
      <c r="L125" s="22"/>
      <c r="M125" s="24"/>
      <c r="N125" s="22"/>
      <c r="O125" s="20"/>
      <c r="P125" s="12"/>
      <c r="Q125" s="12"/>
      <c r="R125" s="12"/>
      <c r="S125" s="12"/>
      <c r="T125" s="12"/>
      <c r="U125" s="12"/>
      <c r="V125" s="12"/>
      <c r="W125" s="12"/>
      <c r="X125" s="12"/>
      <c r="Y125" s="12"/>
      <c r="Z125" s="12"/>
      <c r="AA125" s="12"/>
      <c r="AB125" s="12"/>
      <c r="AC125" s="12"/>
      <c r="AD125" s="12"/>
      <c r="AE125" s="12"/>
      <c r="AF125" s="12"/>
      <c r="AG125" s="12"/>
      <c r="AH125" s="12"/>
      <c r="AI125" s="12"/>
      <c r="AJ125" s="12"/>
      <c r="AK125" s="12"/>
      <c r="AL125" s="12"/>
      <c r="AM125" s="12"/>
      <c r="AN125" s="12"/>
      <c r="AO125" s="12"/>
      <c r="AP125" s="12"/>
      <c r="AQ125" s="12"/>
      <c r="AR125" s="12"/>
      <c r="AS125" s="12"/>
      <c r="AT125" s="12"/>
      <c r="AU125" s="12"/>
      <c r="AV125" s="12"/>
      <c r="AW125" s="12"/>
      <c r="AX125" s="12"/>
      <c r="AY125" s="12"/>
      <c r="AZ125" s="12"/>
      <c r="BA125" s="12"/>
      <c r="BB125" s="12"/>
      <c r="BC125" s="12"/>
      <c r="BD125" s="12"/>
      <c r="BE125" s="12"/>
      <c r="BF125" s="12"/>
      <c r="BG125" s="12"/>
      <c r="BH125" s="12"/>
      <c r="BI125" s="12"/>
      <c r="BJ125" s="12"/>
      <c r="BK125" s="12"/>
      <c r="BL125" s="12"/>
      <c r="BM125" s="12"/>
      <c r="BN125" s="12"/>
      <c r="BO125" s="12"/>
      <c r="BP125" s="12"/>
      <c r="BQ125" s="12"/>
      <c r="BR125" s="12"/>
      <c r="BS125" s="12"/>
      <c r="BT125" s="12"/>
      <c r="BU125" s="12"/>
      <c r="BV125" s="12"/>
      <c r="BW125" s="12"/>
      <c r="BX125" s="12"/>
      <c r="BY125" s="12"/>
      <c r="BZ125" s="12"/>
      <c r="CA125" s="12"/>
      <c r="CB125" s="12"/>
      <c r="CC125" s="12"/>
    </row>
    <row r="126" spans="1:81" ht="15.75" x14ac:dyDescent="0.25">
      <c r="A126" s="20"/>
      <c r="B126" s="29"/>
      <c r="C126" s="29"/>
      <c r="D126" s="29"/>
      <c r="E126" s="29"/>
      <c r="F126" s="26"/>
      <c r="G126" s="13"/>
      <c r="H126" s="20"/>
      <c r="I126" s="22"/>
      <c r="J126" s="22"/>
      <c r="K126" s="22"/>
      <c r="L126" s="22"/>
      <c r="M126" s="24"/>
      <c r="N126" s="22"/>
      <c r="O126" s="20"/>
      <c r="P126" s="12"/>
      <c r="Q126" s="12"/>
      <c r="R126" s="12"/>
      <c r="S126" s="12"/>
      <c r="T126" s="12"/>
      <c r="U126" s="12"/>
      <c r="V126" s="12"/>
      <c r="W126" s="12"/>
      <c r="X126" s="12"/>
      <c r="Y126" s="12"/>
      <c r="Z126" s="12"/>
      <c r="AA126" s="12"/>
      <c r="AB126" s="12"/>
      <c r="AC126" s="12"/>
      <c r="AD126" s="12"/>
      <c r="AE126" s="12"/>
      <c r="AF126" s="12"/>
      <c r="AG126" s="12"/>
      <c r="AH126" s="12"/>
      <c r="AI126" s="12"/>
      <c r="AJ126" s="12"/>
      <c r="AK126" s="12"/>
      <c r="AL126" s="12"/>
      <c r="AM126" s="12"/>
      <c r="AN126" s="12"/>
      <c r="AO126" s="12"/>
      <c r="AP126" s="12"/>
      <c r="AQ126" s="12"/>
      <c r="AR126" s="12"/>
      <c r="AS126" s="12"/>
      <c r="AT126" s="12"/>
      <c r="AU126" s="12"/>
      <c r="AV126" s="12"/>
      <c r="AW126" s="12"/>
      <c r="AX126" s="12"/>
      <c r="AY126" s="12"/>
      <c r="AZ126" s="12"/>
      <c r="BA126" s="12"/>
      <c r="BB126" s="12"/>
      <c r="BC126" s="12"/>
      <c r="BD126" s="12"/>
      <c r="BE126" s="12"/>
      <c r="BF126" s="12"/>
      <c r="BG126" s="12"/>
      <c r="BH126" s="12"/>
      <c r="BI126" s="12"/>
      <c r="BJ126" s="12"/>
      <c r="BK126" s="12"/>
      <c r="BL126" s="12"/>
      <c r="BM126" s="12"/>
      <c r="BN126" s="12"/>
      <c r="BO126" s="12"/>
      <c r="BP126" s="12"/>
      <c r="BQ126" s="12"/>
      <c r="BR126" s="12"/>
      <c r="BS126" s="12"/>
      <c r="BT126" s="12"/>
      <c r="BU126" s="12"/>
      <c r="BV126" s="12"/>
      <c r="BW126" s="12"/>
      <c r="BX126" s="12"/>
      <c r="BY126" s="12"/>
      <c r="BZ126" s="12"/>
      <c r="CA126" s="12"/>
      <c r="CB126" s="12"/>
      <c r="CC126" s="12"/>
    </row>
    <row r="127" spans="1:81" ht="15.75" x14ac:dyDescent="0.25">
      <c r="A127" s="20"/>
      <c r="B127" s="29"/>
      <c r="C127" s="29"/>
      <c r="D127" s="29"/>
      <c r="E127" s="29"/>
      <c r="F127" s="26"/>
      <c r="G127" s="13"/>
      <c r="H127" s="20"/>
      <c r="I127" s="22"/>
      <c r="J127" s="22"/>
      <c r="K127" s="22"/>
      <c r="L127" s="22"/>
      <c r="M127" s="24"/>
      <c r="N127" s="22"/>
      <c r="O127" s="20"/>
      <c r="P127" s="12"/>
      <c r="Q127" s="12"/>
      <c r="R127" s="12"/>
      <c r="S127" s="12"/>
      <c r="T127" s="12"/>
      <c r="U127" s="12"/>
      <c r="V127" s="12"/>
      <c r="W127" s="12"/>
      <c r="X127" s="12"/>
      <c r="Y127" s="12"/>
      <c r="Z127" s="12"/>
      <c r="AA127" s="12"/>
      <c r="AB127" s="12"/>
      <c r="AC127" s="12"/>
      <c r="AD127" s="12"/>
      <c r="AE127" s="12"/>
      <c r="AF127" s="12"/>
      <c r="AG127" s="12"/>
      <c r="AH127" s="12"/>
      <c r="AI127" s="12"/>
      <c r="AJ127" s="12"/>
      <c r="AK127" s="12"/>
      <c r="AL127" s="12"/>
      <c r="AM127" s="12"/>
      <c r="AN127" s="12"/>
      <c r="AO127" s="12"/>
      <c r="AP127" s="12"/>
      <c r="AQ127" s="12"/>
      <c r="AR127" s="12"/>
      <c r="AS127" s="12"/>
      <c r="AT127" s="12"/>
      <c r="AU127" s="12"/>
      <c r="AV127" s="12"/>
      <c r="AW127" s="12"/>
      <c r="AX127" s="12"/>
      <c r="AY127" s="12"/>
      <c r="AZ127" s="12"/>
      <c r="BA127" s="12"/>
      <c r="BB127" s="12"/>
      <c r="BC127" s="12"/>
      <c r="BD127" s="12"/>
      <c r="BE127" s="12"/>
      <c r="BF127" s="12"/>
      <c r="BG127" s="12"/>
      <c r="BH127" s="12"/>
      <c r="BI127" s="12"/>
      <c r="BJ127" s="12"/>
      <c r="BK127" s="12"/>
      <c r="BL127" s="12"/>
      <c r="BM127" s="12"/>
      <c r="BN127" s="12"/>
      <c r="BO127" s="12"/>
      <c r="BP127" s="12"/>
      <c r="BQ127" s="12"/>
      <c r="BR127" s="12"/>
      <c r="BS127" s="12"/>
      <c r="BT127" s="12"/>
      <c r="BU127" s="12"/>
      <c r="BV127" s="12"/>
      <c r="BW127" s="12"/>
      <c r="BX127" s="12"/>
      <c r="BY127" s="12"/>
      <c r="BZ127" s="12"/>
      <c r="CA127" s="12"/>
      <c r="CB127" s="12"/>
      <c r="CC127" s="12"/>
    </row>
    <row r="128" spans="1:81" ht="15.75" x14ac:dyDescent="0.25">
      <c r="A128" s="20"/>
      <c r="B128" s="29"/>
      <c r="C128" s="29"/>
      <c r="D128" s="29"/>
      <c r="E128" s="29"/>
      <c r="F128" s="26"/>
      <c r="G128" s="13"/>
      <c r="H128" s="20"/>
      <c r="I128" s="22"/>
      <c r="J128" s="22"/>
      <c r="K128" s="22"/>
      <c r="L128" s="22"/>
      <c r="M128" s="24"/>
      <c r="N128" s="22"/>
      <c r="O128" s="20"/>
      <c r="P128" s="12"/>
      <c r="Q128" s="12"/>
      <c r="R128" s="12"/>
      <c r="S128" s="12"/>
      <c r="T128" s="12"/>
      <c r="U128" s="12"/>
      <c r="V128" s="12"/>
      <c r="W128" s="12"/>
      <c r="X128" s="12"/>
      <c r="Y128" s="12"/>
      <c r="Z128" s="12"/>
      <c r="AA128" s="12"/>
      <c r="AB128" s="12"/>
      <c r="AC128" s="12"/>
      <c r="AD128" s="12"/>
      <c r="AE128" s="12"/>
      <c r="AF128" s="12"/>
      <c r="AG128" s="12"/>
      <c r="AH128" s="12"/>
      <c r="AI128" s="12"/>
      <c r="AJ128" s="12"/>
      <c r="AK128" s="12"/>
      <c r="AL128" s="12"/>
      <c r="AM128" s="12"/>
      <c r="AN128" s="12"/>
      <c r="AO128" s="12"/>
      <c r="AP128" s="12"/>
      <c r="AQ128" s="12"/>
      <c r="AR128" s="12"/>
      <c r="AS128" s="12"/>
      <c r="AT128" s="12"/>
      <c r="AU128" s="12"/>
      <c r="AV128" s="12"/>
      <c r="AW128" s="12"/>
      <c r="AX128" s="12"/>
      <c r="AY128" s="12"/>
      <c r="AZ128" s="12"/>
      <c r="BA128" s="12"/>
      <c r="BB128" s="12"/>
      <c r="BC128" s="12"/>
      <c r="BD128" s="12"/>
      <c r="BE128" s="12"/>
      <c r="BF128" s="12"/>
      <c r="BG128" s="12"/>
      <c r="BH128" s="12"/>
      <c r="BI128" s="12"/>
      <c r="BJ128" s="12"/>
      <c r="BK128" s="12"/>
      <c r="BL128" s="12"/>
      <c r="BM128" s="12"/>
      <c r="BN128" s="12"/>
      <c r="BO128" s="12"/>
      <c r="BP128" s="12"/>
      <c r="BQ128" s="12"/>
      <c r="BR128" s="12"/>
      <c r="BS128" s="12"/>
      <c r="BT128" s="12"/>
      <c r="BU128" s="12"/>
      <c r="BV128" s="12"/>
      <c r="BW128" s="12"/>
      <c r="BX128" s="12"/>
      <c r="BY128" s="12"/>
      <c r="BZ128" s="12"/>
      <c r="CA128" s="12"/>
      <c r="CB128" s="12"/>
      <c r="CC128" s="12"/>
    </row>
    <row r="129" spans="1:81" ht="15.75" x14ac:dyDescent="0.25">
      <c r="A129" s="20"/>
      <c r="B129" s="29"/>
      <c r="C129" s="29"/>
      <c r="D129" s="29"/>
      <c r="E129" s="29"/>
      <c r="F129" s="26"/>
      <c r="G129" s="13"/>
      <c r="H129" s="20"/>
      <c r="I129" s="22"/>
      <c r="J129" s="22"/>
      <c r="K129" s="22"/>
      <c r="L129" s="22"/>
      <c r="M129" s="24"/>
      <c r="N129" s="22"/>
      <c r="O129" s="20"/>
      <c r="P129" s="12"/>
      <c r="Q129" s="12"/>
      <c r="R129" s="12"/>
      <c r="S129" s="12"/>
      <c r="T129" s="12"/>
      <c r="U129" s="12"/>
      <c r="V129" s="12"/>
      <c r="W129" s="12"/>
      <c r="X129" s="12"/>
      <c r="Y129" s="12"/>
      <c r="Z129" s="12"/>
      <c r="AA129" s="12"/>
      <c r="AB129" s="12"/>
      <c r="AC129" s="12"/>
      <c r="AD129" s="12"/>
      <c r="AE129" s="12"/>
      <c r="AF129" s="12"/>
      <c r="AG129" s="12"/>
      <c r="AH129" s="12"/>
      <c r="AI129" s="12"/>
      <c r="AJ129" s="12"/>
      <c r="AK129" s="12"/>
      <c r="AL129" s="12"/>
      <c r="AM129" s="12"/>
      <c r="AN129" s="12"/>
      <c r="AO129" s="12"/>
      <c r="AP129" s="12"/>
      <c r="AQ129" s="12"/>
      <c r="AR129" s="12"/>
      <c r="AS129" s="12"/>
      <c r="AT129" s="12"/>
      <c r="AU129" s="12"/>
      <c r="AV129" s="12"/>
      <c r="AW129" s="12"/>
      <c r="AX129" s="12"/>
      <c r="AY129" s="12"/>
      <c r="AZ129" s="12"/>
      <c r="BA129" s="12"/>
      <c r="BB129" s="12"/>
      <c r="BC129" s="12"/>
      <c r="BD129" s="12"/>
      <c r="BE129" s="12"/>
      <c r="BF129" s="12"/>
      <c r="BG129" s="12"/>
      <c r="BH129" s="12"/>
      <c r="BI129" s="12"/>
      <c r="BJ129" s="12"/>
      <c r="BK129" s="12"/>
      <c r="BL129" s="12"/>
      <c r="BM129" s="12"/>
      <c r="BN129" s="12"/>
      <c r="BO129" s="12"/>
      <c r="BP129" s="12"/>
      <c r="BQ129" s="12"/>
      <c r="BR129" s="12"/>
      <c r="BS129" s="12"/>
      <c r="BT129" s="12"/>
      <c r="BU129" s="12"/>
      <c r="BV129" s="12"/>
      <c r="BW129" s="12"/>
      <c r="BX129" s="12"/>
      <c r="BY129" s="12"/>
      <c r="BZ129" s="12"/>
      <c r="CA129" s="12"/>
      <c r="CB129" s="12"/>
      <c r="CC129" s="12"/>
    </row>
    <row r="130" spans="1:81" ht="15.75" x14ac:dyDescent="0.25">
      <c r="A130" s="20"/>
      <c r="B130" s="29"/>
      <c r="C130" s="29"/>
      <c r="D130" s="29"/>
      <c r="E130" s="29"/>
      <c r="F130" s="26"/>
      <c r="G130" s="13"/>
      <c r="H130" s="20"/>
      <c r="I130" s="22"/>
      <c r="J130" s="22"/>
      <c r="K130" s="22"/>
      <c r="L130" s="22"/>
      <c r="M130" s="24"/>
      <c r="N130" s="22"/>
      <c r="O130" s="20"/>
      <c r="P130" s="12"/>
      <c r="Q130" s="12"/>
      <c r="R130" s="12"/>
      <c r="S130" s="12"/>
      <c r="T130" s="12"/>
      <c r="U130" s="12"/>
      <c r="V130" s="12"/>
      <c r="W130" s="12"/>
      <c r="X130" s="12"/>
      <c r="Y130" s="12"/>
      <c r="Z130" s="12"/>
      <c r="AA130" s="12"/>
      <c r="AB130" s="12"/>
      <c r="AC130" s="12"/>
      <c r="AD130" s="12"/>
      <c r="AE130" s="12"/>
      <c r="AF130" s="12"/>
      <c r="AG130" s="12"/>
      <c r="AH130" s="12"/>
      <c r="AI130" s="12"/>
      <c r="AJ130" s="12"/>
      <c r="AK130" s="12"/>
      <c r="AL130" s="12"/>
      <c r="AM130" s="12"/>
      <c r="AN130" s="12"/>
      <c r="AO130" s="12"/>
      <c r="AP130" s="12"/>
      <c r="AQ130" s="12"/>
      <c r="AR130" s="12"/>
      <c r="AS130" s="12"/>
      <c r="AT130" s="12"/>
      <c r="AU130" s="12"/>
      <c r="AV130" s="12"/>
      <c r="AW130" s="12"/>
      <c r="AX130" s="12"/>
      <c r="AY130" s="12"/>
      <c r="AZ130" s="12"/>
      <c r="BA130" s="12"/>
      <c r="BB130" s="12"/>
      <c r="BC130" s="12"/>
      <c r="BD130" s="12"/>
      <c r="BE130" s="12"/>
      <c r="BF130" s="12"/>
      <c r="BG130" s="12"/>
      <c r="BH130" s="12"/>
      <c r="BI130" s="12"/>
      <c r="BJ130" s="12"/>
      <c r="BK130" s="12"/>
      <c r="BL130" s="12"/>
      <c r="BM130" s="12"/>
      <c r="BN130" s="12"/>
      <c r="BO130" s="12"/>
      <c r="BP130" s="12"/>
      <c r="BQ130" s="12"/>
      <c r="BR130" s="12"/>
      <c r="BS130" s="12"/>
      <c r="BT130" s="12"/>
      <c r="BU130" s="12"/>
      <c r="BV130" s="12"/>
      <c r="BW130" s="12"/>
      <c r="BX130" s="12"/>
      <c r="BY130" s="12"/>
      <c r="BZ130" s="12"/>
      <c r="CA130" s="12"/>
      <c r="CB130" s="12"/>
      <c r="CC130" s="12"/>
    </row>
    <row r="131" spans="1:81" ht="15.75" x14ac:dyDescent="0.25">
      <c r="A131" s="20"/>
      <c r="B131" s="29"/>
      <c r="C131" s="29"/>
      <c r="D131" s="29"/>
      <c r="E131" s="29"/>
      <c r="F131" s="26"/>
      <c r="G131" s="13"/>
      <c r="H131" s="20"/>
      <c r="I131" s="22"/>
      <c r="J131" s="22"/>
      <c r="K131" s="22"/>
      <c r="L131" s="22"/>
      <c r="M131" s="24"/>
      <c r="N131" s="22"/>
      <c r="O131" s="20"/>
      <c r="P131" s="12"/>
      <c r="Q131" s="12"/>
      <c r="R131" s="12"/>
      <c r="S131" s="12"/>
      <c r="T131" s="12"/>
      <c r="U131" s="12"/>
      <c r="V131" s="12"/>
      <c r="W131" s="12"/>
      <c r="X131" s="12"/>
      <c r="Y131" s="12"/>
      <c r="Z131" s="12"/>
      <c r="AA131" s="12"/>
      <c r="AB131" s="12"/>
      <c r="AC131" s="12"/>
      <c r="AD131" s="12"/>
      <c r="AE131" s="12"/>
      <c r="AF131" s="12"/>
      <c r="AG131" s="12"/>
      <c r="AH131" s="12"/>
      <c r="AI131" s="12"/>
      <c r="AJ131" s="12"/>
      <c r="AK131" s="12"/>
      <c r="AL131" s="12"/>
      <c r="AM131" s="12"/>
      <c r="AN131" s="12"/>
      <c r="AO131" s="12"/>
      <c r="AP131" s="12"/>
      <c r="AQ131" s="12"/>
      <c r="AR131" s="12"/>
      <c r="AS131" s="12"/>
      <c r="AT131" s="12"/>
      <c r="AU131" s="12"/>
      <c r="AV131" s="12"/>
      <c r="AW131" s="12"/>
      <c r="AX131" s="12"/>
      <c r="AY131" s="12"/>
      <c r="AZ131" s="12"/>
      <c r="BA131" s="12"/>
      <c r="BB131" s="12"/>
      <c r="BC131" s="12"/>
      <c r="BD131" s="12"/>
      <c r="BE131" s="12"/>
      <c r="BF131" s="12"/>
      <c r="BG131" s="12"/>
      <c r="BH131" s="12"/>
      <c r="BI131" s="12"/>
      <c r="BJ131" s="12"/>
      <c r="BK131" s="12"/>
      <c r="BL131" s="12"/>
      <c r="BM131" s="12"/>
      <c r="BN131" s="12"/>
      <c r="BO131" s="12"/>
      <c r="BP131" s="12"/>
      <c r="BQ131" s="12"/>
      <c r="BR131" s="12"/>
      <c r="BS131" s="12"/>
      <c r="BT131" s="12"/>
      <c r="BU131" s="12"/>
      <c r="BV131" s="12"/>
      <c r="BW131" s="12"/>
      <c r="BX131" s="12"/>
      <c r="BY131" s="12"/>
      <c r="BZ131" s="12"/>
      <c r="CA131" s="12"/>
      <c r="CB131" s="12"/>
      <c r="CC131" s="12"/>
    </row>
    <row r="132" spans="1:81" ht="15.75" x14ac:dyDescent="0.25">
      <c r="A132" s="20"/>
      <c r="B132" s="29"/>
      <c r="C132" s="29"/>
      <c r="D132" s="29"/>
      <c r="E132" s="29"/>
      <c r="F132" s="26"/>
      <c r="G132" s="13"/>
      <c r="H132" s="20"/>
      <c r="I132" s="22"/>
      <c r="J132" s="22"/>
      <c r="K132" s="22"/>
      <c r="L132" s="22"/>
      <c r="M132" s="24"/>
      <c r="N132" s="22"/>
      <c r="O132" s="20"/>
      <c r="P132" s="12"/>
      <c r="Q132" s="12"/>
      <c r="R132" s="12"/>
      <c r="S132" s="12"/>
      <c r="T132" s="12"/>
      <c r="U132" s="12"/>
      <c r="V132" s="12"/>
      <c r="W132" s="12"/>
      <c r="X132" s="12"/>
      <c r="Y132" s="12"/>
      <c r="Z132" s="12"/>
      <c r="AA132" s="12"/>
      <c r="AB132" s="12"/>
      <c r="AC132" s="12"/>
      <c r="AD132" s="12"/>
      <c r="AE132" s="12"/>
      <c r="AF132" s="12"/>
      <c r="AG132" s="12"/>
      <c r="AH132" s="12"/>
      <c r="AI132" s="12"/>
      <c r="AJ132" s="12"/>
      <c r="AK132" s="12"/>
      <c r="AL132" s="12"/>
      <c r="AM132" s="12"/>
      <c r="AN132" s="12"/>
      <c r="AO132" s="12"/>
      <c r="AP132" s="12"/>
      <c r="AQ132" s="12"/>
      <c r="AR132" s="12"/>
      <c r="AS132" s="12"/>
      <c r="AT132" s="12"/>
      <c r="AU132" s="12"/>
      <c r="AV132" s="12"/>
      <c r="AW132" s="12"/>
      <c r="AX132" s="12"/>
      <c r="AY132" s="12"/>
      <c r="AZ132" s="12"/>
      <c r="BA132" s="12"/>
      <c r="BB132" s="12"/>
      <c r="BC132" s="12"/>
      <c r="BD132" s="12"/>
      <c r="BE132" s="12"/>
      <c r="BF132" s="12"/>
      <c r="BG132" s="12"/>
      <c r="BH132" s="12"/>
      <c r="BI132" s="12"/>
      <c r="BJ132" s="12"/>
      <c r="BK132" s="12"/>
      <c r="BL132" s="12"/>
      <c r="BM132" s="12"/>
      <c r="BN132" s="12"/>
      <c r="BO132" s="12"/>
      <c r="BP132" s="12"/>
      <c r="BQ132" s="12"/>
      <c r="BR132" s="12"/>
      <c r="BS132" s="12"/>
      <c r="BT132" s="12"/>
      <c r="BU132" s="12"/>
      <c r="BV132" s="12"/>
      <c r="BW132" s="12"/>
      <c r="BX132" s="12"/>
      <c r="BY132" s="12"/>
      <c r="BZ132" s="12"/>
      <c r="CA132" s="12"/>
      <c r="CB132" s="12"/>
      <c r="CC132" s="12"/>
    </row>
    <row r="133" spans="1:81" ht="15.75" x14ac:dyDescent="0.25">
      <c r="A133" s="20"/>
      <c r="B133" s="29"/>
      <c r="C133" s="29"/>
      <c r="D133" s="29"/>
      <c r="E133" s="29"/>
      <c r="F133" s="26"/>
      <c r="G133" s="13"/>
      <c r="H133" s="20"/>
      <c r="I133" s="22"/>
      <c r="J133" s="22"/>
      <c r="K133" s="22"/>
      <c r="L133" s="22"/>
      <c r="M133" s="24"/>
      <c r="N133" s="22"/>
      <c r="O133" s="20"/>
      <c r="P133" s="12"/>
      <c r="Q133" s="12"/>
      <c r="R133" s="12"/>
      <c r="S133" s="12"/>
      <c r="T133" s="12"/>
      <c r="U133" s="12"/>
      <c r="V133" s="12"/>
      <c r="W133" s="12"/>
      <c r="X133" s="12"/>
      <c r="Y133" s="12"/>
      <c r="Z133" s="12"/>
      <c r="AA133" s="12"/>
      <c r="AB133" s="12"/>
      <c r="AC133" s="12"/>
      <c r="AD133" s="12"/>
      <c r="AE133" s="12"/>
      <c r="AF133" s="12"/>
      <c r="AG133" s="12"/>
      <c r="AH133" s="12"/>
      <c r="AI133" s="12"/>
      <c r="AJ133" s="12"/>
      <c r="AK133" s="12"/>
      <c r="AL133" s="12"/>
      <c r="AM133" s="12"/>
      <c r="AN133" s="12"/>
      <c r="AO133" s="12"/>
      <c r="AP133" s="12"/>
      <c r="AQ133" s="12"/>
      <c r="AR133" s="12"/>
      <c r="AS133" s="12"/>
      <c r="AT133" s="12"/>
      <c r="AU133" s="12"/>
      <c r="AV133" s="12"/>
      <c r="AW133" s="12"/>
      <c r="AX133" s="12"/>
      <c r="AY133" s="12"/>
      <c r="AZ133" s="12"/>
      <c r="BA133" s="12"/>
      <c r="BB133" s="12"/>
      <c r="BC133" s="12"/>
      <c r="BD133" s="12"/>
      <c r="BE133" s="12"/>
      <c r="BF133" s="12"/>
      <c r="BG133" s="12"/>
      <c r="BH133" s="12"/>
      <c r="BI133" s="12"/>
      <c r="BJ133" s="12"/>
      <c r="BK133" s="12"/>
      <c r="BL133" s="12"/>
      <c r="BM133" s="12"/>
      <c r="BN133" s="12"/>
      <c r="BO133" s="12"/>
      <c r="BP133" s="12"/>
      <c r="BQ133" s="12"/>
      <c r="BR133" s="12"/>
      <c r="BS133" s="12"/>
      <c r="BT133" s="12"/>
      <c r="BU133" s="12"/>
      <c r="BV133" s="12"/>
      <c r="BW133" s="12"/>
      <c r="BX133" s="12"/>
      <c r="BY133" s="12"/>
      <c r="BZ133" s="12"/>
      <c r="CA133" s="12"/>
      <c r="CB133" s="12"/>
      <c r="CC133" s="12"/>
    </row>
    <row r="134" spans="1:81" ht="15.75" x14ac:dyDescent="0.25">
      <c r="A134" s="20"/>
      <c r="B134" s="29"/>
      <c r="C134" s="29"/>
      <c r="D134" s="29"/>
      <c r="E134" s="29"/>
      <c r="F134" s="26"/>
      <c r="G134" s="13"/>
      <c r="H134" s="20"/>
      <c r="I134" s="22"/>
      <c r="J134" s="22"/>
      <c r="K134" s="22"/>
      <c r="L134" s="22"/>
      <c r="M134" s="24"/>
      <c r="N134" s="22"/>
      <c r="O134" s="20"/>
      <c r="P134" s="12"/>
      <c r="Q134" s="12"/>
      <c r="R134" s="12"/>
      <c r="S134" s="12"/>
      <c r="T134" s="12"/>
      <c r="U134" s="12"/>
      <c r="V134" s="12"/>
      <c r="W134" s="12"/>
      <c r="X134" s="12"/>
      <c r="Y134" s="12"/>
      <c r="Z134" s="12"/>
      <c r="AA134" s="12"/>
      <c r="AB134" s="12"/>
      <c r="AC134" s="12"/>
      <c r="AD134" s="12"/>
      <c r="AE134" s="12"/>
      <c r="AF134" s="12"/>
      <c r="AG134" s="12"/>
      <c r="AH134" s="12"/>
      <c r="AI134" s="12"/>
      <c r="AJ134" s="12"/>
      <c r="AK134" s="12"/>
      <c r="AL134" s="12"/>
      <c r="AM134" s="12"/>
      <c r="AN134" s="12"/>
      <c r="AO134" s="12"/>
      <c r="AP134" s="12"/>
      <c r="AQ134" s="12"/>
      <c r="AR134" s="12"/>
      <c r="AS134" s="12"/>
      <c r="AT134" s="12"/>
      <c r="AU134" s="12"/>
      <c r="AV134" s="12"/>
      <c r="AW134" s="12"/>
      <c r="AX134" s="12"/>
      <c r="AY134" s="12"/>
      <c r="AZ134" s="12"/>
      <c r="BA134" s="12"/>
      <c r="BB134" s="12"/>
      <c r="BC134" s="12"/>
      <c r="BD134" s="12"/>
      <c r="BE134" s="12"/>
      <c r="BF134" s="12"/>
      <c r="BG134" s="12"/>
      <c r="BH134" s="12"/>
      <c r="BI134" s="12"/>
      <c r="BJ134" s="12"/>
      <c r="BK134" s="12"/>
      <c r="BL134" s="12"/>
      <c r="BM134" s="12"/>
      <c r="BN134" s="12"/>
      <c r="BO134" s="12"/>
      <c r="BP134" s="12"/>
      <c r="BQ134" s="12"/>
      <c r="BR134" s="12"/>
      <c r="BS134" s="12"/>
      <c r="BT134" s="12"/>
      <c r="BU134" s="12"/>
      <c r="BV134" s="12"/>
      <c r="BW134" s="12"/>
      <c r="BX134" s="12"/>
      <c r="BY134" s="12"/>
      <c r="BZ134" s="12"/>
      <c r="CA134" s="12"/>
      <c r="CB134" s="12"/>
      <c r="CC134" s="12"/>
    </row>
    <row r="135" spans="1:81" ht="15.75" x14ac:dyDescent="0.25">
      <c r="A135" s="20"/>
      <c r="B135" s="29"/>
      <c r="C135" s="29"/>
      <c r="D135" s="29"/>
      <c r="E135" s="29"/>
      <c r="F135" s="26"/>
      <c r="G135" s="13"/>
      <c r="H135" s="20"/>
      <c r="I135" s="22"/>
      <c r="J135" s="22"/>
      <c r="K135" s="22"/>
      <c r="L135" s="22"/>
      <c r="M135" s="24"/>
      <c r="N135" s="22"/>
      <c r="O135" s="20"/>
      <c r="P135" s="12"/>
      <c r="Q135" s="12"/>
      <c r="R135" s="12"/>
      <c r="S135" s="12"/>
      <c r="T135" s="12"/>
      <c r="U135" s="12"/>
      <c r="V135" s="12"/>
      <c r="W135" s="12"/>
      <c r="X135" s="12"/>
      <c r="Y135" s="12"/>
      <c r="Z135" s="12"/>
      <c r="AA135" s="12"/>
      <c r="AB135" s="12"/>
      <c r="AC135" s="12"/>
      <c r="AD135" s="12"/>
      <c r="AE135" s="12"/>
      <c r="AF135" s="12"/>
      <c r="AG135" s="12"/>
      <c r="AH135" s="12"/>
      <c r="AI135" s="12"/>
      <c r="AJ135" s="12"/>
      <c r="AK135" s="12"/>
      <c r="AL135" s="12"/>
      <c r="AM135" s="12"/>
      <c r="AN135" s="12"/>
      <c r="AO135" s="12"/>
      <c r="AP135" s="12"/>
      <c r="AQ135" s="12"/>
      <c r="AR135" s="12"/>
      <c r="AS135" s="12"/>
      <c r="AT135" s="12"/>
      <c r="AU135" s="12"/>
      <c r="AV135" s="12"/>
      <c r="AW135" s="12"/>
      <c r="AX135" s="12"/>
      <c r="AY135" s="12"/>
      <c r="AZ135" s="12"/>
      <c r="BA135" s="12"/>
      <c r="BB135" s="12"/>
      <c r="BC135" s="12"/>
      <c r="BD135" s="12"/>
      <c r="BE135" s="12"/>
      <c r="BF135" s="12"/>
      <c r="BG135" s="12"/>
      <c r="BH135" s="12"/>
      <c r="BI135" s="12"/>
      <c r="BJ135" s="12"/>
      <c r="BK135" s="12"/>
      <c r="BL135" s="12"/>
      <c r="BM135" s="12"/>
      <c r="BN135" s="12"/>
      <c r="BO135" s="12"/>
      <c r="BP135" s="12"/>
      <c r="BQ135" s="12"/>
      <c r="BR135" s="12"/>
      <c r="BS135" s="12"/>
      <c r="BT135" s="12"/>
      <c r="BU135" s="12"/>
      <c r="BV135" s="12"/>
      <c r="BW135" s="12"/>
      <c r="BX135" s="12"/>
      <c r="BY135" s="12"/>
      <c r="BZ135" s="12"/>
      <c r="CA135" s="12"/>
      <c r="CB135" s="12"/>
      <c r="CC135" s="12"/>
    </row>
    <row r="136" spans="1:81" ht="15.75" x14ac:dyDescent="0.25">
      <c r="A136" s="20"/>
      <c r="B136" s="29"/>
      <c r="C136" s="29"/>
      <c r="D136" s="29"/>
      <c r="E136" s="29"/>
      <c r="F136" s="26"/>
      <c r="G136" s="13"/>
      <c r="H136" s="20"/>
      <c r="I136" s="22"/>
      <c r="J136" s="22"/>
      <c r="K136" s="22"/>
      <c r="L136" s="22"/>
      <c r="M136" s="24"/>
      <c r="N136" s="22"/>
      <c r="O136" s="20"/>
      <c r="P136" s="12"/>
      <c r="Q136" s="12"/>
      <c r="R136" s="12"/>
      <c r="S136" s="12"/>
      <c r="T136" s="12"/>
      <c r="U136" s="12"/>
      <c r="V136" s="12"/>
      <c r="W136" s="12"/>
      <c r="X136" s="12"/>
      <c r="Y136" s="12"/>
      <c r="Z136" s="12"/>
      <c r="AA136" s="12"/>
      <c r="AB136" s="12"/>
      <c r="AC136" s="12"/>
      <c r="AD136" s="12"/>
      <c r="AE136" s="12"/>
      <c r="AF136" s="12"/>
      <c r="AG136" s="12"/>
      <c r="AH136" s="12"/>
      <c r="AI136" s="12"/>
      <c r="AJ136" s="12"/>
      <c r="AK136" s="12"/>
      <c r="AL136" s="12"/>
      <c r="AM136" s="12"/>
      <c r="AN136" s="12"/>
      <c r="AO136" s="12"/>
      <c r="AP136" s="12"/>
      <c r="AQ136" s="12"/>
      <c r="AR136" s="12"/>
      <c r="AS136" s="12"/>
      <c r="AT136" s="12"/>
      <c r="AU136" s="12"/>
      <c r="AV136" s="12"/>
      <c r="AW136" s="12"/>
      <c r="AX136" s="12"/>
      <c r="AY136" s="12"/>
      <c r="AZ136" s="12"/>
      <c r="BA136" s="12"/>
      <c r="BB136" s="12"/>
      <c r="BC136" s="12"/>
      <c r="BD136" s="12"/>
      <c r="BE136" s="12"/>
      <c r="BF136" s="12"/>
      <c r="BG136" s="12"/>
      <c r="BH136" s="12"/>
      <c r="BI136" s="12"/>
      <c r="BJ136" s="12"/>
      <c r="BK136" s="12"/>
      <c r="BL136" s="12"/>
      <c r="BM136" s="12"/>
      <c r="BN136" s="12"/>
      <c r="BO136" s="12"/>
      <c r="BP136" s="12"/>
      <c r="BQ136" s="12"/>
      <c r="BR136" s="12"/>
      <c r="BS136" s="12"/>
      <c r="BT136" s="12"/>
      <c r="BU136" s="12"/>
      <c r="BV136" s="12"/>
      <c r="BW136" s="12"/>
      <c r="BX136" s="12"/>
      <c r="BY136" s="12"/>
      <c r="BZ136" s="12"/>
      <c r="CA136" s="12"/>
      <c r="CB136" s="12"/>
      <c r="CC136" s="12"/>
    </row>
    <row r="137" spans="1:81" ht="15.75" x14ac:dyDescent="0.25">
      <c r="A137" s="20"/>
      <c r="B137" s="29"/>
      <c r="C137" s="29"/>
      <c r="D137" s="29"/>
      <c r="E137" s="29"/>
      <c r="F137" s="26"/>
      <c r="G137" s="13"/>
      <c r="H137" s="20"/>
      <c r="I137" s="22"/>
      <c r="J137" s="22"/>
      <c r="K137" s="22"/>
      <c r="L137" s="22"/>
      <c r="M137" s="24"/>
      <c r="N137" s="22"/>
      <c r="O137" s="20"/>
      <c r="P137" s="12"/>
      <c r="Q137" s="12"/>
      <c r="R137" s="12"/>
      <c r="S137" s="12"/>
      <c r="T137" s="12"/>
      <c r="U137" s="12"/>
      <c r="V137" s="12"/>
      <c r="W137" s="12"/>
      <c r="X137" s="12"/>
      <c r="Y137" s="12"/>
      <c r="Z137" s="12"/>
      <c r="AA137" s="12"/>
      <c r="AB137" s="12"/>
      <c r="AC137" s="12"/>
      <c r="AD137" s="12"/>
      <c r="AE137" s="12"/>
      <c r="AF137" s="12"/>
      <c r="AG137" s="12"/>
      <c r="AH137" s="12"/>
      <c r="AI137" s="12"/>
      <c r="AJ137" s="12"/>
      <c r="AK137" s="12"/>
      <c r="AL137" s="12"/>
      <c r="AM137" s="12"/>
      <c r="AN137" s="12"/>
      <c r="AO137" s="12"/>
      <c r="AP137" s="12"/>
      <c r="AQ137" s="12"/>
      <c r="AR137" s="12"/>
      <c r="AS137" s="12"/>
      <c r="AT137" s="12"/>
      <c r="AU137" s="12"/>
      <c r="AV137" s="12"/>
      <c r="AW137" s="12"/>
      <c r="AX137" s="12"/>
      <c r="AY137" s="12"/>
      <c r="AZ137" s="12"/>
      <c r="BA137" s="12"/>
      <c r="BB137" s="12"/>
      <c r="BC137" s="12"/>
      <c r="BD137" s="12"/>
      <c r="BE137" s="12"/>
      <c r="BF137" s="12"/>
      <c r="BG137" s="12"/>
      <c r="BH137" s="12"/>
      <c r="BI137" s="12"/>
      <c r="BJ137" s="12"/>
      <c r="BK137" s="12"/>
      <c r="BL137" s="12"/>
      <c r="BM137" s="12"/>
      <c r="BN137" s="12"/>
      <c r="BO137" s="12"/>
      <c r="BP137" s="12"/>
      <c r="BQ137" s="12"/>
      <c r="BR137" s="12"/>
      <c r="BS137" s="12"/>
      <c r="BT137" s="12"/>
      <c r="BU137" s="12"/>
      <c r="BV137" s="12"/>
      <c r="BW137" s="12"/>
      <c r="BX137" s="12"/>
      <c r="BY137" s="12"/>
      <c r="BZ137" s="12"/>
      <c r="CA137" s="12"/>
      <c r="CB137" s="12"/>
      <c r="CC137" s="12"/>
    </row>
    <row r="138" spans="1:81" ht="15.75" x14ac:dyDescent="0.25">
      <c r="A138" s="20"/>
      <c r="B138" s="29"/>
      <c r="C138" s="29"/>
      <c r="D138" s="29"/>
      <c r="E138" s="29"/>
      <c r="F138" s="26"/>
      <c r="G138" s="13"/>
      <c r="H138" s="20"/>
      <c r="I138" s="22"/>
      <c r="J138" s="22"/>
      <c r="K138" s="22"/>
      <c r="L138" s="22"/>
      <c r="M138" s="24"/>
      <c r="N138" s="22"/>
      <c r="O138" s="20"/>
      <c r="P138" s="12"/>
      <c r="Q138" s="12"/>
      <c r="R138" s="12"/>
      <c r="S138" s="12"/>
      <c r="T138" s="12"/>
      <c r="U138" s="12"/>
      <c r="V138" s="12"/>
      <c r="W138" s="12"/>
      <c r="X138" s="12"/>
      <c r="Y138" s="12"/>
      <c r="Z138" s="12"/>
      <c r="AA138" s="12"/>
      <c r="AB138" s="12"/>
      <c r="AC138" s="12"/>
      <c r="AD138" s="12"/>
      <c r="AE138" s="12"/>
      <c r="AF138" s="12"/>
      <c r="AG138" s="12"/>
      <c r="AH138" s="12"/>
      <c r="AI138" s="12"/>
      <c r="AJ138" s="12"/>
      <c r="AK138" s="12"/>
      <c r="AL138" s="12"/>
      <c r="AM138" s="12"/>
      <c r="AN138" s="12"/>
      <c r="AO138" s="12"/>
      <c r="AP138" s="12"/>
      <c r="AQ138" s="12"/>
      <c r="AR138" s="12"/>
      <c r="AS138" s="12"/>
      <c r="AT138" s="12"/>
      <c r="AU138" s="12"/>
      <c r="AV138" s="12"/>
      <c r="AW138" s="12"/>
      <c r="AX138" s="12"/>
      <c r="AY138" s="12"/>
      <c r="AZ138" s="12"/>
      <c r="BA138" s="12"/>
      <c r="BB138" s="12"/>
      <c r="BC138" s="12"/>
      <c r="BD138" s="12"/>
      <c r="BE138" s="12"/>
      <c r="BF138" s="12"/>
      <c r="BG138" s="12"/>
      <c r="BH138" s="12"/>
      <c r="BI138" s="12"/>
      <c r="BJ138" s="12"/>
      <c r="BK138" s="12"/>
      <c r="BL138" s="12"/>
      <c r="BM138" s="12"/>
      <c r="BN138" s="12"/>
      <c r="BO138" s="12"/>
      <c r="BP138" s="12"/>
      <c r="BQ138" s="12"/>
      <c r="BR138" s="12"/>
      <c r="BS138" s="12"/>
      <c r="BT138" s="12"/>
      <c r="BU138" s="12"/>
      <c r="BV138" s="12"/>
      <c r="BW138" s="12"/>
      <c r="BX138" s="12"/>
      <c r="BY138" s="12"/>
      <c r="BZ138" s="12"/>
      <c r="CA138" s="12"/>
      <c r="CB138" s="12"/>
      <c r="CC138" s="12"/>
    </row>
    <row r="139" spans="1:81" ht="15.75" x14ac:dyDescent="0.25">
      <c r="A139" s="20"/>
      <c r="B139" s="29"/>
      <c r="C139" s="29"/>
      <c r="D139" s="29"/>
      <c r="E139" s="29"/>
      <c r="F139" s="26"/>
      <c r="G139" s="13"/>
      <c r="H139" s="20"/>
      <c r="I139" s="22"/>
      <c r="J139" s="22"/>
      <c r="K139" s="22"/>
      <c r="L139" s="22"/>
      <c r="M139" s="24"/>
      <c r="N139" s="22"/>
      <c r="O139" s="20"/>
      <c r="P139" s="12"/>
      <c r="Q139" s="12"/>
      <c r="R139" s="12"/>
      <c r="S139" s="12"/>
      <c r="T139" s="12"/>
      <c r="U139" s="12"/>
      <c r="V139" s="12"/>
      <c r="W139" s="12"/>
      <c r="X139" s="12"/>
      <c r="Y139" s="12"/>
      <c r="Z139" s="12"/>
      <c r="AA139" s="12"/>
      <c r="AB139" s="12"/>
      <c r="AC139" s="12"/>
      <c r="AD139" s="12"/>
      <c r="AE139" s="12"/>
      <c r="AF139" s="12"/>
      <c r="AG139" s="12"/>
      <c r="AH139" s="12"/>
      <c r="AI139" s="12"/>
      <c r="AJ139" s="12"/>
      <c r="AK139" s="12"/>
      <c r="AL139" s="12"/>
      <c r="AM139" s="12"/>
      <c r="AN139" s="12"/>
      <c r="AO139" s="12"/>
      <c r="AP139" s="12"/>
      <c r="AQ139" s="12"/>
      <c r="AR139" s="12"/>
      <c r="AS139" s="12"/>
      <c r="AT139" s="12"/>
      <c r="AU139" s="12"/>
      <c r="AV139" s="12"/>
      <c r="AW139" s="12"/>
      <c r="AX139" s="12"/>
      <c r="AY139" s="12"/>
      <c r="AZ139" s="12"/>
      <c r="BA139" s="12"/>
      <c r="BB139" s="12"/>
      <c r="BC139" s="12"/>
      <c r="BD139" s="12"/>
      <c r="BE139" s="12"/>
      <c r="BF139" s="12"/>
      <c r="BG139" s="12"/>
      <c r="BH139" s="12"/>
      <c r="BI139" s="12"/>
      <c r="BJ139" s="12"/>
      <c r="BK139" s="12"/>
      <c r="BL139" s="12"/>
      <c r="BM139" s="12"/>
      <c r="BN139" s="12"/>
      <c r="BO139" s="12"/>
      <c r="BP139" s="12"/>
      <c r="BQ139" s="12"/>
      <c r="BR139" s="12"/>
      <c r="BS139" s="12"/>
      <c r="BT139" s="12"/>
      <c r="BU139" s="12"/>
      <c r="BV139" s="12"/>
      <c r="BW139" s="12"/>
      <c r="BX139" s="12"/>
      <c r="BY139" s="12"/>
      <c r="BZ139" s="12"/>
      <c r="CA139" s="12"/>
      <c r="CB139" s="12"/>
      <c r="CC139" s="12"/>
    </row>
    <row r="140" spans="1:81" ht="15.75" x14ac:dyDescent="0.25">
      <c r="A140" s="20"/>
      <c r="B140" s="29"/>
      <c r="C140" s="29"/>
      <c r="D140" s="29"/>
      <c r="E140" s="29"/>
      <c r="F140" s="26"/>
      <c r="G140" s="13"/>
      <c r="H140" s="20"/>
      <c r="I140" s="22"/>
      <c r="J140" s="22"/>
      <c r="K140" s="22"/>
      <c r="L140" s="22"/>
      <c r="M140" s="24"/>
      <c r="N140" s="22"/>
      <c r="O140" s="20"/>
      <c r="P140" s="12"/>
      <c r="Q140" s="12"/>
      <c r="R140" s="12"/>
      <c r="S140" s="12"/>
      <c r="T140" s="12"/>
      <c r="U140" s="12"/>
      <c r="V140" s="12"/>
      <c r="W140" s="12"/>
      <c r="X140" s="12"/>
      <c r="Y140" s="12"/>
      <c r="Z140" s="12"/>
      <c r="AA140" s="12"/>
      <c r="AB140" s="12"/>
      <c r="AC140" s="12"/>
      <c r="AD140" s="12"/>
      <c r="AE140" s="12"/>
      <c r="AF140" s="12"/>
      <c r="AG140" s="12"/>
      <c r="AH140" s="12"/>
      <c r="AI140" s="12"/>
      <c r="AJ140" s="12"/>
      <c r="AK140" s="12"/>
      <c r="AL140" s="12"/>
      <c r="AM140" s="12"/>
      <c r="AN140" s="12"/>
      <c r="AO140" s="12"/>
      <c r="AP140" s="12"/>
      <c r="AQ140" s="12"/>
      <c r="AR140" s="12"/>
      <c r="AS140" s="12"/>
      <c r="AT140" s="12"/>
      <c r="AU140" s="12"/>
      <c r="AV140" s="12"/>
      <c r="AW140" s="12"/>
      <c r="AX140" s="12"/>
      <c r="AY140" s="12"/>
      <c r="AZ140" s="12"/>
      <c r="BA140" s="12"/>
      <c r="BB140" s="12"/>
      <c r="BC140" s="12"/>
      <c r="BD140" s="12"/>
      <c r="BE140" s="12"/>
      <c r="BF140" s="12"/>
      <c r="BG140" s="12"/>
      <c r="BH140" s="12"/>
      <c r="BI140" s="12"/>
      <c r="BJ140" s="12"/>
      <c r="BK140" s="12"/>
      <c r="BL140" s="12"/>
      <c r="BM140" s="12"/>
      <c r="BN140" s="12"/>
      <c r="BO140" s="12"/>
      <c r="BP140" s="12"/>
      <c r="BQ140" s="12"/>
      <c r="BR140" s="12"/>
      <c r="BS140" s="12"/>
      <c r="BT140" s="12"/>
      <c r="BU140" s="12"/>
      <c r="BV140" s="12"/>
      <c r="BW140" s="12"/>
      <c r="BX140" s="12"/>
      <c r="BY140" s="12"/>
      <c r="BZ140" s="12"/>
      <c r="CA140" s="12"/>
      <c r="CB140" s="12"/>
      <c r="CC140" s="12"/>
    </row>
    <row r="141" spans="1:81" ht="15.75" x14ac:dyDescent="0.25">
      <c r="A141" s="20"/>
      <c r="B141" s="29"/>
      <c r="C141" s="29"/>
      <c r="D141" s="29"/>
      <c r="E141" s="29"/>
      <c r="F141" s="26"/>
      <c r="G141" s="13"/>
      <c r="H141" s="20"/>
      <c r="I141" s="22"/>
      <c r="J141" s="22"/>
      <c r="K141" s="22"/>
      <c r="L141" s="22"/>
      <c r="M141" s="24"/>
      <c r="N141" s="22"/>
      <c r="O141" s="20"/>
      <c r="P141" s="12"/>
      <c r="Q141" s="12"/>
      <c r="R141" s="12"/>
      <c r="S141" s="12"/>
      <c r="T141" s="12"/>
      <c r="U141" s="12"/>
      <c r="V141" s="12"/>
      <c r="W141" s="12"/>
      <c r="X141" s="12"/>
      <c r="Y141" s="12"/>
      <c r="Z141" s="12"/>
      <c r="AA141" s="12"/>
      <c r="AB141" s="12"/>
      <c r="AC141" s="12"/>
      <c r="AD141" s="12"/>
      <c r="AE141" s="12"/>
      <c r="AF141" s="12"/>
      <c r="AG141" s="12"/>
      <c r="AH141" s="12"/>
      <c r="AI141" s="12"/>
      <c r="AJ141" s="12"/>
      <c r="AK141" s="12"/>
      <c r="AL141" s="12"/>
      <c r="AM141" s="12"/>
      <c r="AN141" s="12"/>
      <c r="AO141" s="12"/>
      <c r="AP141" s="12"/>
      <c r="AQ141" s="12"/>
      <c r="AR141" s="12"/>
      <c r="AS141" s="12"/>
      <c r="AT141" s="12"/>
      <c r="AU141" s="12"/>
      <c r="AV141" s="12"/>
      <c r="AW141" s="12"/>
      <c r="AX141" s="12"/>
      <c r="AY141" s="12"/>
      <c r="AZ141" s="12"/>
      <c r="BA141" s="12"/>
      <c r="BB141" s="12"/>
      <c r="BC141" s="12"/>
      <c r="BD141" s="12"/>
      <c r="BE141" s="12"/>
      <c r="BF141" s="12"/>
      <c r="BG141" s="12"/>
      <c r="BH141" s="12"/>
      <c r="BI141" s="12"/>
      <c r="BJ141" s="12"/>
      <c r="BK141" s="12"/>
      <c r="BL141" s="12"/>
      <c r="BM141" s="12"/>
      <c r="BN141" s="12"/>
      <c r="BO141" s="12"/>
      <c r="BP141" s="12"/>
      <c r="BQ141" s="12"/>
      <c r="BR141" s="12"/>
      <c r="BS141" s="12"/>
      <c r="BT141" s="12"/>
      <c r="BU141" s="12"/>
      <c r="BV141" s="12"/>
      <c r="BW141" s="12"/>
      <c r="BX141" s="12"/>
      <c r="BY141" s="12"/>
      <c r="BZ141" s="12"/>
      <c r="CA141" s="12"/>
      <c r="CB141" s="12"/>
      <c r="CC141" s="12"/>
    </row>
    <row r="142" spans="1:81" ht="15.75" x14ac:dyDescent="0.25">
      <c r="A142" s="20"/>
      <c r="B142" s="29"/>
      <c r="C142" s="29"/>
      <c r="D142" s="29"/>
      <c r="E142" s="29"/>
      <c r="F142" s="26"/>
      <c r="G142" s="13"/>
      <c r="H142" s="20"/>
      <c r="I142" s="22"/>
      <c r="J142" s="22"/>
      <c r="K142" s="22"/>
      <c r="L142" s="22"/>
      <c r="M142" s="24"/>
      <c r="N142" s="22"/>
      <c r="O142" s="20"/>
      <c r="P142" s="12"/>
      <c r="Q142" s="12"/>
      <c r="R142" s="12"/>
      <c r="S142" s="12"/>
      <c r="T142" s="12"/>
      <c r="U142" s="12"/>
      <c r="V142" s="12"/>
      <c r="W142" s="12"/>
      <c r="X142" s="12"/>
      <c r="Y142" s="12"/>
      <c r="Z142" s="12"/>
      <c r="AA142" s="12"/>
      <c r="AB142" s="12"/>
      <c r="AC142" s="12"/>
      <c r="AD142" s="12"/>
      <c r="AE142" s="12"/>
      <c r="AF142" s="12"/>
      <c r="AG142" s="12"/>
      <c r="AH142" s="12"/>
      <c r="AI142" s="12"/>
      <c r="AJ142" s="12"/>
      <c r="AK142" s="12"/>
      <c r="AL142" s="12"/>
      <c r="AM142" s="12"/>
      <c r="AN142" s="12"/>
      <c r="AO142" s="12"/>
      <c r="AP142" s="12"/>
      <c r="AQ142" s="12"/>
      <c r="AR142" s="12"/>
      <c r="AS142" s="12"/>
      <c r="AT142" s="12"/>
      <c r="AU142" s="12"/>
      <c r="AV142" s="12"/>
      <c r="AW142" s="12"/>
      <c r="AX142" s="12"/>
      <c r="AY142" s="12"/>
      <c r="AZ142" s="12"/>
      <c r="BA142" s="12"/>
      <c r="BB142" s="12"/>
      <c r="BC142" s="12"/>
      <c r="BD142" s="12"/>
      <c r="BE142" s="12"/>
      <c r="BF142" s="12"/>
      <c r="BG142" s="12"/>
      <c r="BH142" s="12"/>
      <c r="BI142" s="12"/>
      <c r="BJ142" s="12"/>
      <c r="BK142" s="12"/>
      <c r="BL142" s="12"/>
      <c r="BM142" s="12"/>
      <c r="BN142" s="12"/>
      <c r="BO142" s="12"/>
      <c r="BP142" s="12"/>
      <c r="BQ142" s="12"/>
      <c r="BR142" s="12"/>
      <c r="BS142" s="12"/>
      <c r="BT142" s="12"/>
      <c r="BU142" s="12"/>
      <c r="BV142" s="12"/>
      <c r="BW142" s="12"/>
      <c r="BX142" s="12"/>
      <c r="BY142" s="12"/>
      <c r="BZ142" s="12"/>
      <c r="CA142" s="12"/>
      <c r="CB142" s="12"/>
      <c r="CC142" s="12"/>
    </row>
    <row r="143" spans="1:81" ht="15.75" x14ac:dyDescent="0.25">
      <c r="A143" s="20"/>
      <c r="B143" s="29"/>
      <c r="C143" s="29"/>
      <c r="D143" s="29"/>
      <c r="E143" s="29"/>
      <c r="F143" s="26"/>
      <c r="G143" s="13"/>
      <c r="H143" s="20"/>
      <c r="I143" s="22"/>
      <c r="J143" s="22"/>
      <c r="K143" s="22"/>
      <c r="L143" s="22"/>
      <c r="M143" s="24"/>
      <c r="N143" s="22"/>
      <c r="O143" s="20"/>
      <c r="P143" s="12"/>
      <c r="Q143" s="12"/>
      <c r="R143" s="12"/>
      <c r="S143" s="12"/>
      <c r="T143" s="12"/>
      <c r="U143" s="12"/>
      <c r="V143" s="12"/>
      <c r="W143" s="12"/>
      <c r="X143" s="12"/>
      <c r="Y143" s="12"/>
      <c r="Z143" s="12"/>
      <c r="AA143" s="12"/>
      <c r="AB143" s="12"/>
      <c r="AC143" s="12"/>
      <c r="AD143" s="12"/>
      <c r="AE143" s="12"/>
      <c r="AF143" s="12"/>
      <c r="AG143" s="12"/>
      <c r="AH143" s="12"/>
      <c r="AI143" s="12"/>
      <c r="AJ143" s="12"/>
      <c r="AK143" s="12"/>
      <c r="AL143" s="12"/>
      <c r="AM143" s="12"/>
      <c r="AN143" s="12"/>
      <c r="AO143" s="12"/>
      <c r="AP143" s="12"/>
      <c r="AQ143" s="12"/>
      <c r="AR143" s="12"/>
      <c r="AS143" s="12"/>
      <c r="AT143" s="12"/>
      <c r="AU143" s="12"/>
      <c r="AV143" s="12"/>
      <c r="AW143" s="12"/>
      <c r="AX143" s="12"/>
      <c r="AY143" s="12"/>
      <c r="AZ143" s="12"/>
      <c r="BA143" s="12"/>
      <c r="BB143" s="12"/>
      <c r="BC143" s="12"/>
      <c r="BD143" s="12"/>
      <c r="BE143" s="12"/>
      <c r="BF143" s="12"/>
      <c r="BG143" s="12"/>
      <c r="BH143" s="12"/>
      <c r="BI143" s="12"/>
      <c r="BJ143" s="12"/>
      <c r="BK143" s="12"/>
      <c r="BL143" s="12"/>
      <c r="BM143" s="12"/>
      <c r="BN143" s="12"/>
      <c r="BO143" s="12"/>
      <c r="BP143" s="12"/>
      <c r="BQ143" s="12"/>
      <c r="BR143" s="12"/>
      <c r="BS143" s="12"/>
      <c r="BT143" s="12"/>
      <c r="BU143" s="12"/>
      <c r="BV143" s="12"/>
      <c r="BW143" s="12"/>
      <c r="BX143" s="12"/>
      <c r="BY143" s="12"/>
      <c r="BZ143" s="12"/>
      <c r="CA143" s="12"/>
      <c r="CB143" s="12"/>
      <c r="CC143" s="12"/>
    </row>
    <row r="144" spans="1:81" ht="15.75" x14ac:dyDescent="0.25">
      <c r="A144" s="20"/>
      <c r="B144" s="29"/>
      <c r="C144" s="29"/>
      <c r="D144" s="29"/>
      <c r="E144" s="29"/>
      <c r="F144" s="26"/>
      <c r="G144" s="13"/>
      <c r="H144" s="20"/>
      <c r="I144" s="22"/>
      <c r="J144" s="22"/>
      <c r="K144" s="22"/>
      <c r="L144" s="22"/>
      <c r="M144" s="24"/>
      <c r="N144" s="22"/>
      <c r="O144" s="20"/>
      <c r="P144" s="12"/>
      <c r="Q144" s="12"/>
      <c r="R144" s="12"/>
      <c r="S144" s="12"/>
      <c r="T144" s="12"/>
      <c r="U144" s="12"/>
      <c r="V144" s="12"/>
      <c r="W144" s="12"/>
      <c r="X144" s="12"/>
      <c r="Y144" s="12"/>
      <c r="Z144" s="12"/>
      <c r="AA144" s="12"/>
      <c r="AB144" s="12"/>
      <c r="AC144" s="12"/>
      <c r="AD144" s="12"/>
      <c r="AE144" s="12"/>
      <c r="AF144" s="12"/>
      <c r="AG144" s="12"/>
      <c r="AH144" s="12"/>
      <c r="AI144" s="12"/>
      <c r="AJ144" s="12"/>
      <c r="AK144" s="12"/>
      <c r="AL144" s="12"/>
      <c r="AM144" s="12"/>
      <c r="AN144" s="12"/>
      <c r="AO144" s="12"/>
      <c r="AP144" s="12"/>
      <c r="AQ144" s="12"/>
      <c r="AR144" s="12"/>
      <c r="AS144" s="12"/>
      <c r="AT144" s="12"/>
      <c r="AU144" s="12"/>
      <c r="AV144" s="12"/>
      <c r="AW144" s="12"/>
      <c r="AX144" s="12"/>
      <c r="AY144" s="12"/>
      <c r="AZ144" s="12"/>
      <c r="BA144" s="12"/>
      <c r="BB144" s="12"/>
      <c r="BC144" s="12"/>
      <c r="BD144" s="12"/>
      <c r="BE144" s="12"/>
      <c r="BF144" s="12"/>
      <c r="BG144" s="12"/>
      <c r="BH144" s="12"/>
      <c r="BI144" s="12"/>
      <c r="BJ144" s="12"/>
      <c r="BK144" s="12"/>
      <c r="BL144" s="12"/>
      <c r="BM144" s="12"/>
      <c r="BN144" s="12"/>
      <c r="BO144" s="12"/>
      <c r="BP144" s="12"/>
      <c r="BQ144" s="12"/>
      <c r="BR144" s="12"/>
      <c r="BS144" s="12"/>
      <c r="BT144" s="12"/>
      <c r="BU144" s="12"/>
      <c r="BV144" s="12"/>
      <c r="BW144" s="12"/>
      <c r="BX144" s="12"/>
      <c r="BY144" s="12"/>
      <c r="BZ144" s="12"/>
      <c r="CA144" s="12"/>
      <c r="CB144" s="12"/>
      <c r="CC144" s="12"/>
    </row>
    <row r="145" spans="1:81" ht="15.75" x14ac:dyDescent="0.25">
      <c r="A145" s="20"/>
      <c r="B145" s="29"/>
      <c r="C145" s="29"/>
      <c r="D145" s="29"/>
      <c r="E145" s="29"/>
      <c r="F145" s="26"/>
      <c r="G145" s="13"/>
      <c r="H145" s="20"/>
      <c r="I145" s="22"/>
      <c r="J145" s="22"/>
      <c r="K145" s="22"/>
      <c r="L145" s="22"/>
      <c r="M145" s="24"/>
      <c r="N145" s="22"/>
      <c r="O145" s="20"/>
      <c r="P145" s="12"/>
      <c r="Q145" s="12"/>
      <c r="R145" s="12"/>
      <c r="S145" s="12"/>
      <c r="T145" s="12"/>
      <c r="U145" s="12"/>
      <c r="V145" s="12"/>
      <c r="W145" s="12"/>
      <c r="X145" s="12"/>
      <c r="Y145" s="12"/>
      <c r="Z145" s="12"/>
      <c r="AA145" s="12"/>
      <c r="AB145" s="12"/>
      <c r="AC145" s="12"/>
      <c r="AD145" s="12"/>
      <c r="AE145" s="12"/>
      <c r="AF145" s="12"/>
      <c r="AG145" s="12"/>
      <c r="AH145" s="12"/>
      <c r="AI145" s="12"/>
      <c r="AJ145" s="12"/>
      <c r="AK145" s="12"/>
      <c r="AL145" s="12"/>
      <c r="AM145" s="12"/>
      <c r="AN145" s="12"/>
      <c r="AO145" s="12"/>
      <c r="AP145" s="12"/>
      <c r="AQ145" s="12"/>
      <c r="AR145" s="12"/>
      <c r="AS145" s="12"/>
      <c r="AT145" s="12"/>
      <c r="AU145" s="12"/>
      <c r="AV145" s="12"/>
      <c r="AW145" s="12"/>
      <c r="AX145" s="12"/>
      <c r="AY145" s="12"/>
      <c r="AZ145" s="12"/>
      <c r="BA145" s="12"/>
      <c r="BB145" s="12"/>
      <c r="BC145" s="12"/>
      <c r="BD145" s="12"/>
      <c r="BE145" s="12"/>
      <c r="BF145" s="12"/>
      <c r="BG145" s="12"/>
      <c r="BH145" s="12"/>
      <c r="BI145" s="12"/>
      <c r="BJ145" s="12"/>
      <c r="BK145" s="12"/>
      <c r="BL145" s="12"/>
      <c r="BM145" s="12"/>
      <c r="BN145" s="12"/>
      <c r="BO145" s="12"/>
      <c r="BP145" s="12"/>
      <c r="BQ145" s="12"/>
      <c r="BR145" s="12"/>
      <c r="BS145" s="12"/>
      <c r="BT145" s="12"/>
      <c r="BU145" s="12"/>
      <c r="BV145" s="12"/>
      <c r="BW145" s="12"/>
      <c r="BX145" s="12"/>
      <c r="BY145" s="12"/>
      <c r="BZ145" s="12"/>
      <c r="CA145" s="12"/>
      <c r="CB145" s="12"/>
      <c r="CC145" s="12"/>
    </row>
    <row r="146" spans="1:81" ht="15.75" x14ac:dyDescent="0.25">
      <c r="A146" s="20"/>
      <c r="B146" s="29"/>
      <c r="C146" s="29"/>
      <c r="D146" s="29"/>
      <c r="E146" s="29"/>
      <c r="F146" s="26"/>
      <c r="G146" s="13"/>
      <c r="H146" s="20"/>
      <c r="I146" s="22"/>
      <c r="J146" s="22"/>
      <c r="K146" s="22"/>
      <c r="L146" s="22"/>
      <c r="M146" s="24"/>
      <c r="N146" s="22"/>
      <c r="O146" s="20"/>
      <c r="P146" s="12"/>
      <c r="Q146" s="12"/>
      <c r="R146" s="12"/>
      <c r="S146" s="12"/>
      <c r="T146" s="12"/>
      <c r="U146" s="12"/>
      <c r="V146" s="12"/>
      <c r="W146" s="12"/>
      <c r="X146" s="12"/>
      <c r="Y146" s="12"/>
      <c r="Z146" s="12"/>
      <c r="AA146" s="12"/>
      <c r="AB146" s="12"/>
      <c r="AC146" s="12"/>
      <c r="AD146" s="12"/>
      <c r="AE146" s="12"/>
      <c r="AF146" s="12"/>
      <c r="AG146" s="12"/>
      <c r="AH146" s="12"/>
      <c r="AI146" s="12"/>
      <c r="AJ146" s="12"/>
      <c r="AK146" s="12"/>
      <c r="AL146" s="12"/>
      <c r="AM146" s="12"/>
      <c r="AN146" s="12"/>
      <c r="AO146" s="12"/>
      <c r="AP146" s="12"/>
      <c r="AQ146" s="12"/>
      <c r="AR146" s="12"/>
      <c r="AS146" s="12"/>
      <c r="AT146" s="12"/>
      <c r="AU146" s="12"/>
      <c r="AV146" s="12"/>
      <c r="AW146" s="12"/>
      <c r="AX146" s="12"/>
      <c r="AY146" s="12"/>
      <c r="AZ146" s="12"/>
      <c r="BA146" s="12"/>
      <c r="BB146" s="12"/>
      <c r="BC146" s="12"/>
      <c r="BD146" s="12"/>
      <c r="BE146" s="12"/>
      <c r="BF146" s="12"/>
      <c r="BG146" s="12"/>
      <c r="BH146" s="12"/>
      <c r="BI146" s="12"/>
      <c r="BJ146" s="12"/>
      <c r="BK146" s="12"/>
      <c r="BL146" s="12"/>
      <c r="BM146" s="12"/>
      <c r="BN146" s="12"/>
      <c r="BO146" s="12"/>
      <c r="BP146" s="12"/>
      <c r="BQ146" s="12"/>
      <c r="BR146" s="12"/>
      <c r="BS146" s="12"/>
      <c r="BT146" s="12"/>
      <c r="BU146" s="12"/>
      <c r="BV146" s="12"/>
      <c r="BW146" s="12"/>
      <c r="BX146" s="12"/>
      <c r="BY146" s="12"/>
      <c r="BZ146" s="12"/>
      <c r="CA146" s="12"/>
      <c r="CB146" s="12"/>
      <c r="CC146" s="12"/>
    </row>
    <row r="147" spans="1:81" ht="15.75" x14ac:dyDescent="0.25">
      <c r="A147" s="20"/>
      <c r="B147" s="29"/>
      <c r="C147" s="29"/>
      <c r="D147" s="29"/>
      <c r="E147" s="29"/>
      <c r="F147" s="26"/>
      <c r="G147" s="13"/>
      <c r="H147" s="20"/>
      <c r="I147" s="22"/>
      <c r="J147" s="22"/>
      <c r="K147" s="22"/>
      <c r="L147" s="22"/>
      <c r="M147" s="24"/>
      <c r="N147" s="22"/>
      <c r="O147" s="20"/>
      <c r="P147" s="12"/>
      <c r="Q147" s="12"/>
      <c r="R147" s="12"/>
      <c r="S147" s="12"/>
      <c r="T147" s="12"/>
      <c r="U147" s="12"/>
      <c r="V147" s="12"/>
      <c r="W147" s="12"/>
      <c r="X147" s="12"/>
      <c r="Y147" s="12"/>
      <c r="Z147" s="12"/>
      <c r="AA147" s="12"/>
      <c r="AB147" s="12"/>
      <c r="AC147" s="12"/>
      <c r="AD147" s="12"/>
      <c r="AE147" s="12"/>
      <c r="AF147" s="12"/>
      <c r="AG147" s="12"/>
      <c r="AH147" s="12"/>
      <c r="AI147" s="12"/>
      <c r="AJ147" s="12"/>
      <c r="AK147" s="12"/>
      <c r="AL147" s="12"/>
      <c r="AM147" s="12"/>
      <c r="AN147" s="12"/>
      <c r="AO147" s="12"/>
      <c r="AP147" s="12"/>
      <c r="AQ147" s="12"/>
      <c r="AR147" s="12"/>
      <c r="AS147" s="12"/>
      <c r="AT147" s="12"/>
      <c r="AU147" s="12"/>
      <c r="AV147" s="12"/>
      <c r="AW147" s="12"/>
      <c r="AX147" s="12"/>
      <c r="AY147" s="12"/>
      <c r="AZ147" s="12"/>
      <c r="BA147" s="12"/>
      <c r="BB147" s="12"/>
      <c r="BC147" s="12"/>
      <c r="BD147" s="12"/>
      <c r="BE147" s="12"/>
      <c r="BF147" s="12"/>
      <c r="BG147" s="12"/>
      <c r="BH147" s="12"/>
      <c r="BI147" s="12"/>
      <c r="BJ147" s="12"/>
      <c r="BK147" s="12"/>
      <c r="BL147" s="12"/>
      <c r="BM147" s="12"/>
      <c r="BN147" s="12"/>
      <c r="BO147" s="12"/>
      <c r="BP147" s="12"/>
      <c r="BQ147" s="12"/>
      <c r="BR147" s="12"/>
      <c r="BS147" s="12"/>
      <c r="BT147" s="12"/>
      <c r="BU147" s="12"/>
      <c r="BV147" s="12"/>
      <c r="BW147" s="12"/>
      <c r="BX147" s="12"/>
      <c r="BY147" s="12"/>
      <c r="BZ147" s="12"/>
      <c r="CA147" s="12"/>
      <c r="CB147" s="12"/>
      <c r="CC147" s="12"/>
    </row>
    <row r="148" spans="1:81" ht="15.75" x14ac:dyDescent="0.25">
      <c r="A148" s="20"/>
      <c r="B148" s="29"/>
      <c r="C148" s="29"/>
      <c r="D148" s="29"/>
      <c r="E148" s="29"/>
      <c r="F148" s="26"/>
      <c r="G148" s="13"/>
      <c r="H148" s="20"/>
      <c r="I148" s="22"/>
      <c r="J148" s="22"/>
      <c r="K148" s="22"/>
      <c r="L148" s="22"/>
      <c r="M148" s="24"/>
      <c r="N148" s="22"/>
      <c r="O148" s="20"/>
      <c r="P148" s="12"/>
      <c r="Q148" s="12"/>
      <c r="R148" s="12"/>
      <c r="S148" s="12"/>
      <c r="T148" s="12"/>
      <c r="U148" s="12"/>
      <c r="V148" s="12"/>
      <c r="W148" s="12"/>
      <c r="X148" s="12"/>
      <c r="Y148" s="12"/>
      <c r="Z148" s="12"/>
      <c r="AA148" s="12"/>
      <c r="AB148" s="12"/>
      <c r="AC148" s="12"/>
      <c r="AD148" s="12"/>
      <c r="AE148" s="12"/>
      <c r="AF148" s="12"/>
      <c r="AG148" s="12"/>
      <c r="AH148" s="12"/>
      <c r="AI148" s="12"/>
      <c r="AJ148" s="12"/>
      <c r="AK148" s="12"/>
      <c r="AL148" s="12"/>
      <c r="AM148" s="12"/>
      <c r="AN148" s="12"/>
      <c r="AO148" s="12"/>
      <c r="AP148" s="12"/>
      <c r="AQ148" s="12"/>
      <c r="AR148" s="12"/>
      <c r="AS148" s="12"/>
      <c r="AT148" s="12"/>
      <c r="AU148" s="12"/>
      <c r="AV148" s="12"/>
      <c r="AW148" s="12"/>
      <c r="AX148" s="12"/>
      <c r="AY148" s="12"/>
      <c r="AZ148" s="12"/>
      <c r="BA148" s="12"/>
      <c r="BB148" s="12"/>
      <c r="BC148" s="12"/>
      <c r="BD148" s="12"/>
      <c r="BE148" s="12"/>
      <c r="BF148" s="12"/>
      <c r="BG148" s="12"/>
      <c r="BH148" s="12"/>
      <c r="BI148" s="12"/>
      <c r="BJ148" s="12"/>
      <c r="BK148" s="12"/>
      <c r="BL148" s="12"/>
      <c r="BM148" s="12"/>
      <c r="BN148" s="12"/>
      <c r="BO148" s="12"/>
      <c r="BP148" s="12"/>
      <c r="BQ148" s="12"/>
      <c r="BR148" s="12"/>
      <c r="BS148" s="12"/>
      <c r="BT148" s="12"/>
      <c r="BU148" s="12"/>
      <c r="BV148" s="12"/>
      <c r="BW148" s="12"/>
      <c r="BX148" s="12"/>
      <c r="BY148" s="12"/>
      <c r="BZ148" s="12"/>
      <c r="CA148" s="12"/>
      <c r="CB148" s="12"/>
      <c r="CC148" s="12"/>
    </row>
    <row r="149" spans="1:81" ht="15.75" x14ac:dyDescent="0.25">
      <c r="A149" s="20"/>
      <c r="B149" s="29"/>
      <c r="C149" s="29"/>
      <c r="D149" s="29"/>
      <c r="E149" s="29"/>
      <c r="F149" s="26"/>
      <c r="G149" s="13"/>
      <c r="H149" s="20"/>
      <c r="I149" s="22"/>
      <c r="J149" s="22"/>
      <c r="K149" s="22"/>
      <c r="L149" s="22"/>
      <c r="M149" s="24"/>
      <c r="N149" s="22"/>
      <c r="O149" s="20"/>
      <c r="P149" s="12"/>
      <c r="Q149" s="12"/>
      <c r="R149" s="12"/>
      <c r="S149" s="12"/>
      <c r="T149" s="12"/>
      <c r="U149" s="12"/>
      <c r="V149" s="12"/>
      <c r="W149" s="12"/>
      <c r="X149" s="12"/>
      <c r="Y149" s="12"/>
      <c r="Z149" s="12"/>
      <c r="AA149" s="12"/>
      <c r="AB149" s="12"/>
      <c r="AC149" s="12"/>
      <c r="AD149" s="12"/>
      <c r="AE149" s="12"/>
      <c r="AF149" s="12"/>
      <c r="AG149" s="12"/>
      <c r="AH149" s="12"/>
      <c r="AI149" s="12"/>
      <c r="AJ149" s="12"/>
      <c r="AK149" s="12"/>
      <c r="AL149" s="12"/>
      <c r="AM149" s="12"/>
      <c r="AN149" s="12"/>
      <c r="AO149" s="12"/>
      <c r="AP149" s="12"/>
      <c r="AQ149" s="12"/>
      <c r="AR149" s="12"/>
      <c r="AS149" s="12"/>
      <c r="AT149" s="12"/>
      <c r="AU149" s="12"/>
      <c r="AV149" s="12"/>
      <c r="AW149" s="12"/>
      <c r="AX149" s="12"/>
      <c r="AY149" s="12"/>
      <c r="AZ149" s="12"/>
      <c r="BA149" s="12"/>
      <c r="BB149" s="12"/>
      <c r="BC149" s="12"/>
      <c r="BD149" s="12"/>
      <c r="BE149" s="12"/>
      <c r="BF149" s="12"/>
      <c r="BG149" s="12"/>
      <c r="BH149" s="12"/>
      <c r="BI149" s="12"/>
      <c r="BJ149" s="12"/>
      <c r="BK149" s="12"/>
      <c r="BL149" s="12"/>
      <c r="BM149" s="12"/>
      <c r="BN149" s="12"/>
      <c r="BO149" s="12"/>
      <c r="BP149" s="12"/>
      <c r="BQ149" s="12"/>
      <c r="BR149" s="12"/>
      <c r="BS149" s="12"/>
      <c r="BT149" s="12"/>
      <c r="BU149" s="12"/>
      <c r="BV149" s="12"/>
      <c r="BW149" s="12"/>
      <c r="BX149" s="12"/>
      <c r="BY149" s="12"/>
      <c r="BZ149" s="12"/>
      <c r="CA149" s="12"/>
      <c r="CB149" s="12"/>
      <c r="CC149" s="12"/>
    </row>
    <row r="150" spans="1:81" ht="15.75" x14ac:dyDescent="0.25">
      <c r="A150" s="20"/>
      <c r="B150" s="29"/>
      <c r="C150" s="29"/>
      <c r="D150" s="29"/>
      <c r="E150" s="29"/>
      <c r="F150" s="26"/>
      <c r="G150" s="13"/>
      <c r="H150" s="20"/>
      <c r="I150" s="22"/>
      <c r="J150" s="22"/>
      <c r="K150" s="22"/>
      <c r="L150" s="22"/>
      <c r="M150" s="24"/>
      <c r="N150" s="22"/>
      <c r="O150" s="20"/>
      <c r="P150" s="12"/>
      <c r="Q150" s="12"/>
      <c r="R150" s="12"/>
      <c r="S150" s="12"/>
      <c r="T150" s="12"/>
      <c r="U150" s="12"/>
      <c r="V150" s="12"/>
      <c r="W150" s="12"/>
      <c r="X150" s="12"/>
      <c r="Y150" s="12"/>
      <c r="Z150" s="12"/>
      <c r="AA150" s="12"/>
      <c r="AB150" s="12"/>
      <c r="AC150" s="12"/>
      <c r="AD150" s="12"/>
      <c r="AE150" s="12"/>
      <c r="AF150" s="12"/>
      <c r="AG150" s="12"/>
      <c r="AH150" s="12"/>
      <c r="AI150" s="12"/>
      <c r="AJ150" s="12"/>
      <c r="AK150" s="12"/>
      <c r="AL150" s="12"/>
      <c r="AM150" s="12"/>
      <c r="AN150" s="12"/>
      <c r="AO150" s="12"/>
      <c r="AP150" s="12"/>
      <c r="AQ150" s="12"/>
      <c r="AR150" s="12"/>
      <c r="AS150" s="12"/>
      <c r="AT150" s="12"/>
      <c r="AU150" s="12"/>
      <c r="AV150" s="12"/>
      <c r="AW150" s="12"/>
      <c r="AX150" s="12"/>
      <c r="AY150" s="12"/>
      <c r="AZ150" s="12"/>
      <c r="BA150" s="12"/>
      <c r="BB150" s="12"/>
      <c r="BC150" s="12"/>
      <c r="BD150" s="12"/>
      <c r="BE150" s="12"/>
      <c r="BF150" s="12"/>
      <c r="BG150" s="12"/>
      <c r="BH150" s="12"/>
      <c r="BI150" s="12"/>
      <c r="BJ150" s="12"/>
      <c r="BK150" s="12"/>
      <c r="BL150" s="12"/>
      <c r="BM150" s="12"/>
      <c r="BN150" s="12"/>
      <c r="BO150" s="12"/>
      <c r="BP150" s="12"/>
      <c r="BQ150" s="12"/>
      <c r="BR150" s="12"/>
      <c r="BS150" s="12"/>
      <c r="BT150" s="12"/>
      <c r="BU150" s="12"/>
      <c r="BV150" s="12"/>
      <c r="BW150" s="12"/>
      <c r="BX150" s="12"/>
      <c r="BY150" s="12"/>
      <c r="BZ150" s="12"/>
      <c r="CA150" s="12"/>
      <c r="CB150" s="12"/>
      <c r="CC150" s="12"/>
    </row>
    <row r="151" spans="1:81" ht="15.75" x14ac:dyDescent="0.25">
      <c r="A151" s="20"/>
      <c r="B151" s="29"/>
      <c r="C151" s="29"/>
      <c r="D151" s="29"/>
      <c r="E151" s="29"/>
      <c r="F151" s="26"/>
      <c r="G151" s="13"/>
      <c r="H151" s="20"/>
      <c r="I151" s="22"/>
      <c r="J151" s="22"/>
      <c r="K151" s="22"/>
      <c r="L151" s="22"/>
      <c r="M151" s="24"/>
      <c r="N151" s="22"/>
      <c r="O151" s="20"/>
      <c r="P151" s="12"/>
      <c r="Q151" s="12"/>
      <c r="R151" s="12"/>
      <c r="S151" s="12"/>
      <c r="T151" s="12"/>
      <c r="U151" s="12"/>
      <c r="V151" s="12"/>
      <c r="W151" s="12"/>
      <c r="X151" s="12"/>
      <c r="Y151" s="12"/>
      <c r="Z151" s="12"/>
      <c r="AA151" s="12"/>
      <c r="AB151" s="12"/>
      <c r="AC151" s="12"/>
      <c r="AD151" s="12"/>
      <c r="AE151" s="12"/>
      <c r="AF151" s="12"/>
      <c r="AG151" s="12"/>
      <c r="AH151" s="12"/>
      <c r="AI151" s="12"/>
      <c r="AJ151" s="12"/>
      <c r="AK151" s="12"/>
      <c r="AL151" s="12"/>
      <c r="AM151" s="12"/>
      <c r="AN151" s="12"/>
      <c r="AO151" s="12"/>
      <c r="AP151" s="12"/>
      <c r="AQ151" s="12"/>
      <c r="AR151" s="12"/>
      <c r="AS151" s="12"/>
      <c r="AT151" s="12"/>
      <c r="AU151" s="12"/>
      <c r="AV151" s="12"/>
      <c r="AW151" s="12"/>
      <c r="AX151" s="12"/>
      <c r="AY151" s="12"/>
      <c r="AZ151" s="12"/>
      <c r="BA151" s="12"/>
      <c r="BB151" s="12"/>
      <c r="BC151" s="12"/>
      <c r="BD151" s="12"/>
      <c r="BE151" s="12"/>
      <c r="BF151" s="12"/>
      <c r="BG151" s="12"/>
      <c r="BH151" s="12"/>
      <c r="BI151" s="12"/>
      <c r="BJ151" s="12"/>
      <c r="BK151" s="12"/>
      <c r="BL151" s="12"/>
      <c r="BM151" s="12"/>
      <c r="BN151" s="12"/>
      <c r="BO151" s="12"/>
      <c r="BP151" s="12"/>
      <c r="BQ151" s="12"/>
      <c r="BR151" s="12"/>
      <c r="BS151" s="12"/>
      <c r="BT151" s="12"/>
      <c r="BU151" s="12"/>
      <c r="BV151" s="12"/>
      <c r="BW151" s="12"/>
      <c r="BX151" s="12"/>
      <c r="BY151" s="12"/>
      <c r="BZ151" s="12"/>
      <c r="CA151" s="12"/>
      <c r="CB151" s="12"/>
      <c r="CC151" s="12"/>
    </row>
    <row r="152" spans="1:81" ht="15.75" x14ac:dyDescent="0.25">
      <c r="A152" s="20"/>
      <c r="B152" s="29"/>
      <c r="C152" s="29"/>
      <c r="D152" s="29"/>
      <c r="E152" s="29"/>
      <c r="F152" s="26"/>
      <c r="G152" s="13"/>
      <c r="H152" s="20"/>
      <c r="I152" s="22"/>
      <c r="J152" s="22"/>
      <c r="K152" s="22"/>
      <c r="L152" s="22"/>
      <c r="M152" s="24"/>
      <c r="N152" s="22"/>
      <c r="O152" s="20"/>
      <c r="P152" s="12"/>
      <c r="Q152" s="12"/>
      <c r="R152" s="12"/>
      <c r="S152" s="12"/>
      <c r="T152" s="12"/>
      <c r="U152" s="12"/>
      <c r="V152" s="12"/>
      <c r="W152" s="12"/>
      <c r="X152" s="12"/>
      <c r="Y152" s="12"/>
      <c r="Z152" s="12"/>
      <c r="AA152" s="12"/>
      <c r="AB152" s="12"/>
      <c r="AC152" s="12"/>
      <c r="AD152" s="12"/>
      <c r="AE152" s="12"/>
      <c r="AF152" s="12"/>
      <c r="AG152" s="12"/>
      <c r="AH152" s="12"/>
      <c r="AI152" s="12"/>
      <c r="AJ152" s="12"/>
      <c r="AK152" s="12"/>
      <c r="AL152" s="12"/>
      <c r="AM152" s="12"/>
      <c r="AN152" s="12"/>
      <c r="AO152" s="12"/>
      <c r="AP152" s="12"/>
      <c r="AQ152" s="12"/>
      <c r="AR152" s="12"/>
      <c r="AS152" s="12"/>
      <c r="AT152" s="12"/>
      <c r="AU152" s="12"/>
      <c r="AV152" s="12"/>
      <c r="AW152" s="12"/>
      <c r="AX152" s="12"/>
      <c r="AY152" s="12"/>
      <c r="AZ152" s="12"/>
      <c r="BA152" s="12"/>
      <c r="BB152" s="12"/>
      <c r="BC152" s="12"/>
      <c r="BD152" s="12"/>
      <c r="BE152" s="12"/>
      <c r="BF152" s="12"/>
      <c r="BG152" s="12"/>
      <c r="BH152" s="12"/>
      <c r="BI152" s="12"/>
      <c r="BJ152" s="12"/>
      <c r="BK152" s="12"/>
      <c r="BL152" s="12"/>
      <c r="BM152" s="12"/>
      <c r="BN152" s="12"/>
      <c r="BO152" s="12"/>
      <c r="BP152" s="12"/>
      <c r="BQ152" s="12"/>
      <c r="BR152" s="12"/>
      <c r="BS152" s="12"/>
      <c r="BT152" s="12"/>
      <c r="BU152" s="12"/>
      <c r="BV152" s="12"/>
      <c r="BW152" s="12"/>
      <c r="BX152" s="12"/>
      <c r="BY152" s="12"/>
      <c r="BZ152" s="12"/>
      <c r="CA152" s="12"/>
      <c r="CB152" s="12"/>
      <c r="CC152" s="12"/>
    </row>
    <row r="153" spans="1:81" ht="15.75" x14ac:dyDescent="0.25">
      <c r="A153" s="20"/>
      <c r="B153" s="29"/>
      <c r="C153" s="29"/>
      <c r="D153" s="29"/>
      <c r="E153" s="29"/>
      <c r="F153" s="26"/>
      <c r="G153" s="13"/>
      <c r="H153" s="20"/>
      <c r="I153" s="22"/>
      <c r="J153" s="22"/>
      <c r="K153" s="22"/>
      <c r="L153" s="22"/>
      <c r="M153" s="24"/>
      <c r="N153" s="22"/>
      <c r="O153" s="20"/>
      <c r="P153" s="12"/>
      <c r="Q153" s="12"/>
      <c r="R153" s="12"/>
      <c r="S153" s="12"/>
      <c r="T153" s="12"/>
      <c r="U153" s="12"/>
      <c r="V153" s="12"/>
      <c r="W153" s="12"/>
      <c r="X153" s="12"/>
      <c r="Y153" s="12"/>
      <c r="Z153" s="12"/>
      <c r="AA153" s="12"/>
      <c r="AB153" s="12"/>
      <c r="AC153" s="12"/>
      <c r="AD153" s="12"/>
      <c r="AE153" s="12"/>
      <c r="AF153" s="12"/>
      <c r="AG153" s="12"/>
      <c r="AH153" s="12"/>
      <c r="AI153" s="12"/>
      <c r="AJ153" s="12"/>
      <c r="AK153" s="12"/>
      <c r="AL153" s="12"/>
      <c r="AM153" s="12"/>
      <c r="AN153" s="12"/>
      <c r="AO153" s="12"/>
      <c r="AP153" s="12"/>
      <c r="AQ153" s="12"/>
      <c r="AR153" s="12"/>
      <c r="AS153" s="12"/>
      <c r="AT153" s="12"/>
      <c r="AU153" s="12"/>
      <c r="AV153" s="12"/>
      <c r="AW153" s="12"/>
      <c r="AX153" s="12"/>
      <c r="AY153" s="12"/>
      <c r="AZ153" s="12"/>
      <c r="BA153" s="12"/>
      <c r="BB153" s="12"/>
      <c r="BC153" s="12"/>
      <c r="BD153" s="12"/>
      <c r="BE153" s="12"/>
      <c r="BF153" s="12"/>
      <c r="BG153" s="12"/>
      <c r="BH153" s="12"/>
      <c r="BI153" s="12"/>
      <c r="BJ153" s="12"/>
      <c r="BK153" s="12"/>
      <c r="BL153" s="12"/>
      <c r="BM153" s="12"/>
      <c r="BN153" s="12"/>
      <c r="BO153" s="12"/>
      <c r="BP153" s="12"/>
      <c r="BQ153" s="12"/>
      <c r="BR153" s="12"/>
      <c r="BS153" s="12"/>
      <c r="BT153" s="12"/>
      <c r="BU153" s="12"/>
      <c r="BV153" s="12"/>
      <c r="BW153" s="12"/>
      <c r="BX153" s="12"/>
      <c r="BY153" s="12"/>
      <c r="BZ153" s="12"/>
      <c r="CA153" s="12"/>
      <c r="CB153" s="12"/>
      <c r="CC153" s="12"/>
    </row>
    <row r="154" spans="1:81" ht="15.75" x14ac:dyDescent="0.25">
      <c r="A154" s="20"/>
      <c r="B154" s="29"/>
      <c r="C154" s="29"/>
      <c r="D154" s="29"/>
      <c r="E154" s="29"/>
      <c r="F154" s="26"/>
      <c r="G154" s="13"/>
      <c r="H154" s="20"/>
      <c r="I154" s="22"/>
      <c r="J154" s="22"/>
      <c r="K154" s="22"/>
      <c r="L154" s="22"/>
      <c r="M154" s="24"/>
      <c r="N154" s="22"/>
      <c r="O154" s="20"/>
      <c r="P154" s="12"/>
      <c r="Q154" s="12"/>
      <c r="R154" s="12"/>
      <c r="S154" s="12"/>
      <c r="T154" s="12"/>
      <c r="U154" s="12"/>
      <c r="V154" s="12"/>
      <c r="W154" s="12"/>
      <c r="X154" s="12"/>
      <c r="Y154" s="12"/>
      <c r="Z154" s="12"/>
      <c r="AA154" s="12"/>
      <c r="AB154" s="12"/>
      <c r="AC154" s="12"/>
      <c r="AD154" s="12"/>
      <c r="AE154" s="12"/>
      <c r="AF154" s="12"/>
      <c r="AG154" s="12"/>
      <c r="AH154" s="12"/>
      <c r="AI154" s="12"/>
      <c r="AJ154" s="12"/>
      <c r="AK154" s="12"/>
      <c r="AL154" s="12"/>
      <c r="AM154" s="12"/>
      <c r="AN154" s="12"/>
      <c r="AO154" s="12"/>
      <c r="AP154" s="12"/>
      <c r="AQ154" s="12"/>
      <c r="AR154" s="12"/>
      <c r="AS154" s="12"/>
      <c r="AT154" s="12"/>
      <c r="AU154" s="12"/>
      <c r="AV154" s="12"/>
      <c r="AW154" s="12"/>
      <c r="AX154" s="12"/>
      <c r="AY154" s="12"/>
      <c r="AZ154" s="12"/>
      <c r="BA154" s="12"/>
      <c r="BB154" s="12"/>
      <c r="BC154" s="12"/>
      <c r="BD154" s="12"/>
      <c r="BE154" s="12"/>
      <c r="BF154" s="12"/>
      <c r="BG154" s="12"/>
      <c r="BH154" s="12"/>
      <c r="BI154" s="12"/>
      <c r="BJ154" s="12"/>
      <c r="BK154" s="12"/>
      <c r="BL154" s="12"/>
      <c r="BM154" s="12"/>
      <c r="BN154" s="12"/>
      <c r="BO154" s="12"/>
      <c r="BP154" s="12"/>
      <c r="BQ154" s="12"/>
      <c r="BR154" s="12"/>
      <c r="BS154" s="12"/>
      <c r="BT154" s="12"/>
      <c r="BU154" s="12"/>
      <c r="BV154" s="12"/>
      <c r="BW154" s="12"/>
      <c r="BX154" s="12"/>
      <c r="BY154" s="12"/>
      <c r="BZ154" s="12"/>
      <c r="CA154" s="12"/>
      <c r="CB154" s="12"/>
      <c r="CC154" s="12"/>
    </row>
    <row r="155" spans="1:81" ht="15.75" x14ac:dyDescent="0.25">
      <c r="A155" s="20"/>
      <c r="B155" s="29"/>
      <c r="C155" s="29"/>
      <c r="D155" s="29"/>
      <c r="E155" s="29"/>
      <c r="F155" s="26"/>
      <c r="G155" s="13"/>
      <c r="H155" s="20"/>
      <c r="I155" s="22"/>
      <c r="J155" s="22"/>
      <c r="K155" s="22"/>
      <c r="L155" s="22"/>
      <c r="M155" s="24"/>
      <c r="N155" s="22"/>
      <c r="O155" s="20"/>
      <c r="P155" s="12"/>
      <c r="Q155" s="12"/>
      <c r="R155" s="12"/>
      <c r="S155" s="12"/>
      <c r="T155" s="12"/>
      <c r="U155" s="12"/>
      <c r="V155" s="12"/>
      <c r="W155" s="12"/>
      <c r="X155" s="12"/>
      <c r="Y155" s="12"/>
      <c r="Z155" s="12"/>
      <c r="AA155" s="12"/>
      <c r="AB155" s="12"/>
      <c r="AC155" s="12"/>
      <c r="AD155" s="12"/>
      <c r="AE155" s="12"/>
      <c r="AF155" s="12"/>
      <c r="AG155" s="12"/>
      <c r="AH155" s="12"/>
      <c r="AI155" s="12"/>
      <c r="AJ155" s="12"/>
      <c r="AK155" s="12"/>
      <c r="AL155" s="12"/>
      <c r="AM155" s="12"/>
      <c r="AN155" s="12"/>
      <c r="AO155" s="12"/>
      <c r="AP155" s="12"/>
      <c r="AQ155" s="12"/>
      <c r="AR155" s="12"/>
      <c r="AS155" s="12"/>
      <c r="AT155" s="12"/>
      <c r="AU155" s="12"/>
      <c r="AV155" s="12"/>
      <c r="AW155" s="12"/>
      <c r="AX155" s="12"/>
      <c r="AY155" s="12"/>
      <c r="AZ155" s="12"/>
      <c r="BA155" s="12"/>
      <c r="BB155" s="12"/>
      <c r="BC155" s="12"/>
      <c r="BD155" s="12"/>
      <c r="BE155" s="12"/>
      <c r="BF155" s="12"/>
      <c r="BG155" s="12"/>
      <c r="BH155" s="12"/>
      <c r="BI155" s="12"/>
      <c r="BJ155" s="12"/>
      <c r="BK155" s="12"/>
      <c r="BL155" s="12"/>
      <c r="BM155" s="12"/>
      <c r="BN155" s="12"/>
      <c r="BO155" s="12"/>
      <c r="BP155" s="12"/>
      <c r="BQ155" s="12"/>
      <c r="BR155" s="12"/>
      <c r="BS155" s="12"/>
      <c r="BT155" s="12"/>
      <c r="BU155" s="12"/>
      <c r="BV155" s="12"/>
      <c r="BW155" s="12"/>
      <c r="BX155" s="12"/>
      <c r="BY155" s="12"/>
      <c r="BZ155" s="12"/>
      <c r="CA155" s="12"/>
      <c r="CB155" s="12"/>
      <c r="CC155" s="12"/>
    </row>
    <row r="156" spans="1:81" ht="15.75" x14ac:dyDescent="0.25">
      <c r="A156" s="20"/>
      <c r="B156" s="29"/>
      <c r="C156" s="29"/>
      <c r="D156" s="29"/>
      <c r="E156" s="29"/>
      <c r="F156" s="26"/>
      <c r="G156" s="13"/>
      <c r="H156" s="20"/>
      <c r="I156" s="22"/>
      <c r="J156" s="22"/>
      <c r="K156" s="22"/>
      <c r="L156" s="22"/>
      <c r="M156" s="24"/>
      <c r="N156" s="22"/>
      <c r="O156" s="20"/>
      <c r="P156" s="12"/>
      <c r="Q156" s="12"/>
      <c r="R156" s="12"/>
      <c r="S156" s="12"/>
      <c r="T156" s="12"/>
      <c r="U156" s="12"/>
      <c r="V156" s="12"/>
      <c r="W156" s="12"/>
      <c r="X156" s="12"/>
      <c r="Y156" s="12"/>
      <c r="Z156" s="12"/>
      <c r="AA156" s="12"/>
      <c r="AB156" s="12"/>
      <c r="AC156" s="12"/>
      <c r="AD156" s="12"/>
      <c r="AE156" s="12"/>
      <c r="AF156" s="12"/>
      <c r="AG156" s="12"/>
      <c r="AH156" s="12"/>
      <c r="AI156" s="12"/>
      <c r="AJ156" s="12"/>
      <c r="AK156" s="12"/>
      <c r="AL156" s="12"/>
      <c r="AM156" s="12"/>
      <c r="AN156" s="12"/>
      <c r="AO156" s="12"/>
      <c r="AP156" s="12"/>
      <c r="AQ156" s="12"/>
      <c r="AR156" s="12"/>
      <c r="AS156" s="12"/>
      <c r="AT156" s="12"/>
      <c r="AU156" s="12"/>
      <c r="AV156" s="12"/>
      <c r="AW156" s="12"/>
      <c r="AX156" s="12"/>
      <c r="AY156" s="12"/>
      <c r="AZ156" s="12"/>
      <c r="BA156" s="12"/>
      <c r="BB156" s="12"/>
      <c r="BC156" s="12"/>
      <c r="BD156" s="12"/>
      <c r="BE156" s="12"/>
      <c r="BF156" s="12"/>
      <c r="BG156" s="12"/>
      <c r="BH156" s="12"/>
      <c r="BI156" s="12"/>
      <c r="BJ156" s="12"/>
      <c r="BK156" s="12"/>
      <c r="BL156" s="12"/>
      <c r="BM156" s="12"/>
      <c r="BN156" s="12"/>
      <c r="BO156" s="12"/>
      <c r="BP156" s="12"/>
      <c r="BQ156" s="12"/>
      <c r="BR156" s="12"/>
      <c r="BS156" s="12"/>
      <c r="BT156" s="12"/>
      <c r="BU156" s="12"/>
      <c r="BV156" s="12"/>
      <c r="BW156" s="12"/>
      <c r="BX156" s="12"/>
      <c r="BY156" s="12"/>
      <c r="BZ156" s="12"/>
      <c r="CA156" s="12"/>
      <c r="CB156" s="12"/>
      <c r="CC156" s="12"/>
    </row>
    <row r="157" spans="1:81" ht="15.75" x14ac:dyDescent="0.25">
      <c r="A157" s="20"/>
      <c r="B157" s="29"/>
      <c r="C157" s="29"/>
      <c r="D157" s="29"/>
      <c r="E157" s="29"/>
      <c r="F157" s="26"/>
      <c r="G157" s="13"/>
      <c r="H157" s="20"/>
      <c r="I157" s="22"/>
      <c r="J157" s="22"/>
      <c r="K157" s="22"/>
      <c r="L157" s="22"/>
      <c r="M157" s="24"/>
      <c r="N157" s="22"/>
      <c r="O157" s="20"/>
      <c r="P157" s="12"/>
      <c r="Q157" s="12"/>
      <c r="R157" s="12"/>
      <c r="S157" s="12"/>
      <c r="T157" s="12"/>
      <c r="U157" s="12"/>
      <c r="V157" s="12"/>
      <c r="W157" s="12"/>
      <c r="X157" s="12"/>
      <c r="Y157" s="12"/>
      <c r="Z157" s="12"/>
      <c r="AA157" s="12"/>
      <c r="AB157" s="12"/>
      <c r="AC157" s="12"/>
      <c r="AD157" s="12"/>
      <c r="AE157" s="12"/>
      <c r="AF157" s="12"/>
      <c r="AG157" s="12"/>
      <c r="AH157" s="12"/>
      <c r="AI157" s="12"/>
      <c r="AJ157" s="12"/>
      <c r="AK157" s="12"/>
      <c r="AL157" s="12"/>
      <c r="AM157" s="12"/>
      <c r="AN157" s="12"/>
      <c r="AO157" s="12"/>
      <c r="AP157" s="12"/>
      <c r="AQ157" s="12"/>
      <c r="AR157" s="12"/>
      <c r="AS157" s="12"/>
      <c r="AT157" s="12"/>
      <c r="AU157" s="12"/>
      <c r="AV157" s="12"/>
      <c r="AW157" s="12"/>
      <c r="AX157" s="12"/>
      <c r="AY157" s="12"/>
      <c r="AZ157" s="12"/>
      <c r="BA157" s="12"/>
      <c r="BB157" s="12"/>
      <c r="BC157" s="12"/>
      <c r="BD157" s="12"/>
      <c r="BE157" s="12"/>
      <c r="BF157" s="12"/>
      <c r="BG157" s="12"/>
      <c r="BH157" s="12"/>
      <c r="BI157" s="12"/>
      <c r="BJ157" s="12"/>
      <c r="BK157" s="12"/>
      <c r="BL157" s="12"/>
      <c r="BM157" s="12"/>
      <c r="BN157" s="12"/>
      <c r="BO157" s="12"/>
      <c r="BP157" s="12"/>
      <c r="BQ157" s="12"/>
      <c r="BR157" s="12"/>
      <c r="BS157" s="12"/>
      <c r="BT157" s="12"/>
      <c r="BU157" s="12"/>
      <c r="BV157" s="12"/>
      <c r="BW157" s="12"/>
      <c r="BX157" s="12"/>
      <c r="BY157" s="12"/>
      <c r="BZ157" s="12"/>
      <c r="CA157" s="12"/>
      <c r="CB157" s="12"/>
      <c r="CC157" s="12"/>
    </row>
    <row r="158" spans="1:81" ht="15.75" x14ac:dyDescent="0.25">
      <c r="A158" s="20"/>
      <c r="B158" s="29"/>
      <c r="C158" s="29"/>
      <c r="D158" s="29"/>
      <c r="E158" s="29"/>
      <c r="F158" s="26"/>
      <c r="G158" s="13"/>
      <c r="H158" s="20"/>
      <c r="I158" s="22"/>
      <c r="J158" s="22"/>
      <c r="K158" s="22"/>
      <c r="L158" s="22"/>
      <c r="M158" s="24"/>
      <c r="N158" s="22"/>
      <c r="O158" s="20"/>
      <c r="P158" s="12"/>
      <c r="Q158" s="12"/>
      <c r="R158" s="12"/>
      <c r="S158" s="12"/>
      <c r="T158" s="12"/>
      <c r="U158" s="12"/>
      <c r="V158" s="12"/>
      <c r="W158" s="12"/>
      <c r="X158" s="12"/>
      <c r="Y158" s="12"/>
      <c r="Z158" s="12"/>
      <c r="AA158" s="12"/>
      <c r="AB158" s="12"/>
      <c r="AC158" s="12"/>
      <c r="AD158" s="12"/>
      <c r="AE158" s="12"/>
      <c r="AF158" s="12"/>
      <c r="AG158" s="12"/>
      <c r="AH158" s="12"/>
      <c r="AI158" s="12"/>
      <c r="AJ158" s="12"/>
      <c r="AK158" s="12"/>
      <c r="AL158" s="12"/>
      <c r="AM158" s="12"/>
      <c r="AN158" s="12"/>
      <c r="AO158" s="12"/>
      <c r="AP158" s="12"/>
      <c r="AQ158" s="12"/>
      <c r="AR158" s="12"/>
      <c r="AS158" s="12"/>
      <c r="AT158" s="12"/>
      <c r="AU158" s="12"/>
      <c r="AV158" s="12"/>
      <c r="AW158" s="12"/>
      <c r="AX158" s="12"/>
      <c r="AY158" s="12"/>
      <c r="AZ158" s="12"/>
      <c r="BA158" s="12"/>
      <c r="BB158" s="12"/>
      <c r="BC158" s="12"/>
      <c r="BD158" s="12"/>
      <c r="BE158" s="12"/>
      <c r="BF158" s="12"/>
      <c r="BG158" s="12"/>
      <c r="BH158" s="12"/>
      <c r="BI158" s="12"/>
      <c r="BJ158" s="12"/>
      <c r="BK158" s="12"/>
      <c r="BL158" s="12"/>
      <c r="BM158" s="12"/>
      <c r="BN158" s="12"/>
      <c r="BO158" s="12"/>
      <c r="BP158" s="12"/>
      <c r="BQ158" s="12"/>
      <c r="BR158" s="12"/>
      <c r="BS158" s="12"/>
      <c r="BT158" s="12"/>
      <c r="BU158" s="12"/>
      <c r="BV158" s="12"/>
      <c r="BW158" s="12"/>
      <c r="BX158" s="12"/>
      <c r="BY158" s="12"/>
      <c r="BZ158" s="12"/>
      <c r="CA158" s="12"/>
      <c r="CB158" s="12"/>
      <c r="CC158" s="12"/>
    </row>
    <row r="159" spans="1:81" ht="15.75" x14ac:dyDescent="0.25">
      <c r="A159" s="20"/>
      <c r="B159" s="29"/>
      <c r="C159" s="29"/>
      <c r="D159" s="29"/>
      <c r="E159" s="29"/>
      <c r="F159" s="26"/>
      <c r="G159" s="13"/>
      <c r="H159" s="20"/>
      <c r="I159" s="22"/>
      <c r="J159" s="22"/>
      <c r="K159" s="22"/>
      <c r="L159" s="22"/>
      <c r="M159" s="24"/>
      <c r="N159" s="22"/>
      <c r="O159" s="20"/>
      <c r="P159" s="12"/>
      <c r="Q159" s="12"/>
      <c r="R159" s="12"/>
      <c r="S159" s="12"/>
      <c r="T159" s="12"/>
      <c r="U159" s="12"/>
      <c r="V159" s="12"/>
      <c r="W159" s="12"/>
      <c r="X159" s="12"/>
      <c r="Y159" s="12"/>
      <c r="Z159" s="12"/>
      <c r="AA159" s="12"/>
      <c r="AB159" s="12"/>
      <c r="AC159" s="12"/>
      <c r="AD159" s="12"/>
      <c r="AE159" s="12"/>
      <c r="AF159" s="12"/>
      <c r="AG159" s="12"/>
      <c r="AH159" s="12"/>
      <c r="AI159" s="12"/>
      <c r="AJ159" s="12"/>
      <c r="AK159" s="12"/>
      <c r="AL159" s="12"/>
      <c r="AM159" s="12"/>
      <c r="AN159" s="12"/>
      <c r="AO159" s="12"/>
      <c r="AP159" s="12"/>
      <c r="AQ159" s="12"/>
      <c r="AR159" s="12"/>
      <c r="AS159" s="12"/>
      <c r="AT159" s="12"/>
      <c r="AU159" s="12"/>
      <c r="AV159" s="12"/>
      <c r="AW159" s="12"/>
      <c r="AX159" s="12"/>
      <c r="AY159" s="12"/>
      <c r="AZ159" s="12"/>
      <c r="BA159" s="12"/>
      <c r="BB159" s="12"/>
      <c r="BC159" s="12"/>
      <c r="BD159" s="12"/>
      <c r="BE159" s="12"/>
      <c r="BF159" s="12"/>
      <c r="BG159" s="12"/>
      <c r="BH159" s="12"/>
      <c r="BI159" s="12"/>
      <c r="BJ159" s="12"/>
      <c r="BK159" s="12"/>
      <c r="BL159" s="12"/>
      <c r="BM159" s="12"/>
      <c r="BN159" s="12"/>
      <c r="BO159" s="12"/>
      <c r="BP159" s="12"/>
      <c r="BQ159" s="12"/>
      <c r="BR159" s="12"/>
      <c r="BS159" s="12"/>
      <c r="BT159" s="12"/>
      <c r="BU159" s="12"/>
      <c r="BV159" s="12"/>
      <c r="BW159" s="12"/>
      <c r="BX159" s="12"/>
      <c r="BY159" s="12"/>
      <c r="BZ159" s="12"/>
      <c r="CA159" s="12"/>
      <c r="CB159" s="12"/>
      <c r="CC159" s="12"/>
    </row>
    <row r="160" spans="1:81" ht="15.75" x14ac:dyDescent="0.25">
      <c r="A160" s="20"/>
      <c r="B160" s="29"/>
      <c r="C160" s="29"/>
      <c r="D160" s="29"/>
      <c r="E160" s="29"/>
      <c r="F160" s="26"/>
      <c r="G160" s="13"/>
      <c r="H160" s="20"/>
      <c r="I160" s="22"/>
      <c r="J160" s="22"/>
      <c r="K160" s="22"/>
      <c r="L160" s="22"/>
      <c r="M160" s="24"/>
      <c r="N160" s="22"/>
      <c r="O160" s="20"/>
      <c r="P160" s="12"/>
      <c r="Q160" s="12"/>
      <c r="R160" s="12"/>
      <c r="S160" s="12"/>
      <c r="T160" s="12"/>
      <c r="U160" s="12"/>
      <c r="V160" s="12"/>
      <c r="W160" s="12"/>
      <c r="X160" s="12"/>
      <c r="Y160" s="12"/>
      <c r="Z160" s="12"/>
      <c r="AA160" s="12"/>
      <c r="AB160" s="12"/>
      <c r="AC160" s="12"/>
      <c r="AD160" s="12"/>
      <c r="AE160" s="12"/>
      <c r="AF160" s="12"/>
      <c r="AG160" s="12"/>
      <c r="AH160" s="12"/>
      <c r="AI160" s="12"/>
      <c r="AJ160" s="12"/>
      <c r="AK160" s="12"/>
      <c r="AL160" s="12"/>
      <c r="AM160" s="12"/>
      <c r="AN160" s="12"/>
      <c r="AO160" s="12"/>
      <c r="AP160" s="12"/>
      <c r="AQ160" s="12"/>
      <c r="AR160" s="12"/>
      <c r="AS160" s="12"/>
      <c r="AT160" s="12"/>
      <c r="AU160" s="12"/>
      <c r="AV160" s="12"/>
      <c r="AW160" s="12"/>
      <c r="AX160" s="12"/>
      <c r="AY160" s="12"/>
      <c r="AZ160" s="12"/>
      <c r="BA160" s="12"/>
      <c r="BB160" s="12"/>
      <c r="BC160" s="12"/>
      <c r="BD160" s="12"/>
      <c r="BE160" s="12"/>
      <c r="BF160" s="12"/>
      <c r="BG160" s="12"/>
      <c r="BH160" s="12"/>
      <c r="BI160" s="12"/>
      <c r="BJ160" s="12"/>
      <c r="BK160" s="12"/>
      <c r="BL160" s="12"/>
      <c r="BM160" s="12"/>
      <c r="BN160" s="12"/>
      <c r="BO160" s="12"/>
      <c r="BP160" s="12"/>
      <c r="BQ160" s="12"/>
      <c r="BR160" s="12"/>
      <c r="BS160" s="12"/>
      <c r="BT160" s="12"/>
      <c r="BU160" s="12"/>
      <c r="BV160" s="12"/>
      <c r="BW160" s="12"/>
      <c r="BX160" s="12"/>
      <c r="BY160" s="12"/>
      <c r="BZ160" s="12"/>
      <c r="CA160" s="12"/>
      <c r="CB160" s="12"/>
      <c r="CC160" s="12"/>
    </row>
    <row r="161" spans="1:81" ht="15.75" x14ac:dyDescent="0.25">
      <c r="A161" s="20"/>
      <c r="B161" s="29"/>
      <c r="C161" s="29"/>
      <c r="D161" s="29"/>
      <c r="E161" s="29"/>
      <c r="F161" s="26"/>
      <c r="G161" s="13"/>
      <c r="H161" s="20"/>
      <c r="I161" s="22"/>
      <c r="J161" s="22"/>
      <c r="K161" s="22"/>
      <c r="L161" s="22"/>
      <c r="M161" s="24"/>
      <c r="N161" s="22"/>
      <c r="O161" s="20"/>
      <c r="P161" s="12"/>
      <c r="Q161" s="12"/>
      <c r="R161" s="12"/>
      <c r="S161" s="12"/>
      <c r="T161" s="12"/>
      <c r="U161" s="12"/>
      <c r="V161" s="12"/>
      <c r="W161" s="12"/>
      <c r="X161" s="12"/>
      <c r="Y161" s="12"/>
      <c r="Z161" s="12"/>
      <c r="AA161" s="12"/>
      <c r="AB161" s="12"/>
      <c r="AC161" s="12"/>
      <c r="AD161" s="12"/>
      <c r="AE161" s="12"/>
      <c r="AF161" s="12"/>
      <c r="AG161" s="12"/>
      <c r="AH161" s="12"/>
      <c r="AI161" s="12"/>
      <c r="AJ161" s="12"/>
      <c r="AK161" s="12"/>
      <c r="AL161" s="12"/>
      <c r="AM161" s="12"/>
      <c r="AN161" s="12"/>
      <c r="AO161" s="12"/>
      <c r="AP161" s="12"/>
      <c r="AQ161" s="12"/>
      <c r="AR161" s="12"/>
      <c r="AS161" s="12"/>
      <c r="AT161" s="12"/>
      <c r="AU161" s="12"/>
      <c r="AV161" s="12"/>
      <c r="AW161" s="12"/>
      <c r="AX161" s="12"/>
      <c r="AY161" s="12"/>
      <c r="AZ161" s="12"/>
      <c r="BA161" s="12"/>
      <c r="BB161" s="12"/>
      <c r="BC161" s="12"/>
      <c r="BD161" s="12"/>
      <c r="BE161" s="12"/>
      <c r="BF161" s="12"/>
      <c r="BG161" s="12"/>
      <c r="BH161" s="12"/>
      <c r="BI161" s="12"/>
      <c r="BJ161" s="12"/>
      <c r="BK161" s="12"/>
      <c r="BL161" s="12"/>
      <c r="BM161" s="12"/>
      <c r="BN161" s="12"/>
      <c r="BO161" s="12"/>
      <c r="BP161" s="12"/>
      <c r="BQ161" s="12"/>
      <c r="BR161" s="12"/>
      <c r="BS161" s="12"/>
      <c r="BT161" s="12"/>
      <c r="BU161" s="12"/>
      <c r="BV161" s="12"/>
      <c r="BW161" s="12"/>
      <c r="BX161" s="12"/>
      <c r="BY161" s="12"/>
      <c r="BZ161" s="12"/>
      <c r="CA161" s="12"/>
      <c r="CB161" s="12"/>
      <c r="CC161" s="12"/>
    </row>
    <row r="162" spans="1:81" ht="15.75" x14ac:dyDescent="0.25">
      <c r="A162" s="20"/>
      <c r="B162" s="29"/>
      <c r="C162" s="29"/>
      <c r="D162" s="29"/>
      <c r="E162" s="29"/>
      <c r="F162" s="26"/>
      <c r="G162" s="13"/>
      <c r="H162" s="20"/>
      <c r="I162" s="22"/>
      <c r="J162" s="22"/>
      <c r="K162" s="22"/>
      <c r="L162" s="22"/>
      <c r="M162" s="24"/>
      <c r="N162" s="22"/>
      <c r="O162" s="20"/>
      <c r="P162" s="12"/>
      <c r="Q162" s="12"/>
      <c r="R162" s="12"/>
      <c r="S162" s="12"/>
      <c r="T162" s="12"/>
      <c r="U162" s="12"/>
      <c r="V162" s="12"/>
      <c r="W162" s="12"/>
      <c r="X162" s="12"/>
      <c r="Y162" s="12"/>
      <c r="Z162" s="12"/>
      <c r="AA162" s="12"/>
      <c r="AB162" s="12"/>
      <c r="AC162" s="12"/>
      <c r="AD162" s="12"/>
      <c r="AE162" s="12"/>
      <c r="AF162" s="12"/>
      <c r="AG162" s="12"/>
      <c r="AH162" s="12"/>
      <c r="AI162" s="12"/>
      <c r="AJ162" s="12"/>
      <c r="AK162" s="12"/>
      <c r="AL162" s="12"/>
      <c r="AM162" s="12"/>
      <c r="AN162" s="12"/>
      <c r="AO162" s="12"/>
      <c r="AP162" s="12"/>
      <c r="AQ162" s="12"/>
      <c r="AR162" s="12"/>
      <c r="AS162" s="12"/>
      <c r="AT162" s="12"/>
      <c r="AU162" s="12"/>
      <c r="AV162" s="12"/>
      <c r="AW162" s="12"/>
      <c r="AX162" s="12"/>
      <c r="AY162" s="12"/>
      <c r="AZ162" s="12"/>
      <c r="BA162" s="12"/>
      <c r="BB162" s="12"/>
      <c r="BC162" s="12"/>
      <c r="BD162" s="12"/>
      <c r="BE162" s="12"/>
      <c r="BF162" s="12"/>
      <c r="BG162" s="12"/>
      <c r="BH162" s="12"/>
      <c r="BI162" s="12"/>
      <c r="BJ162" s="12"/>
      <c r="BK162" s="12"/>
      <c r="BL162" s="12"/>
      <c r="BM162" s="12"/>
      <c r="BN162" s="12"/>
      <c r="BO162" s="12"/>
      <c r="BP162" s="12"/>
      <c r="BQ162" s="12"/>
      <c r="BR162" s="12"/>
      <c r="BS162" s="12"/>
      <c r="BT162" s="12"/>
      <c r="BU162" s="12"/>
      <c r="BV162" s="12"/>
      <c r="BW162" s="12"/>
      <c r="BX162" s="12"/>
      <c r="BY162" s="12"/>
      <c r="BZ162" s="12"/>
      <c r="CA162" s="12"/>
      <c r="CB162" s="12"/>
      <c r="CC162" s="12"/>
    </row>
    <row r="163" spans="1:81" ht="15.75" x14ac:dyDescent="0.25">
      <c r="A163" s="20"/>
      <c r="B163" s="29"/>
      <c r="C163" s="29"/>
      <c r="D163" s="29"/>
      <c r="E163" s="29"/>
      <c r="F163" s="26"/>
      <c r="G163" s="13"/>
      <c r="H163" s="20"/>
      <c r="I163" s="22"/>
      <c r="J163" s="22"/>
      <c r="K163" s="22"/>
      <c r="L163" s="22"/>
      <c r="M163" s="24"/>
      <c r="N163" s="22"/>
      <c r="O163" s="20"/>
      <c r="P163" s="12"/>
      <c r="Q163" s="12"/>
      <c r="R163" s="12"/>
      <c r="S163" s="12"/>
      <c r="T163" s="12"/>
      <c r="U163" s="12"/>
      <c r="V163" s="12"/>
      <c r="W163" s="12"/>
      <c r="X163" s="12"/>
      <c r="Y163" s="12"/>
      <c r="Z163" s="12"/>
      <c r="AA163" s="12"/>
      <c r="AB163" s="12"/>
      <c r="AC163" s="12"/>
      <c r="AD163" s="12"/>
      <c r="AE163" s="12"/>
      <c r="AF163" s="12"/>
      <c r="AG163" s="12"/>
      <c r="AH163" s="12"/>
      <c r="AI163" s="12"/>
      <c r="AJ163" s="12"/>
      <c r="AK163" s="12"/>
      <c r="AL163" s="12"/>
      <c r="AM163" s="12"/>
      <c r="AN163" s="12"/>
      <c r="AO163" s="12"/>
      <c r="AP163" s="12"/>
      <c r="AQ163" s="12"/>
      <c r="AR163" s="12"/>
      <c r="AS163" s="12"/>
      <c r="AT163" s="12"/>
      <c r="AU163" s="12"/>
      <c r="AV163" s="12"/>
      <c r="AW163" s="12"/>
      <c r="AX163" s="12"/>
      <c r="AY163" s="12"/>
      <c r="AZ163" s="12"/>
      <c r="BA163" s="12"/>
      <c r="BB163" s="12"/>
      <c r="BC163" s="12"/>
      <c r="BD163" s="12"/>
      <c r="BE163" s="12"/>
      <c r="BF163" s="12"/>
      <c r="BG163" s="12"/>
      <c r="BH163" s="12"/>
      <c r="BI163" s="12"/>
      <c r="BJ163" s="12"/>
      <c r="BK163" s="12"/>
      <c r="BL163" s="12"/>
      <c r="BM163" s="12"/>
      <c r="BN163" s="12"/>
      <c r="BO163" s="12"/>
      <c r="BP163" s="12"/>
      <c r="BQ163" s="12"/>
      <c r="BR163" s="12"/>
      <c r="BS163" s="12"/>
      <c r="BT163" s="12"/>
      <c r="BU163" s="12"/>
      <c r="BV163" s="12"/>
      <c r="BW163" s="12"/>
      <c r="BX163" s="12"/>
      <c r="BY163" s="12"/>
      <c r="BZ163" s="12"/>
      <c r="CA163" s="12"/>
      <c r="CB163" s="12"/>
      <c r="CC163" s="12"/>
    </row>
    <row r="164" spans="1:81" ht="15.75" x14ac:dyDescent="0.25">
      <c r="A164" s="20"/>
      <c r="B164" s="29"/>
      <c r="C164" s="29"/>
      <c r="D164" s="29"/>
      <c r="E164" s="29"/>
      <c r="F164" s="26"/>
      <c r="G164" s="13"/>
      <c r="H164" s="20"/>
      <c r="I164" s="22"/>
      <c r="J164" s="22"/>
      <c r="K164" s="22"/>
      <c r="L164" s="22"/>
      <c r="M164" s="24"/>
      <c r="N164" s="22"/>
      <c r="O164" s="20"/>
      <c r="P164" s="12"/>
      <c r="Q164" s="12"/>
      <c r="R164" s="12"/>
      <c r="S164" s="12"/>
      <c r="T164" s="12"/>
      <c r="U164" s="12"/>
      <c r="V164" s="12"/>
      <c r="W164" s="12"/>
      <c r="X164" s="12"/>
      <c r="Y164" s="12"/>
      <c r="Z164" s="12"/>
      <c r="AA164" s="12"/>
      <c r="AB164" s="12"/>
      <c r="AC164" s="12"/>
      <c r="AD164" s="12"/>
      <c r="AE164" s="12"/>
      <c r="AF164" s="12"/>
      <c r="AG164" s="12"/>
      <c r="AH164" s="12"/>
      <c r="AI164" s="12"/>
      <c r="AJ164" s="12"/>
      <c r="AK164" s="12"/>
      <c r="AL164" s="12"/>
      <c r="AM164" s="12"/>
      <c r="AN164" s="12"/>
      <c r="AO164" s="12"/>
      <c r="AP164" s="12"/>
      <c r="AQ164" s="12"/>
      <c r="AR164" s="12"/>
      <c r="AS164" s="12"/>
      <c r="AT164" s="12"/>
      <c r="AU164" s="12"/>
      <c r="AV164" s="12"/>
      <c r="AW164" s="12"/>
      <c r="AX164" s="12"/>
      <c r="AY164" s="12"/>
      <c r="AZ164" s="12"/>
      <c r="BA164" s="12"/>
      <c r="BB164" s="12"/>
      <c r="BC164" s="12"/>
      <c r="BD164" s="12"/>
      <c r="BE164" s="12"/>
      <c r="BF164" s="12"/>
      <c r="BG164" s="12"/>
      <c r="BH164" s="12"/>
      <c r="BI164" s="12"/>
      <c r="BJ164" s="12"/>
      <c r="BK164" s="12"/>
      <c r="BL164" s="12"/>
      <c r="BM164" s="12"/>
      <c r="BN164" s="12"/>
      <c r="BO164" s="12"/>
      <c r="BP164" s="12"/>
      <c r="BQ164" s="12"/>
      <c r="BR164" s="12"/>
      <c r="BS164" s="12"/>
      <c r="BT164" s="12"/>
      <c r="BU164" s="12"/>
      <c r="BV164" s="12"/>
      <c r="BW164" s="12"/>
      <c r="BX164" s="12"/>
      <c r="BY164" s="12"/>
      <c r="BZ164" s="12"/>
      <c r="CA164" s="12"/>
      <c r="CB164" s="12"/>
      <c r="CC164" s="12"/>
    </row>
    <row r="165" spans="1:81" ht="15.75" x14ac:dyDescent="0.25">
      <c r="A165" s="20"/>
      <c r="B165" s="29"/>
      <c r="C165" s="29"/>
      <c r="D165" s="29"/>
      <c r="E165" s="29"/>
      <c r="F165" s="26"/>
      <c r="G165" s="13"/>
      <c r="H165" s="20"/>
      <c r="I165" s="22"/>
      <c r="J165" s="22"/>
      <c r="K165" s="22"/>
      <c r="L165" s="22"/>
      <c r="M165" s="24"/>
      <c r="N165" s="22"/>
      <c r="O165" s="20"/>
      <c r="P165" s="12"/>
      <c r="Q165" s="12"/>
      <c r="R165" s="12"/>
      <c r="S165" s="12"/>
      <c r="T165" s="12"/>
      <c r="U165" s="12"/>
      <c r="V165" s="12"/>
      <c r="W165" s="12"/>
      <c r="X165" s="12"/>
      <c r="Y165" s="12"/>
      <c r="Z165" s="12"/>
      <c r="AA165" s="12"/>
      <c r="AB165" s="12"/>
      <c r="AC165" s="12"/>
      <c r="AD165" s="12"/>
      <c r="AE165" s="12"/>
      <c r="AF165" s="12"/>
      <c r="AG165" s="12"/>
      <c r="AH165" s="12"/>
      <c r="AI165" s="12"/>
      <c r="AJ165" s="12"/>
      <c r="AK165" s="12"/>
      <c r="AL165" s="12"/>
      <c r="AM165" s="12"/>
      <c r="AN165" s="12"/>
      <c r="AO165" s="12"/>
      <c r="AP165" s="12"/>
      <c r="AQ165" s="12"/>
      <c r="AR165" s="12"/>
      <c r="AS165" s="12"/>
      <c r="AT165" s="12"/>
      <c r="AU165" s="12"/>
      <c r="AV165" s="12"/>
      <c r="AW165" s="12"/>
      <c r="AX165" s="12"/>
      <c r="AY165" s="12"/>
      <c r="AZ165" s="12"/>
      <c r="BA165" s="12"/>
      <c r="BB165" s="12"/>
      <c r="BC165" s="12"/>
      <c r="BD165" s="12"/>
      <c r="BE165" s="12"/>
      <c r="BF165" s="12"/>
      <c r="BG165" s="12"/>
      <c r="BH165" s="12"/>
      <c r="BI165" s="12"/>
      <c r="BJ165" s="12"/>
      <c r="BK165" s="12"/>
      <c r="BL165" s="12"/>
      <c r="BM165" s="12"/>
      <c r="BN165" s="12"/>
      <c r="BO165" s="12"/>
      <c r="BP165" s="12"/>
      <c r="BQ165" s="12"/>
      <c r="BR165" s="12"/>
      <c r="BS165" s="12"/>
      <c r="BT165" s="12"/>
      <c r="BU165" s="12"/>
      <c r="BV165" s="12"/>
      <c r="BW165" s="12"/>
      <c r="BX165" s="12"/>
      <c r="BY165" s="12"/>
      <c r="BZ165" s="12"/>
      <c r="CA165" s="12"/>
      <c r="CB165" s="12"/>
      <c r="CC165" s="12"/>
    </row>
    <row r="166" spans="1:81" ht="15.75" x14ac:dyDescent="0.25">
      <c r="A166" s="20"/>
      <c r="B166" s="29"/>
      <c r="C166" s="29"/>
      <c r="D166" s="29"/>
      <c r="E166" s="29"/>
      <c r="F166" s="26"/>
      <c r="G166" s="13"/>
      <c r="H166" s="20"/>
      <c r="I166" s="22"/>
      <c r="J166" s="22"/>
      <c r="K166" s="22"/>
      <c r="L166" s="22"/>
      <c r="M166" s="24"/>
      <c r="N166" s="22"/>
      <c r="O166" s="20"/>
      <c r="P166" s="12"/>
      <c r="Q166" s="12"/>
      <c r="R166" s="12"/>
      <c r="S166" s="12"/>
      <c r="T166" s="12"/>
      <c r="U166" s="12"/>
      <c r="V166" s="12"/>
      <c r="W166" s="12"/>
      <c r="X166" s="12"/>
      <c r="Y166" s="12"/>
      <c r="Z166" s="12"/>
      <c r="AA166" s="12"/>
      <c r="AB166" s="12"/>
      <c r="AC166" s="12"/>
      <c r="AD166" s="12"/>
      <c r="AE166" s="12"/>
      <c r="AF166" s="12"/>
      <c r="AG166" s="12"/>
      <c r="AH166" s="12"/>
      <c r="AI166" s="12"/>
      <c r="AJ166" s="12"/>
      <c r="AK166" s="12"/>
      <c r="AL166" s="12"/>
      <c r="AM166" s="12"/>
      <c r="AN166" s="12"/>
      <c r="AO166" s="12"/>
      <c r="AP166" s="12"/>
      <c r="AQ166" s="12"/>
      <c r="AR166" s="12"/>
      <c r="AS166" s="12"/>
      <c r="AT166" s="12"/>
      <c r="AU166" s="12"/>
      <c r="AV166" s="12"/>
      <c r="AW166" s="12"/>
      <c r="AX166" s="12"/>
      <c r="AY166" s="12"/>
      <c r="AZ166" s="12"/>
      <c r="BA166" s="12"/>
      <c r="BB166" s="12"/>
      <c r="BC166" s="12"/>
      <c r="BD166" s="12"/>
      <c r="BE166" s="12"/>
      <c r="BF166" s="12"/>
      <c r="BG166" s="12"/>
      <c r="BH166" s="12"/>
      <c r="BI166" s="12"/>
      <c r="BJ166" s="12"/>
      <c r="BK166" s="12"/>
      <c r="BL166" s="12"/>
      <c r="BM166" s="12"/>
      <c r="BN166" s="12"/>
      <c r="BO166" s="12"/>
      <c r="BP166" s="12"/>
      <c r="BQ166" s="12"/>
      <c r="BR166" s="12"/>
      <c r="BS166" s="12"/>
      <c r="BT166" s="12"/>
      <c r="BU166" s="12"/>
      <c r="BV166" s="12"/>
      <c r="BW166" s="12"/>
      <c r="BX166" s="12"/>
      <c r="BY166" s="12"/>
      <c r="BZ166" s="12"/>
      <c r="CA166" s="12"/>
      <c r="CB166" s="12"/>
      <c r="CC166" s="12"/>
    </row>
    <row r="167" spans="1:81" ht="15.75" x14ac:dyDescent="0.25">
      <c r="A167" s="20"/>
      <c r="B167" s="29"/>
      <c r="C167" s="29"/>
      <c r="D167" s="29"/>
      <c r="E167" s="29"/>
      <c r="F167" s="26"/>
      <c r="G167" s="13"/>
      <c r="H167" s="20"/>
      <c r="I167" s="22"/>
      <c r="J167" s="22"/>
      <c r="K167" s="22"/>
      <c r="L167" s="22"/>
      <c r="M167" s="24"/>
      <c r="N167" s="22"/>
      <c r="O167" s="20"/>
      <c r="P167" s="12"/>
      <c r="Q167" s="12"/>
      <c r="R167" s="12"/>
      <c r="S167" s="12"/>
      <c r="T167" s="12"/>
      <c r="U167" s="12"/>
      <c r="V167" s="12"/>
      <c r="W167" s="12"/>
      <c r="X167" s="12"/>
      <c r="Y167" s="12"/>
      <c r="Z167" s="12"/>
      <c r="AA167" s="12"/>
      <c r="AB167" s="12"/>
      <c r="AC167" s="12"/>
      <c r="AD167" s="12"/>
      <c r="AE167" s="12"/>
      <c r="AF167" s="12"/>
      <c r="AG167" s="12"/>
      <c r="AH167" s="12"/>
      <c r="AI167" s="12"/>
      <c r="AJ167" s="12"/>
      <c r="AK167" s="12"/>
      <c r="AL167" s="12"/>
      <c r="AM167" s="12"/>
      <c r="AN167" s="12"/>
      <c r="AO167" s="12"/>
      <c r="AP167" s="12"/>
      <c r="AQ167" s="12"/>
      <c r="AR167" s="12"/>
      <c r="AS167" s="12"/>
      <c r="AT167" s="12"/>
      <c r="AU167" s="12"/>
      <c r="AV167" s="12"/>
      <c r="AW167" s="12"/>
      <c r="AX167" s="12"/>
      <c r="AY167" s="12"/>
      <c r="AZ167" s="12"/>
      <c r="BA167" s="12"/>
      <c r="BB167" s="12"/>
      <c r="BC167" s="12"/>
      <c r="BD167" s="12"/>
      <c r="BE167" s="12"/>
      <c r="BF167" s="12"/>
      <c r="BG167" s="12"/>
      <c r="BH167" s="12"/>
      <c r="BI167" s="12"/>
      <c r="BJ167" s="12"/>
      <c r="BK167" s="12"/>
      <c r="BL167" s="12"/>
      <c r="BM167" s="12"/>
      <c r="BN167" s="12"/>
      <c r="BO167" s="12"/>
      <c r="BP167" s="12"/>
      <c r="BQ167" s="12"/>
      <c r="BR167" s="12"/>
      <c r="BS167" s="12"/>
      <c r="BT167" s="12"/>
      <c r="BU167" s="12"/>
      <c r="BV167" s="12"/>
      <c r="BW167" s="12"/>
      <c r="BX167" s="12"/>
      <c r="BY167" s="12"/>
      <c r="BZ167" s="12"/>
      <c r="CA167" s="12"/>
      <c r="CB167" s="12"/>
      <c r="CC167" s="12"/>
    </row>
    <row r="168" spans="1:81" ht="15.75" x14ac:dyDescent="0.25">
      <c r="A168" s="20"/>
      <c r="B168" s="29"/>
      <c r="C168" s="29"/>
      <c r="D168" s="29"/>
      <c r="E168" s="29"/>
      <c r="F168" s="26"/>
      <c r="G168" s="13"/>
      <c r="H168" s="20"/>
      <c r="I168" s="22"/>
      <c r="J168" s="22"/>
      <c r="K168" s="22"/>
      <c r="L168" s="22"/>
      <c r="M168" s="24"/>
      <c r="N168" s="22"/>
      <c r="O168" s="20"/>
      <c r="P168" s="12"/>
      <c r="Q168" s="12"/>
      <c r="R168" s="12"/>
      <c r="S168" s="12"/>
      <c r="T168" s="12"/>
      <c r="U168" s="12"/>
      <c r="V168" s="12"/>
      <c r="W168" s="12"/>
      <c r="X168" s="12"/>
      <c r="Y168" s="12"/>
      <c r="Z168" s="12"/>
      <c r="AA168" s="12"/>
      <c r="AB168" s="12"/>
      <c r="AC168" s="12"/>
      <c r="AD168" s="12"/>
      <c r="AE168" s="12"/>
      <c r="AF168" s="12"/>
      <c r="AG168" s="12"/>
      <c r="AH168" s="12"/>
      <c r="AI168" s="12"/>
      <c r="AJ168" s="12"/>
      <c r="AK168" s="12"/>
      <c r="AL168" s="12"/>
      <c r="AM168" s="12"/>
      <c r="AN168" s="12"/>
      <c r="AO168" s="12"/>
      <c r="AP168" s="12"/>
      <c r="AQ168" s="12"/>
      <c r="AR168" s="12"/>
      <c r="AS168" s="12"/>
      <c r="AT168" s="12"/>
      <c r="AU168" s="12"/>
      <c r="AV168" s="12"/>
      <c r="AW168" s="12"/>
      <c r="AX168" s="12"/>
      <c r="AY168" s="12"/>
      <c r="AZ168" s="12"/>
      <c r="BA168" s="12"/>
      <c r="BB168" s="12"/>
      <c r="BC168" s="12"/>
      <c r="BD168" s="12"/>
      <c r="BE168" s="12"/>
      <c r="BF168" s="12"/>
      <c r="BG168" s="12"/>
      <c r="BH168" s="12"/>
      <c r="BI168" s="12"/>
      <c r="BJ168" s="12"/>
      <c r="BK168" s="12"/>
      <c r="BL168" s="12"/>
      <c r="BM168" s="12"/>
      <c r="BN168" s="12"/>
      <c r="BO168" s="12"/>
      <c r="BP168" s="12"/>
      <c r="BQ168" s="12"/>
      <c r="BR168" s="12"/>
      <c r="BS168" s="12"/>
      <c r="BT168" s="12"/>
      <c r="BU168" s="12"/>
      <c r="BV168" s="12"/>
      <c r="BW168" s="12"/>
      <c r="BX168" s="12"/>
      <c r="BY168" s="12"/>
      <c r="BZ168" s="12"/>
      <c r="CA168" s="12"/>
      <c r="CB168" s="12"/>
      <c r="CC168" s="12"/>
    </row>
    <row r="169" spans="1:81" ht="15.75" x14ac:dyDescent="0.25">
      <c r="A169" s="20"/>
      <c r="B169" s="29"/>
      <c r="C169" s="29"/>
      <c r="D169" s="29"/>
      <c r="E169" s="29"/>
      <c r="F169" s="26"/>
      <c r="G169" s="13"/>
      <c r="H169" s="20"/>
      <c r="I169" s="22"/>
      <c r="J169" s="22"/>
      <c r="K169" s="22"/>
      <c r="L169" s="22"/>
      <c r="M169" s="24"/>
      <c r="N169" s="22"/>
      <c r="O169" s="20"/>
      <c r="P169" s="12"/>
      <c r="Q169" s="12"/>
      <c r="R169" s="12"/>
      <c r="S169" s="12"/>
      <c r="T169" s="12"/>
      <c r="U169" s="12"/>
      <c r="V169" s="12"/>
      <c r="W169" s="12"/>
      <c r="X169" s="12"/>
      <c r="Y169" s="12"/>
      <c r="Z169" s="12"/>
      <c r="AA169" s="12"/>
      <c r="AB169" s="12"/>
      <c r="AC169" s="12"/>
      <c r="AD169" s="12"/>
      <c r="AE169" s="12"/>
      <c r="AF169" s="12"/>
      <c r="AG169" s="12"/>
      <c r="AH169" s="12"/>
      <c r="AI169" s="12"/>
      <c r="AJ169" s="12"/>
      <c r="AK169" s="12"/>
      <c r="AL169" s="12"/>
      <c r="AM169" s="12"/>
      <c r="AN169" s="12"/>
      <c r="AO169" s="12"/>
      <c r="AP169" s="12"/>
      <c r="AQ169" s="12"/>
      <c r="AR169" s="12"/>
      <c r="AS169" s="12"/>
      <c r="AT169" s="12"/>
      <c r="AU169" s="12"/>
      <c r="AV169" s="12"/>
      <c r="AW169" s="12"/>
      <c r="AX169" s="12"/>
      <c r="AY169" s="12"/>
      <c r="AZ169" s="12"/>
      <c r="BA169" s="12"/>
      <c r="BB169" s="12"/>
      <c r="BC169" s="12"/>
      <c r="BD169" s="12"/>
      <c r="BE169" s="12"/>
      <c r="BF169" s="12"/>
      <c r="BG169" s="12"/>
      <c r="BH169" s="12"/>
      <c r="BI169" s="12"/>
      <c r="BJ169" s="12"/>
      <c r="BK169" s="12"/>
      <c r="BL169" s="12"/>
      <c r="BM169" s="12"/>
      <c r="BN169" s="12"/>
      <c r="BO169" s="12"/>
      <c r="BP169" s="12"/>
      <c r="BQ169" s="12"/>
      <c r="BR169" s="12"/>
      <c r="BS169" s="12"/>
      <c r="BT169" s="12"/>
      <c r="BU169" s="12"/>
      <c r="BV169" s="12"/>
      <c r="BW169" s="12"/>
      <c r="BX169" s="12"/>
      <c r="BY169" s="12"/>
      <c r="BZ169" s="12"/>
      <c r="CA169" s="12"/>
      <c r="CB169" s="12"/>
      <c r="CC169" s="12"/>
    </row>
    <row r="170" spans="1:81" ht="15.75" x14ac:dyDescent="0.25">
      <c r="A170" s="20"/>
      <c r="B170" s="29"/>
      <c r="C170" s="29"/>
      <c r="D170" s="29"/>
      <c r="E170" s="29"/>
      <c r="F170" s="26"/>
      <c r="G170" s="13"/>
      <c r="H170" s="20"/>
      <c r="I170" s="22"/>
      <c r="J170" s="22"/>
      <c r="K170" s="22"/>
      <c r="L170" s="22"/>
      <c r="M170" s="24"/>
      <c r="N170" s="22"/>
      <c r="O170" s="20"/>
      <c r="P170" s="12"/>
      <c r="Q170" s="12"/>
      <c r="R170" s="12"/>
      <c r="S170" s="12"/>
      <c r="T170" s="12"/>
      <c r="U170" s="12"/>
      <c r="V170" s="12"/>
      <c r="W170" s="12"/>
      <c r="X170" s="12"/>
      <c r="Y170" s="12"/>
      <c r="Z170" s="12"/>
      <c r="AA170" s="12"/>
      <c r="AB170" s="12"/>
      <c r="AC170" s="12"/>
      <c r="AD170" s="12"/>
      <c r="AE170" s="12"/>
      <c r="AF170" s="12"/>
      <c r="AG170" s="12"/>
      <c r="AH170" s="12"/>
      <c r="AI170" s="12"/>
      <c r="AJ170" s="12"/>
      <c r="AK170" s="12"/>
      <c r="AL170" s="12"/>
      <c r="AM170" s="12"/>
      <c r="AN170" s="12"/>
      <c r="AO170" s="12"/>
      <c r="AP170" s="12"/>
      <c r="AQ170" s="12"/>
      <c r="AR170" s="12"/>
      <c r="AS170" s="12"/>
      <c r="AT170" s="12"/>
      <c r="AU170" s="12"/>
      <c r="AV170" s="12"/>
      <c r="AW170" s="12"/>
      <c r="AX170" s="12"/>
      <c r="AY170" s="12"/>
      <c r="AZ170" s="12"/>
      <c r="BA170" s="12"/>
      <c r="BB170" s="12"/>
      <c r="BC170" s="12"/>
      <c r="BD170" s="12"/>
      <c r="BE170" s="12"/>
      <c r="BF170" s="12"/>
      <c r="BG170" s="12"/>
      <c r="BH170" s="12"/>
      <c r="BI170" s="12"/>
      <c r="BJ170" s="12"/>
      <c r="BK170" s="12"/>
      <c r="BL170" s="12"/>
      <c r="BM170" s="12"/>
      <c r="BN170" s="12"/>
      <c r="BO170" s="12"/>
      <c r="BP170" s="12"/>
      <c r="BQ170" s="12"/>
      <c r="BR170" s="12"/>
      <c r="BS170" s="12"/>
      <c r="BT170" s="12"/>
      <c r="BU170" s="12"/>
      <c r="BV170" s="12"/>
      <c r="BW170" s="12"/>
      <c r="BX170" s="12"/>
      <c r="BY170" s="12"/>
      <c r="BZ170" s="12"/>
      <c r="CA170" s="12"/>
      <c r="CB170" s="12"/>
      <c r="CC170" s="12"/>
    </row>
    <row r="171" spans="1:81" ht="15.75" x14ac:dyDescent="0.25">
      <c r="A171" s="20"/>
      <c r="B171" s="29"/>
      <c r="C171" s="29"/>
      <c r="D171" s="29"/>
      <c r="E171" s="29"/>
      <c r="F171" s="26"/>
      <c r="G171" s="13"/>
      <c r="H171" s="20"/>
      <c r="I171" s="22"/>
      <c r="J171" s="22"/>
      <c r="K171" s="22"/>
      <c r="L171" s="22"/>
      <c r="M171" s="24"/>
      <c r="N171" s="22"/>
      <c r="O171" s="20"/>
      <c r="P171" s="12"/>
      <c r="Q171" s="12"/>
      <c r="R171" s="12"/>
      <c r="S171" s="12"/>
      <c r="T171" s="12"/>
      <c r="U171" s="12"/>
      <c r="V171" s="12"/>
      <c r="W171" s="12"/>
      <c r="X171" s="12"/>
      <c r="Y171" s="12"/>
      <c r="Z171" s="12"/>
      <c r="AA171" s="12"/>
      <c r="AB171" s="12"/>
      <c r="AC171" s="12"/>
      <c r="AD171" s="12"/>
      <c r="AE171" s="12"/>
      <c r="AF171" s="12"/>
      <c r="AG171" s="12"/>
      <c r="AH171" s="12"/>
      <c r="AI171" s="12"/>
      <c r="AJ171" s="12"/>
      <c r="AK171" s="12"/>
      <c r="AL171" s="12"/>
      <c r="AM171" s="12"/>
      <c r="AN171" s="12"/>
      <c r="AO171" s="12"/>
      <c r="AP171" s="12"/>
      <c r="AQ171" s="12"/>
      <c r="AR171" s="12"/>
      <c r="AS171" s="12"/>
      <c r="AT171" s="12"/>
      <c r="AU171" s="12"/>
      <c r="AV171" s="12"/>
      <c r="AW171" s="12"/>
      <c r="AX171" s="12"/>
      <c r="AY171" s="12"/>
      <c r="AZ171" s="12"/>
      <c r="BA171" s="12"/>
      <c r="BB171" s="12"/>
      <c r="BC171" s="12"/>
      <c r="BD171" s="12"/>
      <c r="BE171" s="12"/>
      <c r="BF171" s="12"/>
      <c r="BG171" s="12"/>
      <c r="BH171" s="12"/>
      <c r="BI171" s="12"/>
      <c r="BJ171" s="12"/>
      <c r="BK171" s="12"/>
      <c r="BL171" s="12"/>
      <c r="BM171" s="12"/>
      <c r="BN171" s="12"/>
      <c r="BO171" s="12"/>
      <c r="BP171" s="12"/>
      <c r="BQ171" s="12"/>
      <c r="BR171" s="12"/>
      <c r="BS171" s="12"/>
      <c r="BT171" s="12"/>
      <c r="BU171" s="12"/>
      <c r="BV171" s="12"/>
      <c r="BW171" s="12"/>
      <c r="BX171" s="12"/>
      <c r="BY171" s="12"/>
      <c r="BZ171" s="12"/>
      <c r="CA171" s="12"/>
      <c r="CB171" s="12"/>
      <c r="CC171" s="12"/>
    </row>
    <row r="172" spans="1:81" ht="15.75" x14ac:dyDescent="0.25">
      <c r="A172" s="20"/>
      <c r="B172" s="29"/>
      <c r="C172" s="29"/>
      <c r="D172" s="29"/>
      <c r="E172" s="29"/>
      <c r="F172" s="26"/>
      <c r="G172" s="13"/>
      <c r="H172" s="20"/>
      <c r="I172" s="22"/>
      <c r="J172" s="22"/>
      <c r="K172" s="22"/>
      <c r="L172" s="22"/>
      <c r="M172" s="24"/>
      <c r="N172" s="22"/>
      <c r="O172" s="20"/>
      <c r="P172" s="12"/>
      <c r="Q172" s="12"/>
      <c r="R172" s="12"/>
      <c r="S172" s="12"/>
      <c r="T172" s="12"/>
      <c r="U172" s="12"/>
      <c r="V172" s="12"/>
      <c r="W172" s="12"/>
      <c r="X172" s="12"/>
      <c r="Y172" s="12"/>
      <c r="Z172" s="12"/>
      <c r="AA172" s="12"/>
      <c r="AB172" s="12"/>
      <c r="AC172" s="12"/>
      <c r="AD172" s="12"/>
      <c r="AE172" s="12"/>
      <c r="AF172" s="12"/>
      <c r="AG172" s="12"/>
      <c r="AH172" s="12"/>
      <c r="AI172" s="12"/>
      <c r="AJ172" s="12"/>
      <c r="AK172" s="12"/>
      <c r="AL172" s="12"/>
      <c r="AM172" s="12"/>
      <c r="AN172" s="12"/>
      <c r="AO172" s="12"/>
      <c r="AP172" s="12"/>
      <c r="AQ172" s="12"/>
      <c r="AR172" s="12"/>
      <c r="AS172" s="12"/>
      <c r="AT172" s="12"/>
      <c r="AU172" s="12"/>
      <c r="AV172" s="12"/>
      <c r="AW172" s="12"/>
      <c r="AX172" s="12"/>
      <c r="AY172" s="12"/>
      <c r="AZ172" s="12"/>
      <c r="BA172" s="12"/>
      <c r="BB172" s="12"/>
      <c r="BC172" s="12"/>
      <c r="BD172" s="12"/>
      <c r="BE172" s="12"/>
      <c r="BF172" s="12"/>
      <c r="BG172" s="12"/>
      <c r="BH172" s="12"/>
      <c r="BI172" s="12"/>
      <c r="BJ172" s="12"/>
      <c r="BK172" s="12"/>
      <c r="BL172" s="12"/>
      <c r="BM172" s="12"/>
      <c r="BN172" s="12"/>
      <c r="BO172" s="12"/>
      <c r="BP172" s="12"/>
      <c r="BQ172" s="12"/>
      <c r="BR172" s="12"/>
      <c r="BS172" s="12"/>
      <c r="BT172" s="12"/>
      <c r="BU172" s="12"/>
      <c r="BV172" s="12"/>
      <c r="BW172" s="12"/>
      <c r="BX172" s="12"/>
      <c r="BY172" s="12"/>
      <c r="BZ172" s="12"/>
      <c r="CA172" s="12"/>
      <c r="CB172" s="12"/>
      <c r="CC172" s="12"/>
    </row>
    <row r="173" spans="1:81" ht="15.75" x14ac:dyDescent="0.25">
      <c r="A173" s="20"/>
      <c r="B173" s="29"/>
      <c r="C173" s="29"/>
      <c r="D173" s="29"/>
      <c r="E173" s="29"/>
      <c r="F173" s="26"/>
      <c r="G173" s="13"/>
      <c r="H173" s="20"/>
      <c r="I173" s="22"/>
      <c r="J173" s="22"/>
      <c r="K173" s="22"/>
      <c r="L173" s="22"/>
      <c r="M173" s="24"/>
      <c r="N173" s="22"/>
      <c r="O173" s="20"/>
      <c r="P173" s="12"/>
      <c r="Q173" s="12"/>
      <c r="R173" s="12"/>
      <c r="S173" s="12"/>
      <c r="T173" s="12"/>
      <c r="U173" s="12"/>
      <c r="V173" s="12"/>
      <c r="W173" s="12"/>
      <c r="X173" s="12"/>
      <c r="Y173" s="12"/>
      <c r="Z173" s="12"/>
      <c r="AA173" s="12"/>
      <c r="AB173" s="12"/>
      <c r="AC173" s="12"/>
      <c r="AD173" s="12"/>
      <c r="AE173" s="12"/>
      <c r="AF173" s="12"/>
      <c r="AG173" s="12"/>
      <c r="AH173" s="12"/>
      <c r="AI173" s="12"/>
      <c r="AJ173" s="12"/>
      <c r="AK173" s="12"/>
      <c r="AL173" s="12"/>
      <c r="AM173" s="12"/>
      <c r="AN173" s="12"/>
      <c r="AO173" s="12"/>
      <c r="AP173" s="12"/>
      <c r="AQ173" s="12"/>
      <c r="AR173" s="12"/>
      <c r="AS173" s="12"/>
      <c r="AT173" s="12"/>
      <c r="AU173" s="12"/>
      <c r="AV173" s="12"/>
      <c r="AW173" s="12"/>
      <c r="AX173" s="12"/>
      <c r="AY173" s="12"/>
      <c r="AZ173" s="12"/>
      <c r="BA173" s="12"/>
      <c r="BB173" s="12"/>
      <c r="BC173" s="12"/>
      <c r="BD173" s="12"/>
      <c r="BE173" s="12"/>
      <c r="BF173" s="12"/>
      <c r="BG173" s="12"/>
      <c r="BH173" s="12"/>
      <c r="BI173" s="12"/>
      <c r="BJ173" s="12"/>
      <c r="BK173" s="12"/>
      <c r="BL173" s="12"/>
      <c r="BM173" s="12"/>
      <c r="BN173" s="12"/>
      <c r="BO173" s="12"/>
      <c r="BP173" s="12"/>
      <c r="BQ173" s="12"/>
      <c r="BR173" s="12"/>
      <c r="BS173" s="12"/>
      <c r="BT173" s="12"/>
      <c r="BU173" s="12"/>
      <c r="BV173" s="12"/>
      <c r="BW173" s="12"/>
      <c r="BX173" s="12"/>
      <c r="BY173" s="12"/>
      <c r="BZ173" s="12"/>
      <c r="CA173" s="12"/>
      <c r="CB173" s="12"/>
      <c r="CC173" s="12"/>
    </row>
    <row r="174" spans="1:81" ht="15.75" x14ac:dyDescent="0.25">
      <c r="A174" s="20"/>
      <c r="B174" s="29"/>
      <c r="C174" s="29"/>
      <c r="D174" s="29"/>
      <c r="E174" s="29"/>
      <c r="F174" s="26"/>
      <c r="G174" s="13"/>
      <c r="H174" s="20"/>
      <c r="I174" s="22"/>
      <c r="J174" s="22"/>
      <c r="K174" s="22"/>
      <c r="L174" s="22"/>
      <c r="M174" s="24"/>
      <c r="N174" s="22"/>
      <c r="O174" s="20"/>
      <c r="P174" s="12"/>
      <c r="Q174" s="12"/>
      <c r="R174" s="12"/>
      <c r="S174" s="12"/>
      <c r="T174" s="12"/>
      <c r="U174" s="12"/>
      <c r="V174" s="12"/>
      <c r="W174" s="12"/>
      <c r="X174" s="12"/>
      <c r="Y174" s="12"/>
      <c r="Z174" s="12"/>
      <c r="AA174" s="12"/>
      <c r="AB174" s="12"/>
      <c r="AC174" s="12"/>
      <c r="AD174" s="12"/>
      <c r="AE174" s="12"/>
      <c r="AF174" s="12"/>
      <c r="AG174" s="12"/>
      <c r="AH174" s="12"/>
      <c r="AI174" s="12"/>
      <c r="AJ174" s="12"/>
      <c r="AK174" s="12"/>
      <c r="AL174" s="12"/>
      <c r="AM174" s="12"/>
      <c r="AN174" s="12"/>
      <c r="AO174" s="12"/>
      <c r="AP174" s="12"/>
      <c r="AQ174" s="12"/>
      <c r="AR174" s="12"/>
      <c r="AS174" s="12"/>
      <c r="AT174" s="12"/>
      <c r="AU174" s="12"/>
      <c r="AV174" s="12"/>
      <c r="AW174" s="12"/>
      <c r="AX174" s="12"/>
      <c r="AY174" s="12"/>
      <c r="AZ174" s="12"/>
      <c r="BA174" s="12"/>
      <c r="BB174" s="12"/>
      <c r="BC174" s="12"/>
      <c r="BD174" s="12"/>
      <c r="BE174" s="12"/>
      <c r="BF174" s="12"/>
      <c r="BG174" s="12"/>
      <c r="BH174" s="12"/>
      <c r="BI174" s="12"/>
      <c r="BJ174" s="12"/>
      <c r="BK174" s="12"/>
      <c r="BL174" s="12"/>
      <c r="BM174" s="12"/>
      <c r="BN174" s="12"/>
      <c r="BO174" s="12"/>
      <c r="BP174" s="12"/>
      <c r="BQ174" s="12"/>
      <c r="BR174" s="12"/>
      <c r="BS174" s="12"/>
      <c r="BT174" s="12"/>
      <c r="BU174" s="12"/>
      <c r="BV174" s="12"/>
      <c r="BW174" s="12"/>
      <c r="BX174" s="12"/>
      <c r="BY174" s="12"/>
      <c r="BZ174" s="12"/>
      <c r="CA174" s="12"/>
      <c r="CB174" s="12"/>
      <c r="CC174" s="12"/>
    </row>
    <row r="175" spans="1:81" ht="15.75" x14ac:dyDescent="0.25">
      <c r="A175" s="20"/>
      <c r="B175" s="29"/>
      <c r="C175" s="29"/>
      <c r="D175" s="29"/>
      <c r="E175" s="29"/>
      <c r="F175" s="26"/>
      <c r="G175" s="13"/>
      <c r="H175" s="20"/>
      <c r="I175" s="22"/>
      <c r="J175" s="22"/>
      <c r="K175" s="22"/>
      <c r="L175" s="22"/>
      <c r="M175" s="24"/>
      <c r="N175" s="22"/>
      <c r="O175" s="20"/>
      <c r="P175" s="12"/>
      <c r="Q175" s="12"/>
      <c r="R175" s="12"/>
      <c r="S175" s="12"/>
      <c r="T175" s="12"/>
      <c r="U175" s="12"/>
      <c r="V175" s="12"/>
      <c r="W175" s="12"/>
      <c r="X175" s="12"/>
      <c r="Y175" s="12"/>
      <c r="Z175" s="12"/>
      <c r="AA175" s="12"/>
      <c r="AB175" s="12"/>
      <c r="AC175" s="12"/>
      <c r="AD175" s="12"/>
      <c r="AE175" s="12"/>
      <c r="AF175" s="12"/>
      <c r="AG175" s="12"/>
      <c r="AH175" s="12"/>
      <c r="AI175" s="12"/>
      <c r="AJ175" s="12"/>
      <c r="AK175" s="12"/>
      <c r="AL175" s="12"/>
      <c r="AM175" s="12"/>
      <c r="AN175" s="12"/>
      <c r="AO175" s="12"/>
      <c r="AP175" s="12"/>
      <c r="AQ175" s="12"/>
      <c r="AR175" s="12"/>
      <c r="AS175" s="12"/>
      <c r="AT175" s="12"/>
      <c r="AU175" s="12"/>
      <c r="AV175" s="12"/>
      <c r="AW175" s="12"/>
      <c r="AX175" s="12"/>
      <c r="AY175" s="12"/>
      <c r="AZ175" s="12"/>
      <c r="BA175" s="12"/>
      <c r="BB175" s="12"/>
      <c r="BC175" s="12"/>
      <c r="BD175" s="12"/>
      <c r="BE175" s="12"/>
      <c r="BF175" s="12"/>
      <c r="BG175" s="12"/>
      <c r="BH175" s="12"/>
      <c r="BI175" s="12"/>
      <c r="BJ175" s="12"/>
      <c r="BK175" s="12"/>
      <c r="BL175" s="12"/>
      <c r="BM175" s="12"/>
      <c r="BN175" s="12"/>
      <c r="BO175" s="12"/>
      <c r="BP175" s="12"/>
      <c r="BQ175" s="12"/>
      <c r="BR175" s="12"/>
      <c r="BS175" s="12"/>
      <c r="BT175" s="12"/>
      <c r="BU175" s="12"/>
      <c r="BV175" s="12"/>
      <c r="BW175" s="12"/>
      <c r="BX175" s="12"/>
      <c r="BY175" s="12"/>
      <c r="BZ175" s="12"/>
      <c r="CA175" s="12"/>
      <c r="CB175" s="12"/>
      <c r="CC175" s="12"/>
    </row>
    <row r="176" spans="1:81" ht="15.75" x14ac:dyDescent="0.25">
      <c r="A176" s="20"/>
      <c r="B176" s="29"/>
      <c r="C176" s="29"/>
      <c r="D176" s="29"/>
      <c r="E176" s="29"/>
      <c r="F176" s="26"/>
      <c r="G176" s="13"/>
      <c r="H176" s="20"/>
      <c r="I176" s="22"/>
      <c r="J176" s="22"/>
      <c r="K176" s="22"/>
      <c r="L176" s="22"/>
      <c r="M176" s="24"/>
      <c r="N176" s="22"/>
      <c r="O176" s="20"/>
      <c r="P176" s="12"/>
      <c r="Q176" s="12"/>
      <c r="R176" s="12"/>
      <c r="S176" s="12"/>
      <c r="T176" s="12"/>
      <c r="U176" s="12"/>
      <c r="V176" s="12"/>
      <c r="W176" s="12"/>
      <c r="X176" s="12"/>
      <c r="Y176" s="12"/>
      <c r="Z176" s="12"/>
      <c r="AA176" s="12"/>
      <c r="AB176" s="12"/>
      <c r="AC176" s="12"/>
      <c r="AD176" s="12"/>
      <c r="AE176" s="12"/>
      <c r="AF176" s="12"/>
      <c r="AG176" s="12"/>
      <c r="AH176" s="12"/>
      <c r="AI176" s="12"/>
      <c r="AJ176" s="12"/>
      <c r="AK176" s="12"/>
      <c r="AL176" s="12"/>
      <c r="AM176" s="12"/>
      <c r="AN176" s="12"/>
      <c r="AO176" s="12"/>
      <c r="AP176" s="12"/>
      <c r="AQ176" s="12"/>
      <c r="AR176" s="12"/>
      <c r="AS176" s="12"/>
      <c r="AT176" s="12"/>
      <c r="AU176" s="12"/>
      <c r="AV176" s="12"/>
      <c r="AW176" s="12"/>
      <c r="AX176" s="12"/>
      <c r="AY176" s="12"/>
      <c r="AZ176" s="12"/>
      <c r="BA176" s="12"/>
      <c r="BB176" s="12"/>
      <c r="BC176" s="12"/>
      <c r="BD176" s="12"/>
      <c r="BE176" s="12"/>
      <c r="BF176" s="12"/>
      <c r="BG176" s="12"/>
      <c r="BH176" s="12"/>
      <c r="BI176" s="12"/>
      <c r="BJ176" s="12"/>
      <c r="BK176" s="12"/>
      <c r="BL176" s="12"/>
      <c r="BM176" s="12"/>
      <c r="BN176" s="12"/>
      <c r="BO176" s="12"/>
      <c r="BP176" s="12"/>
      <c r="BQ176" s="12"/>
      <c r="BR176" s="12"/>
      <c r="BS176" s="12"/>
      <c r="BT176" s="12"/>
      <c r="BU176" s="12"/>
      <c r="BV176" s="12"/>
      <c r="BW176" s="12"/>
      <c r="BX176" s="12"/>
      <c r="BY176" s="12"/>
      <c r="BZ176" s="12"/>
      <c r="CA176" s="12"/>
      <c r="CB176" s="12"/>
      <c r="CC176" s="12"/>
    </row>
    <row r="177" spans="1:81" ht="15.75" x14ac:dyDescent="0.25">
      <c r="A177" s="20"/>
      <c r="B177" s="29"/>
      <c r="C177" s="29"/>
      <c r="D177" s="29"/>
      <c r="E177" s="29"/>
      <c r="F177" s="26"/>
      <c r="G177" s="13"/>
      <c r="H177" s="20"/>
      <c r="I177" s="22"/>
      <c r="J177" s="22"/>
      <c r="K177" s="22"/>
      <c r="L177" s="22"/>
      <c r="M177" s="24"/>
      <c r="N177" s="22"/>
      <c r="O177" s="20"/>
      <c r="P177" s="12"/>
      <c r="Q177" s="12"/>
      <c r="R177" s="12"/>
      <c r="S177" s="12"/>
      <c r="T177" s="12"/>
      <c r="U177" s="12"/>
      <c r="V177" s="12"/>
      <c r="W177" s="12"/>
      <c r="X177" s="12"/>
      <c r="Y177" s="12"/>
      <c r="Z177" s="12"/>
      <c r="AA177" s="12"/>
      <c r="AB177" s="12"/>
      <c r="AC177" s="12"/>
      <c r="AD177" s="12"/>
      <c r="AE177" s="12"/>
      <c r="AF177" s="12"/>
      <c r="AG177" s="12"/>
      <c r="AH177" s="12"/>
      <c r="AI177" s="12"/>
      <c r="AJ177" s="12"/>
      <c r="AK177" s="12"/>
      <c r="AL177" s="12"/>
      <c r="AM177" s="12"/>
      <c r="AN177" s="12"/>
      <c r="AO177" s="12"/>
      <c r="AP177" s="12"/>
      <c r="AQ177" s="12"/>
      <c r="AR177" s="12"/>
      <c r="AS177" s="12"/>
      <c r="AT177" s="12"/>
      <c r="AU177" s="12"/>
      <c r="AV177" s="12"/>
      <c r="AW177" s="12"/>
      <c r="AX177" s="12"/>
      <c r="AY177" s="12"/>
      <c r="AZ177" s="12"/>
      <c r="BA177" s="12"/>
      <c r="BB177" s="12"/>
      <c r="BC177" s="12"/>
      <c r="BD177" s="12"/>
      <c r="BE177" s="12"/>
      <c r="BF177" s="12"/>
      <c r="BG177" s="12"/>
      <c r="BH177" s="12"/>
      <c r="BI177" s="12"/>
      <c r="BJ177" s="12"/>
      <c r="BK177" s="12"/>
      <c r="BL177" s="12"/>
      <c r="BM177" s="12"/>
      <c r="BN177" s="12"/>
      <c r="BO177" s="12"/>
      <c r="BP177" s="12"/>
      <c r="BQ177" s="12"/>
      <c r="BR177" s="12"/>
      <c r="BS177" s="12"/>
      <c r="BT177" s="12"/>
      <c r="BU177" s="12"/>
      <c r="BV177" s="12"/>
      <c r="BW177" s="12"/>
      <c r="BX177" s="12"/>
      <c r="BY177" s="12"/>
      <c r="BZ177" s="12"/>
      <c r="CA177" s="12"/>
      <c r="CB177" s="12"/>
      <c r="CC177" s="12"/>
    </row>
    <row r="178" spans="1:81" ht="15.75" x14ac:dyDescent="0.25">
      <c r="A178" s="20"/>
      <c r="B178" s="29"/>
      <c r="C178" s="29"/>
      <c r="D178" s="29"/>
      <c r="E178" s="29"/>
      <c r="F178" s="26"/>
      <c r="G178" s="13"/>
      <c r="H178" s="20"/>
      <c r="I178" s="22"/>
      <c r="J178" s="22"/>
      <c r="K178" s="22"/>
      <c r="L178" s="22"/>
      <c r="M178" s="24"/>
      <c r="N178" s="22"/>
      <c r="O178" s="20"/>
      <c r="P178" s="12"/>
      <c r="Q178" s="12"/>
      <c r="R178" s="12"/>
      <c r="S178" s="12"/>
      <c r="T178" s="12"/>
      <c r="U178" s="12"/>
      <c r="V178" s="12"/>
      <c r="W178" s="12"/>
      <c r="X178" s="12"/>
      <c r="Y178" s="12"/>
      <c r="Z178" s="12"/>
      <c r="AA178" s="12"/>
      <c r="AB178" s="12"/>
      <c r="AC178" s="12"/>
      <c r="AD178" s="12"/>
      <c r="AE178" s="12"/>
      <c r="AF178" s="12"/>
      <c r="AG178" s="12"/>
      <c r="AH178" s="12"/>
      <c r="AI178" s="12"/>
      <c r="AJ178" s="12"/>
      <c r="AK178" s="12"/>
      <c r="AL178" s="12"/>
      <c r="AM178" s="12"/>
      <c r="AN178" s="12"/>
      <c r="AO178" s="12"/>
      <c r="AP178" s="12"/>
      <c r="AQ178" s="12"/>
      <c r="AR178" s="12"/>
      <c r="AS178" s="12"/>
      <c r="AT178" s="12"/>
      <c r="AU178" s="12"/>
      <c r="AV178" s="12"/>
      <c r="AW178" s="12"/>
      <c r="AX178" s="12"/>
      <c r="AY178" s="12"/>
      <c r="AZ178" s="12"/>
      <c r="BA178" s="12"/>
      <c r="BB178" s="12"/>
      <c r="BC178" s="12"/>
      <c r="BD178" s="12"/>
      <c r="BE178" s="12"/>
      <c r="BF178" s="12"/>
      <c r="BG178" s="12"/>
      <c r="BH178" s="12"/>
      <c r="BI178" s="12"/>
      <c r="BJ178" s="12"/>
      <c r="BK178" s="12"/>
      <c r="BL178" s="12"/>
      <c r="BM178" s="12"/>
      <c r="BN178" s="12"/>
      <c r="BO178" s="12"/>
      <c r="BP178" s="12"/>
      <c r="BQ178" s="12"/>
      <c r="BR178" s="12"/>
      <c r="BS178" s="12"/>
      <c r="BT178" s="12"/>
      <c r="BU178" s="12"/>
      <c r="BV178" s="12"/>
      <c r="BW178" s="12"/>
      <c r="BX178" s="12"/>
      <c r="BY178" s="12"/>
      <c r="BZ178" s="12"/>
      <c r="CA178" s="12"/>
      <c r="CB178" s="12"/>
      <c r="CC178" s="12"/>
    </row>
    <row r="179" spans="1:81" ht="15.75" x14ac:dyDescent="0.25">
      <c r="A179" s="20"/>
      <c r="B179" s="29"/>
      <c r="C179" s="29"/>
      <c r="D179" s="29"/>
      <c r="E179" s="29"/>
      <c r="F179" s="26"/>
      <c r="G179" s="13"/>
      <c r="H179" s="20"/>
      <c r="I179" s="22"/>
      <c r="J179" s="22"/>
      <c r="K179" s="22"/>
      <c r="L179" s="22"/>
      <c r="M179" s="24"/>
      <c r="N179" s="22"/>
      <c r="O179" s="20"/>
      <c r="P179" s="12"/>
      <c r="Q179" s="12"/>
      <c r="R179" s="12"/>
      <c r="S179" s="12"/>
      <c r="T179" s="12"/>
      <c r="U179" s="12"/>
      <c r="V179" s="12"/>
      <c r="W179" s="12"/>
      <c r="X179" s="12"/>
      <c r="Y179" s="12"/>
      <c r="Z179" s="12"/>
      <c r="AA179" s="12"/>
      <c r="AB179" s="12"/>
      <c r="AC179" s="12"/>
      <c r="AD179" s="12"/>
      <c r="AE179" s="12"/>
      <c r="AF179" s="12"/>
      <c r="AG179" s="12"/>
      <c r="AH179" s="12"/>
      <c r="AI179" s="12"/>
      <c r="AJ179" s="12"/>
      <c r="AK179" s="12"/>
      <c r="AL179" s="12"/>
      <c r="AM179" s="12"/>
      <c r="AN179" s="12"/>
      <c r="AO179" s="12"/>
      <c r="AP179" s="12"/>
      <c r="AQ179" s="12"/>
      <c r="AR179" s="12"/>
      <c r="AS179" s="12"/>
      <c r="AT179" s="12"/>
      <c r="AU179" s="12"/>
      <c r="AV179" s="12"/>
      <c r="AW179" s="12"/>
      <c r="AX179" s="12"/>
      <c r="AY179" s="12"/>
      <c r="AZ179" s="12"/>
      <c r="BA179" s="12"/>
      <c r="BB179" s="12"/>
      <c r="BC179" s="12"/>
      <c r="BD179" s="12"/>
      <c r="BE179" s="12"/>
      <c r="BF179" s="12"/>
      <c r="BG179" s="12"/>
      <c r="BH179" s="12"/>
      <c r="BI179" s="12"/>
      <c r="BJ179" s="12"/>
      <c r="BK179" s="12"/>
      <c r="BL179" s="12"/>
      <c r="BM179" s="12"/>
      <c r="BN179" s="12"/>
      <c r="BO179" s="12"/>
      <c r="BP179" s="12"/>
      <c r="BQ179" s="12"/>
      <c r="BR179" s="12"/>
      <c r="BS179" s="12"/>
      <c r="BT179" s="12"/>
      <c r="BU179" s="12"/>
      <c r="BV179" s="12"/>
      <c r="BW179" s="12"/>
      <c r="BX179" s="12"/>
      <c r="BY179" s="12"/>
      <c r="BZ179" s="12"/>
      <c r="CA179" s="12"/>
      <c r="CB179" s="12"/>
      <c r="CC179" s="12"/>
    </row>
    <row r="180" spans="1:81" ht="15.75" x14ac:dyDescent="0.25">
      <c r="A180" s="20"/>
      <c r="B180" s="29"/>
      <c r="C180" s="29"/>
      <c r="D180" s="29"/>
      <c r="E180" s="29"/>
      <c r="F180" s="26"/>
      <c r="G180" s="13"/>
      <c r="H180" s="20"/>
      <c r="I180" s="22"/>
      <c r="J180" s="22"/>
      <c r="K180" s="22"/>
      <c r="L180" s="22"/>
      <c r="M180" s="24"/>
      <c r="N180" s="22"/>
      <c r="O180" s="20"/>
      <c r="P180" s="12"/>
      <c r="Q180" s="12"/>
      <c r="R180" s="12"/>
      <c r="S180" s="12"/>
      <c r="T180" s="12"/>
      <c r="U180" s="12"/>
      <c r="V180" s="12"/>
      <c r="W180" s="12"/>
      <c r="X180" s="12"/>
      <c r="Y180" s="12"/>
      <c r="Z180" s="12"/>
      <c r="AA180" s="12"/>
      <c r="AB180" s="12"/>
      <c r="AC180" s="12"/>
      <c r="AD180" s="12"/>
      <c r="AE180" s="12"/>
      <c r="AF180" s="12"/>
      <c r="AG180" s="12"/>
      <c r="AH180" s="12"/>
      <c r="AI180" s="12"/>
      <c r="AJ180" s="12"/>
      <c r="AK180" s="12"/>
      <c r="AL180" s="12"/>
      <c r="AM180" s="12"/>
      <c r="AN180" s="12"/>
      <c r="AO180" s="12"/>
      <c r="AP180" s="12"/>
      <c r="AQ180" s="12"/>
      <c r="AR180" s="12"/>
      <c r="AS180" s="12"/>
      <c r="AT180" s="12"/>
      <c r="AU180" s="12"/>
      <c r="AV180" s="12"/>
      <c r="AW180" s="12"/>
      <c r="AX180" s="12"/>
      <c r="AY180" s="12"/>
      <c r="AZ180" s="12"/>
      <c r="BA180" s="12"/>
      <c r="BB180" s="12"/>
      <c r="BC180" s="12"/>
      <c r="BD180" s="12"/>
      <c r="BE180" s="12"/>
      <c r="BF180" s="12"/>
      <c r="BG180" s="12"/>
      <c r="BH180" s="12"/>
      <c r="BI180" s="12"/>
      <c r="BJ180" s="12"/>
      <c r="BK180" s="12"/>
      <c r="BL180" s="12"/>
      <c r="BM180" s="12"/>
      <c r="BN180" s="12"/>
      <c r="BO180" s="12"/>
      <c r="BP180" s="12"/>
      <c r="BQ180" s="12"/>
      <c r="BR180" s="12"/>
      <c r="BS180" s="12"/>
      <c r="BT180" s="12"/>
      <c r="BU180" s="12"/>
      <c r="BV180" s="12"/>
      <c r="BW180" s="12"/>
      <c r="BX180" s="12"/>
      <c r="BY180" s="12"/>
      <c r="BZ180" s="12"/>
      <c r="CA180" s="12"/>
      <c r="CB180" s="12"/>
      <c r="CC180" s="12"/>
    </row>
    <row r="181" spans="1:81" ht="15.75" x14ac:dyDescent="0.25">
      <c r="A181" s="20"/>
      <c r="B181" s="29"/>
      <c r="C181" s="29"/>
      <c r="D181" s="29"/>
      <c r="E181" s="29"/>
      <c r="F181" s="26"/>
      <c r="G181" s="13"/>
      <c r="H181" s="20"/>
      <c r="I181" s="22"/>
      <c r="J181" s="22"/>
      <c r="K181" s="22"/>
      <c r="L181" s="22"/>
      <c r="M181" s="24"/>
      <c r="N181" s="22"/>
      <c r="O181" s="20"/>
      <c r="P181" s="12"/>
      <c r="Q181" s="12"/>
      <c r="R181" s="12"/>
      <c r="S181" s="12"/>
      <c r="T181" s="12"/>
      <c r="U181" s="12"/>
      <c r="V181" s="12"/>
      <c r="W181" s="12"/>
      <c r="X181" s="12"/>
      <c r="Y181" s="12"/>
      <c r="Z181" s="12"/>
      <c r="AA181" s="12"/>
      <c r="AB181" s="12"/>
      <c r="AC181" s="12"/>
      <c r="AD181" s="12"/>
      <c r="AE181" s="12"/>
      <c r="AF181" s="12"/>
      <c r="AG181" s="12"/>
      <c r="AH181" s="12"/>
      <c r="AI181" s="12"/>
      <c r="AJ181" s="12"/>
      <c r="AK181" s="12"/>
      <c r="AL181" s="12"/>
      <c r="AM181" s="12"/>
      <c r="AN181" s="12"/>
      <c r="AO181" s="12"/>
      <c r="AP181" s="12"/>
      <c r="AQ181" s="12"/>
      <c r="AR181" s="12"/>
      <c r="AS181" s="12"/>
      <c r="AT181" s="12"/>
      <c r="AU181" s="12"/>
      <c r="AV181" s="12"/>
      <c r="AW181" s="12"/>
      <c r="AX181" s="12"/>
      <c r="AY181" s="12"/>
      <c r="AZ181" s="12"/>
      <c r="BA181" s="12"/>
      <c r="BB181" s="12"/>
      <c r="BC181" s="12"/>
      <c r="BD181" s="12"/>
      <c r="BE181" s="12"/>
      <c r="BF181" s="12"/>
      <c r="BG181" s="12"/>
      <c r="BH181" s="12"/>
      <c r="BI181" s="12"/>
      <c r="BJ181" s="12"/>
      <c r="BK181" s="12"/>
      <c r="BL181" s="12"/>
      <c r="BM181" s="12"/>
      <c r="BN181" s="12"/>
      <c r="BO181" s="12"/>
      <c r="BP181" s="12"/>
      <c r="BQ181" s="12"/>
      <c r="BR181" s="12"/>
      <c r="BS181" s="12"/>
      <c r="BT181" s="12"/>
      <c r="BU181" s="12"/>
      <c r="BV181" s="12"/>
      <c r="BW181" s="12"/>
      <c r="BX181" s="12"/>
      <c r="BY181" s="12"/>
      <c r="BZ181" s="12"/>
      <c r="CA181" s="12"/>
      <c r="CB181" s="12"/>
      <c r="CC181" s="12"/>
    </row>
    <row r="182" spans="1:81" ht="15.75" x14ac:dyDescent="0.25">
      <c r="A182" s="20"/>
      <c r="B182" s="29"/>
      <c r="C182" s="29"/>
      <c r="D182" s="29"/>
      <c r="E182" s="29"/>
      <c r="F182" s="26"/>
      <c r="G182" s="13"/>
      <c r="H182" s="20"/>
      <c r="I182" s="22"/>
      <c r="J182" s="22"/>
      <c r="K182" s="22"/>
      <c r="L182" s="22"/>
      <c r="M182" s="24"/>
      <c r="N182" s="22"/>
      <c r="O182" s="20"/>
      <c r="P182" s="12"/>
      <c r="Q182" s="12"/>
      <c r="R182" s="12"/>
      <c r="S182" s="12"/>
      <c r="T182" s="12"/>
      <c r="U182" s="12"/>
      <c r="V182" s="12"/>
      <c r="W182" s="12"/>
      <c r="X182" s="12"/>
      <c r="Y182" s="12"/>
      <c r="Z182" s="12"/>
      <c r="AA182" s="12"/>
      <c r="AB182" s="12"/>
      <c r="AC182" s="12"/>
      <c r="AD182" s="12"/>
      <c r="AE182" s="12"/>
      <c r="AF182" s="12"/>
      <c r="AG182" s="12"/>
      <c r="AH182" s="12"/>
      <c r="AI182" s="12"/>
      <c r="AJ182" s="12"/>
      <c r="AK182" s="12"/>
      <c r="AL182" s="12"/>
      <c r="AM182" s="12"/>
      <c r="AN182" s="12"/>
      <c r="AO182" s="12"/>
      <c r="AP182" s="12"/>
      <c r="AQ182" s="12"/>
      <c r="AR182" s="12"/>
      <c r="AS182" s="12"/>
      <c r="AT182" s="12"/>
      <c r="AU182" s="12"/>
      <c r="AV182" s="12"/>
      <c r="AW182" s="12"/>
      <c r="AX182" s="12"/>
      <c r="AY182" s="12"/>
      <c r="AZ182" s="12"/>
      <c r="BA182" s="12"/>
      <c r="BB182" s="12"/>
      <c r="BC182" s="12"/>
      <c r="BD182" s="12"/>
      <c r="BE182" s="12"/>
      <c r="BF182" s="12"/>
      <c r="BG182" s="12"/>
      <c r="BH182" s="12"/>
      <c r="BI182" s="12"/>
      <c r="BJ182" s="12"/>
      <c r="BK182" s="12"/>
      <c r="BL182" s="12"/>
      <c r="BM182" s="12"/>
      <c r="BN182" s="12"/>
      <c r="BO182" s="12"/>
      <c r="BP182" s="12"/>
      <c r="BQ182" s="12"/>
      <c r="BR182" s="12"/>
      <c r="BS182" s="12"/>
      <c r="BT182" s="12"/>
      <c r="BU182" s="12"/>
      <c r="BV182" s="12"/>
      <c r="BW182" s="12"/>
      <c r="BX182" s="12"/>
      <c r="BY182" s="12"/>
      <c r="BZ182" s="12"/>
      <c r="CA182" s="12"/>
      <c r="CB182" s="12"/>
      <c r="CC182" s="12"/>
    </row>
    <row r="183" spans="1:81" ht="15.75" x14ac:dyDescent="0.25">
      <c r="A183" s="20"/>
      <c r="B183" s="29"/>
      <c r="C183" s="29"/>
      <c r="D183" s="29"/>
      <c r="E183" s="29"/>
      <c r="F183" s="26"/>
      <c r="G183" s="13"/>
      <c r="H183" s="20"/>
      <c r="I183" s="22"/>
      <c r="J183" s="22"/>
      <c r="K183" s="22"/>
      <c r="L183" s="22"/>
      <c r="M183" s="24"/>
      <c r="N183" s="22"/>
      <c r="O183" s="20"/>
      <c r="P183" s="12"/>
      <c r="Q183" s="12"/>
      <c r="R183" s="12"/>
      <c r="S183" s="12"/>
      <c r="T183" s="12"/>
      <c r="U183" s="12"/>
      <c r="V183" s="12"/>
      <c r="W183" s="12"/>
      <c r="X183" s="12"/>
      <c r="Y183" s="12"/>
      <c r="Z183" s="12"/>
      <c r="AA183" s="12"/>
      <c r="AB183" s="12"/>
      <c r="AC183" s="12"/>
      <c r="AD183" s="12"/>
      <c r="AE183" s="12"/>
      <c r="AF183" s="12"/>
      <c r="AG183" s="12"/>
      <c r="AH183" s="12"/>
      <c r="AI183" s="12"/>
      <c r="AJ183" s="12"/>
      <c r="AK183" s="12"/>
      <c r="AL183" s="12"/>
      <c r="AM183" s="12"/>
      <c r="AN183" s="12"/>
      <c r="AO183" s="12"/>
      <c r="AP183" s="12"/>
      <c r="AQ183" s="12"/>
      <c r="AR183" s="12"/>
      <c r="AS183" s="12"/>
      <c r="AT183" s="12"/>
      <c r="AU183" s="12"/>
      <c r="AV183" s="12"/>
      <c r="AW183" s="12"/>
      <c r="AX183" s="12"/>
      <c r="AY183" s="12"/>
      <c r="AZ183" s="12"/>
      <c r="BA183" s="12"/>
      <c r="BB183" s="12"/>
      <c r="BC183" s="12"/>
      <c r="BD183" s="12"/>
      <c r="BE183" s="12"/>
      <c r="BF183" s="12"/>
      <c r="BG183" s="12"/>
      <c r="BH183" s="12"/>
      <c r="BI183" s="12"/>
      <c r="BJ183" s="12"/>
      <c r="BK183" s="12"/>
      <c r="BL183" s="12"/>
      <c r="BM183" s="12"/>
      <c r="BN183" s="12"/>
      <c r="BO183" s="12"/>
      <c r="BP183" s="12"/>
      <c r="BQ183" s="12"/>
      <c r="BR183" s="12"/>
      <c r="BS183" s="12"/>
      <c r="BT183" s="12"/>
      <c r="BU183" s="12"/>
      <c r="BV183" s="12"/>
      <c r="BW183" s="12"/>
      <c r="BX183" s="12"/>
      <c r="BY183" s="12"/>
      <c r="BZ183" s="12"/>
      <c r="CA183" s="12"/>
      <c r="CB183" s="12"/>
      <c r="CC183" s="12"/>
    </row>
    <row r="184" spans="1:81" ht="15.75" x14ac:dyDescent="0.25">
      <c r="A184" s="20"/>
      <c r="B184" s="29"/>
      <c r="C184" s="29"/>
      <c r="D184" s="29"/>
      <c r="E184" s="29"/>
      <c r="F184" s="26"/>
      <c r="G184" s="13"/>
      <c r="H184" s="20"/>
      <c r="I184" s="22"/>
      <c r="J184" s="22"/>
      <c r="K184" s="22"/>
      <c r="L184" s="22"/>
      <c r="M184" s="24"/>
      <c r="N184" s="22"/>
      <c r="O184" s="20"/>
      <c r="P184" s="12"/>
      <c r="Q184" s="12"/>
      <c r="R184" s="12"/>
      <c r="S184" s="12"/>
      <c r="T184" s="12"/>
      <c r="U184" s="12"/>
      <c r="V184" s="12"/>
      <c r="W184" s="12"/>
      <c r="X184" s="12"/>
      <c r="Y184" s="12"/>
      <c r="Z184" s="12"/>
      <c r="AA184" s="12"/>
      <c r="AB184" s="12"/>
      <c r="AC184" s="12"/>
      <c r="AD184" s="12"/>
      <c r="AE184" s="12"/>
      <c r="AF184" s="12"/>
      <c r="AG184" s="12"/>
      <c r="AH184" s="12"/>
      <c r="AI184" s="12"/>
      <c r="AJ184" s="12"/>
      <c r="AK184" s="12"/>
      <c r="AL184" s="12"/>
      <c r="AM184" s="12"/>
      <c r="AN184" s="12"/>
      <c r="AO184" s="12"/>
      <c r="AP184" s="12"/>
      <c r="AQ184" s="12"/>
      <c r="AR184" s="12"/>
      <c r="AS184" s="12"/>
      <c r="AT184" s="12"/>
      <c r="AU184" s="12"/>
      <c r="AV184" s="12"/>
      <c r="AW184" s="12"/>
      <c r="AX184" s="12"/>
      <c r="AY184" s="12"/>
      <c r="AZ184" s="12"/>
      <c r="BA184" s="12"/>
      <c r="BB184" s="12"/>
      <c r="BC184" s="12"/>
      <c r="BD184" s="12"/>
      <c r="BE184" s="12"/>
      <c r="BF184" s="12"/>
      <c r="BG184" s="12"/>
      <c r="BH184" s="12"/>
      <c r="BI184" s="12"/>
      <c r="BJ184" s="12"/>
      <c r="BK184" s="12"/>
      <c r="BL184" s="12"/>
      <c r="BM184" s="12"/>
      <c r="BN184" s="12"/>
      <c r="BO184" s="12"/>
      <c r="BP184" s="12"/>
      <c r="BQ184" s="12"/>
      <c r="BR184" s="12"/>
      <c r="BS184" s="12"/>
      <c r="BT184" s="12"/>
      <c r="BU184" s="12"/>
      <c r="BV184" s="12"/>
      <c r="BW184" s="12"/>
      <c r="BX184" s="12"/>
      <c r="BY184" s="12"/>
      <c r="BZ184" s="12"/>
      <c r="CA184" s="12"/>
      <c r="CB184" s="12"/>
      <c r="CC184" s="12"/>
    </row>
    <row r="185" spans="1:81" ht="15.75" x14ac:dyDescent="0.25">
      <c r="A185" s="20"/>
      <c r="B185" s="29"/>
      <c r="C185" s="29"/>
      <c r="D185" s="29"/>
      <c r="E185" s="29"/>
      <c r="F185" s="26"/>
      <c r="G185" s="13"/>
      <c r="H185" s="20"/>
      <c r="I185" s="22"/>
      <c r="J185" s="22"/>
      <c r="K185" s="22"/>
      <c r="L185" s="22"/>
      <c r="M185" s="24"/>
      <c r="N185" s="22"/>
      <c r="O185" s="20"/>
      <c r="P185" s="12"/>
      <c r="Q185" s="12"/>
      <c r="R185" s="12"/>
      <c r="S185" s="12"/>
      <c r="T185" s="12"/>
      <c r="U185" s="12"/>
      <c r="V185" s="12"/>
      <c r="W185" s="12"/>
      <c r="X185" s="12"/>
      <c r="Y185" s="12"/>
      <c r="Z185" s="12"/>
      <c r="AA185" s="12"/>
      <c r="AB185" s="12"/>
      <c r="AC185" s="12"/>
      <c r="AD185" s="12"/>
      <c r="AE185" s="12"/>
      <c r="AF185" s="12"/>
      <c r="AG185" s="12"/>
      <c r="AH185" s="12"/>
      <c r="AI185" s="12"/>
      <c r="AJ185" s="12"/>
      <c r="AK185" s="12"/>
      <c r="AL185" s="12"/>
      <c r="AM185" s="12"/>
      <c r="AN185" s="12"/>
      <c r="AO185" s="12"/>
      <c r="AP185" s="12"/>
      <c r="AQ185" s="12"/>
      <c r="AR185" s="12"/>
      <c r="AS185" s="12"/>
      <c r="AT185" s="12"/>
      <c r="AU185" s="12"/>
      <c r="AV185" s="12"/>
      <c r="AW185" s="12"/>
      <c r="AX185" s="12"/>
      <c r="AY185" s="12"/>
      <c r="AZ185" s="12"/>
      <c r="BA185" s="12"/>
      <c r="BB185" s="12"/>
      <c r="BC185" s="12"/>
      <c r="BD185" s="12"/>
      <c r="BE185" s="12"/>
      <c r="BF185" s="12"/>
      <c r="BG185" s="12"/>
      <c r="BH185" s="12"/>
      <c r="BI185" s="12"/>
      <c r="BJ185" s="12"/>
      <c r="BK185" s="12"/>
      <c r="BL185" s="12"/>
      <c r="BM185" s="12"/>
      <c r="BN185" s="12"/>
      <c r="BO185" s="12"/>
      <c r="BP185" s="12"/>
      <c r="BQ185" s="12"/>
      <c r="BR185" s="12"/>
      <c r="BS185" s="12"/>
      <c r="BT185" s="12"/>
      <c r="BU185" s="12"/>
      <c r="BV185" s="12"/>
      <c r="BW185" s="12"/>
      <c r="BX185" s="12"/>
      <c r="BY185" s="12"/>
      <c r="BZ185" s="12"/>
      <c r="CA185" s="12"/>
      <c r="CB185" s="12"/>
      <c r="CC185" s="12"/>
    </row>
    <row r="186" spans="1:81" ht="15.75" x14ac:dyDescent="0.25">
      <c r="A186" s="20"/>
      <c r="B186" s="29"/>
      <c r="C186" s="29"/>
      <c r="D186" s="29"/>
      <c r="E186" s="29"/>
      <c r="F186" s="26"/>
      <c r="G186" s="13"/>
      <c r="H186" s="20"/>
      <c r="I186" s="22"/>
      <c r="J186" s="22"/>
      <c r="K186" s="22"/>
      <c r="L186" s="22"/>
      <c r="M186" s="24"/>
      <c r="N186" s="22"/>
      <c r="O186" s="20"/>
      <c r="P186" s="12"/>
      <c r="Q186" s="12"/>
      <c r="R186" s="12"/>
      <c r="S186" s="12"/>
      <c r="T186" s="12"/>
      <c r="U186" s="12"/>
      <c r="V186" s="12"/>
      <c r="W186" s="12"/>
      <c r="X186" s="12"/>
      <c r="Y186" s="12"/>
      <c r="Z186" s="12"/>
      <c r="AA186" s="12"/>
      <c r="AB186" s="12"/>
      <c r="AC186" s="12"/>
      <c r="AD186" s="12"/>
      <c r="AE186" s="12"/>
      <c r="AF186" s="12"/>
      <c r="AG186" s="12"/>
      <c r="AH186" s="12"/>
      <c r="AI186" s="12"/>
      <c r="AJ186" s="12"/>
      <c r="AK186" s="12"/>
      <c r="AL186" s="12"/>
      <c r="AM186" s="12"/>
      <c r="AN186" s="12"/>
      <c r="AO186" s="12"/>
      <c r="AP186" s="12"/>
      <c r="AQ186" s="12"/>
      <c r="AR186" s="12"/>
      <c r="AS186" s="12"/>
      <c r="AT186" s="12"/>
      <c r="AU186" s="12"/>
      <c r="AV186" s="12"/>
      <c r="AW186" s="12"/>
      <c r="AX186" s="12"/>
      <c r="AY186" s="12"/>
      <c r="AZ186" s="12"/>
      <c r="BA186" s="12"/>
      <c r="BB186" s="12"/>
      <c r="BC186" s="12"/>
      <c r="BD186" s="12"/>
      <c r="BE186" s="12"/>
      <c r="BF186" s="12"/>
      <c r="BG186" s="12"/>
      <c r="BH186" s="12"/>
      <c r="BI186" s="12"/>
      <c r="BJ186" s="12"/>
      <c r="BK186" s="12"/>
      <c r="BL186" s="12"/>
      <c r="BM186" s="12"/>
      <c r="BN186" s="12"/>
      <c r="BO186" s="12"/>
      <c r="BP186" s="12"/>
      <c r="BQ186" s="12"/>
      <c r="BR186" s="12"/>
      <c r="BS186" s="12"/>
      <c r="BT186" s="12"/>
      <c r="BU186" s="12"/>
      <c r="BV186" s="12"/>
      <c r="BW186" s="12"/>
      <c r="BX186" s="12"/>
      <c r="BY186" s="12"/>
      <c r="BZ186" s="12"/>
      <c r="CA186" s="12"/>
      <c r="CB186" s="12"/>
      <c r="CC186" s="12"/>
    </row>
    <row r="187" spans="1:81" ht="15.75" x14ac:dyDescent="0.25">
      <c r="A187" s="20"/>
      <c r="B187" s="29"/>
      <c r="C187" s="29"/>
      <c r="D187" s="29"/>
      <c r="E187" s="29"/>
      <c r="F187" s="26"/>
      <c r="G187" s="13"/>
      <c r="H187" s="20"/>
      <c r="I187" s="22"/>
      <c r="J187" s="22"/>
      <c r="K187" s="22"/>
      <c r="L187" s="22"/>
      <c r="M187" s="24"/>
      <c r="N187" s="22"/>
      <c r="O187" s="20"/>
      <c r="P187" s="12"/>
      <c r="Q187" s="12"/>
      <c r="R187" s="12"/>
      <c r="S187" s="12"/>
      <c r="T187" s="12"/>
      <c r="U187" s="12"/>
      <c r="V187" s="12"/>
      <c r="W187" s="12"/>
      <c r="X187" s="12"/>
      <c r="Y187" s="12"/>
      <c r="Z187" s="12"/>
      <c r="AA187" s="12"/>
      <c r="AB187" s="12"/>
      <c r="AC187" s="12"/>
      <c r="AD187" s="12"/>
      <c r="AE187" s="12"/>
      <c r="AF187" s="12"/>
      <c r="AG187" s="12"/>
      <c r="AH187" s="12"/>
      <c r="AI187" s="12"/>
      <c r="AJ187" s="12"/>
      <c r="AK187" s="12"/>
      <c r="AL187" s="12"/>
      <c r="AM187" s="12"/>
      <c r="AN187" s="12"/>
      <c r="AO187" s="12"/>
      <c r="AP187" s="12"/>
      <c r="AQ187" s="12"/>
      <c r="AR187" s="12"/>
      <c r="AS187" s="12"/>
      <c r="AT187" s="12"/>
      <c r="AU187" s="12"/>
      <c r="AV187" s="12"/>
      <c r="AW187" s="12"/>
      <c r="AX187" s="12"/>
      <c r="AY187" s="12"/>
      <c r="AZ187" s="12"/>
      <c r="BA187" s="12"/>
      <c r="BB187" s="12"/>
      <c r="BC187" s="12"/>
      <c r="BD187" s="12"/>
      <c r="BE187" s="12"/>
      <c r="BF187" s="12"/>
      <c r="BG187" s="12"/>
      <c r="BH187" s="12"/>
      <c r="BI187" s="12"/>
      <c r="BJ187" s="12"/>
      <c r="BK187" s="12"/>
      <c r="BL187" s="12"/>
      <c r="BM187" s="12"/>
      <c r="BN187" s="12"/>
      <c r="BO187" s="12"/>
      <c r="BP187" s="12"/>
      <c r="BQ187" s="12"/>
      <c r="BR187" s="12"/>
      <c r="BS187" s="12"/>
      <c r="BT187" s="12"/>
      <c r="BU187" s="12"/>
      <c r="BV187" s="12"/>
      <c r="BW187" s="12"/>
      <c r="BX187" s="12"/>
      <c r="BY187" s="12"/>
      <c r="BZ187" s="12"/>
      <c r="CA187" s="12"/>
      <c r="CB187" s="12"/>
      <c r="CC187" s="12"/>
    </row>
    <row r="188" spans="1:81" ht="15.75" x14ac:dyDescent="0.25">
      <c r="A188" s="20"/>
      <c r="B188" s="29"/>
      <c r="C188" s="29"/>
      <c r="D188" s="29"/>
      <c r="E188" s="29"/>
      <c r="F188" s="26"/>
      <c r="G188" s="13"/>
      <c r="H188" s="20"/>
      <c r="I188" s="22"/>
      <c r="J188" s="22"/>
      <c r="K188" s="22"/>
      <c r="L188" s="22"/>
      <c r="M188" s="24"/>
      <c r="N188" s="22"/>
      <c r="O188" s="20"/>
      <c r="P188" s="12"/>
      <c r="Q188" s="12"/>
      <c r="R188" s="12"/>
      <c r="S188" s="12"/>
      <c r="T188" s="12"/>
      <c r="U188" s="12"/>
      <c r="V188" s="12"/>
      <c r="W188" s="12"/>
      <c r="X188" s="12"/>
      <c r="Y188" s="12"/>
      <c r="Z188" s="12"/>
      <c r="AA188" s="12"/>
      <c r="AB188" s="12"/>
      <c r="AC188" s="12"/>
      <c r="AD188" s="12"/>
      <c r="AE188" s="12"/>
      <c r="AF188" s="12"/>
      <c r="AG188" s="12"/>
      <c r="AH188" s="12"/>
      <c r="AI188" s="12"/>
      <c r="AJ188" s="12"/>
      <c r="AK188" s="12"/>
      <c r="AL188" s="12"/>
      <c r="AM188" s="12"/>
      <c r="AN188" s="12"/>
      <c r="AO188" s="12"/>
      <c r="AP188" s="12"/>
      <c r="AQ188" s="12"/>
      <c r="AR188" s="12"/>
      <c r="AS188" s="12"/>
      <c r="AT188" s="12"/>
      <c r="AU188" s="12"/>
      <c r="AV188" s="12"/>
      <c r="AW188" s="12"/>
      <c r="AX188" s="12"/>
      <c r="AY188" s="12"/>
      <c r="AZ188" s="12"/>
      <c r="BA188" s="12"/>
      <c r="BB188" s="12"/>
      <c r="BC188" s="12"/>
      <c r="BD188" s="12"/>
      <c r="BE188" s="12"/>
      <c r="BF188" s="12"/>
      <c r="BG188" s="12"/>
      <c r="BH188" s="12"/>
      <c r="BI188" s="12"/>
      <c r="BJ188" s="12"/>
      <c r="BK188" s="12"/>
      <c r="BL188" s="12"/>
      <c r="BM188" s="12"/>
      <c r="BN188" s="12"/>
      <c r="BO188" s="12"/>
      <c r="BP188" s="12"/>
      <c r="BQ188" s="12"/>
      <c r="BR188" s="12"/>
      <c r="BS188" s="12"/>
      <c r="BT188" s="12"/>
      <c r="BU188" s="12"/>
      <c r="BV188" s="12"/>
      <c r="BW188" s="12"/>
      <c r="BX188" s="12"/>
      <c r="BY188" s="12"/>
      <c r="BZ188" s="12"/>
      <c r="CA188" s="12"/>
      <c r="CB188" s="12"/>
      <c r="CC188" s="12"/>
    </row>
    <row r="189" spans="1:81" ht="15.75" x14ac:dyDescent="0.25">
      <c r="A189" s="20"/>
      <c r="B189" s="29"/>
      <c r="C189" s="29"/>
      <c r="D189" s="29"/>
      <c r="E189" s="29"/>
      <c r="F189" s="26"/>
      <c r="G189" s="13"/>
      <c r="H189" s="20"/>
      <c r="I189" s="22"/>
      <c r="J189" s="22"/>
      <c r="K189" s="22"/>
      <c r="L189" s="22"/>
      <c r="M189" s="24"/>
      <c r="N189" s="22"/>
      <c r="O189" s="20"/>
      <c r="P189" s="12"/>
      <c r="Q189" s="12"/>
      <c r="R189" s="12"/>
      <c r="S189" s="12"/>
      <c r="T189" s="12"/>
      <c r="U189" s="12"/>
      <c r="V189" s="12"/>
      <c r="W189" s="12"/>
      <c r="X189" s="12"/>
      <c r="Y189" s="12"/>
      <c r="Z189" s="12"/>
      <c r="AA189" s="12"/>
      <c r="AB189" s="12"/>
      <c r="AC189" s="12"/>
      <c r="AD189" s="12"/>
      <c r="AE189" s="12"/>
      <c r="AF189" s="12"/>
      <c r="AG189" s="12"/>
      <c r="AH189" s="12"/>
      <c r="AI189" s="12"/>
      <c r="AJ189" s="12"/>
      <c r="AK189" s="12"/>
      <c r="AL189" s="12"/>
      <c r="AM189" s="12"/>
      <c r="AN189" s="12"/>
      <c r="AO189" s="12"/>
      <c r="AP189" s="12"/>
      <c r="AQ189" s="12"/>
      <c r="AR189" s="12"/>
      <c r="AS189" s="12"/>
      <c r="AT189" s="12"/>
      <c r="AU189" s="12"/>
      <c r="AV189" s="12"/>
      <c r="AW189" s="12"/>
      <c r="AX189" s="12"/>
      <c r="AY189" s="12"/>
      <c r="AZ189" s="12"/>
      <c r="BA189" s="12"/>
      <c r="BB189" s="12"/>
      <c r="BC189" s="12"/>
      <c r="BD189" s="12"/>
      <c r="BE189" s="12"/>
      <c r="BF189" s="12"/>
      <c r="BG189" s="12"/>
      <c r="BH189" s="12"/>
      <c r="BI189" s="12"/>
      <c r="BJ189" s="12"/>
      <c r="BK189" s="12"/>
      <c r="BL189" s="12"/>
      <c r="BM189" s="12"/>
      <c r="BN189" s="12"/>
      <c r="BO189" s="12"/>
      <c r="BP189" s="12"/>
      <c r="BQ189" s="12"/>
      <c r="BR189" s="12"/>
      <c r="BS189" s="12"/>
      <c r="BT189" s="12"/>
      <c r="BU189" s="12"/>
      <c r="BV189" s="12"/>
      <c r="BW189" s="12"/>
      <c r="BX189" s="12"/>
      <c r="BY189" s="12"/>
      <c r="BZ189" s="12"/>
      <c r="CA189" s="12"/>
      <c r="CB189" s="12"/>
      <c r="CC189" s="12"/>
    </row>
    <row r="190" spans="1:81" ht="15.75" x14ac:dyDescent="0.25">
      <c r="A190" s="20"/>
      <c r="B190" s="29"/>
      <c r="C190" s="29"/>
      <c r="D190" s="29"/>
      <c r="E190" s="29"/>
      <c r="F190" s="26"/>
      <c r="G190" s="13"/>
      <c r="H190" s="20"/>
      <c r="I190" s="22"/>
      <c r="J190" s="22"/>
      <c r="K190" s="22"/>
      <c r="L190" s="22"/>
      <c r="M190" s="24"/>
      <c r="N190" s="22"/>
      <c r="O190" s="20"/>
      <c r="P190" s="12"/>
      <c r="Q190" s="12"/>
      <c r="R190" s="12"/>
      <c r="S190" s="12"/>
      <c r="T190" s="12"/>
      <c r="U190" s="12"/>
      <c r="V190" s="12"/>
      <c r="W190" s="12"/>
      <c r="X190" s="12"/>
      <c r="Y190" s="12"/>
      <c r="Z190" s="12"/>
      <c r="AA190" s="12"/>
      <c r="AB190" s="12"/>
      <c r="AC190" s="12"/>
      <c r="AD190" s="12"/>
      <c r="AE190" s="12"/>
      <c r="AF190" s="12"/>
      <c r="AG190" s="12"/>
      <c r="AH190" s="12"/>
      <c r="AI190" s="12"/>
      <c r="AJ190" s="12"/>
      <c r="AK190" s="12"/>
      <c r="AL190" s="12"/>
      <c r="AM190" s="12"/>
      <c r="AN190" s="12"/>
      <c r="AO190" s="12"/>
      <c r="AP190" s="12"/>
      <c r="AQ190" s="12"/>
      <c r="AR190" s="12"/>
      <c r="AS190" s="12"/>
      <c r="AT190" s="12"/>
      <c r="AU190" s="12"/>
      <c r="AV190" s="12"/>
      <c r="AW190" s="12"/>
      <c r="AX190" s="12"/>
      <c r="AY190" s="12"/>
      <c r="AZ190" s="12"/>
      <c r="BA190" s="12"/>
      <c r="BB190" s="12"/>
      <c r="BC190" s="12"/>
      <c r="BD190" s="12"/>
      <c r="BE190" s="12"/>
      <c r="BF190" s="12"/>
      <c r="BG190" s="12"/>
      <c r="BH190" s="12"/>
      <c r="BI190" s="12"/>
      <c r="BJ190" s="12"/>
      <c r="BK190" s="12"/>
      <c r="BL190" s="12"/>
      <c r="BM190" s="12"/>
      <c r="BN190" s="12"/>
      <c r="BO190" s="12"/>
      <c r="BP190" s="12"/>
      <c r="BQ190" s="12"/>
      <c r="BR190" s="12"/>
      <c r="BS190" s="12"/>
      <c r="BT190" s="12"/>
      <c r="BU190" s="12"/>
      <c r="BV190" s="12"/>
      <c r="BW190" s="12"/>
      <c r="BX190" s="12"/>
      <c r="BY190" s="12"/>
      <c r="BZ190" s="12"/>
      <c r="CA190" s="12"/>
      <c r="CB190" s="12"/>
      <c r="CC190" s="12"/>
    </row>
    <row r="191" spans="1:81" ht="15.75" x14ac:dyDescent="0.25">
      <c r="A191" s="20"/>
      <c r="B191" s="29"/>
      <c r="C191" s="29"/>
      <c r="D191" s="29"/>
      <c r="E191" s="29"/>
      <c r="F191" s="26"/>
      <c r="G191" s="13"/>
      <c r="H191" s="20"/>
      <c r="I191" s="22"/>
      <c r="J191" s="22"/>
      <c r="K191" s="22"/>
      <c r="L191" s="22"/>
      <c r="M191" s="24"/>
      <c r="N191" s="22"/>
      <c r="O191" s="20"/>
      <c r="P191" s="12"/>
      <c r="Q191" s="12"/>
      <c r="R191" s="12"/>
      <c r="S191" s="12"/>
      <c r="T191" s="12"/>
      <c r="U191" s="12"/>
      <c r="V191" s="12"/>
      <c r="W191" s="12"/>
      <c r="X191" s="12"/>
      <c r="Y191" s="12"/>
      <c r="Z191" s="12"/>
      <c r="AA191" s="12"/>
      <c r="AB191" s="12"/>
      <c r="AC191" s="12"/>
      <c r="AD191" s="12"/>
      <c r="AE191" s="12"/>
      <c r="AF191" s="12"/>
      <c r="AG191" s="12"/>
      <c r="AH191" s="12"/>
      <c r="AI191" s="12"/>
      <c r="AJ191" s="12"/>
      <c r="AK191" s="12"/>
      <c r="AL191" s="12"/>
      <c r="AM191" s="12"/>
      <c r="AN191" s="12"/>
      <c r="AO191" s="12"/>
      <c r="AP191" s="12"/>
      <c r="AQ191" s="12"/>
      <c r="AR191" s="12"/>
      <c r="AS191" s="12"/>
      <c r="AT191" s="12"/>
      <c r="AU191" s="12"/>
      <c r="AV191" s="12"/>
      <c r="AW191" s="12"/>
      <c r="AX191" s="12"/>
      <c r="AY191" s="12"/>
      <c r="AZ191" s="12"/>
      <c r="BA191" s="12"/>
      <c r="BB191" s="12"/>
      <c r="BC191" s="12"/>
      <c r="BD191" s="12"/>
      <c r="BE191" s="12"/>
      <c r="BF191" s="12"/>
      <c r="BG191" s="12"/>
      <c r="BH191" s="12"/>
      <c r="BI191" s="12"/>
      <c r="BJ191" s="12"/>
      <c r="BK191" s="12"/>
      <c r="BL191" s="12"/>
      <c r="BM191" s="12"/>
      <c r="BN191" s="12"/>
      <c r="BO191" s="12"/>
      <c r="BP191" s="12"/>
      <c r="BQ191" s="12"/>
      <c r="BR191" s="12"/>
      <c r="BS191" s="12"/>
      <c r="BT191" s="12"/>
      <c r="BU191" s="12"/>
      <c r="BV191" s="12"/>
      <c r="BW191" s="12"/>
      <c r="BX191" s="12"/>
      <c r="BY191" s="12"/>
      <c r="BZ191" s="12"/>
      <c r="CA191" s="12"/>
      <c r="CB191" s="12"/>
      <c r="CC191" s="12"/>
    </row>
    <row r="192" spans="1:81" ht="15.75" x14ac:dyDescent="0.25">
      <c r="A192" s="20"/>
      <c r="B192" s="29"/>
      <c r="C192" s="29"/>
      <c r="D192" s="29"/>
      <c r="E192" s="29"/>
      <c r="F192" s="26"/>
      <c r="G192" s="13"/>
      <c r="H192" s="20"/>
      <c r="I192" s="22"/>
      <c r="J192" s="22"/>
      <c r="K192" s="22"/>
      <c r="L192" s="22"/>
      <c r="M192" s="24"/>
      <c r="N192" s="22"/>
      <c r="O192" s="20"/>
      <c r="P192" s="12"/>
      <c r="Q192" s="12"/>
      <c r="R192" s="12"/>
      <c r="S192" s="12"/>
      <c r="T192" s="12"/>
      <c r="U192" s="12"/>
      <c r="V192" s="12"/>
      <c r="W192" s="12"/>
      <c r="X192" s="12"/>
      <c r="Y192" s="12"/>
      <c r="Z192" s="12"/>
      <c r="AA192" s="12"/>
      <c r="AB192" s="12"/>
      <c r="AC192" s="12"/>
      <c r="AD192" s="12"/>
      <c r="AE192" s="12"/>
      <c r="AF192" s="12"/>
      <c r="AG192" s="12"/>
      <c r="AH192" s="12"/>
      <c r="AI192" s="12"/>
      <c r="AJ192" s="12"/>
      <c r="AK192" s="12"/>
      <c r="AL192" s="12"/>
      <c r="AM192" s="12"/>
      <c r="AN192" s="12"/>
      <c r="AO192" s="12"/>
      <c r="AP192" s="12"/>
      <c r="AQ192" s="12"/>
      <c r="AR192" s="12"/>
      <c r="AS192" s="12"/>
      <c r="AT192" s="12"/>
      <c r="AU192" s="12"/>
      <c r="AV192" s="12"/>
      <c r="AW192" s="12"/>
      <c r="AX192" s="12"/>
      <c r="AY192" s="12"/>
      <c r="AZ192" s="12"/>
      <c r="BA192" s="12"/>
      <c r="BB192" s="12"/>
      <c r="BC192" s="12"/>
      <c r="BD192" s="12"/>
      <c r="BE192" s="12"/>
      <c r="BF192" s="12"/>
      <c r="BG192" s="12"/>
      <c r="BH192" s="12"/>
      <c r="BI192" s="12"/>
      <c r="BJ192" s="12"/>
      <c r="BK192" s="12"/>
      <c r="BL192" s="12"/>
      <c r="BM192" s="12"/>
      <c r="BN192" s="12"/>
      <c r="BO192" s="12"/>
      <c r="BP192" s="12"/>
      <c r="BQ192" s="12"/>
      <c r="BR192" s="12"/>
      <c r="BS192" s="12"/>
      <c r="BT192" s="12"/>
      <c r="BU192" s="12"/>
      <c r="BV192" s="12"/>
      <c r="BW192" s="12"/>
      <c r="BX192" s="12"/>
      <c r="BY192" s="12"/>
      <c r="BZ192" s="12"/>
      <c r="CA192" s="12"/>
      <c r="CB192" s="12"/>
      <c r="CC192" s="12"/>
    </row>
    <row r="193" spans="1:81" ht="15.75" x14ac:dyDescent="0.25">
      <c r="A193" s="20"/>
      <c r="B193" s="29"/>
      <c r="C193" s="29"/>
      <c r="D193" s="29"/>
      <c r="E193" s="29"/>
      <c r="F193" s="26"/>
      <c r="G193" s="13"/>
      <c r="H193" s="20"/>
      <c r="I193" s="22"/>
      <c r="J193" s="22"/>
      <c r="K193" s="22"/>
      <c r="L193" s="22"/>
      <c r="M193" s="24"/>
      <c r="N193" s="22"/>
      <c r="O193" s="20"/>
      <c r="P193" s="12"/>
      <c r="Q193" s="12"/>
      <c r="R193" s="12"/>
      <c r="S193" s="12"/>
      <c r="T193" s="12"/>
      <c r="U193" s="12"/>
      <c r="V193" s="12"/>
      <c r="W193" s="12"/>
      <c r="X193" s="12"/>
      <c r="Y193" s="12"/>
      <c r="Z193" s="12"/>
      <c r="AA193" s="12"/>
      <c r="AB193" s="12"/>
      <c r="AC193" s="12"/>
      <c r="AD193" s="12"/>
      <c r="AE193" s="12"/>
      <c r="AF193" s="12"/>
      <c r="AG193" s="12"/>
      <c r="AH193" s="12"/>
      <c r="AI193" s="12"/>
      <c r="AJ193" s="12"/>
      <c r="AK193" s="12"/>
      <c r="AL193" s="12"/>
      <c r="AM193" s="12"/>
      <c r="AN193" s="12"/>
      <c r="AO193" s="12"/>
      <c r="AP193" s="12"/>
      <c r="AQ193" s="12"/>
      <c r="AR193" s="12"/>
      <c r="AS193" s="12"/>
      <c r="AT193" s="12"/>
      <c r="AU193" s="12"/>
      <c r="AV193" s="12"/>
      <c r="AW193" s="12"/>
      <c r="AX193" s="12"/>
      <c r="AY193" s="12"/>
      <c r="AZ193" s="12"/>
      <c r="BA193" s="12"/>
      <c r="BB193" s="12"/>
      <c r="BC193" s="12"/>
      <c r="BD193" s="12"/>
      <c r="BE193" s="12"/>
      <c r="BF193" s="12"/>
      <c r="BG193" s="12"/>
      <c r="BH193" s="12"/>
      <c r="BI193" s="12"/>
      <c r="BJ193" s="12"/>
      <c r="BK193" s="12"/>
      <c r="BL193" s="12"/>
      <c r="BM193" s="12"/>
      <c r="BN193" s="12"/>
      <c r="BO193" s="12"/>
      <c r="BP193" s="12"/>
      <c r="BQ193" s="12"/>
      <c r="BR193" s="12"/>
      <c r="BS193" s="12"/>
      <c r="BT193" s="12"/>
      <c r="BU193" s="12"/>
      <c r="BV193" s="12"/>
      <c r="BW193" s="12"/>
      <c r="BX193" s="12"/>
      <c r="BY193" s="12"/>
      <c r="BZ193" s="12"/>
      <c r="CA193" s="12"/>
      <c r="CB193" s="12"/>
      <c r="CC193" s="12"/>
    </row>
    <row r="194" spans="1:81" ht="15.75" x14ac:dyDescent="0.25">
      <c r="A194" s="20"/>
      <c r="B194" s="29"/>
      <c r="C194" s="29"/>
      <c r="D194" s="29"/>
      <c r="E194" s="29"/>
      <c r="F194" s="26"/>
      <c r="G194" s="13"/>
      <c r="H194" s="20"/>
      <c r="I194" s="22"/>
      <c r="J194" s="22"/>
      <c r="K194" s="22"/>
      <c r="L194" s="22"/>
      <c r="M194" s="24"/>
      <c r="N194" s="22"/>
      <c r="O194" s="20"/>
      <c r="P194" s="12"/>
      <c r="Q194" s="12"/>
      <c r="R194" s="12"/>
      <c r="S194" s="12"/>
      <c r="T194" s="12"/>
      <c r="U194" s="12"/>
      <c r="V194" s="12"/>
      <c r="W194" s="12"/>
      <c r="X194" s="12"/>
      <c r="Y194" s="12"/>
      <c r="Z194" s="12"/>
      <c r="AA194" s="12"/>
      <c r="AB194" s="12"/>
      <c r="AC194" s="12"/>
      <c r="AD194" s="12"/>
      <c r="AE194" s="12"/>
      <c r="AF194" s="12"/>
      <c r="AG194" s="12"/>
      <c r="AH194" s="12"/>
      <c r="AI194" s="12"/>
      <c r="AJ194" s="12"/>
      <c r="AK194" s="12"/>
      <c r="AL194" s="12"/>
      <c r="AM194" s="12"/>
      <c r="AN194" s="12"/>
      <c r="AO194" s="12"/>
      <c r="AP194" s="12"/>
      <c r="AQ194" s="12"/>
      <c r="AR194" s="12"/>
      <c r="AS194" s="12"/>
      <c r="AT194" s="12"/>
      <c r="AU194" s="12"/>
      <c r="AV194" s="12"/>
      <c r="AW194" s="12"/>
      <c r="AX194" s="12"/>
      <c r="AY194" s="12"/>
      <c r="AZ194" s="12"/>
      <c r="BA194" s="12"/>
      <c r="BB194" s="12"/>
      <c r="BC194" s="12"/>
      <c r="BD194" s="12"/>
      <c r="BE194" s="12"/>
      <c r="BF194" s="12"/>
      <c r="BG194" s="12"/>
      <c r="BH194" s="12"/>
      <c r="BI194" s="12"/>
      <c r="BJ194" s="12"/>
      <c r="BK194" s="12"/>
      <c r="BL194" s="12"/>
      <c r="BM194" s="12"/>
      <c r="BN194" s="12"/>
      <c r="BO194" s="12"/>
      <c r="BP194" s="12"/>
      <c r="BQ194" s="12"/>
      <c r="BR194" s="12"/>
      <c r="BS194" s="12"/>
      <c r="BT194" s="12"/>
      <c r="BU194" s="12"/>
      <c r="BV194" s="12"/>
      <c r="BW194" s="12"/>
      <c r="BX194" s="12"/>
      <c r="BY194" s="12"/>
      <c r="BZ194" s="12"/>
      <c r="CA194" s="12"/>
      <c r="CB194" s="12"/>
      <c r="CC194" s="12"/>
    </row>
    <row r="195" spans="1:81" ht="15.75" x14ac:dyDescent="0.25">
      <c r="A195" s="20"/>
      <c r="B195" s="29"/>
      <c r="C195" s="29"/>
      <c r="D195" s="29"/>
      <c r="E195" s="29"/>
      <c r="F195" s="26"/>
      <c r="G195" s="13"/>
      <c r="H195" s="20"/>
      <c r="I195" s="22"/>
      <c r="J195" s="22"/>
      <c r="K195" s="22"/>
      <c r="L195" s="22"/>
      <c r="M195" s="24"/>
      <c r="N195" s="22"/>
      <c r="O195" s="20"/>
      <c r="P195" s="12"/>
      <c r="Q195" s="12"/>
      <c r="R195" s="12"/>
      <c r="S195" s="12"/>
      <c r="T195" s="12"/>
      <c r="U195" s="12"/>
      <c r="V195" s="12"/>
      <c r="W195" s="12"/>
      <c r="X195" s="12"/>
      <c r="Y195" s="12"/>
      <c r="Z195" s="12"/>
      <c r="AA195" s="12"/>
      <c r="AB195" s="12"/>
      <c r="AC195" s="12"/>
      <c r="AD195" s="12"/>
      <c r="AE195" s="12"/>
      <c r="AF195" s="12"/>
      <c r="AG195" s="12"/>
      <c r="AH195" s="12"/>
      <c r="AI195" s="12"/>
      <c r="AJ195" s="12"/>
      <c r="AK195" s="12"/>
      <c r="AL195" s="12"/>
      <c r="AM195" s="12"/>
      <c r="AN195" s="12"/>
      <c r="AO195" s="12"/>
      <c r="AP195" s="12"/>
      <c r="AQ195" s="12"/>
      <c r="AR195" s="12"/>
      <c r="AS195" s="12"/>
      <c r="AT195" s="12"/>
      <c r="AU195" s="12"/>
      <c r="AV195" s="12"/>
      <c r="AW195" s="12"/>
      <c r="AX195" s="12"/>
      <c r="AY195" s="12"/>
      <c r="AZ195" s="12"/>
      <c r="BA195" s="12"/>
      <c r="BB195" s="12"/>
      <c r="BC195" s="12"/>
      <c r="BD195" s="12"/>
      <c r="BE195" s="12"/>
      <c r="BF195" s="12"/>
      <c r="BG195" s="12"/>
      <c r="BH195" s="12"/>
      <c r="BI195" s="12"/>
      <c r="BJ195" s="12"/>
      <c r="BK195" s="12"/>
      <c r="BL195" s="12"/>
      <c r="BM195" s="12"/>
      <c r="BN195" s="12"/>
      <c r="BO195" s="12"/>
      <c r="BP195" s="12"/>
      <c r="BQ195" s="12"/>
      <c r="BR195" s="12"/>
      <c r="BS195" s="12"/>
      <c r="BT195" s="12"/>
      <c r="BU195" s="12"/>
      <c r="BV195" s="12"/>
      <c r="BW195" s="12"/>
      <c r="BX195" s="12"/>
      <c r="BY195" s="12"/>
      <c r="BZ195" s="12"/>
      <c r="CA195" s="12"/>
      <c r="CB195" s="12"/>
      <c r="CC195" s="12"/>
    </row>
    <row r="196" spans="1:81" ht="15.75" x14ac:dyDescent="0.25">
      <c r="A196" s="20"/>
      <c r="B196" s="29"/>
      <c r="C196" s="29"/>
      <c r="D196" s="29"/>
      <c r="E196" s="29"/>
      <c r="F196" s="26"/>
      <c r="G196" s="13"/>
      <c r="H196" s="20"/>
      <c r="I196" s="22"/>
      <c r="J196" s="22"/>
      <c r="K196" s="22"/>
      <c r="L196" s="22"/>
      <c r="M196" s="24"/>
      <c r="N196" s="22"/>
      <c r="O196" s="20"/>
      <c r="P196" s="12"/>
      <c r="Q196" s="12"/>
      <c r="R196" s="12"/>
      <c r="S196" s="12"/>
      <c r="T196" s="12"/>
      <c r="U196" s="12"/>
      <c r="V196" s="12"/>
      <c r="W196" s="12"/>
      <c r="X196" s="12"/>
      <c r="Y196" s="12"/>
      <c r="Z196" s="12"/>
      <c r="AA196" s="12"/>
      <c r="AB196" s="12"/>
      <c r="AC196" s="12"/>
      <c r="AD196" s="12"/>
      <c r="AE196" s="12"/>
      <c r="AF196" s="12"/>
      <c r="AG196" s="12"/>
      <c r="AH196" s="12"/>
      <c r="AI196" s="12"/>
      <c r="AJ196" s="12"/>
      <c r="AK196" s="12"/>
      <c r="AL196" s="12"/>
      <c r="AM196" s="12"/>
      <c r="AN196" s="12"/>
      <c r="AO196" s="12"/>
      <c r="AP196" s="12"/>
      <c r="AQ196" s="12"/>
      <c r="AR196" s="12"/>
      <c r="AS196" s="12"/>
      <c r="AT196" s="12"/>
      <c r="AU196" s="12"/>
      <c r="AV196" s="12"/>
      <c r="AW196" s="12"/>
      <c r="AX196" s="12"/>
      <c r="AY196" s="12"/>
      <c r="AZ196" s="12"/>
      <c r="BA196" s="12"/>
      <c r="BB196" s="12"/>
      <c r="BC196" s="12"/>
      <c r="BD196" s="12"/>
      <c r="BE196" s="12"/>
      <c r="BF196" s="12"/>
      <c r="BG196" s="12"/>
      <c r="BH196" s="12"/>
      <c r="BI196" s="12"/>
      <c r="BJ196" s="12"/>
      <c r="BK196" s="12"/>
      <c r="BL196" s="12"/>
      <c r="BM196" s="12"/>
      <c r="BN196" s="12"/>
      <c r="BO196" s="12"/>
      <c r="BP196" s="12"/>
      <c r="BQ196" s="12"/>
      <c r="BR196" s="12"/>
      <c r="BS196" s="12"/>
      <c r="BT196" s="12"/>
      <c r="BU196" s="12"/>
      <c r="BV196" s="12"/>
      <c r="BW196" s="12"/>
      <c r="BX196" s="12"/>
      <c r="BY196" s="12"/>
      <c r="BZ196" s="12"/>
      <c r="CA196" s="12"/>
      <c r="CB196" s="12"/>
      <c r="CC196" s="12"/>
    </row>
    <row r="197" spans="1:81" ht="15.75" x14ac:dyDescent="0.25">
      <c r="A197" s="20"/>
      <c r="B197" s="29"/>
      <c r="C197" s="29"/>
      <c r="D197" s="29"/>
      <c r="E197" s="29"/>
      <c r="F197" s="26"/>
      <c r="G197" s="13"/>
      <c r="H197" s="20"/>
      <c r="I197" s="22"/>
      <c r="J197" s="22"/>
      <c r="K197" s="22"/>
      <c r="L197" s="22"/>
      <c r="M197" s="24"/>
      <c r="N197" s="22"/>
      <c r="O197" s="20"/>
      <c r="P197" s="12"/>
      <c r="Q197" s="12"/>
      <c r="R197" s="12"/>
      <c r="S197" s="12"/>
      <c r="T197" s="12"/>
      <c r="U197" s="12"/>
      <c r="V197" s="12"/>
      <c r="W197" s="12"/>
      <c r="X197" s="12"/>
      <c r="Y197" s="12"/>
      <c r="Z197" s="12"/>
      <c r="AA197" s="12"/>
      <c r="AB197" s="12"/>
      <c r="AC197" s="12"/>
      <c r="AD197" s="12"/>
      <c r="AE197" s="12"/>
      <c r="AF197" s="12"/>
      <c r="AG197" s="12"/>
      <c r="AH197" s="12"/>
      <c r="AI197" s="12"/>
      <c r="AJ197" s="12"/>
      <c r="AK197" s="12"/>
      <c r="AL197" s="12"/>
      <c r="AM197" s="12"/>
      <c r="AN197" s="12"/>
      <c r="AO197" s="12"/>
      <c r="AP197" s="12"/>
      <c r="AQ197" s="12"/>
      <c r="AR197" s="12"/>
      <c r="AS197" s="12"/>
      <c r="AT197" s="12"/>
      <c r="AU197" s="12"/>
      <c r="AV197" s="12"/>
      <c r="AW197" s="12"/>
      <c r="AX197" s="12"/>
      <c r="AY197" s="12"/>
      <c r="AZ197" s="12"/>
      <c r="BA197" s="12"/>
      <c r="BB197" s="12"/>
      <c r="BC197" s="12"/>
      <c r="BD197" s="12"/>
      <c r="BE197" s="12"/>
      <c r="BF197" s="12"/>
      <c r="BG197" s="12"/>
      <c r="BH197" s="12"/>
      <c r="BI197" s="12"/>
      <c r="BJ197" s="12"/>
      <c r="BK197" s="12"/>
      <c r="BL197" s="12"/>
      <c r="BM197" s="12"/>
      <c r="BN197" s="12"/>
      <c r="BO197" s="12"/>
      <c r="BP197" s="12"/>
      <c r="BQ197" s="12"/>
      <c r="BR197" s="12"/>
      <c r="BS197" s="12"/>
      <c r="BT197" s="12"/>
      <c r="BU197" s="12"/>
      <c r="BV197" s="12"/>
      <c r="BW197" s="12"/>
      <c r="BX197" s="12"/>
      <c r="BY197" s="12"/>
      <c r="BZ197" s="12"/>
      <c r="CA197" s="12"/>
      <c r="CB197" s="12"/>
      <c r="CC197" s="12"/>
    </row>
    <row r="198" spans="1:81" ht="15.75" x14ac:dyDescent="0.25">
      <c r="A198" s="20"/>
      <c r="B198" s="29"/>
      <c r="C198" s="29"/>
      <c r="D198" s="29"/>
      <c r="E198" s="29"/>
      <c r="F198" s="26"/>
      <c r="G198" s="13"/>
      <c r="H198" s="20"/>
      <c r="I198" s="22"/>
      <c r="J198" s="22"/>
      <c r="K198" s="22"/>
      <c r="L198" s="22"/>
      <c r="M198" s="24"/>
      <c r="N198" s="22"/>
      <c r="O198" s="20"/>
      <c r="P198" s="12"/>
      <c r="Q198" s="12"/>
      <c r="R198" s="12"/>
      <c r="S198" s="12"/>
      <c r="T198" s="12"/>
      <c r="U198" s="12"/>
      <c r="V198" s="12"/>
      <c r="W198" s="12"/>
      <c r="X198" s="12"/>
      <c r="Y198" s="12"/>
      <c r="Z198" s="12"/>
      <c r="AA198" s="12"/>
      <c r="AB198" s="12"/>
      <c r="AC198" s="12"/>
      <c r="AD198" s="12"/>
      <c r="AE198" s="12"/>
      <c r="AF198" s="12"/>
      <c r="AG198" s="12"/>
      <c r="AH198" s="12"/>
      <c r="AI198" s="12"/>
      <c r="AJ198" s="12"/>
      <c r="AK198" s="12"/>
      <c r="AL198" s="12"/>
      <c r="AM198" s="12"/>
      <c r="AN198" s="12"/>
      <c r="AO198" s="12"/>
      <c r="AP198" s="12"/>
      <c r="AQ198" s="12"/>
      <c r="AR198" s="12"/>
      <c r="AS198" s="12"/>
      <c r="AT198" s="12"/>
      <c r="AU198" s="12"/>
      <c r="AV198" s="12"/>
      <c r="AW198" s="12"/>
      <c r="AX198" s="12"/>
      <c r="AY198" s="12"/>
      <c r="AZ198" s="12"/>
      <c r="BA198" s="12"/>
      <c r="BB198" s="12"/>
      <c r="BC198" s="12"/>
      <c r="BD198" s="12"/>
      <c r="BE198" s="12"/>
      <c r="BF198" s="12"/>
      <c r="BG198" s="12"/>
      <c r="BH198" s="12"/>
      <c r="BI198" s="12"/>
      <c r="BJ198" s="12"/>
      <c r="BK198" s="12"/>
      <c r="BL198" s="12"/>
      <c r="BM198" s="12"/>
      <c r="BN198" s="12"/>
      <c r="BO198" s="12"/>
      <c r="BP198" s="12"/>
      <c r="BQ198" s="12"/>
      <c r="BR198" s="12"/>
      <c r="BS198" s="12"/>
      <c r="BT198" s="12"/>
      <c r="BU198" s="12"/>
      <c r="BV198" s="12"/>
      <c r="BW198" s="12"/>
      <c r="BX198" s="12"/>
      <c r="BY198" s="12"/>
      <c r="BZ198" s="12"/>
      <c r="CA198" s="12"/>
      <c r="CB198" s="12"/>
      <c r="CC198" s="12"/>
    </row>
    <row r="199" spans="1:81" ht="15.75" x14ac:dyDescent="0.25">
      <c r="A199" s="20"/>
      <c r="B199" s="29"/>
      <c r="C199" s="29"/>
      <c r="D199" s="29"/>
      <c r="E199" s="29"/>
      <c r="F199" s="26"/>
      <c r="G199" s="13"/>
      <c r="H199" s="20"/>
      <c r="I199" s="22"/>
      <c r="J199" s="22"/>
      <c r="K199" s="22"/>
      <c r="L199" s="22"/>
      <c r="M199" s="24"/>
      <c r="N199" s="22"/>
      <c r="O199" s="20"/>
      <c r="P199" s="12"/>
      <c r="Q199" s="12"/>
      <c r="R199" s="12"/>
      <c r="S199" s="12"/>
      <c r="T199" s="12"/>
      <c r="U199" s="12"/>
      <c r="V199" s="12"/>
      <c r="W199" s="12"/>
      <c r="X199" s="12"/>
      <c r="Y199" s="12"/>
      <c r="Z199" s="12"/>
      <c r="AA199" s="12"/>
      <c r="AB199" s="12"/>
      <c r="AC199" s="12"/>
      <c r="AD199" s="12"/>
      <c r="AE199" s="12"/>
      <c r="AF199" s="12"/>
      <c r="AG199" s="12"/>
      <c r="AH199" s="12"/>
      <c r="AI199" s="12"/>
      <c r="AJ199" s="12"/>
      <c r="AK199" s="12"/>
      <c r="AL199" s="12"/>
      <c r="AM199" s="12"/>
      <c r="AN199" s="12"/>
      <c r="AO199" s="12"/>
      <c r="AP199" s="12"/>
      <c r="AQ199" s="12"/>
      <c r="AR199" s="12"/>
      <c r="AS199" s="12"/>
      <c r="AT199" s="12"/>
      <c r="AU199" s="12"/>
      <c r="AV199" s="12"/>
      <c r="AW199" s="12"/>
      <c r="AX199" s="12"/>
      <c r="AY199" s="12"/>
      <c r="AZ199" s="12"/>
      <c r="BA199" s="12"/>
      <c r="BB199" s="12"/>
      <c r="BC199" s="12"/>
      <c r="BD199" s="12"/>
      <c r="BE199" s="12"/>
      <c r="BF199" s="12"/>
      <c r="BG199" s="12"/>
      <c r="BH199" s="12"/>
      <c r="BI199" s="12"/>
      <c r="BJ199" s="12"/>
      <c r="BK199" s="12"/>
      <c r="BL199" s="12"/>
      <c r="BM199" s="12"/>
      <c r="BN199" s="12"/>
      <c r="BO199" s="12"/>
      <c r="BP199" s="12"/>
      <c r="BQ199" s="12"/>
      <c r="BR199" s="12"/>
      <c r="BS199" s="12"/>
      <c r="BT199" s="12"/>
      <c r="BU199" s="12"/>
      <c r="BV199" s="12"/>
      <c r="BW199" s="12"/>
      <c r="BX199" s="12"/>
      <c r="BY199" s="12"/>
      <c r="BZ199" s="12"/>
      <c r="CA199" s="12"/>
      <c r="CB199" s="12"/>
      <c r="CC199" s="12"/>
    </row>
    <row r="200" spans="1:81" ht="15.75" x14ac:dyDescent="0.25">
      <c r="A200" s="20"/>
      <c r="B200" s="29"/>
      <c r="C200" s="29"/>
      <c r="D200" s="29"/>
      <c r="E200" s="29"/>
      <c r="F200" s="26"/>
      <c r="G200" s="13"/>
      <c r="H200" s="20"/>
      <c r="I200" s="22"/>
      <c r="J200" s="22"/>
      <c r="K200" s="22"/>
      <c r="L200" s="22"/>
      <c r="M200" s="24"/>
      <c r="N200" s="22"/>
      <c r="O200" s="20"/>
      <c r="P200" s="12"/>
      <c r="Q200" s="12"/>
      <c r="R200" s="12"/>
      <c r="S200" s="12"/>
      <c r="T200" s="12"/>
      <c r="U200" s="12"/>
      <c r="V200" s="12"/>
      <c r="W200" s="12"/>
      <c r="X200" s="12"/>
      <c r="Y200" s="12"/>
      <c r="Z200" s="12"/>
      <c r="AA200" s="12"/>
      <c r="AB200" s="12"/>
      <c r="AC200" s="12"/>
      <c r="AD200" s="12"/>
      <c r="AE200" s="12"/>
      <c r="AF200" s="12"/>
      <c r="AG200" s="12"/>
      <c r="AH200" s="12"/>
      <c r="AI200" s="12"/>
      <c r="AJ200" s="12"/>
      <c r="AK200" s="12"/>
      <c r="AL200" s="12"/>
      <c r="AM200" s="12"/>
      <c r="AN200" s="12"/>
      <c r="AO200" s="12"/>
      <c r="AP200" s="12"/>
      <c r="AQ200" s="12"/>
      <c r="AR200" s="12"/>
      <c r="AS200" s="12"/>
      <c r="AT200" s="12"/>
      <c r="AU200" s="12"/>
      <c r="AV200" s="12"/>
      <c r="AW200" s="12"/>
      <c r="AX200" s="12"/>
      <c r="AY200" s="12"/>
      <c r="AZ200" s="12"/>
      <c r="BA200" s="12"/>
      <c r="BB200" s="12"/>
      <c r="BC200" s="12"/>
      <c r="BD200" s="12"/>
      <c r="BE200" s="12"/>
      <c r="BF200" s="12"/>
      <c r="BG200" s="12"/>
      <c r="BH200" s="12"/>
      <c r="BI200" s="12"/>
      <c r="BJ200" s="12"/>
      <c r="BK200" s="12"/>
      <c r="BL200" s="12"/>
      <c r="BM200" s="12"/>
      <c r="BN200" s="12"/>
      <c r="BO200" s="12"/>
      <c r="BP200" s="12"/>
      <c r="BQ200" s="12"/>
      <c r="BR200" s="12"/>
      <c r="BS200" s="12"/>
      <c r="BT200" s="12"/>
      <c r="BU200" s="12"/>
      <c r="BV200" s="12"/>
      <c r="BW200" s="12"/>
      <c r="BX200" s="12"/>
      <c r="BY200" s="12"/>
      <c r="BZ200" s="12"/>
      <c r="CA200" s="12"/>
      <c r="CB200" s="12"/>
      <c r="CC200" s="12"/>
    </row>
    <row r="201" spans="1:81" ht="15.75" x14ac:dyDescent="0.25">
      <c r="A201" s="20"/>
      <c r="B201" s="29"/>
      <c r="C201" s="29"/>
      <c r="D201" s="29"/>
      <c r="E201" s="29"/>
      <c r="F201" s="26"/>
      <c r="G201" s="13"/>
      <c r="H201" s="20"/>
      <c r="I201" s="22"/>
      <c r="J201" s="22"/>
      <c r="K201" s="22"/>
      <c r="L201" s="22"/>
      <c r="M201" s="24"/>
      <c r="N201" s="22"/>
      <c r="O201" s="20"/>
      <c r="P201" s="12"/>
      <c r="Q201" s="12"/>
      <c r="R201" s="12"/>
      <c r="S201" s="12"/>
      <c r="T201" s="12"/>
      <c r="U201" s="12"/>
      <c r="V201" s="12"/>
      <c r="W201" s="12"/>
      <c r="X201" s="12"/>
      <c r="Y201" s="12"/>
      <c r="Z201" s="12"/>
      <c r="AA201" s="12"/>
      <c r="AB201" s="12"/>
      <c r="AC201" s="12"/>
      <c r="AD201" s="12"/>
      <c r="AE201" s="12"/>
      <c r="AF201" s="12"/>
      <c r="AG201" s="12"/>
      <c r="AH201" s="12"/>
      <c r="AI201" s="12"/>
      <c r="AJ201" s="12"/>
      <c r="AK201" s="12"/>
      <c r="AL201" s="12"/>
      <c r="AM201" s="12"/>
      <c r="AN201" s="12"/>
      <c r="AO201" s="12"/>
      <c r="AP201" s="12"/>
      <c r="AQ201" s="12"/>
      <c r="AR201" s="12"/>
      <c r="AS201" s="12"/>
      <c r="AT201" s="12"/>
      <c r="AU201" s="12"/>
      <c r="AV201" s="12"/>
      <c r="AW201" s="12"/>
      <c r="AX201" s="12"/>
      <c r="AY201" s="12"/>
      <c r="AZ201" s="12"/>
      <c r="BA201" s="12"/>
      <c r="BB201" s="12"/>
      <c r="BC201" s="12"/>
      <c r="BD201" s="12"/>
      <c r="BE201" s="12"/>
      <c r="BF201" s="12"/>
      <c r="BG201" s="12"/>
      <c r="BH201" s="12"/>
      <c r="BI201" s="12"/>
      <c r="BJ201" s="12"/>
      <c r="BK201" s="12"/>
      <c r="BL201" s="12"/>
      <c r="BM201" s="12"/>
      <c r="BN201" s="12"/>
      <c r="BO201" s="12"/>
      <c r="BP201" s="12"/>
      <c r="BQ201" s="12"/>
      <c r="BR201" s="12"/>
      <c r="BS201" s="12"/>
      <c r="BT201" s="12"/>
      <c r="BU201" s="12"/>
      <c r="BV201" s="12"/>
      <c r="BW201" s="12"/>
      <c r="BX201" s="12"/>
      <c r="BY201" s="12"/>
      <c r="BZ201" s="12"/>
      <c r="CA201" s="12"/>
      <c r="CB201" s="12"/>
      <c r="CC201" s="12"/>
    </row>
    <row r="202" spans="1:81" ht="15.75" x14ac:dyDescent="0.25">
      <c r="A202" s="20"/>
      <c r="B202" s="29"/>
      <c r="C202" s="29"/>
      <c r="D202" s="29"/>
      <c r="E202" s="29"/>
      <c r="F202" s="26"/>
      <c r="G202" s="13"/>
      <c r="H202" s="20"/>
      <c r="I202" s="22"/>
      <c r="J202" s="22"/>
      <c r="K202" s="22"/>
      <c r="L202" s="22"/>
      <c r="M202" s="24"/>
      <c r="N202" s="22"/>
      <c r="O202" s="20"/>
      <c r="P202" s="12"/>
      <c r="Q202" s="12"/>
      <c r="R202" s="12"/>
      <c r="S202" s="12"/>
      <c r="T202" s="12"/>
      <c r="U202" s="12"/>
      <c r="V202" s="12"/>
      <c r="W202" s="12"/>
      <c r="X202" s="12"/>
      <c r="Y202" s="12"/>
      <c r="Z202" s="12"/>
      <c r="AA202" s="12"/>
      <c r="AB202" s="12"/>
      <c r="AC202" s="12"/>
      <c r="AD202" s="12"/>
      <c r="AE202" s="12"/>
      <c r="AF202" s="12"/>
      <c r="AG202" s="12"/>
      <c r="AH202" s="12"/>
      <c r="AI202" s="12"/>
      <c r="AJ202" s="12"/>
      <c r="AK202" s="12"/>
      <c r="AL202" s="12"/>
      <c r="AM202" s="12"/>
      <c r="AN202" s="12"/>
      <c r="AO202" s="12"/>
      <c r="AP202" s="12"/>
      <c r="AQ202" s="12"/>
      <c r="AR202" s="12"/>
      <c r="AS202" s="12"/>
      <c r="AT202" s="12"/>
      <c r="AU202" s="12"/>
      <c r="AV202" s="12"/>
      <c r="AW202" s="12"/>
      <c r="AX202" s="12"/>
      <c r="AY202" s="12"/>
      <c r="AZ202" s="12"/>
      <c r="BA202" s="12"/>
      <c r="BB202" s="12"/>
      <c r="BC202" s="12"/>
      <c r="BD202" s="12"/>
      <c r="BE202" s="12"/>
      <c r="BF202" s="12"/>
      <c r="BG202" s="12"/>
      <c r="BH202" s="12"/>
      <c r="BI202" s="12"/>
      <c r="BJ202" s="12"/>
      <c r="BK202" s="12"/>
      <c r="BL202" s="12"/>
      <c r="BM202" s="12"/>
      <c r="BN202" s="12"/>
      <c r="BO202" s="12"/>
      <c r="BP202" s="12"/>
      <c r="BQ202" s="12"/>
      <c r="BR202" s="12"/>
      <c r="BS202" s="12"/>
      <c r="BT202" s="12"/>
      <c r="BU202" s="12"/>
      <c r="BV202" s="12"/>
      <c r="BW202" s="12"/>
      <c r="BX202" s="12"/>
      <c r="BY202" s="12"/>
      <c r="BZ202" s="12"/>
      <c r="CA202" s="12"/>
      <c r="CB202" s="12"/>
      <c r="CC202" s="12"/>
    </row>
    <row r="203" spans="1:81" ht="15.75" x14ac:dyDescent="0.25">
      <c r="A203" s="20"/>
      <c r="B203" s="29"/>
      <c r="C203" s="29"/>
      <c r="D203" s="29"/>
      <c r="E203" s="29"/>
      <c r="F203" s="26"/>
      <c r="G203" s="13"/>
      <c r="H203" s="20"/>
      <c r="I203" s="22"/>
      <c r="J203" s="22"/>
      <c r="K203" s="22"/>
      <c r="L203" s="22"/>
      <c r="M203" s="24"/>
      <c r="N203" s="22"/>
      <c r="O203" s="20"/>
      <c r="P203" s="12"/>
      <c r="Q203" s="12"/>
      <c r="R203" s="12"/>
      <c r="S203" s="12"/>
      <c r="T203" s="12"/>
      <c r="U203" s="12"/>
      <c r="V203" s="12"/>
      <c r="W203" s="12"/>
      <c r="X203" s="12"/>
      <c r="Y203" s="12"/>
      <c r="Z203" s="12"/>
      <c r="AA203" s="12"/>
      <c r="AB203" s="12"/>
      <c r="AC203" s="12"/>
      <c r="AD203" s="12"/>
      <c r="AE203" s="12"/>
      <c r="AF203" s="12"/>
      <c r="AG203" s="12"/>
      <c r="AH203" s="12"/>
      <c r="AI203" s="12"/>
      <c r="AJ203" s="12"/>
      <c r="AK203" s="12"/>
      <c r="AL203" s="12"/>
      <c r="AM203" s="12"/>
      <c r="AN203" s="12"/>
      <c r="AO203" s="12"/>
      <c r="AP203" s="12"/>
      <c r="AQ203" s="12"/>
      <c r="AR203" s="12"/>
      <c r="AS203" s="12"/>
      <c r="AT203" s="12"/>
      <c r="AU203" s="12"/>
      <c r="AV203" s="12"/>
      <c r="AW203" s="12"/>
      <c r="AX203" s="12"/>
      <c r="AY203" s="12"/>
      <c r="AZ203" s="12"/>
      <c r="BA203" s="12"/>
      <c r="BB203" s="12"/>
      <c r="BC203" s="12"/>
      <c r="BD203" s="12"/>
      <c r="BE203" s="12"/>
      <c r="BF203" s="12"/>
      <c r="BG203" s="12"/>
      <c r="BH203" s="12"/>
      <c r="BI203" s="12"/>
      <c r="BJ203" s="12"/>
      <c r="BK203" s="12"/>
      <c r="BL203" s="12"/>
      <c r="BM203" s="12"/>
      <c r="BN203" s="12"/>
      <c r="BO203" s="12"/>
      <c r="BP203" s="12"/>
      <c r="BQ203" s="12"/>
      <c r="BR203" s="12"/>
      <c r="BS203" s="12"/>
      <c r="BT203" s="12"/>
      <c r="BU203" s="12"/>
      <c r="BV203" s="12"/>
      <c r="BW203" s="12"/>
      <c r="BX203" s="12"/>
      <c r="BY203" s="12"/>
      <c r="BZ203" s="12"/>
      <c r="CA203" s="12"/>
      <c r="CB203" s="12"/>
      <c r="CC203" s="12"/>
    </row>
    <row r="204" spans="1:81" ht="15.75" x14ac:dyDescent="0.25">
      <c r="A204" s="20"/>
      <c r="B204" s="29"/>
      <c r="C204" s="29"/>
      <c r="D204" s="29"/>
      <c r="E204" s="29"/>
      <c r="F204" s="26"/>
      <c r="G204" s="13"/>
      <c r="H204" s="20"/>
      <c r="I204" s="22"/>
      <c r="J204" s="22"/>
      <c r="K204" s="22"/>
      <c r="L204" s="22"/>
      <c r="M204" s="24"/>
      <c r="N204" s="22"/>
      <c r="O204" s="20"/>
      <c r="P204" s="12"/>
      <c r="Q204" s="12"/>
      <c r="R204" s="12"/>
      <c r="S204" s="12"/>
      <c r="T204" s="12"/>
      <c r="U204" s="12"/>
      <c r="V204" s="12"/>
      <c r="W204" s="12"/>
      <c r="X204" s="12"/>
      <c r="Y204" s="12"/>
      <c r="Z204" s="12"/>
      <c r="AA204" s="12"/>
      <c r="AB204" s="12"/>
      <c r="AC204" s="12"/>
      <c r="AD204" s="12"/>
      <c r="AE204" s="12"/>
      <c r="AF204" s="12"/>
      <c r="AG204" s="12"/>
      <c r="AH204" s="12"/>
      <c r="AI204" s="12"/>
      <c r="AJ204" s="12"/>
      <c r="AK204" s="12"/>
      <c r="AL204" s="12"/>
      <c r="AM204" s="12"/>
      <c r="AN204" s="12"/>
      <c r="AO204" s="12"/>
      <c r="AP204" s="12"/>
      <c r="AQ204" s="12"/>
      <c r="AR204" s="12"/>
      <c r="AS204" s="12"/>
      <c r="AT204" s="12"/>
      <c r="AU204" s="12"/>
      <c r="AV204" s="12"/>
      <c r="AW204" s="12"/>
      <c r="AX204" s="12"/>
      <c r="AY204" s="12"/>
      <c r="AZ204" s="12"/>
      <c r="BA204" s="12"/>
      <c r="BB204" s="12"/>
      <c r="BC204" s="12"/>
      <c r="BD204" s="12"/>
      <c r="BE204" s="12"/>
      <c r="BF204" s="12"/>
      <c r="BG204" s="12"/>
      <c r="BH204" s="12"/>
      <c r="BI204" s="12"/>
      <c r="BJ204" s="12"/>
      <c r="BK204" s="12"/>
      <c r="BL204" s="12"/>
      <c r="BM204" s="12"/>
      <c r="BN204" s="12"/>
      <c r="BO204" s="12"/>
      <c r="BP204" s="12"/>
      <c r="BQ204" s="12"/>
      <c r="BR204" s="12"/>
      <c r="BS204" s="12"/>
      <c r="BT204" s="12"/>
      <c r="BU204" s="12"/>
      <c r="BV204" s="12"/>
      <c r="BW204" s="12"/>
      <c r="BX204" s="12"/>
      <c r="BY204" s="12"/>
      <c r="BZ204" s="12"/>
      <c r="CA204" s="12"/>
      <c r="CB204" s="12"/>
      <c r="CC204" s="12"/>
    </row>
    <row r="205" spans="1:81" ht="15.75" x14ac:dyDescent="0.25">
      <c r="A205" s="20"/>
      <c r="B205" s="29"/>
      <c r="C205" s="29"/>
      <c r="D205" s="29"/>
      <c r="E205" s="29"/>
      <c r="F205" s="26"/>
      <c r="G205" s="13"/>
      <c r="H205" s="20"/>
      <c r="I205" s="22"/>
      <c r="J205" s="22"/>
      <c r="K205" s="22"/>
      <c r="L205" s="22"/>
      <c r="M205" s="24"/>
      <c r="N205" s="22"/>
      <c r="O205" s="20"/>
      <c r="P205" s="12"/>
      <c r="Q205" s="12"/>
      <c r="R205" s="12"/>
      <c r="S205" s="12"/>
      <c r="T205" s="12"/>
      <c r="U205" s="12"/>
      <c r="V205" s="12"/>
      <c r="W205" s="12"/>
      <c r="X205" s="12"/>
      <c r="Y205" s="12"/>
      <c r="Z205" s="12"/>
      <c r="AA205" s="12"/>
      <c r="AB205" s="12"/>
      <c r="AC205" s="12"/>
      <c r="AD205" s="12"/>
      <c r="AE205" s="12"/>
      <c r="AF205" s="12"/>
      <c r="AG205" s="12"/>
      <c r="AH205" s="12"/>
      <c r="AI205" s="12"/>
      <c r="AJ205" s="12"/>
      <c r="AK205" s="12"/>
      <c r="AL205" s="12"/>
      <c r="AM205" s="12"/>
      <c r="AN205" s="12"/>
      <c r="AO205" s="12"/>
      <c r="AP205" s="12"/>
      <c r="AQ205" s="12"/>
      <c r="AR205" s="12"/>
      <c r="AS205" s="12"/>
      <c r="AT205" s="12"/>
      <c r="AU205" s="12"/>
      <c r="AV205" s="12"/>
      <c r="AW205" s="12"/>
      <c r="AX205" s="12"/>
      <c r="AY205" s="12"/>
      <c r="AZ205" s="12"/>
      <c r="BA205" s="12"/>
      <c r="BB205" s="12"/>
      <c r="BC205" s="12"/>
      <c r="BD205" s="12"/>
      <c r="BE205" s="12"/>
      <c r="BF205" s="12"/>
      <c r="BG205" s="12"/>
      <c r="BH205" s="12"/>
      <c r="BI205" s="12"/>
      <c r="BJ205" s="12"/>
      <c r="BK205" s="12"/>
      <c r="BL205" s="12"/>
      <c r="BM205" s="12"/>
      <c r="BN205" s="12"/>
      <c r="BO205" s="12"/>
      <c r="BP205" s="12"/>
      <c r="BQ205" s="12"/>
      <c r="BR205" s="12"/>
      <c r="BS205" s="12"/>
      <c r="BT205" s="12"/>
      <c r="BU205" s="12"/>
      <c r="BV205" s="12"/>
      <c r="BW205" s="12"/>
      <c r="BX205" s="12"/>
      <c r="BY205" s="12"/>
      <c r="BZ205" s="12"/>
      <c r="CA205" s="12"/>
      <c r="CB205" s="12"/>
      <c r="CC205" s="12"/>
    </row>
    <row r="206" spans="1:81" ht="15.75" x14ac:dyDescent="0.25">
      <c r="A206" s="20"/>
      <c r="B206" s="29"/>
      <c r="C206" s="29"/>
      <c r="D206" s="29"/>
      <c r="E206" s="29"/>
      <c r="F206" s="26"/>
      <c r="G206" s="13"/>
      <c r="H206" s="20"/>
      <c r="I206" s="22"/>
      <c r="J206" s="22"/>
      <c r="K206" s="22"/>
      <c r="L206" s="22"/>
      <c r="M206" s="24"/>
      <c r="N206" s="22"/>
      <c r="O206" s="20"/>
      <c r="P206" s="12"/>
      <c r="Q206" s="12"/>
      <c r="R206" s="12"/>
      <c r="S206" s="12"/>
      <c r="T206" s="12"/>
      <c r="U206" s="12"/>
      <c r="V206" s="12"/>
      <c r="W206" s="12"/>
      <c r="X206" s="12"/>
      <c r="Y206" s="12"/>
      <c r="Z206" s="12"/>
      <c r="AA206" s="12"/>
      <c r="AB206" s="12"/>
      <c r="AC206" s="12"/>
      <c r="AD206" s="12"/>
      <c r="AE206" s="12"/>
      <c r="AF206" s="12"/>
      <c r="AG206" s="12"/>
      <c r="AH206" s="12"/>
      <c r="AI206" s="12"/>
      <c r="AJ206" s="12"/>
      <c r="AK206" s="12"/>
      <c r="AL206" s="12"/>
      <c r="AM206" s="12"/>
      <c r="AN206" s="12"/>
      <c r="AO206" s="12"/>
      <c r="AP206" s="12"/>
      <c r="AQ206" s="12"/>
      <c r="AR206" s="12"/>
      <c r="AS206" s="12"/>
      <c r="AT206" s="12"/>
      <c r="AU206" s="12"/>
      <c r="AV206" s="12"/>
      <c r="AW206" s="12"/>
      <c r="AX206" s="12"/>
      <c r="AY206" s="12"/>
      <c r="AZ206" s="12"/>
      <c r="BA206" s="12"/>
      <c r="BB206" s="12"/>
      <c r="BC206" s="12"/>
      <c r="BD206" s="12"/>
      <c r="BE206" s="12"/>
      <c r="BF206" s="12"/>
      <c r="BG206" s="12"/>
      <c r="BH206" s="12"/>
      <c r="BI206" s="12"/>
      <c r="BJ206" s="12"/>
      <c r="BK206" s="12"/>
      <c r="BL206" s="12"/>
      <c r="BM206" s="12"/>
      <c r="BN206" s="12"/>
      <c r="BO206" s="12"/>
      <c r="BP206" s="12"/>
      <c r="BQ206" s="12"/>
      <c r="BR206" s="12"/>
      <c r="BS206" s="12"/>
      <c r="BT206" s="12"/>
      <c r="BU206" s="12"/>
      <c r="BV206" s="12"/>
      <c r="BW206" s="12"/>
      <c r="BX206" s="12"/>
      <c r="BY206" s="12"/>
      <c r="BZ206" s="12"/>
      <c r="CA206" s="12"/>
      <c r="CB206" s="12"/>
      <c r="CC206" s="12"/>
    </row>
    <row r="207" spans="1:81" ht="15.75" x14ac:dyDescent="0.25">
      <c r="A207" s="20"/>
      <c r="B207" s="29"/>
      <c r="C207" s="29"/>
      <c r="D207" s="29"/>
      <c r="E207" s="29"/>
      <c r="F207" s="26"/>
      <c r="G207" s="13"/>
      <c r="H207" s="20"/>
      <c r="I207" s="22"/>
      <c r="J207" s="22"/>
      <c r="K207" s="22"/>
      <c r="L207" s="22"/>
      <c r="M207" s="24"/>
      <c r="N207" s="22"/>
      <c r="O207" s="20"/>
      <c r="P207" s="12"/>
      <c r="Q207" s="12"/>
      <c r="R207" s="12"/>
      <c r="S207" s="12"/>
      <c r="T207" s="12"/>
      <c r="U207" s="12"/>
      <c r="V207" s="12"/>
      <c r="W207" s="12"/>
      <c r="X207" s="12"/>
      <c r="Y207" s="12"/>
      <c r="Z207" s="12"/>
      <c r="AA207" s="12"/>
      <c r="AB207" s="12"/>
      <c r="AC207" s="12"/>
      <c r="AD207" s="12"/>
      <c r="AE207" s="12"/>
      <c r="AF207" s="12"/>
      <c r="AG207" s="12"/>
      <c r="AH207" s="12"/>
      <c r="AI207" s="12"/>
      <c r="AJ207" s="12"/>
      <c r="AK207" s="12"/>
      <c r="AL207" s="12"/>
      <c r="AM207" s="12"/>
      <c r="AN207" s="12"/>
      <c r="AO207" s="12"/>
      <c r="AP207" s="12"/>
      <c r="AQ207" s="12"/>
      <c r="AR207" s="12"/>
      <c r="AS207" s="12"/>
      <c r="AT207" s="12"/>
      <c r="AU207" s="12"/>
      <c r="AV207" s="12"/>
      <c r="AW207" s="12"/>
      <c r="AX207" s="12"/>
      <c r="AY207" s="12"/>
      <c r="AZ207" s="12"/>
      <c r="BA207" s="12"/>
      <c r="BB207" s="12"/>
      <c r="BC207" s="12"/>
      <c r="BD207" s="12"/>
      <c r="BE207" s="12"/>
      <c r="BF207" s="12"/>
      <c r="BG207" s="12"/>
      <c r="BH207" s="12"/>
      <c r="BI207" s="12"/>
      <c r="BJ207" s="12"/>
      <c r="BK207" s="12"/>
      <c r="BL207" s="12"/>
      <c r="BM207" s="12"/>
      <c r="BN207" s="12"/>
      <c r="BO207" s="12"/>
      <c r="BP207" s="12"/>
      <c r="BQ207" s="12"/>
      <c r="BR207" s="12"/>
      <c r="BS207" s="12"/>
      <c r="BT207" s="12"/>
      <c r="BU207" s="12"/>
      <c r="BV207" s="12"/>
      <c r="BW207" s="12"/>
      <c r="BX207" s="12"/>
      <c r="BY207" s="12"/>
      <c r="BZ207" s="12"/>
      <c r="CA207" s="12"/>
      <c r="CB207" s="12"/>
      <c r="CC207" s="12"/>
    </row>
    <row r="208" spans="1:81" ht="15.75" x14ac:dyDescent="0.25">
      <c r="A208" s="20"/>
      <c r="B208" s="29"/>
      <c r="C208" s="29"/>
      <c r="D208" s="29"/>
      <c r="E208" s="29"/>
      <c r="F208" s="26"/>
      <c r="G208" s="13"/>
      <c r="H208" s="20"/>
      <c r="I208" s="22"/>
      <c r="J208" s="22"/>
      <c r="K208" s="22"/>
      <c r="L208" s="22"/>
      <c r="M208" s="24"/>
      <c r="N208" s="22"/>
      <c r="O208" s="20"/>
      <c r="P208" s="12"/>
      <c r="Q208" s="12"/>
      <c r="R208" s="12"/>
      <c r="S208" s="12"/>
      <c r="T208" s="12"/>
      <c r="U208" s="12"/>
      <c r="V208" s="12"/>
      <c r="W208" s="12"/>
      <c r="X208" s="12"/>
      <c r="Y208" s="12"/>
      <c r="Z208" s="12"/>
      <c r="AA208" s="12"/>
      <c r="AB208" s="12"/>
      <c r="AC208" s="12"/>
      <c r="AD208" s="12"/>
      <c r="AE208" s="12"/>
      <c r="AF208" s="12"/>
      <c r="AG208" s="12"/>
      <c r="AH208" s="12"/>
      <c r="AI208" s="12"/>
      <c r="AJ208" s="12"/>
      <c r="AK208" s="12"/>
      <c r="AL208" s="12"/>
      <c r="AM208" s="12"/>
      <c r="AN208" s="12"/>
      <c r="AO208" s="12"/>
      <c r="AP208" s="12"/>
      <c r="AQ208" s="12"/>
      <c r="AR208" s="12"/>
      <c r="AS208" s="12"/>
      <c r="AT208" s="12"/>
      <c r="AU208" s="12"/>
      <c r="AV208" s="12"/>
      <c r="AW208" s="12"/>
      <c r="AX208" s="12"/>
      <c r="AY208" s="12"/>
      <c r="AZ208" s="12"/>
      <c r="BA208" s="12"/>
      <c r="BB208" s="12"/>
      <c r="BC208" s="12"/>
      <c r="BD208" s="12"/>
      <c r="BE208" s="12"/>
      <c r="BF208" s="12"/>
      <c r="BG208" s="12"/>
      <c r="BH208" s="12"/>
      <c r="BI208" s="12"/>
      <c r="BJ208" s="12"/>
      <c r="BK208" s="12"/>
      <c r="BL208" s="12"/>
      <c r="BM208" s="12"/>
      <c r="BN208" s="12"/>
      <c r="BO208" s="12"/>
      <c r="BP208" s="12"/>
      <c r="BQ208" s="12"/>
      <c r="BR208" s="12"/>
      <c r="BS208" s="12"/>
      <c r="BT208" s="12"/>
      <c r="BU208" s="12"/>
      <c r="BV208" s="12"/>
      <c r="BW208" s="12"/>
      <c r="BX208" s="12"/>
      <c r="BY208" s="12"/>
      <c r="BZ208" s="12"/>
      <c r="CA208" s="12"/>
      <c r="CB208" s="12"/>
      <c r="CC208" s="12"/>
    </row>
    <row r="209" spans="1:81" ht="15.75" x14ac:dyDescent="0.25">
      <c r="A209" s="20"/>
      <c r="B209" s="29"/>
      <c r="C209" s="29"/>
      <c r="D209" s="29"/>
      <c r="E209" s="29"/>
      <c r="F209" s="26"/>
      <c r="G209" s="13"/>
      <c r="H209" s="20"/>
      <c r="I209" s="22"/>
      <c r="J209" s="22"/>
      <c r="K209" s="22"/>
      <c r="L209" s="22"/>
      <c r="M209" s="24"/>
      <c r="N209" s="22"/>
      <c r="O209" s="20"/>
      <c r="P209" s="12"/>
      <c r="Q209" s="12"/>
      <c r="R209" s="12"/>
      <c r="S209" s="12"/>
      <c r="T209" s="12"/>
      <c r="U209" s="12"/>
      <c r="V209" s="12"/>
      <c r="W209" s="12"/>
      <c r="X209" s="12"/>
      <c r="Y209" s="12"/>
      <c r="Z209" s="12"/>
      <c r="AA209" s="12"/>
      <c r="AB209" s="12"/>
      <c r="AC209" s="12"/>
      <c r="AD209" s="12"/>
      <c r="AE209" s="12"/>
      <c r="AF209" s="12"/>
      <c r="AG209" s="12"/>
      <c r="AH209" s="12"/>
      <c r="AI209" s="12"/>
      <c r="AJ209" s="12"/>
      <c r="AK209" s="12"/>
      <c r="AL209" s="12"/>
      <c r="AM209" s="12"/>
      <c r="AN209" s="12"/>
      <c r="AO209" s="12"/>
      <c r="AP209" s="12"/>
      <c r="AQ209" s="12"/>
      <c r="AR209" s="12"/>
      <c r="AS209" s="12"/>
      <c r="AT209" s="12"/>
      <c r="AU209" s="12"/>
      <c r="AV209" s="12"/>
      <c r="AW209" s="12"/>
      <c r="AX209" s="12"/>
      <c r="AY209" s="12"/>
      <c r="AZ209" s="12"/>
      <c r="BA209" s="12"/>
      <c r="BB209" s="12"/>
      <c r="BC209" s="12"/>
      <c r="BD209" s="12"/>
      <c r="BE209" s="12"/>
      <c r="BF209" s="12"/>
      <c r="BG209" s="12"/>
      <c r="BH209" s="12"/>
      <c r="BI209" s="12"/>
      <c r="BJ209" s="12"/>
      <c r="BK209" s="12"/>
      <c r="BL209" s="12"/>
      <c r="BM209" s="12"/>
      <c r="BN209" s="12"/>
      <c r="BO209" s="12"/>
      <c r="BP209" s="12"/>
      <c r="BQ209" s="12"/>
      <c r="BR209" s="12"/>
      <c r="BS209" s="12"/>
      <c r="BT209" s="12"/>
      <c r="BU209" s="12"/>
      <c r="BV209" s="12"/>
      <c r="BW209" s="12"/>
      <c r="BX209" s="12"/>
      <c r="BY209" s="12"/>
      <c r="BZ209" s="12"/>
      <c r="CA209" s="12"/>
      <c r="CB209" s="12"/>
      <c r="CC209" s="12"/>
    </row>
    <row r="210" spans="1:81" ht="15.75" x14ac:dyDescent="0.25">
      <c r="A210" s="20"/>
      <c r="B210" s="29"/>
      <c r="C210" s="29"/>
      <c r="D210" s="29"/>
      <c r="E210" s="29"/>
      <c r="F210" s="26"/>
      <c r="G210" s="13"/>
      <c r="H210" s="20"/>
      <c r="I210" s="22"/>
      <c r="J210" s="22"/>
      <c r="K210" s="22"/>
      <c r="L210" s="22"/>
      <c r="M210" s="24"/>
      <c r="N210" s="22"/>
      <c r="O210" s="20"/>
      <c r="P210" s="12"/>
      <c r="Q210" s="12"/>
      <c r="R210" s="12"/>
      <c r="S210" s="12"/>
      <c r="T210" s="12"/>
      <c r="U210" s="12"/>
      <c r="V210" s="12"/>
      <c r="W210" s="12"/>
      <c r="X210" s="12"/>
      <c r="Y210" s="12"/>
      <c r="Z210" s="12"/>
      <c r="AA210" s="12"/>
      <c r="AB210" s="12"/>
      <c r="AC210" s="12"/>
      <c r="AD210" s="12"/>
      <c r="AE210" s="12"/>
      <c r="AF210" s="12"/>
      <c r="AG210" s="12"/>
      <c r="AH210" s="12"/>
      <c r="AI210" s="12"/>
      <c r="AJ210" s="12"/>
      <c r="AK210" s="12"/>
      <c r="AL210" s="12"/>
      <c r="AM210" s="12"/>
      <c r="AN210" s="12"/>
      <c r="AO210" s="12"/>
      <c r="AP210" s="12"/>
      <c r="AQ210" s="12"/>
      <c r="AR210" s="12"/>
      <c r="AS210" s="12"/>
      <c r="AT210" s="12"/>
      <c r="AU210" s="12"/>
      <c r="AV210" s="12"/>
      <c r="AW210" s="12"/>
      <c r="AX210" s="12"/>
      <c r="AY210" s="12"/>
      <c r="AZ210" s="12"/>
      <c r="BA210" s="12"/>
      <c r="BB210" s="12"/>
      <c r="BC210" s="12"/>
      <c r="BD210" s="12"/>
      <c r="BE210" s="12"/>
      <c r="BF210" s="12"/>
      <c r="BG210" s="12"/>
      <c r="BH210" s="12"/>
      <c r="BI210" s="12"/>
      <c r="BJ210" s="12"/>
      <c r="BK210" s="12"/>
      <c r="BL210" s="12"/>
      <c r="BM210" s="12"/>
      <c r="BN210" s="12"/>
      <c r="BO210" s="12"/>
      <c r="BP210" s="12"/>
      <c r="BQ210" s="12"/>
      <c r="BR210" s="12"/>
      <c r="BS210" s="12"/>
      <c r="BT210" s="12"/>
      <c r="BU210" s="12"/>
      <c r="BV210" s="12"/>
      <c r="BW210" s="12"/>
      <c r="BX210" s="12"/>
      <c r="BY210" s="12"/>
      <c r="BZ210" s="12"/>
      <c r="CA210" s="12"/>
      <c r="CB210" s="12"/>
      <c r="CC210" s="12"/>
    </row>
    <row r="211" spans="1:81" ht="15.75" x14ac:dyDescent="0.25">
      <c r="A211" s="20"/>
      <c r="B211" s="29"/>
      <c r="C211" s="29"/>
      <c r="D211" s="29"/>
      <c r="E211" s="29"/>
      <c r="F211" s="26"/>
      <c r="G211" s="13"/>
      <c r="H211" s="20"/>
      <c r="I211" s="22"/>
      <c r="J211" s="22"/>
      <c r="K211" s="22"/>
      <c r="L211" s="22"/>
      <c r="M211" s="24"/>
      <c r="N211" s="22"/>
      <c r="O211" s="20"/>
      <c r="P211" s="12"/>
      <c r="Q211" s="12"/>
      <c r="R211" s="12"/>
      <c r="S211" s="12"/>
      <c r="T211" s="12"/>
      <c r="U211" s="12"/>
      <c r="V211" s="12"/>
      <c r="W211" s="12"/>
      <c r="X211" s="12"/>
      <c r="Y211" s="12"/>
      <c r="Z211" s="12"/>
      <c r="AA211" s="12"/>
      <c r="AB211" s="12"/>
      <c r="AC211" s="12"/>
      <c r="AD211" s="12"/>
      <c r="AE211" s="12"/>
      <c r="AF211" s="12"/>
      <c r="AG211" s="12"/>
      <c r="AH211" s="12"/>
      <c r="AI211" s="12"/>
      <c r="AJ211" s="12"/>
      <c r="AK211" s="12"/>
      <c r="AL211" s="12"/>
      <c r="AM211" s="12"/>
      <c r="AN211" s="12"/>
      <c r="AO211" s="12"/>
      <c r="AP211" s="12"/>
      <c r="AQ211" s="12"/>
      <c r="AR211" s="12"/>
      <c r="AS211" s="12"/>
      <c r="AT211" s="12"/>
      <c r="AU211" s="12"/>
      <c r="AV211" s="12"/>
      <c r="AW211" s="12"/>
      <c r="AX211" s="12"/>
      <c r="AY211" s="12"/>
      <c r="AZ211" s="12"/>
      <c r="BA211" s="12"/>
      <c r="BB211" s="12"/>
      <c r="BC211" s="12"/>
      <c r="BD211" s="12"/>
      <c r="BE211" s="12"/>
      <c r="BF211" s="12"/>
      <c r="BG211" s="12"/>
      <c r="BH211" s="12"/>
      <c r="BI211" s="12"/>
      <c r="BJ211" s="12"/>
      <c r="BK211" s="12"/>
      <c r="BL211" s="12"/>
      <c r="BM211" s="12"/>
      <c r="BN211" s="12"/>
      <c r="BO211" s="12"/>
      <c r="BP211" s="12"/>
      <c r="BQ211" s="12"/>
      <c r="BR211" s="12"/>
      <c r="BS211" s="12"/>
      <c r="BT211" s="12"/>
      <c r="BU211" s="12"/>
      <c r="BV211" s="12"/>
      <c r="BW211" s="12"/>
      <c r="BX211" s="12"/>
      <c r="BY211" s="12"/>
      <c r="BZ211" s="12"/>
      <c r="CA211" s="12"/>
      <c r="CB211" s="12"/>
      <c r="CC211" s="12"/>
    </row>
    <row r="212" spans="1:81" ht="15.75" x14ac:dyDescent="0.25">
      <c r="A212" s="20"/>
      <c r="B212" s="29"/>
      <c r="C212" s="29"/>
      <c r="D212" s="29"/>
      <c r="E212" s="29"/>
      <c r="F212" s="26"/>
      <c r="G212" s="13"/>
      <c r="H212" s="20"/>
      <c r="I212" s="22"/>
      <c r="J212" s="22"/>
      <c r="K212" s="22"/>
      <c r="L212" s="22"/>
      <c r="M212" s="24"/>
      <c r="N212" s="22"/>
      <c r="O212" s="20"/>
      <c r="P212" s="12"/>
      <c r="Q212" s="12"/>
      <c r="R212" s="12"/>
      <c r="S212" s="12"/>
      <c r="T212" s="12"/>
      <c r="U212" s="12"/>
      <c r="V212" s="12"/>
      <c r="W212" s="12"/>
      <c r="X212" s="12"/>
      <c r="Y212" s="12"/>
      <c r="Z212" s="12"/>
      <c r="AA212" s="12"/>
      <c r="AB212" s="12"/>
      <c r="AC212" s="12"/>
      <c r="AD212" s="12"/>
      <c r="AE212" s="12"/>
      <c r="AF212" s="12"/>
      <c r="AG212" s="12"/>
      <c r="AH212" s="12"/>
      <c r="AI212" s="12"/>
      <c r="AJ212" s="12"/>
      <c r="AK212" s="12"/>
      <c r="AL212" s="12"/>
      <c r="AM212" s="12"/>
      <c r="AN212" s="12"/>
      <c r="AO212" s="12"/>
      <c r="AP212" s="12"/>
      <c r="AQ212" s="12"/>
      <c r="AR212" s="12"/>
      <c r="AS212" s="12"/>
      <c r="AT212" s="12"/>
      <c r="AU212" s="12"/>
      <c r="AV212" s="12"/>
      <c r="AW212" s="12"/>
      <c r="AX212" s="12"/>
      <c r="AY212" s="12"/>
      <c r="AZ212" s="12"/>
      <c r="BA212" s="12"/>
      <c r="BB212" s="12"/>
      <c r="BC212" s="12"/>
      <c r="BD212" s="12"/>
      <c r="BE212" s="12"/>
      <c r="BF212" s="12"/>
      <c r="BG212" s="12"/>
      <c r="BH212" s="12"/>
      <c r="BI212" s="12"/>
      <c r="BJ212" s="12"/>
      <c r="BK212" s="12"/>
      <c r="BL212" s="12"/>
      <c r="BM212" s="12"/>
      <c r="BN212" s="12"/>
      <c r="BO212" s="12"/>
      <c r="BP212" s="12"/>
      <c r="BQ212" s="12"/>
      <c r="BR212" s="12"/>
      <c r="BS212" s="12"/>
      <c r="BT212" s="12"/>
      <c r="BU212" s="12"/>
      <c r="BV212" s="12"/>
      <c r="BW212" s="12"/>
      <c r="BX212" s="12"/>
      <c r="BY212" s="12"/>
      <c r="BZ212" s="12"/>
      <c r="CA212" s="12"/>
      <c r="CB212" s="12"/>
      <c r="CC212" s="12"/>
    </row>
    <row r="213" spans="1:81" ht="15.75" x14ac:dyDescent="0.25">
      <c r="A213" s="20"/>
      <c r="B213" s="29"/>
      <c r="C213" s="29"/>
      <c r="D213" s="29"/>
      <c r="E213" s="29"/>
      <c r="F213" s="26"/>
      <c r="G213" s="13"/>
      <c r="H213" s="20"/>
      <c r="I213" s="22"/>
      <c r="J213" s="22"/>
      <c r="K213" s="22"/>
      <c r="L213" s="22"/>
      <c r="M213" s="24"/>
      <c r="N213" s="22"/>
      <c r="O213" s="20"/>
      <c r="P213" s="12"/>
      <c r="Q213" s="12"/>
      <c r="R213" s="12"/>
      <c r="S213" s="12"/>
      <c r="T213" s="12"/>
      <c r="U213" s="12"/>
      <c r="V213" s="12"/>
      <c r="W213" s="12"/>
      <c r="X213" s="12"/>
      <c r="Y213" s="12"/>
      <c r="Z213" s="12"/>
      <c r="AA213" s="12"/>
      <c r="AB213" s="12"/>
      <c r="AC213" s="12"/>
      <c r="AD213" s="12"/>
      <c r="AE213" s="12"/>
      <c r="AF213" s="12"/>
      <c r="AG213" s="12"/>
      <c r="AH213" s="12"/>
      <c r="AI213" s="12"/>
      <c r="AJ213" s="12"/>
      <c r="AK213" s="12"/>
      <c r="AL213" s="12"/>
      <c r="AM213" s="12"/>
      <c r="AN213" s="12"/>
      <c r="AO213" s="12"/>
      <c r="AP213" s="12"/>
      <c r="AQ213" s="12"/>
      <c r="AR213" s="12"/>
      <c r="AS213" s="12"/>
      <c r="AT213" s="12"/>
      <c r="AU213" s="12"/>
      <c r="AV213" s="12"/>
      <c r="AW213" s="12"/>
      <c r="AX213" s="12"/>
      <c r="AY213" s="12"/>
      <c r="AZ213" s="12"/>
      <c r="BA213" s="12"/>
      <c r="BB213" s="12"/>
      <c r="BC213" s="12"/>
      <c r="BD213" s="12"/>
      <c r="BE213" s="12"/>
      <c r="BF213" s="12"/>
      <c r="BG213" s="12"/>
      <c r="BH213" s="12"/>
      <c r="BI213" s="12"/>
      <c r="BJ213" s="12"/>
      <c r="BK213" s="12"/>
      <c r="BL213" s="12"/>
      <c r="BM213" s="12"/>
      <c r="BN213" s="12"/>
      <c r="BO213" s="12"/>
      <c r="BP213" s="12"/>
      <c r="BQ213" s="12"/>
      <c r="BR213" s="12"/>
      <c r="BS213" s="12"/>
      <c r="BT213" s="12"/>
      <c r="BU213" s="12"/>
      <c r="BV213" s="12"/>
      <c r="BW213" s="12"/>
      <c r="BX213" s="12"/>
      <c r="BY213" s="12"/>
      <c r="BZ213" s="12"/>
      <c r="CA213" s="12"/>
      <c r="CB213" s="12"/>
      <c r="CC213" s="12"/>
    </row>
    <row r="214" spans="1:81" ht="15.75" x14ac:dyDescent="0.25">
      <c r="A214" s="20"/>
      <c r="B214" s="29"/>
      <c r="C214" s="29"/>
      <c r="D214" s="29"/>
      <c r="E214" s="29"/>
      <c r="F214" s="26"/>
      <c r="G214" s="13"/>
      <c r="H214" s="20"/>
      <c r="I214" s="22"/>
      <c r="J214" s="22"/>
      <c r="K214" s="22"/>
      <c r="L214" s="22"/>
      <c r="M214" s="24"/>
      <c r="N214" s="22"/>
      <c r="O214" s="20"/>
      <c r="P214" s="12"/>
      <c r="Q214" s="12"/>
      <c r="R214" s="12"/>
      <c r="S214" s="12"/>
      <c r="T214" s="12"/>
      <c r="U214" s="12"/>
      <c r="V214" s="12"/>
      <c r="W214" s="12"/>
      <c r="X214" s="12"/>
      <c r="Y214" s="12"/>
      <c r="Z214" s="12"/>
      <c r="AA214" s="12"/>
      <c r="AB214" s="12"/>
      <c r="AC214" s="12"/>
      <c r="AD214" s="12"/>
      <c r="AE214" s="12"/>
      <c r="AF214" s="12"/>
      <c r="AG214" s="12"/>
      <c r="AH214" s="12"/>
      <c r="AI214" s="12"/>
      <c r="AJ214" s="12"/>
      <c r="AK214" s="12"/>
      <c r="AL214" s="12"/>
      <c r="AM214" s="12"/>
      <c r="AN214" s="12"/>
      <c r="AO214" s="12"/>
      <c r="AP214" s="12"/>
      <c r="AQ214" s="12"/>
      <c r="AR214" s="12"/>
      <c r="AS214" s="12"/>
      <c r="AT214" s="12"/>
      <c r="AU214" s="12"/>
      <c r="AV214" s="12"/>
      <c r="AW214" s="12"/>
      <c r="AX214" s="12"/>
      <c r="AY214" s="12"/>
      <c r="AZ214" s="12"/>
      <c r="BA214" s="12"/>
      <c r="BB214" s="12"/>
      <c r="BC214" s="12"/>
      <c r="BD214" s="12"/>
      <c r="BE214" s="12"/>
      <c r="BF214" s="12"/>
      <c r="BG214" s="12"/>
      <c r="BH214" s="12"/>
      <c r="BI214" s="12"/>
      <c r="BJ214" s="12"/>
      <c r="BK214" s="12"/>
      <c r="BL214" s="12"/>
      <c r="BM214" s="12"/>
      <c r="BN214" s="12"/>
      <c r="BO214" s="12"/>
      <c r="BP214" s="12"/>
      <c r="BQ214" s="12"/>
      <c r="BR214" s="12"/>
      <c r="BS214" s="12"/>
      <c r="BT214" s="12"/>
      <c r="BU214" s="12"/>
      <c r="BV214" s="12"/>
      <c r="BW214" s="12"/>
      <c r="BX214" s="12"/>
      <c r="BY214" s="12"/>
      <c r="BZ214" s="12"/>
      <c r="CA214" s="12"/>
      <c r="CB214" s="12"/>
      <c r="CC214" s="12"/>
    </row>
    <row r="215" spans="1:81" ht="15.75" x14ac:dyDescent="0.25">
      <c r="A215" s="20"/>
      <c r="B215" s="29"/>
      <c r="C215" s="29"/>
      <c r="D215" s="29"/>
      <c r="E215" s="29"/>
      <c r="F215" s="26"/>
      <c r="G215" s="13"/>
      <c r="H215" s="20"/>
      <c r="I215" s="22"/>
      <c r="J215" s="22"/>
      <c r="K215" s="22"/>
      <c r="L215" s="22"/>
      <c r="M215" s="24"/>
      <c r="N215" s="22"/>
      <c r="O215" s="20"/>
      <c r="P215" s="12"/>
      <c r="Q215" s="12"/>
      <c r="R215" s="12"/>
      <c r="S215" s="12"/>
      <c r="T215" s="12"/>
      <c r="U215" s="12"/>
      <c r="V215" s="12"/>
      <c r="W215" s="12"/>
      <c r="X215" s="12"/>
      <c r="Y215" s="12"/>
      <c r="Z215" s="12"/>
      <c r="AA215" s="12"/>
      <c r="AB215" s="12"/>
      <c r="AC215" s="12"/>
      <c r="AD215" s="12"/>
      <c r="AE215" s="12"/>
      <c r="AF215" s="12"/>
      <c r="AG215" s="12"/>
      <c r="AH215" s="12"/>
      <c r="AI215" s="12"/>
      <c r="AJ215" s="12"/>
      <c r="AK215" s="12"/>
      <c r="AL215" s="12"/>
      <c r="AM215" s="12"/>
      <c r="AN215" s="12"/>
      <c r="AO215" s="12"/>
      <c r="AP215" s="12"/>
      <c r="AQ215" s="12"/>
      <c r="AR215" s="12"/>
      <c r="AS215" s="12"/>
      <c r="AT215" s="12"/>
      <c r="AU215" s="12"/>
      <c r="AV215" s="12"/>
      <c r="AW215" s="12"/>
      <c r="AX215" s="12"/>
      <c r="AY215" s="12"/>
      <c r="AZ215" s="12"/>
      <c r="BA215" s="12"/>
      <c r="BB215" s="12"/>
      <c r="BC215" s="12"/>
      <c r="BD215" s="12"/>
      <c r="BE215" s="12"/>
      <c r="BF215" s="12"/>
      <c r="BG215" s="12"/>
      <c r="BH215" s="12"/>
      <c r="BI215" s="12"/>
      <c r="BJ215" s="12"/>
      <c r="BK215" s="12"/>
      <c r="BL215" s="12"/>
      <c r="BM215" s="12"/>
      <c r="BN215" s="12"/>
      <c r="BO215" s="12"/>
      <c r="BP215" s="12"/>
      <c r="BQ215" s="12"/>
      <c r="BR215" s="12"/>
      <c r="BS215" s="12"/>
      <c r="BT215" s="12"/>
      <c r="BU215" s="12"/>
      <c r="BV215" s="12"/>
      <c r="BW215" s="12"/>
      <c r="BX215" s="12"/>
      <c r="BY215" s="12"/>
      <c r="BZ215" s="12"/>
      <c r="CA215" s="12"/>
      <c r="CB215" s="12"/>
      <c r="CC215" s="12"/>
    </row>
    <row r="216" spans="1:81" ht="15.75" x14ac:dyDescent="0.25">
      <c r="A216" s="20"/>
      <c r="B216" s="29"/>
      <c r="C216" s="29"/>
      <c r="D216" s="29"/>
      <c r="E216" s="29"/>
      <c r="F216" s="26"/>
      <c r="G216" s="13"/>
      <c r="H216" s="20"/>
      <c r="I216" s="22"/>
      <c r="J216" s="22"/>
      <c r="K216" s="22"/>
      <c r="L216" s="22"/>
      <c r="M216" s="24"/>
      <c r="N216" s="22"/>
      <c r="O216" s="20"/>
      <c r="P216" s="12"/>
      <c r="Q216" s="12"/>
      <c r="R216" s="12"/>
      <c r="S216" s="12"/>
      <c r="T216" s="12"/>
      <c r="U216" s="12"/>
      <c r="V216" s="12"/>
      <c r="W216" s="12"/>
      <c r="X216" s="12"/>
      <c r="Y216" s="12"/>
      <c r="Z216" s="12"/>
      <c r="AA216" s="12"/>
      <c r="AB216" s="12"/>
      <c r="AC216" s="12"/>
      <c r="AD216" s="12"/>
      <c r="AE216" s="12"/>
      <c r="AF216" s="12"/>
      <c r="AG216" s="12"/>
      <c r="AH216" s="12"/>
      <c r="AI216" s="12"/>
      <c r="AJ216" s="12"/>
      <c r="AK216" s="12"/>
      <c r="AL216" s="12"/>
      <c r="AM216" s="12"/>
      <c r="AN216" s="12"/>
      <c r="AO216" s="12"/>
      <c r="AP216" s="12"/>
      <c r="AQ216" s="12"/>
      <c r="AR216" s="12"/>
      <c r="AS216" s="12"/>
      <c r="AT216" s="12"/>
      <c r="AU216" s="12"/>
      <c r="AV216" s="12"/>
      <c r="AW216" s="12"/>
      <c r="AX216" s="12"/>
      <c r="AY216" s="12"/>
      <c r="AZ216" s="12"/>
      <c r="BA216" s="12"/>
      <c r="BB216" s="12"/>
      <c r="BC216" s="12"/>
      <c r="BD216" s="12"/>
      <c r="BE216" s="12"/>
      <c r="BF216" s="12"/>
      <c r="BG216" s="12"/>
      <c r="BH216" s="12"/>
      <c r="BI216" s="12"/>
      <c r="BJ216" s="12"/>
      <c r="BK216" s="12"/>
      <c r="BL216" s="12"/>
      <c r="BM216" s="12"/>
      <c r="BN216" s="12"/>
      <c r="BO216" s="12"/>
      <c r="BP216" s="12"/>
      <c r="BQ216" s="12"/>
      <c r="BR216" s="12"/>
      <c r="BS216" s="12"/>
      <c r="BT216" s="12"/>
      <c r="BU216" s="12"/>
      <c r="BV216" s="12"/>
      <c r="BW216" s="12"/>
      <c r="BX216" s="12"/>
      <c r="BY216" s="12"/>
      <c r="BZ216" s="12"/>
      <c r="CA216" s="12"/>
      <c r="CB216" s="12"/>
      <c r="CC216" s="12"/>
    </row>
    <row r="217" spans="1:81" ht="15.75" x14ac:dyDescent="0.25">
      <c r="A217" s="20"/>
      <c r="B217" s="29"/>
      <c r="C217" s="29"/>
      <c r="D217" s="29"/>
      <c r="E217" s="29"/>
      <c r="F217" s="26"/>
      <c r="G217" s="13"/>
      <c r="H217" s="20"/>
      <c r="I217" s="22"/>
      <c r="J217" s="22"/>
      <c r="K217" s="22"/>
      <c r="L217" s="22"/>
      <c r="M217" s="24"/>
      <c r="N217" s="22"/>
      <c r="O217" s="20"/>
      <c r="P217" s="12"/>
      <c r="Q217" s="12"/>
      <c r="R217" s="12"/>
      <c r="S217" s="12"/>
      <c r="T217" s="12"/>
      <c r="U217" s="12"/>
      <c r="V217" s="12"/>
      <c r="W217" s="12"/>
      <c r="X217" s="12"/>
      <c r="Y217" s="12"/>
      <c r="Z217" s="12"/>
      <c r="AA217" s="12"/>
      <c r="AB217" s="12"/>
      <c r="AC217" s="12"/>
      <c r="AD217" s="12"/>
      <c r="AE217" s="12"/>
      <c r="AF217" s="12"/>
      <c r="AG217" s="12"/>
      <c r="AH217" s="12"/>
      <c r="AI217" s="12"/>
      <c r="AJ217" s="12"/>
      <c r="AK217" s="12"/>
      <c r="AL217" s="12"/>
      <c r="AM217" s="12"/>
      <c r="AN217" s="12"/>
      <c r="AO217" s="12"/>
      <c r="AP217" s="12"/>
      <c r="AQ217" s="12"/>
      <c r="AR217" s="12"/>
      <c r="AS217" s="12"/>
      <c r="AT217" s="12"/>
      <c r="AU217" s="12"/>
      <c r="AV217" s="12"/>
      <c r="AW217" s="12"/>
      <c r="AX217" s="12"/>
      <c r="AY217" s="12"/>
      <c r="AZ217" s="12"/>
      <c r="BA217" s="12"/>
      <c r="BB217" s="12"/>
      <c r="BC217" s="12"/>
      <c r="BD217" s="12"/>
      <c r="BE217" s="12"/>
      <c r="BF217" s="12"/>
      <c r="BG217" s="12"/>
      <c r="BH217" s="12"/>
      <c r="BI217" s="12"/>
      <c r="BJ217" s="12"/>
      <c r="BK217" s="12"/>
      <c r="BL217" s="12"/>
      <c r="BM217" s="12"/>
      <c r="BN217" s="12"/>
      <c r="BO217" s="12"/>
      <c r="BP217" s="12"/>
      <c r="BQ217" s="12"/>
      <c r="BR217" s="12"/>
      <c r="BS217" s="12"/>
      <c r="BT217" s="12"/>
      <c r="BU217" s="12"/>
      <c r="BV217" s="12"/>
      <c r="BW217" s="12"/>
      <c r="BX217" s="12"/>
      <c r="BY217" s="12"/>
      <c r="BZ217" s="12"/>
      <c r="CA217" s="12"/>
      <c r="CB217" s="12"/>
      <c r="CC217" s="12"/>
    </row>
    <row r="218" spans="1:81" ht="15.75" x14ac:dyDescent="0.25">
      <c r="A218" s="20"/>
      <c r="B218" s="29"/>
      <c r="C218" s="29"/>
      <c r="D218" s="29"/>
      <c r="E218" s="29"/>
      <c r="F218" s="26"/>
      <c r="G218" s="13"/>
      <c r="H218" s="20"/>
      <c r="I218" s="22"/>
      <c r="J218" s="22"/>
      <c r="K218" s="22"/>
      <c r="L218" s="22"/>
      <c r="M218" s="24"/>
      <c r="N218" s="22"/>
      <c r="O218" s="20"/>
      <c r="P218" s="12"/>
      <c r="Q218" s="12"/>
      <c r="R218" s="12"/>
      <c r="S218" s="12"/>
      <c r="T218" s="12"/>
      <c r="U218" s="12"/>
      <c r="V218" s="12"/>
      <c r="W218" s="12"/>
      <c r="X218" s="12"/>
      <c r="Y218" s="12"/>
      <c r="Z218" s="12"/>
      <c r="AA218" s="12"/>
      <c r="AB218" s="12"/>
      <c r="AC218" s="12"/>
      <c r="AD218" s="12"/>
      <c r="AE218" s="12"/>
      <c r="AF218" s="12"/>
      <c r="AG218" s="12"/>
      <c r="AH218" s="12"/>
      <c r="AI218" s="12"/>
      <c r="AJ218" s="12"/>
      <c r="AK218" s="12"/>
      <c r="AL218" s="12"/>
      <c r="AM218" s="12"/>
      <c r="AN218" s="12"/>
      <c r="AO218" s="12"/>
      <c r="AP218" s="12"/>
      <c r="AQ218" s="12"/>
      <c r="AR218" s="12"/>
      <c r="AS218" s="12"/>
      <c r="AT218" s="12"/>
      <c r="AU218" s="12"/>
      <c r="AV218" s="12"/>
      <c r="AW218" s="12"/>
      <c r="AX218" s="12"/>
      <c r="AY218" s="12"/>
      <c r="AZ218" s="12"/>
      <c r="BA218" s="12"/>
      <c r="BB218" s="12"/>
      <c r="BC218" s="12"/>
      <c r="BD218" s="12"/>
      <c r="BE218" s="12"/>
      <c r="BF218" s="12"/>
      <c r="BG218" s="12"/>
      <c r="BH218" s="12"/>
      <c r="BI218" s="12"/>
      <c r="BJ218" s="12"/>
      <c r="BK218" s="12"/>
      <c r="BL218" s="12"/>
      <c r="BM218" s="12"/>
      <c r="BN218" s="12"/>
      <c r="BO218" s="12"/>
      <c r="BP218" s="12"/>
      <c r="BQ218" s="12"/>
      <c r="BR218" s="12"/>
      <c r="BS218" s="12"/>
      <c r="BT218" s="12"/>
      <c r="BU218" s="12"/>
      <c r="BV218" s="12"/>
      <c r="BW218" s="12"/>
      <c r="BX218" s="12"/>
      <c r="BY218" s="12"/>
      <c r="BZ218" s="12"/>
      <c r="CA218" s="12"/>
      <c r="CB218" s="12"/>
      <c r="CC218" s="12"/>
    </row>
    <row r="219" spans="1:81" ht="15.75" x14ac:dyDescent="0.25">
      <c r="A219" s="20"/>
      <c r="B219" s="29"/>
      <c r="C219" s="29"/>
      <c r="D219" s="29"/>
      <c r="E219" s="29"/>
      <c r="F219" s="26"/>
      <c r="G219" s="13"/>
      <c r="H219" s="20"/>
      <c r="I219" s="22"/>
      <c r="J219" s="22"/>
      <c r="K219" s="22"/>
      <c r="L219" s="22"/>
      <c r="M219" s="24"/>
      <c r="N219" s="22"/>
      <c r="O219" s="20"/>
      <c r="P219" s="12"/>
      <c r="Q219" s="12"/>
      <c r="R219" s="12"/>
      <c r="S219" s="12"/>
      <c r="T219" s="12"/>
      <c r="U219" s="12"/>
      <c r="V219" s="12"/>
      <c r="W219" s="12"/>
      <c r="X219" s="12"/>
      <c r="Y219" s="12"/>
      <c r="Z219" s="12"/>
      <c r="AA219" s="12"/>
      <c r="AB219" s="12"/>
      <c r="AC219" s="12"/>
      <c r="AD219" s="12"/>
      <c r="AE219" s="12"/>
      <c r="AF219" s="12"/>
      <c r="AG219" s="12"/>
      <c r="AH219" s="12"/>
      <c r="AI219" s="12"/>
      <c r="AJ219" s="12"/>
      <c r="AK219" s="12"/>
      <c r="AL219" s="12"/>
      <c r="AM219" s="12"/>
      <c r="AN219" s="12"/>
      <c r="AO219" s="12"/>
      <c r="AP219" s="12"/>
      <c r="AQ219" s="12"/>
      <c r="AR219" s="12"/>
      <c r="AS219" s="12"/>
      <c r="AT219" s="12"/>
      <c r="AU219" s="12"/>
      <c r="AV219" s="12"/>
      <c r="AW219" s="12"/>
      <c r="AX219" s="12"/>
      <c r="AY219" s="12"/>
      <c r="AZ219" s="12"/>
      <c r="BA219" s="12"/>
      <c r="BB219" s="12"/>
      <c r="BC219" s="12"/>
      <c r="BD219" s="12"/>
      <c r="BE219" s="12"/>
      <c r="BF219" s="12"/>
      <c r="BG219" s="12"/>
      <c r="BH219" s="12"/>
      <c r="BI219" s="12"/>
      <c r="BJ219" s="12"/>
      <c r="BK219" s="12"/>
      <c r="BL219" s="12"/>
      <c r="BM219" s="12"/>
      <c r="BN219" s="12"/>
      <c r="BO219" s="12"/>
      <c r="BP219" s="12"/>
      <c r="BQ219" s="12"/>
      <c r="BR219" s="12"/>
      <c r="BS219" s="12"/>
      <c r="BT219" s="12"/>
      <c r="BU219" s="12"/>
      <c r="BV219" s="12"/>
      <c r="BW219" s="12"/>
      <c r="BX219" s="12"/>
      <c r="BY219" s="12"/>
      <c r="BZ219" s="12"/>
      <c r="CA219" s="12"/>
      <c r="CB219" s="12"/>
      <c r="CC219" s="12"/>
    </row>
    <row r="220" spans="1:81" ht="15.75" x14ac:dyDescent="0.25">
      <c r="A220" s="20"/>
      <c r="B220" s="29"/>
      <c r="C220" s="29"/>
      <c r="D220" s="29"/>
      <c r="E220" s="29"/>
      <c r="F220" s="26"/>
      <c r="G220" s="13"/>
      <c r="H220" s="20"/>
      <c r="I220" s="22"/>
      <c r="J220" s="22"/>
      <c r="K220" s="22"/>
      <c r="L220" s="22"/>
      <c r="M220" s="24"/>
      <c r="N220" s="22"/>
      <c r="O220" s="20"/>
      <c r="P220" s="12"/>
      <c r="Q220" s="12"/>
      <c r="R220" s="12"/>
      <c r="S220" s="12"/>
      <c r="T220" s="12"/>
      <c r="U220" s="12"/>
      <c r="V220" s="12"/>
      <c r="W220" s="12"/>
      <c r="X220" s="12"/>
      <c r="Y220" s="12"/>
      <c r="Z220" s="12"/>
      <c r="AA220" s="12"/>
      <c r="AB220" s="12"/>
      <c r="AC220" s="12"/>
      <c r="AD220" s="12"/>
      <c r="AE220" s="12"/>
      <c r="AF220" s="12"/>
      <c r="AG220" s="12"/>
      <c r="AH220" s="12"/>
      <c r="AI220" s="12"/>
      <c r="AJ220" s="12"/>
      <c r="AK220" s="12"/>
      <c r="AL220" s="12"/>
      <c r="AM220" s="12"/>
      <c r="AN220" s="12"/>
      <c r="AO220" s="12"/>
      <c r="AP220" s="12"/>
      <c r="AQ220" s="12"/>
      <c r="AR220" s="12"/>
      <c r="AS220" s="12"/>
      <c r="AT220" s="12"/>
      <c r="AU220" s="12"/>
      <c r="AV220" s="12"/>
      <c r="AW220" s="12"/>
      <c r="AX220" s="12"/>
      <c r="AY220" s="12"/>
      <c r="AZ220" s="12"/>
      <c r="BA220" s="12"/>
      <c r="BB220" s="12"/>
      <c r="BC220" s="12"/>
      <c r="BD220" s="12"/>
      <c r="BE220" s="12"/>
      <c r="BF220" s="12"/>
      <c r="BG220" s="12"/>
      <c r="BH220" s="12"/>
      <c r="BI220" s="12"/>
      <c r="BJ220" s="12"/>
      <c r="BK220" s="12"/>
      <c r="BL220" s="12"/>
      <c r="BM220" s="12"/>
      <c r="BN220" s="12"/>
      <c r="BO220" s="12"/>
      <c r="BP220" s="12"/>
      <c r="BQ220" s="12"/>
      <c r="BR220" s="12"/>
      <c r="BS220" s="12"/>
      <c r="BT220" s="12"/>
      <c r="BU220" s="12"/>
      <c r="BV220" s="12"/>
      <c r="BW220" s="12"/>
      <c r="BX220" s="12"/>
      <c r="BY220" s="12"/>
      <c r="BZ220" s="12"/>
      <c r="CA220" s="12"/>
      <c r="CB220" s="12"/>
      <c r="CC220" s="12"/>
    </row>
    <row r="221" spans="1:81" ht="15.75" x14ac:dyDescent="0.25">
      <c r="A221" s="20"/>
      <c r="B221" s="29"/>
      <c r="C221" s="29"/>
      <c r="D221" s="29"/>
      <c r="E221" s="29"/>
      <c r="F221" s="26"/>
      <c r="G221" s="13"/>
      <c r="H221" s="20"/>
      <c r="I221" s="22"/>
      <c r="J221" s="22"/>
      <c r="K221" s="22"/>
      <c r="L221" s="22"/>
      <c r="M221" s="24"/>
      <c r="N221" s="22"/>
      <c r="O221" s="20"/>
      <c r="P221" s="12"/>
      <c r="Q221" s="12"/>
      <c r="R221" s="12"/>
      <c r="S221" s="12"/>
      <c r="T221" s="12"/>
      <c r="U221" s="12"/>
      <c r="V221" s="12"/>
      <c r="W221" s="12"/>
      <c r="X221" s="12"/>
      <c r="Y221" s="12"/>
      <c r="Z221" s="12"/>
      <c r="AA221" s="12"/>
      <c r="AB221" s="12"/>
      <c r="AC221" s="12"/>
      <c r="AD221" s="12"/>
      <c r="AE221" s="12"/>
      <c r="AF221" s="12"/>
      <c r="AG221" s="12"/>
      <c r="AH221" s="12"/>
      <c r="AI221" s="12"/>
      <c r="AJ221" s="12"/>
      <c r="AK221" s="12"/>
      <c r="AL221" s="12"/>
      <c r="AM221" s="12"/>
      <c r="AN221" s="12"/>
      <c r="AO221" s="12"/>
      <c r="AP221" s="12"/>
      <c r="AQ221" s="12"/>
      <c r="AR221" s="12"/>
      <c r="AS221" s="12"/>
      <c r="AT221" s="12"/>
      <c r="AU221" s="12"/>
      <c r="AV221" s="12"/>
      <c r="AW221" s="12"/>
      <c r="AX221" s="12"/>
      <c r="AY221" s="12"/>
      <c r="AZ221" s="12"/>
      <c r="BA221" s="12"/>
      <c r="BB221" s="12"/>
      <c r="BC221" s="12"/>
      <c r="BD221" s="12"/>
      <c r="BE221" s="12"/>
      <c r="BF221" s="12"/>
      <c r="BG221" s="12"/>
      <c r="BH221" s="12"/>
      <c r="BI221" s="12"/>
      <c r="BJ221" s="12"/>
      <c r="BK221" s="12"/>
      <c r="BL221" s="12"/>
      <c r="BM221" s="12"/>
      <c r="BN221" s="12"/>
      <c r="BO221" s="12"/>
      <c r="BP221" s="12"/>
      <c r="BQ221" s="12"/>
      <c r="BR221" s="12"/>
      <c r="BS221" s="12"/>
      <c r="BT221" s="12"/>
      <c r="BU221" s="12"/>
      <c r="BV221" s="12"/>
      <c r="BW221" s="12"/>
      <c r="BX221" s="12"/>
      <c r="BY221" s="12"/>
      <c r="BZ221" s="12"/>
      <c r="CA221" s="12"/>
      <c r="CB221" s="12"/>
      <c r="CC221" s="12"/>
    </row>
    <row r="222" spans="1:81" ht="15.75" x14ac:dyDescent="0.25">
      <c r="A222" s="20"/>
      <c r="B222" s="29"/>
      <c r="C222" s="29"/>
      <c r="D222" s="29"/>
      <c r="E222" s="29"/>
      <c r="F222" s="26"/>
      <c r="G222" s="13"/>
      <c r="H222" s="20"/>
      <c r="I222" s="22"/>
      <c r="J222" s="22"/>
      <c r="K222" s="22"/>
      <c r="L222" s="22"/>
      <c r="M222" s="24"/>
      <c r="N222" s="22"/>
      <c r="O222" s="20"/>
      <c r="P222" s="12"/>
      <c r="Q222" s="12"/>
      <c r="R222" s="12"/>
      <c r="S222" s="12"/>
      <c r="T222" s="12"/>
      <c r="U222" s="12"/>
      <c r="V222" s="12"/>
      <c r="W222" s="12"/>
      <c r="X222" s="12"/>
      <c r="Y222" s="12"/>
      <c r="Z222" s="12"/>
      <c r="AA222" s="12"/>
      <c r="AB222" s="12"/>
      <c r="AC222" s="12"/>
      <c r="AD222" s="12"/>
      <c r="AE222" s="12"/>
      <c r="AF222" s="12"/>
      <c r="AG222" s="12"/>
      <c r="AH222" s="12"/>
      <c r="AI222" s="12"/>
      <c r="AJ222" s="12"/>
      <c r="AK222" s="12"/>
      <c r="AL222" s="12"/>
      <c r="AM222" s="12"/>
      <c r="AN222" s="12"/>
      <c r="AO222" s="12"/>
      <c r="AP222" s="12"/>
      <c r="AQ222" s="12"/>
      <c r="AR222" s="12"/>
      <c r="AS222" s="12"/>
      <c r="AT222" s="12"/>
      <c r="AU222" s="12"/>
      <c r="AV222" s="12"/>
      <c r="AW222" s="12"/>
      <c r="AX222" s="12"/>
      <c r="AY222" s="12"/>
      <c r="AZ222" s="12"/>
      <c r="BA222" s="12"/>
      <c r="BB222" s="12"/>
      <c r="BC222" s="12"/>
      <c r="BD222" s="12"/>
      <c r="BE222" s="12"/>
      <c r="BF222" s="12"/>
      <c r="BG222" s="12"/>
      <c r="BH222" s="12"/>
      <c r="BI222" s="12"/>
      <c r="BJ222" s="12"/>
      <c r="BK222" s="12"/>
      <c r="BL222" s="12"/>
      <c r="BM222" s="12"/>
      <c r="BN222" s="12"/>
      <c r="BO222" s="12"/>
      <c r="BP222" s="12"/>
      <c r="BQ222" s="12"/>
      <c r="BR222" s="12"/>
      <c r="BS222" s="12"/>
      <c r="BT222" s="12"/>
      <c r="BU222" s="12"/>
      <c r="BV222" s="12"/>
      <c r="BW222" s="12"/>
      <c r="BX222" s="12"/>
      <c r="BY222" s="12"/>
      <c r="BZ222" s="12"/>
      <c r="CA222" s="12"/>
      <c r="CB222" s="12"/>
      <c r="CC222" s="12"/>
    </row>
    <row r="223" spans="1:81" ht="15.75" x14ac:dyDescent="0.25">
      <c r="A223" s="20"/>
      <c r="B223" s="29"/>
      <c r="C223" s="29"/>
      <c r="D223" s="29"/>
      <c r="E223" s="29"/>
      <c r="F223" s="26"/>
      <c r="G223" s="13"/>
      <c r="H223" s="20"/>
      <c r="I223" s="22"/>
      <c r="J223" s="22"/>
      <c r="K223" s="22"/>
      <c r="L223" s="22"/>
      <c r="M223" s="24"/>
      <c r="N223" s="22"/>
      <c r="O223" s="20"/>
      <c r="P223" s="12"/>
      <c r="Q223" s="12"/>
      <c r="R223" s="12"/>
      <c r="S223" s="12"/>
      <c r="T223" s="12"/>
      <c r="U223" s="12"/>
      <c r="V223" s="12"/>
      <c r="W223" s="12"/>
      <c r="X223" s="12"/>
      <c r="Y223" s="12"/>
      <c r="Z223" s="12"/>
      <c r="AA223" s="12"/>
      <c r="AB223" s="12"/>
      <c r="AC223" s="12"/>
      <c r="AD223" s="12"/>
      <c r="AE223" s="12"/>
      <c r="AF223" s="12"/>
      <c r="AG223" s="12"/>
      <c r="AH223" s="12"/>
      <c r="AI223" s="12"/>
      <c r="AJ223" s="12"/>
      <c r="AK223" s="12"/>
      <c r="AL223" s="12"/>
      <c r="AM223" s="12"/>
      <c r="AN223" s="12"/>
      <c r="AO223" s="12"/>
      <c r="AP223" s="12"/>
      <c r="AQ223" s="12"/>
      <c r="AR223" s="12"/>
      <c r="AS223" s="12"/>
      <c r="AT223" s="12"/>
      <c r="AU223" s="12"/>
      <c r="AV223" s="12"/>
      <c r="AW223" s="12"/>
      <c r="AX223" s="12"/>
      <c r="AY223" s="12"/>
      <c r="AZ223" s="12"/>
      <c r="BA223" s="12"/>
      <c r="BB223" s="12"/>
      <c r="BC223" s="12"/>
      <c r="BD223" s="12"/>
      <c r="BE223" s="12"/>
      <c r="BF223" s="12"/>
      <c r="BG223" s="12"/>
      <c r="BH223" s="12"/>
      <c r="BI223" s="12"/>
      <c r="BJ223" s="12"/>
      <c r="BK223" s="12"/>
      <c r="BL223" s="12"/>
      <c r="BM223" s="12"/>
      <c r="BN223" s="12"/>
      <c r="BO223" s="12"/>
      <c r="BP223" s="12"/>
      <c r="BQ223" s="12"/>
      <c r="BR223" s="12"/>
      <c r="BS223" s="12"/>
      <c r="BT223" s="12"/>
      <c r="BU223" s="12"/>
      <c r="BV223" s="12"/>
      <c r="BW223" s="12"/>
      <c r="BX223" s="12"/>
      <c r="BY223" s="12"/>
      <c r="BZ223" s="12"/>
      <c r="CA223" s="12"/>
      <c r="CB223" s="12"/>
      <c r="CC223" s="12"/>
    </row>
    <row r="224" spans="1:81" ht="15.75" x14ac:dyDescent="0.25">
      <c r="A224" s="20"/>
      <c r="B224" s="29"/>
      <c r="C224" s="29"/>
      <c r="D224" s="29"/>
      <c r="E224" s="29"/>
      <c r="F224" s="26"/>
      <c r="G224" s="13"/>
      <c r="H224" s="20"/>
      <c r="I224" s="22"/>
      <c r="J224" s="22"/>
      <c r="K224" s="22"/>
      <c r="L224" s="22"/>
      <c r="M224" s="24"/>
      <c r="N224" s="22"/>
      <c r="O224" s="20"/>
      <c r="P224" s="12"/>
      <c r="Q224" s="12"/>
      <c r="R224" s="12"/>
      <c r="S224" s="12"/>
      <c r="T224" s="12"/>
      <c r="U224" s="12"/>
      <c r="V224" s="12"/>
      <c r="W224" s="12"/>
      <c r="X224" s="12"/>
      <c r="Y224" s="12"/>
      <c r="Z224" s="12"/>
      <c r="AA224" s="12"/>
      <c r="AB224" s="12"/>
      <c r="AC224" s="12"/>
      <c r="AD224" s="12"/>
      <c r="AE224" s="12"/>
      <c r="AF224" s="12"/>
      <c r="AG224" s="12"/>
      <c r="AH224" s="12"/>
      <c r="AI224" s="12"/>
      <c r="AJ224" s="12"/>
      <c r="AK224" s="12"/>
      <c r="AL224" s="12"/>
      <c r="AM224" s="12"/>
      <c r="AN224" s="12"/>
      <c r="AO224" s="12"/>
      <c r="AP224" s="12"/>
      <c r="AQ224" s="12"/>
      <c r="AR224" s="12"/>
      <c r="AS224" s="12"/>
      <c r="AT224" s="12"/>
      <c r="AU224" s="12"/>
      <c r="AV224" s="12"/>
      <c r="AW224" s="12"/>
      <c r="AX224" s="12"/>
      <c r="AY224" s="12"/>
      <c r="AZ224" s="12"/>
      <c r="BA224" s="12"/>
      <c r="BB224" s="12"/>
      <c r="BC224" s="12"/>
      <c r="BD224" s="12"/>
      <c r="BE224" s="12"/>
      <c r="BF224" s="12"/>
      <c r="BG224" s="12"/>
      <c r="BH224" s="12"/>
      <c r="BI224" s="12"/>
      <c r="BJ224" s="12"/>
      <c r="BK224" s="12"/>
      <c r="BL224" s="12"/>
      <c r="BM224" s="12"/>
      <c r="BN224" s="12"/>
      <c r="BO224" s="12"/>
      <c r="BP224" s="12"/>
      <c r="BQ224" s="12"/>
      <c r="BR224" s="12"/>
      <c r="BS224" s="12"/>
      <c r="BT224" s="12"/>
      <c r="BU224" s="12"/>
      <c r="BV224" s="12"/>
      <c r="BW224" s="12"/>
      <c r="BX224" s="12"/>
      <c r="BY224" s="12"/>
      <c r="BZ224" s="12"/>
      <c r="CA224" s="12"/>
      <c r="CB224" s="12"/>
      <c r="CC224" s="12"/>
    </row>
    <row r="225" spans="1:81" ht="15.75" x14ac:dyDescent="0.25">
      <c r="A225" s="20"/>
      <c r="B225" s="29"/>
      <c r="C225" s="29"/>
      <c r="D225" s="29"/>
      <c r="E225" s="29"/>
      <c r="F225" s="26"/>
      <c r="G225" s="13"/>
      <c r="H225" s="20"/>
      <c r="I225" s="22"/>
      <c r="J225" s="22"/>
      <c r="K225" s="22"/>
      <c r="L225" s="22"/>
      <c r="M225" s="24"/>
      <c r="N225" s="22"/>
      <c r="O225" s="20"/>
      <c r="P225" s="12"/>
      <c r="Q225" s="12"/>
      <c r="R225" s="12"/>
      <c r="S225" s="12"/>
      <c r="T225" s="12"/>
      <c r="U225" s="12"/>
      <c r="V225" s="12"/>
      <c r="W225" s="12"/>
      <c r="X225" s="12"/>
      <c r="Y225" s="12"/>
      <c r="Z225" s="12"/>
      <c r="AA225" s="12"/>
      <c r="AB225" s="12"/>
      <c r="AC225" s="12"/>
      <c r="AD225" s="12"/>
      <c r="AE225" s="12"/>
      <c r="AF225" s="12"/>
      <c r="AG225" s="12"/>
      <c r="AH225" s="12"/>
      <c r="AI225" s="12"/>
      <c r="AJ225" s="12"/>
      <c r="AK225" s="12"/>
      <c r="AL225" s="12"/>
      <c r="AM225" s="12"/>
      <c r="AN225" s="12"/>
      <c r="AO225" s="12"/>
      <c r="AP225" s="12"/>
      <c r="AQ225" s="12"/>
      <c r="AR225" s="12"/>
      <c r="AS225" s="12"/>
      <c r="AT225" s="12"/>
      <c r="AU225" s="12"/>
      <c r="AV225" s="12"/>
      <c r="AW225" s="12"/>
      <c r="AX225" s="12"/>
      <c r="AY225" s="12"/>
      <c r="AZ225" s="12"/>
      <c r="BA225" s="12"/>
      <c r="BB225" s="12"/>
      <c r="BC225" s="12"/>
      <c r="BD225" s="12"/>
      <c r="BE225" s="12"/>
      <c r="BF225" s="12"/>
      <c r="BG225" s="12"/>
      <c r="BH225" s="12"/>
      <c r="BI225" s="12"/>
      <c r="BJ225" s="12"/>
      <c r="BK225" s="12"/>
      <c r="BL225" s="12"/>
      <c r="BM225" s="12"/>
      <c r="BN225" s="12"/>
      <c r="BO225" s="12"/>
      <c r="BP225" s="12"/>
      <c r="BQ225" s="12"/>
      <c r="BR225" s="12"/>
      <c r="BS225" s="12"/>
      <c r="BT225" s="12"/>
      <c r="BU225" s="12"/>
      <c r="BV225" s="12"/>
      <c r="BW225" s="12"/>
      <c r="BX225" s="12"/>
      <c r="BY225" s="12"/>
      <c r="BZ225" s="12"/>
      <c r="CA225" s="12"/>
      <c r="CB225" s="12"/>
      <c r="CC225" s="12"/>
    </row>
    <row r="226" spans="1:81" ht="15.75" x14ac:dyDescent="0.25">
      <c r="A226" s="20"/>
      <c r="B226" s="29"/>
      <c r="C226" s="29"/>
      <c r="D226" s="29"/>
      <c r="E226" s="29"/>
      <c r="F226" s="26"/>
      <c r="G226" s="13"/>
      <c r="H226" s="20"/>
      <c r="I226" s="22"/>
      <c r="J226" s="22"/>
      <c r="K226" s="22"/>
      <c r="L226" s="22"/>
      <c r="M226" s="24"/>
      <c r="N226" s="22"/>
      <c r="O226" s="20"/>
      <c r="P226" s="12"/>
      <c r="Q226" s="12"/>
      <c r="R226" s="12"/>
      <c r="S226" s="12"/>
      <c r="T226" s="12"/>
      <c r="U226" s="12"/>
      <c r="V226" s="12"/>
      <c r="W226" s="12"/>
      <c r="X226" s="12"/>
      <c r="Y226" s="12"/>
      <c r="Z226" s="12"/>
      <c r="AA226" s="12"/>
      <c r="AB226" s="12"/>
      <c r="AC226" s="12"/>
      <c r="AD226" s="12"/>
      <c r="AE226" s="12"/>
      <c r="AF226" s="12"/>
      <c r="AG226" s="12"/>
      <c r="AH226" s="12"/>
      <c r="AI226" s="12"/>
      <c r="AJ226" s="12"/>
      <c r="AK226" s="12"/>
      <c r="AL226" s="12"/>
      <c r="AM226" s="12"/>
      <c r="AN226" s="12"/>
      <c r="AO226" s="12"/>
      <c r="AP226" s="12"/>
      <c r="AQ226" s="12"/>
      <c r="AR226" s="12"/>
      <c r="AS226" s="12"/>
      <c r="AT226" s="12"/>
      <c r="AU226" s="12"/>
      <c r="AV226" s="12"/>
      <c r="AW226" s="12"/>
      <c r="AX226" s="12"/>
      <c r="AY226" s="12"/>
      <c r="AZ226" s="12"/>
      <c r="BA226" s="12"/>
      <c r="BB226" s="12"/>
      <c r="BC226" s="12"/>
      <c r="BD226" s="12"/>
      <c r="BE226" s="12"/>
      <c r="BF226" s="12"/>
      <c r="BG226" s="12"/>
      <c r="BH226" s="12"/>
      <c r="BI226" s="12"/>
      <c r="BJ226" s="12"/>
      <c r="BK226" s="12"/>
      <c r="BL226" s="12"/>
      <c r="BM226" s="12"/>
      <c r="BN226" s="12"/>
      <c r="BO226" s="12"/>
      <c r="BP226" s="12"/>
      <c r="BQ226" s="12"/>
      <c r="BR226" s="12"/>
      <c r="BS226" s="12"/>
      <c r="BT226" s="12"/>
      <c r="BU226" s="12"/>
      <c r="BV226" s="12"/>
      <c r="BW226" s="12"/>
      <c r="BX226" s="12"/>
      <c r="BY226" s="12"/>
      <c r="BZ226" s="12"/>
      <c r="CA226" s="12"/>
      <c r="CB226" s="12"/>
      <c r="CC226" s="12"/>
    </row>
    <row r="227" spans="1:81" ht="15.75" x14ac:dyDescent="0.25">
      <c r="A227" s="20"/>
      <c r="B227" s="29"/>
      <c r="C227" s="29"/>
      <c r="D227" s="29"/>
      <c r="E227" s="29"/>
      <c r="F227" s="26"/>
      <c r="G227" s="13"/>
      <c r="H227" s="20"/>
      <c r="I227" s="22"/>
      <c r="J227" s="22"/>
      <c r="K227" s="22"/>
      <c r="L227" s="22"/>
      <c r="M227" s="24"/>
      <c r="N227" s="22"/>
      <c r="O227" s="20"/>
      <c r="P227" s="12"/>
      <c r="Q227" s="12"/>
      <c r="R227" s="12"/>
      <c r="S227" s="12"/>
      <c r="T227" s="12"/>
      <c r="U227" s="12"/>
      <c r="V227" s="12"/>
      <c r="W227" s="12"/>
      <c r="X227" s="12"/>
      <c r="Y227" s="12"/>
      <c r="Z227" s="12"/>
      <c r="AA227" s="12"/>
      <c r="AB227" s="12"/>
      <c r="AC227" s="12"/>
      <c r="AD227" s="12"/>
      <c r="AE227" s="12"/>
      <c r="AF227" s="12"/>
      <c r="AG227" s="12"/>
      <c r="AH227" s="12"/>
      <c r="AI227" s="12"/>
      <c r="AJ227" s="12"/>
      <c r="AK227" s="12"/>
      <c r="AL227" s="12"/>
      <c r="AM227" s="12"/>
      <c r="AN227" s="12"/>
      <c r="AO227" s="12"/>
      <c r="AP227" s="12"/>
      <c r="AQ227" s="12"/>
      <c r="AR227" s="12"/>
      <c r="AS227" s="12"/>
      <c r="AT227" s="12"/>
      <c r="AU227" s="12"/>
      <c r="AV227" s="12"/>
      <c r="AW227" s="12"/>
      <c r="AX227" s="12"/>
      <c r="AY227" s="12"/>
      <c r="AZ227" s="12"/>
      <c r="BA227" s="12"/>
      <c r="BB227" s="12"/>
      <c r="BC227" s="12"/>
      <c r="BD227" s="12"/>
      <c r="BE227" s="12"/>
      <c r="BF227" s="12"/>
      <c r="BG227" s="12"/>
      <c r="BH227" s="12"/>
      <c r="BI227" s="12"/>
      <c r="BJ227" s="12"/>
      <c r="BK227" s="12"/>
      <c r="BL227" s="12"/>
      <c r="BM227" s="12"/>
      <c r="BN227" s="12"/>
      <c r="BO227" s="12"/>
      <c r="BP227" s="12"/>
      <c r="BQ227" s="12"/>
      <c r="BR227" s="12"/>
      <c r="BS227" s="12"/>
      <c r="BT227" s="12"/>
      <c r="BU227" s="12"/>
      <c r="BV227" s="12"/>
      <c r="BW227" s="12"/>
      <c r="BX227" s="12"/>
      <c r="BY227" s="12"/>
      <c r="BZ227" s="12"/>
      <c r="CA227" s="12"/>
      <c r="CB227" s="12"/>
      <c r="CC227" s="12"/>
    </row>
    <row r="228" spans="1:81" ht="15.75" x14ac:dyDescent="0.25">
      <c r="A228" s="20"/>
      <c r="B228" s="29"/>
      <c r="C228" s="29"/>
      <c r="D228" s="29"/>
      <c r="E228" s="29"/>
      <c r="F228" s="26"/>
      <c r="G228" s="13"/>
      <c r="H228" s="20"/>
      <c r="I228" s="22"/>
      <c r="J228" s="22"/>
      <c r="K228" s="22"/>
      <c r="L228" s="22"/>
      <c r="M228" s="24"/>
      <c r="N228" s="22"/>
      <c r="O228" s="20"/>
      <c r="P228" s="12"/>
      <c r="Q228" s="12"/>
      <c r="R228" s="12"/>
      <c r="S228" s="12"/>
      <c r="T228" s="12"/>
      <c r="U228" s="12"/>
      <c r="V228" s="12"/>
      <c r="W228" s="12"/>
      <c r="X228" s="12"/>
      <c r="Y228" s="12"/>
      <c r="Z228" s="12"/>
      <c r="AA228" s="12"/>
      <c r="AB228" s="12"/>
      <c r="AC228" s="12"/>
      <c r="AD228" s="12"/>
      <c r="AE228" s="12"/>
      <c r="AF228" s="12"/>
      <c r="AG228" s="12"/>
      <c r="AH228" s="12"/>
      <c r="AI228" s="12"/>
      <c r="AJ228" s="12"/>
      <c r="AK228" s="12"/>
      <c r="AL228" s="12"/>
      <c r="AM228" s="12"/>
      <c r="AN228" s="12"/>
      <c r="AO228" s="12"/>
      <c r="AP228" s="12"/>
      <c r="AQ228" s="12"/>
      <c r="AR228" s="12"/>
      <c r="AS228" s="12"/>
      <c r="AT228" s="12"/>
      <c r="AU228" s="12"/>
      <c r="AV228" s="12"/>
      <c r="AW228" s="12"/>
      <c r="AX228" s="12"/>
      <c r="AY228" s="12"/>
      <c r="AZ228" s="12"/>
      <c r="BA228" s="12"/>
      <c r="BB228" s="12"/>
      <c r="BC228" s="12"/>
      <c r="BD228" s="12"/>
      <c r="BE228" s="12"/>
      <c r="BF228" s="12"/>
      <c r="BG228" s="12"/>
      <c r="BH228" s="12"/>
      <c r="BI228" s="12"/>
      <c r="BJ228" s="12"/>
      <c r="BK228" s="12"/>
      <c r="BL228" s="12"/>
      <c r="BM228" s="12"/>
      <c r="BN228" s="12"/>
      <c r="BO228" s="12"/>
      <c r="BP228" s="12"/>
      <c r="BQ228" s="12"/>
      <c r="BR228" s="12"/>
      <c r="BS228" s="12"/>
      <c r="BT228" s="12"/>
      <c r="BU228" s="12"/>
      <c r="BV228" s="12"/>
      <c r="BW228" s="12"/>
      <c r="BX228" s="12"/>
      <c r="BY228" s="12"/>
      <c r="BZ228" s="12"/>
      <c r="CA228" s="12"/>
      <c r="CB228" s="12"/>
      <c r="CC228" s="12"/>
    </row>
    <row r="229" spans="1:81" ht="15.75" x14ac:dyDescent="0.25">
      <c r="A229" s="20"/>
      <c r="B229" s="29"/>
      <c r="C229" s="29"/>
      <c r="D229" s="29"/>
      <c r="E229" s="29"/>
      <c r="F229" s="26"/>
      <c r="G229" s="13"/>
      <c r="H229" s="20"/>
      <c r="I229" s="22"/>
      <c r="J229" s="22"/>
      <c r="K229" s="22"/>
      <c r="L229" s="22"/>
      <c r="M229" s="24"/>
      <c r="N229" s="22"/>
      <c r="O229" s="20"/>
      <c r="P229" s="12"/>
      <c r="Q229" s="12"/>
      <c r="R229" s="12"/>
      <c r="S229" s="12"/>
      <c r="T229" s="12"/>
      <c r="U229" s="12"/>
      <c r="V229" s="12"/>
      <c r="W229" s="12"/>
      <c r="X229" s="12"/>
      <c r="Y229" s="12"/>
      <c r="Z229" s="12"/>
      <c r="AA229" s="12"/>
      <c r="AB229" s="12"/>
      <c r="AC229" s="12"/>
      <c r="AD229" s="12"/>
      <c r="AE229" s="12"/>
      <c r="AF229" s="12"/>
      <c r="AG229" s="12"/>
      <c r="AH229" s="12"/>
      <c r="AI229" s="12"/>
      <c r="AJ229" s="12"/>
      <c r="AK229" s="12"/>
      <c r="AL229" s="12"/>
      <c r="AM229" s="12"/>
      <c r="AN229" s="12"/>
      <c r="AO229" s="12"/>
      <c r="AP229" s="12"/>
      <c r="AQ229" s="12"/>
      <c r="AR229" s="12"/>
      <c r="AS229" s="12"/>
      <c r="AT229" s="12"/>
      <c r="AU229" s="12"/>
      <c r="AV229" s="12"/>
      <c r="AW229" s="12"/>
      <c r="AX229" s="12"/>
      <c r="AY229" s="12"/>
      <c r="AZ229" s="12"/>
      <c r="BA229" s="12"/>
      <c r="BB229" s="12"/>
      <c r="BC229" s="12"/>
      <c r="BD229" s="12"/>
      <c r="BE229" s="12"/>
      <c r="BF229" s="12"/>
      <c r="BG229" s="12"/>
      <c r="BH229" s="12"/>
      <c r="BI229" s="12"/>
      <c r="BJ229" s="12"/>
      <c r="BK229" s="12"/>
      <c r="BL229" s="12"/>
      <c r="BM229" s="12"/>
      <c r="BN229" s="12"/>
      <c r="BO229" s="12"/>
      <c r="BP229" s="12"/>
      <c r="BQ229" s="12"/>
      <c r="BR229" s="12"/>
      <c r="BS229" s="12"/>
      <c r="BT229" s="12"/>
      <c r="BU229" s="12"/>
      <c r="BV229" s="12"/>
      <c r="BW229" s="12"/>
      <c r="BX229" s="12"/>
      <c r="BY229" s="12"/>
      <c r="BZ229" s="12"/>
      <c r="CA229" s="12"/>
      <c r="CB229" s="12"/>
      <c r="CC229" s="12"/>
    </row>
    <row r="230" spans="1:81" ht="15.75" x14ac:dyDescent="0.25">
      <c r="A230" s="20"/>
      <c r="B230" s="29"/>
      <c r="C230" s="29"/>
      <c r="D230" s="29"/>
      <c r="E230" s="29"/>
      <c r="F230" s="26"/>
      <c r="G230" s="13"/>
      <c r="H230" s="20"/>
      <c r="I230" s="22"/>
      <c r="J230" s="22"/>
      <c r="K230" s="22"/>
      <c r="L230" s="22"/>
      <c r="M230" s="24"/>
      <c r="N230" s="22"/>
      <c r="O230" s="20"/>
      <c r="P230" s="12"/>
      <c r="Q230" s="12"/>
      <c r="R230" s="12"/>
      <c r="S230" s="12"/>
      <c r="T230" s="12"/>
      <c r="U230" s="12"/>
      <c r="V230" s="12"/>
      <c r="W230" s="12"/>
      <c r="X230" s="12"/>
      <c r="Y230" s="12"/>
      <c r="Z230" s="12"/>
      <c r="AA230" s="12"/>
      <c r="AB230" s="12"/>
      <c r="AC230" s="12"/>
      <c r="AD230" s="12"/>
      <c r="AE230" s="12"/>
      <c r="AF230" s="12"/>
      <c r="AG230" s="12"/>
      <c r="AH230" s="12"/>
      <c r="AI230" s="12"/>
      <c r="AJ230" s="12"/>
      <c r="AK230" s="12"/>
      <c r="AL230" s="12"/>
      <c r="AM230" s="12"/>
      <c r="AN230" s="12"/>
      <c r="AO230" s="12"/>
      <c r="AP230" s="12"/>
      <c r="AQ230" s="12"/>
      <c r="AR230" s="12"/>
      <c r="AS230" s="12"/>
      <c r="AT230" s="12"/>
      <c r="AU230" s="12"/>
      <c r="AV230" s="12"/>
      <c r="AW230" s="12"/>
      <c r="AX230" s="12"/>
      <c r="AY230" s="12"/>
      <c r="AZ230" s="12"/>
      <c r="BA230" s="12"/>
      <c r="BB230" s="12"/>
      <c r="BC230" s="12"/>
      <c r="BD230" s="12"/>
      <c r="BE230" s="12"/>
      <c r="BF230" s="12"/>
      <c r="BG230" s="12"/>
      <c r="BH230" s="12"/>
      <c r="BI230" s="12"/>
      <c r="BJ230" s="12"/>
      <c r="BK230" s="12"/>
      <c r="BL230" s="12"/>
      <c r="BM230" s="12"/>
      <c r="BN230" s="12"/>
      <c r="BO230" s="12"/>
      <c r="BP230" s="12"/>
      <c r="BQ230" s="12"/>
      <c r="BR230" s="12"/>
      <c r="BS230" s="12"/>
      <c r="BT230" s="12"/>
      <c r="BU230" s="12"/>
      <c r="BV230" s="12"/>
      <c r="BW230" s="12"/>
      <c r="BX230" s="12"/>
      <c r="BY230" s="12"/>
      <c r="BZ230" s="12"/>
      <c r="CA230" s="12"/>
      <c r="CB230" s="12"/>
      <c r="CC230" s="12"/>
    </row>
    <row r="231" spans="1:81" ht="15.75" x14ac:dyDescent="0.25">
      <c r="A231" s="20"/>
      <c r="B231" s="29"/>
      <c r="C231" s="29"/>
      <c r="D231" s="29"/>
      <c r="E231" s="29"/>
      <c r="F231" s="26"/>
      <c r="G231" s="13"/>
      <c r="H231" s="20"/>
      <c r="I231" s="22"/>
      <c r="J231" s="22"/>
      <c r="K231" s="22"/>
      <c r="L231" s="22"/>
      <c r="M231" s="24"/>
      <c r="N231" s="22"/>
      <c r="O231" s="20"/>
      <c r="P231" s="12"/>
      <c r="Q231" s="12"/>
      <c r="R231" s="12"/>
      <c r="S231" s="12"/>
      <c r="T231" s="12"/>
      <c r="U231" s="12"/>
      <c r="V231" s="12"/>
      <c r="W231" s="12"/>
      <c r="X231" s="12"/>
      <c r="Y231" s="12"/>
      <c r="Z231" s="12"/>
      <c r="AA231" s="12"/>
      <c r="AB231" s="12"/>
      <c r="AC231" s="12"/>
      <c r="AD231" s="12"/>
      <c r="AE231" s="12"/>
      <c r="AF231" s="12"/>
      <c r="AG231" s="12"/>
      <c r="AH231" s="12"/>
      <c r="AI231" s="12"/>
      <c r="AJ231" s="12"/>
      <c r="AK231" s="12"/>
      <c r="AL231" s="12"/>
      <c r="AM231" s="12"/>
      <c r="AN231" s="12"/>
      <c r="AO231" s="12"/>
      <c r="AP231" s="12"/>
      <c r="AQ231" s="12"/>
      <c r="AR231" s="12"/>
      <c r="AS231" s="12"/>
      <c r="AT231" s="12"/>
      <c r="AU231" s="12"/>
      <c r="AV231" s="12"/>
      <c r="AW231" s="12"/>
      <c r="AX231" s="12"/>
      <c r="AY231" s="12"/>
      <c r="AZ231" s="12"/>
      <c r="BA231" s="12"/>
      <c r="BB231" s="12"/>
      <c r="BC231" s="12"/>
      <c r="BD231" s="12"/>
      <c r="BE231" s="12"/>
      <c r="BF231" s="12"/>
      <c r="BG231" s="12"/>
      <c r="BH231" s="12"/>
      <c r="BI231" s="12"/>
      <c r="BJ231" s="12"/>
      <c r="BK231" s="12"/>
      <c r="BL231" s="12"/>
      <c r="BM231" s="12"/>
      <c r="BN231" s="12"/>
      <c r="BO231" s="12"/>
      <c r="BP231" s="12"/>
      <c r="BQ231" s="12"/>
      <c r="BR231" s="12"/>
      <c r="BS231" s="12"/>
      <c r="BT231" s="12"/>
      <c r="BU231" s="12"/>
      <c r="BV231" s="12"/>
      <c r="BW231" s="12"/>
      <c r="BX231" s="12"/>
      <c r="BY231" s="12"/>
      <c r="BZ231" s="12"/>
      <c r="CA231" s="12"/>
      <c r="CB231" s="12"/>
      <c r="CC231" s="12"/>
    </row>
    <row r="232" spans="1:81" ht="15.75" x14ac:dyDescent="0.25">
      <c r="A232" s="20"/>
      <c r="B232" s="29"/>
      <c r="C232" s="29"/>
      <c r="D232" s="29"/>
      <c r="E232" s="29"/>
      <c r="F232" s="26"/>
      <c r="G232" s="13"/>
      <c r="H232" s="20"/>
      <c r="I232" s="22"/>
      <c r="J232" s="22"/>
      <c r="K232" s="22"/>
      <c r="L232" s="22"/>
      <c r="M232" s="24"/>
      <c r="N232" s="22"/>
      <c r="O232" s="20"/>
      <c r="P232" s="12"/>
      <c r="Q232" s="12"/>
      <c r="R232" s="12"/>
      <c r="S232" s="12"/>
      <c r="T232" s="12"/>
      <c r="U232" s="12"/>
      <c r="V232" s="12"/>
      <c r="W232" s="12"/>
      <c r="X232" s="12"/>
      <c r="Y232" s="12"/>
      <c r="Z232" s="12"/>
      <c r="AA232" s="12"/>
      <c r="AB232" s="12"/>
      <c r="AC232" s="12"/>
      <c r="AD232" s="12"/>
      <c r="AE232" s="12"/>
      <c r="AF232" s="12"/>
      <c r="AG232" s="12"/>
      <c r="AH232" s="12"/>
      <c r="AI232" s="12"/>
      <c r="AJ232" s="12"/>
      <c r="AK232" s="12"/>
      <c r="AL232" s="12"/>
      <c r="AM232" s="12"/>
      <c r="AN232" s="12"/>
      <c r="AO232" s="12"/>
      <c r="AP232" s="12"/>
      <c r="AQ232" s="12"/>
      <c r="AR232" s="12"/>
      <c r="AS232" s="12"/>
      <c r="AT232" s="12"/>
      <c r="AU232" s="12"/>
      <c r="AV232" s="12"/>
      <c r="AW232" s="12"/>
      <c r="AX232" s="12"/>
      <c r="AY232" s="12"/>
      <c r="AZ232" s="12"/>
      <c r="BA232" s="12"/>
      <c r="BB232" s="12"/>
      <c r="BC232" s="12"/>
      <c r="BD232" s="12"/>
      <c r="BE232" s="12"/>
      <c r="BF232" s="12"/>
      <c r="BG232" s="12"/>
      <c r="BH232" s="12"/>
      <c r="BI232" s="12"/>
      <c r="BJ232" s="12"/>
      <c r="BK232" s="12"/>
      <c r="BL232" s="12"/>
      <c r="BM232" s="12"/>
      <c r="BN232" s="12"/>
      <c r="BO232" s="12"/>
      <c r="BP232" s="12"/>
      <c r="BQ232" s="12"/>
      <c r="BR232" s="12"/>
      <c r="BS232" s="12"/>
      <c r="BT232" s="12"/>
      <c r="BU232" s="12"/>
      <c r="BV232" s="12"/>
      <c r="BW232" s="12"/>
      <c r="BX232" s="12"/>
      <c r="BY232" s="12"/>
      <c r="BZ232" s="12"/>
      <c r="CA232" s="12"/>
      <c r="CB232" s="12"/>
      <c r="CC232" s="12"/>
    </row>
    <row r="233" spans="1:81" ht="15.75" x14ac:dyDescent="0.25">
      <c r="A233" s="20"/>
      <c r="B233" s="29"/>
      <c r="C233" s="29"/>
      <c r="D233" s="29"/>
      <c r="E233" s="29"/>
      <c r="F233" s="26"/>
      <c r="G233" s="13"/>
      <c r="H233" s="20"/>
      <c r="I233" s="22"/>
      <c r="J233" s="22"/>
      <c r="K233" s="22"/>
      <c r="L233" s="22"/>
      <c r="M233" s="24"/>
      <c r="N233" s="22"/>
      <c r="O233" s="20"/>
      <c r="P233" s="12"/>
      <c r="Q233" s="12"/>
      <c r="R233" s="12"/>
      <c r="S233" s="12"/>
      <c r="T233" s="12"/>
      <c r="U233" s="12"/>
      <c r="V233" s="12"/>
      <c r="W233" s="12"/>
      <c r="X233" s="12"/>
      <c r="Y233" s="12"/>
      <c r="Z233" s="12"/>
      <c r="AA233" s="12"/>
      <c r="AB233" s="12"/>
      <c r="AC233" s="12"/>
      <c r="AD233" s="12"/>
      <c r="AE233" s="12"/>
      <c r="AF233" s="12"/>
      <c r="AG233" s="12"/>
      <c r="AH233" s="12"/>
      <c r="AI233" s="12"/>
      <c r="AJ233" s="12"/>
      <c r="AK233" s="12"/>
      <c r="AL233" s="12"/>
      <c r="AM233" s="12"/>
      <c r="AN233" s="12"/>
      <c r="AO233" s="12"/>
      <c r="AP233" s="12"/>
      <c r="AQ233" s="12"/>
      <c r="AR233" s="12"/>
      <c r="AS233" s="12"/>
      <c r="AT233" s="12"/>
      <c r="AU233" s="12"/>
      <c r="AV233" s="12"/>
      <c r="AW233" s="12"/>
      <c r="AX233" s="12"/>
      <c r="AY233" s="12"/>
      <c r="AZ233" s="12"/>
      <c r="BA233" s="12"/>
      <c r="BB233" s="12"/>
      <c r="BC233" s="12"/>
      <c r="BD233" s="12"/>
      <c r="BE233" s="12"/>
      <c r="BF233" s="12"/>
      <c r="BG233" s="12"/>
      <c r="BH233" s="12"/>
      <c r="BI233" s="12"/>
      <c r="BJ233" s="12"/>
      <c r="BK233" s="12"/>
      <c r="BL233" s="12"/>
      <c r="BM233" s="12"/>
      <c r="BN233" s="12"/>
      <c r="BO233" s="12"/>
      <c r="BP233" s="12"/>
      <c r="BQ233" s="12"/>
      <c r="BR233" s="12"/>
      <c r="BS233" s="12"/>
      <c r="BT233" s="12"/>
      <c r="BU233" s="12"/>
      <c r="BV233" s="12"/>
      <c r="BW233" s="12"/>
      <c r="BX233" s="12"/>
      <c r="BY233" s="12"/>
      <c r="BZ233" s="12"/>
      <c r="CA233" s="12"/>
      <c r="CB233" s="12"/>
      <c r="CC233" s="12"/>
    </row>
    <row r="234" spans="1:81" ht="15.75" x14ac:dyDescent="0.25">
      <c r="A234" s="20"/>
      <c r="B234" s="29"/>
      <c r="C234" s="29"/>
      <c r="D234" s="29"/>
      <c r="E234" s="29"/>
      <c r="F234" s="26"/>
      <c r="G234" s="13"/>
      <c r="H234" s="20"/>
      <c r="I234" s="22"/>
      <c r="J234" s="22"/>
      <c r="K234" s="22"/>
      <c r="L234" s="22"/>
      <c r="M234" s="24"/>
      <c r="N234" s="22"/>
      <c r="O234" s="20"/>
      <c r="P234" s="12"/>
      <c r="Q234" s="12"/>
      <c r="R234" s="12"/>
      <c r="S234" s="12"/>
      <c r="T234" s="12"/>
      <c r="U234" s="12"/>
      <c r="V234" s="12"/>
      <c r="W234" s="12"/>
      <c r="X234" s="12"/>
      <c r="Y234" s="12"/>
      <c r="Z234" s="12"/>
      <c r="AA234" s="12"/>
      <c r="AB234" s="12"/>
      <c r="AC234" s="12"/>
      <c r="AD234" s="12"/>
      <c r="AE234" s="12"/>
      <c r="AF234" s="12"/>
      <c r="AG234" s="12"/>
      <c r="AH234" s="12"/>
      <c r="AI234" s="12"/>
      <c r="AJ234" s="12"/>
      <c r="AK234" s="12"/>
      <c r="AL234" s="12"/>
      <c r="AM234" s="12"/>
      <c r="AN234" s="12"/>
      <c r="AO234" s="12"/>
      <c r="AP234" s="12"/>
      <c r="AQ234" s="12"/>
      <c r="AR234" s="12"/>
      <c r="AS234" s="12"/>
      <c r="AT234" s="12"/>
      <c r="AU234" s="12"/>
      <c r="AV234" s="12"/>
      <c r="AW234" s="12"/>
      <c r="AX234" s="12"/>
      <c r="AY234" s="12"/>
      <c r="AZ234" s="12"/>
      <c r="BA234" s="12"/>
      <c r="BB234" s="12"/>
      <c r="BC234" s="12"/>
      <c r="BD234" s="12"/>
      <c r="BE234" s="12"/>
      <c r="BF234" s="12"/>
      <c r="BG234" s="12"/>
      <c r="BH234" s="12"/>
      <c r="BI234" s="12"/>
      <c r="BJ234" s="12"/>
      <c r="BK234" s="12"/>
      <c r="BL234" s="12"/>
      <c r="BM234" s="12"/>
      <c r="BN234" s="12"/>
      <c r="BO234" s="12"/>
      <c r="BP234" s="12"/>
      <c r="BQ234" s="12"/>
      <c r="BR234" s="12"/>
      <c r="BS234" s="12"/>
      <c r="BT234" s="12"/>
      <c r="BU234" s="12"/>
      <c r="BV234" s="12"/>
      <c r="BW234" s="12"/>
      <c r="BX234" s="12"/>
      <c r="BY234" s="12"/>
      <c r="BZ234" s="12"/>
      <c r="CA234" s="12"/>
      <c r="CB234" s="12"/>
      <c r="CC234" s="12"/>
    </row>
    <row r="235" spans="1:81" ht="15.75" x14ac:dyDescent="0.25">
      <c r="A235" s="20"/>
      <c r="B235" s="29"/>
      <c r="C235" s="29"/>
      <c r="D235" s="29"/>
      <c r="E235" s="29"/>
      <c r="F235" s="26"/>
      <c r="G235" s="13"/>
      <c r="H235" s="20"/>
      <c r="I235" s="22"/>
      <c r="J235" s="22"/>
      <c r="K235" s="22"/>
      <c r="L235" s="22"/>
      <c r="M235" s="24"/>
      <c r="N235" s="22"/>
      <c r="O235" s="20"/>
      <c r="P235" s="12"/>
      <c r="Q235" s="12"/>
      <c r="R235" s="12"/>
      <c r="S235" s="12"/>
      <c r="T235" s="12"/>
      <c r="U235" s="12"/>
      <c r="V235" s="12"/>
      <c r="W235" s="12"/>
      <c r="X235" s="12"/>
      <c r="Y235" s="12"/>
      <c r="Z235" s="12"/>
      <c r="AA235" s="12"/>
      <c r="AB235" s="12"/>
      <c r="AC235" s="12"/>
      <c r="AD235" s="12"/>
      <c r="AE235" s="12"/>
      <c r="AF235" s="12"/>
      <c r="AG235" s="12"/>
      <c r="AH235" s="12"/>
      <c r="AI235" s="12"/>
      <c r="AJ235" s="12"/>
      <c r="AK235" s="12"/>
      <c r="AL235" s="12"/>
      <c r="AM235" s="12"/>
      <c r="AN235" s="12"/>
      <c r="AO235" s="12"/>
      <c r="AP235" s="12"/>
      <c r="AQ235" s="12"/>
      <c r="AR235" s="12"/>
      <c r="AS235" s="12"/>
      <c r="AT235" s="12"/>
      <c r="AU235" s="12"/>
      <c r="AV235" s="12"/>
      <c r="AW235" s="12"/>
      <c r="AX235" s="12"/>
      <c r="AY235" s="12"/>
      <c r="AZ235" s="12"/>
      <c r="BA235" s="12"/>
      <c r="BB235" s="12"/>
      <c r="BC235" s="12"/>
      <c r="BD235" s="12"/>
      <c r="BE235" s="12"/>
      <c r="BF235" s="12"/>
      <c r="BG235" s="12"/>
      <c r="BH235" s="12"/>
      <c r="BI235" s="12"/>
      <c r="BJ235" s="12"/>
      <c r="BK235" s="12"/>
      <c r="BL235" s="12"/>
      <c r="BM235" s="12"/>
      <c r="BN235" s="12"/>
      <c r="BO235" s="12"/>
      <c r="BP235" s="12"/>
      <c r="BQ235" s="12"/>
      <c r="BR235" s="12"/>
      <c r="BS235" s="12"/>
      <c r="BT235" s="12"/>
      <c r="BU235" s="12"/>
      <c r="BV235" s="12"/>
      <c r="BW235" s="12"/>
      <c r="BX235" s="12"/>
      <c r="BY235" s="12"/>
      <c r="BZ235" s="12"/>
      <c r="CA235" s="12"/>
      <c r="CB235" s="12"/>
      <c r="CC235" s="12"/>
    </row>
    <row r="236" spans="1:81" ht="15.75" x14ac:dyDescent="0.25">
      <c r="A236" s="20"/>
      <c r="B236" s="29"/>
      <c r="C236" s="29"/>
      <c r="D236" s="29"/>
      <c r="E236" s="29"/>
      <c r="F236" s="26"/>
      <c r="G236" s="13"/>
      <c r="H236" s="20"/>
      <c r="I236" s="22"/>
      <c r="J236" s="22"/>
      <c r="K236" s="22"/>
      <c r="L236" s="22"/>
      <c r="M236" s="24"/>
      <c r="N236" s="22"/>
      <c r="O236" s="20"/>
      <c r="P236" s="12"/>
      <c r="Q236" s="12"/>
      <c r="R236" s="12"/>
      <c r="S236" s="12"/>
      <c r="T236" s="12"/>
      <c r="U236" s="12"/>
      <c r="V236" s="12"/>
      <c r="W236" s="12"/>
      <c r="X236" s="12"/>
      <c r="Y236" s="12"/>
      <c r="Z236" s="12"/>
      <c r="AA236" s="12"/>
      <c r="AB236" s="12"/>
      <c r="AC236" s="12"/>
      <c r="AD236" s="12"/>
      <c r="AE236" s="12"/>
      <c r="AF236" s="12"/>
      <c r="AG236" s="12"/>
      <c r="AH236" s="12"/>
      <c r="AI236" s="12"/>
      <c r="AJ236" s="12"/>
      <c r="AK236" s="12"/>
      <c r="AL236" s="12"/>
      <c r="AM236" s="12"/>
      <c r="AN236" s="12"/>
      <c r="AO236" s="12"/>
      <c r="AP236" s="12"/>
      <c r="AQ236" s="12"/>
      <c r="AR236" s="12"/>
      <c r="AS236" s="12"/>
      <c r="AT236" s="12"/>
      <c r="AU236" s="12"/>
      <c r="AV236" s="12"/>
      <c r="AW236" s="12"/>
      <c r="AX236" s="12"/>
      <c r="AY236" s="12"/>
      <c r="AZ236" s="12"/>
      <c r="BA236" s="12"/>
      <c r="BB236" s="12"/>
      <c r="BC236" s="12"/>
      <c r="BD236" s="12"/>
      <c r="BE236" s="12"/>
      <c r="BF236" s="12"/>
      <c r="BG236" s="12"/>
      <c r="BH236" s="12"/>
      <c r="BI236" s="12"/>
      <c r="BJ236" s="12"/>
      <c r="BK236" s="12"/>
      <c r="BL236" s="12"/>
      <c r="BM236" s="12"/>
      <c r="BN236" s="12"/>
      <c r="BO236" s="12"/>
      <c r="BP236" s="12"/>
      <c r="BQ236" s="12"/>
      <c r="BR236" s="12"/>
      <c r="BS236" s="12"/>
      <c r="BT236" s="12"/>
      <c r="BU236" s="12"/>
      <c r="BV236" s="12"/>
      <c r="BW236" s="12"/>
      <c r="BX236" s="12"/>
      <c r="BY236" s="12"/>
      <c r="BZ236" s="12"/>
      <c r="CA236" s="12"/>
      <c r="CB236" s="12"/>
      <c r="CC236" s="12"/>
    </row>
    <row r="237" spans="1:81" ht="15.75" x14ac:dyDescent="0.25">
      <c r="A237" s="20"/>
      <c r="B237" s="29"/>
      <c r="C237" s="29"/>
      <c r="D237" s="29"/>
      <c r="E237" s="29"/>
      <c r="F237" s="26"/>
      <c r="G237" s="13"/>
      <c r="H237" s="20"/>
      <c r="I237" s="22"/>
      <c r="J237" s="22"/>
      <c r="K237" s="22"/>
      <c r="L237" s="22"/>
      <c r="M237" s="24"/>
      <c r="N237" s="22"/>
      <c r="O237" s="20"/>
      <c r="P237" s="12"/>
      <c r="Q237" s="12"/>
      <c r="R237" s="12"/>
      <c r="S237" s="12"/>
      <c r="T237" s="12"/>
      <c r="U237" s="12"/>
      <c r="V237" s="12"/>
      <c r="W237" s="12"/>
      <c r="X237" s="12"/>
      <c r="Y237" s="12"/>
      <c r="Z237" s="12"/>
      <c r="AA237" s="12"/>
      <c r="AB237" s="12"/>
      <c r="AC237" s="12"/>
      <c r="AD237" s="12"/>
      <c r="AE237" s="12"/>
      <c r="AF237" s="12"/>
      <c r="AG237" s="12"/>
      <c r="AH237" s="12"/>
      <c r="AI237" s="12"/>
      <c r="AJ237" s="12"/>
      <c r="AK237" s="12"/>
      <c r="AL237" s="12"/>
      <c r="AM237" s="12"/>
      <c r="AN237" s="12"/>
      <c r="AO237" s="12"/>
      <c r="AP237" s="12"/>
      <c r="AQ237" s="12"/>
      <c r="AR237" s="12"/>
      <c r="AS237" s="12"/>
      <c r="AT237" s="12"/>
      <c r="AU237" s="12"/>
      <c r="AV237" s="12"/>
      <c r="AW237" s="12"/>
      <c r="AX237" s="12"/>
      <c r="AY237" s="12"/>
      <c r="AZ237" s="12"/>
      <c r="BA237" s="12"/>
      <c r="BB237" s="12"/>
      <c r="BC237" s="12"/>
      <c r="BD237" s="12"/>
      <c r="BE237" s="12"/>
      <c r="BF237" s="12"/>
      <c r="BG237" s="12"/>
      <c r="BH237" s="12"/>
      <c r="BI237" s="12"/>
      <c r="BJ237" s="12"/>
      <c r="BK237" s="12"/>
      <c r="BL237" s="12"/>
      <c r="BM237" s="12"/>
      <c r="BN237" s="12"/>
      <c r="BO237" s="12"/>
      <c r="BP237" s="12"/>
      <c r="BQ237" s="12"/>
      <c r="BR237" s="12"/>
      <c r="BS237" s="12"/>
      <c r="BT237" s="12"/>
      <c r="BU237" s="12"/>
      <c r="BV237" s="12"/>
      <c r="BW237" s="12"/>
      <c r="BX237" s="12"/>
      <c r="BY237" s="12"/>
      <c r="BZ237" s="12"/>
      <c r="CA237" s="12"/>
      <c r="CB237" s="12"/>
      <c r="CC237" s="12"/>
    </row>
    <row r="238" spans="1:81" ht="15.75" x14ac:dyDescent="0.25">
      <c r="A238" s="20"/>
      <c r="B238" s="29"/>
      <c r="C238" s="29"/>
      <c r="D238" s="29"/>
      <c r="E238" s="29"/>
      <c r="F238" s="26"/>
      <c r="G238" s="13"/>
      <c r="H238" s="20"/>
      <c r="I238" s="22"/>
      <c r="J238" s="22"/>
      <c r="K238" s="22"/>
      <c r="L238" s="22"/>
      <c r="M238" s="24"/>
      <c r="N238" s="22"/>
      <c r="O238" s="20"/>
      <c r="P238" s="12"/>
      <c r="Q238" s="12"/>
      <c r="R238" s="12"/>
      <c r="S238" s="12"/>
      <c r="T238" s="12"/>
      <c r="U238" s="12"/>
      <c r="V238" s="12"/>
      <c r="W238" s="12"/>
      <c r="X238" s="12"/>
      <c r="Y238" s="12"/>
      <c r="Z238" s="12"/>
      <c r="AA238" s="12"/>
      <c r="AB238" s="12"/>
      <c r="AC238" s="12"/>
      <c r="AD238" s="12"/>
      <c r="AE238" s="12"/>
      <c r="AF238" s="12"/>
      <c r="AG238" s="12"/>
      <c r="AH238" s="12"/>
      <c r="AI238" s="12"/>
      <c r="AJ238" s="12"/>
      <c r="AK238" s="12"/>
      <c r="AL238" s="12"/>
      <c r="AM238" s="12"/>
      <c r="AN238" s="12"/>
      <c r="AO238" s="12"/>
      <c r="AP238" s="12"/>
      <c r="AQ238" s="12"/>
      <c r="AR238" s="12"/>
      <c r="AS238" s="12"/>
      <c r="AT238" s="12"/>
      <c r="AU238" s="12"/>
      <c r="AV238" s="12"/>
      <c r="AW238" s="12"/>
      <c r="AX238" s="12"/>
      <c r="AY238" s="12"/>
      <c r="AZ238" s="12"/>
      <c r="BA238" s="12"/>
      <c r="BB238" s="12"/>
      <c r="BC238" s="12"/>
      <c r="BD238" s="12"/>
      <c r="BE238" s="12"/>
      <c r="BF238" s="12"/>
      <c r="BG238" s="12"/>
      <c r="BH238" s="12"/>
      <c r="BI238" s="12"/>
      <c r="BJ238" s="12"/>
      <c r="BK238" s="12"/>
      <c r="BL238" s="12"/>
      <c r="BM238" s="12"/>
      <c r="BN238" s="12"/>
      <c r="BO238" s="12"/>
      <c r="BP238" s="12"/>
      <c r="BQ238" s="12"/>
      <c r="BR238" s="12"/>
      <c r="BS238" s="12"/>
      <c r="BT238" s="12"/>
      <c r="BU238" s="12"/>
      <c r="BV238" s="12"/>
      <c r="BW238" s="12"/>
      <c r="BX238" s="12"/>
      <c r="BY238" s="12"/>
      <c r="BZ238" s="12"/>
      <c r="CA238" s="12"/>
      <c r="CB238" s="12"/>
      <c r="CC238" s="12"/>
    </row>
    <row r="239" spans="1:81" ht="15.75" x14ac:dyDescent="0.25">
      <c r="A239" s="20"/>
      <c r="B239" s="29"/>
      <c r="C239" s="29"/>
      <c r="D239" s="29"/>
      <c r="E239" s="29"/>
      <c r="F239" s="26"/>
      <c r="G239" s="13"/>
      <c r="H239" s="20"/>
      <c r="I239" s="22"/>
      <c r="J239" s="22"/>
      <c r="K239" s="22"/>
      <c r="L239" s="22"/>
      <c r="M239" s="24"/>
      <c r="N239" s="22"/>
      <c r="O239" s="20"/>
      <c r="P239" s="12"/>
      <c r="Q239" s="12"/>
      <c r="R239" s="12"/>
      <c r="S239" s="12"/>
      <c r="T239" s="12"/>
      <c r="U239" s="12"/>
      <c r="V239" s="12"/>
      <c r="W239" s="12"/>
      <c r="X239" s="12"/>
      <c r="Y239" s="12"/>
      <c r="Z239" s="12"/>
      <c r="AA239" s="12"/>
      <c r="AB239" s="12"/>
      <c r="AC239" s="12"/>
      <c r="AD239" s="12"/>
      <c r="AE239" s="12"/>
      <c r="AF239" s="12"/>
      <c r="AG239" s="12"/>
      <c r="AH239" s="12"/>
      <c r="AI239" s="12"/>
      <c r="AJ239" s="12"/>
      <c r="AK239" s="12"/>
      <c r="AL239" s="12"/>
      <c r="AM239" s="12"/>
      <c r="AN239" s="12"/>
      <c r="AO239" s="12"/>
      <c r="AP239" s="12"/>
      <c r="AQ239" s="12"/>
      <c r="AR239" s="12"/>
      <c r="AS239" s="12"/>
      <c r="AT239" s="12"/>
      <c r="AU239" s="12"/>
      <c r="AV239" s="12"/>
      <c r="AW239" s="12"/>
      <c r="AX239" s="12"/>
      <c r="AY239" s="12"/>
      <c r="AZ239" s="12"/>
      <c r="BA239" s="12"/>
      <c r="BB239" s="12"/>
      <c r="BC239" s="12"/>
      <c r="BD239" s="12"/>
      <c r="BE239" s="12"/>
      <c r="BF239" s="12"/>
      <c r="BG239" s="12"/>
      <c r="BH239" s="12"/>
      <c r="BI239" s="12"/>
      <c r="BJ239" s="12"/>
      <c r="BK239" s="12"/>
      <c r="BL239" s="12"/>
      <c r="BM239" s="12"/>
      <c r="BN239" s="12"/>
      <c r="BO239" s="12"/>
      <c r="BP239" s="12"/>
      <c r="BQ239" s="12"/>
      <c r="BR239" s="12"/>
      <c r="BS239" s="12"/>
      <c r="BT239" s="12"/>
      <c r="BU239" s="12"/>
      <c r="BV239" s="12"/>
      <c r="BW239" s="12"/>
      <c r="BX239" s="12"/>
      <c r="BY239" s="12"/>
      <c r="BZ239" s="12"/>
      <c r="CA239" s="12"/>
      <c r="CB239" s="12"/>
      <c r="CC239" s="12"/>
    </row>
    <row r="240" spans="1:81" ht="15.75" x14ac:dyDescent="0.25">
      <c r="A240" s="20"/>
      <c r="B240" s="29"/>
      <c r="C240" s="29"/>
      <c r="D240" s="29"/>
      <c r="E240" s="29"/>
      <c r="F240" s="26"/>
      <c r="G240" s="13"/>
      <c r="H240" s="20"/>
      <c r="I240" s="22"/>
      <c r="J240" s="22"/>
      <c r="K240" s="22"/>
      <c r="L240" s="22"/>
      <c r="M240" s="24"/>
      <c r="N240" s="22"/>
      <c r="O240" s="20"/>
      <c r="P240" s="12"/>
      <c r="Q240" s="12"/>
      <c r="R240" s="12"/>
      <c r="S240" s="12"/>
      <c r="T240" s="12"/>
      <c r="U240" s="12"/>
      <c r="V240" s="12"/>
      <c r="W240" s="12"/>
      <c r="X240" s="12"/>
      <c r="Y240" s="12"/>
      <c r="Z240" s="12"/>
      <c r="AA240" s="12"/>
      <c r="AB240" s="12"/>
      <c r="AC240" s="12"/>
      <c r="AD240" s="12"/>
      <c r="AE240" s="12"/>
      <c r="AF240" s="12"/>
      <c r="AG240" s="12"/>
      <c r="AH240" s="12"/>
      <c r="AI240" s="12"/>
      <c r="AJ240" s="12"/>
      <c r="AK240" s="12"/>
      <c r="AL240" s="12"/>
      <c r="AM240" s="12"/>
      <c r="AN240" s="12"/>
      <c r="AO240" s="12"/>
      <c r="AP240" s="12"/>
      <c r="AQ240" s="12"/>
      <c r="AR240" s="12"/>
      <c r="AS240" s="12"/>
      <c r="AT240" s="12"/>
      <c r="AU240" s="12"/>
      <c r="AV240" s="12"/>
      <c r="AW240" s="12"/>
      <c r="AX240" s="12"/>
      <c r="AY240" s="12"/>
      <c r="AZ240" s="12"/>
      <c r="BA240" s="12"/>
      <c r="BB240" s="12"/>
      <c r="BC240" s="12"/>
      <c r="BD240" s="12"/>
      <c r="BE240" s="12"/>
      <c r="BF240" s="12"/>
      <c r="BG240" s="12"/>
      <c r="BH240" s="12"/>
      <c r="BI240" s="12"/>
      <c r="BJ240" s="12"/>
      <c r="BK240" s="12"/>
      <c r="BL240" s="12"/>
      <c r="BM240" s="12"/>
      <c r="BN240" s="12"/>
      <c r="BO240" s="12"/>
      <c r="BP240" s="12"/>
      <c r="BQ240" s="12"/>
      <c r="BR240" s="12"/>
      <c r="BS240" s="12"/>
      <c r="BT240" s="12"/>
      <c r="BU240" s="12"/>
      <c r="BV240" s="12"/>
      <c r="BW240" s="12"/>
      <c r="BX240" s="12"/>
      <c r="BY240" s="12"/>
      <c r="BZ240" s="12"/>
      <c r="CA240" s="12"/>
      <c r="CB240" s="12"/>
      <c r="CC240" s="12"/>
    </row>
    <row r="241" spans="1:81" ht="15.75" x14ac:dyDescent="0.25">
      <c r="A241" s="20"/>
      <c r="B241" s="29"/>
      <c r="C241" s="29"/>
      <c r="D241" s="29"/>
      <c r="E241" s="29"/>
      <c r="F241" s="26"/>
      <c r="G241" s="13"/>
      <c r="H241" s="20"/>
      <c r="I241" s="22"/>
      <c r="J241" s="22"/>
      <c r="K241" s="22"/>
      <c r="L241" s="22"/>
      <c r="M241" s="24"/>
      <c r="N241" s="22"/>
      <c r="O241" s="20"/>
      <c r="P241" s="12"/>
      <c r="Q241" s="12"/>
      <c r="R241" s="12"/>
      <c r="S241" s="12"/>
      <c r="T241" s="12"/>
      <c r="U241" s="12"/>
      <c r="V241" s="12"/>
      <c r="W241" s="12"/>
      <c r="X241" s="12"/>
      <c r="Y241" s="12"/>
      <c r="Z241" s="12"/>
      <c r="AA241" s="12"/>
      <c r="AB241" s="12"/>
      <c r="AC241" s="12"/>
      <c r="AD241" s="12"/>
      <c r="AE241" s="12"/>
      <c r="AF241" s="12"/>
      <c r="AG241" s="12"/>
      <c r="AH241" s="12"/>
      <c r="AI241" s="12"/>
      <c r="AJ241" s="12"/>
      <c r="AK241" s="12"/>
      <c r="AL241" s="12"/>
      <c r="AM241" s="12"/>
      <c r="AN241" s="12"/>
      <c r="AO241" s="12"/>
      <c r="AP241" s="12"/>
      <c r="AQ241" s="12"/>
      <c r="AR241" s="12"/>
      <c r="AS241" s="12"/>
      <c r="AT241" s="12"/>
      <c r="AU241" s="12"/>
      <c r="AV241" s="12"/>
      <c r="AW241" s="12"/>
      <c r="AX241" s="12"/>
      <c r="AY241" s="12"/>
      <c r="AZ241" s="12"/>
      <c r="BA241" s="12"/>
      <c r="BB241" s="12"/>
      <c r="BC241" s="12"/>
      <c r="BD241" s="12"/>
      <c r="BE241" s="12"/>
      <c r="BF241" s="12"/>
      <c r="BG241" s="12"/>
      <c r="BH241" s="12"/>
      <c r="BI241" s="12"/>
      <c r="BJ241" s="12"/>
      <c r="BK241" s="12"/>
      <c r="BL241" s="12"/>
      <c r="BM241" s="12"/>
      <c r="BN241" s="12"/>
      <c r="BO241" s="12"/>
      <c r="BP241" s="12"/>
      <c r="BQ241" s="12"/>
      <c r="BR241" s="12"/>
      <c r="BS241" s="12"/>
      <c r="BT241" s="12"/>
      <c r="BU241" s="12"/>
      <c r="BV241" s="12"/>
      <c r="BW241" s="12"/>
      <c r="BX241" s="12"/>
      <c r="BY241" s="12"/>
      <c r="BZ241" s="12"/>
      <c r="CA241" s="12"/>
      <c r="CB241" s="12"/>
      <c r="CC241" s="12"/>
    </row>
    <row r="242" spans="1:81" ht="15.75" x14ac:dyDescent="0.25">
      <c r="A242" s="20"/>
      <c r="B242" s="29"/>
      <c r="C242" s="29"/>
      <c r="D242" s="29"/>
      <c r="E242" s="29"/>
      <c r="F242" s="26"/>
      <c r="G242" s="13"/>
      <c r="H242" s="20"/>
      <c r="I242" s="22"/>
      <c r="J242" s="22"/>
      <c r="K242" s="22"/>
      <c r="L242" s="22"/>
      <c r="M242" s="24"/>
      <c r="N242" s="22"/>
      <c r="O242" s="20"/>
      <c r="P242" s="12"/>
      <c r="Q242" s="12"/>
      <c r="R242" s="12"/>
      <c r="S242" s="12"/>
      <c r="T242" s="12"/>
      <c r="U242" s="12"/>
      <c r="V242" s="12"/>
      <c r="W242" s="12"/>
      <c r="X242" s="12"/>
      <c r="Y242" s="12"/>
      <c r="Z242" s="12"/>
      <c r="AA242" s="12"/>
      <c r="AB242" s="12"/>
      <c r="AC242" s="12"/>
      <c r="AD242" s="12"/>
      <c r="AE242" s="12"/>
      <c r="AF242" s="12"/>
      <c r="AG242" s="12"/>
      <c r="AH242" s="12"/>
      <c r="AI242" s="12"/>
      <c r="AJ242" s="12"/>
      <c r="AK242" s="12"/>
      <c r="AL242" s="12"/>
      <c r="AM242" s="12"/>
      <c r="AN242" s="12"/>
      <c r="AO242" s="12"/>
      <c r="AP242" s="12"/>
      <c r="AQ242" s="12"/>
      <c r="AR242" s="12"/>
      <c r="AS242" s="12"/>
      <c r="AT242" s="12"/>
      <c r="AU242" s="12"/>
      <c r="AV242" s="12"/>
      <c r="AW242" s="12"/>
      <c r="AX242" s="12"/>
      <c r="AY242" s="12"/>
      <c r="AZ242" s="12"/>
      <c r="BA242" s="12"/>
      <c r="BB242" s="12"/>
      <c r="BC242" s="12"/>
      <c r="BD242" s="12"/>
      <c r="BE242" s="12"/>
      <c r="BF242" s="12"/>
      <c r="BG242" s="12"/>
      <c r="BH242" s="12"/>
      <c r="BI242" s="12"/>
      <c r="BJ242" s="12"/>
      <c r="BK242" s="12"/>
      <c r="BL242" s="12"/>
      <c r="BM242" s="12"/>
      <c r="BN242" s="12"/>
      <c r="BO242" s="12"/>
      <c r="BP242" s="12"/>
      <c r="BQ242" s="12"/>
      <c r="BR242" s="12"/>
      <c r="BS242" s="12"/>
      <c r="BT242" s="12"/>
      <c r="BU242" s="12"/>
      <c r="BV242" s="12"/>
      <c r="BW242" s="12"/>
      <c r="BX242" s="12"/>
      <c r="BY242" s="12"/>
      <c r="BZ242" s="12"/>
      <c r="CA242" s="12"/>
      <c r="CB242" s="12"/>
      <c r="CC242" s="12"/>
    </row>
    <row r="243" spans="1:81" ht="15.75" x14ac:dyDescent="0.25">
      <c r="A243" s="20"/>
      <c r="B243" s="29"/>
      <c r="C243" s="29"/>
      <c r="D243" s="29"/>
      <c r="E243" s="29"/>
      <c r="F243" s="26"/>
      <c r="G243" s="13"/>
      <c r="H243" s="20"/>
      <c r="I243" s="22"/>
      <c r="J243" s="22"/>
      <c r="K243" s="22"/>
      <c r="L243" s="22"/>
      <c r="M243" s="24"/>
      <c r="N243" s="22"/>
      <c r="O243" s="20"/>
      <c r="P243" s="12"/>
      <c r="Q243" s="12"/>
      <c r="R243" s="12"/>
      <c r="S243" s="12"/>
      <c r="T243" s="12"/>
      <c r="U243" s="12"/>
      <c r="V243" s="12"/>
      <c r="W243" s="12"/>
      <c r="X243" s="12"/>
      <c r="Y243" s="12"/>
      <c r="Z243" s="12"/>
      <c r="AA243" s="12"/>
      <c r="AB243" s="12"/>
      <c r="AC243" s="12"/>
      <c r="AD243" s="12"/>
      <c r="AE243" s="12"/>
      <c r="AF243" s="12"/>
      <c r="AG243" s="12"/>
      <c r="AH243" s="12"/>
      <c r="AI243" s="12"/>
      <c r="AJ243" s="12"/>
      <c r="AK243" s="12"/>
      <c r="AL243" s="12"/>
      <c r="AM243" s="12"/>
      <c r="AN243" s="12"/>
      <c r="AO243" s="12"/>
      <c r="AP243" s="12"/>
      <c r="AQ243" s="12"/>
      <c r="AR243" s="12"/>
      <c r="AS243" s="12"/>
      <c r="AT243" s="12"/>
      <c r="AU243" s="12"/>
      <c r="AV243" s="12"/>
      <c r="AW243" s="12"/>
      <c r="AX243" s="12"/>
      <c r="AY243" s="12"/>
      <c r="AZ243" s="12"/>
      <c r="BA243" s="12"/>
      <c r="BB243" s="12"/>
      <c r="BC243" s="12"/>
      <c r="BD243" s="12"/>
      <c r="BE243" s="12"/>
      <c r="BF243" s="12"/>
      <c r="BG243" s="12"/>
      <c r="BH243" s="12"/>
      <c r="BI243" s="12"/>
      <c r="BJ243" s="12"/>
      <c r="BK243" s="12"/>
      <c r="BL243" s="12"/>
      <c r="BM243" s="12"/>
      <c r="BN243" s="12"/>
      <c r="BO243" s="12"/>
      <c r="BP243" s="12"/>
      <c r="BQ243" s="12"/>
      <c r="BR243" s="12"/>
      <c r="BS243" s="12"/>
      <c r="BT243" s="12"/>
      <c r="BU243" s="12"/>
      <c r="BV243" s="12"/>
      <c r="BW243" s="12"/>
      <c r="BX243" s="12"/>
      <c r="BY243" s="12"/>
      <c r="BZ243" s="12"/>
      <c r="CA243" s="12"/>
      <c r="CB243" s="12"/>
      <c r="CC243" s="12"/>
    </row>
    <row r="244" spans="1:81" ht="15.75" x14ac:dyDescent="0.25">
      <c r="A244" s="20"/>
      <c r="B244" s="29"/>
      <c r="C244" s="29"/>
      <c r="D244" s="29"/>
      <c r="E244" s="29"/>
      <c r="F244" s="26"/>
      <c r="G244" s="13"/>
      <c r="H244" s="20"/>
      <c r="I244" s="22"/>
      <c r="J244" s="22"/>
      <c r="K244" s="22"/>
      <c r="L244" s="22"/>
      <c r="M244" s="24"/>
      <c r="N244" s="22"/>
      <c r="O244" s="20"/>
      <c r="P244" s="12"/>
      <c r="Q244" s="12"/>
      <c r="R244" s="12"/>
      <c r="S244" s="12"/>
      <c r="T244" s="12"/>
      <c r="U244" s="12"/>
      <c r="V244" s="12"/>
      <c r="W244" s="12"/>
      <c r="X244" s="12"/>
      <c r="Y244" s="12"/>
      <c r="Z244" s="12"/>
      <c r="AA244" s="12"/>
      <c r="AB244" s="12"/>
      <c r="AC244" s="12"/>
      <c r="AD244" s="12"/>
      <c r="AE244" s="12"/>
      <c r="AF244" s="12"/>
      <c r="AG244" s="12"/>
      <c r="AH244" s="12"/>
      <c r="AI244" s="12"/>
      <c r="AJ244" s="12"/>
      <c r="AK244" s="12"/>
      <c r="AL244" s="12"/>
      <c r="AM244" s="12"/>
      <c r="AN244" s="12"/>
      <c r="AO244" s="12"/>
      <c r="AP244" s="12"/>
      <c r="AQ244" s="12"/>
      <c r="AR244" s="12"/>
      <c r="AS244" s="12"/>
      <c r="AT244" s="12"/>
      <c r="AU244" s="12"/>
      <c r="AV244" s="12"/>
      <c r="AW244" s="12"/>
      <c r="AX244" s="12"/>
      <c r="AY244" s="12"/>
      <c r="AZ244" s="12"/>
      <c r="BA244" s="12"/>
      <c r="BB244" s="12"/>
      <c r="BC244" s="12"/>
      <c r="BD244" s="12"/>
      <c r="BE244" s="12"/>
      <c r="BF244" s="12"/>
      <c r="BG244" s="12"/>
      <c r="BH244" s="12"/>
      <c r="BI244" s="12"/>
      <c r="BJ244" s="12"/>
      <c r="BK244" s="12"/>
      <c r="BL244" s="12"/>
      <c r="BM244" s="12"/>
      <c r="BN244" s="12"/>
      <c r="BO244" s="12"/>
      <c r="BP244" s="12"/>
      <c r="BQ244" s="12"/>
      <c r="BR244" s="12"/>
      <c r="BS244" s="12"/>
      <c r="BT244" s="12"/>
      <c r="BU244" s="12"/>
      <c r="BV244" s="12"/>
      <c r="BW244" s="12"/>
      <c r="BX244" s="12"/>
      <c r="BY244" s="12"/>
      <c r="BZ244" s="12"/>
      <c r="CA244" s="12"/>
      <c r="CB244" s="12"/>
      <c r="CC244" s="12"/>
    </row>
    <row r="245" spans="1:81" ht="15.75" x14ac:dyDescent="0.25">
      <c r="A245" s="20"/>
      <c r="B245" s="29"/>
      <c r="C245" s="29"/>
      <c r="D245" s="29"/>
      <c r="E245" s="29"/>
      <c r="F245" s="26"/>
      <c r="G245" s="13"/>
      <c r="H245" s="20"/>
      <c r="I245" s="22"/>
      <c r="J245" s="22"/>
      <c r="K245" s="22"/>
      <c r="L245" s="22"/>
      <c r="M245" s="24"/>
      <c r="N245" s="22"/>
      <c r="O245" s="20"/>
      <c r="P245" s="12"/>
      <c r="Q245" s="12"/>
      <c r="R245" s="12"/>
      <c r="S245" s="12"/>
      <c r="T245" s="12"/>
      <c r="U245" s="12"/>
      <c r="V245" s="12"/>
      <c r="W245" s="12"/>
      <c r="X245" s="12"/>
      <c r="Y245" s="12"/>
      <c r="Z245" s="12"/>
      <c r="AA245" s="12"/>
      <c r="AB245" s="12"/>
      <c r="AC245" s="12"/>
      <c r="AD245" s="12"/>
      <c r="AE245" s="12"/>
      <c r="AF245" s="12"/>
      <c r="AG245" s="12"/>
      <c r="AH245" s="12"/>
      <c r="AI245" s="12"/>
      <c r="AJ245" s="12"/>
      <c r="AK245" s="12"/>
      <c r="AL245" s="12"/>
      <c r="AM245" s="12"/>
      <c r="AN245" s="12"/>
      <c r="AO245" s="12"/>
      <c r="AP245" s="12"/>
      <c r="AQ245" s="12"/>
      <c r="AR245" s="12"/>
      <c r="AS245" s="12"/>
      <c r="AT245" s="12"/>
      <c r="AU245" s="12"/>
      <c r="AV245" s="12"/>
      <c r="AW245" s="12"/>
      <c r="AX245" s="12"/>
      <c r="AY245" s="12"/>
      <c r="AZ245" s="12"/>
      <c r="BA245" s="12"/>
      <c r="BB245" s="12"/>
      <c r="BC245" s="12"/>
      <c r="BD245" s="12"/>
      <c r="BE245" s="12"/>
      <c r="BF245" s="12"/>
      <c r="BG245" s="12"/>
      <c r="BH245" s="12"/>
      <c r="BI245" s="12"/>
      <c r="BJ245" s="12"/>
      <c r="BK245" s="12"/>
      <c r="BL245" s="12"/>
      <c r="BM245" s="12"/>
      <c r="BN245" s="12"/>
      <c r="BO245" s="12"/>
      <c r="BP245" s="12"/>
      <c r="BQ245" s="12"/>
      <c r="BR245" s="12"/>
      <c r="BS245" s="12"/>
      <c r="BT245" s="12"/>
      <c r="BU245" s="12"/>
      <c r="BV245" s="12"/>
      <c r="BW245" s="12"/>
      <c r="BX245" s="12"/>
      <c r="BY245" s="12"/>
      <c r="BZ245" s="12"/>
      <c r="CA245" s="12"/>
      <c r="CB245" s="12"/>
      <c r="CC245" s="12"/>
    </row>
    <row r="246" spans="1:81" ht="15.75" x14ac:dyDescent="0.25">
      <c r="A246" s="20"/>
      <c r="B246" s="29"/>
      <c r="C246" s="29"/>
      <c r="D246" s="29"/>
      <c r="E246" s="29"/>
      <c r="F246" s="26"/>
      <c r="G246" s="13"/>
      <c r="H246" s="20"/>
      <c r="I246" s="22"/>
      <c r="J246" s="22"/>
      <c r="K246" s="22"/>
      <c r="L246" s="22"/>
      <c r="M246" s="24"/>
      <c r="N246" s="22"/>
      <c r="O246" s="20"/>
      <c r="P246" s="12"/>
      <c r="Q246" s="12"/>
      <c r="R246" s="12"/>
      <c r="S246" s="12"/>
      <c r="T246" s="12"/>
      <c r="U246" s="12"/>
      <c r="V246" s="12"/>
      <c r="W246" s="12"/>
      <c r="X246" s="12"/>
      <c r="Y246" s="12"/>
      <c r="Z246" s="12"/>
      <c r="AA246" s="12"/>
      <c r="AB246" s="12"/>
      <c r="AC246" s="12"/>
      <c r="AD246" s="12"/>
      <c r="AE246" s="12"/>
      <c r="AF246" s="12"/>
      <c r="AG246" s="12"/>
      <c r="AH246" s="12"/>
      <c r="AI246" s="12"/>
      <c r="AJ246" s="12"/>
      <c r="AK246" s="12"/>
      <c r="AL246" s="12"/>
      <c r="AM246" s="12"/>
      <c r="AN246" s="12"/>
      <c r="AO246" s="12"/>
      <c r="AP246" s="12"/>
      <c r="AQ246" s="12"/>
      <c r="AR246" s="12"/>
      <c r="AS246" s="12"/>
      <c r="AT246" s="12"/>
      <c r="AU246" s="12"/>
      <c r="AV246" s="12"/>
      <c r="AW246" s="12"/>
      <c r="AX246" s="12"/>
      <c r="AY246" s="12"/>
      <c r="AZ246" s="12"/>
      <c r="BA246" s="12"/>
      <c r="BB246" s="12"/>
      <c r="BC246" s="12"/>
      <c r="BD246" s="12"/>
      <c r="BE246" s="12"/>
      <c r="BF246" s="12"/>
      <c r="BG246" s="12"/>
      <c r="BH246" s="12"/>
      <c r="BI246" s="12"/>
      <c r="BJ246" s="12"/>
      <c r="BK246" s="12"/>
      <c r="BL246" s="12"/>
      <c r="BM246" s="12"/>
      <c r="BN246" s="12"/>
      <c r="BO246" s="12"/>
      <c r="BP246" s="12"/>
      <c r="BQ246" s="12"/>
      <c r="BR246" s="12"/>
      <c r="BS246" s="12"/>
      <c r="BT246" s="12"/>
      <c r="BU246" s="12"/>
      <c r="BV246" s="12"/>
      <c r="BW246" s="12"/>
      <c r="BX246" s="12"/>
      <c r="BY246" s="12"/>
      <c r="BZ246" s="12"/>
      <c r="CA246" s="12"/>
      <c r="CB246" s="12"/>
      <c r="CC246" s="12"/>
    </row>
    <row r="247" spans="1:81" ht="15.75" x14ac:dyDescent="0.25">
      <c r="A247" s="20"/>
      <c r="B247" s="29"/>
      <c r="C247" s="29"/>
      <c r="D247" s="29"/>
      <c r="E247" s="29"/>
      <c r="F247" s="26"/>
      <c r="G247" s="13"/>
      <c r="H247" s="20"/>
      <c r="I247" s="22"/>
      <c r="J247" s="22"/>
      <c r="K247" s="22"/>
      <c r="L247" s="22"/>
      <c r="M247" s="24"/>
      <c r="N247" s="22"/>
      <c r="O247" s="20"/>
      <c r="P247" s="12"/>
      <c r="Q247" s="12"/>
      <c r="R247" s="12"/>
      <c r="S247" s="12"/>
      <c r="T247" s="12"/>
      <c r="U247" s="12"/>
      <c r="V247" s="12"/>
      <c r="W247" s="12"/>
      <c r="X247" s="12"/>
      <c r="Y247" s="12"/>
      <c r="Z247" s="12"/>
      <c r="AA247" s="12"/>
      <c r="AB247" s="12"/>
      <c r="AC247" s="12"/>
      <c r="AD247" s="12"/>
      <c r="AE247" s="12"/>
      <c r="AF247" s="12"/>
      <c r="AG247" s="12"/>
      <c r="AH247" s="12"/>
      <c r="AI247" s="12"/>
      <c r="AJ247" s="12"/>
      <c r="AK247" s="12"/>
      <c r="AL247" s="12"/>
      <c r="AM247" s="12"/>
      <c r="AN247" s="12"/>
      <c r="AO247" s="12"/>
      <c r="AP247" s="12"/>
      <c r="AQ247" s="12"/>
      <c r="AR247" s="12"/>
      <c r="AS247" s="12"/>
      <c r="AT247" s="12"/>
      <c r="AU247" s="12"/>
      <c r="AV247" s="12"/>
      <c r="AW247" s="12"/>
      <c r="AX247" s="12"/>
      <c r="AY247" s="12"/>
      <c r="AZ247" s="12"/>
      <c r="BA247" s="12"/>
      <c r="BB247" s="12"/>
      <c r="BC247" s="12"/>
      <c r="BD247" s="12"/>
      <c r="BE247" s="12"/>
      <c r="BF247" s="12"/>
      <c r="BG247" s="12"/>
      <c r="BH247" s="12"/>
      <c r="BI247" s="12"/>
      <c r="BJ247" s="12"/>
      <c r="BK247" s="12"/>
      <c r="BL247" s="12"/>
      <c r="BM247" s="12"/>
      <c r="BN247" s="12"/>
      <c r="BO247" s="12"/>
      <c r="BP247" s="12"/>
      <c r="BQ247" s="12"/>
      <c r="BR247" s="12"/>
      <c r="BS247" s="12"/>
      <c r="BT247" s="12"/>
      <c r="BU247" s="12"/>
      <c r="BV247" s="12"/>
      <c r="BW247" s="12"/>
      <c r="BX247" s="12"/>
      <c r="BY247" s="12"/>
      <c r="BZ247" s="12"/>
      <c r="CA247" s="12"/>
      <c r="CB247" s="12"/>
      <c r="CC247" s="12"/>
    </row>
    <row r="248" spans="1:81" ht="15.75" x14ac:dyDescent="0.25">
      <c r="A248" s="20"/>
      <c r="B248" s="29"/>
      <c r="C248" s="29"/>
      <c r="D248" s="29"/>
      <c r="E248" s="29"/>
      <c r="F248" s="26"/>
      <c r="G248" s="13"/>
      <c r="H248" s="20"/>
      <c r="I248" s="22"/>
      <c r="J248" s="22"/>
      <c r="K248" s="22"/>
      <c r="L248" s="22"/>
      <c r="M248" s="24"/>
      <c r="N248" s="22"/>
      <c r="O248" s="20"/>
      <c r="P248" s="12"/>
      <c r="Q248" s="12"/>
      <c r="R248" s="12"/>
      <c r="S248" s="12"/>
      <c r="T248" s="12"/>
      <c r="U248" s="12"/>
      <c r="V248" s="12"/>
      <c r="W248" s="12"/>
      <c r="X248" s="12"/>
      <c r="Y248" s="12"/>
      <c r="Z248" s="12"/>
      <c r="AA248" s="12"/>
      <c r="AB248" s="12"/>
      <c r="AC248" s="12"/>
      <c r="AD248" s="12"/>
      <c r="AE248" s="12"/>
      <c r="AF248" s="12"/>
      <c r="AG248" s="12"/>
      <c r="AH248" s="12"/>
      <c r="AI248" s="12"/>
      <c r="AJ248" s="12"/>
      <c r="AK248" s="12"/>
      <c r="AL248" s="12"/>
      <c r="AM248" s="12"/>
      <c r="AN248" s="12"/>
      <c r="AO248" s="12"/>
      <c r="AP248" s="12"/>
      <c r="AQ248" s="12"/>
      <c r="AR248" s="12"/>
      <c r="AS248" s="12"/>
      <c r="AT248" s="12"/>
      <c r="AU248" s="12"/>
      <c r="AV248" s="12"/>
      <c r="AW248" s="12"/>
      <c r="AX248" s="12"/>
      <c r="AY248" s="12"/>
      <c r="AZ248" s="12"/>
      <c r="BA248" s="12"/>
      <c r="BB248" s="12"/>
      <c r="BC248" s="12"/>
      <c r="BD248" s="12"/>
      <c r="BE248" s="12"/>
      <c r="BF248" s="12"/>
      <c r="BG248" s="12"/>
      <c r="BH248" s="12"/>
      <c r="BI248" s="12"/>
      <c r="BJ248" s="12"/>
      <c r="BK248" s="12"/>
      <c r="BL248" s="12"/>
      <c r="BM248" s="12"/>
      <c r="BN248" s="12"/>
      <c r="BO248" s="12"/>
      <c r="BP248" s="12"/>
      <c r="BQ248" s="12"/>
      <c r="BR248" s="12"/>
      <c r="BS248" s="12"/>
      <c r="BT248" s="12"/>
      <c r="BU248" s="12"/>
      <c r="BV248" s="12"/>
      <c r="BW248" s="12"/>
      <c r="BX248" s="12"/>
      <c r="BY248" s="12"/>
      <c r="BZ248" s="12"/>
      <c r="CA248" s="12"/>
      <c r="CB248" s="12"/>
      <c r="CC248" s="12"/>
    </row>
    <row r="249" spans="1:81" ht="15.75" x14ac:dyDescent="0.25">
      <c r="A249" s="20"/>
      <c r="B249" s="29"/>
      <c r="C249" s="29"/>
      <c r="D249" s="29"/>
      <c r="E249" s="29"/>
      <c r="F249" s="26"/>
      <c r="G249" s="13"/>
      <c r="H249" s="20"/>
      <c r="I249" s="22"/>
      <c r="J249" s="22"/>
      <c r="K249" s="22"/>
      <c r="L249" s="22"/>
      <c r="M249" s="24"/>
      <c r="N249" s="22"/>
      <c r="O249" s="20"/>
      <c r="P249" s="12"/>
      <c r="Q249" s="12"/>
      <c r="R249" s="12"/>
      <c r="S249" s="12"/>
      <c r="T249" s="12"/>
      <c r="U249" s="12"/>
      <c r="V249" s="12"/>
      <c r="W249" s="12"/>
      <c r="X249" s="12"/>
      <c r="Y249" s="12"/>
      <c r="Z249" s="12"/>
      <c r="AA249" s="12"/>
      <c r="AB249" s="12"/>
      <c r="AC249" s="12"/>
      <c r="AD249" s="12"/>
      <c r="AE249" s="12"/>
      <c r="AF249" s="12"/>
      <c r="AG249" s="12"/>
      <c r="AH249" s="12"/>
      <c r="AI249" s="12"/>
      <c r="AJ249" s="12"/>
      <c r="AK249" s="12"/>
      <c r="AL249" s="12"/>
      <c r="AM249" s="12"/>
      <c r="AN249" s="12"/>
      <c r="AO249" s="12"/>
      <c r="AP249" s="12"/>
      <c r="AQ249" s="12"/>
      <c r="AR249" s="12"/>
      <c r="AS249" s="12"/>
      <c r="AT249" s="12"/>
      <c r="AU249" s="12"/>
      <c r="AV249" s="12"/>
      <c r="AW249" s="12"/>
      <c r="AX249" s="12"/>
      <c r="AY249" s="12"/>
      <c r="AZ249" s="12"/>
      <c r="BA249" s="12"/>
      <c r="BB249" s="12"/>
      <c r="BC249" s="12"/>
      <c r="BD249" s="12"/>
      <c r="BE249" s="12"/>
      <c r="BF249" s="12"/>
      <c r="BG249" s="12"/>
      <c r="BH249" s="12"/>
      <c r="BI249" s="12"/>
      <c r="BJ249" s="12"/>
      <c r="BK249" s="12"/>
      <c r="BL249" s="12"/>
      <c r="BM249" s="12"/>
      <c r="BN249" s="12"/>
      <c r="BO249" s="12"/>
      <c r="BP249" s="12"/>
      <c r="BQ249" s="12"/>
      <c r="BR249" s="12"/>
      <c r="BS249" s="12"/>
      <c r="BT249" s="12"/>
      <c r="BU249" s="12"/>
      <c r="BV249" s="12"/>
      <c r="BW249" s="12"/>
      <c r="BX249" s="12"/>
      <c r="BY249" s="12"/>
      <c r="BZ249" s="12"/>
      <c r="CA249" s="12"/>
      <c r="CB249" s="12"/>
      <c r="CC249" s="12"/>
    </row>
    <row r="250" spans="1:81" ht="15.75" x14ac:dyDescent="0.25">
      <c r="A250" s="20"/>
      <c r="B250" s="29"/>
      <c r="C250" s="29"/>
      <c r="D250" s="29"/>
      <c r="E250" s="29"/>
      <c r="F250" s="26"/>
      <c r="G250" s="13"/>
      <c r="H250" s="20"/>
      <c r="I250" s="22"/>
      <c r="J250" s="22"/>
      <c r="K250" s="22"/>
      <c r="L250" s="22"/>
      <c r="M250" s="24"/>
      <c r="N250" s="22"/>
      <c r="O250" s="20"/>
      <c r="P250" s="12"/>
      <c r="Q250" s="12"/>
      <c r="R250" s="12"/>
      <c r="S250" s="12"/>
      <c r="T250" s="12"/>
      <c r="U250" s="12"/>
      <c r="V250" s="12"/>
      <c r="W250" s="12"/>
      <c r="X250" s="12"/>
      <c r="Y250" s="12"/>
      <c r="Z250" s="12"/>
      <c r="AA250" s="12"/>
      <c r="AB250" s="12"/>
      <c r="AC250" s="12"/>
      <c r="AD250" s="12"/>
      <c r="AE250" s="12"/>
      <c r="AF250" s="12"/>
      <c r="AG250" s="12"/>
      <c r="AH250" s="12"/>
      <c r="AI250" s="12"/>
      <c r="AJ250" s="12"/>
      <c r="AK250" s="12"/>
      <c r="AL250" s="12"/>
      <c r="AM250" s="12"/>
      <c r="AN250" s="12"/>
      <c r="AO250" s="12"/>
      <c r="AP250" s="12"/>
      <c r="AQ250" s="12"/>
      <c r="AR250" s="12"/>
      <c r="AS250" s="12"/>
      <c r="AT250" s="12"/>
      <c r="AU250" s="12"/>
      <c r="AV250" s="12"/>
      <c r="AW250" s="12"/>
      <c r="AX250" s="12"/>
      <c r="AY250" s="12"/>
      <c r="AZ250" s="12"/>
      <c r="BA250" s="12"/>
      <c r="BB250" s="12"/>
      <c r="BC250" s="12"/>
      <c r="BD250" s="12"/>
      <c r="BE250" s="12"/>
      <c r="BF250" s="12"/>
      <c r="BG250" s="12"/>
      <c r="BH250" s="12"/>
      <c r="BI250" s="12"/>
      <c r="BJ250" s="12"/>
      <c r="BK250" s="12"/>
      <c r="BL250" s="12"/>
      <c r="BM250" s="12"/>
      <c r="BN250" s="12"/>
      <c r="BO250" s="12"/>
      <c r="BP250" s="12"/>
      <c r="BQ250" s="12"/>
      <c r="BR250" s="12"/>
      <c r="BS250" s="12"/>
      <c r="BT250" s="12"/>
      <c r="BU250" s="12"/>
      <c r="BV250" s="12"/>
      <c r="BW250" s="12"/>
      <c r="BX250" s="12"/>
      <c r="BY250" s="12"/>
      <c r="BZ250" s="12"/>
      <c r="CA250" s="12"/>
      <c r="CB250" s="12"/>
      <c r="CC250" s="12"/>
    </row>
    <row r="251" spans="1:81" ht="15.75" x14ac:dyDescent="0.25">
      <c r="A251" s="20"/>
      <c r="B251" s="29"/>
      <c r="C251" s="29"/>
      <c r="D251" s="29"/>
      <c r="E251" s="29"/>
      <c r="F251" s="26"/>
      <c r="G251" s="13"/>
      <c r="H251" s="20"/>
      <c r="I251" s="22"/>
      <c r="J251" s="22"/>
      <c r="K251" s="22"/>
      <c r="L251" s="22"/>
      <c r="M251" s="24"/>
      <c r="N251" s="22"/>
      <c r="O251" s="20"/>
      <c r="P251" s="12"/>
      <c r="Q251" s="12"/>
      <c r="R251" s="12"/>
      <c r="S251" s="12"/>
      <c r="T251" s="12"/>
      <c r="U251" s="12"/>
      <c r="V251" s="12"/>
      <c r="W251" s="12"/>
      <c r="X251" s="12"/>
      <c r="Y251" s="12"/>
      <c r="Z251" s="12"/>
      <c r="AA251" s="12"/>
      <c r="AB251" s="12"/>
      <c r="AC251" s="12"/>
      <c r="AD251" s="12"/>
      <c r="AE251" s="12"/>
      <c r="AF251" s="12"/>
      <c r="AG251" s="12"/>
      <c r="AH251" s="12"/>
      <c r="AI251" s="12"/>
      <c r="AJ251" s="12"/>
      <c r="AK251" s="12"/>
      <c r="AL251" s="12"/>
      <c r="AM251" s="12"/>
      <c r="AN251" s="12"/>
      <c r="AO251" s="12"/>
      <c r="AP251" s="12"/>
      <c r="AQ251" s="12"/>
      <c r="AR251" s="12"/>
      <c r="AS251" s="12"/>
      <c r="AT251" s="12"/>
      <c r="AU251" s="12"/>
      <c r="AV251" s="12"/>
      <c r="AW251" s="12"/>
      <c r="AX251" s="12"/>
      <c r="AY251" s="12"/>
      <c r="AZ251" s="12"/>
      <c r="BA251" s="12"/>
      <c r="BB251" s="12"/>
      <c r="BC251" s="12"/>
      <c r="BD251" s="12"/>
      <c r="BE251" s="12"/>
      <c r="BF251" s="12"/>
      <c r="BG251" s="12"/>
      <c r="BH251" s="12"/>
      <c r="BI251" s="12"/>
      <c r="BJ251" s="12"/>
      <c r="BK251" s="12"/>
      <c r="BL251" s="12"/>
      <c r="BM251" s="12"/>
      <c r="BN251" s="12"/>
      <c r="BO251" s="12"/>
      <c r="BP251" s="12"/>
      <c r="BQ251" s="12"/>
      <c r="BR251" s="12"/>
      <c r="BS251" s="12"/>
      <c r="BT251" s="12"/>
      <c r="BU251" s="12"/>
      <c r="BV251" s="12"/>
      <c r="BW251" s="12"/>
      <c r="BX251" s="12"/>
      <c r="BY251" s="12"/>
      <c r="BZ251" s="12"/>
      <c r="CA251" s="12"/>
      <c r="CB251" s="12"/>
      <c r="CC251" s="12"/>
    </row>
    <row r="252" spans="1:81" ht="15.75" x14ac:dyDescent="0.25">
      <c r="A252" s="20"/>
      <c r="B252" s="29"/>
      <c r="C252" s="29"/>
      <c r="D252" s="29"/>
      <c r="E252" s="29"/>
      <c r="F252" s="26"/>
      <c r="G252" s="13"/>
      <c r="H252" s="20"/>
      <c r="I252" s="22"/>
      <c r="J252" s="22"/>
      <c r="K252" s="22"/>
      <c r="L252" s="22"/>
      <c r="M252" s="24"/>
      <c r="N252" s="22"/>
      <c r="O252" s="20"/>
      <c r="P252" s="12"/>
      <c r="Q252" s="12"/>
      <c r="R252" s="12"/>
      <c r="S252" s="12"/>
      <c r="T252" s="12"/>
      <c r="U252" s="12"/>
      <c r="V252" s="12"/>
      <c r="W252" s="12"/>
      <c r="X252" s="12"/>
      <c r="Y252" s="12"/>
      <c r="Z252" s="12"/>
      <c r="AA252" s="12"/>
      <c r="AB252" s="12"/>
      <c r="AC252" s="12"/>
      <c r="AD252" s="12"/>
      <c r="AE252" s="12"/>
      <c r="AF252" s="12"/>
      <c r="AG252" s="12"/>
      <c r="AH252" s="12"/>
      <c r="AI252" s="12"/>
      <c r="AJ252" s="12"/>
      <c r="AK252" s="12"/>
      <c r="AL252" s="12"/>
      <c r="AM252" s="12"/>
      <c r="AN252" s="12"/>
      <c r="AO252" s="12"/>
      <c r="AP252" s="12"/>
      <c r="AQ252" s="12"/>
      <c r="AR252" s="12"/>
      <c r="AS252" s="12"/>
      <c r="AT252" s="12"/>
      <c r="AU252" s="12"/>
      <c r="AV252" s="12"/>
      <c r="AW252" s="12"/>
      <c r="AX252" s="12"/>
      <c r="AY252" s="12"/>
      <c r="AZ252" s="12"/>
      <c r="BA252" s="12"/>
      <c r="BB252" s="12"/>
      <c r="BC252" s="12"/>
      <c r="BD252" s="12"/>
      <c r="BE252" s="12"/>
      <c r="BF252" s="12"/>
      <c r="BG252" s="12"/>
      <c r="BH252" s="12"/>
      <c r="BI252" s="12"/>
      <c r="BJ252" s="12"/>
      <c r="BK252" s="12"/>
      <c r="BL252" s="12"/>
      <c r="BM252" s="12"/>
      <c r="BN252" s="12"/>
      <c r="BO252" s="12"/>
      <c r="BP252" s="12"/>
      <c r="BQ252" s="12"/>
      <c r="BR252" s="12"/>
      <c r="BS252" s="12"/>
      <c r="BT252" s="12"/>
      <c r="BU252" s="12"/>
      <c r="BV252" s="12"/>
      <c r="BW252" s="12"/>
      <c r="BX252" s="12"/>
      <c r="BY252" s="12"/>
      <c r="BZ252" s="12"/>
      <c r="CA252" s="12"/>
      <c r="CB252" s="12"/>
      <c r="CC252" s="12"/>
    </row>
    <row r="253" spans="1:81" ht="15.75" x14ac:dyDescent="0.25">
      <c r="A253" s="20"/>
      <c r="B253" s="29"/>
      <c r="C253" s="29"/>
      <c r="D253" s="29"/>
      <c r="E253" s="29"/>
      <c r="F253" s="26"/>
      <c r="G253" s="13"/>
      <c r="H253" s="20"/>
      <c r="I253" s="22"/>
      <c r="J253" s="22"/>
      <c r="K253" s="22"/>
      <c r="L253" s="22"/>
      <c r="M253" s="24"/>
      <c r="N253" s="22"/>
      <c r="O253" s="20"/>
      <c r="P253" s="12"/>
      <c r="Q253" s="12"/>
      <c r="R253" s="12"/>
      <c r="S253" s="12"/>
      <c r="T253" s="12"/>
      <c r="U253" s="12"/>
      <c r="V253" s="12"/>
      <c r="W253" s="12"/>
      <c r="X253" s="12"/>
      <c r="Y253" s="12"/>
      <c r="Z253" s="12"/>
      <c r="AA253" s="12"/>
      <c r="AB253" s="12"/>
      <c r="AC253" s="12"/>
      <c r="AD253" s="12"/>
      <c r="AE253" s="12"/>
      <c r="AF253" s="12"/>
      <c r="AG253" s="12"/>
      <c r="AH253" s="12"/>
      <c r="AI253" s="12"/>
      <c r="AJ253" s="12"/>
      <c r="AK253" s="12"/>
      <c r="AL253" s="12"/>
      <c r="AM253" s="12"/>
      <c r="AN253" s="12"/>
      <c r="AO253" s="12"/>
      <c r="AP253" s="12"/>
      <c r="AQ253" s="12"/>
      <c r="AR253" s="12"/>
      <c r="AS253" s="12"/>
      <c r="AT253" s="12"/>
      <c r="AU253" s="12"/>
      <c r="AV253" s="12"/>
      <c r="AW253" s="12"/>
      <c r="AX253" s="12"/>
      <c r="AY253" s="12"/>
      <c r="AZ253" s="12"/>
      <c r="BA253" s="12"/>
      <c r="BB253" s="12"/>
      <c r="BC253" s="12"/>
      <c r="BD253" s="12"/>
      <c r="BE253" s="12"/>
      <c r="BF253" s="12"/>
      <c r="BG253" s="12"/>
      <c r="BH253" s="12"/>
      <c r="BI253" s="12"/>
      <c r="BJ253" s="12"/>
      <c r="BK253" s="12"/>
      <c r="BL253" s="12"/>
      <c r="BM253" s="12"/>
      <c r="BN253" s="12"/>
      <c r="BO253" s="12"/>
      <c r="BP253" s="12"/>
      <c r="BQ253" s="12"/>
      <c r="BR253" s="12"/>
      <c r="BS253" s="12"/>
      <c r="BT253" s="12"/>
      <c r="BU253" s="12"/>
      <c r="BV253" s="12"/>
      <c r="BW253" s="12"/>
      <c r="BX253" s="12"/>
      <c r="BY253" s="12"/>
      <c r="BZ253" s="12"/>
      <c r="CA253" s="12"/>
      <c r="CB253" s="12"/>
      <c r="CC253" s="12"/>
    </row>
    <row r="254" spans="1:81" ht="15.75" x14ac:dyDescent="0.25">
      <c r="A254" s="20"/>
      <c r="B254" s="29"/>
      <c r="C254" s="29"/>
      <c r="D254" s="29"/>
      <c r="E254" s="29"/>
      <c r="F254" s="26"/>
      <c r="G254" s="13"/>
      <c r="H254" s="20"/>
      <c r="I254" s="22"/>
      <c r="J254" s="22"/>
      <c r="K254" s="22"/>
      <c r="L254" s="22"/>
      <c r="M254" s="24"/>
      <c r="N254" s="22"/>
      <c r="O254" s="20"/>
      <c r="P254" s="12"/>
      <c r="Q254" s="12"/>
      <c r="R254" s="12"/>
      <c r="S254" s="12"/>
      <c r="T254" s="12"/>
      <c r="U254" s="12"/>
      <c r="V254" s="12"/>
      <c r="W254" s="12"/>
      <c r="X254" s="12"/>
      <c r="Y254" s="12"/>
      <c r="Z254" s="12"/>
      <c r="AA254" s="12"/>
      <c r="AB254" s="12"/>
      <c r="AC254" s="12"/>
      <c r="AD254" s="12"/>
      <c r="AE254" s="12"/>
      <c r="AF254" s="12"/>
      <c r="AG254" s="12"/>
      <c r="AH254" s="12"/>
      <c r="AI254" s="12"/>
      <c r="AJ254" s="12"/>
      <c r="AK254" s="12"/>
      <c r="AL254" s="12"/>
      <c r="AM254" s="12"/>
      <c r="AN254" s="12"/>
      <c r="AO254" s="12"/>
      <c r="AP254" s="12"/>
      <c r="AQ254" s="12"/>
      <c r="AR254" s="12"/>
      <c r="AS254" s="12"/>
      <c r="AT254" s="12"/>
      <c r="AU254" s="12"/>
      <c r="AV254" s="12"/>
      <c r="AW254" s="12"/>
      <c r="AX254" s="12"/>
      <c r="AY254" s="12"/>
      <c r="AZ254" s="12"/>
      <c r="BA254" s="12"/>
      <c r="BB254" s="12"/>
      <c r="BC254" s="12"/>
      <c r="BD254" s="12"/>
      <c r="BE254" s="12"/>
      <c r="BF254" s="12"/>
      <c r="BG254" s="12"/>
      <c r="BH254" s="12"/>
      <c r="BI254" s="12"/>
      <c r="BJ254" s="12"/>
      <c r="BK254" s="12"/>
      <c r="BL254" s="12"/>
      <c r="BM254" s="12"/>
      <c r="BN254" s="12"/>
      <c r="BO254" s="12"/>
      <c r="BP254" s="12"/>
      <c r="BQ254" s="12"/>
      <c r="BR254" s="12"/>
      <c r="BS254" s="12"/>
      <c r="BT254" s="12"/>
      <c r="BU254" s="12"/>
      <c r="BV254" s="12"/>
      <c r="BW254" s="12"/>
      <c r="BX254" s="12"/>
      <c r="BY254" s="12"/>
      <c r="BZ254" s="12"/>
      <c r="CA254" s="12"/>
      <c r="CB254" s="12"/>
      <c r="CC254" s="12"/>
    </row>
    <row r="255" spans="1:81" ht="15.75" x14ac:dyDescent="0.25">
      <c r="A255" s="20"/>
      <c r="B255" s="29"/>
      <c r="C255" s="29"/>
      <c r="D255" s="29"/>
      <c r="E255" s="29"/>
      <c r="F255" s="26"/>
      <c r="G255" s="13"/>
      <c r="H255" s="20"/>
      <c r="I255" s="22"/>
      <c r="J255" s="22"/>
      <c r="K255" s="22"/>
      <c r="L255" s="22"/>
      <c r="M255" s="24"/>
      <c r="N255" s="22"/>
      <c r="O255" s="20"/>
      <c r="P255" s="12"/>
      <c r="Q255" s="12"/>
      <c r="R255" s="12"/>
      <c r="S255" s="12"/>
      <c r="T255" s="12"/>
      <c r="U255" s="12"/>
      <c r="V255" s="12"/>
      <c r="W255" s="12"/>
      <c r="X255" s="12"/>
      <c r="Y255" s="12"/>
      <c r="Z255" s="12"/>
      <c r="AA255" s="12"/>
      <c r="AB255" s="12"/>
      <c r="AC255" s="12"/>
      <c r="AD255" s="12"/>
      <c r="AE255" s="12"/>
      <c r="AF255" s="12"/>
      <c r="AG255" s="12"/>
      <c r="AH255" s="12"/>
      <c r="AI255" s="12"/>
      <c r="AJ255" s="12"/>
      <c r="AK255" s="12"/>
      <c r="AL255" s="12"/>
      <c r="AM255" s="12"/>
      <c r="AN255" s="12"/>
      <c r="AO255" s="12"/>
      <c r="AP255" s="12"/>
      <c r="AQ255" s="12"/>
      <c r="AR255" s="12"/>
      <c r="AS255" s="12"/>
      <c r="AT255" s="12"/>
      <c r="AU255" s="12"/>
      <c r="AV255" s="12"/>
      <c r="AW255" s="12"/>
      <c r="AX255" s="12"/>
      <c r="AY255" s="12"/>
      <c r="AZ255" s="12"/>
      <c r="BA255" s="12"/>
      <c r="BB255" s="12"/>
      <c r="BC255" s="12"/>
      <c r="BD255" s="12"/>
      <c r="BE255" s="12"/>
      <c r="BF255" s="12"/>
      <c r="BG255" s="12"/>
      <c r="BH255" s="12"/>
      <c r="BI255" s="12"/>
      <c r="BJ255" s="12"/>
      <c r="BK255" s="12"/>
      <c r="BL255" s="12"/>
      <c r="BM255" s="12"/>
      <c r="BN255" s="12"/>
      <c r="BO255" s="12"/>
      <c r="BP255" s="12"/>
      <c r="BQ255" s="12"/>
      <c r="BR255" s="12"/>
      <c r="BS255" s="12"/>
      <c r="BT255" s="12"/>
      <c r="BU255" s="12"/>
      <c r="BV255" s="12"/>
      <c r="BW255" s="12"/>
      <c r="BX255" s="12"/>
      <c r="BY255" s="12"/>
      <c r="BZ255" s="12"/>
      <c r="CA255" s="12"/>
      <c r="CB255" s="12"/>
      <c r="CC255" s="12"/>
    </row>
    <row r="256" spans="1:81" ht="15.75" x14ac:dyDescent="0.25">
      <c r="A256" s="20"/>
      <c r="B256" s="29"/>
      <c r="C256" s="29"/>
      <c r="D256" s="29"/>
      <c r="E256" s="29"/>
      <c r="F256" s="26"/>
      <c r="G256" s="13"/>
      <c r="H256" s="20"/>
      <c r="I256" s="22"/>
      <c r="J256" s="22"/>
      <c r="K256" s="22"/>
      <c r="L256" s="22"/>
      <c r="M256" s="24"/>
      <c r="N256" s="22"/>
      <c r="O256" s="20"/>
      <c r="P256" s="12"/>
      <c r="Q256" s="12"/>
      <c r="R256" s="12"/>
      <c r="S256" s="12"/>
      <c r="T256" s="12"/>
      <c r="U256" s="12"/>
      <c r="V256" s="12"/>
      <c r="W256" s="12"/>
      <c r="X256" s="12"/>
      <c r="Y256" s="12"/>
      <c r="Z256" s="12"/>
      <c r="AA256" s="12"/>
      <c r="AB256" s="12"/>
      <c r="AC256" s="12"/>
      <c r="AD256" s="12"/>
      <c r="AE256" s="12"/>
      <c r="AF256" s="12"/>
      <c r="AG256" s="12"/>
      <c r="AH256" s="12"/>
      <c r="AI256" s="12"/>
      <c r="AJ256" s="12"/>
      <c r="AK256" s="12"/>
      <c r="AL256" s="12"/>
      <c r="AM256" s="12"/>
      <c r="AN256" s="12"/>
      <c r="AO256" s="12"/>
      <c r="AP256" s="12"/>
      <c r="AQ256" s="12"/>
      <c r="AR256" s="12"/>
      <c r="AS256" s="12"/>
      <c r="AT256" s="12"/>
      <c r="AU256" s="12"/>
      <c r="AV256" s="12"/>
      <c r="AW256" s="12"/>
      <c r="AX256" s="12"/>
      <c r="AY256" s="12"/>
      <c r="AZ256" s="12"/>
      <c r="BA256" s="12"/>
      <c r="BB256" s="12"/>
      <c r="BC256" s="12"/>
      <c r="BD256" s="12"/>
      <c r="BE256" s="12"/>
      <c r="BF256" s="12"/>
      <c r="BG256" s="12"/>
      <c r="BH256" s="12"/>
      <c r="BI256" s="12"/>
      <c r="BJ256" s="12"/>
      <c r="BK256" s="12"/>
      <c r="BL256" s="12"/>
      <c r="BM256" s="12"/>
      <c r="BN256" s="12"/>
      <c r="BO256" s="12"/>
      <c r="BP256" s="12"/>
      <c r="BQ256" s="12"/>
      <c r="BR256" s="12"/>
      <c r="BS256" s="12"/>
      <c r="BT256" s="12"/>
      <c r="BU256" s="12"/>
      <c r="BV256" s="12"/>
      <c r="BW256" s="12"/>
      <c r="BX256" s="12"/>
      <c r="BY256" s="12"/>
      <c r="BZ256" s="12"/>
      <c r="CA256" s="12"/>
      <c r="CB256" s="12"/>
      <c r="CC256" s="12"/>
    </row>
    <row r="257" spans="1:81" ht="15.75" x14ac:dyDescent="0.25">
      <c r="A257" s="20"/>
      <c r="B257" s="29"/>
      <c r="C257" s="29"/>
      <c r="D257" s="29"/>
      <c r="E257" s="29"/>
      <c r="F257" s="26"/>
      <c r="G257" s="13"/>
      <c r="H257" s="20"/>
      <c r="I257" s="22"/>
      <c r="J257" s="22"/>
      <c r="K257" s="22"/>
      <c r="L257" s="22"/>
      <c r="M257" s="24"/>
      <c r="N257" s="22"/>
      <c r="O257" s="20"/>
      <c r="P257" s="12"/>
      <c r="Q257" s="12"/>
      <c r="R257" s="12"/>
      <c r="S257" s="12"/>
      <c r="T257" s="12"/>
      <c r="U257" s="12"/>
      <c r="V257" s="12"/>
      <c r="W257" s="12"/>
      <c r="X257" s="12"/>
      <c r="Y257" s="12"/>
      <c r="Z257" s="12"/>
      <c r="AA257" s="12"/>
      <c r="AB257" s="12"/>
      <c r="AC257" s="12"/>
      <c r="AD257" s="12"/>
      <c r="AE257" s="12"/>
      <c r="AF257" s="12"/>
      <c r="AG257" s="12"/>
      <c r="AH257" s="12"/>
      <c r="AI257" s="12"/>
      <c r="AJ257" s="12"/>
      <c r="AK257" s="12"/>
      <c r="AL257" s="12"/>
      <c r="AM257" s="12"/>
      <c r="AN257" s="12"/>
      <c r="AO257" s="12"/>
      <c r="AP257" s="12"/>
      <c r="AQ257" s="12"/>
      <c r="AR257" s="12"/>
      <c r="AS257" s="12"/>
      <c r="AT257" s="12"/>
      <c r="AU257" s="12"/>
      <c r="AV257" s="12"/>
      <c r="AW257" s="12"/>
      <c r="AX257" s="12"/>
      <c r="AY257" s="12"/>
      <c r="AZ257" s="12"/>
      <c r="BA257" s="12"/>
      <c r="BB257" s="12"/>
      <c r="BC257" s="12"/>
      <c r="BD257" s="12"/>
      <c r="BE257" s="12"/>
      <c r="BF257" s="12"/>
      <c r="BG257" s="12"/>
      <c r="BH257" s="12"/>
      <c r="BI257" s="12"/>
      <c r="BJ257" s="12"/>
      <c r="BK257" s="12"/>
      <c r="BL257" s="12"/>
      <c r="BM257" s="12"/>
      <c r="BN257" s="12"/>
      <c r="BO257" s="12"/>
      <c r="BP257" s="12"/>
      <c r="BQ257" s="12"/>
      <c r="BR257" s="12"/>
      <c r="BS257" s="12"/>
      <c r="BT257" s="12"/>
      <c r="BU257" s="12"/>
      <c r="BV257" s="12"/>
      <c r="BW257" s="12"/>
      <c r="BX257" s="12"/>
      <c r="BY257" s="12"/>
      <c r="BZ257" s="12"/>
      <c r="CA257" s="12"/>
      <c r="CB257" s="12"/>
      <c r="CC257" s="12"/>
    </row>
    <row r="258" spans="1:81" ht="15.75" x14ac:dyDescent="0.25">
      <c r="A258" s="20"/>
      <c r="B258" s="29"/>
      <c r="C258" s="29"/>
      <c r="D258" s="29"/>
      <c r="E258" s="29"/>
      <c r="F258" s="26"/>
      <c r="G258" s="13"/>
      <c r="H258" s="20"/>
      <c r="I258" s="22"/>
      <c r="J258" s="22"/>
      <c r="K258" s="22"/>
      <c r="L258" s="22"/>
      <c r="M258" s="24"/>
      <c r="N258" s="22"/>
      <c r="O258" s="20"/>
      <c r="P258" s="12"/>
      <c r="Q258" s="12"/>
      <c r="R258" s="12"/>
      <c r="S258" s="12"/>
      <c r="T258" s="12"/>
      <c r="U258" s="12"/>
      <c r="V258" s="12"/>
      <c r="W258" s="12"/>
      <c r="X258" s="12"/>
      <c r="Y258" s="12"/>
      <c r="Z258" s="12"/>
      <c r="AA258" s="12"/>
      <c r="AB258" s="12"/>
      <c r="AC258" s="12"/>
      <c r="AD258" s="12"/>
      <c r="AE258" s="12"/>
      <c r="AF258" s="12"/>
      <c r="AG258" s="12"/>
      <c r="AH258" s="12"/>
      <c r="AI258" s="12"/>
      <c r="AJ258" s="12"/>
      <c r="AK258" s="12"/>
      <c r="AL258" s="12"/>
      <c r="AM258" s="12"/>
      <c r="AN258" s="12"/>
      <c r="AO258" s="12"/>
      <c r="AP258" s="12"/>
      <c r="AQ258" s="12"/>
      <c r="AR258" s="12"/>
      <c r="AS258" s="12"/>
      <c r="AT258" s="12"/>
      <c r="AU258" s="12"/>
      <c r="AV258" s="12"/>
      <c r="AW258" s="12"/>
      <c r="AX258" s="12"/>
      <c r="AY258" s="12"/>
      <c r="AZ258" s="12"/>
      <c r="BA258" s="12"/>
      <c r="BB258" s="12"/>
      <c r="BC258" s="12"/>
      <c r="BD258" s="12"/>
      <c r="BE258" s="12"/>
      <c r="BF258" s="12"/>
      <c r="BG258" s="12"/>
      <c r="BH258" s="12"/>
      <c r="BI258" s="12"/>
      <c r="BJ258" s="12"/>
      <c r="BK258" s="12"/>
      <c r="BL258" s="12"/>
      <c r="BM258" s="12"/>
      <c r="BN258" s="12"/>
      <c r="BO258" s="12"/>
      <c r="BP258" s="12"/>
      <c r="BQ258" s="12"/>
      <c r="BR258" s="12"/>
      <c r="BS258" s="12"/>
      <c r="BT258" s="12"/>
      <c r="BU258" s="12"/>
      <c r="BV258" s="12"/>
      <c r="BW258" s="12"/>
      <c r="BX258" s="12"/>
      <c r="BY258" s="12"/>
      <c r="BZ258" s="12"/>
      <c r="CA258" s="12"/>
      <c r="CB258" s="12"/>
      <c r="CC258" s="12"/>
    </row>
    <row r="259" spans="1:81" ht="15.75" x14ac:dyDescent="0.25">
      <c r="A259" s="20"/>
      <c r="B259" s="29"/>
      <c r="C259" s="29"/>
      <c r="D259" s="29"/>
      <c r="E259" s="29"/>
      <c r="F259" s="26"/>
      <c r="G259" s="13"/>
      <c r="H259" s="20"/>
      <c r="I259" s="22"/>
      <c r="J259" s="22"/>
      <c r="K259" s="22"/>
      <c r="L259" s="22"/>
      <c r="M259" s="24"/>
      <c r="N259" s="22"/>
      <c r="O259" s="20"/>
      <c r="P259" s="12"/>
      <c r="Q259" s="12"/>
      <c r="R259" s="12"/>
      <c r="S259" s="12"/>
      <c r="T259" s="12"/>
      <c r="U259" s="12"/>
      <c r="V259" s="12"/>
      <c r="W259" s="12"/>
      <c r="X259" s="12"/>
      <c r="Y259" s="12"/>
      <c r="Z259" s="12"/>
      <c r="AA259" s="12"/>
      <c r="AB259" s="12"/>
      <c r="AC259" s="12"/>
      <c r="AD259" s="12"/>
      <c r="AE259" s="12"/>
      <c r="AF259" s="12"/>
      <c r="AG259" s="12"/>
      <c r="AH259" s="12"/>
      <c r="AI259" s="12"/>
      <c r="AJ259" s="12"/>
      <c r="AK259" s="12"/>
      <c r="AL259" s="12"/>
      <c r="AM259" s="12"/>
      <c r="AN259" s="12"/>
      <c r="AO259" s="12"/>
      <c r="AP259" s="12"/>
      <c r="AQ259" s="12"/>
      <c r="AR259" s="12"/>
      <c r="AS259" s="12"/>
      <c r="AT259" s="12"/>
      <c r="AU259" s="12"/>
      <c r="AV259" s="12"/>
      <c r="AW259" s="12"/>
      <c r="AX259" s="12"/>
      <c r="AY259" s="12"/>
      <c r="AZ259" s="12"/>
      <c r="BA259" s="12"/>
      <c r="BB259" s="12"/>
      <c r="BC259" s="12"/>
      <c r="BD259" s="12"/>
      <c r="BE259" s="12"/>
      <c r="BF259" s="12"/>
      <c r="BG259" s="12"/>
      <c r="BH259" s="12"/>
      <c r="BI259" s="12"/>
      <c r="BJ259" s="12"/>
      <c r="BK259" s="12"/>
      <c r="BL259" s="12"/>
      <c r="BM259" s="12"/>
      <c r="BN259" s="12"/>
      <c r="BO259" s="12"/>
      <c r="BP259" s="12"/>
      <c r="BQ259" s="12"/>
      <c r="BR259" s="12"/>
      <c r="BS259" s="12"/>
      <c r="BT259" s="12"/>
      <c r="BU259" s="12"/>
      <c r="BV259" s="12"/>
      <c r="BW259" s="12"/>
      <c r="BX259" s="12"/>
      <c r="BY259" s="12"/>
      <c r="BZ259" s="12"/>
      <c r="CA259" s="12"/>
      <c r="CB259" s="12"/>
      <c r="CC259" s="12"/>
    </row>
    <row r="260" spans="1:81" ht="15.75" x14ac:dyDescent="0.25">
      <c r="A260" s="20"/>
      <c r="B260" s="29"/>
      <c r="C260" s="29"/>
      <c r="D260" s="29"/>
      <c r="E260" s="29"/>
      <c r="F260" s="26"/>
      <c r="G260" s="13"/>
      <c r="H260" s="20"/>
      <c r="I260" s="22"/>
      <c r="J260" s="22"/>
      <c r="K260" s="22"/>
      <c r="L260" s="22"/>
      <c r="M260" s="24"/>
      <c r="N260" s="22"/>
      <c r="O260" s="20"/>
      <c r="P260" s="12"/>
      <c r="Q260" s="12"/>
      <c r="R260" s="12"/>
      <c r="S260" s="12"/>
      <c r="T260" s="12"/>
      <c r="U260" s="12"/>
      <c r="V260" s="12"/>
      <c r="W260" s="12"/>
      <c r="X260" s="12"/>
      <c r="Y260" s="12"/>
      <c r="Z260" s="12"/>
      <c r="AA260" s="12"/>
      <c r="AB260" s="12"/>
      <c r="AC260" s="12"/>
      <c r="AD260" s="12"/>
      <c r="AE260" s="12"/>
      <c r="AF260" s="12"/>
      <c r="AG260" s="12"/>
      <c r="AH260" s="12"/>
      <c r="AI260" s="12"/>
      <c r="AJ260" s="12"/>
      <c r="AK260" s="12"/>
      <c r="AL260" s="12"/>
      <c r="AM260" s="12"/>
      <c r="AN260" s="12"/>
      <c r="AO260" s="12"/>
      <c r="AP260" s="12"/>
      <c r="AQ260" s="12"/>
      <c r="AR260" s="12"/>
      <c r="AS260" s="12"/>
      <c r="AT260" s="12"/>
      <c r="AU260" s="12"/>
      <c r="AV260" s="12"/>
      <c r="AW260" s="12"/>
      <c r="AX260" s="12"/>
      <c r="AY260" s="12"/>
      <c r="AZ260" s="12"/>
      <c r="BA260" s="12"/>
      <c r="BB260" s="12"/>
      <c r="BC260" s="12"/>
      <c r="BD260" s="12"/>
      <c r="BE260" s="12"/>
      <c r="BF260" s="12"/>
      <c r="BG260" s="12"/>
      <c r="BH260" s="12"/>
      <c r="BI260" s="12"/>
      <c r="BJ260" s="12"/>
      <c r="BK260" s="12"/>
      <c r="BL260" s="12"/>
      <c r="BM260" s="12"/>
      <c r="BN260" s="12"/>
      <c r="BO260" s="12"/>
      <c r="BP260" s="12"/>
      <c r="BQ260" s="12"/>
      <c r="BR260" s="12"/>
      <c r="BS260" s="12"/>
      <c r="BT260" s="12"/>
      <c r="BU260" s="12"/>
      <c r="BV260" s="12"/>
      <c r="BW260" s="12"/>
      <c r="BX260" s="12"/>
      <c r="BY260" s="12"/>
      <c r="BZ260" s="12"/>
      <c r="CA260" s="12"/>
      <c r="CB260" s="12"/>
      <c r="CC260" s="12"/>
    </row>
    <row r="261" spans="1:81" ht="15.75" x14ac:dyDescent="0.25">
      <c r="A261" s="20"/>
      <c r="B261" s="29"/>
      <c r="C261" s="29"/>
      <c r="D261" s="29"/>
      <c r="E261" s="29"/>
      <c r="F261" s="26"/>
      <c r="G261" s="13"/>
      <c r="H261" s="20"/>
      <c r="I261" s="22"/>
      <c r="J261" s="22"/>
      <c r="K261" s="22"/>
      <c r="L261" s="22"/>
      <c r="M261" s="24"/>
      <c r="N261" s="22"/>
      <c r="O261" s="20"/>
      <c r="P261" s="12"/>
      <c r="Q261" s="12"/>
      <c r="R261" s="12"/>
      <c r="S261" s="12"/>
      <c r="T261" s="12"/>
      <c r="U261" s="12"/>
      <c r="V261" s="12"/>
      <c r="W261" s="12"/>
      <c r="X261" s="12"/>
      <c r="Y261" s="12"/>
      <c r="Z261" s="12"/>
      <c r="AA261" s="12"/>
      <c r="AB261" s="12"/>
      <c r="AC261" s="12"/>
      <c r="AD261" s="12"/>
      <c r="AE261" s="12"/>
      <c r="AF261" s="12"/>
      <c r="AG261" s="12"/>
      <c r="AH261" s="12"/>
      <c r="AI261" s="12"/>
      <c r="AJ261" s="12"/>
      <c r="AK261" s="12"/>
      <c r="AL261" s="12"/>
      <c r="AM261" s="12"/>
      <c r="AN261" s="12"/>
      <c r="AO261" s="12"/>
      <c r="AP261" s="12"/>
      <c r="AQ261" s="12"/>
      <c r="AR261" s="12"/>
      <c r="AS261" s="12"/>
      <c r="AT261" s="12"/>
      <c r="AU261" s="12"/>
      <c r="AV261" s="12"/>
      <c r="AW261" s="12"/>
      <c r="AX261" s="12"/>
      <c r="AY261" s="12"/>
      <c r="AZ261" s="12"/>
      <c r="BA261" s="12"/>
      <c r="BB261" s="12"/>
      <c r="BC261" s="12"/>
      <c r="BD261" s="12"/>
      <c r="BE261" s="12"/>
      <c r="BF261" s="12"/>
      <c r="BG261" s="12"/>
      <c r="BH261" s="12"/>
      <c r="BI261" s="12"/>
      <c r="BJ261" s="12"/>
      <c r="BK261" s="12"/>
      <c r="BL261" s="12"/>
      <c r="BM261" s="12"/>
      <c r="BN261" s="12"/>
      <c r="BO261" s="12"/>
      <c r="BP261" s="12"/>
      <c r="BQ261" s="12"/>
      <c r="BR261" s="12"/>
      <c r="BS261" s="12"/>
      <c r="BT261" s="12"/>
      <c r="BU261" s="12"/>
      <c r="BV261" s="12"/>
      <c r="BW261" s="12"/>
      <c r="BX261" s="12"/>
      <c r="BY261" s="12"/>
      <c r="BZ261" s="12"/>
      <c r="CA261" s="12"/>
      <c r="CB261" s="12"/>
      <c r="CC261" s="12"/>
    </row>
    <row r="262" spans="1:81" ht="15.75" x14ac:dyDescent="0.25">
      <c r="A262" s="20"/>
      <c r="B262" s="29"/>
      <c r="C262" s="29"/>
      <c r="D262" s="29"/>
      <c r="E262" s="29"/>
      <c r="F262" s="26"/>
      <c r="G262" s="13"/>
      <c r="H262" s="20"/>
      <c r="I262" s="22"/>
      <c r="J262" s="22"/>
      <c r="K262" s="22"/>
      <c r="L262" s="22"/>
      <c r="M262" s="24"/>
      <c r="N262" s="22"/>
      <c r="O262" s="20"/>
      <c r="P262" s="12"/>
      <c r="Q262" s="12"/>
      <c r="R262" s="12"/>
      <c r="S262" s="12"/>
      <c r="T262" s="12"/>
      <c r="U262" s="12"/>
      <c r="V262" s="12"/>
      <c r="W262" s="12"/>
      <c r="X262" s="12"/>
      <c r="Y262" s="12"/>
      <c r="Z262" s="12"/>
      <c r="AA262" s="12"/>
      <c r="AB262" s="12"/>
      <c r="AC262" s="12"/>
      <c r="AD262" s="12"/>
      <c r="AE262" s="12"/>
      <c r="AF262" s="12"/>
      <c r="AG262" s="12"/>
      <c r="AH262" s="12"/>
      <c r="AI262" s="12"/>
      <c r="AJ262" s="12"/>
      <c r="AK262" s="12"/>
      <c r="AL262" s="12"/>
      <c r="AM262" s="12"/>
      <c r="AN262" s="12"/>
      <c r="AO262" s="12"/>
      <c r="AP262" s="12"/>
      <c r="AQ262" s="12"/>
      <c r="AR262" s="12"/>
      <c r="AS262" s="12"/>
      <c r="AT262" s="12"/>
      <c r="AU262" s="12"/>
      <c r="AV262" s="12"/>
      <c r="AW262" s="12"/>
      <c r="AX262" s="12"/>
      <c r="AY262" s="12"/>
      <c r="AZ262" s="12"/>
      <c r="BA262" s="12"/>
      <c r="BB262" s="12"/>
      <c r="BC262" s="12"/>
      <c r="BD262" s="12"/>
      <c r="BE262" s="12"/>
      <c r="BF262" s="12"/>
      <c r="BG262" s="12"/>
      <c r="BH262" s="12"/>
      <c r="BI262" s="12"/>
      <c r="BJ262" s="12"/>
      <c r="BK262" s="12"/>
      <c r="BL262" s="12"/>
      <c r="BM262" s="12"/>
      <c r="BN262" s="12"/>
      <c r="BO262" s="12"/>
      <c r="BP262" s="12"/>
      <c r="BQ262" s="12"/>
      <c r="BR262" s="12"/>
      <c r="BS262" s="12"/>
      <c r="BT262" s="12"/>
      <c r="BU262" s="12"/>
      <c r="BV262" s="12"/>
      <c r="BW262" s="12"/>
      <c r="BX262" s="12"/>
      <c r="BY262" s="12"/>
      <c r="BZ262" s="12"/>
      <c r="CA262" s="12"/>
      <c r="CB262" s="12"/>
      <c r="CC262" s="12"/>
    </row>
    <row r="263" spans="1:81" ht="15.75" x14ac:dyDescent="0.25">
      <c r="A263" s="20"/>
      <c r="B263" s="29"/>
      <c r="C263" s="29"/>
      <c r="D263" s="29"/>
      <c r="E263" s="29"/>
      <c r="F263" s="26"/>
      <c r="G263" s="13"/>
      <c r="H263" s="20"/>
      <c r="I263" s="22"/>
      <c r="J263" s="22"/>
      <c r="K263" s="22"/>
      <c r="L263" s="22"/>
      <c r="M263" s="24"/>
      <c r="N263" s="22"/>
      <c r="O263" s="20"/>
      <c r="P263" s="12"/>
      <c r="Q263" s="12"/>
      <c r="R263" s="12"/>
      <c r="S263" s="12"/>
      <c r="T263" s="12"/>
      <c r="U263" s="12"/>
      <c r="V263" s="12"/>
      <c r="W263" s="12"/>
      <c r="X263" s="12"/>
      <c r="Y263" s="12"/>
      <c r="Z263" s="12"/>
      <c r="AA263" s="12"/>
      <c r="AB263" s="12"/>
      <c r="AC263" s="12"/>
      <c r="AD263" s="12"/>
      <c r="AE263" s="12"/>
      <c r="AF263" s="12"/>
      <c r="AG263" s="12"/>
      <c r="AH263" s="12"/>
      <c r="AI263" s="12"/>
      <c r="AJ263" s="12"/>
      <c r="AK263" s="12"/>
      <c r="AL263" s="12"/>
      <c r="AM263" s="12"/>
      <c r="AN263" s="12"/>
      <c r="AO263" s="12"/>
      <c r="AP263" s="12"/>
      <c r="AQ263" s="12"/>
      <c r="AR263" s="12"/>
      <c r="AS263" s="12"/>
      <c r="AT263" s="12"/>
      <c r="AU263" s="12"/>
      <c r="AV263" s="12"/>
      <c r="AW263" s="12"/>
      <c r="AX263" s="12"/>
      <c r="AY263" s="12"/>
      <c r="AZ263" s="12"/>
      <c r="BA263" s="12"/>
      <c r="BB263" s="12"/>
      <c r="BC263" s="12"/>
      <c r="BD263" s="12"/>
      <c r="BE263" s="12"/>
      <c r="BF263" s="12"/>
      <c r="BG263" s="12"/>
      <c r="BH263" s="12"/>
      <c r="BI263" s="12"/>
      <c r="BJ263" s="12"/>
      <c r="BK263" s="12"/>
      <c r="BL263" s="12"/>
      <c r="BM263" s="12"/>
      <c r="BN263" s="12"/>
      <c r="BO263" s="12"/>
      <c r="BP263" s="12"/>
      <c r="BQ263" s="12"/>
      <c r="BR263" s="12"/>
      <c r="BS263" s="12"/>
      <c r="BT263" s="12"/>
      <c r="BU263" s="12"/>
      <c r="BV263" s="12"/>
      <c r="BW263" s="12"/>
      <c r="BX263" s="12"/>
      <c r="BY263" s="12"/>
      <c r="BZ263" s="12"/>
      <c r="CA263" s="12"/>
      <c r="CB263" s="12"/>
      <c r="CC263" s="12"/>
    </row>
    <row r="264" spans="1:81" ht="15.75" x14ac:dyDescent="0.25">
      <c r="A264" s="20"/>
      <c r="B264" s="29"/>
      <c r="C264" s="29"/>
      <c r="D264" s="29"/>
      <c r="E264" s="29"/>
      <c r="F264" s="26"/>
      <c r="G264" s="13"/>
      <c r="H264" s="20"/>
      <c r="I264" s="22"/>
      <c r="J264" s="22"/>
      <c r="K264" s="22"/>
      <c r="L264" s="22"/>
      <c r="M264" s="24"/>
      <c r="N264" s="22"/>
      <c r="O264" s="20"/>
      <c r="P264" s="12"/>
      <c r="Q264" s="12"/>
      <c r="R264" s="12"/>
      <c r="S264" s="12"/>
      <c r="T264" s="12"/>
      <c r="U264" s="12"/>
      <c r="V264" s="12"/>
      <c r="W264" s="12"/>
      <c r="X264" s="12"/>
      <c r="Y264" s="12"/>
      <c r="Z264" s="12"/>
      <c r="AA264" s="12"/>
      <c r="AB264" s="12"/>
      <c r="AC264" s="12"/>
      <c r="AD264" s="12"/>
      <c r="AE264" s="12"/>
      <c r="AF264" s="12"/>
      <c r="AG264" s="12"/>
      <c r="AH264" s="12"/>
      <c r="AI264" s="12"/>
      <c r="AJ264" s="12"/>
      <c r="AK264" s="12"/>
      <c r="AL264" s="12"/>
      <c r="AM264" s="12"/>
      <c r="AN264" s="12"/>
      <c r="AO264" s="12"/>
      <c r="AP264" s="12"/>
      <c r="AQ264" s="12"/>
      <c r="AR264" s="12"/>
      <c r="AS264" s="12"/>
      <c r="AT264" s="12"/>
      <c r="AU264" s="12"/>
      <c r="AV264" s="12"/>
      <c r="AW264" s="12"/>
      <c r="AX264" s="12"/>
      <c r="AY264" s="12"/>
      <c r="AZ264" s="12"/>
      <c r="BA264" s="12"/>
      <c r="BB264" s="12"/>
      <c r="BC264" s="12"/>
      <c r="BD264" s="12"/>
      <c r="BE264" s="12"/>
      <c r="BF264" s="12"/>
      <c r="BG264" s="12"/>
      <c r="BH264" s="12"/>
      <c r="BI264" s="12"/>
      <c r="BJ264" s="12"/>
      <c r="BK264" s="12"/>
      <c r="BL264" s="12"/>
      <c r="BM264" s="12"/>
      <c r="BN264" s="12"/>
      <c r="BO264" s="12"/>
      <c r="BP264" s="12"/>
      <c r="BQ264" s="12"/>
      <c r="BR264" s="12"/>
      <c r="BS264" s="12"/>
      <c r="BT264" s="12"/>
      <c r="BU264" s="12"/>
      <c r="BV264" s="12"/>
      <c r="BW264" s="12"/>
      <c r="BX264" s="12"/>
      <c r="BY264" s="12"/>
      <c r="BZ264" s="12"/>
      <c r="CA264" s="12"/>
      <c r="CB264" s="12"/>
      <c r="CC264" s="12"/>
    </row>
    <row r="265" spans="1:81" ht="15.75" x14ac:dyDescent="0.25">
      <c r="A265" s="20"/>
      <c r="B265" s="29"/>
      <c r="C265" s="29"/>
      <c r="D265" s="29"/>
      <c r="E265" s="29"/>
      <c r="F265" s="26"/>
      <c r="G265" s="13"/>
      <c r="H265" s="20"/>
      <c r="I265" s="22"/>
      <c r="J265" s="22"/>
      <c r="K265" s="22"/>
      <c r="L265" s="22"/>
      <c r="M265" s="24"/>
      <c r="N265" s="22"/>
      <c r="O265" s="20"/>
      <c r="P265" s="12"/>
      <c r="Q265" s="12"/>
      <c r="R265" s="12"/>
      <c r="S265" s="12"/>
      <c r="T265" s="12"/>
      <c r="U265" s="12"/>
      <c r="V265" s="12"/>
      <c r="W265" s="12"/>
      <c r="X265" s="12"/>
      <c r="Y265" s="12"/>
      <c r="Z265" s="12"/>
      <c r="AA265" s="12"/>
      <c r="AB265" s="12"/>
      <c r="AC265" s="12"/>
      <c r="AD265" s="12"/>
      <c r="AE265" s="12"/>
      <c r="AF265" s="12"/>
      <c r="AG265" s="12"/>
      <c r="AH265" s="12"/>
      <c r="AI265" s="12"/>
      <c r="AJ265" s="12"/>
      <c r="AK265" s="12"/>
      <c r="AL265" s="12"/>
      <c r="AM265" s="12"/>
      <c r="AN265" s="12"/>
      <c r="AO265" s="12"/>
      <c r="AP265" s="12"/>
      <c r="AQ265" s="12"/>
      <c r="AR265" s="12"/>
      <c r="AS265" s="12"/>
      <c r="AT265" s="12"/>
      <c r="AU265" s="12"/>
      <c r="AV265" s="12"/>
      <c r="AW265" s="12"/>
      <c r="AX265" s="12"/>
      <c r="AY265" s="12"/>
      <c r="AZ265" s="12"/>
      <c r="BA265" s="12"/>
      <c r="BB265" s="12"/>
      <c r="BC265" s="12"/>
      <c r="BD265" s="12"/>
      <c r="BE265" s="12"/>
      <c r="BF265" s="12"/>
      <c r="BG265" s="12"/>
      <c r="BH265" s="12"/>
      <c r="BI265" s="12"/>
      <c r="BJ265" s="12"/>
      <c r="BK265" s="12"/>
      <c r="BL265" s="12"/>
      <c r="BM265" s="12"/>
      <c r="BN265" s="12"/>
      <c r="BO265" s="12"/>
      <c r="BP265" s="12"/>
      <c r="BQ265" s="12"/>
      <c r="BR265" s="12"/>
      <c r="BS265" s="12"/>
      <c r="BT265" s="12"/>
      <c r="BU265" s="12"/>
      <c r="BV265" s="12"/>
      <c r="BW265" s="12"/>
      <c r="BX265" s="12"/>
      <c r="BY265" s="12"/>
      <c r="BZ265" s="12"/>
      <c r="CA265" s="12"/>
      <c r="CB265" s="12"/>
      <c r="CC265" s="12"/>
    </row>
    <row r="266" spans="1:81" ht="15.75" x14ac:dyDescent="0.25">
      <c r="A266" s="20"/>
      <c r="B266" s="29"/>
      <c r="C266" s="29"/>
      <c r="D266" s="29"/>
      <c r="E266" s="29"/>
      <c r="F266" s="26"/>
      <c r="G266" s="13"/>
      <c r="H266" s="20"/>
      <c r="I266" s="22"/>
      <c r="J266" s="22"/>
      <c r="K266" s="22"/>
      <c r="L266" s="22"/>
      <c r="M266" s="24"/>
      <c r="N266" s="22"/>
      <c r="O266" s="20"/>
      <c r="P266" s="12"/>
      <c r="Q266" s="12"/>
      <c r="R266" s="12"/>
      <c r="S266" s="12"/>
      <c r="T266" s="12"/>
      <c r="U266" s="12"/>
      <c r="V266" s="12"/>
      <c r="W266" s="12"/>
      <c r="X266" s="12"/>
      <c r="Y266" s="12"/>
      <c r="Z266" s="12"/>
      <c r="AA266" s="12"/>
      <c r="AB266" s="12"/>
      <c r="AC266" s="12"/>
      <c r="AD266" s="12"/>
      <c r="AE266" s="12"/>
      <c r="AF266" s="12"/>
      <c r="AG266" s="12"/>
      <c r="AH266" s="12"/>
      <c r="AI266" s="12"/>
      <c r="AJ266" s="12"/>
      <c r="AK266" s="12"/>
      <c r="AL266" s="12"/>
      <c r="AM266" s="12"/>
      <c r="AN266" s="12"/>
      <c r="AO266" s="12"/>
      <c r="AP266" s="12"/>
      <c r="AQ266" s="12"/>
      <c r="AR266" s="12"/>
      <c r="AS266" s="12"/>
      <c r="AT266" s="12"/>
      <c r="AU266" s="12"/>
      <c r="AV266" s="12"/>
      <c r="AW266" s="12"/>
      <c r="AX266" s="12"/>
      <c r="AY266" s="12"/>
      <c r="AZ266" s="12"/>
      <c r="BA266" s="12"/>
      <c r="BB266" s="12"/>
      <c r="BC266" s="12"/>
      <c r="BD266" s="12"/>
      <c r="BE266" s="12"/>
      <c r="BF266" s="12"/>
      <c r="BG266" s="12"/>
      <c r="BH266" s="12"/>
      <c r="BI266" s="12"/>
      <c r="BJ266" s="12"/>
      <c r="BK266" s="12"/>
      <c r="BL266" s="12"/>
      <c r="BM266" s="12"/>
      <c r="BN266" s="12"/>
      <c r="BO266" s="12"/>
      <c r="BP266" s="12"/>
      <c r="BQ266" s="12"/>
      <c r="BR266" s="12"/>
      <c r="BS266" s="12"/>
      <c r="BT266" s="12"/>
      <c r="BU266" s="12"/>
      <c r="BV266" s="12"/>
      <c r="BW266" s="12"/>
      <c r="BX266" s="12"/>
      <c r="BY266" s="12"/>
      <c r="BZ266" s="12"/>
      <c r="CA266" s="12"/>
      <c r="CB266" s="12"/>
      <c r="CC266" s="12"/>
    </row>
    <row r="267" spans="1:81" ht="15.75" x14ac:dyDescent="0.25">
      <c r="A267" s="20"/>
      <c r="B267" s="29"/>
      <c r="C267" s="29"/>
      <c r="D267" s="29"/>
      <c r="E267" s="29"/>
      <c r="F267" s="26"/>
      <c r="G267" s="13"/>
      <c r="H267" s="20"/>
      <c r="I267" s="22"/>
      <c r="J267" s="22"/>
      <c r="K267" s="22"/>
      <c r="L267" s="22"/>
      <c r="M267" s="24"/>
      <c r="N267" s="22"/>
      <c r="O267" s="20"/>
      <c r="P267" s="12"/>
      <c r="Q267" s="12"/>
      <c r="R267" s="12"/>
      <c r="S267" s="12"/>
      <c r="T267" s="12"/>
      <c r="U267" s="12"/>
      <c r="V267" s="12"/>
      <c r="W267" s="12"/>
      <c r="X267" s="12"/>
      <c r="Y267" s="12"/>
      <c r="Z267" s="12"/>
      <c r="AA267" s="12"/>
      <c r="AB267" s="12"/>
      <c r="AC267" s="12"/>
      <c r="AD267" s="12"/>
      <c r="AE267" s="12"/>
      <c r="AF267" s="12"/>
      <c r="AG267" s="12"/>
      <c r="AH267" s="12"/>
      <c r="AI267" s="12"/>
      <c r="AJ267" s="12"/>
      <c r="AK267" s="12"/>
      <c r="AL267" s="12"/>
      <c r="AM267" s="12"/>
      <c r="AN267" s="12"/>
      <c r="AO267" s="12"/>
      <c r="AP267" s="12"/>
      <c r="AQ267" s="12"/>
      <c r="AR267" s="12"/>
      <c r="AS267" s="12"/>
      <c r="AT267" s="12"/>
      <c r="AU267" s="12"/>
      <c r="AV267" s="12"/>
      <c r="AW267" s="12"/>
      <c r="AX267" s="12"/>
      <c r="AY267" s="12"/>
      <c r="AZ267" s="12"/>
      <c r="BA267" s="12"/>
      <c r="BB267" s="12"/>
      <c r="BC267" s="12"/>
      <c r="BD267" s="12"/>
      <c r="BE267" s="12"/>
      <c r="BF267" s="12"/>
      <c r="BG267" s="12"/>
      <c r="BH267" s="12"/>
      <c r="BI267" s="12"/>
      <c r="BJ267" s="12"/>
      <c r="BK267" s="12"/>
      <c r="BL267" s="12"/>
      <c r="BM267" s="12"/>
      <c r="BN267" s="12"/>
      <c r="BO267" s="12"/>
      <c r="BP267" s="12"/>
      <c r="BQ267" s="12"/>
      <c r="BR267" s="12"/>
      <c r="BS267" s="12"/>
      <c r="BT267" s="12"/>
      <c r="BU267" s="12"/>
      <c r="BV267" s="12"/>
      <c r="BW267" s="12"/>
      <c r="BX267" s="12"/>
      <c r="BY267" s="12"/>
      <c r="BZ267" s="12"/>
      <c r="CA267" s="12"/>
      <c r="CB267" s="12"/>
      <c r="CC267" s="12"/>
    </row>
    <row r="268" spans="1:81" ht="15.75" x14ac:dyDescent="0.25">
      <c r="A268" s="20"/>
      <c r="B268" s="29"/>
      <c r="C268" s="29"/>
      <c r="D268" s="29"/>
      <c r="E268" s="29"/>
      <c r="F268" s="26"/>
      <c r="G268" s="13"/>
      <c r="H268" s="20"/>
      <c r="I268" s="22"/>
      <c r="J268" s="22"/>
      <c r="K268" s="22"/>
      <c r="L268" s="22"/>
      <c r="M268" s="24"/>
      <c r="N268" s="22"/>
      <c r="O268" s="20"/>
      <c r="P268" s="12"/>
      <c r="Q268" s="12"/>
      <c r="R268" s="12"/>
      <c r="S268" s="12"/>
      <c r="T268" s="12"/>
      <c r="U268" s="12"/>
      <c r="V268" s="12"/>
      <c r="W268" s="12"/>
      <c r="X268" s="12"/>
      <c r="Y268" s="12"/>
      <c r="Z268" s="12"/>
      <c r="AA268" s="12"/>
      <c r="AB268" s="12"/>
      <c r="AC268" s="12"/>
      <c r="AD268" s="12"/>
      <c r="AE268" s="12"/>
      <c r="AF268" s="12"/>
      <c r="AG268" s="12"/>
      <c r="AH268" s="12"/>
      <c r="AI268" s="12"/>
      <c r="AJ268" s="12"/>
      <c r="AK268" s="12"/>
      <c r="AL268" s="12"/>
      <c r="AM268" s="12"/>
      <c r="AN268" s="12"/>
      <c r="AO268" s="12"/>
      <c r="AP268" s="12"/>
      <c r="AQ268" s="12"/>
      <c r="AR268" s="12"/>
      <c r="AS268" s="12"/>
      <c r="AT268" s="12"/>
      <c r="AU268" s="12"/>
      <c r="AV268" s="12"/>
      <c r="AW268" s="12"/>
      <c r="AX268" s="12"/>
      <c r="AY268" s="12"/>
      <c r="AZ268" s="12"/>
      <c r="BA268" s="12"/>
      <c r="BB268" s="12"/>
      <c r="BC268" s="12"/>
      <c r="BD268" s="12"/>
      <c r="BE268" s="12"/>
      <c r="BF268" s="12"/>
      <c r="BG268" s="12"/>
      <c r="BH268" s="12"/>
      <c r="BI268" s="12"/>
      <c r="BJ268" s="12"/>
      <c r="BK268" s="12"/>
      <c r="BL268" s="12"/>
      <c r="BM268" s="12"/>
      <c r="BN268" s="12"/>
      <c r="BO268" s="12"/>
      <c r="BP268" s="12"/>
      <c r="BQ268" s="12"/>
      <c r="BR268" s="12"/>
      <c r="BS268" s="12"/>
      <c r="BT268" s="12"/>
      <c r="BU268" s="12"/>
      <c r="BV268" s="12"/>
      <c r="BW268" s="12"/>
      <c r="BX268" s="12"/>
      <c r="BY268" s="12"/>
      <c r="BZ268" s="12"/>
      <c r="CA268" s="12"/>
      <c r="CB268" s="12"/>
      <c r="CC268" s="12"/>
    </row>
    <row r="269" spans="1:81" ht="15.75" x14ac:dyDescent="0.25">
      <c r="A269" s="20"/>
      <c r="B269" s="29"/>
      <c r="C269" s="29"/>
      <c r="D269" s="29"/>
      <c r="E269" s="29"/>
      <c r="F269" s="26"/>
      <c r="G269" s="13"/>
      <c r="H269" s="20"/>
      <c r="I269" s="22"/>
      <c r="J269" s="22"/>
      <c r="K269" s="22"/>
      <c r="L269" s="22"/>
      <c r="M269" s="24"/>
      <c r="N269" s="22"/>
      <c r="O269" s="20"/>
      <c r="P269" s="12"/>
      <c r="Q269" s="12"/>
      <c r="R269" s="12"/>
      <c r="S269" s="12"/>
      <c r="T269" s="12"/>
      <c r="U269" s="12"/>
      <c r="V269" s="12"/>
      <c r="W269" s="12"/>
      <c r="X269" s="12"/>
      <c r="Y269" s="12"/>
      <c r="Z269" s="12"/>
      <c r="AA269" s="12"/>
      <c r="AB269" s="12"/>
      <c r="AC269" s="12"/>
      <c r="AD269" s="12"/>
      <c r="AE269" s="12"/>
      <c r="AF269" s="12"/>
      <c r="AG269" s="12"/>
      <c r="AH269" s="12"/>
      <c r="AI269" s="12"/>
      <c r="AJ269" s="12"/>
      <c r="AK269" s="12"/>
      <c r="AL269" s="12"/>
      <c r="AM269" s="12"/>
      <c r="AN269" s="12"/>
      <c r="AO269" s="12"/>
      <c r="AP269" s="12"/>
      <c r="AQ269" s="12"/>
      <c r="AR269" s="12"/>
      <c r="AS269" s="12"/>
      <c r="AT269" s="12"/>
      <c r="AU269" s="12"/>
      <c r="AV269" s="12"/>
      <c r="AW269" s="12"/>
      <c r="AX269" s="12"/>
      <c r="AY269" s="12"/>
      <c r="AZ269" s="12"/>
      <c r="BA269" s="12"/>
      <c r="BB269" s="12"/>
      <c r="BC269" s="12"/>
      <c r="BD269" s="12"/>
      <c r="BE269" s="12"/>
      <c r="BF269" s="12"/>
      <c r="BG269" s="12"/>
      <c r="BH269" s="12"/>
      <c r="BI269" s="12"/>
      <c r="BJ269" s="12"/>
      <c r="BK269" s="12"/>
      <c r="BL269" s="12"/>
      <c r="BM269" s="12"/>
      <c r="BN269" s="12"/>
      <c r="BO269" s="12"/>
      <c r="BP269" s="12"/>
      <c r="BQ269" s="12"/>
      <c r="BR269" s="12"/>
      <c r="BS269" s="12"/>
      <c r="BT269" s="12"/>
      <c r="BU269" s="12"/>
      <c r="BV269" s="12"/>
      <c r="BW269" s="12"/>
      <c r="BX269" s="12"/>
      <c r="BY269" s="12"/>
      <c r="BZ269" s="12"/>
      <c r="CA269" s="12"/>
      <c r="CB269" s="12"/>
      <c r="CC269" s="12"/>
    </row>
    <row r="270" spans="1:81" ht="15.75" x14ac:dyDescent="0.25">
      <c r="A270" s="20"/>
      <c r="B270" s="29"/>
      <c r="C270" s="29"/>
      <c r="D270" s="29"/>
      <c r="E270" s="29"/>
      <c r="F270" s="26"/>
      <c r="G270" s="13"/>
      <c r="H270" s="20"/>
      <c r="I270" s="22"/>
      <c r="J270" s="22"/>
      <c r="K270" s="22"/>
      <c r="L270" s="22"/>
      <c r="M270" s="24"/>
      <c r="N270" s="22"/>
      <c r="O270" s="20"/>
      <c r="P270" s="12"/>
      <c r="Q270" s="12"/>
      <c r="R270" s="12"/>
      <c r="S270" s="12"/>
      <c r="T270" s="12"/>
      <c r="U270" s="12"/>
      <c r="V270" s="12"/>
      <c r="W270" s="12"/>
      <c r="X270" s="12"/>
      <c r="Y270" s="12"/>
      <c r="Z270" s="12"/>
      <c r="AA270" s="12"/>
      <c r="AB270" s="12"/>
      <c r="AC270" s="12"/>
      <c r="AD270" s="12"/>
      <c r="AE270" s="12"/>
      <c r="AF270" s="12"/>
      <c r="AG270" s="12"/>
      <c r="AH270" s="12"/>
      <c r="AI270" s="12"/>
      <c r="AJ270" s="12"/>
      <c r="AK270" s="12"/>
      <c r="AL270" s="12"/>
      <c r="AM270" s="12"/>
      <c r="AN270" s="12"/>
      <c r="AO270" s="12"/>
      <c r="AP270" s="12"/>
      <c r="AQ270" s="12"/>
      <c r="AR270" s="12"/>
      <c r="AS270" s="12"/>
      <c r="AT270" s="12"/>
      <c r="AU270" s="12"/>
      <c r="AV270" s="12"/>
      <c r="AW270" s="12"/>
      <c r="AX270" s="12"/>
      <c r="AY270" s="12"/>
      <c r="AZ270" s="12"/>
      <c r="BA270" s="12"/>
      <c r="BB270" s="12"/>
      <c r="BC270" s="12"/>
      <c r="BD270" s="12"/>
      <c r="BE270" s="12"/>
      <c r="BF270" s="12"/>
      <c r="BG270" s="12"/>
      <c r="BH270" s="12"/>
      <c r="BI270" s="12"/>
      <c r="BJ270" s="12"/>
      <c r="BK270" s="12"/>
      <c r="BL270" s="12"/>
      <c r="BM270" s="12"/>
      <c r="BN270" s="12"/>
      <c r="BO270" s="12"/>
      <c r="BP270" s="12"/>
      <c r="BQ270" s="12"/>
      <c r="BR270" s="12"/>
      <c r="BS270" s="12"/>
      <c r="BT270" s="12"/>
      <c r="BU270" s="12"/>
      <c r="BV270" s="12"/>
      <c r="BW270" s="12"/>
      <c r="BX270" s="12"/>
      <c r="BY270" s="12"/>
      <c r="BZ270" s="12"/>
      <c r="CA270" s="12"/>
      <c r="CB270" s="12"/>
      <c r="CC270" s="12"/>
    </row>
    <row r="271" spans="1:81" ht="15.75" x14ac:dyDescent="0.25">
      <c r="A271" s="20"/>
      <c r="B271" s="29"/>
      <c r="C271" s="29"/>
      <c r="D271" s="29"/>
      <c r="E271" s="29"/>
      <c r="F271" s="26"/>
      <c r="G271" s="13"/>
      <c r="H271" s="20"/>
      <c r="I271" s="22"/>
      <c r="J271" s="22"/>
      <c r="K271" s="22"/>
      <c r="L271" s="22"/>
      <c r="M271" s="24"/>
      <c r="N271" s="22"/>
      <c r="O271" s="20"/>
      <c r="P271" s="12"/>
      <c r="Q271" s="12"/>
      <c r="R271" s="12"/>
      <c r="S271" s="12"/>
      <c r="T271" s="12"/>
      <c r="U271" s="12"/>
      <c r="V271" s="12"/>
      <c r="W271" s="12"/>
      <c r="X271" s="12"/>
      <c r="Y271" s="12"/>
      <c r="Z271" s="12"/>
      <c r="AA271" s="12"/>
      <c r="AB271" s="12"/>
      <c r="AC271" s="12"/>
      <c r="AD271" s="12"/>
      <c r="AE271" s="12"/>
      <c r="AF271" s="12"/>
      <c r="AG271" s="12"/>
      <c r="AH271" s="12"/>
      <c r="AI271" s="12"/>
      <c r="AJ271" s="12"/>
      <c r="AK271" s="12"/>
      <c r="AL271" s="12"/>
      <c r="AM271" s="12"/>
      <c r="AN271" s="12"/>
      <c r="AO271" s="12"/>
      <c r="AP271" s="12"/>
      <c r="AQ271" s="12"/>
      <c r="AR271" s="12"/>
      <c r="AS271" s="12"/>
      <c r="AT271" s="12"/>
      <c r="AU271" s="12"/>
      <c r="AV271" s="12"/>
      <c r="AW271" s="12"/>
      <c r="AX271" s="12"/>
      <c r="AY271" s="12"/>
      <c r="AZ271" s="12"/>
      <c r="BA271" s="12"/>
      <c r="BB271" s="12"/>
      <c r="BC271" s="12"/>
      <c r="BD271" s="12"/>
      <c r="BE271" s="12"/>
      <c r="BF271" s="12"/>
      <c r="BG271" s="12"/>
      <c r="BH271" s="12"/>
      <c r="BI271" s="12"/>
      <c r="BJ271" s="12"/>
      <c r="BK271" s="12"/>
      <c r="BL271" s="12"/>
      <c r="BM271" s="12"/>
      <c r="BN271" s="12"/>
      <c r="BO271" s="12"/>
      <c r="BP271" s="12"/>
      <c r="BQ271" s="12"/>
      <c r="BR271" s="12"/>
      <c r="BS271" s="12"/>
      <c r="BT271" s="12"/>
      <c r="BU271" s="12"/>
      <c r="BV271" s="12"/>
      <c r="BW271" s="12"/>
      <c r="BX271" s="12"/>
      <c r="BY271" s="12"/>
      <c r="BZ271" s="12"/>
      <c r="CA271" s="12"/>
      <c r="CB271" s="12"/>
      <c r="CC271" s="12"/>
    </row>
    <row r="272" spans="1:81" ht="15.75" x14ac:dyDescent="0.25">
      <c r="A272" s="20"/>
      <c r="B272" s="29"/>
      <c r="C272" s="29"/>
      <c r="D272" s="29"/>
      <c r="E272" s="29"/>
      <c r="F272" s="26"/>
      <c r="G272" s="13"/>
      <c r="H272" s="20"/>
      <c r="I272" s="22"/>
      <c r="J272" s="22"/>
      <c r="K272" s="22"/>
      <c r="L272" s="22"/>
      <c r="M272" s="24"/>
      <c r="N272" s="22"/>
      <c r="O272" s="20"/>
      <c r="P272" s="12"/>
      <c r="Q272" s="12"/>
      <c r="R272" s="12"/>
      <c r="S272" s="12"/>
      <c r="T272" s="12"/>
      <c r="U272" s="12"/>
      <c r="V272" s="12"/>
      <c r="W272" s="12"/>
      <c r="X272" s="12"/>
      <c r="Y272" s="12"/>
      <c r="Z272" s="12"/>
      <c r="AA272" s="12"/>
      <c r="AB272" s="12"/>
      <c r="AC272" s="12"/>
      <c r="AD272" s="12"/>
      <c r="AE272" s="12"/>
      <c r="AF272" s="12"/>
      <c r="AG272" s="12"/>
      <c r="AH272" s="12"/>
      <c r="AI272" s="12"/>
      <c r="AJ272" s="12"/>
      <c r="AK272" s="12"/>
      <c r="AL272" s="12"/>
      <c r="AM272" s="12"/>
      <c r="AN272" s="12"/>
      <c r="AO272" s="12"/>
      <c r="AP272" s="12"/>
      <c r="AQ272" s="12"/>
      <c r="AR272" s="12"/>
      <c r="AS272" s="12"/>
      <c r="AT272" s="12"/>
      <c r="AU272" s="12"/>
      <c r="AV272" s="12"/>
      <c r="AW272" s="12"/>
      <c r="AX272" s="12"/>
      <c r="AY272" s="12"/>
      <c r="AZ272" s="12"/>
      <c r="BA272" s="12"/>
      <c r="BB272" s="12"/>
      <c r="BC272" s="12"/>
      <c r="BD272" s="12"/>
      <c r="BE272" s="12"/>
      <c r="BF272" s="12"/>
      <c r="BG272" s="12"/>
      <c r="BH272" s="12"/>
      <c r="BI272" s="12"/>
      <c r="BJ272" s="12"/>
      <c r="BK272" s="12"/>
      <c r="BL272" s="12"/>
      <c r="BM272" s="12"/>
      <c r="BN272" s="12"/>
      <c r="BO272" s="12"/>
      <c r="BP272" s="12"/>
      <c r="BQ272" s="12"/>
      <c r="BR272" s="12"/>
      <c r="BS272" s="12"/>
      <c r="BT272" s="12"/>
      <c r="BU272" s="12"/>
      <c r="BV272" s="12"/>
      <c r="BW272" s="12"/>
      <c r="BX272" s="12"/>
      <c r="BY272" s="12"/>
      <c r="BZ272" s="12"/>
      <c r="CA272" s="12"/>
      <c r="CB272" s="12"/>
      <c r="CC272" s="12"/>
    </row>
    <row r="273" spans="1:81" ht="15.75" x14ac:dyDescent="0.25">
      <c r="A273" s="20"/>
      <c r="B273" s="29"/>
      <c r="C273" s="29"/>
      <c r="D273" s="29"/>
      <c r="E273" s="29"/>
      <c r="F273" s="26"/>
      <c r="G273" s="13"/>
      <c r="H273" s="20"/>
      <c r="I273" s="22"/>
      <c r="J273" s="22"/>
      <c r="K273" s="22"/>
      <c r="L273" s="22"/>
      <c r="M273" s="24"/>
      <c r="N273" s="22"/>
      <c r="O273" s="20"/>
      <c r="P273" s="12"/>
      <c r="Q273" s="12"/>
      <c r="R273" s="12"/>
      <c r="S273" s="12"/>
      <c r="T273" s="12"/>
      <c r="U273" s="12"/>
      <c r="V273" s="12"/>
      <c r="W273" s="12"/>
      <c r="X273" s="12"/>
      <c r="Y273" s="12"/>
      <c r="Z273" s="12"/>
      <c r="AA273" s="12"/>
      <c r="AB273" s="12"/>
      <c r="AC273" s="12"/>
      <c r="AD273" s="12"/>
      <c r="AE273" s="12"/>
      <c r="AF273" s="12"/>
      <c r="AG273" s="12"/>
      <c r="AH273" s="12"/>
      <c r="AI273" s="12"/>
      <c r="AJ273" s="12"/>
      <c r="AK273" s="12"/>
      <c r="AL273" s="12"/>
      <c r="AM273" s="12"/>
      <c r="AN273" s="12"/>
      <c r="AO273" s="12"/>
      <c r="AP273" s="12"/>
      <c r="AQ273" s="12"/>
      <c r="AR273" s="12"/>
      <c r="AS273" s="12"/>
      <c r="AT273" s="12"/>
      <c r="AU273" s="12"/>
      <c r="AV273" s="12"/>
      <c r="AW273" s="12"/>
      <c r="AX273" s="12"/>
      <c r="AY273" s="12"/>
      <c r="AZ273" s="12"/>
      <c r="BA273" s="12"/>
      <c r="BB273" s="12"/>
      <c r="BC273" s="12"/>
      <c r="BD273" s="12"/>
      <c r="BE273" s="12"/>
      <c r="BF273" s="12"/>
      <c r="BG273" s="12"/>
      <c r="BH273" s="12"/>
      <c r="BI273" s="12"/>
      <c r="BJ273" s="12"/>
      <c r="BK273" s="12"/>
      <c r="BL273" s="12"/>
      <c r="BM273" s="12"/>
      <c r="BN273" s="12"/>
      <c r="BO273" s="12"/>
      <c r="BP273" s="12"/>
      <c r="BQ273" s="12"/>
      <c r="BR273" s="12"/>
      <c r="BS273" s="12"/>
      <c r="BT273" s="12"/>
      <c r="BU273" s="12"/>
      <c r="BV273" s="12"/>
      <c r="BW273" s="12"/>
      <c r="BX273" s="12"/>
      <c r="BY273" s="12"/>
      <c r="BZ273" s="12"/>
      <c r="CA273" s="12"/>
      <c r="CB273" s="12"/>
      <c r="CC273" s="12"/>
    </row>
    <row r="274" spans="1:81" ht="15.75" x14ac:dyDescent="0.25">
      <c r="A274" s="20"/>
      <c r="B274" s="29"/>
      <c r="C274" s="29"/>
      <c r="D274" s="29"/>
      <c r="E274" s="29"/>
      <c r="F274" s="26"/>
      <c r="G274" s="13"/>
      <c r="H274" s="20"/>
      <c r="I274" s="22"/>
      <c r="J274" s="22"/>
      <c r="K274" s="22"/>
      <c r="L274" s="22"/>
      <c r="M274" s="24"/>
      <c r="N274" s="22"/>
      <c r="O274" s="20"/>
      <c r="P274" s="12"/>
      <c r="Q274" s="12"/>
      <c r="R274" s="12"/>
      <c r="S274" s="12"/>
      <c r="T274" s="12"/>
      <c r="U274" s="12"/>
      <c r="V274" s="12"/>
      <c r="W274" s="12"/>
      <c r="X274" s="12"/>
      <c r="Y274" s="12"/>
      <c r="Z274" s="12"/>
      <c r="AA274" s="12"/>
      <c r="AB274" s="12"/>
      <c r="AC274" s="12"/>
      <c r="AD274" s="12"/>
      <c r="AE274" s="12"/>
      <c r="AF274" s="12"/>
      <c r="AG274" s="12"/>
      <c r="AH274" s="12"/>
      <c r="AI274" s="12"/>
      <c r="AJ274" s="12"/>
      <c r="AK274" s="12"/>
      <c r="AL274" s="12"/>
      <c r="AM274" s="12"/>
      <c r="AN274" s="12"/>
      <c r="AO274" s="12"/>
      <c r="AP274" s="12"/>
      <c r="AQ274" s="12"/>
      <c r="AR274" s="12"/>
      <c r="AS274" s="12"/>
      <c r="AT274" s="12"/>
      <c r="AU274" s="12"/>
      <c r="AV274" s="12"/>
      <c r="AW274" s="12"/>
      <c r="AX274" s="12"/>
      <c r="AY274" s="12"/>
      <c r="AZ274" s="12"/>
      <c r="BA274" s="12"/>
      <c r="BB274" s="12"/>
      <c r="BC274" s="12"/>
      <c r="BD274" s="12"/>
      <c r="BE274" s="12"/>
      <c r="BF274" s="12"/>
      <c r="BG274" s="12"/>
      <c r="BH274" s="12"/>
      <c r="BI274" s="12"/>
      <c r="BJ274" s="12"/>
      <c r="BK274" s="12"/>
      <c r="BL274" s="12"/>
      <c r="BM274" s="12"/>
      <c r="BN274" s="12"/>
      <c r="BO274" s="12"/>
      <c r="BP274" s="12"/>
      <c r="BQ274" s="12"/>
      <c r="BR274" s="12"/>
      <c r="BS274" s="12"/>
      <c r="BT274" s="12"/>
      <c r="BU274" s="12"/>
      <c r="BV274" s="12"/>
      <c r="BW274" s="12"/>
      <c r="BX274" s="12"/>
      <c r="BY274" s="12"/>
      <c r="BZ274" s="12"/>
      <c r="CA274" s="12"/>
      <c r="CB274" s="12"/>
      <c r="CC274" s="12"/>
    </row>
    <row r="275" spans="1:81" ht="15.75" x14ac:dyDescent="0.25">
      <c r="A275" s="20"/>
      <c r="B275" s="29"/>
      <c r="C275" s="29"/>
      <c r="D275" s="29"/>
      <c r="E275" s="29"/>
      <c r="F275" s="26"/>
      <c r="G275" s="13"/>
      <c r="H275" s="20"/>
      <c r="I275" s="22"/>
      <c r="J275" s="22"/>
      <c r="K275" s="22"/>
      <c r="L275" s="22"/>
      <c r="M275" s="24"/>
      <c r="N275" s="22"/>
      <c r="O275" s="20"/>
      <c r="P275" s="12"/>
      <c r="Q275" s="12"/>
      <c r="R275" s="12"/>
      <c r="S275" s="12"/>
      <c r="T275" s="12"/>
      <c r="U275" s="12"/>
      <c r="V275" s="12"/>
      <c r="W275" s="12"/>
      <c r="X275" s="12"/>
      <c r="Y275" s="12"/>
      <c r="Z275" s="12"/>
      <c r="AA275" s="12"/>
      <c r="AB275" s="12"/>
      <c r="AC275" s="12"/>
      <c r="AD275" s="12"/>
      <c r="AE275" s="12"/>
      <c r="AF275" s="12"/>
      <c r="AG275" s="12"/>
      <c r="AH275" s="12"/>
      <c r="AI275" s="12"/>
      <c r="AJ275" s="12"/>
      <c r="AK275" s="12"/>
      <c r="AL275" s="12"/>
      <c r="AM275" s="12"/>
      <c r="AN275" s="12"/>
      <c r="AO275" s="12"/>
      <c r="AP275" s="12"/>
      <c r="AQ275" s="12"/>
      <c r="AR275" s="12"/>
      <c r="AS275" s="12"/>
      <c r="AT275" s="12"/>
      <c r="AU275" s="12"/>
      <c r="AV275" s="12"/>
      <c r="AW275" s="12"/>
      <c r="AX275" s="12"/>
      <c r="AY275" s="12"/>
      <c r="AZ275" s="12"/>
      <c r="BA275" s="12"/>
      <c r="BB275" s="12"/>
      <c r="BC275" s="12"/>
      <c r="BD275" s="12"/>
      <c r="BE275" s="12"/>
      <c r="BF275" s="12"/>
      <c r="BG275" s="12"/>
      <c r="BH275" s="12"/>
      <c r="BI275" s="12"/>
      <c r="BJ275" s="12"/>
      <c r="BK275" s="12"/>
      <c r="BL275" s="12"/>
      <c r="BM275" s="12"/>
      <c r="BN275" s="12"/>
      <c r="BO275" s="12"/>
      <c r="BP275" s="12"/>
      <c r="BQ275" s="12"/>
      <c r="BR275" s="12"/>
      <c r="BS275" s="12"/>
      <c r="BT275" s="12"/>
      <c r="BU275" s="12"/>
      <c r="BV275" s="12"/>
      <c r="BW275" s="12"/>
      <c r="BX275" s="12"/>
      <c r="BY275" s="12"/>
      <c r="BZ275" s="12"/>
      <c r="CA275" s="12"/>
      <c r="CB275" s="12"/>
      <c r="CC275" s="12"/>
    </row>
    <row r="276" spans="1:81" ht="15.75" x14ac:dyDescent="0.25">
      <c r="A276" s="20"/>
      <c r="B276" s="29"/>
      <c r="C276" s="29"/>
      <c r="D276" s="29"/>
      <c r="E276" s="29"/>
      <c r="F276" s="26"/>
      <c r="G276" s="13"/>
      <c r="H276" s="20"/>
      <c r="I276" s="22"/>
      <c r="J276" s="22"/>
      <c r="K276" s="22"/>
      <c r="L276" s="22"/>
      <c r="M276" s="24"/>
      <c r="N276" s="22"/>
      <c r="O276" s="20"/>
      <c r="P276" s="12"/>
      <c r="Q276" s="12"/>
      <c r="R276" s="12"/>
      <c r="S276" s="12"/>
      <c r="T276" s="12"/>
      <c r="U276" s="12"/>
      <c r="V276" s="12"/>
      <c r="W276" s="12"/>
      <c r="X276" s="12"/>
      <c r="Y276" s="12"/>
      <c r="Z276" s="12"/>
      <c r="AA276" s="12"/>
      <c r="AB276" s="12"/>
      <c r="AC276" s="12"/>
      <c r="AD276" s="12"/>
      <c r="AE276" s="12"/>
      <c r="AF276" s="12"/>
      <c r="AG276" s="12"/>
      <c r="AH276" s="12"/>
      <c r="AI276" s="12"/>
      <c r="AJ276" s="12"/>
      <c r="AK276" s="12"/>
      <c r="AL276" s="12"/>
      <c r="AM276" s="12"/>
      <c r="AN276" s="12"/>
      <c r="AO276" s="12"/>
      <c r="AP276" s="12"/>
      <c r="AQ276" s="12"/>
      <c r="AR276" s="12"/>
      <c r="AS276" s="12"/>
      <c r="AT276" s="12"/>
      <c r="AU276" s="12"/>
      <c r="AV276" s="12"/>
      <c r="AW276" s="12"/>
      <c r="AX276" s="12"/>
      <c r="AY276" s="12"/>
      <c r="AZ276" s="12"/>
      <c r="BA276" s="12"/>
      <c r="BB276" s="12"/>
      <c r="BC276" s="12"/>
      <c r="BD276" s="12"/>
      <c r="BE276" s="12"/>
      <c r="BF276" s="12"/>
      <c r="BG276" s="12"/>
      <c r="BH276" s="12"/>
      <c r="BI276" s="12"/>
      <c r="BJ276" s="12"/>
      <c r="BK276" s="12"/>
      <c r="BL276" s="12"/>
      <c r="BM276" s="12"/>
      <c r="BN276" s="12"/>
      <c r="BO276" s="12"/>
      <c r="BP276" s="12"/>
      <c r="BQ276" s="12"/>
      <c r="BR276" s="12"/>
      <c r="BS276" s="12"/>
      <c r="BT276" s="12"/>
      <c r="BU276" s="12"/>
      <c r="BV276" s="12"/>
      <c r="BW276" s="12"/>
      <c r="BX276" s="12"/>
      <c r="BY276" s="12"/>
      <c r="BZ276" s="12"/>
      <c r="CA276" s="12"/>
      <c r="CB276" s="12"/>
      <c r="CC276" s="12"/>
    </row>
    <row r="277" spans="1:81" ht="15.75" x14ac:dyDescent="0.25">
      <c r="A277" s="20"/>
      <c r="B277" s="29"/>
      <c r="C277" s="29"/>
      <c r="D277" s="29"/>
      <c r="E277" s="29"/>
      <c r="F277" s="26"/>
      <c r="G277" s="13"/>
      <c r="H277" s="20"/>
      <c r="I277" s="22"/>
      <c r="J277" s="22"/>
      <c r="K277" s="22"/>
      <c r="L277" s="22"/>
      <c r="M277" s="24"/>
      <c r="N277" s="22"/>
      <c r="O277" s="20"/>
      <c r="P277" s="12"/>
      <c r="Q277" s="12"/>
      <c r="R277" s="12"/>
      <c r="S277" s="12"/>
      <c r="T277" s="12"/>
      <c r="U277" s="12"/>
      <c r="V277" s="12"/>
      <c r="W277" s="12"/>
      <c r="X277" s="12"/>
      <c r="Y277" s="12"/>
      <c r="Z277" s="12"/>
      <c r="AA277" s="12"/>
      <c r="AB277" s="12"/>
      <c r="AC277" s="12"/>
      <c r="AD277" s="12"/>
      <c r="AE277" s="12"/>
      <c r="AF277" s="12"/>
      <c r="AG277" s="12"/>
      <c r="AH277" s="12"/>
      <c r="AI277" s="12"/>
      <c r="AJ277" s="12"/>
      <c r="AK277" s="12"/>
      <c r="AL277" s="12"/>
      <c r="AM277" s="12"/>
      <c r="AN277" s="12"/>
      <c r="AO277" s="12"/>
      <c r="AP277" s="12"/>
      <c r="AQ277" s="12"/>
      <c r="AR277" s="12"/>
      <c r="AS277" s="12"/>
      <c r="AT277" s="12"/>
      <c r="AU277" s="12"/>
      <c r="AV277" s="12"/>
      <c r="AW277" s="12"/>
      <c r="AX277" s="12"/>
      <c r="AY277" s="12"/>
      <c r="AZ277" s="12"/>
      <c r="BA277" s="12"/>
      <c r="BB277" s="12"/>
      <c r="BC277" s="12"/>
      <c r="BD277" s="12"/>
      <c r="BE277" s="12"/>
      <c r="BF277" s="12"/>
      <c r="BG277" s="12"/>
      <c r="BH277" s="12"/>
      <c r="BI277" s="12"/>
      <c r="BJ277" s="12"/>
      <c r="BK277" s="12"/>
      <c r="BL277" s="12"/>
      <c r="BM277" s="12"/>
      <c r="BN277" s="12"/>
      <c r="BO277" s="12"/>
      <c r="BP277" s="12"/>
      <c r="BQ277" s="12"/>
      <c r="BR277" s="12"/>
      <c r="BS277" s="12"/>
      <c r="BT277" s="12"/>
      <c r="BU277" s="12"/>
      <c r="BV277" s="12"/>
      <c r="BW277" s="12"/>
      <c r="BX277" s="12"/>
      <c r="BY277" s="12"/>
      <c r="BZ277" s="12"/>
      <c r="CA277" s="12"/>
      <c r="CB277" s="12"/>
      <c r="CC277" s="12"/>
    </row>
    <row r="278" spans="1:81" ht="15.75" x14ac:dyDescent="0.25">
      <c r="A278" s="20"/>
      <c r="B278" s="29"/>
      <c r="C278" s="29"/>
      <c r="D278" s="29"/>
      <c r="E278" s="29"/>
      <c r="F278" s="26"/>
      <c r="G278" s="13"/>
      <c r="H278" s="20"/>
      <c r="I278" s="22"/>
      <c r="J278" s="22"/>
      <c r="K278" s="22"/>
      <c r="L278" s="22"/>
      <c r="M278" s="24"/>
      <c r="N278" s="22"/>
      <c r="O278" s="20"/>
      <c r="P278" s="12"/>
      <c r="Q278" s="12"/>
      <c r="R278" s="12"/>
      <c r="S278" s="12"/>
      <c r="T278" s="12"/>
      <c r="U278" s="12"/>
      <c r="V278" s="12"/>
      <c r="W278" s="12"/>
      <c r="X278" s="12"/>
      <c r="Y278" s="12"/>
      <c r="Z278" s="12"/>
      <c r="AA278" s="12"/>
      <c r="AB278" s="12"/>
      <c r="AC278" s="12"/>
      <c r="AD278" s="12"/>
      <c r="AE278" s="12"/>
      <c r="AF278" s="12"/>
      <c r="AG278" s="12"/>
      <c r="AH278" s="12"/>
      <c r="AI278" s="12"/>
      <c r="AJ278" s="12"/>
      <c r="AK278" s="12"/>
      <c r="AL278" s="12"/>
      <c r="AM278" s="12"/>
      <c r="AN278" s="12"/>
      <c r="AO278" s="12"/>
      <c r="AP278" s="12"/>
      <c r="AQ278" s="12"/>
      <c r="AR278" s="12"/>
      <c r="AS278" s="12"/>
      <c r="AT278" s="12"/>
      <c r="AU278" s="12"/>
      <c r="AV278" s="12"/>
      <c r="AW278" s="12"/>
      <c r="AX278" s="12"/>
      <c r="AY278" s="12"/>
      <c r="AZ278" s="12"/>
      <c r="BA278" s="12"/>
      <c r="BB278" s="12"/>
      <c r="BC278" s="12"/>
      <c r="BD278" s="12"/>
      <c r="BE278" s="12"/>
      <c r="BF278" s="12"/>
      <c r="BG278" s="12"/>
      <c r="BH278" s="12"/>
      <c r="BI278" s="12"/>
      <c r="BJ278" s="12"/>
      <c r="BK278" s="12"/>
      <c r="BL278" s="12"/>
      <c r="BM278" s="12"/>
      <c r="BN278" s="12"/>
      <c r="BO278" s="12"/>
      <c r="BP278" s="12"/>
      <c r="BQ278" s="12"/>
      <c r="BR278" s="12"/>
      <c r="BS278" s="12"/>
      <c r="BT278" s="12"/>
      <c r="BU278" s="12"/>
      <c r="BV278" s="12"/>
      <c r="BW278" s="12"/>
      <c r="BX278" s="12"/>
      <c r="BY278" s="12"/>
      <c r="BZ278" s="12"/>
      <c r="CA278" s="12"/>
      <c r="CB278" s="12"/>
      <c r="CC278" s="12"/>
    </row>
    <row r="279" spans="1:81" ht="15.75" x14ac:dyDescent="0.25">
      <c r="A279" s="20"/>
      <c r="B279" s="29"/>
      <c r="C279" s="29"/>
      <c r="D279" s="29"/>
      <c r="E279" s="29"/>
      <c r="F279" s="26"/>
      <c r="G279" s="13"/>
      <c r="H279" s="20"/>
      <c r="I279" s="22"/>
      <c r="J279" s="22"/>
      <c r="K279" s="22"/>
      <c r="L279" s="22"/>
      <c r="M279" s="24"/>
      <c r="N279" s="22"/>
      <c r="O279" s="20"/>
      <c r="P279" s="12"/>
      <c r="Q279" s="12"/>
      <c r="R279" s="12"/>
      <c r="S279" s="12"/>
      <c r="T279" s="12"/>
      <c r="U279" s="12"/>
      <c r="V279" s="12"/>
      <c r="W279" s="12"/>
      <c r="X279" s="12"/>
      <c r="Y279" s="12"/>
      <c r="Z279" s="12"/>
      <c r="AA279" s="12"/>
      <c r="AB279" s="12"/>
      <c r="AC279" s="12"/>
      <c r="AD279" s="12"/>
      <c r="AE279" s="12"/>
      <c r="AF279" s="12"/>
      <c r="AG279" s="12"/>
      <c r="AH279" s="12"/>
      <c r="AI279" s="12"/>
      <c r="AJ279" s="12"/>
      <c r="AK279" s="12"/>
      <c r="AL279" s="12"/>
      <c r="AM279" s="12"/>
      <c r="AN279" s="12"/>
      <c r="AO279" s="12"/>
      <c r="AP279" s="12"/>
      <c r="AQ279" s="12"/>
      <c r="AR279" s="12"/>
      <c r="AS279" s="12"/>
      <c r="AT279" s="12"/>
      <c r="AU279" s="12"/>
      <c r="AV279" s="12"/>
      <c r="AW279" s="12"/>
      <c r="AX279" s="12"/>
      <c r="AY279" s="12"/>
      <c r="AZ279" s="12"/>
      <c r="BA279" s="12"/>
      <c r="BB279" s="12"/>
      <c r="BC279" s="12"/>
      <c r="BD279" s="12"/>
      <c r="BE279" s="12"/>
      <c r="BF279" s="12"/>
      <c r="BG279" s="12"/>
      <c r="BH279" s="12"/>
      <c r="BI279" s="12"/>
      <c r="BJ279" s="12"/>
      <c r="BK279" s="12"/>
      <c r="BL279" s="12"/>
      <c r="BM279" s="12"/>
      <c r="BN279" s="12"/>
      <c r="BO279" s="12"/>
      <c r="BP279" s="12"/>
      <c r="BQ279" s="12"/>
      <c r="BR279" s="12"/>
      <c r="BS279" s="12"/>
      <c r="BT279" s="12"/>
      <c r="BU279" s="12"/>
      <c r="BV279" s="12"/>
      <c r="BW279" s="12"/>
      <c r="BX279" s="12"/>
      <c r="BY279" s="12"/>
      <c r="BZ279" s="12"/>
      <c r="CA279" s="12"/>
      <c r="CB279" s="12"/>
      <c r="CC279" s="12"/>
    </row>
    <row r="280" spans="1:81" ht="15.75" x14ac:dyDescent="0.25">
      <c r="A280" s="20"/>
      <c r="B280" s="29"/>
      <c r="C280" s="29"/>
      <c r="D280" s="29"/>
      <c r="E280" s="29"/>
      <c r="F280" s="26"/>
      <c r="G280" s="13"/>
      <c r="H280" s="20"/>
      <c r="I280" s="22"/>
      <c r="J280" s="22"/>
      <c r="K280" s="22"/>
      <c r="L280" s="22"/>
      <c r="M280" s="24"/>
      <c r="N280" s="22"/>
      <c r="O280" s="20"/>
      <c r="P280" s="12"/>
      <c r="Q280" s="12"/>
      <c r="R280" s="12"/>
      <c r="S280" s="12"/>
      <c r="T280" s="12"/>
      <c r="U280" s="12"/>
      <c r="V280" s="12"/>
      <c r="W280" s="12"/>
      <c r="X280" s="12"/>
      <c r="Y280" s="12"/>
      <c r="Z280" s="12"/>
      <c r="AA280" s="12"/>
      <c r="AB280" s="12"/>
      <c r="AC280" s="12"/>
      <c r="AD280" s="12"/>
      <c r="AE280" s="12"/>
      <c r="AF280" s="12"/>
      <c r="AG280" s="12"/>
      <c r="AH280" s="12"/>
      <c r="AI280" s="12"/>
      <c r="AJ280" s="12"/>
      <c r="AK280" s="12"/>
      <c r="AL280" s="12"/>
      <c r="AM280" s="12"/>
      <c r="AN280" s="12"/>
      <c r="AO280" s="12"/>
      <c r="AP280" s="12"/>
      <c r="AQ280" s="12"/>
      <c r="AR280" s="12"/>
      <c r="AS280" s="12"/>
      <c r="AT280" s="12"/>
      <c r="AU280" s="12"/>
      <c r="AV280" s="12"/>
      <c r="AW280" s="12"/>
      <c r="AX280" s="12"/>
      <c r="AY280" s="12"/>
      <c r="AZ280" s="12"/>
      <c r="BA280" s="12"/>
      <c r="BB280" s="12"/>
      <c r="BC280" s="12"/>
      <c r="BD280" s="12"/>
      <c r="BE280" s="12"/>
      <c r="BF280" s="12"/>
      <c r="BG280" s="12"/>
      <c r="BH280" s="12"/>
      <c r="BI280" s="12"/>
      <c r="BJ280" s="12"/>
      <c r="BK280" s="12"/>
      <c r="BL280" s="12"/>
      <c r="BM280" s="12"/>
      <c r="BN280" s="12"/>
      <c r="BO280" s="12"/>
      <c r="BP280" s="12"/>
      <c r="BQ280" s="12"/>
      <c r="BR280" s="12"/>
      <c r="BS280" s="12"/>
      <c r="BT280" s="12"/>
      <c r="BU280" s="12"/>
      <c r="BV280" s="12"/>
      <c r="BW280" s="12"/>
      <c r="BX280" s="12"/>
      <c r="BY280" s="12"/>
      <c r="BZ280" s="12"/>
      <c r="CA280" s="12"/>
      <c r="CB280" s="12"/>
      <c r="CC280" s="12"/>
    </row>
    <row r="281" spans="1:81" ht="15.75" x14ac:dyDescent="0.25">
      <c r="A281" s="20"/>
      <c r="B281" s="29"/>
      <c r="C281" s="29"/>
      <c r="D281" s="29"/>
      <c r="E281" s="29"/>
      <c r="F281" s="26"/>
      <c r="G281" s="13"/>
      <c r="H281" s="20"/>
      <c r="I281" s="22"/>
      <c r="J281" s="22"/>
      <c r="K281" s="22"/>
      <c r="L281" s="22"/>
      <c r="M281" s="24"/>
      <c r="N281" s="22"/>
      <c r="O281" s="20"/>
      <c r="P281" s="12"/>
      <c r="Q281" s="12"/>
      <c r="R281" s="12"/>
      <c r="S281" s="12"/>
      <c r="T281" s="12"/>
      <c r="U281" s="12"/>
      <c r="V281" s="12"/>
      <c r="W281" s="12"/>
      <c r="X281" s="12"/>
      <c r="Y281" s="12"/>
      <c r="Z281" s="12"/>
      <c r="AA281" s="12"/>
      <c r="AB281" s="12"/>
      <c r="AC281" s="12"/>
      <c r="AD281" s="12"/>
      <c r="AE281" s="12"/>
      <c r="AF281" s="12"/>
      <c r="AG281" s="12"/>
      <c r="AH281" s="12"/>
      <c r="AI281" s="12"/>
      <c r="AJ281" s="12"/>
      <c r="AK281" s="12"/>
      <c r="AL281" s="12"/>
      <c r="AM281" s="12"/>
      <c r="AN281" s="12"/>
      <c r="AO281" s="12"/>
      <c r="AP281" s="12"/>
      <c r="AQ281" s="12"/>
      <c r="AR281" s="12"/>
      <c r="AS281" s="12"/>
      <c r="AT281" s="12"/>
      <c r="AU281" s="12"/>
      <c r="AV281" s="12"/>
      <c r="AW281" s="12"/>
      <c r="AX281" s="12"/>
      <c r="AY281" s="12"/>
      <c r="AZ281" s="12"/>
      <c r="BA281" s="12"/>
      <c r="BB281" s="12"/>
      <c r="BC281" s="12"/>
      <c r="BD281" s="12"/>
      <c r="BE281" s="12"/>
      <c r="BF281" s="12"/>
      <c r="BG281" s="12"/>
      <c r="BH281" s="12"/>
      <c r="BI281" s="12"/>
      <c r="BJ281" s="12"/>
      <c r="BK281" s="12"/>
      <c r="BL281" s="12"/>
      <c r="BM281" s="12"/>
      <c r="BN281" s="12"/>
      <c r="BO281" s="12"/>
      <c r="BP281" s="12"/>
      <c r="BQ281" s="12"/>
      <c r="BR281" s="12"/>
      <c r="BS281" s="12"/>
      <c r="BT281" s="12"/>
      <c r="BU281" s="12"/>
      <c r="BV281" s="12"/>
      <c r="BW281" s="12"/>
      <c r="BX281" s="12"/>
      <c r="BY281" s="12"/>
      <c r="BZ281" s="12"/>
      <c r="CA281" s="12"/>
      <c r="CB281" s="12"/>
      <c r="CC281" s="12"/>
    </row>
    <row r="282" spans="1:81" ht="15.75" x14ac:dyDescent="0.25">
      <c r="A282" s="20"/>
      <c r="B282" s="29"/>
      <c r="C282" s="29"/>
      <c r="D282" s="29"/>
      <c r="E282" s="29"/>
      <c r="F282" s="26"/>
      <c r="G282" s="13"/>
      <c r="H282" s="20"/>
      <c r="I282" s="22"/>
      <c r="J282" s="22"/>
      <c r="K282" s="22"/>
      <c r="L282" s="22"/>
      <c r="M282" s="24"/>
      <c r="N282" s="22"/>
      <c r="O282" s="20"/>
      <c r="P282" s="12"/>
      <c r="Q282" s="12"/>
      <c r="R282" s="12"/>
      <c r="S282" s="12"/>
      <c r="T282" s="12"/>
      <c r="U282" s="12"/>
      <c r="V282" s="12"/>
      <c r="W282" s="12"/>
      <c r="X282" s="12"/>
      <c r="Y282" s="12"/>
      <c r="Z282" s="12"/>
      <c r="AA282" s="12"/>
      <c r="AB282" s="12"/>
      <c r="AC282" s="12"/>
      <c r="AD282" s="12"/>
      <c r="AE282" s="12"/>
      <c r="AF282" s="12"/>
      <c r="AG282" s="12"/>
      <c r="AH282" s="12"/>
      <c r="AI282" s="12"/>
      <c r="AJ282" s="12"/>
      <c r="AK282" s="12"/>
      <c r="AL282" s="12"/>
      <c r="AM282" s="12"/>
      <c r="AN282" s="12"/>
      <c r="AO282" s="12"/>
      <c r="AP282" s="12"/>
      <c r="AQ282" s="12"/>
      <c r="AR282" s="12"/>
      <c r="AS282" s="12"/>
      <c r="AT282" s="12"/>
      <c r="AU282" s="12"/>
      <c r="AV282" s="12"/>
      <c r="AW282" s="12"/>
      <c r="AX282" s="12"/>
      <c r="AY282" s="12"/>
      <c r="AZ282" s="12"/>
      <c r="BA282" s="12"/>
      <c r="BB282" s="12"/>
      <c r="BC282" s="12"/>
      <c r="BD282" s="12"/>
      <c r="BE282" s="12"/>
      <c r="BF282" s="12"/>
      <c r="BG282" s="12"/>
      <c r="BH282" s="12"/>
      <c r="BI282" s="12"/>
      <c r="BJ282" s="12"/>
      <c r="BK282" s="12"/>
      <c r="BL282" s="12"/>
      <c r="BM282" s="12"/>
      <c r="BN282" s="12"/>
      <c r="BO282" s="12"/>
      <c r="BP282" s="12"/>
      <c r="BQ282" s="12"/>
      <c r="BR282" s="12"/>
      <c r="BS282" s="12"/>
      <c r="BT282" s="12"/>
      <c r="BU282" s="12"/>
      <c r="BV282" s="12"/>
      <c r="BW282" s="12"/>
      <c r="BX282" s="12"/>
      <c r="BY282" s="12"/>
      <c r="BZ282" s="12"/>
      <c r="CA282" s="12"/>
      <c r="CB282" s="12"/>
      <c r="CC282" s="12"/>
    </row>
    <row r="283" spans="1:81" ht="15.75" x14ac:dyDescent="0.25">
      <c r="A283" s="20"/>
      <c r="B283" s="29"/>
      <c r="C283" s="29"/>
      <c r="D283" s="29"/>
      <c r="E283" s="29"/>
      <c r="F283" s="26"/>
      <c r="G283" s="13"/>
      <c r="H283" s="20"/>
      <c r="I283" s="22"/>
      <c r="J283" s="22"/>
      <c r="K283" s="22"/>
      <c r="L283" s="22"/>
      <c r="M283" s="24"/>
      <c r="N283" s="22"/>
      <c r="O283" s="20"/>
      <c r="P283" s="12"/>
      <c r="Q283" s="12"/>
      <c r="R283" s="12"/>
      <c r="S283" s="12"/>
      <c r="T283" s="12"/>
      <c r="U283" s="12"/>
      <c r="V283" s="12"/>
      <c r="W283" s="12"/>
      <c r="X283" s="12"/>
      <c r="Y283" s="12"/>
      <c r="Z283" s="12"/>
      <c r="AA283" s="12"/>
      <c r="AB283" s="12"/>
      <c r="AC283" s="12"/>
      <c r="AD283" s="12"/>
      <c r="AE283" s="12"/>
      <c r="AF283" s="12"/>
      <c r="AG283" s="12"/>
      <c r="AH283" s="12"/>
      <c r="AI283" s="12"/>
      <c r="AJ283" s="12"/>
      <c r="AK283" s="12"/>
      <c r="AL283" s="12"/>
      <c r="AM283" s="12"/>
      <c r="AN283" s="12"/>
      <c r="AO283" s="12"/>
      <c r="AP283" s="12"/>
      <c r="AQ283" s="12"/>
      <c r="AR283" s="12"/>
      <c r="AS283" s="12"/>
      <c r="AT283" s="12"/>
      <c r="AU283" s="12"/>
      <c r="AV283" s="12"/>
      <c r="AW283" s="12"/>
      <c r="AX283" s="12"/>
      <c r="AY283" s="12"/>
      <c r="AZ283" s="12"/>
      <c r="BA283" s="12"/>
      <c r="BB283" s="12"/>
      <c r="BC283" s="12"/>
      <c r="BD283" s="12"/>
      <c r="BE283" s="12"/>
      <c r="BF283" s="12"/>
      <c r="BG283" s="12"/>
      <c r="BH283" s="12"/>
      <c r="BI283" s="12"/>
      <c r="BJ283" s="12"/>
      <c r="BK283" s="12"/>
      <c r="BL283" s="12"/>
      <c r="BM283" s="12"/>
      <c r="BN283" s="12"/>
      <c r="BO283" s="12"/>
      <c r="BP283" s="12"/>
      <c r="BQ283" s="12"/>
      <c r="BR283" s="12"/>
      <c r="BS283" s="12"/>
      <c r="BT283" s="12"/>
      <c r="BU283" s="12"/>
      <c r="BV283" s="12"/>
      <c r="BW283" s="12"/>
      <c r="BX283" s="12"/>
      <c r="BY283" s="12"/>
      <c r="BZ283" s="12"/>
      <c r="CA283" s="12"/>
      <c r="CB283" s="12"/>
      <c r="CC283" s="12"/>
    </row>
    <row r="284" spans="1:81" ht="15.75" x14ac:dyDescent="0.25">
      <c r="A284" s="20"/>
      <c r="B284" s="29"/>
      <c r="C284" s="29"/>
      <c r="D284" s="29"/>
      <c r="E284" s="29"/>
      <c r="F284" s="26"/>
      <c r="G284" s="13"/>
      <c r="H284" s="20"/>
      <c r="I284" s="22"/>
      <c r="J284" s="22"/>
      <c r="K284" s="22"/>
      <c r="L284" s="22"/>
      <c r="M284" s="24"/>
      <c r="N284" s="22"/>
      <c r="O284" s="20"/>
      <c r="P284" s="12"/>
      <c r="Q284" s="12"/>
      <c r="R284" s="12"/>
      <c r="S284" s="12"/>
      <c r="T284" s="12"/>
      <c r="U284" s="12"/>
      <c r="V284" s="12"/>
      <c r="W284" s="12"/>
      <c r="X284" s="12"/>
      <c r="Y284" s="12"/>
      <c r="Z284" s="12"/>
      <c r="AA284" s="12"/>
      <c r="AB284" s="12"/>
      <c r="AC284" s="12"/>
      <c r="AD284" s="12"/>
      <c r="AE284" s="12"/>
      <c r="AF284" s="12"/>
      <c r="AG284" s="12"/>
      <c r="AH284" s="12"/>
      <c r="AI284" s="12"/>
      <c r="AJ284" s="12"/>
      <c r="AK284" s="12"/>
      <c r="AL284" s="12"/>
      <c r="AM284" s="12"/>
      <c r="AN284" s="12"/>
      <c r="AO284" s="12"/>
      <c r="AP284" s="12"/>
      <c r="AQ284" s="12"/>
      <c r="AR284" s="12"/>
      <c r="AS284" s="12"/>
      <c r="AT284" s="12"/>
      <c r="AU284" s="12"/>
      <c r="AV284" s="12"/>
      <c r="AW284" s="12"/>
      <c r="AX284" s="12"/>
      <c r="AY284" s="12"/>
      <c r="AZ284" s="12"/>
      <c r="BA284" s="12"/>
      <c r="BB284" s="12"/>
      <c r="BC284" s="12"/>
      <c r="BD284" s="12"/>
      <c r="BE284" s="12"/>
      <c r="BF284" s="12"/>
      <c r="BG284" s="12"/>
      <c r="BH284" s="12"/>
      <c r="BI284" s="12"/>
      <c r="BJ284" s="12"/>
      <c r="BK284" s="12"/>
      <c r="BL284" s="12"/>
      <c r="BM284" s="12"/>
      <c r="BN284" s="12"/>
      <c r="BO284" s="12"/>
      <c r="BP284" s="12"/>
      <c r="BQ284" s="12"/>
      <c r="BR284" s="12"/>
      <c r="BS284" s="12"/>
      <c r="BT284" s="12"/>
      <c r="BU284" s="12"/>
      <c r="BV284" s="12"/>
      <c r="BW284" s="12"/>
      <c r="BX284" s="12"/>
      <c r="BY284" s="12"/>
      <c r="BZ284" s="12"/>
      <c r="CA284" s="12"/>
      <c r="CB284" s="12"/>
      <c r="CC284" s="12"/>
    </row>
    <row r="285" spans="1:81" ht="15.75" x14ac:dyDescent="0.25">
      <c r="A285" s="20"/>
      <c r="B285" s="29"/>
      <c r="C285" s="29"/>
      <c r="D285" s="29"/>
      <c r="E285" s="29"/>
      <c r="F285" s="26"/>
      <c r="G285" s="13"/>
      <c r="H285" s="20"/>
      <c r="I285" s="22"/>
      <c r="J285" s="22"/>
      <c r="K285" s="22"/>
      <c r="L285" s="22"/>
      <c r="M285" s="24"/>
      <c r="N285" s="22"/>
      <c r="O285" s="20"/>
      <c r="P285" s="12"/>
      <c r="Q285" s="12"/>
      <c r="R285" s="12"/>
      <c r="S285" s="12"/>
      <c r="T285" s="12"/>
      <c r="U285" s="12"/>
      <c r="V285" s="12"/>
      <c r="W285" s="12"/>
      <c r="X285" s="12"/>
      <c r="Y285" s="12"/>
      <c r="Z285" s="12"/>
      <c r="AA285" s="12"/>
      <c r="AB285" s="12"/>
      <c r="AC285" s="12"/>
      <c r="AD285" s="12"/>
      <c r="AE285" s="12"/>
      <c r="AF285" s="12"/>
      <c r="AG285" s="12"/>
      <c r="AH285" s="12"/>
      <c r="AI285" s="12"/>
      <c r="AJ285" s="12"/>
      <c r="AK285" s="12"/>
      <c r="AL285" s="12"/>
      <c r="AM285" s="12"/>
      <c r="AN285" s="12"/>
      <c r="AO285" s="12"/>
      <c r="AP285" s="12"/>
      <c r="AQ285" s="12"/>
      <c r="AR285" s="12"/>
      <c r="AS285" s="12"/>
      <c r="AT285" s="12"/>
      <c r="AU285" s="12"/>
      <c r="AV285" s="12"/>
      <c r="AW285" s="12"/>
      <c r="AX285" s="12"/>
      <c r="AY285" s="12"/>
      <c r="AZ285" s="12"/>
      <c r="BA285" s="12"/>
      <c r="BB285" s="12"/>
      <c r="BC285" s="12"/>
      <c r="BD285" s="12"/>
      <c r="BE285" s="12"/>
      <c r="BF285" s="12"/>
      <c r="BG285" s="12"/>
      <c r="BH285" s="12"/>
      <c r="BI285" s="12"/>
      <c r="BJ285" s="12"/>
      <c r="BK285" s="12"/>
      <c r="BL285" s="12"/>
      <c r="BM285" s="12"/>
      <c r="BN285" s="12"/>
      <c r="BO285" s="12"/>
      <c r="BP285" s="12"/>
      <c r="BQ285" s="12"/>
      <c r="BR285" s="12"/>
      <c r="BS285" s="12"/>
      <c r="BT285" s="12"/>
      <c r="BU285" s="12"/>
      <c r="BV285" s="12"/>
      <c r="BW285" s="12"/>
      <c r="BX285" s="12"/>
      <c r="BY285" s="12"/>
      <c r="BZ285" s="12"/>
      <c r="CA285" s="12"/>
      <c r="CB285" s="12"/>
      <c r="CC285" s="12"/>
    </row>
    <row r="286" spans="1:81" ht="15.75" x14ac:dyDescent="0.25">
      <c r="A286" s="20"/>
      <c r="B286" s="29"/>
      <c r="C286" s="29"/>
      <c r="D286" s="29"/>
      <c r="E286" s="29"/>
      <c r="F286" s="26"/>
      <c r="G286" s="13"/>
      <c r="H286" s="20"/>
      <c r="I286" s="22"/>
      <c r="J286" s="22"/>
      <c r="K286" s="22"/>
      <c r="L286" s="22"/>
      <c r="M286" s="24"/>
      <c r="N286" s="22"/>
      <c r="O286" s="20"/>
      <c r="P286" s="12"/>
      <c r="Q286" s="12"/>
      <c r="R286" s="12"/>
      <c r="S286" s="12"/>
      <c r="T286" s="12"/>
      <c r="U286" s="12"/>
      <c r="V286" s="12"/>
      <c r="W286" s="12"/>
      <c r="X286" s="12"/>
      <c r="Y286" s="12"/>
      <c r="Z286" s="12"/>
      <c r="AA286" s="12"/>
      <c r="AB286" s="12"/>
      <c r="AC286" s="12"/>
      <c r="AD286" s="12"/>
      <c r="AE286" s="12"/>
      <c r="AF286" s="12"/>
      <c r="AG286" s="12"/>
      <c r="AH286" s="12"/>
      <c r="AI286" s="12"/>
      <c r="AJ286" s="12"/>
      <c r="AK286" s="12"/>
      <c r="AL286" s="12"/>
      <c r="AM286" s="12"/>
      <c r="AN286" s="12"/>
      <c r="AO286" s="12"/>
      <c r="AP286" s="12"/>
      <c r="AQ286" s="12"/>
      <c r="AR286" s="12"/>
      <c r="AS286" s="12"/>
      <c r="AT286" s="12"/>
      <c r="AU286" s="12"/>
      <c r="AV286" s="12"/>
      <c r="AW286" s="12"/>
      <c r="AX286" s="12"/>
      <c r="AY286" s="12"/>
      <c r="AZ286" s="12"/>
      <c r="BA286" s="12"/>
      <c r="BB286" s="12"/>
      <c r="BC286" s="12"/>
      <c r="BD286" s="12"/>
      <c r="BE286" s="12"/>
      <c r="BF286" s="12"/>
      <c r="BG286" s="12"/>
      <c r="BH286" s="12"/>
      <c r="BI286" s="12"/>
      <c r="BJ286" s="12"/>
      <c r="BK286" s="12"/>
      <c r="BL286" s="12"/>
      <c r="BM286" s="12"/>
      <c r="BN286" s="12"/>
      <c r="BO286" s="12"/>
      <c r="BP286" s="12"/>
      <c r="BQ286" s="12"/>
      <c r="BR286" s="12"/>
      <c r="BS286" s="12"/>
      <c r="BT286" s="12"/>
      <c r="BU286" s="12"/>
      <c r="BV286" s="12"/>
      <c r="BW286" s="12"/>
      <c r="BX286" s="12"/>
      <c r="BY286" s="12"/>
      <c r="BZ286" s="12"/>
      <c r="CA286" s="12"/>
      <c r="CB286" s="12"/>
      <c r="CC286" s="12"/>
    </row>
    <row r="287" spans="1:81" ht="15.75" x14ac:dyDescent="0.25">
      <c r="A287" s="20"/>
      <c r="B287" s="29"/>
      <c r="C287" s="29"/>
      <c r="D287" s="29"/>
      <c r="E287" s="29"/>
      <c r="F287" s="26"/>
      <c r="G287" s="13"/>
      <c r="H287" s="20"/>
      <c r="I287" s="22"/>
      <c r="J287" s="22"/>
      <c r="K287" s="22"/>
      <c r="L287" s="22"/>
      <c r="M287" s="24"/>
      <c r="N287" s="22"/>
      <c r="O287" s="20"/>
      <c r="P287" s="12"/>
      <c r="Q287" s="12"/>
      <c r="R287" s="12"/>
      <c r="S287" s="12"/>
      <c r="T287" s="12"/>
      <c r="U287" s="12"/>
      <c r="V287" s="12"/>
      <c r="W287" s="12"/>
      <c r="X287" s="12"/>
      <c r="Y287" s="12"/>
      <c r="Z287" s="12"/>
      <c r="AA287" s="12"/>
      <c r="AB287" s="12"/>
      <c r="AC287" s="12"/>
      <c r="AD287" s="12"/>
      <c r="AE287" s="12"/>
      <c r="AF287" s="12"/>
      <c r="AG287" s="12"/>
      <c r="AH287" s="12"/>
      <c r="AI287" s="12"/>
      <c r="AJ287" s="12"/>
      <c r="AK287" s="12"/>
      <c r="AL287" s="12"/>
      <c r="AM287" s="12"/>
      <c r="AN287" s="12"/>
      <c r="AO287" s="12"/>
      <c r="AP287" s="12"/>
      <c r="AQ287" s="12"/>
      <c r="AR287" s="12"/>
      <c r="AS287" s="12"/>
      <c r="AT287" s="12"/>
      <c r="AU287" s="12"/>
      <c r="AV287" s="12"/>
      <c r="AW287" s="12"/>
      <c r="AX287" s="12"/>
      <c r="AY287" s="12"/>
      <c r="AZ287" s="12"/>
      <c r="BA287" s="12"/>
      <c r="BB287" s="12"/>
      <c r="BC287" s="12"/>
      <c r="BD287" s="12"/>
      <c r="BE287" s="12"/>
      <c r="BF287" s="12"/>
      <c r="BG287" s="12"/>
      <c r="BH287" s="12"/>
      <c r="BI287" s="12"/>
      <c r="BJ287" s="12"/>
      <c r="BK287" s="12"/>
      <c r="BL287" s="12"/>
      <c r="BM287" s="12"/>
      <c r="BN287" s="12"/>
      <c r="BO287" s="12"/>
      <c r="BP287" s="12"/>
      <c r="BQ287" s="12"/>
      <c r="BR287" s="12"/>
      <c r="BS287" s="12"/>
      <c r="BT287" s="12"/>
      <c r="BU287" s="12"/>
      <c r="BV287" s="12"/>
      <c r="BW287" s="12"/>
      <c r="BX287" s="12"/>
      <c r="BY287" s="12"/>
      <c r="BZ287" s="12"/>
      <c r="CA287" s="12"/>
      <c r="CB287" s="12"/>
      <c r="CC287" s="12"/>
    </row>
    <row r="288" spans="1:81" ht="15.75" x14ac:dyDescent="0.25">
      <c r="A288" s="20"/>
      <c r="B288" s="29"/>
      <c r="C288" s="29"/>
      <c r="D288" s="29"/>
      <c r="E288" s="29"/>
      <c r="F288" s="26"/>
      <c r="G288" s="13"/>
      <c r="H288" s="20"/>
      <c r="I288" s="22"/>
      <c r="J288" s="22"/>
      <c r="K288" s="22"/>
      <c r="L288" s="22"/>
      <c r="M288" s="24"/>
      <c r="N288" s="22"/>
      <c r="O288" s="20"/>
      <c r="P288" s="12"/>
      <c r="Q288" s="12"/>
      <c r="R288" s="12"/>
      <c r="S288" s="12"/>
      <c r="T288" s="12"/>
      <c r="U288" s="12"/>
      <c r="V288" s="12"/>
      <c r="W288" s="12"/>
      <c r="X288" s="12"/>
      <c r="Y288" s="12"/>
      <c r="Z288" s="12"/>
      <c r="AA288" s="12"/>
      <c r="AB288" s="12"/>
      <c r="AC288" s="12"/>
      <c r="AD288" s="12"/>
      <c r="AE288" s="12"/>
      <c r="AF288" s="12"/>
      <c r="AG288" s="12"/>
      <c r="AH288" s="12"/>
      <c r="AI288" s="12"/>
      <c r="AJ288" s="12"/>
      <c r="AK288" s="12"/>
      <c r="AL288" s="12"/>
      <c r="AM288" s="12"/>
      <c r="AN288" s="12"/>
      <c r="AO288" s="12"/>
      <c r="AP288" s="12"/>
      <c r="AQ288" s="12"/>
      <c r="AR288" s="12"/>
      <c r="AS288" s="12"/>
      <c r="AT288" s="12"/>
      <c r="AU288" s="12"/>
      <c r="AV288" s="12"/>
      <c r="AW288" s="12"/>
      <c r="AX288" s="12"/>
      <c r="AY288" s="12"/>
      <c r="AZ288" s="12"/>
      <c r="BA288" s="12"/>
      <c r="BB288" s="12"/>
      <c r="BC288" s="12"/>
      <c r="BD288" s="12"/>
      <c r="BE288" s="12"/>
      <c r="BF288" s="12"/>
      <c r="BG288" s="12"/>
      <c r="BH288" s="12"/>
      <c r="BI288" s="12"/>
      <c r="BJ288" s="12"/>
      <c r="BK288" s="12"/>
      <c r="BL288" s="12"/>
      <c r="BM288" s="12"/>
      <c r="BN288" s="12"/>
      <c r="BO288" s="12"/>
      <c r="BP288" s="12"/>
      <c r="BQ288" s="12"/>
      <c r="BR288" s="12"/>
      <c r="BS288" s="12"/>
      <c r="BT288" s="12"/>
      <c r="BU288" s="12"/>
      <c r="BV288" s="12"/>
      <c r="BW288" s="12"/>
      <c r="BX288" s="12"/>
      <c r="BY288" s="12"/>
      <c r="BZ288" s="12"/>
      <c r="CA288" s="12"/>
      <c r="CB288" s="12"/>
      <c r="CC288" s="12"/>
    </row>
    <row r="289" spans="1:81" ht="15.75" x14ac:dyDescent="0.25">
      <c r="A289" s="20"/>
      <c r="B289" s="29"/>
      <c r="C289" s="29"/>
      <c r="D289" s="29"/>
      <c r="E289" s="29"/>
      <c r="F289" s="26"/>
      <c r="G289" s="13"/>
      <c r="H289" s="20"/>
      <c r="I289" s="22"/>
      <c r="J289" s="22"/>
      <c r="K289" s="22"/>
      <c r="L289" s="22"/>
      <c r="M289" s="24"/>
      <c r="N289" s="22"/>
      <c r="O289" s="20"/>
      <c r="P289" s="12"/>
      <c r="Q289" s="12"/>
      <c r="R289" s="12"/>
      <c r="S289" s="12"/>
      <c r="T289" s="12"/>
      <c r="U289" s="12"/>
      <c r="V289" s="12"/>
      <c r="W289" s="12"/>
      <c r="X289" s="12"/>
      <c r="Y289" s="12"/>
      <c r="Z289" s="12"/>
      <c r="AA289" s="12"/>
      <c r="AB289" s="12"/>
      <c r="AC289" s="12"/>
      <c r="AD289" s="12"/>
      <c r="AE289" s="12"/>
      <c r="AF289" s="12"/>
      <c r="AG289" s="12"/>
      <c r="AH289" s="12"/>
      <c r="AI289" s="12"/>
      <c r="AJ289" s="12"/>
      <c r="AK289" s="12"/>
      <c r="AL289" s="12"/>
      <c r="AM289" s="12"/>
      <c r="AN289" s="12"/>
      <c r="AO289" s="12"/>
      <c r="AP289" s="12"/>
      <c r="AQ289" s="12"/>
      <c r="AR289" s="12"/>
      <c r="AS289" s="12"/>
      <c r="AT289" s="12"/>
      <c r="AU289" s="12"/>
      <c r="AV289" s="12"/>
      <c r="AW289" s="12"/>
      <c r="AX289" s="12"/>
      <c r="AY289" s="12"/>
      <c r="AZ289" s="12"/>
      <c r="BA289" s="12"/>
      <c r="BB289" s="12"/>
      <c r="BC289" s="12"/>
      <c r="BD289" s="12"/>
      <c r="BE289" s="12"/>
      <c r="BF289" s="12"/>
      <c r="BG289" s="12"/>
      <c r="BH289" s="12"/>
      <c r="BI289" s="12"/>
      <c r="BJ289" s="12"/>
      <c r="BK289" s="12"/>
      <c r="BL289" s="12"/>
      <c r="BM289" s="12"/>
      <c r="BN289" s="12"/>
      <c r="BO289" s="12"/>
      <c r="BP289" s="12"/>
      <c r="BQ289" s="12"/>
      <c r="BR289" s="12"/>
      <c r="BS289" s="12"/>
      <c r="BT289" s="12"/>
      <c r="BU289" s="12"/>
      <c r="BV289" s="12"/>
      <c r="BW289" s="12"/>
      <c r="BX289" s="12"/>
      <c r="BY289" s="12"/>
      <c r="BZ289" s="12"/>
      <c r="CA289" s="12"/>
      <c r="CB289" s="12"/>
      <c r="CC289" s="12"/>
    </row>
    <row r="290" spans="1:81" ht="15.75" x14ac:dyDescent="0.25">
      <c r="A290" s="20"/>
      <c r="B290" s="29"/>
      <c r="C290" s="29"/>
      <c r="D290" s="29"/>
      <c r="E290" s="29"/>
      <c r="F290" s="26"/>
      <c r="G290" s="13"/>
      <c r="H290" s="20"/>
      <c r="I290" s="22"/>
      <c r="J290" s="22"/>
      <c r="K290" s="22"/>
      <c r="L290" s="22"/>
      <c r="M290" s="24"/>
      <c r="N290" s="22"/>
      <c r="O290" s="20"/>
      <c r="P290" s="12"/>
      <c r="Q290" s="12"/>
      <c r="R290" s="12"/>
      <c r="S290" s="12"/>
      <c r="T290" s="12"/>
      <c r="U290" s="12"/>
      <c r="V290" s="12"/>
      <c r="W290" s="12"/>
      <c r="X290" s="12"/>
      <c r="Y290" s="12"/>
      <c r="Z290" s="12"/>
      <c r="AA290" s="12"/>
      <c r="AB290" s="12"/>
      <c r="AC290" s="12"/>
      <c r="AD290" s="12"/>
      <c r="AE290" s="12"/>
      <c r="AF290" s="12"/>
      <c r="AG290" s="12"/>
      <c r="AH290" s="12"/>
      <c r="AI290" s="12"/>
      <c r="AJ290" s="12"/>
      <c r="AK290" s="12"/>
      <c r="AL290" s="12"/>
      <c r="AM290" s="12"/>
      <c r="AN290" s="12"/>
      <c r="AO290" s="12"/>
      <c r="AP290" s="12"/>
      <c r="AQ290" s="12"/>
      <c r="AR290" s="12"/>
      <c r="AS290" s="12"/>
      <c r="AT290" s="12"/>
      <c r="AU290" s="12"/>
      <c r="AV290" s="12"/>
      <c r="AW290" s="12"/>
      <c r="AX290" s="12"/>
      <c r="AY290" s="12"/>
      <c r="AZ290" s="12"/>
      <c r="BA290" s="12"/>
      <c r="BB290" s="12"/>
      <c r="BC290" s="12"/>
      <c r="BD290" s="12"/>
      <c r="BE290" s="12"/>
      <c r="BF290" s="12"/>
      <c r="BG290" s="12"/>
      <c r="BH290" s="12"/>
      <c r="BI290" s="12"/>
      <c r="BJ290" s="12"/>
      <c r="BK290" s="12"/>
      <c r="BL290" s="12"/>
      <c r="BM290" s="12"/>
      <c r="BN290" s="12"/>
      <c r="BO290" s="12"/>
      <c r="BP290" s="12"/>
      <c r="BQ290" s="12"/>
      <c r="BR290" s="12"/>
      <c r="BS290" s="12"/>
      <c r="BT290" s="12"/>
      <c r="BU290" s="12"/>
      <c r="BV290" s="12"/>
      <c r="BW290" s="12"/>
      <c r="BX290" s="12"/>
      <c r="BY290" s="12"/>
      <c r="BZ290" s="12"/>
      <c r="CA290" s="12"/>
      <c r="CB290" s="12"/>
      <c r="CC290" s="12"/>
    </row>
    <row r="291" spans="1:81" ht="15.75" x14ac:dyDescent="0.25">
      <c r="A291" s="20"/>
      <c r="B291" s="29"/>
      <c r="C291" s="29"/>
      <c r="D291" s="29"/>
      <c r="E291" s="29"/>
      <c r="F291" s="26"/>
      <c r="G291" s="13"/>
      <c r="H291" s="20"/>
      <c r="I291" s="22"/>
      <c r="J291" s="22"/>
      <c r="K291" s="22"/>
      <c r="L291" s="22"/>
      <c r="M291" s="24"/>
      <c r="N291" s="22"/>
      <c r="O291" s="20"/>
      <c r="P291" s="12"/>
      <c r="Q291" s="12"/>
      <c r="R291" s="12"/>
      <c r="S291" s="12"/>
      <c r="T291" s="12"/>
      <c r="U291" s="12"/>
      <c r="V291" s="12"/>
      <c r="W291" s="12"/>
      <c r="X291" s="12"/>
      <c r="Y291" s="12"/>
      <c r="Z291" s="12"/>
      <c r="AA291" s="12"/>
      <c r="AB291" s="12"/>
      <c r="AC291" s="12"/>
      <c r="AD291" s="12"/>
      <c r="AE291" s="12"/>
      <c r="AF291" s="12"/>
      <c r="AG291" s="12"/>
      <c r="AH291" s="12"/>
      <c r="AI291" s="12"/>
      <c r="AJ291" s="12"/>
      <c r="AK291" s="12"/>
      <c r="AL291" s="12"/>
      <c r="AM291" s="12"/>
      <c r="AN291" s="12"/>
      <c r="AO291" s="12"/>
      <c r="AP291" s="12"/>
      <c r="AQ291" s="12"/>
      <c r="AR291" s="12"/>
      <c r="AS291" s="12"/>
      <c r="AT291" s="12"/>
      <c r="AU291" s="12"/>
      <c r="AV291" s="12"/>
      <c r="AW291" s="12"/>
      <c r="AX291" s="12"/>
      <c r="AY291" s="12"/>
      <c r="AZ291" s="12"/>
      <c r="BA291" s="12"/>
      <c r="BB291" s="12"/>
      <c r="BC291" s="12"/>
      <c r="BD291" s="12"/>
      <c r="BE291" s="12"/>
      <c r="BF291" s="12"/>
      <c r="BG291" s="12"/>
      <c r="BH291" s="12"/>
      <c r="BI291" s="12"/>
      <c r="BJ291" s="12"/>
      <c r="BK291" s="12"/>
      <c r="BL291" s="12"/>
      <c r="BM291" s="12"/>
      <c r="BN291" s="12"/>
      <c r="BO291" s="12"/>
      <c r="BP291" s="12"/>
      <c r="BQ291" s="12"/>
      <c r="BR291" s="12"/>
      <c r="BS291" s="12"/>
      <c r="BT291" s="12"/>
      <c r="BU291" s="12"/>
      <c r="BV291" s="12"/>
      <c r="BW291" s="12"/>
      <c r="BX291" s="12"/>
      <c r="BY291" s="12"/>
      <c r="BZ291" s="12"/>
      <c r="CA291" s="12"/>
      <c r="CB291" s="12"/>
      <c r="CC291" s="12"/>
    </row>
    <row r="292" spans="1:81" ht="15.75" x14ac:dyDescent="0.25">
      <c r="A292" s="20"/>
      <c r="B292" s="29"/>
      <c r="C292" s="29"/>
      <c r="D292" s="29"/>
      <c r="E292" s="29"/>
      <c r="F292" s="26"/>
      <c r="G292" s="13"/>
      <c r="H292" s="20"/>
      <c r="I292" s="22"/>
      <c r="J292" s="22"/>
      <c r="K292" s="22"/>
      <c r="L292" s="22"/>
      <c r="M292" s="24"/>
      <c r="N292" s="22"/>
      <c r="O292" s="20"/>
      <c r="P292" s="12"/>
      <c r="Q292" s="12"/>
      <c r="R292" s="12"/>
      <c r="S292" s="12"/>
      <c r="T292" s="12"/>
      <c r="U292" s="12"/>
      <c r="V292" s="12"/>
      <c r="W292" s="12"/>
      <c r="X292" s="12"/>
      <c r="Y292" s="12"/>
      <c r="Z292" s="12"/>
      <c r="AA292" s="12"/>
      <c r="AB292" s="12"/>
      <c r="AC292" s="12"/>
      <c r="AD292" s="12"/>
      <c r="AE292" s="12"/>
      <c r="AF292" s="12"/>
      <c r="AG292" s="12"/>
      <c r="AH292" s="12"/>
      <c r="AI292" s="12"/>
      <c r="AJ292" s="12"/>
      <c r="AK292" s="12"/>
      <c r="AL292" s="12"/>
      <c r="AM292" s="12"/>
      <c r="AN292" s="12"/>
      <c r="AO292" s="12"/>
      <c r="AP292" s="12"/>
      <c r="AQ292" s="12"/>
      <c r="AR292" s="12"/>
      <c r="AS292" s="12"/>
      <c r="AT292" s="12"/>
      <c r="AU292" s="12"/>
      <c r="AV292" s="12"/>
      <c r="AW292" s="12"/>
      <c r="AX292" s="12"/>
      <c r="AY292" s="12"/>
      <c r="AZ292" s="12"/>
      <c r="BA292" s="12"/>
      <c r="BB292" s="12"/>
      <c r="BC292" s="12"/>
      <c r="BD292" s="12"/>
      <c r="BE292" s="12"/>
      <c r="BF292" s="12"/>
      <c r="BG292" s="12"/>
      <c r="BH292" s="12"/>
      <c r="BI292" s="12"/>
      <c r="BJ292" s="12"/>
      <c r="BK292" s="12"/>
      <c r="BL292" s="12"/>
      <c r="BM292" s="12"/>
      <c r="BN292" s="12"/>
      <c r="BO292" s="12"/>
      <c r="BP292" s="12"/>
      <c r="BQ292" s="12"/>
      <c r="BR292" s="12"/>
      <c r="BS292" s="12"/>
      <c r="BT292" s="12"/>
      <c r="BU292" s="12"/>
      <c r="BV292" s="12"/>
      <c r="BW292" s="12"/>
      <c r="BX292" s="12"/>
      <c r="BY292" s="12"/>
      <c r="BZ292" s="12"/>
      <c r="CA292" s="12"/>
      <c r="CB292" s="12"/>
      <c r="CC292" s="12"/>
    </row>
    <row r="293" spans="1:81" ht="15.75" x14ac:dyDescent="0.25">
      <c r="A293" s="20"/>
      <c r="B293" s="29"/>
      <c r="C293" s="29"/>
      <c r="D293" s="29"/>
      <c r="E293" s="29"/>
      <c r="F293" s="26"/>
      <c r="G293" s="13"/>
      <c r="H293" s="20"/>
      <c r="I293" s="22"/>
      <c r="J293" s="22"/>
      <c r="K293" s="22"/>
      <c r="L293" s="22"/>
      <c r="M293" s="24"/>
      <c r="N293" s="22"/>
      <c r="O293" s="20"/>
      <c r="P293" s="12"/>
      <c r="Q293" s="12"/>
      <c r="R293" s="12"/>
      <c r="S293" s="12"/>
      <c r="T293" s="12"/>
      <c r="U293" s="12"/>
      <c r="V293" s="12"/>
      <c r="W293" s="12"/>
      <c r="X293" s="12"/>
      <c r="Y293" s="12"/>
      <c r="Z293" s="12"/>
      <c r="AA293" s="12"/>
      <c r="AB293" s="12"/>
      <c r="AC293" s="12"/>
      <c r="AD293" s="12"/>
      <c r="AE293" s="12"/>
      <c r="AF293" s="12"/>
      <c r="AG293" s="12"/>
      <c r="AH293" s="12"/>
      <c r="AI293" s="12"/>
      <c r="AJ293" s="12"/>
      <c r="AK293" s="12"/>
      <c r="AL293" s="12"/>
      <c r="AM293" s="12"/>
      <c r="AN293" s="12"/>
      <c r="AO293" s="12"/>
      <c r="AP293" s="12"/>
      <c r="AQ293" s="12"/>
      <c r="AR293" s="12"/>
      <c r="AS293" s="12"/>
      <c r="AT293" s="12"/>
      <c r="AU293" s="12"/>
      <c r="AV293" s="12"/>
      <c r="AW293" s="12"/>
      <c r="AX293" s="12"/>
      <c r="AY293" s="12"/>
      <c r="AZ293" s="12"/>
      <c r="BA293" s="12"/>
      <c r="BB293" s="12"/>
      <c r="BC293" s="12"/>
      <c r="BD293" s="12"/>
      <c r="BE293" s="12"/>
      <c r="BF293" s="12"/>
      <c r="BG293" s="12"/>
      <c r="BH293" s="12"/>
      <c r="BI293" s="12"/>
      <c r="BJ293" s="12"/>
      <c r="BK293" s="12"/>
      <c r="BL293" s="12"/>
      <c r="BM293" s="12"/>
      <c r="BN293" s="12"/>
      <c r="BO293" s="12"/>
      <c r="BP293" s="12"/>
      <c r="BQ293" s="12"/>
      <c r="BR293" s="12"/>
      <c r="BS293" s="12"/>
      <c r="BT293" s="12"/>
      <c r="BU293" s="12"/>
      <c r="BV293" s="12"/>
      <c r="BW293" s="12"/>
      <c r="BX293" s="12"/>
      <c r="BY293" s="12"/>
      <c r="BZ293" s="12"/>
      <c r="CA293" s="12"/>
      <c r="CB293" s="12"/>
      <c r="CC293" s="12"/>
    </row>
    <row r="294" spans="1:81" ht="15.75" x14ac:dyDescent="0.25">
      <c r="A294" s="20"/>
      <c r="B294" s="29"/>
      <c r="C294" s="29"/>
      <c r="D294" s="29"/>
      <c r="E294" s="29"/>
      <c r="F294" s="26"/>
      <c r="G294" s="13"/>
      <c r="H294" s="20"/>
      <c r="I294" s="22"/>
      <c r="J294" s="22"/>
      <c r="K294" s="22"/>
      <c r="L294" s="22"/>
      <c r="M294" s="24"/>
      <c r="N294" s="22"/>
      <c r="O294" s="20"/>
      <c r="P294" s="12"/>
      <c r="Q294" s="12"/>
      <c r="R294" s="12"/>
      <c r="S294" s="12"/>
      <c r="T294" s="12"/>
      <c r="U294" s="12"/>
      <c r="V294" s="12"/>
      <c r="W294" s="12"/>
      <c r="X294" s="12"/>
      <c r="Y294" s="12"/>
      <c r="Z294" s="12"/>
      <c r="AA294" s="12"/>
      <c r="AB294" s="12"/>
      <c r="AC294" s="12"/>
      <c r="AD294" s="12"/>
      <c r="AE294" s="12"/>
      <c r="AF294" s="12"/>
      <c r="AG294" s="12"/>
      <c r="AH294" s="12"/>
      <c r="AI294" s="12"/>
      <c r="AJ294" s="12"/>
      <c r="AK294" s="12"/>
      <c r="AL294" s="12"/>
      <c r="AM294" s="12"/>
      <c r="AN294" s="12"/>
      <c r="AO294" s="12"/>
      <c r="AP294" s="12"/>
      <c r="AQ294" s="12"/>
      <c r="AR294" s="12"/>
      <c r="AS294" s="12"/>
      <c r="AT294" s="12"/>
      <c r="AU294" s="12"/>
      <c r="AV294" s="12"/>
      <c r="AW294" s="12"/>
      <c r="AX294" s="12"/>
      <c r="AY294" s="12"/>
      <c r="AZ294" s="12"/>
      <c r="BA294" s="12"/>
      <c r="BB294" s="12"/>
      <c r="BC294" s="12"/>
      <c r="BD294" s="12"/>
      <c r="BE294" s="12"/>
      <c r="BF294" s="12"/>
      <c r="BG294" s="12"/>
      <c r="BH294" s="12"/>
      <c r="BI294" s="12"/>
      <c r="BJ294" s="12"/>
      <c r="BK294" s="12"/>
      <c r="BL294" s="12"/>
      <c r="BM294" s="12"/>
      <c r="BN294" s="12"/>
      <c r="BO294" s="12"/>
      <c r="BP294" s="12"/>
      <c r="BQ294" s="12"/>
      <c r="BR294" s="12"/>
      <c r="BS294" s="12"/>
      <c r="BT294" s="12"/>
      <c r="BU294" s="12"/>
      <c r="BV294" s="12"/>
      <c r="BW294" s="12"/>
      <c r="BX294" s="12"/>
      <c r="BY294" s="12"/>
      <c r="BZ294" s="12"/>
      <c r="CA294" s="12"/>
      <c r="CB294" s="12"/>
      <c r="CC294" s="12"/>
    </row>
    <row r="295" spans="1:81" ht="15.75" x14ac:dyDescent="0.25">
      <c r="A295" s="20"/>
      <c r="B295" s="29"/>
      <c r="C295" s="29"/>
      <c r="D295" s="29"/>
      <c r="E295" s="29"/>
      <c r="F295" s="26"/>
      <c r="G295" s="13"/>
      <c r="H295" s="20"/>
      <c r="I295" s="22"/>
      <c r="J295" s="22"/>
      <c r="K295" s="22"/>
      <c r="L295" s="22"/>
      <c r="M295" s="24"/>
      <c r="N295" s="22"/>
      <c r="O295" s="20"/>
      <c r="P295" s="12"/>
      <c r="Q295" s="12"/>
      <c r="R295" s="12"/>
      <c r="S295" s="12"/>
      <c r="T295" s="12"/>
      <c r="U295" s="12"/>
      <c r="V295" s="12"/>
      <c r="W295" s="12"/>
      <c r="X295" s="12"/>
      <c r="Y295" s="12"/>
      <c r="Z295" s="12"/>
      <c r="AA295" s="12"/>
      <c r="AB295" s="12"/>
      <c r="AC295" s="12"/>
      <c r="AD295" s="12"/>
      <c r="AE295" s="12"/>
      <c r="AF295" s="12"/>
      <c r="AG295" s="12"/>
      <c r="AH295" s="12"/>
      <c r="AI295" s="12"/>
      <c r="AJ295" s="12"/>
      <c r="AK295" s="12"/>
      <c r="AL295" s="12"/>
      <c r="AM295" s="12"/>
      <c r="AN295" s="12"/>
      <c r="AO295" s="12"/>
      <c r="AP295" s="12"/>
      <c r="AQ295" s="12"/>
      <c r="AR295" s="12"/>
      <c r="AS295" s="12"/>
      <c r="AT295" s="12"/>
      <c r="AU295" s="12"/>
      <c r="AV295" s="12"/>
      <c r="AW295" s="12"/>
      <c r="AX295" s="12"/>
      <c r="AY295" s="12"/>
      <c r="AZ295" s="12"/>
      <c r="BA295" s="12"/>
      <c r="BB295" s="12"/>
      <c r="BC295" s="12"/>
      <c r="BD295" s="12"/>
      <c r="BE295" s="12"/>
      <c r="BF295" s="12"/>
      <c r="BG295" s="12"/>
      <c r="BH295" s="12"/>
      <c r="BI295" s="12"/>
      <c r="BJ295" s="12"/>
      <c r="BK295" s="12"/>
      <c r="BL295" s="12"/>
      <c r="BM295" s="12"/>
      <c r="BN295" s="12"/>
      <c r="BO295" s="12"/>
      <c r="BP295" s="12"/>
      <c r="BQ295" s="12"/>
      <c r="BR295" s="12"/>
      <c r="BS295" s="12"/>
      <c r="BT295" s="12"/>
      <c r="BU295" s="12"/>
      <c r="BV295" s="12"/>
      <c r="BW295" s="12"/>
      <c r="BX295" s="12"/>
      <c r="BY295" s="12"/>
      <c r="BZ295" s="12"/>
      <c r="CA295" s="12"/>
      <c r="CB295" s="12"/>
      <c r="CC295" s="12"/>
    </row>
    <row r="296" spans="1:81" ht="15.75" x14ac:dyDescent="0.25">
      <c r="A296" s="20"/>
      <c r="B296" s="29"/>
      <c r="C296" s="29"/>
      <c r="D296" s="29"/>
      <c r="E296" s="29"/>
      <c r="F296" s="26"/>
      <c r="G296" s="13"/>
      <c r="H296" s="20"/>
      <c r="I296" s="22"/>
      <c r="J296" s="22"/>
      <c r="K296" s="22"/>
      <c r="L296" s="22"/>
      <c r="M296" s="24"/>
      <c r="N296" s="22"/>
      <c r="O296" s="20"/>
      <c r="P296" s="12"/>
      <c r="Q296" s="12"/>
      <c r="R296" s="12"/>
      <c r="S296" s="12"/>
      <c r="T296" s="12"/>
      <c r="U296" s="12"/>
      <c r="V296" s="12"/>
      <c r="W296" s="12"/>
      <c r="X296" s="12"/>
      <c r="Y296" s="12"/>
      <c r="Z296" s="12"/>
      <c r="AA296" s="12"/>
      <c r="AB296" s="12"/>
      <c r="AC296" s="12"/>
      <c r="AD296" s="12"/>
      <c r="AE296" s="12"/>
      <c r="AF296" s="12"/>
      <c r="AG296" s="12"/>
      <c r="AH296" s="12"/>
      <c r="AI296" s="12"/>
      <c r="AJ296" s="12"/>
      <c r="AK296" s="12"/>
      <c r="AL296" s="12"/>
      <c r="AM296" s="12"/>
      <c r="AN296" s="12"/>
      <c r="AO296" s="12"/>
      <c r="AP296" s="12"/>
      <c r="AQ296" s="12"/>
      <c r="AR296" s="12"/>
      <c r="AS296" s="12"/>
      <c r="AT296" s="12"/>
      <c r="AU296" s="12"/>
      <c r="AV296" s="12"/>
      <c r="AW296" s="12"/>
      <c r="AX296" s="12"/>
      <c r="AY296" s="12"/>
      <c r="AZ296" s="12"/>
      <c r="BA296" s="12"/>
      <c r="BB296" s="12"/>
      <c r="BC296" s="12"/>
      <c r="BD296" s="12"/>
      <c r="BE296" s="12"/>
      <c r="BF296" s="12"/>
      <c r="BG296" s="12"/>
      <c r="BH296" s="12"/>
      <c r="BI296" s="12"/>
      <c r="BJ296" s="12"/>
      <c r="BK296" s="12"/>
      <c r="BL296" s="12"/>
      <c r="BM296" s="12"/>
      <c r="BN296" s="12"/>
      <c r="BO296" s="12"/>
      <c r="BP296" s="12"/>
      <c r="BQ296" s="12"/>
      <c r="BR296" s="12"/>
      <c r="BS296" s="12"/>
      <c r="BT296" s="12"/>
      <c r="BU296" s="12"/>
      <c r="BV296" s="12"/>
      <c r="BW296" s="12"/>
      <c r="BX296" s="12"/>
      <c r="BY296" s="12"/>
      <c r="BZ296" s="12"/>
      <c r="CA296" s="12"/>
      <c r="CB296" s="12"/>
      <c r="CC296" s="12"/>
    </row>
    <row r="297" spans="1:81" ht="15.75" x14ac:dyDescent="0.25">
      <c r="A297" s="20"/>
      <c r="B297" s="29"/>
      <c r="C297" s="29"/>
      <c r="D297" s="29"/>
      <c r="E297" s="29"/>
      <c r="F297" s="26"/>
      <c r="G297" s="13"/>
      <c r="H297" s="20"/>
      <c r="I297" s="22"/>
      <c r="J297" s="22"/>
      <c r="K297" s="22"/>
      <c r="L297" s="22"/>
      <c r="M297" s="24"/>
      <c r="N297" s="22"/>
      <c r="O297" s="20"/>
      <c r="P297" s="12"/>
      <c r="Q297" s="12"/>
      <c r="R297" s="12"/>
      <c r="S297" s="12"/>
      <c r="T297" s="12"/>
      <c r="U297" s="12"/>
      <c r="V297" s="12"/>
      <c r="W297" s="12"/>
      <c r="X297" s="12"/>
      <c r="Y297" s="12"/>
      <c r="Z297" s="12"/>
      <c r="AA297" s="12"/>
      <c r="AB297" s="12"/>
      <c r="AC297" s="12"/>
      <c r="AD297" s="12"/>
      <c r="AE297" s="12"/>
      <c r="AF297" s="12"/>
      <c r="AG297" s="12"/>
      <c r="AH297" s="12"/>
      <c r="AI297" s="12"/>
      <c r="AJ297" s="12"/>
      <c r="AK297" s="12"/>
      <c r="AL297" s="12"/>
      <c r="AM297" s="12"/>
      <c r="AN297" s="12"/>
      <c r="AO297" s="12"/>
      <c r="AP297" s="12"/>
      <c r="AQ297" s="12"/>
      <c r="AR297" s="12"/>
      <c r="AS297" s="12"/>
      <c r="AT297" s="12"/>
      <c r="AU297" s="12"/>
      <c r="AV297" s="12"/>
      <c r="AW297" s="12"/>
      <c r="AX297" s="12"/>
      <c r="AY297" s="12"/>
      <c r="AZ297" s="12"/>
      <c r="BA297" s="12"/>
      <c r="BB297" s="12"/>
      <c r="BC297" s="12"/>
      <c r="BD297" s="12"/>
      <c r="BE297" s="12"/>
      <c r="BF297" s="12"/>
      <c r="BG297" s="12"/>
      <c r="BH297" s="12"/>
      <c r="BI297" s="12"/>
      <c r="BJ297" s="12"/>
      <c r="BK297" s="12"/>
      <c r="BL297" s="12"/>
      <c r="BM297" s="12"/>
      <c r="BN297" s="12"/>
      <c r="BO297" s="12"/>
      <c r="BP297" s="12"/>
      <c r="BQ297" s="12"/>
      <c r="BR297" s="12"/>
      <c r="BS297" s="12"/>
      <c r="BT297" s="12"/>
      <c r="BU297" s="12"/>
      <c r="BV297" s="12"/>
      <c r="BW297" s="12"/>
      <c r="BX297" s="12"/>
      <c r="BY297" s="12"/>
      <c r="BZ297" s="12"/>
      <c r="CA297" s="12"/>
      <c r="CB297" s="12"/>
      <c r="CC297" s="12"/>
    </row>
    <row r="298" spans="1:81" ht="15.75" x14ac:dyDescent="0.25">
      <c r="A298" s="20"/>
      <c r="B298" s="29"/>
      <c r="C298" s="29"/>
      <c r="D298" s="29"/>
      <c r="E298" s="29"/>
      <c r="F298" s="26"/>
      <c r="G298" s="13"/>
      <c r="H298" s="20"/>
      <c r="I298" s="22"/>
      <c r="J298" s="22"/>
      <c r="K298" s="22"/>
      <c r="L298" s="22"/>
      <c r="M298" s="24"/>
      <c r="N298" s="22"/>
      <c r="O298" s="20"/>
      <c r="P298" s="12"/>
      <c r="Q298" s="12"/>
      <c r="R298" s="12"/>
      <c r="S298" s="12"/>
      <c r="T298" s="12"/>
      <c r="U298" s="12"/>
      <c r="V298" s="12"/>
      <c r="W298" s="12"/>
      <c r="X298" s="12"/>
      <c r="Y298" s="12"/>
      <c r="Z298" s="12"/>
      <c r="AA298" s="12"/>
      <c r="AB298" s="12"/>
      <c r="AC298" s="12"/>
      <c r="AD298" s="12"/>
      <c r="AE298" s="12"/>
      <c r="AF298" s="12"/>
      <c r="AG298" s="12"/>
      <c r="AH298" s="12"/>
      <c r="AI298" s="12"/>
      <c r="AJ298" s="12"/>
      <c r="AK298" s="12"/>
      <c r="AL298" s="12"/>
      <c r="AM298" s="12"/>
      <c r="AN298" s="12"/>
      <c r="AO298" s="12"/>
      <c r="AP298" s="12"/>
      <c r="AQ298" s="12"/>
      <c r="AR298" s="12"/>
      <c r="AS298" s="12"/>
      <c r="AT298" s="12"/>
      <c r="AU298" s="12"/>
      <c r="AV298" s="12"/>
      <c r="AW298" s="12"/>
      <c r="AX298" s="12"/>
      <c r="AY298" s="12"/>
      <c r="AZ298" s="12"/>
      <c r="BA298" s="12"/>
      <c r="BB298" s="12"/>
      <c r="BC298" s="12"/>
      <c r="BD298" s="12"/>
      <c r="BE298" s="12"/>
      <c r="BF298" s="12"/>
      <c r="BG298" s="12"/>
      <c r="BH298" s="12"/>
      <c r="BI298" s="12"/>
      <c r="BJ298" s="12"/>
      <c r="BK298" s="12"/>
      <c r="BL298" s="12"/>
      <c r="BM298" s="12"/>
      <c r="BN298" s="12"/>
      <c r="BO298" s="12"/>
      <c r="BP298" s="12"/>
      <c r="BQ298" s="12"/>
      <c r="BR298" s="12"/>
      <c r="BS298" s="12"/>
      <c r="BT298" s="12"/>
      <c r="BU298" s="12"/>
      <c r="BV298" s="12"/>
      <c r="BW298" s="12"/>
      <c r="BX298" s="12"/>
      <c r="BY298" s="12"/>
      <c r="BZ298" s="12"/>
      <c r="CA298" s="12"/>
      <c r="CB298" s="12"/>
      <c r="CC298" s="12"/>
    </row>
    <row r="299" spans="1:81" ht="15.75" x14ac:dyDescent="0.25">
      <c r="A299" s="20"/>
      <c r="B299" s="29"/>
      <c r="C299" s="29"/>
      <c r="D299" s="29"/>
      <c r="E299" s="29"/>
      <c r="F299" s="26"/>
      <c r="G299" s="13"/>
      <c r="H299" s="20"/>
      <c r="I299" s="22"/>
      <c r="J299" s="22"/>
      <c r="K299" s="22"/>
      <c r="L299" s="22"/>
      <c r="M299" s="24"/>
      <c r="N299" s="22"/>
      <c r="O299" s="20"/>
      <c r="P299" s="12"/>
      <c r="Q299" s="12"/>
      <c r="R299" s="12"/>
      <c r="S299" s="12"/>
      <c r="T299" s="12"/>
      <c r="U299" s="12"/>
      <c r="V299" s="12"/>
      <c r="W299" s="12"/>
      <c r="X299" s="12"/>
      <c r="Y299" s="12"/>
      <c r="Z299" s="12"/>
      <c r="AA299" s="12"/>
      <c r="AB299" s="12"/>
      <c r="AC299" s="12"/>
      <c r="AD299" s="12"/>
      <c r="AE299" s="12"/>
      <c r="AF299" s="12"/>
      <c r="AG299" s="12"/>
      <c r="AH299" s="12"/>
      <c r="AI299" s="12"/>
      <c r="AJ299" s="12"/>
      <c r="AK299" s="12"/>
      <c r="AL299" s="12"/>
      <c r="AM299" s="12"/>
      <c r="AN299" s="12"/>
      <c r="AO299" s="12"/>
      <c r="AP299" s="12"/>
      <c r="AQ299" s="12"/>
      <c r="AR299" s="12"/>
      <c r="AS299" s="12"/>
      <c r="AT299" s="12"/>
      <c r="AU299" s="12"/>
      <c r="AV299" s="12"/>
      <c r="AW299" s="12"/>
      <c r="AX299" s="12"/>
      <c r="AY299" s="12"/>
      <c r="AZ299" s="12"/>
      <c r="BA299" s="12"/>
      <c r="BB299" s="12"/>
      <c r="BC299" s="12"/>
      <c r="BD299" s="12"/>
      <c r="BE299" s="12"/>
      <c r="BF299" s="12"/>
      <c r="BG299" s="12"/>
      <c r="BH299" s="12"/>
      <c r="BI299" s="12"/>
      <c r="BJ299" s="12"/>
      <c r="BK299" s="12"/>
      <c r="BL299" s="12"/>
      <c r="BM299" s="12"/>
      <c r="BN299" s="12"/>
      <c r="BO299" s="12"/>
      <c r="BP299" s="12"/>
      <c r="BQ299" s="12"/>
      <c r="BR299" s="12"/>
      <c r="BS299" s="12"/>
      <c r="BT299" s="12"/>
      <c r="BU299" s="12"/>
      <c r="BV299" s="12"/>
      <c r="BW299" s="12"/>
      <c r="BX299" s="12"/>
      <c r="BY299" s="12"/>
      <c r="BZ299" s="12"/>
      <c r="CA299" s="12"/>
      <c r="CB299" s="12"/>
      <c r="CC299" s="12"/>
    </row>
    <row r="300" spans="1:81" ht="15.75" x14ac:dyDescent="0.25">
      <c r="A300" s="20"/>
      <c r="B300" s="29"/>
      <c r="C300" s="29"/>
      <c r="D300" s="29"/>
      <c r="E300" s="29"/>
      <c r="F300" s="26"/>
      <c r="G300" s="13"/>
      <c r="H300" s="20"/>
      <c r="I300" s="22"/>
      <c r="J300" s="22"/>
      <c r="K300" s="22"/>
      <c r="L300" s="22"/>
      <c r="M300" s="24"/>
      <c r="N300" s="22"/>
      <c r="O300" s="20"/>
      <c r="P300" s="12"/>
      <c r="Q300" s="12"/>
      <c r="R300" s="12"/>
      <c r="S300" s="12"/>
      <c r="T300" s="12"/>
      <c r="U300" s="12"/>
      <c r="V300" s="12"/>
      <c r="W300" s="12"/>
      <c r="X300" s="12"/>
      <c r="Y300" s="12"/>
      <c r="Z300" s="12"/>
      <c r="AA300" s="12"/>
      <c r="AB300" s="12"/>
      <c r="AC300" s="12"/>
      <c r="AD300" s="12"/>
      <c r="AE300" s="12"/>
      <c r="AF300" s="12"/>
      <c r="AG300" s="12"/>
      <c r="AH300" s="12"/>
      <c r="AI300" s="12"/>
      <c r="AJ300" s="12"/>
      <c r="AK300" s="12"/>
      <c r="AL300" s="12"/>
      <c r="AM300" s="12"/>
      <c r="AN300" s="12"/>
      <c r="AO300" s="12"/>
      <c r="AP300" s="12"/>
      <c r="AQ300" s="12"/>
      <c r="AR300" s="12"/>
      <c r="AS300" s="12"/>
      <c r="AT300" s="12"/>
      <c r="AU300" s="12"/>
      <c r="AV300" s="12"/>
      <c r="AW300" s="12"/>
      <c r="AX300" s="12"/>
      <c r="AY300" s="12"/>
      <c r="AZ300" s="12"/>
      <c r="BA300" s="12"/>
      <c r="BB300" s="12"/>
      <c r="BC300" s="12"/>
      <c r="BD300" s="12"/>
      <c r="BE300" s="12"/>
      <c r="BF300" s="12"/>
      <c r="BG300" s="12"/>
      <c r="BH300" s="12"/>
      <c r="BI300" s="12"/>
      <c r="BJ300" s="12"/>
      <c r="BK300" s="12"/>
      <c r="BL300" s="12"/>
      <c r="BM300" s="12"/>
      <c r="BN300" s="12"/>
      <c r="BO300" s="12"/>
      <c r="BP300" s="12"/>
      <c r="BQ300" s="12"/>
      <c r="BR300" s="12"/>
      <c r="BS300" s="12"/>
      <c r="BT300" s="12"/>
      <c r="BU300" s="12"/>
      <c r="BV300" s="12"/>
      <c r="BW300" s="12"/>
      <c r="BX300" s="12"/>
      <c r="BY300" s="12"/>
      <c r="BZ300" s="12"/>
      <c r="CA300" s="12"/>
      <c r="CB300" s="12"/>
      <c r="CC300" s="12"/>
    </row>
    <row r="301" spans="1:81" ht="15.75" x14ac:dyDescent="0.25">
      <c r="A301" s="20"/>
      <c r="B301" s="29"/>
      <c r="C301" s="29"/>
      <c r="D301" s="29"/>
      <c r="E301" s="29"/>
      <c r="F301" s="26"/>
      <c r="G301" s="13"/>
      <c r="H301" s="20"/>
      <c r="I301" s="22"/>
      <c r="J301" s="22"/>
      <c r="K301" s="22"/>
      <c r="L301" s="22"/>
      <c r="M301" s="24"/>
      <c r="N301" s="22"/>
      <c r="O301" s="20"/>
      <c r="P301" s="12"/>
      <c r="Q301" s="12"/>
      <c r="R301" s="12"/>
      <c r="S301" s="12"/>
      <c r="T301" s="12"/>
      <c r="U301" s="12"/>
      <c r="V301" s="12"/>
      <c r="W301" s="12"/>
      <c r="X301" s="12"/>
      <c r="Y301" s="12"/>
      <c r="Z301" s="12"/>
      <c r="AA301" s="12"/>
      <c r="AB301" s="12"/>
      <c r="AC301" s="12"/>
      <c r="AD301" s="12"/>
      <c r="AE301" s="12"/>
      <c r="AF301" s="12"/>
      <c r="AG301" s="12"/>
      <c r="AH301" s="12"/>
      <c r="AI301" s="12"/>
      <c r="AJ301" s="12"/>
      <c r="AK301" s="12"/>
      <c r="AL301" s="12"/>
      <c r="AM301" s="12"/>
      <c r="AN301" s="12"/>
      <c r="AO301" s="12"/>
      <c r="AP301" s="12"/>
      <c r="AQ301" s="12"/>
      <c r="AR301" s="12"/>
      <c r="AS301" s="12"/>
      <c r="AT301" s="12"/>
      <c r="AU301" s="12"/>
      <c r="AV301" s="12"/>
      <c r="AW301" s="12"/>
      <c r="AX301" s="12"/>
      <c r="AY301" s="12"/>
      <c r="AZ301" s="12"/>
      <c r="BA301" s="12"/>
      <c r="BB301" s="12"/>
      <c r="BC301" s="12"/>
      <c r="BD301" s="12"/>
      <c r="BE301" s="12"/>
      <c r="BF301" s="12"/>
      <c r="BG301" s="12"/>
      <c r="BH301" s="12"/>
      <c r="BI301" s="12"/>
      <c r="BJ301" s="12"/>
      <c r="BK301" s="12"/>
      <c r="BL301" s="12"/>
      <c r="BM301" s="12"/>
      <c r="BN301" s="12"/>
      <c r="BO301" s="12"/>
      <c r="BP301" s="12"/>
      <c r="BQ301" s="12"/>
      <c r="BR301" s="12"/>
      <c r="BS301" s="12"/>
      <c r="BT301" s="12"/>
      <c r="BU301" s="12"/>
      <c r="BV301" s="12"/>
      <c r="BW301" s="12"/>
      <c r="BX301" s="12"/>
      <c r="BY301" s="12"/>
      <c r="BZ301" s="12"/>
      <c r="CA301" s="12"/>
      <c r="CB301" s="12"/>
      <c r="CC301" s="12"/>
    </row>
    <row r="302" spans="1:81" ht="15.75" x14ac:dyDescent="0.25">
      <c r="A302" s="20"/>
      <c r="B302" s="29"/>
      <c r="C302" s="29"/>
      <c r="D302" s="29"/>
      <c r="E302" s="29"/>
      <c r="F302" s="26"/>
      <c r="G302" s="13"/>
      <c r="H302" s="20"/>
      <c r="I302" s="22"/>
      <c r="J302" s="22"/>
      <c r="K302" s="22"/>
      <c r="L302" s="22"/>
      <c r="M302" s="24"/>
      <c r="N302" s="22"/>
      <c r="O302" s="20"/>
      <c r="P302" s="12"/>
      <c r="Q302" s="12"/>
      <c r="R302" s="12"/>
      <c r="S302" s="12"/>
      <c r="T302" s="12"/>
      <c r="U302" s="12"/>
      <c r="V302" s="12"/>
      <c r="W302" s="12"/>
      <c r="X302" s="12"/>
      <c r="Y302" s="12"/>
      <c r="Z302" s="12"/>
      <c r="AA302" s="12"/>
      <c r="AB302" s="12"/>
      <c r="AC302" s="12"/>
      <c r="AD302" s="12"/>
      <c r="AE302" s="12"/>
      <c r="AF302" s="12"/>
      <c r="AG302" s="12"/>
      <c r="AH302" s="12"/>
      <c r="AI302" s="12"/>
      <c r="AJ302" s="12"/>
      <c r="AK302" s="12"/>
      <c r="AL302" s="12"/>
      <c r="AM302" s="12"/>
      <c r="AN302" s="12"/>
      <c r="AO302" s="12"/>
      <c r="AP302" s="12"/>
      <c r="AQ302" s="12"/>
      <c r="AR302" s="12"/>
      <c r="AS302" s="12"/>
      <c r="AT302" s="12"/>
      <c r="AU302" s="12"/>
      <c r="AV302" s="12"/>
      <c r="AW302" s="12"/>
      <c r="AX302" s="12"/>
      <c r="AY302" s="12"/>
      <c r="AZ302" s="12"/>
      <c r="BA302" s="12"/>
      <c r="BB302" s="12"/>
      <c r="BC302" s="12"/>
      <c r="BD302" s="12"/>
      <c r="BE302" s="12"/>
      <c r="BF302" s="12"/>
      <c r="BG302" s="12"/>
      <c r="BH302" s="12"/>
      <c r="BI302" s="12"/>
      <c r="BJ302" s="12"/>
      <c r="BK302" s="12"/>
      <c r="BL302" s="12"/>
      <c r="BM302" s="12"/>
      <c r="BN302" s="12"/>
      <c r="BO302" s="12"/>
      <c r="BP302" s="12"/>
      <c r="BQ302" s="12"/>
      <c r="BR302" s="12"/>
      <c r="BS302" s="12"/>
      <c r="BT302" s="12"/>
      <c r="BU302" s="12"/>
      <c r="BV302" s="12"/>
      <c r="BW302" s="12"/>
      <c r="BX302" s="12"/>
      <c r="BY302" s="12"/>
      <c r="BZ302" s="12"/>
      <c r="CA302" s="12"/>
      <c r="CB302" s="12"/>
      <c r="CC302" s="12"/>
    </row>
    <row r="303" spans="1:81" ht="15.75" x14ac:dyDescent="0.25">
      <c r="A303" s="20"/>
      <c r="B303" s="29"/>
      <c r="C303" s="29"/>
      <c r="D303" s="29"/>
      <c r="E303" s="29"/>
      <c r="F303" s="26"/>
      <c r="G303" s="13"/>
      <c r="H303" s="20"/>
      <c r="I303" s="22"/>
      <c r="J303" s="22"/>
      <c r="K303" s="22"/>
      <c r="L303" s="22"/>
      <c r="M303" s="24"/>
      <c r="N303" s="22"/>
      <c r="O303" s="20"/>
      <c r="P303" s="12"/>
      <c r="Q303" s="12"/>
      <c r="R303" s="12"/>
      <c r="S303" s="12"/>
      <c r="T303" s="12"/>
      <c r="U303" s="12"/>
      <c r="V303" s="12"/>
      <c r="W303" s="12"/>
      <c r="X303" s="12"/>
      <c r="Y303" s="12"/>
      <c r="Z303" s="12"/>
      <c r="AA303" s="12"/>
      <c r="AB303" s="12"/>
      <c r="AC303" s="12"/>
      <c r="AD303" s="12"/>
      <c r="AE303" s="12"/>
      <c r="AF303" s="12"/>
      <c r="AG303" s="12"/>
      <c r="AH303" s="12"/>
      <c r="AI303" s="12"/>
      <c r="AJ303" s="12"/>
      <c r="AK303" s="12"/>
      <c r="AL303" s="12"/>
      <c r="AM303" s="12"/>
      <c r="AN303" s="12"/>
      <c r="AO303" s="12"/>
      <c r="AP303" s="12"/>
      <c r="AQ303" s="12"/>
      <c r="AR303" s="12"/>
      <c r="AS303" s="12"/>
      <c r="AT303" s="12"/>
      <c r="AU303" s="12"/>
      <c r="AV303" s="12"/>
      <c r="AW303" s="12"/>
      <c r="AX303" s="12"/>
      <c r="AY303" s="12"/>
      <c r="AZ303" s="12"/>
      <c r="BA303" s="12"/>
      <c r="BB303" s="12"/>
      <c r="BC303" s="12"/>
      <c r="BD303" s="12"/>
      <c r="BE303" s="12"/>
      <c r="BF303" s="12"/>
      <c r="BG303" s="12"/>
      <c r="BH303" s="12"/>
      <c r="BI303" s="12"/>
      <c r="BJ303" s="12"/>
      <c r="BK303" s="12"/>
      <c r="BL303" s="12"/>
      <c r="BM303" s="12"/>
      <c r="BN303" s="12"/>
      <c r="BO303" s="12"/>
      <c r="BP303" s="12"/>
      <c r="BQ303" s="12"/>
      <c r="BR303" s="12"/>
      <c r="BS303" s="12"/>
      <c r="BT303" s="12"/>
      <c r="BU303" s="12"/>
      <c r="BV303" s="12"/>
      <c r="BW303" s="12"/>
      <c r="BX303" s="12"/>
      <c r="BY303" s="12"/>
      <c r="BZ303" s="12"/>
      <c r="CA303" s="12"/>
      <c r="CB303" s="12"/>
      <c r="CC303" s="12"/>
    </row>
    <row r="304" spans="1:81" ht="15.75" x14ac:dyDescent="0.25">
      <c r="A304" s="20"/>
      <c r="B304" s="29"/>
      <c r="C304" s="29"/>
      <c r="D304" s="29"/>
      <c r="E304" s="29"/>
      <c r="F304" s="26"/>
      <c r="G304" s="13"/>
      <c r="H304" s="20"/>
      <c r="I304" s="22"/>
      <c r="J304" s="22"/>
      <c r="K304" s="22"/>
      <c r="L304" s="22"/>
      <c r="M304" s="24"/>
      <c r="N304" s="22"/>
      <c r="O304" s="20"/>
      <c r="P304" s="12"/>
      <c r="Q304" s="12"/>
      <c r="R304" s="12"/>
      <c r="S304" s="12"/>
      <c r="T304" s="12"/>
      <c r="U304" s="12"/>
      <c r="V304" s="12"/>
      <c r="W304" s="12"/>
      <c r="X304" s="12"/>
      <c r="Y304" s="12"/>
      <c r="Z304" s="12"/>
      <c r="AA304" s="12"/>
      <c r="AB304" s="12"/>
      <c r="AC304" s="12"/>
      <c r="AD304" s="12"/>
      <c r="AE304" s="12"/>
      <c r="AF304" s="12"/>
      <c r="AG304" s="12"/>
      <c r="AH304" s="12"/>
      <c r="AI304" s="12"/>
      <c r="AJ304" s="12"/>
      <c r="AK304" s="12"/>
      <c r="AL304" s="12"/>
      <c r="AM304" s="12"/>
      <c r="AN304" s="12"/>
      <c r="AO304" s="12"/>
      <c r="AP304" s="12"/>
      <c r="AQ304" s="12"/>
      <c r="AR304" s="12"/>
      <c r="AS304" s="12"/>
      <c r="AT304" s="12"/>
      <c r="AU304" s="12"/>
      <c r="AV304" s="12"/>
      <c r="AW304" s="12"/>
      <c r="AX304" s="12"/>
      <c r="AY304" s="12"/>
      <c r="AZ304" s="12"/>
      <c r="BA304" s="12"/>
      <c r="BB304" s="12"/>
      <c r="BC304" s="12"/>
      <c r="BD304" s="12"/>
      <c r="BE304" s="12"/>
      <c r="BF304" s="12"/>
      <c r="BG304" s="12"/>
      <c r="BH304" s="12"/>
      <c r="BI304" s="12"/>
      <c r="BJ304" s="12"/>
      <c r="BK304" s="12"/>
      <c r="BL304" s="12"/>
      <c r="BM304" s="12"/>
      <c r="BN304" s="12"/>
      <c r="BO304" s="12"/>
      <c r="BP304" s="12"/>
      <c r="BQ304" s="12"/>
      <c r="BR304" s="12"/>
      <c r="BS304" s="12"/>
      <c r="BT304" s="12"/>
      <c r="BU304" s="12"/>
      <c r="BV304" s="12"/>
      <c r="BW304" s="12"/>
      <c r="BX304" s="12"/>
      <c r="BY304" s="12"/>
      <c r="BZ304" s="12"/>
      <c r="CA304" s="12"/>
      <c r="CB304" s="12"/>
      <c r="CC304" s="12"/>
    </row>
    <row r="305" spans="1:81" ht="15.75" x14ac:dyDescent="0.25">
      <c r="A305" s="20"/>
      <c r="B305" s="29"/>
      <c r="C305" s="29"/>
      <c r="D305" s="29"/>
      <c r="E305" s="29"/>
      <c r="F305" s="26"/>
      <c r="G305" s="13"/>
      <c r="H305" s="20"/>
      <c r="I305" s="22"/>
      <c r="J305" s="22"/>
      <c r="K305" s="22"/>
      <c r="L305" s="22"/>
      <c r="M305" s="24"/>
      <c r="N305" s="22"/>
      <c r="O305" s="20"/>
      <c r="P305" s="12"/>
      <c r="Q305" s="12"/>
      <c r="R305" s="12"/>
      <c r="S305" s="12"/>
      <c r="T305" s="12"/>
      <c r="U305" s="12"/>
      <c r="V305" s="12"/>
      <c r="W305" s="12"/>
      <c r="X305" s="12"/>
      <c r="Y305" s="12"/>
      <c r="Z305" s="12"/>
      <c r="AA305" s="12"/>
      <c r="AB305" s="12"/>
      <c r="AC305" s="12"/>
      <c r="AD305" s="12"/>
      <c r="AE305" s="12"/>
      <c r="AF305" s="12"/>
      <c r="AG305" s="12"/>
      <c r="AH305" s="12"/>
      <c r="AI305" s="12"/>
      <c r="AJ305" s="12"/>
      <c r="AK305" s="12"/>
      <c r="AL305" s="12"/>
      <c r="AM305" s="12"/>
      <c r="AN305" s="12"/>
      <c r="AO305" s="12"/>
      <c r="AP305" s="12"/>
      <c r="AQ305" s="12"/>
      <c r="AR305" s="12"/>
      <c r="AS305" s="12"/>
      <c r="AT305" s="12"/>
      <c r="AU305" s="12"/>
      <c r="AV305" s="12"/>
      <c r="AW305" s="12"/>
      <c r="AX305" s="12"/>
      <c r="AY305" s="12"/>
      <c r="AZ305" s="12"/>
      <c r="BA305" s="12"/>
      <c r="BB305" s="12"/>
      <c r="BC305" s="12"/>
      <c r="BD305" s="12"/>
      <c r="BE305" s="12"/>
      <c r="BF305" s="12"/>
      <c r="BG305" s="12"/>
      <c r="BH305" s="12"/>
      <c r="BI305" s="12"/>
      <c r="BJ305" s="12"/>
      <c r="BK305" s="12"/>
      <c r="BL305" s="12"/>
      <c r="BM305" s="12"/>
      <c r="BN305" s="12"/>
      <c r="BO305" s="12"/>
      <c r="BP305" s="12"/>
      <c r="BQ305" s="12"/>
      <c r="BR305" s="12"/>
      <c r="BS305" s="12"/>
      <c r="BT305" s="12"/>
      <c r="BU305" s="12"/>
      <c r="BV305" s="12"/>
      <c r="BW305" s="12"/>
      <c r="BX305" s="12"/>
      <c r="BY305" s="12"/>
      <c r="BZ305" s="12"/>
      <c r="CA305" s="12"/>
      <c r="CB305" s="12"/>
      <c r="CC305" s="12"/>
    </row>
    <row r="306" spans="1:81" ht="15.75" x14ac:dyDescent="0.25">
      <c r="A306" s="20"/>
      <c r="B306" s="29"/>
      <c r="C306" s="29"/>
      <c r="D306" s="29"/>
      <c r="E306" s="29"/>
      <c r="F306" s="26"/>
      <c r="G306" s="13"/>
      <c r="H306" s="20"/>
      <c r="I306" s="22"/>
      <c r="J306" s="22"/>
      <c r="K306" s="22"/>
      <c r="L306" s="22"/>
      <c r="M306" s="24"/>
      <c r="N306" s="22"/>
      <c r="O306" s="20"/>
      <c r="P306" s="12"/>
      <c r="Q306" s="12"/>
      <c r="R306" s="12"/>
      <c r="S306" s="12"/>
      <c r="T306" s="12"/>
      <c r="U306" s="12"/>
      <c r="V306" s="12"/>
      <c r="W306" s="12"/>
      <c r="X306" s="12"/>
      <c r="Y306" s="12"/>
      <c r="Z306" s="12"/>
      <c r="AA306" s="12"/>
      <c r="AB306" s="12"/>
      <c r="AC306" s="12"/>
      <c r="AD306" s="12"/>
      <c r="AE306" s="12"/>
      <c r="AF306" s="12"/>
      <c r="AG306" s="12"/>
      <c r="AH306" s="12"/>
      <c r="AI306" s="12"/>
      <c r="AJ306" s="12"/>
      <c r="AK306" s="12"/>
      <c r="AL306" s="12"/>
      <c r="AM306" s="12"/>
      <c r="AN306" s="12"/>
      <c r="AO306" s="12"/>
      <c r="AP306" s="12"/>
      <c r="AQ306" s="12"/>
      <c r="AR306" s="12"/>
      <c r="AS306" s="12"/>
      <c r="AT306" s="12"/>
      <c r="AU306" s="12"/>
      <c r="AV306" s="12"/>
      <c r="AW306" s="12"/>
      <c r="AX306" s="12"/>
      <c r="AY306" s="12"/>
      <c r="AZ306" s="12"/>
      <c r="BA306" s="12"/>
      <c r="BB306" s="12"/>
      <c r="BC306" s="12"/>
      <c r="BD306" s="12"/>
      <c r="BE306" s="12"/>
      <c r="BF306" s="12"/>
      <c r="BG306" s="12"/>
      <c r="BH306" s="12"/>
      <c r="BI306" s="12"/>
      <c r="BJ306" s="12"/>
      <c r="BK306" s="12"/>
      <c r="BL306" s="12"/>
      <c r="BM306" s="12"/>
      <c r="BN306" s="12"/>
      <c r="BO306" s="12"/>
      <c r="BP306" s="12"/>
      <c r="BQ306" s="12"/>
      <c r="BR306" s="12"/>
      <c r="BS306" s="12"/>
      <c r="BT306" s="12"/>
      <c r="BU306" s="12"/>
      <c r="BV306" s="12"/>
      <c r="BW306" s="12"/>
      <c r="BX306" s="12"/>
      <c r="BY306" s="12"/>
      <c r="BZ306" s="12"/>
      <c r="CA306" s="12"/>
      <c r="CB306" s="12"/>
      <c r="CC306" s="12"/>
    </row>
    <row r="307" spans="1:81" ht="15.75" x14ac:dyDescent="0.25">
      <c r="A307" s="20"/>
      <c r="B307" s="29"/>
      <c r="C307" s="29"/>
      <c r="D307" s="29"/>
      <c r="E307" s="29"/>
      <c r="F307" s="26"/>
      <c r="G307" s="13"/>
      <c r="H307" s="20"/>
      <c r="I307" s="22"/>
      <c r="J307" s="22"/>
      <c r="K307" s="22"/>
      <c r="L307" s="22"/>
      <c r="M307" s="24"/>
      <c r="N307" s="22"/>
      <c r="O307" s="20"/>
      <c r="P307" s="12"/>
      <c r="Q307" s="12"/>
      <c r="R307" s="12"/>
      <c r="S307" s="12"/>
      <c r="T307" s="12"/>
      <c r="U307" s="12"/>
      <c r="V307" s="12"/>
      <c r="W307" s="12"/>
      <c r="X307" s="12"/>
      <c r="Y307" s="12"/>
      <c r="Z307" s="12"/>
      <c r="AA307" s="12"/>
      <c r="AB307" s="12"/>
      <c r="AC307" s="12"/>
      <c r="AD307" s="12"/>
      <c r="AE307" s="12"/>
      <c r="AF307" s="12"/>
      <c r="AG307" s="12"/>
      <c r="AH307" s="12"/>
      <c r="AI307" s="12"/>
      <c r="AJ307" s="12"/>
      <c r="AK307" s="12"/>
      <c r="AL307" s="12"/>
      <c r="AM307" s="12"/>
      <c r="AN307" s="12"/>
      <c r="AO307" s="12"/>
      <c r="AP307" s="12"/>
      <c r="AQ307" s="12"/>
      <c r="AR307" s="12"/>
      <c r="AS307" s="12"/>
      <c r="AT307" s="12"/>
      <c r="AU307" s="12"/>
      <c r="AV307" s="12"/>
      <c r="AW307" s="12"/>
      <c r="AX307" s="12"/>
      <c r="AY307" s="12"/>
      <c r="AZ307" s="12"/>
      <c r="BA307" s="12"/>
      <c r="BB307" s="12"/>
      <c r="BC307" s="12"/>
      <c r="BD307" s="12"/>
      <c r="BE307" s="12"/>
      <c r="BF307" s="12"/>
      <c r="BG307" s="12"/>
      <c r="BH307" s="12"/>
      <c r="BI307" s="12"/>
      <c r="BJ307" s="12"/>
      <c r="BK307" s="12"/>
      <c r="BL307" s="12"/>
      <c r="BM307" s="12"/>
      <c r="BN307" s="12"/>
      <c r="BO307" s="12"/>
      <c r="BP307" s="12"/>
      <c r="BQ307" s="12"/>
      <c r="BR307" s="12"/>
      <c r="BS307" s="12"/>
      <c r="BT307" s="12"/>
      <c r="BU307" s="12"/>
      <c r="BV307" s="12"/>
      <c r="BW307" s="12"/>
      <c r="BX307" s="12"/>
      <c r="BY307" s="12"/>
      <c r="BZ307" s="12"/>
      <c r="CA307" s="12"/>
      <c r="CB307" s="12"/>
      <c r="CC307" s="12"/>
    </row>
    <row r="308" spans="1:81" ht="15.75" x14ac:dyDescent="0.25">
      <c r="A308" s="20"/>
      <c r="B308" s="29"/>
      <c r="C308" s="29"/>
      <c r="D308" s="29"/>
      <c r="E308" s="29"/>
      <c r="F308" s="26"/>
      <c r="G308" s="13"/>
      <c r="H308" s="20"/>
      <c r="I308" s="22"/>
      <c r="J308" s="22"/>
      <c r="K308" s="22"/>
      <c r="L308" s="22"/>
      <c r="M308" s="24"/>
      <c r="N308" s="22"/>
      <c r="O308" s="20"/>
      <c r="P308" s="12"/>
      <c r="Q308" s="12"/>
      <c r="R308" s="12"/>
      <c r="S308" s="12"/>
      <c r="T308" s="12"/>
      <c r="U308" s="12"/>
      <c r="V308" s="12"/>
      <c r="W308" s="12"/>
      <c r="X308" s="12"/>
      <c r="Y308" s="12"/>
      <c r="Z308" s="12"/>
      <c r="AA308" s="12"/>
      <c r="AB308" s="12"/>
      <c r="AC308" s="12"/>
      <c r="AD308" s="12"/>
      <c r="AE308" s="12"/>
      <c r="AF308" s="12"/>
      <c r="AG308" s="12"/>
      <c r="AH308" s="12"/>
      <c r="AI308" s="12"/>
      <c r="AJ308" s="12"/>
      <c r="AK308" s="12"/>
      <c r="AL308" s="12"/>
      <c r="AM308" s="12"/>
      <c r="AN308" s="12"/>
      <c r="AO308" s="12"/>
      <c r="AP308" s="12"/>
      <c r="AQ308" s="12"/>
      <c r="AR308" s="12"/>
      <c r="AS308" s="12"/>
      <c r="AT308" s="12"/>
      <c r="AU308" s="12"/>
      <c r="AV308" s="12"/>
      <c r="AW308" s="12"/>
      <c r="AX308" s="12"/>
      <c r="AY308" s="12"/>
      <c r="AZ308" s="12"/>
      <c r="BA308" s="12"/>
      <c r="BB308" s="12"/>
      <c r="BC308" s="12"/>
      <c r="BD308" s="12"/>
      <c r="BE308" s="12"/>
      <c r="BF308" s="12"/>
      <c r="BG308" s="12"/>
      <c r="BH308" s="12"/>
      <c r="BI308" s="12"/>
      <c r="BJ308" s="12"/>
      <c r="BK308" s="12"/>
      <c r="BL308" s="12"/>
      <c r="BM308" s="12"/>
      <c r="BN308" s="12"/>
      <c r="BO308" s="12"/>
      <c r="BP308" s="12"/>
      <c r="BQ308" s="12"/>
      <c r="BR308" s="12"/>
      <c r="BS308" s="12"/>
      <c r="BT308" s="12"/>
      <c r="BU308" s="12"/>
      <c r="BV308" s="12"/>
      <c r="BW308" s="12"/>
      <c r="BX308" s="12"/>
      <c r="BY308" s="12"/>
      <c r="BZ308" s="12"/>
      <c r="CA308" s="12"/>
      <c r="CB308" s="12"/>
      <c r="CC308" s="12"/>
    </row>
    <row r="309" spans="1:81" ht="15.75" x14ac:dyDescent="0.25">
      <c r="A309" s="20"/>
      <c r="B309" s="29"/>
      <c r="C309" s="29"/>
      <c r="D309" s="29"/>
      <c r="E309" s="29"/>
      <c r="F309" s="26"/>
      <c r="G309" s="13"/>
      <c r="H309" s="20"/>
      <c r="I309" s="22"/>
      <c r="J309" s="22"/>
      <c r="K309" s="22"/>
      <c r="L309" s="22"/>
      <c r="M309" s="24"/>
      <c r="N309" s="22"/>
      <c r="O309" s="20"/>
      <c r="P309" s="12"/>
      <c r="Q309" s="12"/>
      <c r="R309" s="12"/>
      <c r="S309" s="12"/>
      <c r="T309" s="12"/>
      <c r="U309" s="12"/>
      <c r="V309" s="12"/>
      <c r="W309" s="12"/>
      <c r="X309" s="12"/>
      <c r="Y309" s="12"/>
      <c r="Z309" s="12"/>
      <c r="AA309" s="12"/>
      <c r="AB309" s="12"/>
      <c r="AC309" s="12"/>
      <c r="AD309" s="12"/>
      <c r="AE309" s="12"/>
      <c r="AF309" s="12"/>
      <c r="AG309" s="12"/>
      <c r="AH309" s="12"/>
      <c r="AI309" s="12"/>
      <c r="AJ309" s="12"/>
      <c r="AK309" s="12"/>
      <c r="AL309" s="12"/>
      <c r="AM309" s="12"/>
      <c r="AN309" s="12"/>
      <c r="AO309" s="12"/>
      <c r="AP309" s="12"/>
      <c r="AQ309" s="12"/>
      <c r="AR309" s="12"/>
      <c r="AS309" s="12"/>
      <c r="AT309" s="12"/>
      <c r="AU309" s="12"/>
      <c r="AV309" s="12"/>
      <c r="AW309" s="12"/>
      <c r="AX309" s="12"/>
      <c r="AY309" s="12"/>
      <c r="AZ309" s="12"/>
      <c r="BA309" s="12"/>
      <c r="BB309" s="12"/>
      <c r="BC309" s="12"/>
      <c r="BD309" s="12"/>
      <c r="BE309" s="12"/>
      <c r="BF309" s="12"/>
      <c r="BG309" s="12"/>
      <c r="BH309" s="12"/>
      <c r="BI309" s="12"/>
      <c r="BJ309" s="12"/>
      <c r="BK309" s="12"/>
      <c r="BL309" s="12"/>
      <c r="BM309" s="12"/>
      <c r="BN309" s="12"/>
      <c r="BO309" s="12"/>
      <c r="BP309" s="12"/>
      <c r="BQ309" s="12"/>
      <c r="BR309" s="12"/>
      <c r="BS309" s="12"/>
      <c r="BT309" s="12"/>
      <c r="BU309" s="12"/>
      <c r="BV309" s="12"/>
      <c r="BW309" s="12"/>
      <c r="BX309" s="12"/>
      <c r="BY309" s="12"/>
      <c r="BZ309" s="12"/>
      <c r="CA309" s="12"/>
      <c r="CB309" s="12"/>
      <c r="CC309" s="12"/>
    </row>
    <row r="310" spans="1:81" ht="15.75" x14ac:dyDescent="0.25">
      <c r="A310" s="20"/>
      <c r="B310" s="29"/>
      <c r="C310" s="29"/>
      <c r="D310" s="29"/>
      <c r="E310" s="29"/>
      <c r="F310" s="26"/>
      <c r="G310" s="13"/>
      <c r="H310" s="20"/>
      <c r="I310" s="22"/>
      <c r="J310" s="22"/>
      <c r="K310" s="22"/>
      <c r="L310" s="22"/>
      <c r="M310" s="24"/>
      <c r="N310" s="22"/>
      <c r="O310" s="20"/>
      <c r="P310" s="12"/>
      <c r="Q310" s="12"/>
      <c r="R310" s="12"/>
      <c r="S310" s="12"/>
      <c r="T310" s="12"/>
      <c r="U310" s="12"/>
      <c r="V310" s="12"/>
      <c r="W310" s="12"/>
      <c r="X310" s="12"/>
      <c r="Y310" s="12"/>
      <c r="Z310" s="12"/>
      <c r="AA310" s="12"/>
      <c r="AB310" s="12"/>
      <c r="AC310" s="12"/>
      <c r="AD310" s="12"/>
      <c r="AE310" s="12"/>
      <c r="AF310" s="12"/>
      <c r="AG310" s="12"/>
      <c r="AH310" s="12"/>
      <c r="AI310" s="12"/>
      <c r="AJ310" s="12"/>
      <c r="AK310" s="12"/>
      <c r="AL310" s="12"/>
      <c r="AM310" s="12"/>
      <c r="AN310" s="12"/>
      <c r="AO310" s="12"/>
      <c r="AP310" s="12"/>
      <c r="AQ310" s="12"/>
      <c r="AR310" s="12"/>
      <c r="AS310" s="12"/>
      <c r="AT310" s="12"/>
      <c r="AU310" s="12"/>
      <c r="AV310" s="12"/>
      <c r="AW310" s="12"/>
      <c r="AX310" s="12"/>
      <c r="AY310" s="12"/>
      <c r="AZ310" s="12"/>
      <c r="BA310" s="12"/>
      <c r="BB310" s="12"/>
      <c r="BC310" s="12"/>
      <c r="BD310" s="12"/>
      <c r="BE310" s="12"/>
      <c r="BF310" s="12"/>
      <c r="BG310" s="12"/>
      <c r="BH310" s="12"/>
      <c r="BI310" s="12"/>
      <c r="BJ310" s="12"/>
      <c r="BK310" s="12"/>
      <c r="BL310" s="12"/>
      <c r="BM310" s="12"/>
      <c r="BN310" s="12"/>
      <c r="BO310" s="12"/>
      <c r="BP310" s="12"/>
      <c r="BQ310" s="12"/>
      <c r="BR310" s="12"/>
      <c r="BS310" s="12"/>
      <c r="BT310" s="12"/>
      <c r="BU310" s="12"/>
      <c r="BV310" s="12"/>
      <c r="BW310" s="12"/>
      <c r="BX310" s="12"/>
      <c r="BY310" s="12"/>
      <c r="BZ310" s="12"/>
      <c r="CA310" s="12"/>
      <c r="CB310" s="12"/>
      <c r="CC310" s="12"/>
    </row>
    <row r="311" spans="1:81" ht="15.75" x14ac:dyDescent="0.25">
      <c r="A311" s="20"/>
      <c r="B311" s="29"/>
      <c r="C311" s="29"/>
      <c r="D311" s="29"/>
      <c r="E311" s="29"/>
      <c r="F311" s="26"/>
      <c r="G311" s="13"/>
      <c r="H311" s="20"/>
      <c r="I311" s="22"/>
      <c r="J311" s="22"/>
      <c r="K311" s="22"/>
      <c r="L311" s="22"/>
      <c r="M311" s="24"/>
      <c r="N311" s="22"/>
      <c r="O311" s="20"/>
      <c r="P311" s="12"/>
      <c r="Q311" s="12"/>
      <c r="R311" s="12"/>
      <c r="S311" s="12"/>
      <c r="T311" s="12"/>
      <c r="U311" s="12"/>
      <c r="V311" s="12"/>
      <c r="W311" s="12"/>
      <c r="X311" s="12"/>
      <c r="Y311" s="12"/>
      <c r="Z311" s="12"/>
      <c r="AA311" s="12"/>
      <c r="AB311" s="12"/>
      <c r="AC311" s="12"/>
      <c r="AD311" s="12"/>
      <c r="AE311" s="12"/>
      <c r="AF311" s="12"/>
      <c r="AG311" s="12"/>
      <c r="AH311" s="12"/>
      <c r="AI311" s="12"/>
      <c r="AJ311" s="12"/>
      <c r="AK311" s="12"/>
      <c r="AL311" s="12"/>
      <c r="AM311" s="12"/>
      <c r="AN311" s="12"/>
      <c r="AO311" s="12"/>
      <c r="AP311" s="12"/>
      <c r="AQ311" s="12"/>
      <c r="AR311" s="12"/>
      <c r="AS311" s="12"/>
      <c r="AT311" s="12"/>
      <c r="AU311" s="12"/>
      <c r="AV311" s="12"/>
      <c r="AW311" s="12"/>
      <c r="AX311" s="12"/>
      <c r="AY311" s="12"/>
      <c r="AZ311" s="12"/>
      <c r="BA311" s="12"/>
      <c r="BB311" s="12"/>
      <c r="BC311" s="12"/>
      <c r="BD311" s="12"/>
      <c r="BE311" s="12"/>
      <c r="BF311" s="12"/>
      <c r="BG311" s="12"/>
      <c r="BH311" s="12"/>
      <c r="BI311" s="12"/>
      <c r="BJ311" s="12"/>
      <c r="BK311" s="12"/>
      <c r="BL311" s="12"/>
      <c r="BM311" s="12"/>
      <c r="BN311" s="12"/>
      <c r="BO311" s="12"/>
      <c r="BP311" s="12"/>
      <c r="BQ311" s="12"/>
      <c r="BR311" s="12"/>
      <c r="BS311" s="12"/>
      <c r="BT311" s="12"/>
      <c r="BU311" s="12"/>
      <c r="BV311" s="12"/>
      <c r="BW311" s="12"/>
      <c r="BX311" s="12"/>
      <c r="BY311" s="12"/>
      <c r="BZ311" s="12"/>
      <c r="CA311" s="12"/>
      <c r="CB311" s="12"/>
      <c r="CC311" s="12"/>
    </row>
    <row r="312" spans="1:81" ht="15.75" x14ac:dyDescent="0.25">
      <c r="A312" s="20"/>
      <c r="B312" s="29"/>
      <c r="C312" s="29"/>
      <c r="D312" s="29"/>
      <c r="E312" s="29"/>
      <c r="F312" s="26"/>
      <c r="G312" s="13"/>
      <c r="H312" s="20"/>
      <c r="I312" s="22"/>
      <c r="J312" s="22"/>
      <c r="K312" s="22"/>
      <c r="L312" s="22"/>
      <c r="M312" s="24"/>
      <c r="N312" s="22"/>
      <c r="O312" s="20"/>
      <c r="P312" s="12"/>
      <c r="Q312" s="12"/>
      <c r="R312" s="12"/>
      <c r="S312" s="12"/>
      <c r="T312" s="12"/>
      <c r="U312" s="12"/>
      <c r="V312" s="12"/>
      <c r="W312" s="12"/>
      <c r="X312" s="12"/>
      <c r="Y312" s="12"/>
      <c r="Z312" s="12"/>
      <c r="AA312" s="12"/>
      <c r="AB312" s="12"/>
      <c r="AC312" s="12"/>
      <c r="AD312" s="12"/>
      <c r="AE312" s="12"/>
      <c r="AF312" s="12"/>
      <c r="AG312" s="12"/>
      <c r="AH312" s="12"/>
      <c r="AI312" s="12"/>
      <c r="AJ312" s="12"/>
      <c r="AK312" s="12"/>
      <c r="AL312" s="12"/>
      <c r="AM312" s="12"/>
      <c r="AN312" s="12"/>
      <c r="AO312" s="12"/>
      <c r="AP312" s="12"/>
      <c r="AQ312" s="12"/>
      <c r="AR312" s="12"/>
      <c r="AS312" s="12"/>
      <c r="AT312" s="12"/>
      <c r="AU312" s="12"/>
      <c r="AV312" s="12"/>
      <c r="AW312" s="12"/>
      <c r="AX312" s="12"/>
      <c r="AY312" s="12"/>
      <c r="AZ312" s="12"/>
      <c r="BA312" s="12"/>
      <c r="BB312" s="12"/>
      <c r="BC312" s="12"/>
      <c r="BD312" s="12"/>
      <c r="BE312" s="12"/>
      <c r="BF312" s="12"/>
      <c r="BG312" s="12"/>
      <c r="BH312" s="12"/>
      <c r="BI312" s="12"/>
      <c r="BJ312" s="12"/>
      <c r="BK312" s="12"/>
      <c r="BL312" s="12"/>
      <c r="BM312" s="12"/>
      <c r="BN312" s="12"/>
      <c r="BO312" s="12"/>
      <c r="BP312" s="12"/>
      <c r="BQ312" s="12"/>
      <c r="BR312" s="12"/>
      <c r="BS312" s="12"/>
      <c r="BT312" s="12"/>
      <c r="BU312" s="12"/>
      <c r="BV312" s="12"/>
      <c r="BW312" s="12"/>
      <c r="BX312" s="12"/>
      <c r="BY312" s="12"/>
      <c r="BZ312" s="12"/>
      <c r="CA312" s="12"/>
      <c r="CB312" s="12"/>
      <c r="CC312" s="12"/>
    </row>
    <row r="313" spans="1:81" ht="15.75" x14ac:dyDescent="0.25">
      <c r="A313" s="20"/>
      <c r="B313" s="29"/>
      <c r="C313" s="29"/>
      <c r="D313" s="29"/>
      <c r="E313" s="29"/>
      <c r="F313" s="26"/>
      <c r="G313" s="13"/>
      <c r="H313" s="20"/>
      <c r="I313" s="22"/>
      <c r="J313" s="22"/>
      <c r="K313" s="22"/>
      <c r="L313" s="22"/>
      <c r="M313" s="24"/>
      <c r="N313" s="22"/>
      <c r="O313" s="20"/>
      <c r="P313" s="12"/>
      <c r="Q313" s="12"/>
      <c r="R313" s="12"/>
      <c r="S313" s="12"/>
      <c r="T313" s="12"/>
      <c r="U313" s="12"/>
      <c r="V313" s="12"/>
      <c r="W313" s="12"/>
      <c r="X313" s="12"/>
      <c r="Y313" s="12"/>
      <c r="Z313" s="12"/>
      <c r="AA313" s="12"/>
      <c r="AB313" s="12"/>
      <c r="AC313" s="12"/>
      <c r="AD313" s="12"/>
      <c r="AE313" s="12"/>
      <c r="AF313" s="12"/>
      <c r="AG313" s="12"/>
      <c r="AH313" s="12"/>
      <c r="AI313" s="12"/>
      <c r="AJ313" s="12"/>
      <c r="AK313" s="12"/>
      <c r="AL313" s="12"/>
      <c r="AM313" s="12"/>
      <c r="AN313" s="12"/>
      <c r="AO313" s="12"/>
      <c r="AP313" s="12"/>
      <c r="AQ313" s="12"/>
      <c r="AR313" s="12"/>
      <c r="AS313" s="12"/>
      <c r="AT313" s="12"/>
      <c r="AU313" s="12"/>
      <c r="AV313" s="12"/>
      <c r="AW313" s="12"/>
      <c r="AX313" s="12"/>
      <c r="AY313" s="12"/>
      <c r="AZ313" s="12"/>
      <c r="BA313" s="12"/>
      <c r="BB313" s="12"/>
      <c r="BC313" s="12"/>
      <c r="BD313" s="12"/>
      <c r="BE313" s="12"/>
      <c r="BF313" s="12"/>
      <c r="BG313" s="12"/>
      <c r="BH313" s="12"/>
      <c r="BI313" s="12"/>
      <c r="BJ313" s="12"/>
      <c r="BK313" s="12"/>
      <c r="BL313" s="12"/>
      <c r="BM313" s="12"/>
      <c r="BN313" s="12"/>
      <c r="BO313" s="12"/>
      <c r="BP313" s="12"/>
      <c r="BQ313" s="12"/>
      <c r="BR313" s="12"/>
      <c r="BS313" s="12"/>
      <c r="BT313" s="12"/>
      <c r="BU313" s="12"/>
      <c r="BV313" s="12"/>
      <c r="BW313" s="12"/>
      <c r="BX313" s="12"/>
      <c r="BY313" s="12"/>
      <c r="BZ313" s="12"/>
      <c r="CA313" s="12"/>
      <c r="CB313" s="12"/>
      <c r="CC313" s="12"/>
    </row>
    <row r="314" spans="1:81" ht="15.75" x14ac:dyDescent="0.25">
      <c r="A314" s="20"/>
      <c r="B314" s="29"/>
      <c r="C314" s="29"/>
      <c r="D314" s="29"/>
      <c r="E314" s="29"/>
      <c r="F314" s="26"/>
      <c r="G314" s="13"/>
      <c r="H314" s="20"/>
      <c r="I314" s="22"/>
      <c r="J314" s="22"/>
      <c r="K314" s="22"/>
      <c r="L314" s="22"/>
      <c r="M314" s="24"/>
      <c r="N314" s="22"/>
      <c r="O314" s="20"/>
      <c r="P314" s="12"/>
      <c r="Q314" s="12"/>
      <c r="R314" s="12"/>
      <c r="S314" s="12"/>
      <c r="T314" s="12"/>
      <c r="U314" s="12"/>
      <c r="V314" s="12"/>
      <c r="W314" s="12"/>
      <c r="X314" s="12"/>
      <c r="Y314" s="12"/>
      <c r="Z314" s="12"/>
      <c r="AA314" s="12"/>
      <c r="AB314" s="12"/>
      <c r="AC314" s="12"/>
      <c r="AD314" s="12"/>
      <c r="AE314" s="12"/>
      <c r="AF314" s="12"/>
      <c r="AG314" s="12"/>
      <c r="AH314" s="12"/>
      <c r="AI314" s="12"/>
      <c r="AJ314" s="12"/>
      <c r="AK314" s="12"/>
      <c r="AL314" s="12"/>
      <c r="AM314" s="12"/>
      <c r="AN314" s="12"/>
      <c r="AO314" s="12"/>
      <c r="AP314" s="12"/>
      <c r="AQ314" s="12"/>
      <c r="AR314" s="12"/>
      <c r="AS314" s="12"/>
      <c r="AT314" s="12"/>
      <c r="AU314" s="12"/>
      <c r="AV314" s="12"/>
      <c r="AW314" s="12"/>
      <c r="AX314" s="12"/>
      <c r="AY314" s="12"/>
      <c r="AZ314" s="12"/>
      <c r="BA314" s="12"/>
      <c r="BB314" s="12"/>
      <c r="BC314" s="12"/>
      <c r="BD314" s="12"/>
      <c r="BE314" s="12"/>
      <c r="BF314" s="12"/>
      <c r="BG314" s="12"/>
      <c r="BH314" s="12"/>
      <c r="BI314" s="12"/>
      <c r="BJ314" s="12"/>
      <c r="BK314" s="12"/>
      <c r="BL314" s="12"/>
      <c r="BM314" s="12"/>
      <c r="BN314" s="12"/>
      <c r="BO314" s="12"/>
      <c r="BP314" s="12"/>
      <c r="BQ314" s="12"/>
      <c r="BR314" s="12"/>
      <c r="BS314" s="12"/>
      <c r="BT314" s="12"/>
      <c r="BU314" s="12"/>
      <c r="BV314" s="12"/>
      <c r="BW314" s="12"/>
      <c r="BX314" s="12"/>
      <c r="BY314" s="12"/>
      <c r="BZ314" s="12"/>
      <c r="CA314" s="12"/>
      <c r="CB314" s="12"/>
      <c r="CC314" s="12"/>
    </row>
    <row r="315" spans="1:81" ht="15.75" x14ac:dyDescent="0.25">
      <c r="A315" s="20"/>
      <c r="B315" s="29"/>
      <c r="C315" s="29"/>
      <c r="D315" s="29"/>
      <c r="E315" s="29"/>
      <c r="F315" s="26"/>
      <c r="G315" s="13"/>
      <c r="H315" s="20"/>
      <c r="I315" s="22"/>
      <c r="J315" s="22"/>
      <c r="K315" s="22"/>
      <c r="L315" s="22"/>
      <c r="M315" s="24"/>
      <c r="N315" s="22"/>
      <c r="O315" s="20"/>
      <c r="P315" s="12"/>
      <c r="Q315" s="12"/>
      <c r="R315" s="12"/>
      <c r="S315" s="12"/>
      <c r="T315" s="12"/>
      <c r="U315" s="12"/>
      <c r="V315" s="12"/>
      <c r="W315" s="12"/>
      <c r="X315" s="12"/>
      <c r="Y315" s="12"/>
      <c r="Z315" s="12"/>
      <c r="AA315" s="12"/>
      <c r="AB315" s="12"/>
      <c r="AC315" s="12"/>
      <c r="AD315" s="12"/>
      <c r="AE315" s="12"/>
      <c r="AF315" s="12"/>
      <c r="AG315" s="12"/>
      <c r="AH315" s="12"/>
      <c r="AI315" s="12"/>
      <c r="AJ315" s="12"/>
      <c r="AK315" s="12"/>
      <c r="AL315" s="12"/>
      <c r="AM315" s="12"/>
      <c r="AN315" s="12"/>
      <c r="AO315" s="12"/>
      <c r="AP315" s="12"/>
      <c r="AQ315" s="12"/>
      <c r="AR315" s="12"/>
      <c r="AS315" s="12"/>
      <c r="AT315" s="12"/>
      <c r="AU315" s="12"/>
      <c r="AV315" s="12"/>
      <c r="AW315" s="12"/>
      <c r="AX315" s="12"/>
      <c r="AY315" s="12"/>
      <c r="AZ315" s="12"/>
      <c r="BA315" s="12"/>
      <c r="BB315" s="12"/>
      <c r="BC315" s="12"/>
      <c r="BD315" s="12"/>
      <c r="BE315" s="12"/>
      <c r="BF315" s="12"/>
      <c r="BG315" s="12"/>
      <c r="BH315" s="12"/>
      <c r="BI315" s="12"/>
      <c r="BJ315" s="12"/>
      <c r="BK315" s="12"/>
      <c r="BL315" s="12"/>
      <c r="BM315" s="12"/>
      <c r="BN315" s="12"/>
      <c r="BO315" s="12"/>
      <c r="BP315" s="12"/>
      <c r="BQ315" s="12"/>
      <c r="BR315" s="12"/>
      <c r="BS315" s="12"/>
      <c r="BT315" s="12"/>
      <c r="BU315" s="12"/>
      <c r="BV315" s="12"/>
      <c r="BW315" s="12"/>
      <c r="BX315" s="12"/>
      <c r="BY315" s="12"/>
      <c r="BZ315" s="12"/>
      <c r="CA315" s="12"/>
      <c r="CB315" s="12"/>
      <c r="CC315" s="12"/>
    </row>
    <row r="316" spans="1:81" ht="15.75" x14ac:dyDescent="0.25">
      <c r="A316" s="20"/>
      <c r="B316" s="29"/>
      <c r="C316" s="29"/>
      <c r="D316" s="29"/>
      <c r="E316" s="29"/>
      <c r="F316" s="26"/>
      <c r="G316" s="13"/>
      <c r="H316" s="20"/>
      <c r="I316" s="22"/>
      <c r="J316" s="22"/>
      <c r="K316" s="22"/>
      <c r="L316" s="22"/>
      <c r="M316" s="24"/>
      <c r="N316" s="22"/>
      <c r="O316" s="20"/>
      <c r="P316" s="12"/>
      <c r="Q316" s="12"/>
      <c r="R316" s="12"/>
      <c r="S316" s="12"/>
      <c r="T316" s="12"/>
      <c r="U316" s="12"/>
      <c r="V316" s="12"/>
      <c r="W316" s="12"/>
      <c r="X316" s="12"/>
      <c r="Y316" s="12"/>
      <c r="Z316" s="12"/>
      <c r="AA316" s="12"/>
      <c r="AB316" s="12"/>
      <c r="AC316" s="12"/>
      <c r="AD316" s="12"/>
      <c r="AE316" s="12"/>
      <c r="AF316" s="12"/>
      <c r="AG316" s="12"/>
      <c r="AH316" s="12"/>
      <c r="AI316" s="12"/>
      <c r="AJ316" s="12"/>
      <c r="AK316" s="12"/>
      <c r="AL316" s="12"/>
      <c r="AM316" s="12"/>
      <c r="AN316" s="12"/>
      <c r="AO316" s="12"/>
      <c r="AP316" s="12"/>
      <c r="AQ316" s="12"/>
      <c r="AR316" s="12"/>
      <c r="AS316" s="12"/>
      <c r="AT316" s="12"/>
      <c r="AU316" s="12"/>
      <c r="AV316" s="12"/>
      <c r="AW316" s="12"/>
      <c r="AX316" s="12"/>
      <c r="AY316" s="12"/>
      <c r="AZ316" s="12"/>
      <c r="BA316" s="12"/>
      <c r="BB316" s="12"/>
      <c r="BC316" s="12"/>
      <c r="BD316" s="12"/>
      <c r="BE316" s="12"/>
      <c r="BF316" s="12"/>
      <c r="BG316" s="12"/>
      <c r="BH316" s="12"/>
      <c r="BI316" s="12"/>
      <c r="BJ316" s="12"/>
      <c r="BK316" s="12"/>
      <c r="BL316" s="12"/>
      <c r="BM316" s="12"/>
      <c r="BN316" s="12"/>
      <c r="BO316" s="12"/>
      <c r="BP316" s="12"/>
      <c r="BQ316" s="12"/>
      <c r="BR316" s="12"/>
      <c r="BS316" s="12"/>
      <c r="BT316" s="12"/>
      <c r="BU316" s="12"/>
      <c r="BV316" s="12"/>
      <c r="BW316" s="12"/>
      <c r="BX316" s="12"/>
      <c r="BY316" s="12"/>
      <c r="BZ316" s="12"/>
      <c r="CA316" s="12"/>
      <c r="CB316" s="12"/>
      <c r="CC316" s="12"/>
    </row>
    <row r="317" spans="1:81" ht="15.75" x14ac:dyDescent="0.25">
      <c r="A317" s="20"/>
      <c r="B317" s="29"/>
      <c r="C317" s="29"/>
      <c r="D317" s="29"/>
      <c r="E317" s="29"/>
      <c r="F317" s="26"/>
      <c r="G317" s="13"/>
      <c r="H317" s="20"/>
      <c r="I317" s="22"/>
      <c r="J317" s="22"/>
      <c r="K317" s="22"/>
      <c r="L317" s="22"/>
      <c r="M317" s="24"/>
      <c r="N317" s="22"/>
      <c r="O317" s="20"/>
      <c r="P317" s="12"/>
      <c r="Q317" s="12"/>
      <c r="R317" s="12"/>
      <c r="S317" s="12"/>
      <c r="T317" s="12"/>
      <c r="U317" s="12"/>
      <c r="V317" s="12"/>
      <c r="W317" s="12"/>
      <c r="X317" s="12"/>
      <c r="Y317" s="12"/>
      <c r="Z317" s="12"/>
      <c r="AA317" s="12"/>
      <c r="AB317" s="12"/>
      <c r="AC317" s="12"/>
      <c r="AD317" s="12"/>
      <c r="AE317" s="12"/>
      <c r="AF317" s="12"/>
      <c r="AG317" s="12"/>
      <c r="AH317" s="12"/>
      <c r="AI317" s="12"/>
      <c r="AJ317" s="12"/>
      <c r="AK317" s="12"/>
      <c r="AL317" s="12"/>
      <c r="AM317" s="12"/>
      <c r="AN317" s="12"/>
      <c r="AO317" s="12"/>
      <c r="AP317" s="12"/>
      <c r="AQ317" s="12"/>
      <c r="AR317" s="12"/>
      <c r="AS317" s="12"/>
      <c r="AT317" s="12"/>
      <c r="AU317" s="12"/>
      <c r="AV317" s="12"/>
      <c r="AW317" s="12"/>
      <c r="AX317" s="12"/>
      <c r="AY317" s="12"/>
      <c r="AZ317" s="12"/>
      <c r="BA317" s="12"/>
      <c r="BB317" s="12"/>
      <c r="BC317" s="12"/>
      <c r="BD317" s="12"/>
      <c r="BE317" s="12"/>
      <c r="BF317" s="12"/>
      <c r="BG317" s="12"/>
      <c r="BH317" s="12"/>
      <c r="BI317" s="12"/>
      <c r="BJ317" s="12"/>
      <c r="BK317" s="12"/>
      <c r="BL317" s="12"/>
      <c r="BM317" s="12"/>
      <c r="BN317" s="12"/>
      <c r="BO317" s="12"/>
      <c r="BP317" s="12"/>
      <c r="BQ317" s="12"/>
      <c r="BR317" s="12"/>
      <c r="BS317" s="12"/>
      <c r="BT317" s="12"/>
      <c r="BU317" s="12"/>
      <c r="BV317" s="12"/>
      <c r="BW317" s="12"/>
      <c r="BX317" s="12"/>
      <c r="BY317" s="12"/>
      <c r="BZ317" s="12"/>
      <c r="CA317" s="12"/>
      <c r="CB317" s="12"/>
      <c r="CC317" s="12"/>
    </row>
    <row r="318" spans="1:81" ht="15.75" x14ac:dyDescent="0.25">
      <c r="A318" s="20"/>
      <c r="B318" s="29"/>
      <c r="C318" s="29"/>
      <c r="D318" s="29"/>
      <c r="E318" s="29"/>
      <c r="F318" s="26"/>
      <c r="G318" s="13"/>
      <c r="H318" s="20"/>
      <c r="I318" s="22"/>
      <c r="J318" s="22"/>
      <c r="K318" s="22"/>
      <c r="L318" s="22"/>
      <c r="M318" s="24"/>
      <c r="N318" s="22"/>
      <c r="O318" s="20"/>
      <c r="P318" s="12"/>
      <c r="Q318" s="12"/>
      <c r="R318" s="12"/>
      <c r="S318" s="12"/>
      <c r="T318" s="12"/>
      <c r="U318" s="12"/>
      <c r="V318" s="12"/>
      <c r="W318" s="12"/>
      <c r="X318" s="12"/>
      <c r="Y318" s="12"/>
      <c r="Z318" s="12"/>
      <c r="AA318" s="12"/>
      <c r="AB318" s="12"/>
      <c r="AC318" s="12"/>
      <c r="AD318" s="12"/>
      <c r="AE318" s="12"/>
      <c r="AF318" s="12"/>
      <c r="AG318" s="12"/>
      <c r="AH318" s="12"/>
      <c r="AI318" s="12"/>
      <c r="AJ318" s="12"/>
      <c r="AK318" s="12"/>
      <c r="AL318" s="12"/>
      <c r="AM318" s="12"/>
      <c r="AN318" s="12"/>
      <c r="AO318" s="12"/>
      <c r="AP318" s="12"/>
      <c r="AQ318" s="12"/>
      <c r="AR318" s="12"/>
      <c r="AS318" s="12"/>
      <c r="AT318" s="12"/>
      <c r="AU318" s="12"/>
      <c r="AV318" s="12"/>
      <c r="AW318" s="12"/>
      <c r="AX318" s="12"/>
      <c r="AY318" s="12"/>
      <c r="AZ318" s="12"/>
      <c r="BA318" s="12"/>
      <c r="BB318" s="12"/>
      <c r="BC318" s="12"/>
      <c r="BD318" s="12"/>
      <c r="BE318" s="12"/>
      <c r="BF318" s="12"/>
      <c r="BG318" s="12"/>
      <c r="BH318" s="12"/>
      <c r="BI318" s="12"/>
      <c r="BJ318" s="12"/>
      <c r="BK318" s="12"/>
      <c r="BL318" s="12"/>
      <c r="BM318" s="12"/>
      <c r="BN318" s="12"/>
      <c r="BO318" s="12"/>
      <c r="BP318" s="12"/>
      <c r="BQ318" s="12"/>
      <c r="BR318" s="12"/>
      <c r="BS318" s="12"/>
      <c r="BT318" s="12"/>
      <c r="BU318" s="12"/>
      <c r="BV318" s="12"/>
      <c r="BW318" s="12"/>
      <c r="BX318" s="12"/>
      <c r="BY318" s="12"/>
      <c r="BZ318" s="12"/>
      <c r="CA318" s="12"/>
      <c r="CB318" s="12"/>
      <c r="CC318" s="12"/>
    </row>
    <row r="319" spans="1:81" ht="15.75" x14ac:dyDescent="0.25">
      <c r="A319" s="20"/>
      <c r="B319" s="29"/>
      <c r="C319" s="29"/>
      <c r="D319" s="29"/>
      <c r="E319" s="29"/>
      <c r="F319" s="26"/>
      <c r="G319" s="13"/>
      <c r="H319" s="20"/>
      <c r="I319" s="22"/>
      <c r="J319" s="22"/>
      <c r="K319" s="22"/>
      <c r="L319" s="22"/>
      <c r="M319" s="24"/>
      <c r="N319" s="22"/>
      <c r="O319" s="20"/>
      <c r="P319" s="12"/>
      <c r="Q319" s="12"/>
      <c r="R319" s="12"/>
      <c r="S319" s="12"/>
      <c r="T319" s="12"/>
      <c r="U319" s="12"/>
      <c r="V319" s="12"/>
      <c r="W319" s="12"/>
      <c r="X319" s="12"/>
      <c r="Y319" s="12"/>
      <c r="Z319" s="12"/>
      <c r="AA319" s="12"/>
      <c r="AB319" s="12"/>
      <c r="AC319" s="12"/>
      <c r="AD319" s="12"/>
      <c r="AE319" s="12"/>
      <c r="AF319" s="12"/>
      <c r="AG319" s="12"/>
      <c r="AH319" s="12"/>
      <c r="AI319" s="12"/>
      <c r="AJ319" s="12"/>
      <c r="AK319" s="12"/>
      <c r="AL319" s="12"/>
      <c r="AM319" s="12"/>
      <c r="AN319" s="12"/>
      <c r="AO319" s="12"/>
      <c r="AP319" s="12"/>
      <c r="AQ319" s="12"/>
      <c r="AR319" s="12"/>
      <c r="AS319" s="12"/>
      <c r="AT319" s="12"/>
      <c r="AU319" s="12"/>
      <c r="AV319" s="12"/>
      <c r="AW319" s="12"/>
      <c r="AX319" s="12"/>
      <c r="AY319" s="12"/>
      <c r="AZ319" s="12"/>
      <c r="BA319" s="12"/>
      <c r="BB319" s="12"/>
      <c r="BC319" s="12"/>
      <c r="BD319" s="12"/>
      <c r="BE319" s="12"/>
      <c r="BF319" s="12"/>
      <c r="BG319" s="12"/>
      <c r="BH319" s="12"/>
      <c r="BI319" s="12"/>
      <c r="BJ319" s="12"/>
      <c r="BK319" s="12"/>
      <c r="BL319" s="12"/>
      <c r="BM319" s="12"/>
      <c r="BN319" s="12"/>
      <c r="BO319" s="12"/>
      <c r="BP319" s="12"/>
      <c r="BQ319" s="12"/>
      <c r="BR319" s="12"/>
      <c r="BS319" s="12"/>
      <c r="BT319" s="12"/>
      <c r="BU319" s="12"/>
      <c r="BV319" s="12"/>
      <c r="BW319" s="12"/>
      <c r="BX319" s="12"/>
      <c r="BY319" s="12"/>
      <c r="BZ319" s="12"/>
      <c r="CA319" s="12"/>
      <c r="CB319" s="12"/>
      <c r="CC319" s="12"/>
    </row>
    <row r="320" spans="1:81" ht="15.75" x14ac:dyDescent="0.25">
      <c r="A320" s="20"/>
      <c r="B320" s="29"/>
      <c r="C320" s="29"/>
      <c r="D320" s="29"/>
      <c r="E320" s="29"/>
      <c r="F320" s="26"/>
      <c r="G320" s="13"/>
      <c r="H320" s="20"/>
      <c r="I320" s="22"/>
      <c r="J320" s="22"/>
      <c r="K320" s="22"/>
      <c r="L320" s="22"/>
      <c r="M320" s="24"/>
      <c r="N320" s="22"/>
      <c r="O320" s="20"/>
      <c r="P320" s="12"/>
      <c r="Q320" s="12"/>
      <c r="R320" s="12"/>
      <c r="S320" s="12"/>
      <c r="T320" s="12"/>
      <c r="U320" s="12"/>
      <c r="V320" s="12"/>
      <c r="W320" s="12"/>
      <c r="X320" s="12"/>
      <c r="Y320" s="12"/>
      <c r="Z320" s="12"/>
      <c r="AA320" s="12"/>
      <c r="AB320" s="12"/>
      <c r="AC320" s="12"/>
      <c r="AD320" s="12"/>
      <c r="AE320" s="12"/>
      <c r="AF320" s="12"/>
      <c r="AG320" s="12"/>
      <c r="AH320" s="12"/>
      <c r="AI320" s="12"/>
      <c r="AJ320" s="12"/>
      <c r="AK320" s="12"/>
      <c r="AL320" s="12"/>
      <c r="AM320" s="12"/>
      <c r="AN320" s="12"/>
      <c r="AO320" s="12"/>
      <c r="AP320" s="12"/>
      <c r="AQ320" s="12"/>
      <c r="AR320" s="12"/>
      <c r="AS320" s="12"/>
      <c r="AT320" s="12"/>
      <c r="AU320" s="12"/>
      <c r="AV320" s="12"/>
      <c r="AW320" s="12"/>
      <c r="AX320" s="12"/>
      <c r="AY320" s="12"/>
      <c r="AZ320" s="12"/>
      <c r="BA320" s="12"/>
      <c r="BB320" s="12"/>
      <c r="BC320" s="12"/>
      <c r="BD320" s="12"/>
      <c r="BE320" s="12"/>
      <c r="BF320" s="12"/>
      <c r="BG320" s="12"/>
      <c r="BH320" s="12"/>
      <c r="BI320" s="12"/>
      <c r="BJ320" s="12"/>
      <c r="BK320" s="12"/>
      <c r="BL320" s="12"/>
      <c r="BM320" s="12"/>
      <c r="BN320" s="12"/>
      <c r="BO320" s="12"/>
      <c r="BP320" s="12"/>
      <c r="BQ320" s="12"/>
      <c r="BR320" s="12"/>
      <c r="BS320" s="12"/>
      <c r="BT320" s="12"/>
      <c r="BU320" s="12"/>
      <c r="BV320" s="12"/>
      <c r="BW320" s="12"/>
      <c r="BX320" s="12"/>
      <c r="BY320" s="12"/>
      <c r="BZ320" s="12"/>
      <c r="CA320" s="12"/>
      <c r="CB320" s="12"/>
      <c r="CC320" s="12"/>
    </row>
    <row r="321" spans="1:81" ht="15.75" x14ac:dyDescent="0.25">
      <c r="A321" s="20"/>
      <c r="B321" s="29"/>
      <c r="C321" s="29"/>
      <c r="D321" s="29"/>
      <c r="E321" s="29"/>
      <c r="F321" s="26"/>
      <c r="G321" s="13"/>
      <c r="H321" s="20"/>
      <c r="I321" s="22"/>
      <c r="J321" s="22"/>
      <c r="K321" s="22"/>
      <c r="L321" s="22"/>
      <c r="M321" s="24"/>
      <c r="N321" s="22"/>
      <c r="O321" s="20"/>
      <c r="P321" s="12"/>
      <c r="Q321" s="12"/>
      <c r="R321" s="12"/>
      <c r="S321" s="12"/>
      <c r="T321" s="12"/>
      <c r="U321" s="12"/>
      <c r="V321" s="12"/>
      <c r="W321" s="12"/>
      <c r="X321" s="12"/>
      <c r="Y321" s="12"/>
      <c r="Z321" s="12"/>
      <c r="AA321" s="12"/>
      <c r="AB321" s="12"/>
      <c r="AC321" s="12"/>
      <c r="AD321" s="12"/>
      <c r="AE321" s="12"/>
      <c r="AF321" s="12"/>
      <c r="AG321" s="12"/>
      <c r="AH321" s="12"/>
      <c r="AI321" s="12"/>
      <c r="AJ321" s="12"/>
      <c r="AK321" s="12"/>
      <c r="AL321" s="12"/>
      <c r="AM321" s="12"/>
      <c r="AN321" s="12"/>
      <c r="AO321" s="12"/>
      <c r="AP321" s="12"/>
      <c r="AQ321" s="12"/>
      <c r="AR321" s="12"/>
      <c r="AS321" s="12"/>
      <c r="AT321" s="12"/>
      <c r="AU321" s="12"/>
      <c r="AV321" s="12"/>
      <c r="AW321" s="12"/>
      <c r="AX321" s="12"/>
      <c r="AY321" s="12"/>
      <c r="AZ321" s="12"/>
      <c r="BA321" s="12"/>
      <c r="BB321" s="12"/>
      <c r="BC321" s="12"/>
      <c r="BD321" s="12"/>
      <c r="BE321" s="12"/>
      <c r="BF321" s="12"/>
      <c r="BG321" s="12"/>
      <c r="BH321" s="12"/>
      <c r="BI321" s="12"/>
      <c r="BJ321" s="12"/>
      <c r="BK321" s="12"/>
      <c r="BL321" s="12"/>
      <c r="BM321" s="12"/>
      <c r="BN321" s="12"/>
      <c r="BO321" s="12"/>
      <c r="BP321" s="12"/>
      <c r="BQ321" s="12"/>
      <c r="BR321" s="12"/>
      <c r="BS321" s="12"/>
      <c r="BT321" s="12"/>
      <c r="BU321" s="12"/>
      <c r="BV321" s="12"/>
      <c r="BW321" s="12"/>
      <c r="BX321" s="12"/>
      <c r="BY321" s="12"/>
      <c r="BZ321" s="12"/>
      <c r="CA321" s="12"/>
      <c r="CB321" s="12"/>
      <c r="CC321" s="12"/>
    </row>
    <row r="322" spans="1:81" ht="15.75" x14ac:dyDescent="0.25">
      <c r="A322" s="20"/>
      <c r="B322" s="29"/>
      <c r="C322" s="29"/>
      <c r="D322" s="29"/>
      <c r="E322" s="29"/>
      <c r="F322" s="26"/>
      <c r="G322" s="13"/>
      <c r="H322" s="20"/>
      <c r="I322" s="22"/>
      <c r="J322" s="22"/>
      <c r="K322" s="22"/>
      <c r="L322" s="22"/>
      <c r="M322" s="24"/>
      <c r="N322" s="22"/>
      <c r="O322" s="20"/>
      <c r="P322" s="12"/>
      <c r="Q322" s="12"/>
      <c r="R322" s="12"/>
      <c r="S322" s="12"/>
      <c r="T322" s="12"/>
      <c r="U322" s="12"/>
      <c r="V322" s="12"/>
      <c r="W322" s="12"/>
      <c r="X322" s="12"/>
      <c r="Y322" s="12"/>
      <c r="Z322" s="12"/>
      <c r="AA322" s="12"/>
      <c r="AB322" s="12"/>
      <c r="AC322" s="12"/>
      <c r="AD322" s="12"/>
      <c r="AE322" s="12"/>
      <c r="AF322" s="12"/>
      <c r="AG322" s="12"/>
      <c r="AH322" s="12"/>
      <c r="AI322" s="12"/>
      <c r="AJ322" s="12"/>
      <c r="AK322" s="12"/>
      <c r="AL322" s="12"/>
      <c r="AM322" s="12"/>
      <c r="AN322" s="12"/>
      <c r="AO322" s="12"/>
      <c r="AP322" s="12"/>
      <c r="AQ322" s="12"/>
      <c r="AR322" s="12"/>
      <c r="AS322" s="12"/>
      <c r="AT322" s="12"/>
      <c r="AU322" s="12"/>
      <c r="AV322" s="12"/>
      <c r="AW322" s="12"/>
      <c r="AX322" s="12"/>
      <c r="AY322" s="12"/>
      <c r="AZ322" s="12"/>
      <c r="BA322" s="12"/>
      <c r="BB322" s="12"/>
      <c r="BC322" s="12"/>
      <c r="BD322" s="12"/>
      <c r="BE322" s="12"/>
      <c r="BF322" s="12"/>
      <c r="BG322" s="12"/>
      <c r="BH322" s="12"/>
      <c r="BI322" s="12"/>
      <c r="BJ322" s="12"/>
      <c r="BK322" s="12"/>
      <c r="BL322" s="12"/>
      <c r="BM322" s="12"/>
      <c r="BN322" s="12"/>
      <c r="BO322" s="12"/>
      <c r="BP322" s="12"/>
      <c r="BQ322" s="12"/>
      <c r="BR322" s="12"/>
      <c r="BS322" s="12"/>
      <c r="BT322" s="12"/>
      <c r="BU322" s="12"/>
      <c r="BV322" s="12"/>
      <c r="BW322" s="12"/>
      <c r="BX322" s="12"/>
      <c r="BY322" s="12"/>
      <c r="BZ322" s="12"/>
      <c r="CA322" s="12"/>
      <c r="CB322" s="12"/>
      <c r="CC322" s="12"/>
    </row>
    <row r="323" spans="1:81" ht="15.75" x14ac:dyDescent="0.25">
      <c r="A323" s="20"/>
      <c r="B323" s="29"/>
      <c r="C323" s="29"/>
      <c r="D323" s="29"/>
      <c r="E323" s="29"/>
      <c r="F323" s="26"/>
      <c r="G323" s="13"/>
      <c r="H323" s="20"/>
      <c r="I323" s="22"/>
      <c r="J323" s="22"/>
      <c r="K323" s="22"/>
      <c r="L323" s="22"/>
      <c r="M323" s="24"/>
      <c r="N323" s="22"/>
      <c r="O323" s="20"/>
      <c r="P323" s="12"/>
      <c r="Q323" s="12"/>
      <c r="R323" s="12"/>
      <c r="S323" s="12"/>
      <c r="T323" s="12"/>
      <c r="U323" s="12"/>
      <c r="V323" s="12"/>
      <c r="W323" s="12"/>
      <c r="X323" s="12"/>
      <c r="Y323" s="12"/>
      <c r="Z323" s="12"/>
      <c r="AA323" s="12"/>
      <c r="AB323" s="12"/>
      <c r="AC323" s="12"/>
      <c r="AD323" s="12"/>
      <c r="AE323" s="12"/>
      <c r="AF323" s="12"/>
      <c r="AG323" s="12"/>
      <c r="AH323" s="12"/>
      <c r="AI323" s="12"/>
      <c r="AJ323" s="12"/>
      <c r="AK323" s="12"/>
      <c r="AL323" s="12"/>
      <c r="AM323" s="12"/>
      <c r="AN323" s="12"/>
      <c r="AO323" s="12"/>
      <c r="AP323" s="12"/>
      <c r="AQ323" s="12"/>
      <c r="AR323" s="12"/>
      <c r="AS323" s="12"/>
      <c r="AT323" s="12"/>
      <c r="AU323" s="12"/>
      <c r="AV323" s="12"/>
      <c r="AW323" s="12"/>
      <c r="AX323" s="12"/>
      <c r="AY323" s="12"/>
      <c r="AZ323" s="12"/>
      <c r="BA323" s="12"/>
      <c r="BB323" s="12"/>
      <c r="BC323" s="12"/>
      <c r="BD323" s="12"/>
      <c r="BE323" s="12"/>
      <c r="BF323" s="12"/>
      <c r="BG323" s="12"/>
      <c r="BH323" s="12"/>
      <c r="BI323" s="12"/>
      <c r="BJ323" s="12"/>
      <c r="BK323" s="12"/>
      <c r="BL323" s="12"/>
      <c r="BM323" s="12"/>
      <c r="BN323" s="12"/>
      <c r="BO323" s="12"/>
      <c r="BP323" s="12"/>
      <c r="BQ323" s="12"/>
      <c r="BR323" s="12"/>
      <c r="BS323" s="12"/>
      <c r="BT323" s="12"/>
      <c r="BU323" s="12"/>
      <c r="BV323" s="12"/>
      <c r="BW323" s="12"/>
      <c r="BX323" s="12"/>
      <c r="BY323" s="12"/>
      <c r="BZ323" s="12"/>
      <c r="CA323" s="12"/>
      <c r="CB323" s="12"/>
      <c r="CC323" s="12"/>
    </row>
    <row r="324" spans="1:81" ht="15.75" x14ac:dyDescent="0.25">
      <c r="A324" s="20"/>
      <c r="B324" s="29"/>
      <c r="C324" s="29"/>
      <c r="D324" s="29"/>
      <c r="E324" s="29"/>
      <c r="F324" s="26"/>
      <c r="G324" s="13"/>
      <c r="H324" s="20"/>
      <c r="I324" s="22"/>
      <c r="J324" s="22"/>
      <c r="K324" s="22"/>
      <c r="L324" s="22"/>
      <c r="M324" s="24"/>
      <c r="N324" s="22"/>
      <c r="O324" s="20"/>
      <c r="P324" s="12"/>
      <c r="Q324" s="12"/>
      <c r="R324" s="12"/>
      <c r="S324" s="12"/>
      <c r="T324" s="12"/>
      <c r="U324" s="12"/>
      <c r="V324" s="12"/>
      <c r="W324" s="12"/>
      <c r="X324" s="12"/>
      <c r="Y324" s="12"/>
      <c r="Z324" s="12"/>
      <c r="AA324" s="12"/>
      <c r="AB324" s="12"/>
      <c r="AC324" s="12"/>
      <c r="AD324" s="12"/>
      <c r="AE324" s="12"/>
      <c r="AF324" s="12"/>
      <c r="AG324" s="12"/>
      <c r="AH324" s="12"/>
      <c r="AI324" s="12"/>
      <c r="AJ324" s="12"/>
      <c r="AK324" s="12"/>
      <c r="AL324" s="12"/>
      <c r="AM324" s="12"/>
      <c r="AN324" s="12"/>
      <c r="AO324" s="12"/>
      <c r="AP324" s="12"/>
      <c r="AQ324" s="12"/>
      <c r="AR324" s="12"/>
      <c r="AS324" s="12"/>
      <c r="AT324" s="12"/>
      <c r="AU324" s="12"/>
      <c r="AV324" s="12"/>
      <c r="AW324" s="12"/>
      <c r="AX324" s="12"/>
      <c r="AY324" s="12"/>
      <c r="AZ324" s="12"/>
      <c r="BA324" s="12"/>
      <c r="BB324" s="12"/>
      <c r="BC324" s="12"/>
      <c r="BD324" s="12"/>
      <c r="BE324" s="12"/>
      <c r="BF324" s="12"/>
      <c r="BG324" s="12"/>
      <c r="BH324" s="12"/>
      <c r="BI324" s="12"/>
      <c r="BJ324" s="12"/>
      <c r="BK324" s="12"/>
      <c r="BL324" s="12"/>
      <c r="BM324" s="12"/>
      <c r="BN324" s="12"/>
      <c r="BO324" s="12"/>
      <c r="BP324" s="12"/>
      <c r="BQ324" s="12"/>
      <c r="BR324" s="12"/>
      <c r="BS324" s="12"/>
      <c r="BT324" s="12"/>
      <c r="BU324" s="12"/>
      <c r="BV324" s="12"/>
      <c r="BW324" s="12"/>
      <c r="BX324" s="12"/>
      <c r="BY324" s="12"/>
      <c r="BZ324" s="12"/>
      <c r="CA324" s="12"/>
      <c r="CB324" s="12"/>
      <c r="CC324" s="12"/>
    </row>
    <row r="325" spans="1:81" ht="15.75" x14ac:dyDescent="0.25">
      <c r="A325" s="20"/>
      <c r="B325" s="29"/>
      <c r="C325" s="29"/>
      <c r="D325" s="29"/>
      <c r="E325" s="29"/>
      <c r="F325" s="26"/>
      <c r="G325" s="13"/>
      <c r="H325" s="20"/>
      <c r="I325" s="22"/>
      <c r="J325" s="22"/>
      <c r="K325" s="22"/>
      <c r="L325" s="22"/>
      <c r="M325" s="24"/>
      <c r="N325" s="22"/>
      <c r="O325" s="20"/>
      <c r="P325" s="12"/>
      <c r="Q325" s="12"/>
      <c r="R325" s="12"/>
      <c r="S325" s="12"/>
      <c r="T325" s="12"/>
      <c r="U325" s="12"/>
      <c r="V325" s="12"/>
      <c r="W325" s="12"/>
      <c r="X325" s="12"/>
      <c r="Y325" s="12"/>
      <c r="Z325" s="12"/>
      <c r="AA325" s="12"/>
      <c r="AB325" s="12"/>
      <c r="AC325" s="12"/>
      <c r="AD325" s="12"/>
      <c r="AE325" s="12"/>
      <c r="AF325" s="12"/>
      <c r="AG325" s="12"/>
      <c r="AH325" s="12"/>
      <c r="AI325" s="12"/>
      <c r="AJ325" s="12"/>
      <c r="AK325" s="12"/>
      <c r="AL325" s="12"/>
      <c r="AM325" s="12"/>
      <c r="AN325" s="12"/>
      <c r="AO325" s="12"/>
      <c r="AP325" s="12"/>
      <c r="AQ325" s="12"/>
      <c r="AR325" s="12"/>
      <c r="AS325" s="12"/>
      <c r="AT325" s="12"/>
      <c r="AU325" s="12"/>
      <c r="AV325" s="12"/>
      <c r="AW325" s="12"/>
      <c r="AX325" s="12"/>
      <c r="AY325" s="12"/>
      <c r="AZ325" s="12"/>
      <c r="BA325" s="12"/>
      <c r="BB325" s="12"/>
      <c r="BC325" s="12"/>
      <c r="BD325" s="12"/>
      <c r="BE325" s="12"/>
      <c r="BF325" s="12"/>
      <c r="BG325" s="12"/>
      <c r="BH325" s="12"/>
      <c r="BI325" s="12"/>
      <c r="BJ325" s="12"/>
      <c r="BK325" s="12"/>
      <c r="BL325" s="12"/>
      <c r="BM325" s="12"/>
      <c r="BN325" s="12"/>
      <c r="BO325" s="12"/>
      <c r="BP325" s="12"/>
      <c r="BQ325" s="12"/>
      <c r="BR325" s="12"/>
      <c r="BS325" s="12"/>
      <c r="BT325" s="12"/>
      <c r="BU325" s="12"/>
      <c r="BV325" s="12"/>
      <c r="BW325" s="12"/>
      <c r="BX325" s="12"/>
      <c r="BY325" s="12"/>
      <c r="BZ325" s="12"/>
      <c r="CA325" s="12"/>
      <c r="CB325" s="12"/>
      <c r="CC325" s="12"/>
    </row>
    <row r="326" spans="1:81" ht="15.75" x14ac:dyDescent="0.25">
      <c r="A326" s="20"/>
      <c r="B326" s="29"/>
      <c r="C326" s="29"/>
      <c r="D326" s="29"/>
      <c r="E326" s="29"/>
      <c r="F326" s="26"/>
      <c r="G326" s="13"/>
      <c r="H326" s="20"/>
      <c r="I326" s="22"/>
      <c r="J326" s="22"/>
      <c r="K326" s="22"/>
      <c r="L326" s="22"/>
      <c r="M326" s="24"/>
      <c r="N326" s="22"/>
      <c r="O326" s="20"/>
      <c r="P326" s="12"/>
      <c r="Q326" s="12"/>
      <c r="R326" s="12"/>
      <c r="S326" s="12"/>
      <c r="T326" s="12"/>
      <c r="U326" s="12"/>
      <c r="V326" s="12"/>
      <c r="W326" s="12"/>
      <c r="X326" s="12"/>
      <c r="Y326" s="12"/>
      <c r="Z326" s="12"/>
      <c r="AA326" s="12"/>
      <c r="AB326" s="12"/>
      <c r="AC326" s="12"/>
      <c r="AD326" s="12"/>
      <c r="AE326" s="12"/>
      <c r="AF326" s="12"/>
      <c r="AG326" s="12"/>
      <c r="AH326" s="12"/>
      <c r="AI326" s="12"/>
      <c r="AJ326" s="12"/>
      <c r="AK326" s="12"/>
      <c r="AL326" s="12"/>
      <c r="AM326" s="12"/>
      <c r="AN326" s="12"/>
      <c r="AO326" s="12"/>
      <c r="AP326" s="12"/>
      <c r="AQ326" s="12"/>
      <c r="AR326" s="12"/>
      <c r="AS326" s="12"/>
      <c r="AT326" s="12"/>
      <c r="AU326" s="12"/>
      <c r="AV326" s="12"/>
      <c r="AW326" s="12"/>
      <c r="AX326" s="12"/>
      <c r="AY326" s="12"/>
      <c r="AZ326" s="12"/>
      <c r="BA326" s="12"/>
      <c r="BB326" s="12"/>
      <c r="BC326" s="12"/>
      <c r="BD326" s="12"/>
      <c r="BE326" s="12"/>
      <c r="BF326" s="12"/>
      <c r="BG326" s="12"/>
      <c r="BH326" s="12"/>
      <c r="BI326" s="12"/>
      <c r="BJ326" s="12"/>
      <c r="BK326" s="12"/>
      <c r="BL326" s="12"/>
      <c r="BM326" s="12"/>
      <c r="BN326" s="12"/>
      <c r="BO326" s="12"/>
      <c r="BP326" s="12"/>
      <c r="BQ326" s="12"/>
      <c r="BR326" s="12"/>
      <c r="BS326" s="12"/>
      <c r="BT326" s="12"/>
      <c r="BU326" s="12"/>
      <c r="BV326" s="12"/>
      <c r="BW326" s="12"/>
      <c r="BX326" s="12"/>
      <c r="BY326" s="12"/>
      <c r="BZ326" s="12"/>
      <c r="CA326" s="12"/>
      <c r="CB326" s="12"/>
      <c r="CC326" s="12"/>
    </row>
    <row r="327" spans="1:81" ht="15.75" x14ac:dyDescent="0.25">
      <c r="A327" s="20"/>
      <c r="B327" s="29"/>
      <c r="C327" s="29"/>
      <c r="D327" s="29"/>
      <c r="E327" s="29"/>
      <c r="F327" s="26"/>
      <c r="G327" s="13"/>
      <c r="H327" s="20"/>
      <c r="I327" s="22"/>
      <c r="J327" s="22"/>
      <c r="K327" s="22"/>
      <c r="L327" s="22"/>
      <c r="M327" s="24"/>
      <c r="N327" s="22"/>
      <c r="O327" s="20"/>
      <c r="P327" s="12"/>
      <c r="Q327" s="12"/>
      <c r="R327" s="12"/>
      <c r="S327" s="12"/>
      <c r="T327" s="12"/>
      <c r="U327" s="12"/>
      <c r="V327" s="12"/>
      <c r="W327" s="12"/>
      <c r="X327" s="12"/>
      <c r="Y327" s="12"/>
      <c r="Z327" s="12"/>
      <c r="AA327" s="12"/>
      <c r="AB327" s="12"/>
      <c r="AC327" s="12"/>
      <c r="AD327" s="12"/>
      <c r="AE327" s="12"/>
      <c r="AF327" s="12"/>
      <c r="AG327" s="12"/>
      <c r="AH327" s="12"/>
      <c r="AI327" s="12"/>
      <c r="AJ327" s="12"/>
      <c r="AK327" s="12"/>
      <c r="AL327" s="12"/>
      <c r="AM327" s="12"/>
      <c r="AN327" s="12"/>
      <c r="AO327" s="12"/>
      <c r="AP327" s="12"/>
      <c r="AQ327" s="12"/>
      <c r="AR327" s="12"/>
      <c r="AS327" s="12"/>
      <c r="AT327" s="12"/>
      <c r="AU327" s="12"/>
      <c r="AV327" s="12"/>
      <c r="AW327" s="12"/>
      <c r="AX327" s="12"/>
      <c r="AY327" s="12"/>
      <c r="AZ327" s="12"/>
      <c r="BA327" s="12"/>
      <c r="BB327" s="12"/>
      <c r="BC327" s="12"/>
      <c r="BD327" s="12"/>
      <c r="BE327" s="12"/>
      <c r="BF327" s="12"/>
      <c r="BG327" s="12"/>
      <c r="BH327" s="12"/>
      <c r="BI327" s="12"/>
      <c r="BJ327" s="12"/>
      <c r="BK327" s="12"/>
      <c r="BL327" s="12"/>
      <c r="BM327" s="12"/>
      <c r="BN327" s="12"/>
      <c r="BO327" s="12"/>
      <c r="BP327" s="12"/>
      <c r="BQ327" s="12"/>
      <c r="BR327" s="12"/>
      <c r="BS327" s="12"/>
      <c r="BT327" s="12"/>
      <c r="BU327" s="12"/>
      <c r="BV327" s="12"/>
      <c r="BW327" s="12"/>
      <c r="BX327" s="12"/>
      <c r="BY327" s="12"/>
      <c r="BZ327" s="12"/>
      <c r="CA327" s="12"/>
      <c r="CB327" s="12"/>
      <c r="CC327" s="12"/>
    </row>
    <row r="328" spans="1:81" ht="15.75" x14ac:dyDescent="0.25">
      <c r="A328" s="20"/>
      <c r="B328" s="29"/>
      <c r="C328" s="29"/>
      <c r="D328" s="29"/>
      <c r="E328" s="29"/>
      <c r="F328" s="26"/>
      <c r="G328" s="13"/>
      <c r="H328" s="20"/>
      <c r="I328" s="22"/>
      <c r="J328" s="22"/>
      <c r="K328" s="22"/>
      <c r="L328" s="22"/>
      <c r="M328" s="24"/>
      <c r="N328" s="22"/>
      <c r="O328" s="20"/>
      <c r="P328" s="12"/>
      <c r="Q328" s="12"/>
      <c r="R328" s="12"/>
      <c r="S328" s="12"/>
      <c r="T328" s="12"/>
      <c r="U328" s="12"/>
      <c r="V328" s="12"/>
      <c r="W328" s="12"/>
      <c r="X328" s="12"/>
      <c r="Y328" s="12"/>
      <c r="Z328" s="12"/>
      <c r="AA328" s="12"/>
      <c r="AB328" s="12"/>
      <c r="AC328" s="12"/>
      <c r="AD328" s="12"/>
      <c r="AE328" s="12"/>
      <c r="AF328" s="12"/>
      <c r="AG328" s="12"/>
      <c r="AH328" s="12"/>
      <c r="AI328" s="12"/>
      <c r="AJ328" s="12"/>
      <c r="AK328" s="12"/>
      <c r="AL328" s="12"/>
      <c r="AM328" s="12"/>
      <c r="AN328" s="12"/>
      <c r="AO328" s="12"/>
      <c r="AP328" s="12"/>
      <c r="AQ328" s="12"/>
      <c r="AR328" s="12"/>
      <c r="AS328" s="12"/>
      <c r="AT328" s="12"/>
      <c r="AU328" s="12"/>
      <c r="AV328" s="12"/>
      <c r="AW328" s="12"/>
      <c r="AX328" s="12"/>
      <c r="AY328" s="12"/>
      <c r="AZ328" s="12"/>
      <c r="BA328" s="12"/>
      <c r="BB328" s="12"/>
      <c r="BC328" s="12"/>
      <c r="BD328" s="12"/>
      <c r="BE328" s="12"/>
      <c r="BF328" s="12"/>
      <c r="BG328" s="12"/>
      <c r="BH328" s="12"/>
      <c r="BI328" s="12"/>
      <c r="BJ328" s="12"/>
      <c r="BK328" s="12"/>
      <c r="BL328" s="12"/>
      <c r="BM328" s="12"/>
      <c r="BN328" s="12"/>
      <c r="BO328" s="12"/>
      <c r="BP328" s="12"/>
      <c r="BQ328" s="12"/>
      <c r="BR328" s="12"/>
      <c r="BS328" s="12"/>
      <c r="BT328" s="12"/>
      <c r="BU328" s="12"/>
      <c r="BV328" s="12"/>
      <c r="BW328" s="12"/>
      <c r="BX328" s="12"/>
      <c r="BY328" s="12"/>
      <c r="BZ328" s="12"/>
      <c r="CA328" s="12"/>
      <c r="CB328" s="12"/>
      <c r="CC328" s="12"/>
    </row>
    <row r="329" spans="1:81" ht="15.75" x14ac:dyDescent="0.25">
      <c r="A329" s="20"/>
      <c r="B329" s="29"/>
      <c r="C329" s="29"/>
      <c r="D329" s="29"/>
      <c r="E329" s="29"/>
      <c r="F329" s="26"/>
      <c r="G329" s="13"/>
      <c r="H329" s="20"/>
      <c r="I329" s="22"/>
      <c r="J329" s="22"/>
      <c r="K329" s="22"/>
      <c r="L329" s="22"/>
      <c r="M329" s="24"/>
      <c r="N329" s="22"/>
      <c r="O329" s="20"/>
      <c r="P329" s="12"/>
      <c r="Q329" s="12"/>
      <c r="R329" s="12"/>
      <c r="S329" s="12"/>
      <c r="T329" s="12"/>
      <c r="U329" s="12"/>
      <c r="V329" s="12"/>
      <c r="W329" s="12"/>
      <c r="X329" s="12"/>
      <c r="Y329" s="12"/>
      <c r="Z329" s="12"/>
      <c r="AA329" s="12"/>
      <c r="AB329" s="12"/>
      <c r="AC329" s="12"/>
      <c r="AD329" s="12"/>
      <c r="AE329" s="12"/>
      <c r="AF329" s="12"/>
      <c r="AG329" s="12"/>
      <c r="AH329" s="12"/>
      <c r="AI329" s="12"/>
      <c r="AJ329" s="12"/>
      <c r="AK329" s="12"/>
      <c r="AL329" s="12"/>
      <c r="AM329" s="12"/>
      <c r="AN329" s="12"/>
      <c r="AO329" s="12"/>
      <c r="AP329" s="12"/>
      <c r="AQ329" s="12"/>
      <c r="AR329" s="12"/>
      <c r="AS329" s="12"/>
      <c r="AT329" s="12"/>
      <c r="AU329" s="12"/>
      <c r="AV329" s="12"/>
      <c r="AW329" s="12"/>
      <c r="AX329" s="12"/>
      <c r="AY329" s="12"/>
      <c r="AZ329" s="12"/>
      <c r="BA329" s="12"/>
      <c r="BB329" s="12"/>
      <c r="BC329" s="12"/>
      <c r="BD329" s="12"/>
      <c r="BE329" s="12"/>
      <c r="BF329" s="12"/>
      <c r="BG329" s="12"/>
      <c r="BH329" s="12"/>
      <c r="BI329" s="12"/>
      <c r="BJ329" s="12"/>
      <c r="BK329" s="12"/>
      <c r="BL329" s="12"/>
      <c r="BM329" s="12"/>
      <c r="BN329" s="12"/>
      <c r="BO329" s="12"/>
      <c r="BP329" s="12"/>
      <c r="BQ329" s="12"/>
      <c r="BR329" s="12"/>
      <c r="BS329" s="12"/>
      <c r="BT329" s="12"/>
      <c r="BU329" s="12"/>
      <c r="BV329" s="12"/>
      <c r="BW329" s="12"/>
      <c r="BX329" s="12"/>
      <c r="BY329" s="12"/>
      <c r="BZ329" s="12"/>
      <c r="CA329" s="12"/>
      <c r="CB329" s="12"/>
      <c r="CC329" s="12"/>
    </row>
    <row r="330" spans="1:81" ht="15.75" x14ac:dyDescent="0.25">
      <c r="A330" s="20"/>
      <c r="B330" s="29"/>
      <c r="C330" s="29"/>
      <c r="D330" s="29"/>
      <c r="E330" s="29"/>
      <c r="F330" s="26"/>
      <c r="G330" s="13"/>
      <c r="H330" s="20"/>
      <c r="I330" s="22"/>
      <c r="J330" s="22"/>
      <c r="K330" s="22"/>
      <c r="L330" s="22"/>
      <c r="M330" s="24"/>
      <c r="N330" s="22"/>
      <c r="O330" s="20"/>
      <c r="P330" s="12"/>
      <c r="Q330" s="12"/>
      <c r="R330" s="12"/>
      <c r="S330" s="12"/>
      <c r="T330" s="12"/>
      <c r="U330" s="12"/>
      <c r="V330" s="12"/>
      <c r="W330" s="12"/>
      <c r="X330" s="12"/>
      <c r="Y330" s="12"/>
      <c r="Z330" s="12"/>
      <c r="AA330" s="12"/>
      <c r="AB330" s="12"/>
      <c r="AC330" s="12"/>
      <c r="AD330" s="12"/>
      <c r="AE330" s="12"/>
      <c r="AF330" s="12"/>
      <c r="AG330" s="12"/>
      <c r="AH330" s="12"/>
      <c r="AI330" s="12"/>
      <c r="AJ330" s="12"/>
      <c r="AK330" s="12"/>
      <c r="AL330" s="12"/>
      <c r="AM330" s="12"/>
      <c r="AN330" s="12"/>
      <c r="AO330" s="12"/>
      <c r="AP330" s="12"/>
      <c r="AQ330" s="12"/>
      <c r="AR330" s="12"/>
      <c r="AS330" s="12"/>
      <c r="AT330" s="12"/>
      <c r="AU330" s="12"/>
      <c r="AV330" s="12"/>
      <c r="AW330" s="12"/>
      <c r="AX330" s="12"/>
      <c r="AY330" s="12"/>
      <c r="AZ330" s="12"/>
      <c r="BA330" s="12"/>
      <c r="BB330" s="12"/>
      <c r="BC330" s="12"/>
      <c r="BD330" s="12"/>
      <c r="BE330" s="12"/>
      <c r="BF330" s="12"/>
      <c r="BG330" s="12"/>
      <c r="BH330" s="12"/>
      <c r="BI330" s="12"/>
      <c r="BJ330" s="12"/>
      <c r="BK330" s="12"/>
      <c r="BL330" s="12"/>
      <c r="BM330" s="12"/>
      <c r="BN330" s="12"/>
      <c r="BO330" s="12"/>
      <c r="BP330" s="12"/>
      <c r="BQ330" s="12"/>
      <c r="BR330" s="12"/>
      <c r="BS330" s="12"/>
      <c r="BT330" s="12"/>
      <c r="BU330" s="12"/>
      <c r="BV330" s="12"/>
      <c r="BW330" s="12"/>
      <c r="BX330" s="12"/>
      <c r="BY330" s="12"/>
      <c r="BZ330" s="12"/>
      <c r="CA330" s="12"/>
      <c r="CB330" s="12"/>
      <c r="CC330" s="12"/>
    </row>
    <row r="331" spans="1:81" ht="15.75" x14ac:dyDescent="0.25">
      <c r="A331" s="20"/>
      <c r="B331" s="29"/>
      <c r="C331" s="29"/>
      <c r="D331" s="29"/>
      <c r="E331" s="29"/>
      <c r="F331" s="26"/>
      <c r="G331" s="13"/>
      <c r="H331" s="20"/>
      <c r="I331" s="22"/>
      <c r="J331" s="22"/>
      <c r="K331" s="22"/>
      <c r="L331" s="22"/>
      <c r="M331" s="24"/>
      <c r="N331" s="22"/>
      <c r="O331" s="20"/>
      <c r="P331" s="12"/>
      <c r="Q331" s="12"/>
      <c r="R331" s="12"/>
      <c r="S331" s="12"/>
      <c r="T331" s="12"/>
      <c r="U331" s="12"/>
      <c r="V331" s="12"/>
      <c r="W331" s="12"/>
      <c r="X331" s="12"/>
      <c r="Y331" s="12"/>
      <c r="Z331" s="12"/>
      <c r="AA331" s="12"/>
      <c r="AB331" s="12"/>
      <c r="AC331" s="12"/>
      <c r="AD331" s="12"/>
      <c r="AE331" s="12"/>
      <c r="AF331" s="12"/>
      <c r="AG331" s="12"/>
      <c r="AH331" s="12"/>
      <c r="AI331" s="12"/>
      <c r="AJ331" s="12"/>
      <c r="AK331" s="12"/>
      <c r="AL331" s="12"/>
      <c r="AM331" s="12"/>
      <c r="AN331" s="12"/>
      <c r="AO331" s="12"/>
      <c r="AP331" s="12"/>
      <c r="AQ331" s="12"/>
      <c r="AR331" s="12"/>
      <c r="AS331" s="12"/>
      <c r="AT331" s="12"/>
      <c r="AU331" s="12"/>
      <c r="AV331" s="12"/>
      <c r="AW331" s="12"/>
      <c r="AX331" s="12"/>
      <c r="AY331" s="12"/>
      <c r="AZ331" s="12"/>
      <c r="BA331" s="12"/>
      <c r="BB331" s="12"/>
      <c r="BC331" s="12"/>
      <c r="BD331" s="12"/>
      <c r="BE331" s="12"/>
      <c r="BF331" s="12"/>
      <c r="BG331" s="12"/>
      <c r="BH331" s="12"/>
      <c r="BI331" s="12"/>
      <c r="BJ331" s="12"/>
      <c r="BK331" s="12"/>
      <c r="BL331" s="12"/>
      <c r="BM331" s="12"/>
      <c r="BN331" s="12"/>
      <c r="BO331" s="12"/>
      <c r="BP331" s="12"/>
      <c r="BQ331" s="12"/>
      <c r="BR331" s="12"/>
      <c r="BS331" s="12"/>
      <c r="BT331" s="12"/>
      <c r="BU331" s="12"/>
      <c r="BV331" s="12"/>
      <c r="BW331" s="12"/>
      <c r="BX331" s="12"/>
      <c r="BY331" s="12"/>
      <c r="BZ331" s="12"/>
      <c r="CA331" s="12"/>
      <c r="CB331" s="12"/>
      <c r="CC331" s="12"/>
    </row>
    <row r="332" spans="1:81" ht="15.75" x14ac:dyDescent="0.25">
      <c r="A332" s="20"/>
      <c r="B332" s="29"/>
      <c r="C332" s="29"/>
      <c r="D332" s="29"/>
      <c r="E332" s="29"/>
      <c r="F332" s="26"/>
      <c r="G332" s="13"/>
      <c r="H332" s="20"/>
      <c r="I332" s="22"/>
      <c r="J332" s="22"/>
      <c r="K332" s="22"/>
      <c r="L332" s="22"/>
      <c r="M332" s="24"/>
      <c r="N332" s="22"/>
      <c r="O332" s="20"/>
      <c r="P332" s="12"/>
      <c r="Q332" s="12"/>
      <c r="R332" s="12"/>
      <c r="S332" s="12"/>
      <c r="T332" s="12"/>
      <c r="U332" s="12"/>
      <c r="V332" s="12"/>
      <c r="W332" s="12"/>
      <c r="X332" s="12"/>
      <c r="Y332" s="12"/>
      <c r="Z332" s="12"/>
      <c r="AA332" s="12"/>
      <c r="AB332" s="12"/>
      <c r="AC332" s="12"/>
      <c r="AD332" s="12"/>
      <c r="AE332" s="12"/>
      <c r="AF332" s="12"/>
      <c r="AG332" s="12"/>
      <c r="AH332" s="12"/>
      <c r="AI332" s="12"/>
      <c r="AJ332" s="12"/>
      <c r="AK332" s="12"/>
      <c r="AL332" s="12"/>
      <c r="AM332" s="12"/>
      <c r="AN332" s="12"/>
      <c r="AO332" s="12"/>
      <c r="AP332" s="12"/>
      <c r="AQ332" s="12"/>
      <c r="AR332" s="12"/>
      <c r="AS332" s="12"/>
      <c r="AT332" s="12"/>
      <c r="AU332" s="12"/>
      <c r="AV332" s="12"/>
      <c r="AW332" s="12"/>
      <c r="AX332" s="12"/>
      <c r="AY332" s="12"/>
      <c r="AZ332" s="12"/>
      <c r="BA332" s="12"/>
      <c r="BB332" s="12"/>
      <c r="BC332" s="12"/>
      <c r="BD332" s="12"/>
      <c r="BE332" s="12"/>
      <c r="BF332" s="12"/>
      <c r="BG332" s="12"/>
      <c r="BH332" s="12"/>
      <c r="BI332" s="12"/>
      <c r="BJ332" s="12"/>
      <c r="BK332" s="12"/>
      <c r="BL332" s="12"/>
      <c r="BM332" s="12"/>
      <c r="BN332" s="12"/>
      <c r="BO332" s="12"/>
      <c r="BP332" s="12"/>
      <c r="BQ332" s="12"/>
      <c r="BR332" s="12"/>
      <c r="BS332" s="12"/>
      <c r="BT332" s="12"/>
      <c r="BU332" s="12"/>
      <c r="BV332" s="12"/>
      <c r="BW332" s="12"/>
      <c r="BX332" s="12"/>
      <c r="BY332" s="12"/>
      <c r="BZ332" s="12"/>
      <c r="CA332" s="12"/>
      <c r="CB332" s="12"/>
      <c r="CC332" s="12"/>
    </row>
    <row r="333" spans="1:81" ht="15.75" x14ac:dyDescent="0.25">
      <c r="A333" s="20"/>
      <c r="B333" s="29"/>
      <c r="C333" s="29"/>
      <c r="D333" s="29"/>
      <c r="E333" s="29"/>
      <c r="F333" s="26"/>
      <c r="G333" s="13"/>
      <c r="H333" s="20"/>
      <c r="I333" s="22"/>
      <c r="J333" s="22"/>
      <c r="K333" s="22"/>
      <c r="L333" s="22"/>
      <c r="M333" s="24"/>
      <c r="N333" s="22"/>
      <c r="O333" s="20"/>
      <c r="P333" s="12"/>
      <c r="Q333" s="12"/>
      <c r="R333" s="12"/>
      <c r="S333" s="12"/>
      <c r="T333" s="12"/>
      <c r="U333" s="12"/>
      <c r="V333" s="12"/>
      <c r="W333" s="12"/>
      <c r="X333" s="12"/>
      <c r="Y333" s="12"/>
      <c r="Z333" s="12"/>
      <c r="AA333" s="12"/>
      <c r="AB333" s="12"/>
      <c r="AC333" s="12"/>
      <c r="AD333" s="12"/>
      <c r="AE333" s="12"/>
      <c r="AF333" s="12"/>
      <c r="AG333" s="12"/>
      <c r="AH333" s="12"/>
      <c r="AI333" s="12"/>
      <c r="AJ333" s="12"/>
      <c r="AK333" s="12"/>
      <c r="AL333" s="12"/>
      <c r="AM333" s="12"/>
      <c r="AN333" s="12"/>
      <c r="AO333" s="12"/>
      <c r="AP333" s="12"/>
      <c r="AQ333" s="12"/>
      <c r="AR333" s="12"/>
      <c r="AS333" s="12"/>
      <c r="AT333" s="12"/>
      <c r="AU333" s="12"/>
      <c r="AV333" s="12"/>
      <c r="AW333" s="12"/>
      <c r="AX333" s="12"/>
      <c r="AY333" s="12"/>
      <c r="AZ333" s="12"/>
      <c r="BA333" s="12"/>
      <c r="BB333" s="12"/>
      <c r="BC333" s="12"/>
      <c r="BD333" s="12"/>
      <c r="BE333" s="12"/>
      <c r="BF333" s="12"/>
      <c r="BG333" s="12"/>
      <c r="BH333" s="12"/>
      <c r="BI333" s="12"/>
      <c r="BJ333" s="12"/>
      <c r="BK333" s="12"/>
      <c r="BL333" s="12"/>
      <c r="BM333" s="12"/>
      <c r="BN333" s="12"/>
      <c r="BO333" s="12"/>
      <c r="BP333" s="12"/>
      <c r="BQ333" s="12"/>
      <c r="BR333" s="12"/>
      <c r="BS333" s="12"/>
      <c r="BT333" s="12"/>
      <c r="BU333" s="12"/>
      <c r="BV333" s="12"/>
      <c r="BW333" s="12"/>
      <c r="BX333" s="12"/>
      <c r="BY333" s="12"/>
      <c r="BZ333" s="12"/>
      <c r="CA333" s="12"/>
      <c r="CB333" s="12"/>
      <c r="CC333" s="12"/>
    </row>
    <row r="334" spans="1:81" ht="15.75" x14ac:dyDescent="0.25">
      <c r="A334" s="20"/>
      <c r="B334" s="29"/>
      <c r="C334" s="29"/>
      <c r="D334" s="29"/>
      <c r="E334" s="29"/>
      <c r="F334" s="26"/>
      <c r="G334" s="13"/>
      <c r="H334" s="20"/>
      <c r="I334" s="22"/>
      <c r="J334" s="22"/>
      <c r="K334" s="22"/>
      <c r="L334" s="22"/>
      <c r="M334" s="24"/>
      <c r="N334" s="22"/>
      <c r="O334" s="20"/>
      <c r="P334" s="12"/>
      <c r="Q334" s="12"/>
      <c r="R334" s="12"/>
      <c r="S334" s="12"/>
      <c r="T334" s="12"/>
      <c r="U334" s="12"/>
      <c r="V334" s="12"/>
      <c r="W334" s="12"/>
      <c r="X334" s="12"/>
      <c r="Y334" s="12"/>
      <c r="Z334" s="12"/>
      <c r="AA334" s="12"/>
      <c r="AB334" s="12"/>
      <c r="AC334" s="12"/>
      <c r="AD334" s="12"/>
      <c r="AE334" s="12"/>
      <c r="AF334" s="12"/>
      <c r="AG334" s="12"/>
      <c r="AH334" s="12"/>
      <c r="AI334" s="12"/>
      <c r="AJ334" s="12"/>
      <c r="AK334" s="12"/>
      <c r="AL334" s="12"/>
      <c r="AM334" s="12"/>
      <c r="AN334" s="12"/>
      <c r="AO334" s="12"/>
      <c r="AP334" s="12"/>
      <c r="AQ334" s="12"/>
      <c r="AR334" s="12"/>
      <c r="AS334" s="12"/>
      <c r="AT334" s="12"/>
      <c r="AU334" s="12"/>
      <c r="AV334" s="12"/>
      <c r="AW334" s="12"/>
      <c r="AX334" s="12"/>
      <c r="AY334" s="12"/>
      <c r="AZ334" s="12"/>
      <c r="BA334" s="12"/>
      <c r="BB334" s="12"/>
      <c r="BC334" s="12"/>
      <c r="BD334" s="12"/>
      <c r="BE334" s="12"/>
      <c r="BF334" s="12"/>
      <c r="BG334" s="12"/>
      <c r="BH334" s="12"/>
      <c r="BI334" s="12"/>
      <c r="BJ334" s="12"/>
      <c r="BK334" s="12"/>
      <c r="BL334" s="12"/>
      <c r="BM334" s="12"/>
      <c r="BN334" s="12"/>
      <c r="BO334" s="12"/>
      <c r="BP334" s="12"/>
      <c r="BQ334" s="12"/>
      <c r="BR334" s="12"/>
      <c r="BS334" s="12"/>
      <c r="BT334" s="12"/>
      <c r="BU334" s="12"/>
      <c r="BV334" s="12"/>
      <c r="BW334" s="12"/>
      <c r="BX334" s="12"/>
      <c r="BY334" s="12"/>
      <c r="BZ334" s="12"/>
      <c r="CA334" s="12"/>
      <c r="CB334" s="12"/>
      <c r="CC334" s="12"/>
    </row>
    <row r="335" spans="1:81" ht="15.75" x14ac:dyDescent="0.25">
      <c r="A335" s="20"/>
      <c r="B335" s="29"/>
      <c r="C335" s="29"/>
      <c r="D335" s="29"/>
      <c r="E335" s="29"/>
      <c r="F335" s="26"/>
      <c r="G335" s="13"/>
      <c r="H335" s="20"/>
      <c r="I335" s="22"/>
      <c r="J335" s="22"/>
      <c r="K335" s="22"/>
      <c r="L335" s="22"/>
      <c r="M335" s="24"/>
      <c r="N335" s="22"/>
      <c r="O335" s="20"/>
      <c r="P335" s="12"/>
      <c r="Q335" s="12"/>
      <c r="R335" s="12"/>
      <c r="S335" s="12"/>
      <c r="T335" s="12"/>
      <c r="U335" s="12"/>
      <c r="V335" s="12"/>
      <c r="W335" s="12"/>
      <c r="X335" s="12"/>
      <c r="Y335" s="12"/>
      <c r="Z335" s="12"/>
      <c r="AA335" s="12"/>
      <c r="AB335" s="12"/>
      <c r="AC335" s="12"/>
      <c r="AD335" s="12"/>
      <c r="AE335" s="12"/>
      <c r="AF335" s="12"/>
      <c r="AG335" s="12"/>
      <c r="AH335" s="12"/>
      <c r="AI335" s="12"/>
      <c r="AJ335" s="12"/>
      <c r="AK335" s="12"/>
      <c r="AL335" s="12"/>
      <c r="AM335" s="12"/>
      <c r="AN335" s="12"/>
      <c r="AO335" s="12"/>
      <c r="AP335" s="12"/>
      <c r="AQ335" s="12"/>
      <c r="AR335" s="12"/>
      <c r="AS335" s="12"/>
      <c r="AT335" s="12"/>
      <c r="AU335" s="12"/>
      <c r="AV335" s="12"/>
      <c r="AW335" s="12"/>
      <c r="AX335" s="12"/>
      <c r="AY335" s="12"/>
      <c r="AZ335" s="12"/>
      <c r="BA335" s="12"/>
      <c r="BB335" s="12"/>
      <c r="BC335" s="12"/>
      <c r="BD335" s="12"/>
      <c r="BE335" s="12"/>
      <c r="BF335" s="12"/>
      <c r="BG335" s="12"/>
      <c r="BH335" s="12"/>
      <c r="BI335" s="12"/>
      <c r="BJ335" s="12"/>
      <c r="BK335" s="12"/>
      <c r="BL335" s="12"/>
      <c r="BM335" s="12"/>
      <c r="BN335" s="12"/>
      <c r="BO335" s="12"/>
      <c r="BP335" s="12"/>
      <c r="BQ335" s="12"/>
      <c r="BR335" s="12"/>
      <c r="BS335" s="12"/>
      <c r="BT335" s="12"/>
      <c r="BU335" s="12"/>
      <c r="BV335" s="12"/>
      <c r="BW335" s="12"/>
      <c r="BX335" s="12"/>
      <c r="BY335" s="12"/>
      <c r="BZ335" s="12"/>
      <c r="CA335" s="12"/>
      <c r="CB335" s="12"/>
      <c r="CC335" s="12"/>
    </row>
    <row r="336" spans="1:81" ht="15.75" x14ac:dyDescent="0.25">
      <c r="A336" s="20"/>
      <c r="B336" s="29"/>
      <c r="C336" s="29"/>
      <c r="D336" s="29"/>
      <c r="E336" s="29"/>
      <c r="F336" s="26"/>
      <c r="G336" s="13"/>
      <c r="H336" s="20"/>
      <c r="I336" s="22"/>
      <c r="J336" s="22"/>
      <c r="K336" s="22"/>
      <c r="L336" s="22"/>
      <c r="M336" s="24"/>
      <c r="N336" s="22"/>
      <c r="O336" s="20"/>
      <c r="P336" s="12"/>
      <c r="Q336" s="12"/>
      <c r="R336" s="12"/>
      <c r="S336" s="12"/>
      <c r="T336" s="12"/>
      <c r="U336" s="12"/>
      <c r="V336" s="12"/>
      <c r="W336" s="12"/>
      <c r="X336" s="12"/>
      <c r="Y336" s="12"/>
      <c r="Z336" s="12"/>
      <c r="AA336" s="12"/>
      <c r="AB336" s="12"/>
      <c r="AC336" s="12"/>
      <c r="AD336" s="12"/>
      <c r="AE336" s="12"/>
      <c r="AF336" s="12"/>
      <c r="AG336" s="12"/>
      <c r="AH336" s="12"/>
      <c r="AI336" s="12"/>
      <c r="AJ336" s="12"/>
      <c r="AK336" s="12"/>
      <c r="AL336" s="12"/>
      <c r="AM336" s="12"/>
      <c r="AN336" s="12"/>
      <c r="AO336" s="12"/>
      <c r="AP336" s="12"/>
      <c r="AQ336" s="12"/>
      <c r="AR336" s="12"/>
      <c r="AS336" s="12"/>
      <c r="AT336" s="12"/>
      <c r="AU336" s="12"/>
      <c r="AV336" s="12"/>
      <c r="AW336" s="12"/>
      <c r="AX336" s="12"/>
      <c r="AY336" s="12"/>
      <c r="AZ336" s="12"/>
      <c r="BA336" s="12"/>
      <c r="BB336" s="12"/>
      <c r="BC336" s="12"/>
      <c r="BD336" s="12"/>
      <c r="BE336" s="12"/>
      <c r="BF336" s="12"/>
      <c r="BG336" s="12"/>
      <c r="BH336" s="12"/>
      <c r="BI336" s="12"/>
      <c r="BJ336" s="12"/>
      <c r="BK336" s="12"/>
      <c r="BL336" s="12"/>
      <c r="BM336" s="12"/>
      <c r="BN336" s="12"/>
      <c r="BO336" s="12"/>
      <c r="BP336" s="12"/>
      <c r="BQ336" s="12"/>
      <c r="BR336" s="12"/>
      <c r="BS336" s="12"/>
      <c r="BT336" s="12"/>
      <c r="BU336" s="12"/>
      <c r="BV336" s="12"/>
      <c r="BW336" s="12"/>
      <c r="BX336" s="12"/>
      <c r="BY336" s="12"/>
      <c r="BZ336" s="12"/>
      <c r="CA336" s="12"/>
      <c r="CB336" s="12"/>
      <c r="CC336" s="12"/>
    </row>
    <row r="337" spans="1:81" ht="15.75" x14ac:dyDescent="0.25">
      <c r="A337" s="20"/>
      <c r="B337" s="29"/>
      <c r="C337" s="29"/>
      <c r="D337" s="29"/>
      <c r="E337" s="29"/>
      <c r="F337" s="26"/>
      <c r="G337" s="13"/>
      <c r="H337" s="20"/>
      <c r="I337" s="22"/>
      <c r="J337" s="22"/>
      <c r="K337" s="22"/>
      <c r="L337" s="22"/>
      <c r="M337" s="24"/>
      <c r="N337" s="22"/>
      <c r="O337" s="20"/>
      <c r="P337" s="12"/>
      <c r="Q337" s="12"/>
      <c r="R337" s="12"/>
      <c r="S337" s="12"/>
      <c r="T337" s="12"/>
      <c r="U337" s="12"/>
      <c r="V337" s="12"/>
      <c r="W337" s="12"/>
      <c r="X337" s="12"/>
      <c r="Y337" s="12"/>
      <c r="Z337" s="12"/>
      <c r="AA337" s="12"/>
      <c r="AB337" s="12"/>
      <c r="AC337" s="12"/>
      <c r="AD337" s="12"/>
      <c r="AE337" s="12"/>
      <c r="AF337" s="12"/>
      <c r="AG337" s="12"/>
      <c r="AH337" s="12"/>
      <c r="AI337" s="12"/>
      <c r="AJ337" s="12"/>
      <c r="AK337" s="12"/>
      <c r="AL337" s="12"/>
      <c r="AM337" s="12"/>
      <c r="AN337" s="12"/>
      <c r="AO337" s="12"/>
      <c r="AP337" s="12"/>
      <c r="AQ337" s="12"/>
      <c r="AR337" s="12"/>
      <c r="AS337" s="12"/>
      <c r="AT337" s="12"/>
      <c r="AU337" s="12"/>
      <c r="AV337" s="12"/>
      <c r="AW337" s="12"/>
      <c r="AX337" s="12"/>
      <c r="AY337" s="12"/>
      <c r="AZ337" s="12"/>
      <c r="BA337" s="12"/>
      <c r="BB337" s="12"/>
      <c r="BC337" s="12"/>
      <c r="BD337" s="12"/>
      <c r="BE337" s="12"/>
      <c r="BF337" s="12"/>
      <c r="BG337" s="12"/>
      <c r="BH337" s="12"/>
      <c r="BI337" s="12"/>
      <c r="BJ337" s="12"/>
      <c r="BK337" s="12"/>
      <c r="BL337" s="12"/>
      <c r="BM337" s="12"/>
      <c r="BN337" s="12"/>
      <c r="BO337" s="12"/>
      <c r="BP337" s="12"/>
      <c r="BQ337" s="12"/>
      <c r="BR337" s="12"/>
      <c r="BS337" s="12"/>
      <c r="BT337" s="12"/>
      <c r="BU337" s="12"/>
      <c r="BV337" s="12"/>
      <c r="BW337" s="12"/>
      <c r="BX337" s="12"/>
      <c r="BY337" s="12"/>
      <c r="BZ337" s="12"/>
      <c r="CA337" s="12"/>
      <c r="CB337" s="12"/>
      <c r="CC337" s="12"/>
    </row>
    <row r="338" spans="1:81" ht="15.75" x14ac:dyDescent="0.25">
      <c r="A338" s="20"/>
      <c r="B338" s="29"/>
      <c r="C338" s="29"/>
      <c r="D338" s="29"/>
      <c r="E338" s="29"/>
      <c r="F338" s="26"/>
      <c r="G338" s="13"/>
      <c r="H338" s="20"/>
      <c r="I338" s="22"/>
      <c r="J338" s="22"/>
      <c r="K338" s="22"/>
      <c r="L338" s="22"/>
      <c r="M338" s="24"/>
      <c r="N338" s="22"/>
      <c r="O338" s="20"/>
      <c r="P338" s="12"/>
      <c r="Q338" s="12"/>
      <c r="R338" s="12"/>
      <c r="S338" s="12"/>
      <c r="T338" s="12"/>
      <c r="U338" s="12"/>
      <c r="V338" s="12"/>
      <c r="W338" s="12"/>
      <c r="X338" s="12"/>
      <c r="Y338" s="12"/>
      <c r="Z338" s="12"/>
      <c r="AA338" s="12"/>
      <c r="AB338" s="12"/>
      <c r="AC338" s="12"/>
      <c r="AD338" s="12"/>
      <c r="AE338" s="12"/>
      <c r="AF338" s="12"/>
      <c r="AG338" s="12"/>
      <c r="AH338" s="12"/>
      <c r="AI338" s="12"/>
      <c r="AJ338" s="12"/>
      <c r="AK338" s="12"/>
      <c r="AL338" s="12"/>
      <c r="AM338" s="12"/>
      <c r="AN338" s="12"/>
      <c r="AO338" s="12"/>
      <c r="AP338" s="12"/>
      <c r="AQ338" s="12"/>
      <c r="AR338" s="12"/>
      <c r="AS338" s="12"/>
      <c r="AT338" s="12"/>
      <c r="AU338" s="12"/>
      <c r="AV338" s="12"/>
      <c r="AW338" s="12"/>
      <c r="AX338" s="12"/>
      <c r="AY338" s="12"/>
      <c r="AZ338" s="12"/>
      <c r="BA338" s="12"/>
      <c r="BB338" s="12"/>
      <c r="BC338" s="12"/>
      <c r="BD338" s="12"/>
      <c r="BE338" s="12"/>
      <c r="BF338" s="12"/>
      <c r="BG338" s="12"/>
      <c r="BH338" s="12"/>
      <c r="BI338" s="12"/>
      <c r="BJ338" s="12"/>
      <c r="BK338" s="12"/>
      <c r="BL338" s="12"/>
      <c r="BM338" s="12"/>
      <c r="BN338" s="12"/>
      <c r="BO338" s="12"/>
      <c r="BP338" s="12"/>
      <c r="BQ338" s="12"/>
      <c r="BR338" s="12"/>
      <c r="BS338" s="12"/>
      <c r="BT338" s="12"/>
      <c r="BU338" s="12"/>
      <c r="BV338" s="12"/>
      <c r="BW338" s="12"/>
      <c r="BX338" s="12"/>
      <c r="BY338" s="12"/>
      <c r="BZ338" s="12"/>
      <c r="CA338" s="12"/>
      <c r="CB338" s="12"/>
      <c r="CC338" s="12"/>
    </row>
    <row r="339" spans="1:81" ht="15.75" x14ac:dyDescent="0.25">
      <c r="A339" s="20"/>
      <c r="B339" s="29"/>
      <c r="C339" s="29"/>
      <c r="D339" s="29"/>
      <c r="E339" s="29"/>
      <c r="F339" s="26"/>
      <c r="G339" s="13"/>
      <c r="H339" s="20"/>
      <c r="I339" s="22"/>
      <c r="J339" s="22"/>
      <c r="K339" s="22"/>
      <c r="L339" s="22"/>
      <c r="M339" s="24"/>
      <c r="N339" s="22"/>
      <c r="O339" s="20"/>
      <c r="P339" s="12"/>
      <c r="Q339" s="12"/>
      <c r="R339" s="12"/>
      <c r="S339" s="12"/>
      <c r="T339" s="12"/>
      <c r="U339" s="12"/>
      <c r="V339" s="12"/>
      <c r="W339" s="12"/>
      <c r="X339" s="12"/>
      <c r="Y339" s="12"/>
      <c r="Z339" s="12"/>
      <c r="AA339" s="12"/>
      <c r="AB339" s="12"/>
      <c r="AC339" s="12"/>
      <c r="AD339" s="12"/>
      <c r="AE339" s="12"/>
      <c r="AF339" s="12"/>
      <c r="AG339" s="12"/>
      <c r="AH339" s="12"/>
      <c r="AI339" s="12"/>
      <c r="AJ339" s="12"/>
      <c r="AK339" s="12"/>
      <c r="AL339" s="12"/>
      <c r="AM339" s="12"/>
      <c r="AN339" s="12"/>
      <c r="AO339" s="12"/>
      <c r="AP339" s="12"/>
      <c r="AQ339" s="12"/>
      <c r="AR339" s="12"/>
      <c r="AS339" s="12"/>
      <c r="AT339" s="12"/>
      <c r="AU339" s="12"/>
      <c r="AV339" s="12"/>
      <c r="AW339" s="12"/>
      <c r="AX339" s="12"/>
      <c r="AY339" s="12"/>
      <c r="AZ339" s="12"/>
      <c r="BA339" s="12"/>
      <c r="BB339" s="12"/>
      <c r="BC339" s="12"/>
      <c r="BD339" s="12"/>
      <c r="BE339" s="12"/>
      <c r="BF339" s="12"/>
      <c r="BG339" s="12"/>
      <c r="BH339" s="12"/>
      <c r="BI339" s="12"/>
      <c r="BJ339" s="12"/>
      <c r="BK339" s="12"/>
      <c r="BL339" s="12"/>
      <c r="BM339" s="12"/>
      <c r="BN339" s="12"/>
      <c r="BO339" s="12"/>
      <c r="BP339" s="12"/>
      <c r="BQ339" s="12"/>
      <c r="BR339" s="12"/>
      <c r="BS339" s="12"/>
      <c r="BT339" s="12"/>
      <c r="BU339" s="12"/>
      <c r="BV339" s="12"/>
      <c r="BW339" s="12"/>
      <c r="BX339" s="12"/>
      <c r="BY339" s="12"/>
      <c r="BZ339" s="12"/>
      <c r="CA339" s="12"/>
      <c r="CB339" s="12"/>
      <c r="CC339" s="12"/>
    </row>
    <row r="340" spans="1:81" ht="15.75" x14ac:dyDescent="0.25">
      <c r="A340" s="20"/>
      <c r="B340" s="29"/>
      <c r="C340" s="29"/>
      <c r="D340" s="29"/>
      <c r="E340" s="29"/>
      <c r="F340" s="26"/>
      <c r="G340" s="13"/>
      <c r="H340" s="20"/>
      <c r="I340" s="22"/>
      <c r="J340" s="22"/>
      <c r="K340" s="22"/>
      <c r="L340" s="22"/>
      <c r="M340" s="24"/>
      <c r="N340" s="22"/>
      <c r="O340" s="20"/>
      <c r="P340" s="12"/>
      <c r="Q340" s="12"/>
      <c r="R340" s="12"/>
      <c r="S340" s="12"/>
      <c r="T340" s="12"/>
      <c r="U340" s="12"/>
      <c r="V340" s="12"/>
      <c r="W340" s="12"/>
      <c r="X340" s="12"/>
      <c r="Y340" s="12"/>
      <c r="Z340" s="12"/>
      <c r="AA340" s="12"/>
      <c r="AB340" s="12"/>
      <c r="AC340" s="12"/>
      <c r="AD340" s="12"/>
      <c r="AE340" s="12"/>
      <c r="AF340" s="12"/>
      <c r="AG340" s="12"/>
      <c r="AH340" s="12"/>
      <c r="AI340" s="12"/>
      <c r="AJ340" s="12"/>
      <c r="AK340" s="12"/>
      <c r="AL340" s="12"/>
      <c r="AM340" s="12"/>
      <c r="AN340" s="12"/>
      <c r="AO340" s="12"/>
      <c r="AP340" s="12"/>
      <c r="AQ340" s="12"/>
      <c r="AR340" s="12"/>
      <c r="AS340" s="12"/>
      <c r="AT340" s="12"/>
      <c r="AU340" s="12"/>
      <c r="AV340" s="12"/>
      <c r="AW340" s="12"/>
      <c r="AX340" s="12"/>
      <c r="AY340" s="12"/>
      <c r="AZ340" s="12"/>
      <c r="BA340" s="12"/>
      <c r="BB340" s="12"/>
      <c r="BC340" s="12"/>
      <c r="BD340" s="12"/>
      <c r="BE340" s="12"/>
      <c r="BF340" s="12"/>
      <c r="BG340" s="12"/>
      <c r="BH340" s="12"/>
      <c r="BI340" s="12"/>
      <c r="BJ340" s="12"/>
      <c r="BK340" s="12"/>
      <c r="BL340" s="12"/>
      <c r="BM340" s="12"/>
      <c r="BN340" s="12"/>
      <c r="BO340" s="12"/>
      <c r="BP340" s="12"/>
      <c r="BQ340" s="12"/>
      <c r="BR340" s="12"/>
      <c r="BS340" s="12"/>
      <c r="BT340" s="12"/>
      <c r="BU340" s="12"/>
      <c r="BV340" s="12"/>
      <c r="BW340" s="12"/>
      <c r="BX340" s="12"/>
      <c r="BY340" s="12"/>
      <c r="BZ340" s="12"/>
      <c r="CA340" s="12"/>
      <c r="CB340" s="12"/>
      <c r="CC340" s="12"/>
    </row>
    <row r="341" spans="1:81" ht="15.75" x14ac:dyDescent="0.25">
      <c r="A341" s="20"/>
      <c r="B341" s="29"/>
      <c r="C341" s="29"/>
      <c r="D341" s="29"/>
      <c r="E341" s="29"/>
      <c r="F341" s="26"/>
      <c r="G341" s="13"/>
      <c r="H341" s="20"/>
      <c r="I341" s="22"/>
      <c r="J341" s="22"/>
      <c r="K341" s="22"/>
      <c r="L341" s="22"/>
      <c r="M341" s="24"/>
      <c r="N341" s="22"/>
      <c r="O341" s="20"/>
      <c r="P341" s="12"/>
      <c r="Q341" s="12"/>
      <c r="R341" s="12"/>
      <c r="S341" s="12"/>
      <c r="T341" s="12"/>
      <c r="U341" s="12"/>
      <c r="V341" s="12"/>
      <c r="W341" s="12"/>
      <c r="X341" s="12"/>
      <c r="Y341" s="12"/>
      <c r="Z341" s="12"/>
      <c r="AA341" s="12"/>
      <c r="AB341" s="12"/>
      <c r="AC341" s="12"/>
      <c r="AD341" s="12"/>
      <c r="AE341" s="12"/>
      <c r="AF341" s="12"/>
      <c r="AG341" s="12"/>
      <c r="AH341" s="12"/>
      <c r="AI341" s="12"/>
      <c r="AJ341" s="12"/>
      <c r="AK341" s="12"/>
      <c r="AL341" s="12"/>
      <c r="AM341" s="12"/>
      <c r="AN341" s="12"/>
      <c r="AO341" s="12"/>
      <c r="AP341" s="12"/>
      <c r="AQ341" s="12"/>
      <c r="AR341" s="12"/>
      <c r="AS341" s="12"/>
      <c r="AT341" s="12"/>
      <c r="AU341" s="12"/>
      <c r="AV341" s="12"/>
      <c r="AW341" s="12"/>
      <c r="AX341" s="12"/>
      <c r="AY341" s="12"/>
      <c r="AZ341" s="12"/>
      <c r="BA341" s="12"/>
      <c r="BB341" s="12"/>
      <c r="BC341" s="12"/>
      <c r="BD341" s="12"/>
      <c r="BE341" s="12"/>
      <c r="BF341" s="12"/>
      <c r="BG341" s="12"/>
      <c r="BH341" s="12"/>
      <c r="BI341" s="12"/>
      <c r="BJ341" s="12"/>
      <c r="BK341" s="12"/>
      <c r="BL341" s="12"/>
      <c r="BM341" s="12"/>
      <c r="BN341" s="12"/>
      <c r="BO341" s="12"/>
      <c r="BP341" s="12"/>
      <c r="BQ341" s="12"/>
      <c r="BR341" s="12"/>
      <c r="BS341" s="12"/>
      <c r="BT341" s="12"/>
      <c r="BU341" s="12"/>
      <c r="BV341" s="12"/>
      <c r="BW341" s="12"/>
      <c r="BX341" s="12"/>
      <c r="BY341" s="12"/>
      <c r="BZ341" s="12"/>
      <c r="CA341" s="12"/>
      <c r="CB341" s="12"/>
      <c r="CC341" s="12"/>
    </row>
    <row r="342" spans="1:81" ht="15.75" x14ac:dyDescent="0.25">
      <c r="A342" s="20"/>
      <c r="B342" s="29"/>
      <c r="C342" s="29"/>
      <c r="D342" s="29"/>
      <c r="E342" s="29"/>
      <c r="F342" s="26"/>
      <c r="G342" s="13"/>
      <c r="H342" s="20"/>
      <c r="I342" s="22"/>
      <c r="J342" s="22"/>
      <c r="K342" s="22"/>
      <c r="L342" s="22"/>
      <c r="M342" s="24"/>
      <c r="N342" s="22"/>
      <c r="O342" s="20"/>
      <c r="P342" s="12"/>
      <c r="Q342" s="12"/>
      <c r="R342" s="12"/>
      <c r="S342" s="12"/>
      <c r="T342" s="12"/>
      <c r="U342" s="12"/>
      <c r="V342" s="12"/>
      <c r="W342" s="12"/>
      <c r="X342" s="12"/>
      <c r="Y342" s="12"/>
      <c r="Z342" s="12"/>
      <c r="AA342" s="12"/>
      <c r="AB342" s="12"/>
      <c r="AC342" s="12"/>
      <c r="AD342" s="12"/>
      <c r="AE342" s="12"/>
      <c r="AF342" s="12"/>
      <c r="AG342" s="12"/>
      <c r="AH342" s="12"/>
      <c r="AI342" s="12"/>
      <c r="AJ342" s="12"/>
      <c r="AK342" s="12"/>
      <c r="AL342" s="12"/>
      <c r="AM342" s="12"/>
      <c r="AN342" s="12"/>
      <c r="AO342" s="12"/>
      <c r="AP342" s="12"/>
      <c r="AQ342" s="12"/>
      <c r="AR342" s="12"/>
      <c r="AS342" s="12"/>
      <c r="AT342" s="12"/>
      <c r="AU342" s="12"/>
      <c r="AV342" s="12"/>
      <c r="AW342" s="12"/>
      <c r="AX342" s="12"/>
      <c r="AY342" s="12"/>
      <c r="AZ342" s="12"/>
      <c r="BA342" s="12"/>
      <c r="BB342" s="12"/>
      <c r="BC342" s="12"/>
      <c r="BD342" s="12"/>
      <c r="BE342" s="12"/>
      <c r="BF342" s="12"/>
      <c r="BG342" s="12"/>
      <c r="BH342" s="12"/>
      <c r="BI342" s="12"/>
      <c r="BJ342" s="12"/>
      <c r="BK342" s="12"/>
      <c r="BL342" s="12"/>
      <c r="BM342" s="12"/>
      <c r="BN342" s="12"/>
      <c r="BO342" s="12"/>
      <c r="BP342" s="12"/>
      <c r="BQ342" s="12"/>
      <c r="BR342" s="12"/>
      <c r="BS342" s="12"/>
      <c r="BT342" s="12"/>
      <c r="BU342" s="12"/>
      <c r="BV342" s="12"/>
      <c r="BW342" s="12"/>
      <c r="BX342" s="12"/>
      <c r="BY342" s="12"/>
      <c r="BZ342" s="12"/>
      <c r="CA342" s="12"/>
      <c r="CB342" s="12"/>
      <c r="CC342" s="12"/>
    </row>
    <row r="343" spans="1:81" ht="15.75" x14ac:dyDescent="0.25">
      <c r="A343" s="20"/>
      <c r="B343" s="29"/>
      <c r="C343" s="29"/>
      <c r="D343" s="29"/>
      <c r="E343" s="29"/>
      <c r="F343" s="26"/>
      <c r="G343" s="13"/>
      <c r="H343" s="20"/>
      <c r="I343" s="22"/>
      <c r="J343" s="22"/>
      <c r="K343" s="22"/>
      <c r="L343" s="22"/>
      <c r="M343" s="24"/>
      <c r="N343" s="22"/>
      <c r="O343" s="20"/>
      <c r="P343" s="12"/>
      <c r="Q343" s="12"/>
      <c r="R343" s="12"/>
      <c r="S343" s="12"/>
      <c r="T343" s="12"/>
      <c r="U343" s="12"/>
      <c r="V343" s="12"/>
      <c r="W343" s="12"/>
      <c r="X343" s="12"/>
      <c r="Y343" s="12"/>
      <c r="Z343" s="12"/>
      <c r="AA343" s="12"/>
      <c r="AB343" s="12"/>
      <c r="AC343" s="12"/>
      <c r="AD343" s="12"/>
      <c r="AE343" s="12"/>
      <c r="AF343" s="12"/>
      <c r="AG343" s="12"/>
      <c r="AH343" s="12"/>
      <c r="AI343" s="12"/>
      <c r="AJ343" s="12"/>
      <c r="AK343" s="12"/>
      <c r="AL343" s="12"/>
      <c r="AM343" s="12"/>
      <c r="AN343" s="12"/>
      <c r="AO343" s="12"/>
      <c r="AP343" s="12"/>
      <c r="AQ343" s="12"/>
      <c r="AR343" s="12"/>
      <c r="AS343" s="12"/>
      <c r="AT343" s="12"/>
      <c r="AU343" s="12"/>
      <c r="AV343" s="12"/>
      <c r="AW343" s="12"/>
      <c r="AX343" s="12"/>
      <c r="AY343" s="12"/>
      <c r="AZ343" s="12"/>
      <c r="BA343" s="12"/>
      <c r="BB343" s="12"/>
      <c r="BC343" s="12"/>
      <c r="BD343" s="12"/>
      <c r="BE343" s="12"/>
      <c r="BF343" s="12"/>
      <c r="BG343" s="12"/>
      <c r="BH343" s="12"/>
      <c r="BI343" s="12"/>
      <c r="BJ343" s="12"/>
      <c r="BK343" s="12"/>
      <c r="BL343" s="12"/>
      <c r="BM343" s="12"/>
      <c r="BN343" s="12"/>
      <c r="BO343" s="12"/>
      <c r="BP343" s="12"/>
      <c r="BQ343" s="12"/>
      <c r="BR343" s="12"/>
      <c r="BS343" s="12"/>
      <c r="BT343" s="12"/>
      <c r="BU343" s="12"/>
      <c r="BV343" s="12"/>
      <c r="BW343" s="12"/>
      <c r="BX343" s="12"/>
      <c r="BY343" s="12"/>
      <c r="BZ343" s="12"/>
      <c r="CA343" s="12"/>
      <c r="CB343" s="12"/>
      <c r="CC343" s="12"/>
    </row>
    <row r="344" spans="1:81" ht="15.75" x14ac:dyDescent="0.25">
      <c r="A344" s="20"/>
      <c r="B344" s="29"/>
      <c r="C344" s="29"/>
      <c r="D344" s="29"/>
      <c r="E344" s="29"/>
      <c r="F344" s="26"/>
      <c r="G344" s="13"/>
      <c r="H344" s="20"/>
      <c r="I344" s="22"/>
      <c r="J344" s="22"/>
      <c r="K344" s="22"/>
      <c r="L344" s="22"/>
      <c r="M344" s="24"/>
      <c r="N344" s="22"/>
      <c r="O344" s="20"/>
      <c r="P344" s="12"/>
      <c r="Q344" s="12"/>
      <c r="R344" s="12"/>
      <c r="S344" s="12"/>
      <c r="T344" s="12"/>
      <c r="U344" s="12"/>
      <c r="V344" s="12"/>
      <c r="W344" s="12"/>
      <c r="X344" s="12"/>
      <c r="Y344" s="12"/>
      <c r="Z344" s="12"/>
      <c r="AA344" s="12"/>
      <c r="AB344" s="12"/>
      <c r="AC344" s="12"/>
      <c r="AD344" s="12"/>
      <c r="AE344" s="12"/>
      <c r="AF344" s="12"/>
      <c r="AG344" s="12"/>
      <c r="AH344" s="12"/>
      <c r="AI344" s="12"/>
      <c r="AJ344" s="12"/>
      <c r="AK344" s="12"/>
      <c r="AL344" s="12"/>
      <c r="AM344" s="12"/>
      <c r="AN344" s="12"/>
      <c r="AO344" s="12"/>
      <c r="AP344" s="12"/>
      <c r="AQ344" s="12"/>
      <c r="AR344" s="12"/>
      <c r="AS344" s="12"/>
      <c r="AT344" s="12"/>
      <c r="AU344" s="12"/>
      <c r="AV344" s="12"/>
      <c r="AW344" s="12"/>
      <c r="AX344" s="12"/>
      <c r="AY344" s="12"/>
      <c r="AZ344" s="12"/>
      <c r="BA344" s="12"/>
      <c r="BB344" s="12"/>
      <c r="BC344" s="12"/>
      <c r="BD344" s="12"/>
      <c r="BE344" s="12"/>
      <c r="BF344" s="12"/>
      <c r="BG344" s="12"/>
      <c r="BH344" s="12"/>
      <c r="BI344" s="12"/>
      <c r="BJ344" s="12"/>
      <c r="BK344" s="12"/>
      <c r="BL344" s="12"/>
      <c r="BM344" s="12"/>
      <c r="BN344" s="12"/>
      <c r="BO344" s="12"/>
      <c r="BP344" s="12"/>
      <c r="BQ344" s="12"/>
      <c r="BR344" s="12"/>
      <c r="BS344" s="12"/>
      <c r="BT344" s="12"/>
      <c r="BU344" s="12"/>
      <c r="BV344" s="12"/>
      <c r="BW344" s="12"/>
      <c r="BX344" s="12"/>
      <c r="BY344" s="12"/>
      <c r="BZ344" s="12"/>
      <c r="CA344" s="12"/>
      <c r="CB344" s="12"/>
      <c r="CC344" s="12"/>
    </row>
    <row r="345" spans="1:81" ht="15.75" x14ac:dyDescent="0.25">
      <c r="A345" s="20"/>
      <c r="B345" s="29"/>
      <c r="C345" s="29"/>
      <c r="D345" s="29"/>
      <c r="E345" s="29"/>
      <c r="F345" s="26"/>
      <c r="G345" s="13"/>
      <c r="H345" s="20"/>
      <c r="I345" s="22"/>
      <c r="J345" s="22"/>
      <c r="K345" s="22"/>
      <c r="L345" s="22"/>
      <c r="M345" s="24"/>
      <c r="N345" s="22"/>
      <c r="O345" s="20"/>
      <c r="P345" s="12"/>
      <c r="Q345" s="12"/>
      <c r="R345" s="12"/>
      <c r="S345" s="12"/>
      <c r="T345" s="12"/>
      <c r="U345" s="12"/>
      <c r="V345" s="12"/>
      <c r="W345" s="12"/>
      <c r="X345" s="12"/>
      <c r="Y345" s="12"/>
      <c r="Z345" s="12"/>
      <c r="AA345" s="12"/>
      <c r="AB345" s="12"/>
      <c r="AC345" s="12"/>
      <c r="AD345" s="12"/>
      <c r="AE345" s="12"/>
      <c r="AF345" s="12"/>
      <c r="AG345" s="12"/>
      <c r="AH345" s="12"/>
      <c r="AI345" s="12"/>
      <c r="AJ345" s="12"/>
      <c r="AK345" s="12"/>
      <c r="AL345" s="12"/>
      <c r="AM345" s="12"/>
      <c r="AN345" s="12"/>
      <c r="AO345" s="12"/>
      <c r="AP345" s="12"/>
      <c r="AQ345" s="12"/>
      <c r="AR345" s="12"/>
      <c r="AS345" s="12"/>
      <c r="AT345" s="12"/>
      <c r="AU345" s="12"/>
      <c r="AV345" s="12"/>
      <c r="AW345" s="12"/>
      <c r="AX345" s="12"/>
      <c r="AY345" s="12"/>
      <c r="AZ345" s="12"/>
      <c r="BA345" s="12"/>
      <c r="BB345" s="12"/>
      <c r="BC345" s="12"/>
      <c r="BD345" s="12"/>
      <c r="BE345" s="12"/>
      <c r="BF345" s="12"/>
      <c r="BG345" s="12"/>
      <c r="BH345" s="12"/>
      <c r="BI345" s="12"/>
      <c r="BJ345" s="12"/>
      <c r="BK345" s="12"/>
      <c r="BL345" s="12"/>
      <c r="BM345" s="12"/>
      <c r="BN345" s="12"/>
      <c r="BO345" s="12"/>
      <c r="BP345" s="12"/>
      <c r="BQ345" s="12"/>
      <c r="BR345" s="12"/>
      <c r="BS345" s="12"/>
      <c r="BT345" s="12"/>
      <c r="BU345" s="12"/>
      <c r="BV345" s="12"/>
      <c r="BW345" s="12"/>
      <c r="BX345" s="12"/>
      <c r="BY345" s="12"/>
      <c r="BZ345" s="12"/>
      <c r="CA345" s="12"/>
      <c r="CB345" s="12"/>
      <c r="CC345" s="12"/>
    </row>
    <row r="346" spans="1:81" ht="15.75" x14ac:dyDescent="0.25">
      <c r="A346" s="20"/>
      <c r="B346" s="29"/>
      <c r="C346" s="29"/>
      <c r="D346" s="29"/>
      <c r="E346" s="29"/>
      <c r="F346" s="26"/>
      <c r="G346" s="13"/>
      <c r="H346" s="20"/>
      <c r="I346" s="22"/>
      <c r="J346" s="22"/>
      <c r="K346" s="22"/>
      <c r="L346" s="22"/>
      <c r="M346" s="24"/>
      <c r="N346" s="22"/>
      <c r="O346" s="20"/>
      <c r="P346" s="12"/>
      <c r="Q346" s="12"/>
      <c r="R346" s="12"/>
      <c r="S346" s="12"/>
      <c r="T346" s="12"/>
      <c r="U346" s="12"/>
      <c r="V346" s="12"/>
      <c r="W346" s="12"/>
      <c r="X346" s="12"/>
      <c r="Y346" s="12"/>
      <c r="Z346" s="12"/>
      <c r="AA346" s="12"/>
      <c r="AB346" s="12"/>
      <c r="AC346" s="12"/>
      <c r="AD346" s="12"/>
      <c r="AE346" s="12"/>
      <c r="AF346" s="12"/>
      <c r="AG346" s="12"/>
      <c r="AH346" s="12"/>
      <c r="AI346" s="12"/>
      <c r="AJ346" s="12"/>
      <c r="AK346" s="12"/>
      <c r="AL346" s="12"/>
      <c r="AM346" s="12"/>
      <c r="AN346" s="12"/>
      <c r="AO346" s="12"/>
      <c r="AP346" s="12"/>
      <c r="AQ346" s="12"/>
      <c r="AR346" s="12"/>
      <c r="AS346" s="12"/>
      <c r="AT346" s="12"/>
      <c r="AU346" s="12"/>
      <c r="AV346" s="12"/>
      <c r="AW346" s="12"/>
      <c r="AX346" s="12"/>
      <c r="AY346" s="12"/>
      <c r="AZ346" s="12"/>
      <c r="BA346" s="12"/>
      <c r="BB346" s="12"/>
      <c r="BC346" s="12"/>
      <c r="BD346" s="12"/>
      <c r="BE346" s="12"/>
      <c r="BF346" s="12"/>
      <c r="BG346" s="12"/>
      <c r="BH346" s="12"/>
      <c r="BI346" s="12"/>
      <c r="BJ346" s="12"/>
      <c r="BK346" s="12"/>
      <c r="BL346" s="12"/>
      <c r="BM346" s="12"/>
      <c r="BN346" s="12"/>
      <c r="BO346" s="12"/>
      <c r="BP346" s="12"/>
      <c r="BQ346" s="12"/>
      <c r="BR346" s="12"/>
      <c r="BS346" s="12"/>
      <c r="BT346" s="12"/>
      <c r="BU346" s="12"/>
      <c r="BV346" s="12"/>
      <c r="BW346" s="12"/>
      <c r="BX346" s="12"/>
      <c r="BY346" s="12"/>
      <c r="BZ346" s="12"/>
      <c r="CA346" s="12"/>
      <c r="CB346" s="12"/>
      <c r="CC346" s="12"/>
    </row>
    <row r="347" spans="1:81" ht="15.75" x14ac:dyDescent="0.25">
      <c r="A347" s="20"/>
      <c r="B347" s="29"/>
      <c r="C347" s="29"/>
      <c r="D347" s="29"/>
      <c r="E347" s="29"/>
      <c r="F347" s="26"/>
      <c r="G347" s="13"/>
      <c r="H347" s="20"/>
      <c r="I347" s="22"/>
      <c r="J347" s="22"/>
      <c r="K347" s="22"/>
      <c r="L347" s="22"/>
      <c r="M347" s="24"/>
      <c r="N347" s="22"/>
      <c r="O347" s="20"/>
      <c r="P347" s="12"/>
      <c r="Q347" s="12"/>
      <c r="R347" s="12"/>
      <c r="S347" s="12"/>
      <c r="T347" s="12"/>
      <c r="U347" s="12"/>
      <c r="V347" s="12"/>
      <c r="W347" s="12"/>
      <c r="X347" s="12"/>
      <c r="Y347" s="12"/>
      <c r="Z347" s="12"/>
      <c r="AA347" s="12"/>
      <c r="AB347" s="12"/>
      <c r="AC347" s="12"/>
      <c r="AD347" s="12"/>
      <c r="AE347" s="12"/>
      <c r="AF347" s="12"/>
      <c r="AG347" s="12"/>
      <c r="AH347" s="12"/>
      <c r="AI347" s="12"/>
      <c r="AJ347" s="12"/>
      <c r="AK347" s="12"/>
      <c r="AL347" s="12"/>
      <c r="AM347" s="12"/>
      <c r="AN347" s="12"/>
      <c r="AO347" s="12"/>
      <c r="AP347" s="12"/>
      <c r="AQ347" s="12"/>
      <c r="AR347" s="12"/>
      <c r="AS347" s="12"/>
      <c r="AT347" s="12"/>
      <c r="AU347" s="12"/>
      <c r="AV347" s="12"/>
      <c r="AW347" s="12"/>
      <c r="AX347" s="12"/>
      <c r="AY347" s="12"/>
      <c r="AZ347" s="12"/>
      <c r="BA347" s="12"/>
      <c r="BB347" s="12"/>
      <c r="BC347" s="12"/>
      <c r="BD347" s="12"/>
      <c r="BE347" s="12"/>
      <c r="BF347" s="12"/>
      <c r="BG347" s="12"/>
      <c r="BH347" s="12"/>
      <c r="BI347" s="12"/>
      <c r="BJ347" s="12"/>
      <c r="BK347" s="12"/>
      <c r="BL347" s="12"/>
      <c r="BM347" s="12"/>
      <c r="BN347" s="12"/>
      <c r="BO347" s="12"/>
      <c r="BP347" s="12"/>
      <c r="BQ347" s="12"/>
      <c r="BR347" s="12"/>
      <c r="BS347" s="12"/>
      <c r="BT347" s="12"/>
      <c r="BU347" s="12"/>
      <c r="BV347" s="12"/>
      <c r="BW347" s="12"/>
      <c r="BX347" s="12"/>
      <c r="BY347" s="12"/>
      <c r="BZ347" s="12"/>
      <c r="CA347" s="12"/>
      <c r="CB347" s="12"/>
      <c r="CC347" s="12"/>
    </row>
    <row r="348" spans="1:81" ht="15.75" x14ac:dyDescent="0.25">
      <c r="A348" s="20"/>
      <c r="B348" s="29"/>
      <c r="C348" s="29"/>
      <c r="D348" s="29"/>
      <c r="E348" s="29"/>
      <c r="F348" s="26"/>
      <c r="G348" s="13"/>
      <c r="H348" s="20"/>
      <c r="I348" s="22"/>
      <c r="J348" s="22"/>
      <c r="K348" s="22"/>
      <c r="L348" s="22"/>
      <c r="M348" s="24"/>
      <c r="N348" s="22"/>
      <c r="O348" s="20"/>
      <c r="P348" s="12"/>
      <c r="Q348" s="12"/>
      <c r="R348" s="12"/>
      <c r="S348" s="12"/>
      <c r="T348" s="12"/>
      <c r="U348" s="12"/>
      <c r="V348" s="12"/>
      <c r="W348" s="12"/>
      <c r="X348" s="12"/>
      <c r="Y348" s="12"/>
      <c r="Z348" s="12"/>
      <c r="AA348" s="12"/>
      <c r="AB348" s="12"/>
      <c r="AC348" s="12"/>
      <c r="AD348" s="12"/>
      <c r="AE348" s="12"/>
      <c r="AF348" s="12"/>
      <c r="AG348" s="12"/>
      <c r="AH348" s="12"/>
      <c r="AI348" s="12"/>
      <c r="AJ348" s="12"/>
      <c r="AK348" s="12"/>
      <c r="AL348" s="12"/>
      <c r="AM348" s="12"/>
      <c r="AN348" s="12"/>
      <c r="AO348" s="12"/>
      <c r="AP348" s="12"/>
      <c r="AQ348" s="12"/>
      <c r="AR348" s="12"/>
      <c r="AS348" s="12"/>
      <c r="AT348" s="12"/>
      <c r="AU348" s="12"/>
      <c r="AV348" s="12"/>
      <c r="AW348" s="12"/>
      <c r="AX348" s="12"/>
      <c r="AY348" s="12"/>
      <c r="AZ348" s="12"/>
      <c r="BA348" s="12"/>
      <c r="BB348" s="12"/>
      <c r="BC348" s="12"/>
      <c r="BD348" s="12"/>
      <c r="BE348" s="12"/>
      <c r="BF348" s="12"/>
      <c r="BG348" s="12"/>
      <c r="BH348" s="12"/>
      <c r="BI348" s="12"/>
      <c r="BJ348" s="12"/>
      <c r="BK348" s="12"/>
      <c r="BL348" s="12"/>
      <c r="BM348" s="12"/>
      <c r="BN348" s="12"/>
      <c r="BO348" s="12"/>
      <c r="BP348" s="12"/>
      <c r="BQ348" s="12"/>
      <c r="BR348" s="12"/>
      <c r="BS348" s="12"/>
      <c r="BT348" s="12"/>
      <c r="BU348" s="12"/>
      <c r="BV348" s="12"/>
      <c r="BW348" s="12"/>
      <c r="BX348" s="12"/>
      <c r="BY348" s="12"/>
      <c r="BZ348" s="12"/>
      <c r="CA348" s="12"/>
      <c r="CB348" s="12"/>
      <c r="CC348" s="12"/>
    </row>
    <row r="349" spans="1:81" ht="15.75" x14ac:dyDescent="0.25">
      <c r="A349" s="20"/>
      <c r="B349" s="29"/>
      <c r="C349" s="29"/>
      <c r="D349" s="29"/>
      <c r="E349" s="29"/>
      <c r="F349" s="26"/>
      <c r="G349" s="13"/>
      <c r="H349" s="20"/>
      <c r="I349" s="22"/>
      <c r="J349" s="22"/>
      <c r="K349" s="22"/>
      <c r="L349" s="22"/>
      <c r="M349" s="24"/>
      <c r="N349" s="22"/>
      <c r="O349" s="20"/>
      <c r="P349" s="12"/>
      <c r="Q349" s="12"/>
      <c r="R349" s="12"/>
      <c r="S349" s="12"/>
      <c r="T349" s="12"/>
      <c r="U349" s="12"/>
      <c r="V349" s="12"/>
      <c r="W349" s="12"/>
      <c r="X349" s="12"/>
      <c r="Y349" s="12"/>
      <c r="Z349" s="12"/>
      <c r="AA349" s="12"/>
      <c r="AB349" s="12"/>
      <c r="AC349" s="12"/>
      <c r="AD349" s="12"/>
      <c r="AE349" s="12"/>
      <c r="AF349" s="12"/>
      <c r="AG349" s="12"/>
      <c r="AH349" s="12"/>
      <c r="AI349" s="12"/>
      <c r="AJ349" s="12"/>
      <c r="AK349" s="12"/>
      <c r="AL349" s="12"/>
      <c r="AM349" s="12"/>
      <c r="AN349" s="12"/>
      <c r="AO349" s="12"/>
      <c r="AP349" s="12"/>
      <c r="AQ349" s="12"/>
      <c r="AR349" s="12"/>
      <c r="AS349" s="12"/>
      <c r="AT349" s="12"/>
      <c r="AU349" s="12"/>
      <c r="AV349" s="12"/>
      <c r="AW349" s="12"/>
      <c r="AX349" s="12"/>
      <c r="AY349" s="12"/>
      <c r="AZ349" s="12"/>
      <c r="BA349" s="12"/>
      <c r="BB349" s="12"/>
      <c r="BC349" s="12"/>
      <c r="BD349" s="12"/>
      <c r="BE349" s="12"/>
      <c r="BF349" s="12"/>
      <c r="BG349" s="12"/>
      <c r="BH349" s="12"/>
      <c r="BI349" s="12"/>
      <c r="BJ349" s="12"/>
      <c r="BK349" s="12"/>
      <c r="BL349" s="12"/>
      <c r="BM349" s="12"/>
      <c r="BN349" s="12"/>
      <c r="BO349" s="12"/>
      <c r="BP349" s="12"/>
      <c r="BQ349" s="12"/>
      <c r="BR349" s="12"/>
      <c r="BS349" s="12"/>
      <c r="BT349" s="12"/>
      <c r="BU349" s="12"/>
      <c r="BV349" s="12"/>
      <c r="BW349" s="12"/>
      <c r="BX349" s="12"/>
      <c r="BY349" s="12"/>
      <c r="BZ349" s="12"/>
      <c r="CA349" s="12"/>
      <c r="CB349" s="12"/>
      <c r="CC349" s="12"/>
    </row>
    <row r="350" spans="1:81" ht="15.75" x14ac:dyDescent="0.25">
      <c r="A350" s="20"/>
      <c r="B350" s="29"/>
      <c r="C350" s="29"/>
      <c r="D350" s="29"/>
      <c r="E350" s="29"/>
      <c r="F350" s="26"/>
      <c r="G350" s="13"/>
      <c r="H350" s="20"/>
      <c r="I350" s="22"/>
      <c r="J350" s="22"/>
      <c r="K350" s="22"/>
      <c r="L350" s="22"/>
      <c r="M350" s="24"/>
      <c r="N350" s="22"/>
      <c r="O350" s="20"/>
      <c r="P350" s="12"/>
      <c r="Q350" s="12"/>
      <c r="R350" s="12"/>
      <c r="S350" s="12"/>
      <c r="T350" s="12"/>
      <c r="U350" s="12"/>
      <c r="V350" s="12"/>
      <c r="W350" s="12"/>
      <c r="X350" s="12"/>
      <c r="Y350" s="12"/>
      <c r="Z350" s="12"/>
      <c r="AA350" s="12"/>
      <c r="AB350" s="12"/>
      <c r="AC350" s="12"/>
      <c r="AD350" s="12"/>
      <c r="AE350" s="12"/>
      <c r="AF350" s="12"/>
      <c r="AG350" s="12"/>
      <c r="AH350" s="12"/>
      <c r="AI350" s="12"/>
      <c r="AJ350" s="12"/>
      <c r="AK350" s="12"/>
      <c r="AL350" s="12"/>
      <c r="AM350" s="12"/>
      <c r="AN350" s="12"/>
      <c r="AO350" s="12"/>
      <c r="AP350" s="12"/>
      <c r="AQ350" s="12"/>
      <c r="AR350" s="12"/>
      <c r="AS350" s="12"/>
      <c r="AT350" s="12"/>
      <c r="AU350" s="12"/>
      <c r="AV350" s="12"/>
      <c r="AW350" s="12"/>
      <c r="AX350" s="12"/>
      <c r="AY350" s="12"/>
      <c r="AZ350" s="12"/>
      <c r="BA350" s="12"/>
      <c r="BB350" s="12"/>
      <c r="BC350" s="12"/>
      <c r="BD350" s="12"/>
      <c r="BE350" s="12"/>
      <c r="BF350" s="12"/>
      <c r="BG350" s="12"/>
      <c r="BH350" s="12"/>
      <c r="BI350" s="12"/>
      <c r="BJ350" s="12"/>
      <c r="BK350" s="12"/>
      <c r="BL350" s="12"/>
      <c r="BM350" s="12"/>
      <c r="BN350" s="12"/>
      <c r="BO350" s="12"/>
      <c r="BP350" s="12"/>
      <c r="BQ350" s="12"/>
      <c r="BR350" s="12"/>
      <c r="BS350" s="12"/>
      <c r="BT350" s="12"/>
      <c r="BU350" s="12"/>
      <c r="BV350" s="12"/>
      <c r="BW350" s="12"/>
      <c r="BX350" s="12"/>
      <c r="BY350" s="12"/>
      <c r="BZ350" s="12"/>
      <c r="CA350" s="12"/>
      <c r="CB350" s="12"/>
      <c r="CC350" s="12"/>
    </row>
    <row r="351" spans="1:81" ht="15.75" x14ac:dyDescent="0.25">
      <c r="A351" s="20"/>
      <c r="B351" s="29"/>
      <c r="C351" s="29"/>
      <c r="D351" s="29"/>
      <c r="E351" s="29"/>
      <c r="F351" s="26"/>
      <c r="G351" s="13"/>
      <c r="H351" s="20"/>
      <c r="I351" s="22"/>
      <c r="J351" s="22"/>
      <c r="K351" s="22"/>
      <c r="L351" s="22"/>
      <c r="M351" s="24"/>
      <c r="N351" s="22"/>
      <c r="O351" s="20"/>
      <c r="P351" s="12"/>
      <c r="Q351" s="12"/>
      <c r="R351" s="12"/>
      <c r="S351" s="12"/>
      <c r="T351" s="12"/>
      <c r="U351" s="12"/>
      <c r="V351" s="12"/>
      <c r="W351" s="12"/>
      <c r="X351" s="12"/>
      <c r="Y351" s="12"/>
      <c r="Z351" s="12"/>
      <c r="AA351" s="12"/>
      <c r="AB351" s="12"/>
      <c r="AC351" s="12"/>
      <c r="AD351" s="12"/>
      <c r="AE351" s="12"/>
      <c r="AF351" s="12"/>
      <c r="AG351" s="12"/>
      <c r="AH351" s="12"/>
      <c r="AI351" s="12"/>
      <c r="AJ351" s="12"/>
      <c r="AK351" s="12"/>
      <c r="AL351" s="12"/>
      <c r="AM351" s="12"/>
      <c r="AN351" s="12"/>
      <c r="AO351" s="12"/>
      <c r="AP351" s="12"/>
      <c r="AQ351" s="12"/>
      <c r="AR351" s="12"/>
      <c r="AS351" s="12"/>
      <c r="AT351" s="12"/>
      <c r="AU351" s="12"/>
      <c r="AV351" s="12"/>
      <c r="AW351" s="12"/>
      <c r="AX351" s="12"/>
      <c r="AY351" s="12"/>
      <c r="AZ351" s="12"/>
      <c r="BA351" s="12"/>
      <c r="BB351" s="12"/>
      <c r="BC351" s="12"/>
      <c r="BD351" s="12"/>
      <c r="BE351" s="12"/>
      <c r="BF351" s="12"/>
      <c r="BG351" s="12"/>
      <c r="BH351" s="12"/>
      <c r="BI351" s="12"/>
      <c r="BJ351" s="12"/>
      <c r="BK351" s="12"/>
      <c r="BL351" s="12"/>
      <c r="BM351" s="12"/>
      <c r="BN351" s="12"/>
      <c r="BO351" s="12"/>
      <c r="BP351" s="12"/>
      <c r="BQ351" s="12"/>
      <c r="BR351" s="12"/>
      <c r="BS351" s="12"/>
      <c r="BT351" s="12"/>
      <c r="BU351" s="12"/>
      <c r="BV351" s="12"/>
      <c r="BW351" s="12"/>
      <c r="BX351" s="12"/>
      <c r="BY351" s="12"/>
      <c r="BZ351" s="12"/>
      <c r="CA351" s="12"/>
      <c r="CB351" s="12"/>
      <c r="CC351" s="12"/>
    </row>
    <row r="352" spans="1:81" ht="15.75" x14ac:dyDescent="0.25">
      <c r="A352" s="20"/>
      <c r="B352" s="29"/>
      <c r="C352" s="29"/>
      <c r="D352" s="29"/>
      <c r="E352" s="29"/>
      <c r="F352" s="26"/>
      <c r="G352" s="13"/>
      <c r="H352" s="20"/>
      <c r="I352" s="22"/>
      <c r="J352" s="22"/>
      <c r="K352" s="22"/>
      <c r="L352" s="22"/>
      <c r="M352" s="24"/>
      <c r="N352" s="22"/>
      <c r="O352" s="20"/>
      <c r="P352" s="12"/>
      <c r="Q352" s="12"/>
      <c r="R352" s="12"/>
      <c r="S352" s="12"/>
      <c r="T352" s="12"/>
      <c r="U352" s="12"/>
      <c r="V352" s="12"/>
      <c r="W352" s="12"/>
      <c r="X352" s="12"/>
      <c r="Y352" s="12"/>
      <c r="Z352" s="12"/>
      <c r="AA352" s="12"/>
      <c r="AB352" s="12"/>
      <c r="AC352" s="12"/>
      <c r="AD352" s="12"/>
      <c r="AE352" s="12"/>
      <c r="AF352" s="12"/>
      <c r="AG352" s="12"/>
      <c r="AH352" s="12"/>
      <c r="AI352" s="12"/>
      <c r="AJ352" s="12"/>
      <c r="AK352" s="12"/>
      <c r="AL352" s="12"/>
      <c r="AM352" s="12"/>
      <c r="AN352" s="12"/>
      <c r="AO352" s="12"/>
      <c r="AP352" s="12"/>
      <c r="AQ352" s="12"/>
      <c r="AR352" s="12"/>
      <c r="AS352" s="12"/>
      <c r="AT352" s="12"/>
      <c r="AU352" s="12"/>
      <c r="AV352" s="12"/>
      <c r="AW352" s="12"/>
      <c r="AX352" s="12"/>
      <c r="AY352" s="12"/>
      <c r="AZ352" s="12"/>
      <c r="BA352" s="12"/>
      <c r="BB352" s="12"/>
      <c r="BC352" s="12"/>
      <c r="BD352" s="12"/>
      <c r="BE352" s="12"/>
      <c r="BF352" s="12"/>
      <c r="BG352" s="12"/>
      <c r="BH352" s="12"/>
      <c r="BI352" s="12"/>
      <c r="BJ352" s="12"/>
      <c r="BK352" s="12"/>
      <c r="BL352" s="12"/>
      <c r="BM352" s="12"/>
      <c r="BN352" s="12"/>
      <c r="BO352" s="12"/>
      <c r="BP352" s="12"/>
      <c r="BQ352" s="12"/>
      <c r="BR352" s="12"/>
      <c r="BS352" s="12"/>
      <c r="BT352" s="12"/>
      <c r="BU352" s="12"/>
      <c r="BV352" s="12"/>
      <c r="BW352" s="12"/>
      <c r="BX352" s="12"/>
      <c r="BY352" s="12"/>
      <c r="BZ352" s="12"/>
      <c r="CA352" s="12"/>
      <c r="CB352" s="12"/>
      <c r="CC352" s="12"/>
    </row>
    <row r="353" spans="1:81" ht="15.75" x14ac:dyDescent="0.25">
      <c r="A353" s="20"/>
      <c r="B353" s="29"/>
      <c r="C353" s="29"/>
      <c r="D353" s="29"/>
      <c r="E353" s="29"/>
      <c r="F353" s="26"/>
      <c r="G353" s="13"/>
      <c r="H353" s="20"/>
      <c r="I353" s="22"/>
      <c r="J353" s="22"/>
      <c r="K353" s="22"/>
      <c r="L353" s="22"/>
      <c r="M353" s="24"/>
      <c r="N353" s="22"/>
      <c r="O353" s="20"/>
      <c r="P353" s="12"/>
      <c r="Q353" s="12"/>
      <c r="R353" s="12"/>
      <c r="S353" s="12"/>
      <c r="T353" s="12"/>
      <c r="U353" s="12"/>
      <c r="V353" s="12"/>
      <c r="W353" s="12"/>
      <c r="X353" s="12"/>
      <c r="Y353" s="12"/>
      <c r="Z353" s="12"/>
      <c r="AA353" s="12"/>
      <c r="AB353" s="12"/>
      <c r="AC353" s="12"/>
      <c r="AD353" s="12"/>
      <c r="AE353" s="12"/>
      <c r="AF353" s="12"/>
      <c r="AG353" s="12"/>
      <c r="AH353" s="12"/>
      <c r="AI353" s="12"/>
      <c r="AJ353" s="12"/>
      <c r="AK353" s="12"/>
      <c r="AL353" s="12"/>
      <c r="AM353" s="12"/>
      <c r="AN353" s="12"/>
      <c r="AO353" s="12"/>
      <c r="AP353" s="12"/>
      <c r="AQ353" s="12"/>
      <c r="AR353" s="12"/>
      <c r="AS353" s="12"/>
      <c r="AT353" s="12"/>
      <c r="AU353" s="12"/>
      <c r="AV353" s="12"/>
      <c r="AW353" s="12"/>
      <c r="AX353" s="12"/>
      <c r="AY353" s="12"/>
      <c r="AZ353" s="12"/>
      <c r="BA353" s="12"/>
      <c r="BB353" s="12"/>
      <c r="BC353" s="12"/>
      <c r="BD353" s="12"/>
      <c r="BE353" s="12"/>
      <c r="BF353" s="12"/>
      <c r="BG353" s="12"/>
      <c r="BH353" s="12"/>
      <c r="BI353" s="12"/>
      <c r="BJ353" s="12"/>
      <c r="BK353" s="12"/>
      <c r="BL353" s="12"/>
      <c r="BM353" s="12"/>
      <c r="BN353" s="12"/>
      <c r="BO353" s="12"/>
      <c r="BP353" s="12"/>
      <c r="BQ353" s="12"/>
      <c r="BR353" s="12"/>
      <c r="BS353" s="12"/>
      <c r="BT353" s="12"/>
      <c r="BU353" s="12"/>
      <c r="BV353" s="12"/>
      <c r="BW353" s="12"/>
      <c r="BX353" s="12"/>
      <c r="BY353" s="12"/>
      <c r="BZ353" s="12"/>
      <c r="CA353" s="12"/>
      <c r="CB353" s="12"/>
      <c r="CC353" s="12"/>
    </row>
    <row r="354" spans="1:81" ht="15.75" x14ac:dyDescent="0.25">
      <c r="A354" s="20"/>
      <c r="B354" s="29"/>
      <c r="C354" s="29"/>
      <c r="D354" s="29"/>
      <c r="E354" s="29"/>
      <c r="F354" s="26"/>
      <c r="G354" s="13"/>
      <c r="H354" s="20"/>
      <c r="I354" s="22"/>
      <c r="J354" s="22"/>
      <c r="K354" s="22"/>
      <c r="L354" s="22"/>
      <c r="M354" s="24"/>
      <c r="N354" s="22"/>
      <c r="O354" s="20"/>
      <c r="P354" s="12"/>
      <c r="Q354" s="12"/>
      <c r="R354" s="12"/>
      <c r="S354" s="12"/>
      <c r="T354" s="12"/>
      <c r="U354" s="12"/>
      <c r="V354" s="12"/>
      <c r="W354" s="12"/>
      <c r="X354" s="12"/>
      <c r="Y354" s="12"/>
      <c r="Z354" s="12"/>
      <c r="AA354" s="12"/>
      <c r="AB354" s="12"/>
      <c r="AC354" s="12"/>
      <c r="AD354" s="12"/>
      <c r="AE354" s="12"/>
      <c r="AF354" s="12"/>
      <c r="AG354" s="12"/>
      <c r="AH354" s="12"/>
      <c r="AI354" s="12"/>
      <c r="AJ354" s="12"/>
      <c r="AK354" s="12"/>
      <c r="AL354" s="12"/>
      <c r="AM354" s="12"/>
      <c r="AN354" s="12"/>
      <c r="AO354" s="12"/>
      <c r="AP354" s="12"/>
      <c r="AQ354" s="12"/>
      <c r="AR354" s="12"/>
      <c r="AS354" s="12"/>
      <c r="AT354" s="12"/>
      <c r="AU354" s="12"/>
      <c r="AV354" s="12"/>
      <c r="AW354" s="12"/>
      <c r="AX354" s="12"/>
      <c r="AY354" s="12"/>
      <c r="AZ354" s="12"/>
      <c r="BA354" s="12"/>
      <c r="BB354" s="12"/>
      <c r="BC354" s="12"/>
      <c r="BD354" s="12"/>
      <c r="BE354" s="12"/>
      <c r="BF354" s="12"/>
      <c r="BG354" s="12"/>
      <c r="BH354" s="12"/>
      <c r="BI354" s="12"/>
      <c r="BJ354" s="12"/>
      <c r="BK354" s="12"/>
      <c r="BL354" s="12"/>
      <c r="BM354" s="12"/>
      <c r="BN354" s="12"/>
      <c r="BO354" s="12"/>
      <c r="BP354" s="12"/>
      <c r="BQ354" s="12"/>
      <c r="BR354" s="12"/>
      <c r="BS354" s="12"/>
      <c r="BT354" s="12"/>
      <c r="BU354" s="12"/>
      <c r="BV354" s="12"/>
      <c r="BW354" s="12"/>
      <c r="BX354" s="12"/>
      <c r="BY354" s="12"/>
      <c r="BZ354" s="12"/>
      <c r="CA354" s="12"/>
      <c r="CB354" s="12"/>
      <c r="CC354" s="12"/>
    </row>
    <row r="355" spans="1:81" ht="15.75" x14ac:dyDescent="0.25">
      <c r="A355" s="20"/>
      <c r="B355" s="29"/>
      <c r="C355" s="29"/>
      <c r="D355" s="29"/>
      <c r="E355" s="29"/>
      <c r="F355" s="26"/>
      <c r="G355" s="13"/>
      <c r="H355" s="20"/>
      <c r="I355" s="22"/>
      <c r="J355" s="22"/>
      <c r="K355" s="22"/>
      <c r="L355" s="22"/>
      <c r="M355" s="24"/>
      <c r="N355" s="22"/>
      <c r="O355" s="20"/>
      <c r="P355" s="12"/>
      <c r="Q355" s="12"/>
      <c r="R355" s="12"/>
      <c r="S355" s="12"/>
      <c r="T355" s="12"/>
      <c r="U355" s="12"/>
      <c r="V355" s="12"/>
      <c r="W355" s="12"/>
      <c r="X355" s="12"/>
      <c r="Y355" s="12"/>
      <c r="Z355" s="12"/>
      <c r="AA355" s="12"/>
      <c r="AB355" s="12"/>
      <c r="AC355" s="12"/>
      <c r="AD355" s="12"/>
      <c r="AE355" s="12"/>
      <c r="AF355" s="12"/>
      <c r="AG355" s="12"/>
      <c r="AH355" s="12"/>
      <c r="AI355" s="12"/>
      <c r="AJ355" s="12"/>
      <c r="AK355" s="12"/>
      <c r="AL355" s="12"/>
      <c r="AM355" s="12"/>
      <c r="AN355" s="12"/>
      <c r="AO355" s="12"/>
      <c r="AP355" s="12"/>
      <c r="AQ355" s="12"/>
      <c r="AR355" s="12"/>
      <c r="AS355" s="12"/>
      <c r="AT355" s="12"/>
      <c r="AU355" s="12"/>
      <c r="AV355" s="12"/>
      <c r="AW355" s="12"/>
      <c r="AX355" s="12"/>
      <c r="AY355" s="12"/>
      <c r="AZ355" s="12"/>
      <c r="BA355" s="12"/>
      <c r="BB355" s="12"/>
      <c r="BC355" s="12"/>
      <c r="BD355" s="12"/>
      <c r="BE355" s="12"/>
      <c r="BF355" s="12"/>
      <c r="BG355" s="12"/>
      <c r="BH355" s="12"/>
      <c r="BI355" s="12"/>
      <c r="BJ355" s="12"/>
      <c r="BK355" s="12"/>
      <c r="BL355" s="12"/>
      <c r="BM355" s="12"/>
      <c r="BN355" s="12"/>
      <c r="BO355" s="12"/>
      <c r="BP355" s="12"/>
      <c r="BQ355" s="12"/>
      <c r="BR355" s="12"/>
      <c r="BS355" s="12"/>
      <c r="BT355" s="12"/>
      <c r="BU355" s="12"/>
      <c r="BV355" s="12"/>
      <c r="BW355" s="12"/>
      <c r="BX355" s="12"/>
      <c r="BY355" s="12"/>
      <c r="BZ355" s="12"/>
      <c r="CA355" s="12"/>
      <c r="CB355" s="12"/>
      <c r="CC355" s="12"/>
    </row>
    <row r="356" spans="1:81" ht="15.75" x14ac:dyDescent="0.25">
      <c r="A356" s="20"/>
      <c r="B356" s="29"/>
      <c r="C356" s="29"/>
      <c r="D356" s="29"/>
      <c r="E356" s="29"/>
      <c r="F356" s="26"/>
      <c r="G356" s="13"/>
      <c r="H356" s="20"/>
      <c r="I356" s="22"/>
      <c r="J356" s="22"/>
      <c r="K356" s="22"/>
      <c r="L356" s="22"/>
      <c r="M356" s="24"/>
      <c r="N356" s="22"/>
      <c r="O356" s="20"/>
      <c r="P356" s="12"/>
      <c r="Q356" s="12"/>
      <c r="R356" s="12"/>
      <c r="S356" s="12"/>
      <c r="T356" s="12"/>
      <c r="U356" s="12"/>
      <c r="V356" s="12"/>
      <c r="W356" s="12"/>
      <c r="X356" s="12"/>
      <c r="Y356" s="12"/>
      <c r="Z356" s="12"/>
      <c r="AA356" s="12"/>
      <c r="AB356" s="12"/>
      <c r="AC356" s="12"/>
      <c r="AD356" s="12"/>
      <c r="AE356" s="12"/>
      <c r="AF356" s="12"/>
      <c r="AG356" s="12"/>
      <c r="AH356" s="12"/>
      <c r="AI356" s="12"/>
      <c r="AJ356" s="12"/>
      <c r="AK356" s="12"/>
      <c r="AL356" s="12"/>
      <c r="AM356" s="12"/>
      <c r="AN356" s="12"/>
      <c r="AO356" s="12"/>
      <c r="AP356" s="12"/>
      <c r="AQ356" s="12"/>
      <c r="AR356" s="12"/>
      <c r="AS356" s="12"/>
      <c r="AT356" s="12"/>
      <c r="AU356" s="12"/>
      <c r="AV356" s="12"/>
      <c r="AW356" s="12"/>
      <c r="AX356" s="12"/>
      <c r="AY356" s="12"/>
      <c r="AZ356" s="12"/>
      <c r="BA356" s="12"/>
      <c r="BB356" s="12"/>
      <c r="BC356" s="12"/>
      <c r="BD356" s="12"/>
      <c r="BE356" s="12"/>
      <c r="BF356" s="12"/>
      <c r="BG356" s="12"/>
      <c r="BH356" s="12"/>
      <c r="BI356" s="12"/>
      <c r="BJ356" s="12"/>
      <c r="BK356" s="12"/>
      <c r="BL356" s="12"/>
      <c r="BM356" s="12"/>
      <c r="BN356" s="12"/>
      <c r="BO356" s="12"/>
      <c r="BP356" s="12"/>
      <c r="BQ356" s="12"/>
      <c r="BR356" s="12"/>
      <c r="BS356" s="12"/>
      <c r="BT356" s="12"/>
      <c r="BU356" s="12"/>
      <c r="BV356" s="12"/>
      <c r="BW356" s="12"/>
      <c r="BX356" s="12"/>
      <c r="BY356" s="12"/>
      <c r="BZ356" s="12"/>
      <c r="CA356" s="12"/>
      <c r="CB356" s="12"/>
      <c r="CC356" s="12"/>
    </row>
    <row r="357" spans="1:81" ht="15.75" x14ac:dyDescent="0.25">
      <c r="A357" s="20"/>
      <c r="B357" s="29"/>
      <c r="C357" s="29"/>
      <c r="D357" s="29"/>
      <c r="E357" s="29"/>
      <c r="F357" s="26"/>
      <c r="G357" s="13"/>
      <c r="H357" s="20"/>
      <c r="I357" s="22"/>
      <c r="J357" s="22"/>
      <c r="K357" s="22"/>
      <c r="L357" s="22"/>
      <c r="M357" s="24"/>
      <c r="N357" s="22"/>
      <c r="O357" s="20"/>
      <c r="P357" s="12"/>
      <c r="Q357" s="12"/>
      <c r="R357" s="12"/>
      <c r="S357" s="12"/>
      <c r="T357" s="12"/>
      <c r="U357" s="12"/>
      <c r="V357" s="12"/>
      <c r="W357" s="12"/>
      <c r="X357" s="12"/>
      <c r="Y357" s="12"/>
      <c r="Z357" s="12"/>
      <c r="AA357" s="12"/>
      <c r="AB357" s="12"/>
      <c r="AC357" s="12"/>
      <c r="AD357" s="12"/>
      <c r="AE357" s="12"/>
      <c r="AF357" s="12"/>
      <c r="AG357" s="12"/>
      <c r="AH357" s="12"/>
      <c r="AI357" s="12"/>
      <c r="AJ357" s="12"/>
      <c r="AK357" s="12"/>
      <c r="AL357" s="12"/>
      <c r="AM357" s="12"/>
      <c r="AN357" s="12"/>
      <c r="AO357" s="12"/>
      <c r="AP357" s="12"/>
      <c r="AQ357" s="12"/>
      <c r="AR357" s="12"/>
      <c r="AS357" s="12"/>
      <c r="AT357" s="12"/>
      <c r="AU357" s="12"/>
      <c r="AV357" s="12"/>
      <c r="AW357" s="12"/>
      <c r="AX357" s="12"/>
      <c r="AY357" s="12"/>
      <c r="AZ357" s="12"/>
      <c r="BA357" s="12"/>
      <c r="BB357" s="12"/>
      <c r="BC357" s="12"/>
      <c r="BD357" s="12"/>
      <c r="BE357" s="12"/>
      <c r="BF357" s="12"/>
      <c r="BG357" s="12"/>
      <c r="BH357" s="12"/>
      <c r="BI357" s="12"/>
      <c r="BJ357" s="12"/>
      <c r="BK357" s="12"/>
      <c r="BL357" s="12"/>
      <c r="BM357" s="12"/>
      <c r="BN357" s="12"/>
      <c r="BO357" s="12"/>
      <c r="BP357" s="12"/>
      <c r="BQ357" s="12"/>
      <c r="BR357" s="12"/>
      <c r="BS357" s="12"/>
      <c r="BT357" s="12"/>
      <c r="BU357" s="12"/>
      <c r="BV357" s="12"/>
      <c r="BW357" s="12"/>
      <c r="BX357" s="12"/>
      <c r="BY357" s="12"/>
      <c r="BZ357" s="12"/>
      <c r="CA357" s="12"/>
      <c r="CB357" s="12"/>
      <c r="CC357" s="12"/>
    </row>
    <row r="358" spans="1:81" ht="15.75" x14ac:dyDescent="0.25">
      <c r="A358" s="20"/>
      <c r="B358" s="29"/>
      <c r="C358" s="29"/>
      <c r="D358" s="29"/>
      <c r="E358" s="29"/>
      <c r="F358" s="26"/>
      <c r="G358" s="13"/>
      <c r="H358" s="20"/>
      <c r="I358" s="22"/>
      <c r="J358" s="22"/>
      <c r="K358" s="22"/>
      <c r="L358" s="22"/>
      <c r="M358" s="24"/>
      <c r="N358" s="22"/>
      <c r="O358" s="20"/>
      <c r="P358" s="12"/>
      <c r="Q358" s="12"/>
      <c r="R358" s="12"/>
      <c r="S358" s="12"/>
      <c r="T358" s="12"/>
      <c r="U358" s="12"/>
      <c r="V358" s="12"/>
      <c r="W358" s="12"/>
      <c r="X358" s="12"/>
      <c r="Y358" s="12"/>
      <c r="Z358" s="12"/>
      <c r="AA358" s="12"/>
      <c r="AB358" s="12"/>
      <c r="AC358" s="12"/>
      <c r="AD358" s="12"/>
      <c r="AE358" s="12"/>
      <c r="AF358" s="12"/>
      <c r="AG358" s="12"/>
      <c r="AH358" s="12"/>
      <c r="AI358" s="12"/>
      <c r="AJ358" s="12"/>
      <c r="AK358" s="12"/>
      <c r="AL358" s="12"/>
      <c r="AM358" s="12"/>
      <c r="AN358" s="12"/>
      <c r="AO358" s="12"/>
      <c r="AP358" s="12"/>
      <c r="AQ358" s="12"/>
      <c r="AR358" s="12"/>
      <c r="AS358" s="12"/>
      <c r="AT358" s="12"/>
      <c r="AU358" s="12"/>
      <c r="AV358" s="12"/>
      <c r="AW358" s="12"/>
      <c r="AX358" s="12"/>
      <c r="AY358" s="12"/>
      <c r="AZ358" s="12"/>
      <c r="BA358" s="12"/>
      <c r="BB358" s="12"/>
      <c r="BC358" s="12"/>
      <c r="BD358" s="12"/>
      <c r="BE358" s="12"/>
      <c r="BF358" s="12"/>
      <c r="BG358" s="12"/>
      <c r="BH358" s="12"/>
      <c r="BI358" s="12"/>
      <c r="BJ358" s="12"/>
      <c r="BK358" s="12"/>
      <c r="BL358" s="12"/>
      <c r="BM358" s="12"/>
      <c r="BN358" s="12"/>
      <c r="BO358" s="12"/>
      <c r="BP358" s="12"/>
      <c r="BQ358" s="12"/>
      <c r="BR358" s="12"/>
      <c r="BS358" s="12"/>
      <c r="BT358" s="12"/>
      <c r="BU358" s="12"/>
      <c r="BV358" s="12"/>
      <c r="BW358" s="12"/>
      <c r="BX358" s="12"/>
      <c r="BY358" s="12"/>
      <c r="BZ358" s="12"/>
      <c r="CA358" s="12"/>
      <c r="CB358" s="12"/>
      <c r="CC358" s="12"/>
    </row>
    <row r="359" spans="1:81" ht="15.75" x14ac:dyDescent="0.25">
      <c r="A359" s="20"/>
      <c r="B359" s="29"/>
      <c r="C359" s="29"/>
      <c r="D359" s="29"/>
      <c r="E359" s="29"/>
      <c r="F359" s="26"/>
      <c r="G359" s="13"/>
      <c r="H359" s="20"/>
      <c r="I359" s="22"/>
      <c r="J359" s="22"/>
      <c r="K359" s="22"/>
      <c r="L359" s="22"/>
      <c r="M359" s="24"/>
      <c r="N359" s="22"/>
      <c r="O359" s="20"/>
      <c r="P359" s="12"/>
      <c r="Q359" s="12"/>
      <c r="R359" s="12"/>
      <c r="S359" s="12"/>
      <c r="T359" s="12"/>
      <c r="U359" s="12"/>
      <c r="V359" s="12"/>
      <c r="W359" s="12"/>
      <c r="X359" s="12"/>
      <c r="Y359" s="12"/>
      <c r="Z359" s="12"/>
      <c r="AA359" s="12"/>
      <c r="AB359" s="12"/>
      <c r="AC359" s="12"/>
      <c r="AD359" s="12"/>
      <c r="AE359" s="12"/>
      <c r="AF359" s="12"/>
      <c r="AG359" s="12"/>
      <c r="AH359" s="12"/>
      <c r="AI359" s="12"/>
      <c r="AJ359" s="12"/>
      <c r="AK359" s="12"/>
      <c r="AL359" s="12"/>
      <c r="AM359" s="12"/>
      <c r="AN359" s="12"/>
      <c r="AO359" s="12"/>
      <c r="AP359" s="12"/>
      <c r="AQ359" s="12"/>
      <c r="AR359" s="12"/>
      <c r="AS359" s="12"/>
      <c r="AT359" s="12"/>
      <c r="AU359" s="12"/>
      <c r="AV359" s="12"/>
      <c r="AW359" s="12"/>
      <c r="AX359" s="12"/>
      <c r="AY359" s="12"/>
      <c r="AZ359" s="12"/>
      <c r="BA359" s="12"/>
      <c r="BB359" s="12"/>
      <c r="BC359" s="12"/>
      <c r="BD359" s="12"/>
      <c r="BE359" s="12"/>
      <c r="BF359" s="12"/>
      <c r="BG359" s="12"/>
      <c r="BH359" s="12"/>
      <c r="BI359" s="12"/>
      <c r="BJ359" s="12"/>
      <c r="BK359" s="12"/>
      <c r="BL359" s="12"/>
      <c r="BM359" s="12"/>
      <c r="BN359" s="12"/>
      <c r="BO359" s="12"/>
      <c r="BP359" s="12"/>
      <c r="BQ359" s="12"/>
      <c r="BR359" s="12"/>
      <c r="BS359" s="12"/>
      <c r="BT359" s="12"/>
      <c r="BU359" s="12"/>
      <c r="BV359" s="12"/>
      <c r="BW359" s="12"/>
      <c r="BX359" s="12"/>
      <c r="BY359" s="12"/>
      <c r="BZ359" s="12"/>
      <c r="CA359" s="12"/>
      <c r="CB359" s="12"/>
      <c r="CC359" s="12"/>
    </row>
    <row r="360" spans="1:81" ht="15.75" x14ac:dyDescent="0.25">
      <c r="A360" s="20"/>
      <c r="B360" s="29"/>
      <c r="C360" s="29"/>
      <c r="D360" s="29"/>
      <c r="E360" s="29"/>
      <c r="F360" s="26"/>
      <c r="G360" s="13"/>
      <c r="H360" s="20"/>
      <c r="I360" s="22"/>
      <c r="J360" s="22"/>
      <c r="K360" s="22"/>
      <c r="L360" s="22"/>
      <c r="M360" s="24"/>
      <c r="N360" s="22"/>
      <c r="O360" s="20"/>
      <c r="P360" s="12"/>
      <c r="Q360" s="12"/>
      <c r="R360" s="12"/>
      <c r="S360" s="12"/>
      <c r="T360" s="12"/>
      <c r="U360" s="12"/>
      <c r="V360" s="12"/>
      <c r="W360" s="12"/>
      <c r="X360" s="12"/>
      <c r="Y360" s="12"/>
      <c r="Z360" s="12"/>
      <c r="AA360" s="12"/>
      <c r="AB360" s="12"/>
      <c r="AC360" s="12"/>
      <c r="AD360" s="12"/>
      <c r="AE360" s="12"/>
      <c r="AF360" s="12"/>
      <c r="AG360" s="12"/>
      <c r="AH360" s="12"/>
      <c r="AI360" s="12"/>
      <c r="AJ360" s="12"/>
      <c r="AK360" s="12"/>
      <c r="AL360" s="12"/>
      <c r="AM360" s="12"/>
      <c r="AN360" s="12"/>
      <c r="AO360" s="12"/>
      <c r="AP360" s="12"/>
      <c r="AQ360" s="12"/>
      <c r="AR360" s="12"/>
      <c r="AS360" s="12"/>
      <c r="AT360" s="12"/>
      <c r="AU360" s="12"/>
      <c r="AV360" s="12"/>
      <c r="AW360" s="12"/>
      <c r="AX360" s="12"/>
      <c r="AY360" s="12"/>
      <c r="AZ360" s="12"/>
      <c r="BA360" s="12"/>
      <c r="BB360" s="12"/>
      <c r="BC360" s="12"/>
      <c r="BD360" s="12"/>
      <c r="BE360" s="12"/>
      <c r="BF360" s="12"/>
      <c r="BG360" s="12"/>
      <c r="BH360" s="12"/>
      <c r="BI360" s="12"/>
      <c r="BJ360" s="12"/>
      <c r="BK360" s="12"/>
      <c r="BL360" s="12"/>
      <c r="BM360" s="12"/>
      <c r="BN360" s="12"/>
      <c r="BO360" s="12"/>
      <c r="BP360" s="12"/>
      <c r="BQ360" s="12"/>
      <c r="BR360" s="12"/>
      <c r="BS360" s="12"/>
      <c r="BT360" s="12"/>
      <c r="BU360" s="12"/>
      <c r="BV360" s="12"/>
      <c r="BW360" s="12"/>
      <c r="BX360" s="12"/>
      <c r="BY360" s="12"/>
      <c r="BZ360" s="12"/>
      <c r="CA360" s="12"/>
      <c r="CB360" s="12"/>
      <c r="CC360" s="12"/>
    </row>
    <row r="361" spans="1:81" ht="15.75" x14ac:dyDescent="0.25">
      <c r="A361" s="20"/>
      <c r="B361" s="29"/>
      <c r="C361" s="29"/>
      <c r="D361" s="29"/>
      <c r="E361" s="29"/>
      <c r="F361" s="26"/>
      <c r="G361" s="13"/>
      <c r="H361" s="20"/>
      <c r="I361" s="22"/>
      <c r="J361" s="22"/>
      <c r="K361" s="22"/>
      <c r="L361" s="22"/>
      <c r="M361" s="24"/>
      <c r="N361" s="22"/>
      <c r="O361" s="20"/>
      <c r="P361" s="12"/>
      <c r="Q361" s="12"/>
      <c r="R361" s="12"/>
      <c r="S361" s="12"/>
      <c r="T361" s="12"/>
      <c r="U361" s="12"/>
      <c r="V361" s="12"/>
      <c r="W361" s="12"/>
      <c r="X361" s="12"/>
      <c r="Y361" s="12"/>
      <c r="Z361" s="12"/>
      <c r="AA361" s="12"/>
      <c r="AB361" s="12"/>
      <c r="AC361" s="12"/>
      <c r="AD361" s="12"/>
      <c r="AE361" s="12"/>
      <c r="AF361" s="12"/>
      <c r="AG361" s="12"/>
      <c r="AH361" s="12"/>
      <c r="AI361" s="12"/>
      <c r="AJ361" s="12"/>
      <c r="AK361" s="12"/>
      <c r="AL361" s="12"/>
      <c r="AM361" s="12"/>
      <c r="AN361" s="12"/>
      <c r="AO361" s="12"/>
      <c r="AP361" s="12"/>
      <c r="AQ361" s="12"/>
      <c r="AR361" s="12"/>
      <c r="AS361" s="12"/>
      <c r="AT361" s="12"/>
      <c r="AU361" s="12"/>
      <c r="AV361" s="12"/>
      <c r="AW361" s="12"/>
      <c r="AX361" s="12"/>
      <c r="AY361" s="12"/>
      <c r="AZ361" s="12"/>
      <c r="BA361" s="12"/>
      <c r="BB361" s="12"/>
      <c r="BC361" s="12"/>
      <c r="BD361" s="12"/>
      <c r="BE361" s="12"/>
      <c r="BF361" s="12"/>
      <c r="BG361" s="12"/>
      <c r="BH361" s="12"/>
      <c r="BI361" s="12"/>
      <c r="BJ361" s="12"/>
      <c r="BK361" s="12"/>
      <c r="BL361" s="12"/>
      <c r="BM361" s="12"/>
      <c r="BN361" s="12"/>
      <c r="BO361" s="12"/>
      <c r="BP361" s="12"/>
      <c r="BQ361" s="12"/>
      <c r="BR361" s="12"/>
      <c r="BS361" s="12"/>
      <c r="BT361" s="12"/>
      <c r="BU361" s="12"/>
      <c r="BV361" s="12"/>
      <c r="BW361" s="12"/>
      <c r="BX361" s="12"/>
      <c r="BY361" s="12"/>
      <c r="BZ361" s="12"/>
      <c r="CA361" s="12"/>
      <c r="CB361" s="12"/>
      <c r="CC361" s="12"/>
    </row>
    <row r="362" spans="1:81" ht="15.75" x14ac:dyDescent="0.25">
      <c r="A362" s="20"/>
      <c r="B362" s="29"/>
      <c r="C362" s="29"/>
      <c r="D362" s="29"/>
      <c r="E362" s="29"/>
      <c r="F362" s="26"/>
      <c r="G362" s="13"/>
      <c r="H362" s="20"/>
      <c r="I362" s="22"/>
      <c r="J362" s="22"/>
      <c r="K362" s="22"/>
      <c r="L362" s="22"/>
      <c r="M362" s="24"/>
      <c r="N362" s="22"/>
      <c r="O362" s="20"/>
      <c r="P362" s="12"/>
      <c r="Q362" s="12"/>
      <c r="R362" s="12"/>
      <c r="S362" s="12"/>
      <c r="T362" s="12"/>
      <c r="U362" s="12"/>
      <c r="V362" s="12"/>
      <c r="W362" s="12"/>
      <c r="X362" s="12"/>
      <c r="Y362" s="12"/>
      <c r="Z362" s="12"/>
      <c r="AA362" s="12"/>
      <c r="AB362" s="12"/>
      <c r="AC362" s="12"/>
      <c r="AD362" s="12"/>
      <c r="AE362" s="12"/>
      <c r="AF362" s="12"/>
      <c r="AG362" s="12"/>
      <c r="AH362" s="12"/>
      <c r="AI362" s="12"/>
      <c r="AJ362" s="12"/>
      <c r="AK362" s="12"/>
      <c r="AL362" s="12"/>
      <c r="AM362" s="12"/>
      <c r="AN362" s="12"/>
      <c r="AO362" s="12"/>
      <c r="AP362" s="12"/>
      <c r="AQ362" s="12"/>
      <c r="AR362" s="12"/>
      <c r="AS362" s="12"/>
      <c r="AT362" s="12"/>
      <c r="AU362" s="12"/>
      <c r="AV362" s="12"/>
      <c r="AW362" s="12"/>
      <c r="AX362" s="12"/>
      <c r="AY362" s="12"/>
      <c r="AZ362" s="12"/>
      <c r="BA362" s="12"/>
      <c r="BB362" s="12"/>
      <c r="BC362" s="12"/>
      <c r="BD362" s="12"/>
      <c r="BE362" s="12"/>
      <c r="BF362" s="12"/>
      <c r="BG362" s="12"/>
      <c r="BH362" s="12"/>
      <c r="BI362" s="12"/>
      <c r="BJ362" s="12"/>
      <c r="BK362" s="12"/>
      <c r="BL362" s="12"/>
      <c r="BM362" s="12"/>
      <c r="BN362" s="12"/>
      <c r="BO362" s="12"/>
      <c r="BP362" s="12"/>
      <c r="BQ362" s="12"/>
      <c r="BR362" s="12"/>
      <c r="BS362" s="12"/>
      <c r="BT362" s="12"/>
      <c r="BU362" s="12"/>
      <c r="BV362" s="12"/>
      <c r="BW362" s="12"/>
      <c r="BX362" s="12"/>
      <c r="BY362" s="12"/>
      <c r="BZ362" s="12"/>
      <c r="CA362" s="12"/>
      <c r="CB362" s="12"/>
      <c r="CC362" s="12"/>
    </row>
    <row r="363" spans="1:81" ht="15.75" x14ac:dyDescent="0.25">
      <c r="A363" s="20"/>
      <c r="B363" s="29"/>
      <c r="C363" s="29"/>
      <c r="D363" s="29"/>
      <c r="E363" s="29"/>
      <c r="F363" s="26"/>
      <c r="G363" s="13"/>
      <c r="H363" s="20"/>
      <c r="I363" s="22"/>
      <c r="J363" s="22"/>
      <c r="K363" s="22"/>
      <c r="L363" s="22"/>
      <c r="M363" s="24"/>
      <c r="N363" s="22"/>
      <c r="O363" s="20"/>
      <c r="P363" s="12"/>
      <c r="Q363" s="12"/>
      <c r="R363" s="12"/>
      <c r="S363" s="12"/>
      <c r="T363" s="12"/>
      <c r="U363" s="12"/>
      <c r="V363" s="12"/>
      <c r="W363" s="12"/>
      <c r="X363" s="12"/>
      <c r="Y363" s="12"/>
      <c r="Z363" s="12"/>
      <c r="AA363" s="12"/>
      <c r="AB363" s="12"/>
      <c r="AC363" s="12"/>
      <c r="AD363" s="12"/>
      <c r="AE363" s="12"/>
      <c r="AF363" s="12"/>
      <c r="AG363" s="12"/>
      <c r="AH363" s="12"/>
      <c r="AI363" s="12"/>
      <c r="AJ363" s="12"/>
      <c r="AK363" s="12"/>
      <c r="AL363" s="12"/>
      <c r="AM363" s="12"/>
      <c r="AN363" s="12"/>
      <c r="AO363" s="12"/>
      <c r="AP363" s="12"/>
      <c r="AQ363" s="12"/>
      <c r="AR363" s="12"/>
      <c r="AS363" s="12"/>
      <c r="AT363" s="12"/>
      <c r="AU363" s="12"/>
      <c r="AV363" s="12"/>
      <c r="AW363" s="12"/>
      <c r="AX363" s="12"/>
      <c r="AY363" s="12"/>
      <c r="AZ363" s="12"/>
      <c r="BA363" s="12"/>
      <c r="BB363" s="12"/>
      <c r="BC363" s="12"/>
      <c r="BD363" s="12"/>
      <c r="BE363" s="12"/>
      <c r="BF363" s="12"/>
      <c r="BG363" s="12"/>
      <c r="BH363" s="12"/>
      <c r="BI363" s="12"/>
      <c r="BJ363" s="12"/>
      <c r="BK363" s="12"/>
      <c r="BL363" s="12"/>
      <c r="BM363" s="12"/>
      <c r="BN363" s="12"/>
      <c r="BO363" s="12"/>
      <c r="BP363" s="12"/>
      <c r="BQ363" s="12"/>
      <c r="BR363" s="12"/>
      <c r="BS363" s="12"/>
      <c r="BT363" s="12"/>
      <c r="BU363" s="12"/>
      <c r="BV363" s="12"/>
      <c r="BW363" s="12"/>
      <c r="BX363" s="12"/>
      <c r="BY363" s="12"/>
      <c r="BZ363" s="12"/>
      <c r="CA363" s="12"/>
      <c r="CB363" s="12"/>
      <c r="CC363" s="12"/>
    </row>
    <row r="364" spans="1:81" ht="15.75" x14ac:dyDescent="0.25">
      <c r="A364" s="20"/>
      <c r="B364" s="29"/>
      <c r="C364" s="29"/>
      <c r="D364" s="29"/>
      <c r="E364" s="29"/>
      <c r="F364" s="26"/>
      <c r="G364" s="13"/>
      <c r="H364" s="20"/>
      <c r="I364" s="22"/>
      <c r="J364" s="22"/>
      <c r="K364" s="22"/>
      <c r="L364" s="22"/>
      <c r="M364" s="24"/>
      <c r="N364" s="22"/>
      <c r="O364" s="20"/>
      <c r="P364" s="12"/>
      <c r="Q364" s="12"/>
      <c r="R364" s="12"/>
      <c r="S364" s="12"/>
      <c r="T364" s="12"/>
      <c r="U364" s="12"/>
      <c r="V364" s="12"/>
      <c r="W364" s="12"/>
      <c r="X364" s="12"/>
      <c r="Y364" s="12"/>
      <c r="Z364" s="12"/>
      <c r="AA364" s="12"/>
      <c r="AB364" s="12"/>
      <c r="AC364" s="12"/>
      <c r="AD364" s="12"/>
      <c r="AE364" s="12"/>
      <c r="AF364" s="12"/>
      <c r="AG364" s="12"/>
      <c r="AH364" s="12"/>
      <c r="AI364" s="12"/>
      <c r="AJ364" s="12"/>
      <c r="AK364" s="12"/>
      <c r="AL364" s="12"/>
      <c r="AM364" s="12"/>
      <c r="AN364" s="12"/>
      <c r="AO364" s="12"/>
      <c r="AP364" s="12"/>
      <c r="AQ364" s="12"/>
      <c r="AR364" s="12"/>
      <c r="AS364" s="12"/>
      <c r="AT364" s="12"/>
      <c r="AU364" s="12"/>
      <c r="AV364" s="12"/>
      <c r="AW364" s="12"/>
      <c r="AX364" s="12"/>
      <c r="AY364" s="12"/>
      <c r="AZ364" s="12"/>
      <c r="BA364" s="12"/>
      <c r="BB364" s="12"/>
      <c r="BC364" s="12"/>
      <c r="BD364" s="12"/>
      <c r="BE364" s="12"/>
      <c r="BF364" s="12"/>
      <c r="BG364" s="12"/>
      <c r="BH364" s="12"/>
      <c r="BI364" s="12"/>
      <c r="BJ364" s="12"/>
      <c r="BK364" s="12"/>
      <c r="BL364" s="12"/>
      <c r="BM364" s="12"/>
      <c r="BN364" s="12"/>
      <c r="BO364" s="12"/>
      <c r="BP364" s="12"/>
      <c r="BQ364" s="12"/>
      <c r="BR364" s="12"/>
      <c r="BS364" s="12"/>
      <c r="BT364" s="12"/>
      <c r="BU364" s="12"/>
      <c r="BV364" s="12"/>
      <c r="BW364" s="12"/>
      <c r="BX364" s="12"/>
      <c r="BY364" s="12"/>
      <c r="BZ364" s="12"/>
      <c r="CA364" s="12"/>
      <c r="CB364" s="12"/>
      <c r="CC364" s="12"/>
    </row>
    <row r="365" spans="1:81" ht="15.75" x14ac:dyDescent="0.25">
      <c r="A365" s="20"/>
      <c r="B365" s="29"/>
      <c r="C365" s="29"/>
      <c r="D365" s="29"/>
      <c r="E365" s="29"/>
      <c r="F365" s="26"/>
      <c r="G365" s="13"/>
      <c r="H365" s="20"/>
      <c r="I365" s="22"/>
      <c r="J365" s="22"/>
      <c r="K365" s="22"/>
      <c r="L365" s="22"/>
      <c r="M365" s="24"/>
      <c r="N365" s="22"/>
      <c r="O365" s="20"/>
      <c r="P365" s="12"/>
      <c r="Q365" s="12"/>
      <c r="R365" s="12"/>
      <c r="S365" s="12"/>
      <c r="T365" s="12"/>
      <c r="U365" s="12"/>
      <c r="V365" s="12"/>
      <c r="W365" s="12"/>
      <c r="X365" s="12"/>
      <c r="Y365" s="12"/>
      <c r="Z365" s="12"/>
      <c r="AA365" s="12"/>
      <c r="AB365" s="12"/>
      <c r="AC365" s="12"/>
      <c r="AD365" s="12"/>
      <c r="AE365" s="12"/>
      <c r="AF365" s="12"/>
      <c r="AG365" s="12"/>
      <c r="AH365" s="12"/>
      <c r="AI365" s="12"/>
      <c r="AJ365" s="12"/>
      <c r="AK365" s="12"/>
      <c r="AL365" s="12"/>
      <c r="AM365" s="12"/>
      <c r="AN365" s="12"/>
      <c r="AO365" s="12"/>
      <c r="AP365" s="12"/>
      <c r="AQ365" s="12"/>
      <c r="AR365" s="12"/>
      <c r="AS365" s="12"/>
      <c r="AT365" s="12"/>
      <c r="AU365" s="12"/>
      <c r="AV365" s="12"/>
      <c r="AW365" s="12"/>
      <c r="AX365" s="12"/>
      <c r="AY365" s="12"/>
      <c r="AZ365" s="12"/>
      <c r="BA365" s="12"/>
      <c r="BB365" s="12"/>
      <c r="BC365" s="12"/>
      <c r="BD365" s="12"/>
      <c r="BE365" s="12"/>
      <c r="BF365" s="12"/>
      <c r="BG365" s="12"/>
      <c r="BH365" s="12"/>
      <c r="BI365" s="12"/>
      <c r="BJ365" s="12"/>
      <c r="BK365" s="12"/>
      <c r="BL365" s="12"/>
      <c r="BM365" s="12"/>
      <c r="BN365" s="12"/>
      <c r="BO365" s="12"/>
      <c r="BP365" s="12"/>
      <c r="BQ365" s="12"/>
      <c r="BR365" s="12"/>
      <c r="BS365" s="12"/>
      <c r="BT365" s="12"/>
      <c r="BU365" s="12"/>
      <c r="BV365" s="12"/>
      <c r="BW365" s="12"/>
      <c r="BX365" s="12"/>
      <c r="BY365" s="12"/>
      <c r="BZ365" s="12"/>
      <c r="CA365" s="12"/>
      <c r="CB365" s="12"/>
      <c r="CC365" s="12"/>
    </row>
    <row r="366" spans="1:81" ht="15.75" x14ac:dyDescent="0.25">
      <c r="A366" s="20"/>
      <c r="B366" s="29"/>
      <c r="C366" s="29"/>
      <c r="D366" s="29"/>
      <c r="E366" s="29"/>
      <c r="F366" s="26"/>
      <c r="G366" s="13"/>
      <c r="H366" s="20"/>
      <c r="I366" s="22"/>
      <c r="J366" s="22"/>
      <c r="K366" s="22"/>
      <c r="L366" s="22"/>
      <c r="M366" s="24"/>
      <c r="N366" s="22"/>
      <c r="O366" s="20"/>
      <c r="P366" s="12"/>
      <c r="Q366" s="12"/>
      <c r="R366" s="12"/>
      <c r="S366" s="12"/>
      <c r="T366" s="12"/>
      <c r="U366" s="12"/>
      <c r="V366" s="12"/>
      <c r="W366" s="12"/>
      <c r="X366" s="12"/>
      <c r="Y366" s="12"/>
      <c r="Z366" s="12"/>
      <c r="AA366" s="12"/>
      <c r="AB366" s="12"/>
      <c r="AC366" s="12"/>
      <c r="AD366" s="12"/>
      <c r="AE366" s="12"/>
      <c r="AF366" s="12"/>
      <c r="AG366" s="12"/>
      <c r="AH366" s="12"/>
      <c r="AI366" s="12"/>
      <c r="AJ366" s="12"/>
      <c r="AK366" s="12"/>
      <c r="AL366" s="12"/>
      <c r="AM366" s="12"/>
      <c r="AN366" s="12"/>
      <c r="AO366" s="12"/>
      <c r="AP366" s="12"/>
      <c r="AQ366" s="12"/>
      <c r="AR366" s="12"/>
      <c r="AS366" s="12"/>
      <c r="AT366" s="12"/>
      <c r="AU366" s="12"/>
      <c r="AV366" s="12"/>
      <c r="AW366" s="12"/>
      <c r="AX366" s="12"/>
      <c r="AY366" s="12"/>
      <c r="AZ366" s="12"/>
      <c r="BA366" s="12"/>
      <c r="BB366" s="12"/>
      <c r="BC366" s="12"/>
      <c r="BD366" s="12"/>
      <c r="BE366" s="12"/>
      <c r="BF366" s="12"/>
      <c r="BG366" s="12"/>
      <c r="BH366" s="12"/>
      <c r="BI366" s="12"/>
      <c r="BJ366" s="12"/>
      <c r="BK366" s="12"/>
      <c r="BL366" s="12"/>
      <c r="BM366" s="12"/>
      <c r="BN366" s="12"/>
      <c r="BO366" s="12"/>
      <c r="BP366" s="12"/>
      <c r="BQ366" s="12"/>
      <c r="BR366" s="12"/>
      <c r="BS366" s="12"/>
      <c r="BT366" s="12"/>
      <c r="BU366" s="12"/>
      <c r="BV366" s="12"/>
      <c r="BW366" s="12"/>
      <c r="BX366" s="12"/>
      <c r="BY366" s="12"/>
      <c r="BZ366" s="12"/>
      <c r="CA366" s="12"/>
      <c r="CB366" s="12"/>
      <c r="CC366" s="12"/>
    </row>
    <row r="367" spans="1:81" ht="15.75" x14ac:dyDescent="0.25">
      <c r="A367" s="20"/>
      <c r="B367" s="29"/>
      <c r="C367" s="29"/>
      <c r="D367" s="29"/>
      <c r="E367" s="29"/>
      <c r="F367" s="26"/>
      <c r="G367" s="13"/>
      <c r="H367" s="20"/>
      <c r="I367" s="22"/>
      <c r="J367" s="22"/>
      <c r="K367" s="22"/>
      <c r="L367" s="22"/>
      <c r="M367" s="24"/>
      <c r="N367" s="22"/>
      <c r="O367" s="20"/>
      <c r="P367" s="12"/>
      <c r="Q367" s="12"/>
      <c r="R367" s="12"/>
      <c r="S367" s="12"/>
      <c r="T367" s="12"/>
      <c r="U367" s="12"/>
      <c r="V367" s="12"/>
      <c r="W367" s="12"/>
      <c r="X367" s="12"/>
      <c r="Y367" s="12"/>
      <c r="Z367" s="12"/>
      <c r="AA367" s="12"/>
      <c r="AB367" s="12"/>
      <c r="AC367" s="12"/>
      <c r="AD367" s="12"/>
      <c r="AE367" s="12"/>
      <c r="AF367" s="12"/>
      <c r="AG367" s="12"/>
      <c r="AH367" s="12"/>
      <c r="AI367" s="12"/>
      <c r="AJ367" s="12"/>
      <c r="AK367" s="12"/>
      <c r="AL367" s="12"/>
      <c r="AM367" s="12"/>
      <c r="AN367" s="12"/>
      <c r="AO367" s="12"/>
      <c r="AP367" s="12"/>
      <c r="AQ367" s="12"/>
      <c r="AR367" s="12"/>
      <c r="AS367" s="12"/>
      <c r="AT367" s="12"/>
      <c r="AU367" s="12"/>
      <c r="AV367" s="12"/>
      <c r="AW367" s="12"/>
      <c r="AX367" s="12"/>
      <c r="AY367" s="12"/>
      <c r="AZ367" s="12"/>
      <c r="BA367" s="12"/>
      <c r="BB367" s="12"/>
      <c r="BC367" s="12"/>
      <c r="BD367" s="12"/>
      <c r="BE367" s="12"/>
      <c r="BF367" s="12"/>
      <c r="BG367" s="12"/>
      <c r="BH367" s="12"/>
      <c r="BI367" s="12"/>
      <c r="BJ367" s="12"/>
      <c r="BK367" s="12"/>
      <c r="BL367" s="12"/>
      <c r="BM367" s="12"/>
      <c r="BN367" s="12"/>
      <c r="BO367" s="12"/>
      <c r="BP367" s="12"/>
      <c r="BQ367" s="12"/>
      <c r="BR367" s="12"/>
      <c r="BS367" s="12"/>
      <c r="BT367" s="12"/>
      <c r="BU367" s="12"/>
      <c r="BV367" s="12"/>
      <c r="BW367" s="12"/>
      <c r="BX367" s="12"/>
      <c r="BY367" s="12"/>
      <c r="BZ367" s="12"/>
      <c r="CA367" s="12"/>
      <c r="CB367" s="12"/>
      <c r="CC367" s="12"/>
    </row>
    <row r="368" spans="1:81" ht="15.75" x14ac:dyDescent="0.25">
      <c r="A368" s="20"/>
      <c r="B368" s="29"/>
      <c r="C368" s="29"/>
      <c r="D368" s="29"/>
      <c r="E368" s="29"/>
      <c r="F368" s="26"/>
      <c r="G368" s="13"/>
      <c r="H368" s="20"/>
      <c r="I368" s="22"/>
      <c r="J368" s="22"/>
      <c r="K368" s="22"/>
      <c r="L368" s="22"/>
      <c r="M368" s="24"/>
      <c r="N368" s="22"/>
      <c r="O368" s="20"/>
      <c r="P368" s="12"/>
      <c r="Q368" s="12"/>
      <c r="R368" s="12"/>
      <c r="S368" s="12"/>
      <c r="T368" s="12"/>
      <c r="U368" s="12"/>
      <c r="V368" s="12"/>
      <c r="W368" s="12"/>
      <c r="X368" s="12"/>
      <c r="Y368" s="12"/>
      <c r="Z368" s="12"/>
      <c r="AA368" s="12"/>
      <c r="AB368" s="12"/>
      <c r="AC368" s="12"/>
      <c r="AD368" s="12"/>
      <c r="AE368" s="12"/>
      <c r="AF368" s="12"/>
      <c r="AG368" s="12"/>
      <c r="AH368" s="12"/>
      <c r="AI368" s="12"/>
      <c r="AJ368" s="12"/>
      <c r="AK368" s="12"/>
      <c r="AL368" s="12"/>
      <c r="AM368" s="12"/>
      <c r="AN368" s="12"/>
      <c r="AO368" s="12"/>
      <c r="AP368" s="12"/>
      <c r="AQ368" s="12"/>
      <c r="AR368" s="12"/>
      <c r="AS368" s="12"/>
      <c r="AT368" s="12"/>
      <c r="AU368" s="12"/>
      <c r="AV368" s="12"/>
      <c r="AW368" s="12"/>
      <c r="AX368" s="12"/>
      <c r="AY368" s="12"/>
      <c r="AZ368" s="12"/>
      <c r="BA368" s="12"/>
      <c r="BB368" s="12"/>
      <c r="BC368" s="12"/>
      <c r="BD368" s="12"/>
      <c r="BE368" s="12"/>
      <c r="BF368" s="12"/>
      <c r="BG368" s="12"/>
      <c r="BH368" s="12"/>
      <c r="BI368" s="12"/>
      <c r="BJ368" s="12"/>
      <c r="BK368" s="12"/>
      <c r="BL368" s="12"/>
      <c r="BM368" s="12"/>
      <c r="BN368" s="12"/>
      <c r="BO368" s="12"/>
      <c r="BP368" s="12"/>
      <c r="BQ368" s="12"/>
      <c r="BR368" s="12"/>
      <c r="BS368" s="12"/>
      <c r="BT368" s="12"/>
      <c r="BU368" s="12"/>
      <c r="BV368" s="12"/>
      <c r="BW368" s="12"/>
      <c r="BX368" s="12"/>
      <c r="BY368" s="12"/>
      <c r="BZ368" s="12"/>
      <c r="CA368" s="12"/>
      <c r="CB368" s="12"/>
      <c r="CC368" s="12"/>
    </row>
    <row r="369" spans="1:81" ht="15.75" x14ac:dyDescent="0.25">
      <c r="A369" s="20"/>
      <c r="B369" s="29"/>
      <c r="C369" s="29"/>
      <c r="D369" s="29"/>
      <c r="E369" s="29"/>
      <c r="F369" s="26"/>
      <c r="G369" s="13"/>
      <c r="H369" s="20"/>
      <c r="I369" s="22"/>
      <c r="J369" s="22"/>
      <c r="K369" s="22"/>
      <c r="L369" s="22"/>
      <c r="M369" s="24"/>
      <c r="N369" s="22"/>
      <c r="O369" s="20"/>
      <c r="P369" s="12"/>
      <c r="Q369" s="12"/>
      <c r="R369" s="12"/>
      <c r="S369" s="12"/>
      <c r="T369" s="12"/>
      <c r="U369" s="12"/>
      <c r="V369" s="12"/>
      <c r="W369" s="12"/>
      <c r="X369" s="12"/>
      <c r="Y369" s="12"/>
      <c r="Z369" s="12"/>
      <c r="AA369" s="12"/>
      <c r="AB369" s="12"/>
      <c r="AC369" s="12"/>
      <c r="AD369" s="12"/>
      <c r="AE369" s="12"/>
      <c r="AF369" s="12"/>
      <c r="AG369" s="12"/>
      <c r="AH369" s="12"/>
      <c r="AI369" s="12"/>
      <c r="AJ369" s="12"/>
      <c r="AK369" s="12"/>
      <c r="AL369" s="12"/>
      <c r="AM369" s="12"/>
      <c r="AN369" s="12"/>
      <c r="AO369" s="12"/>
      <c r="AP369" s="12"/>
      <c r="AQ369" s="12"/>
      <c r="AR369" s="12"/>
      <c r="AS369" s="12"/>
      <c r="AT369" s="12"/>
      <c r="AU369" s="12"/>
      <c r="AV369" s="12"/>
      <c r="AW369" s="12"/>
      <c r="AX369" s="12"/>
      <c r="AY369" s="12"/>
      <c r="AZ369" s="12"/>
      <c r="BA369" s="12"/>
      <c r="BB369" s="12"/>
      <c r="BC369" s="12"/>
      <c r="BD369" s="12"/>
      <c r="BE369" s="12"/>
      <c r="BF369" s="12"/>
      <c r="BG369" s="12"/>
      <c r="BH369" s="12"/>
      <c r="BI369" s="12"/>
      <c r="BJ369" s="12"/>
      <c r="BK369" s="12"/>
      <c r="BL369" s="12"/>
      <c r="BM369" s="12"/>
      <c r="BN369" s="12"/>
      <c r="BO369" s="12"/>
      <c r="BP369" s="12"/>
      <c r="BQ369" s="12"/>
      <c r="BR369" s="12"/>
      <c r="BS369" s="12"/>
      <c r="BT369" s="12"/>
      <c r="BU369" s="12"/>
      <c r="BV369" s="12"/>
      <c r="BW369" s="12"/>
      <c r="BX369" s="12"/>
      <c r="BY369" s="12"/>
      <c r="BZ369" s="12"/>
      <c r="CA369" s="12"/>
      <c r="CB369" s="12"/>
      <c r="CC369" s="12"/>
    </row>
    <row r="370" spans="1:81" ht="15.75" x14ac:dyDescent="0.25">
      <c r="A370" s="20"/>
      <c r="B370" s="29"/>
      <c r="C370" s="29"/>
      <c r="D370" s="29"/>
      <c r="E370" s="29"/>
      <c r="F370" s="26"/>
      <c r="G370" s="13"/>
      <c r="H370" s="20"/>
      <c r="I370" s="22"/>
      <c r="J370" s="22"/>
      <c r="K370" s="22"/>
      <c r="L370" s="22"/>
      <c r="M370" s="24"/>
      <c r="N370" s="22"/>
      <c r="O370" s="20"/>
      <c r="P370" s="12"/>
      <c r="Q370" s="12"/>
      <c r="R370" s="12"/>
      <c r="S370" s="12"/>
      <c r="T370" s="12"/>
      <c r="U370" s="12"/>
      <c r="V370" s="12"/>
      <c r="W370" s="12"/>
      <c r="X370" s="12"/>
      <c r="Y370" s="12"/>
      <c r="Z370" s="12"/>
      <c r="AA370" s="12"/>
      <c r="AB370" s="12"/>
      <c r="AC370" s="12"/>
      <c r="AD370" s="12"/>
      <c r="AE370" s="12"/>
      <c r="AF370" s="12"/>
      <c r="AG370" s="12"/>
      <c r="AH370" s="12"/>
      <c r="AI370" s="12"/>
      <c r="AJ370" s="12"/>
      <c r="AK370" s="12"/>
      <c r="AL370" s="12"/>
      <c r="AM370" s="12"/>
      <c r="AN370" s="12"/>
      <c r="AO370" s="12"/>
      <c r="AP370" s="12"/>
      <c r="AQ370" s="12"/>
      <c r="AR370" s="12"/>
      <c r="AS370" s="12"/>
      <c r="AT370" s="12"/>
      <c r="AU370" s="12"/>
      <c r="AV370" s="12"/>
      <c r="AW370" s="12"/>
      <c r="AX370" s="12"/>
      <c r="AY370" s="12"/>
      <c r="AZ370" s="12"/>
      <c r="BA370" s="12"/>
      <c r="BB370" s="12"/>
      <c r="BC370" s="12"/>
      <c r="BD370" s="12"/>
      <c r="BE370" s="12"/>
      <c r="BF370" s="12"/>
      <c r="BG370" s="12"/>
      <c r="BH370" s="12"/>
      <c r="BI370" s="12"/>
      <c r="BJ370" s="12"/>
      <c r="BK370" s="12"/>
      <c r="BL370" s="12"/>
      <c r="BM370" s="12"/>
      <c r="BN370" s="12"/>
      <c r="BO370" s="12"/>
      <c r="BP370" s="12"/>
      <c r="BQ370" s="12"/>
      <c r="BR370" s="12"/>
      <c r="BS370" s="12"/>
      <c r="BT370" s="12"/>
      <c r="BU370" s="12"/>
      <c r="BV370" s="12"/>
      <c r="BW370" s="12"/>
      <c r="BX370" s="12"/>
      <c r="BY370" s="12"/>
      <c r="BZ370" s="12"/>
      <c r="CA370" s="12"/>
      <c r="CB370" s="12"/>
      <c r="CC370" s="12"/>
    </row>
    <row r="371" spans="1:81" ht="15.75" x14ac:dyDescent="0.25">
      <c r="A371" s="20"/>
      <c r="B371" s="29"/>
      <c r="C371" s="29"/>
      <c r="D371" s="29"/>
      <c r="E371" s="29"/>
      <c r="F371" s="26"/>
      <c r="G371" s="13"/>
      <c r="H371" s="20"/>
      <c r="I371" s="22"/>
      <c r="J371" s="22"/>
      <c r="K371" s="22"/>
      <c r="L371" s="22"/>
      <c r="M371" s="24"/>
      <c r="N371" s="22"/>
      <c r="O371" s="20"/>
      <c r="P371" s="12"/>
      <c r="Q371" s="12"/>
      <c r="R371" s="12"/>
      <c r="S371" s="12"/>
      <c r="T371" s="12"/>
      <c r="U371" s="12"/>
      <c r="V371" s="12"/>
      <c r="W371" s="12"/>
      <c r="X371" s="12"/>
      <c r="Y371" s="12"/>
      <c r="Z371" s="12"/>
      <c r="AA371" s="12"/>
      <c r="AB371" s="12"/>
      <c r="AC371" s="12"/>
      <c r="AD371" s="12"/>
      <c r="AE371" s="12"/>
      <c r="AF371" s="12"/>
      <c r="AG371" s="12"/>
      <c r="AH371" s="12"/>
      <c r="AI371" s="12"/>
      <c r="AJ371" s="12"/>
      <c r="AK371" s="12"/>
      <c r="AL371" s="12"/>
      <c r="AM371" s="12"/>
      <c r="AN371" s="12"/>
      <c r="AO371" s="12"/>
      <c r="AP371" s="12"/>
      <c r="AQ371" s="12"/>
      <c r="AR371" s="12"/>
      <c r="AS371" s="12"/>
      <c r="AT371" s="12"/>
      <c r="AU371" s="12"/>
      <c r="AV371" s="12"/>
      <c r="AW371" s="12"/>
      <c r="AX371" s="12"/>
      <c r="AY371" s="12"/>
      <c r="AZ371" s="12"/>
      <c r="BA371" s="12"/>
      <c r="BB371" s="12"/>
      <c r="BC371" s="12"/>
      <c r="BD371" s="12"/>
      <c r="BE371" s="12"/>
      <c r="BF371" s="12"/>
      <c r="BG371" s="12"/>
      <c r="BH371" s="12"/>
      <c r="BI371" s="12"/>
      <c r="BJ371" s="12"/>
      <c r="BK371" s="12"/>
      <c r="BL371" s="12"/>
      <c r="BM371" s="12"/>
      <c r="BN371" s="12"/>
      <c r="BO371" s="12"/>
      <c r="BP371" s="12"/>
      <c r="BQ371" s="12"/>
      <c r="BR371" s="12"/>
      <c r="BS371" s="12"/>
      <c r="BT371" s="12"/>
      <c r="BU371" s="12"/>
      <c r="BV371" s="12"/>
      <c r="BW371" s="12"/>
      <c r="BX371" s="12"/>
      <c r="BY371" s="12"/>
      <c r="BZ371" s="12"/>
      <c r="CA371" s="12"/>
      <c r="CB371" s="12"/>
      <c r="CC371" s="12"/>
    </row>
    <row r="372" spans="1:81" ht="15.75" x14ac:dyDescent="0.25">
      <c r="A372" s="20"/>
      <c r="B372" s="29"/>
      <c r="C372" s="29"/>
      <c r="D372" s="29"/>
      <c r="E372" s="29"/>
      <c r="F372" s="26"/>
      <c r="G372" s="13"/>
      <c r="H372" s="20"/>
      <c r="I372" s="22"/>
      <c r="J372" s="22"/>
      <c r="K372" s="22"/>
      <c r="L372" s="22"/>
      <c r="M372" s="24"/>
      <c r="N372" s="22"/>
      <c r="O372" s="20"/>
      <c r="P372" s="12"/>
      <c r="Q372" s="12"/>
      <c r="R372" s="12"/>
      <c r="S372" s="12"/>
      <c r="T372" s="12"/>
      <c r="U372" s="12"/>
      <c r="V372" s="12"/>
      <c r="W372" s="12"/>
      <c r="X372" s="12"/>
      <c r="Y372" s="12"/>
      <c r="Z372" s="12"/>
      <c r="AA372" s="12"/>
      <c r="AB372" s="12"/>
      <c r="AC372" s="12"/>
      <c r="AD372" s="12"/>
      <c r="AE372" s="12"/>
      <c r="AF372" s="12"/>
      <c r="AG372" s="12"/>
      <c r="AH372" s="12"/>
      <c r="AI372" s="12"/>
      <c r="AJ372" s="12"/>
      <c r="AK372" s="12"/>
      <c r="AL372" s="12"/>
      <c r="AM372" s="12"/>
      <c r="AN372" s="12"/>
      <c r="AO372" s="12"/>
      <c r="AP372" s="12"/>
      <c r="AQ372" s="12"/>
      <c r="AR372" s="12"/>
      <c r="AS372" s="12"/>
      <c r="AT372" s="12"/>
      <c r="AU372" s="12"/>
      <c r="AV372" s="12"/>
      <c r="AW372" s="12"/>
      <c r="AX372" s="12"/>
      <c r="AY372" s="12"/>
      <c r="AZ372" s="12"/>
      <c r="BA372" s="12"/>
      <c r="BB372" s="12"/>
      <c r="BC372" s="12"/>
      <c r="BD372" s="12"/>
      <c r="BE372" s="12"/>
      <c r="BF372" s="12"/>
      <c r="BG372" s="12"/>
      <c r="BH372" s="12"/>
      <c r="BI372" s="12"/>
      <c r="BJ372" s="12"/>
      <c r="BK372" s="12"/>
      <c r="BL372" s="12"/>
      <c r="BM372" s="12"/>
      <c r="BN372" s="12"/>
      <c r="BO372" s="12"/>
      <c r="BP372" s="12"/>
      <c r="BQ372" s="12"/>
      <c r="BR372" s="12"/>
      <c r="BS372" s="12"/>
      <c r="BT372" s="12"/>
      <c r="BU372" s="12"/>
      <c r="BV372" s="12"/>
      <c r="BW372" s="12"/>
      <c r="BX372" s="12"/>
      <c r="BY372" s="12"/>
      <c r="BZ372" s="12"/>
      <c r="CA372" s="12"/>
      <c r="CB372" s="12"/>
      <c r="CC372" s="12"/>
    </row>
    <row r="373" spans="1:81" ht="15.75" x14ac:dyDescent="0.25">
      <c r="A373" s="20"/>
      <c r="B373" s="29"/>
      <c r="C373" s="29"/>
      <c r="D373" s="29"/>
      <c r="E373" s="29"/>
      <c r="F373" s="26"/>
      <c r="G373" s="13"/>
      <c r="H373" s="20"/>
      <c r="I373" s="22"/>
      <c r="J373" s="22"/>
      <c r="K373" s="22"/>
      <c r="L373" s="22"/>
      <c r="M373" s="24"/>
      <c r="N373" s="22"/>
      <c r="O373" s="20"/>
      <c r="P373" s="12"/>
      <c r="Q373" s="12"/>
      <c r="R373" s="12"/>
      <c r="S373" s="12"/>
      <c r="T373" s="12"/>
      <c r="U373" s="12"/>
      <c r="V373" s="12"/>
      <c r="W373" s="12"/>
      <c r="X373" s="12"/>
      <c r="Y373" s="12"/>
      <c r="Z373" s="12"/>
      <c r="AA373" s="12"/>
      <c r="AB373" s="12"/>
      <c r="AC373" s="12"/>
      <c r="AD373" s="12"/>
      <c r="AE373" s="12"/>
      <c r="AF373" s="12"/>
      <c r="AG373" s="12"/>
      <c r="AH373" s="12"/>
      <c r="AI373" s="12"/>
      <c r="AJ373" s="12"/>
      <c r="AK373" s="12"/>
      <c r="AL373" s="12"/>
      <c r="AM373" s="12"/>
      <c r="AN373" s="12"/>
      <c r="AO373" s="12"/>
      <c r="AP373" s="12"/>
      <c r="AQ373" s="12"/>
      <c r="AR373" s="12"/>
      <c r="AS373" s="12"/>
      <c r="AT373" s="12"/>
      <c r="AU373" s="12"/>
      <c r="AV373" s="12"/>
      <c r="AW373" s="12"/>
      <c r="AX373" s="12"/>
      <c r="AY373" s="12"/>
      <c r="AZ373" s="12"/>
      <c r="BA373" s="12"/>
      <c r="BB373" s="12"/>
      <c r="BC373" s="12"/>
      <c r="BD373" s="12"/>
      <c r="BE373" s="12"/>
      <c r="BF373" s="12"/>
      <c r="BG373" s="12"/>
      <c r="BH373" s="12"/>
      <c r="BI373" s="12"/>
      <c r="BJ373" s="12"/>
      <c r="BK373" s="12"/>
      <c r="BL373" s="12"/>
      <c r="BM373" s="12"/>
      <c r="BN373" s="12"/>
      <c r="BO373" s="12"/>
      <c r="BP373" s="12"/>
      <c r="BQ373" s="12"/>
      <c r="BR373" s="12"/>
      <c r="BS373" s="12"/>
      <c r="BT373" s="12"/>
      <c r="BU373" s="12"/>
      <c r="BV373" s="12"/>
      <c r="BW373" s="12"/>
      <c r="BX373" s="12"/>
      <c r="BY373" s="12"/>
      <c r="BZ373" s="12"/>
      <c r="CA373" s="12"/>
      <c r="CB373" s="12"/>
      <c r="CC373" s="12"/>
    </row>
    <row r="374" spans="1:81" ht="15.75" x14ac:dyDescent="0.25">
      <c r="A374" s="20"/>
      <c r="B374" s="29"/>
      <c r="C374" s="29"/>
      <c r="D374" s="29"/>
      <c r="E374" s="29"/>
      <c r="F374" s="26"/>
      <c r="G374" s="13"/>
      <c r="H374" s="20"/>
      <c r="I374" s="22"/>
      <c r="J374" s="22"/>
      <c r="K374" s="22"/>
      <c r="L374" s="22"/>
      <c r="M374" s="24"/>
      <c r="N374" s="22"/>
      <c r="O374" s="20"/>
      <c r="P374" s="12"/>
      <c r="Q374" s="12"/>
      <c r="R374" s="12"/>
      <c r="S374" s="12"/>
      <c r="T374" s="12"/>
      <c r="U374" s="12"/>
      <c r="V374" s="12"/>
      <c r="W374" s="12"/>
      <c r="X374" s="12"/>
      <c r="Y374" s="12"/>
      <c r="Z374" s="12"/>
      <c r="AA374" s="12"/>
      <c r="AB374" s="12"/>
      <c r="AC374" s="12"/>
      <c r="AD374" s="12"/>
      <c r="AE374" s="12"/>
      <c r="AF374" s="12"/>
      <c r="AG374" s="12"/>
      <c r="AH374" s="12"/>
      <c r="AI374" s="12"/>
      <c r="AJ374" s="12"/>
      <c r="AK374" s="12"/>
      <c r="AL374" s="12"/>
      <c r="AM374" s="12"/>
      <c r="AN374" s="12"/>
      <c r="AO374" s="12"/>
      <c r="AP374" s="12"/>
      <c r="AQ374" s="12"/>
      <c r="AR374" s="12"/>
      <c r="AS374" s="12"/>
      <c r="AT374" s="12"/>
      <c r="AU374" s="12"/>
      <c r="AV374" s="12"/>
      <c r="AW374" s="12"/>
      <c r="AX374" s="12"/>
      <c r="AY374" s="12"/>
      <c r="AZ374" s="12"/>
      <c r="BA374" s="12"/>
      <c r="BB374" s="12"/>
      <c r="BC374" s="12"/>
      <c r="BD374" s="12"/>
      <c r="BE374" s="12"/>
      <c r="BF374" s="12"/>
      <c r="BG374" s="12"/>
      <c r="BH374" s="12"/>
      <c r="BI374" s="12"/>
      <c r="BJ374" s="12"/>
      <c r="BK374" s="12"/>
      <c r="BL374" s="12"/>
      <c r="BM374" s="12"/>
      <c r="BN374" s="12"/>
      <c r="BO374" s="12"/>
      <c r="BP374" s="12"/>
      <c r="BQ374" s="12"/>
      <c r="BR374" s="12"/>
      <c r="BS374" s="12"/>
      <c r="BT374" s="12"/>
      <c r="BU374" s="12"/>
      <c r="BV374" s="12"/>
      <c r="BW374" s="12"/>
      <c r="BX374" s="12"/>
      <c r="BY374" s="12"/>
      <c r="BZ374" s="12"/>
      <c r="CA374" s="12"/>
      <c r="CB374" s="12"/>
      <c r="CC374" s="12"/>
    </row>
    <row r="375" spans="1:81" ht="15.75" x14ac:dyDescent="0.25">
      <c r="A375" s="20"/>
      <c r="B375" s="29"/>
      <c r="C375" s="29"/>
      <c r="D375" s="29"/>
      <c r="E375" s="29"/>
      <c r="F375" s="26"/>
      <c r="G375" s="13"/>
      <c r="H375" s="20"/>
      <c r="I375" s="22"/>
      <c r="J375" s="22"/>
      <c r="K375" s="22"/>
      <c r="L375" s="22"/>
      <c r="M375" s="24"/>
      <c r="N375" s="22"/>
      <c r="O375" s="20"/>
      <c r="P375" s="12"/>
      <c r="Q375" s="12"/>
      <c r="R375" s="12"/>
      <c r="S375" s="12"/>
      <c r="T375" s="12"/>
      <c r="U375" s="12"/>
      <c r="V375" s="12"/>
      <c r="W375" s="12"/>
      <c r="X375" s="12"/>
      <c r="Y375" s="12"/>
      <c r="Z375" s="12"/>
      <c r="AA375" s="12"/>
      <c r="AB375" s="12"/>
      <c r="AC375" s="12"/>
      <c r="AD375" s="12"/>
      <c r="AE375" s="12"/>
      <c r="AF375" s="12"/>
      <c r="AG375" s="12"/>
      <c r="AH375" s="12"/>
      <c r="AI375" s="12"/>
      <c r="AJ375" s="12"/>
      <c r="AK375" s="12"/>
      <c r="AL375" s="12"/>
      <c r="AM375" s="12"/>
      <c r="AN375" s="12"/>
      <c r="AO375" s="12"/>
      <c r="AP375" s="12"/>
      <c r="AQ375" s="12"/>
      <c r="AR375" s="12"/>
      <c r="AS375" s="12"/>
      <c r="AT375" s="12"/>
      <c r="AU375" s="12"/>
      <c r="AV375" s="12"/>
      <c r="AW375" s="12"/>
      <c r="AX375" s="12"/>
      <c r="AY375" s="12"/>
      <c r="AZ375" s="12"/>
      <c r="BA375" s="12"/>
      <c r="BB375" s="12"/>
      <c r="BC375" s="12"/>
      <c r="BD375" s="12"/>
      <c r="BE375" s="12"/>
      <c r="BF375" s="12"/>
      <c r="BG375" s="12"/>
      <c r="BH375" s="12"/>
      <c r="BI375" s="12"/>
      <c r="BJ375" s="12"/>
      <c r="BK375" s="12"/>
      <c r="BL375" s="12"/>
      <c r="BM375" s="12"/>
      <c r="BN375" s="12"/>
      <c r="BO375" s="12"/>
      <c r="BP375" s="12"/>
      <c r="BQ375" s="12"/>
      <c r="BR375" s="12"/>
      <c r="BS375" s="12"/>
      <c r="BT375" s="12"/>
      <c r="BU375" s="12"/>
      <c r="BV375" s="12"/>
      <c r="BW375" s="12"/>
      <c r="BX375" s="12"/>
      <c r="BY375" s="12"/>
      <c r="BZ375" s="12"/>
      <c r="CA375" s="12"/>
      <c r="CB375" s="12"/>
      <c r="CC375" s="12"/>
    </row>
    <row r="376" spans="1:81" ht="15.75" x14ac:dyDescent="0.25">
      <c r="A376" s="20"/>
      <c r="B376" s="29"/>
      <c r="C376" s="29"/>
      <c r="D376" s="29"/>
      <c r="E376" s="29"/>
      <c r="F376" s="26"/>
      <c r="G376" s="13"/>
      <c r="H376" s="20"/>
      <c r="I376" s="22"/>
      <c r="J376" s="22"/>
      <c r="K376" s="22"/>
      <c r="L376" s="22"/>
      <c r="M376" s="24"/>
      <c r="N376" s="22"/>
      <c r="O376" s="20"/>
      <c r="P376" s="12"/>
      <c r="Q376" s="12"/>
      <c r="R376" s="12"/>
      <c r="S376" s="12"/>
      <c r="T376" s="12"/>
      <c r="U376" s="12"/>
      <c r="V376" s="12"/>
      <c r="W376" s="12"/>
      <c r="X376" s="12"/>
      <c r="Y376" s="12"/>
      <c r="Z376" s="12"/>
      <c r="AA376" s="12"/>
      <c r="AB376" s="12"/>
      <c r="AC376" s="12"/>
      <c r="AD376" s="12"/>
      <c r="AE376" s="12"/>
      <c r="AF376" s="12"/>
      <c r="AG376" s="12"/>
      <c r="AH376" s="12"/>
      <c r="AI376" s="12"/>
      <c r="AJ376" s="12"/>
      <c r="AK376" s="12"/>
      <c r="AL376" s="12"/>
      <c r="AM376" s="12"/>
      <c r="AN376" s="12"/>
      <c r="AO376" s="12"/>
      <c r="AP376" s="12"/>
      <c r="AQ376" s="12"/>
      <c r="AR376" s="12"/>
      <c r="AS376" s="12"/>
      <c r="AT376" s="12"/>
      <c r="AU376" s="12"/>
      <c r="AV376" s="12"/>
      <c r="AW376" s="12"/>
      <c r="AX376" s="12"/>
      <c r="AY376" s="12"/>
      <c r="AZ376" s="12"/>
      <c r="BA376" s="12"/>
      <c r="BB376" s="12"/>
      <c r="BC376" s="12"/>
      <c r="BD376" s="12"/>
      <c r="BE376" s="12"/>
      <c r="BF376" s="12"/>
      <c r="BG376" s="12"/>
      <c r="BH376" s="12"/>
      <c r="BI376" s="12"/>
      <c r="BJ376" s="12"/>
      <c r="BK376" s="12"/>
      <c r="BL376" s="12"/>
      <c r="BM376" s="12"/>
      <c r="BN376" s="12"/>
      <c r="BO376" s="12"/>
      <c r="BP376" s="12"/>
      <c r="BQ376" s="12"/>
      <c r="BR376" s="12"/>
      <c r="BS376" s="12"/>
      <c r="BT376" s="12"/>
      <c r="BU376" s="12"/>
      <c r="BV376" s="12"/>
      <c r="BW376" s="12"/>
      <c r="BX376" s="12"/>
      <c r="BY376" s="12"/>
      <c r="BZ376" s="12"/>
      <c r="CA376" s="12"/>
      <c r="CB376" s="12"/>
      <c r="CC376" s="12"/>
    </row>
    <row r="377" spans="1:81" ht="15.75" x14ac:dyDescent="0.25">
      <c r="A377" s="20"/>
      <c r="B377" s="29"/>
      <c r="C377" s="29"/>
      <c r="D377" s="29"/>
      <c r="E377" s="29"/>
      <c r="F377" s="26"/>
      <c r="G377" s="13"/>
      <c r="H377" s="20"/>
      <c r="I377" s="22"/>
      <c r="J377" s="22"/>
      <c r="K377" s="22"/>
      <c r="L377" s="22"/>
      <c r="M377" s="24"/>
      <c r="N377" s="22"/>
      <c r="O377" s="20"/>
      <c r="P377" s="12"/>
      <c r="Q377" s="12"/>
      <c r="R377" s="12"/>
      <c r="S377" s="12"/>
      <c r="T377" s="12"/>
      <c r="U377" s="12"/>
      <c r="V377" s="12"/>
      <c r="W377" s="12"/>
      <c r="X377" s="12"/>
      <c r="Y377" s="12"/>
      <c r="Z377" s="12"/>
      <c r="AA377" s="12"/>
      <c r="AB377" s="12"/>
      <c r="AC377" s="12"/>
      <c r="AD377" s="12"/>
      <c r="AE377" s="12"/>
      <c r="AF377" s="12"/>
      <c r="AG377" s="12"/>
      <c r="AH377" s="12"/>
      <c r="AI377" s="12"/>
      <c r="AJ377" s="12"/>
      <c r="AK377" s="12"/>
      <c r="AL377" s="12"/>
      <c r="AM377" s="12"/>
      <c r="AN377" s="12"/>
      <c r="AO377" s="12"/>
      <c r="AP377" s="12"/>
      <c r="AQ377" s="12"/>
      <c r="AR377" s="12"/>
      <c r="AS377" s="12"/>
      <c r="AT377" s="12"/>
      <c r="AU377" s="12"/>
      <c r="AV377" s="12"/>
      <c r="AW377" s="12"/>
      <c r="AX377" s="12"/>
      <c r="AY377" s="12"/>
      <c r="AZ377" s="12"/>
      <c r="BA377" s="12"/>
      <c r="BB377" s="12"/>
      <c r="BC377" s="12"/>
      <c r="BD377" s="12"/>
      <c r="BE377" s="12"/>
      <c r="BF377" s="12"/>
      <c r="BG377" s="12"/>
      <c r="BH377" s="12"/>
      <c r="BI377" s="12"/>
      <c r="BJ377" s="12"/>
      <c r="BK377" s="12"/>
      <c r="BL377" s="12"/>
      <c r="BM377" s="12"/>
      <c r="BN377" s="12"/>
      <c r="BO377" s="12"/>
      <c r="BP377" s="12"/>
      <c r="BQ377" s="12"/>
      <c r="BR377" s="12"/>
      <c r="BS377" s="12"/>
      <c r="BT377" s="12"/>
      <c r="BU377" s="12"/>
      <c r="BV377" s="12"/>
      <c r="BW377" s="12"/>
      <c r="BX377" s="12"/>
      <c r="BY377" s="12"/>
      <c r="BZ377" s="12"/>
      <c r="CA377" s="12"/>
      <c r="CB377" s="12"/>
      <c r="CC377" s="12"/>
    </row>
    <row r="378" spans="1:81" ht="15.75" x14ac:dyDescent="0.25">
      <c r="A378" s="20"/>
      <c r="B378" s="29"/>
      <c r="C378" s="29"/>
      <c r="D378" s="29"/>
      <c r="E378" s="29"/>
      <c r="F378" s="26"/>
      <c r="G378" s="13"/>
      <c r="H378" s="20"/>
      <c r="I378" s="22"/>
      <c r="J378" s="22"/>
      <c r="K378" s="22"/>
      <c r="L378" s="22"/>
      <c r="M378" s="24"/>
      <c r="N378" s="22"/>
      <c r="O378" s="20"/>
      <c r="P378" s="12"/>
      <c r="Q378" s="12"/>
      <c r="R378" s="12"/>
      <c r="S378" s="12"/>
      <c r="T378" s="12"/>
      <c r="U378" s="12"/>
      <c r="V378" s="12"/>
      <c r="W378" s="12"/>
      <c r="X378" s="12"/>
      <c r="Y378" s="12"/>
      <c r="Z378" s="12"/>
      <c r="AA378" s="12"/>
      <c r="AB378" s="12"/>
      <c r="AC378" s="12"/>
      <c r="AD378" s="12"/>
      <c r="AE378" s="12"/>
      <c r="AF378" s="12"/>
      <c r="AG378" s="12"/>
      <c r="AH378" s="12"/>
      <c r="AI378" s="12"/>
      <c r="AJ378" s="12"/>
      <c r="AK378" s="12"/>
      <c r="AL378" s="12"/>
      <c r="AM378" s="12"/>
      <c r="AN378" s="12"/>
      <c r="AO378" s="12"/>
      <c r="AP378" s="12"/>
      <c r="AQ378" s="12"/>
      <c r="AR378" s="12"/>
      <c r="AS378" s="12"/>
      <c r="AT378" s="12"/>
      <c r="AU378" s="12"/>
      <c r="AV378" s="12"/>
      <c r="AW378" s="12"/>
      <c r="AX378" s="12"/>
      <c r="AY378" s="12"/>
      <c r="AZ378" s="12"/>
      <c r="BA378" s="12"/>
      <c r="BB378" s="12"/>
      <c r="BC378" s="12"/>
      <c r="BD378" s="12"/>
      <c r="BE378" s="12"/>
      <c r="BF378" s="12"/>
      <c r="BG378" s="12"/>
      <c r="BH378" s="12"/>
      <c r="BI378" s="12"/>
      <c r="BJ378" s="12"/>
      <c r="BK378" s="12"/>
      <c r="BL378" s="12"/>
      <c r="BM378" s="12"/>
      <c r="BN378" s="12"/>
      <c r="BO378" s="12"/>
      <c r="BP378" s="12"/>
      <c r="BQ378" s="12"/>
      <c r="BR378" s="12"/>
      <c r="BS378" s="12"/>
      <c r="BT378" s="12"/>
      <c r="BU378" s="12"/>
      <c r="BV378" s="12"/>
      <c r="BW378" s="12"/>
      <c r="BX378" s="12"/>
      <c r="BY378" s="12"/>
      <c r="BZ378" s="12"/>
      <c r="CA378" s="12"/>
      <c r="CB378" s="12"/>
      <c r="CC378" s="12"/>
    </row>
    <row r="379" spans="1:81" ht="15.75" x14ac:dyDescent="0.25">
      <c r="A379" s="20"/>
      <c r="B379" s="29"/>
      <c r="C379" s="29"/>
      <c r="D379" s="29"/>
      <c r="E379" s="29"/>
      <c r="F379" s="26"/>
      <c r="G379" s="13"/>
      <c r="H379" s="20"/>
      <c r="I379" s="22"/>
      <c r="J379" s="22"/>
      <c r="K379" s="22"/>
      <c r="L379" s="22"/>
      <c r="M379" s="24"/>
      <c r="N379" s="22"/>
      <c r="O379" s="20"/>
      <c r="P379" s="12"/>
      <c r="Q379" s="12"/>
      <c r="R379" s="12"/>
      <c r="S379" s="12"/>
      <c r="T379" s="12"/>
      <c r="U379" s="12"/>
      <c r="V379" s="12"/>
      <c r="W379" s="12"/>
      <c r="X379" s="12"/>
      <c r="Y379" s="12"/>
      <c r="Z379" s="12"/>
      <c r="AA379" s="12"/>
      <c r="AB379" s="12"/>
      <c r="AC379" s="12"/>
      <c r="AD379" s="12"/>
      <c r="AE379" s="12"/>
      <c r="AF379" s="12"/>
      <c r="AG379" s="12"/>
      <c r="AH379" s="12"/>
      <c r="AI379" s="12"/>
      <c r="AJ379" s="12"/>
      <c r="AK379" s="12"/>
      <c r="AL379" s="12"/>
      <c r="AM379" s="12"/>
      <c r="AN379" s="12"/>
      <c r="AO379" s="12"/>
      <c r="AP379" s="12"/>
      <c r="AQ379" s="12"/>
      <c r="AR379" s="12"/>
      <c r="AS379" s="12"/>
      <c r="AT379" s="12"/>
      <c r="AU379" s="12"/>
      <c r="AV379" s="12"/>
      <c r="AW379" s="12"/>
      <c r="AX379" s="12"/>
      <c r="AY379" s="12"/>
      <c r="AZ379" s="12"/>
      <c r="BA379" s="12"/>
      <c r="BB379" s="12"/>
      <c r="BC379" s="12"/>
      <c r="BD379" s="12"/>
      <c r="BE379" s="12"/>
      <c r="BF379" s="12"/>
      <c r="BG379" s="12"/>
      <c r="BH379" s="12"/>
      <c r="BI379" s="12"/>
      <c r="BJ379" s="12"/>
      <c r="BK379" s="12"/>
      <c r="BL379" s="12"/>
      <c r="BM379" s="12"/>
      <c r="BN379" s="12"/>
      <c r="BO379" s="12"/>
      <c r="BP379" s="12"/>
      <c r="BQ379" s="12"/>
      <c r="BR379" s="12"/>
      <c r="BS379" s="12"/>
      <c r="BT379" s="12"/>
      <c r="BU379" s="12"/>
      <c r="BV379" s="12"/>
      <c r="BW379" s="12"/>
      <c r="BX379" s="12"/>
      <c r="BY379" s="12"/>
      <c r="BZ379" s="12"/>
      <c r="CA379" s="12"/>
      <c r="CB379" s="12"/>
      <c r="CC379" s="12"/>
    </row>
    <row r="380" spans="1:81" ht="15.75" x14ac:dyDescent="0.25">
      <c r="A380" s="20"/>
      <c r="B380" s="29"/>
      <c r="C380" s="29"/>
      <c r="D380" s="29"/>
      <c r="E380" s="29"/>
      <c r="F380" s="26"/>
      <c r="G380" s="13"/>
      <c r="H380" s="20"/>
      <c r="I380" s="22"/>
      <c r="J380" s="22"/>
      <c r="K380" s="22"/>
      <c r="L380" s="22"/>
      <c r="M380" s="24"/>
      <c r="N380" s="22"/>
      <c r="O380" s="20"/>
      <c r="P380" s="12"/>
      <c r="Q380" s="12"/>
      <c r="R380" s="12"/>
      <c r="S380" s="12"/>
      <c r="T380" s="12"/>
      <c r="U380" s="12"/>
      <c r="V380" s="12"/>
      <c r="W380" s="12"/>
      <c r="X380" s="12"/>
      <c r="Y380" s="12"/>
      <c r="Z380" s="12"/>
      <c r="AA380" s="12"/>
      <c r="AB380" s="12"/>
      <c r="AC380" s="12"/>
      <c r="AD380" s="12"/>
      <c r="AE380" s="12"/>
      <c r="AF380" s="12"/>
      <c r="AG380" s="12"/>
      <c r="AH380" s="12"/>
      <c r="AI380" s="12"/>
      <c r="AJ380" s="12"/>
      <c r="AK380" s="12"/>
      <c r="AL380" s="12"/>
      <c r="AM380" s="12"/>
      <c r="AN380" s="12"/>
      <c r="AO380" s="12"/>
      <c r="AP380" s="12"/>
      <c r="AQ380" s="12"/>
      <c r="AR380" s="12"/>
      <c r="AS380" s="12"/>
      <c r="AT380" s="12"/>
      <c r="AU380" s="12"/>
      <c r="AV380" s="12"/>
      <c r="AW380" s="12"/>
      <c r="AX380" s="12"/>
      <c r="AY380" s="12"/>
      <c r="AZ380" s="12"/>
      <c r="BA380" s="12"/>
      <c r="BB380" s="12"/>
      <c r="BC380" s="12"/>
      <c r="BD380" s="12"/>
      <c r="BE380" s="12"/>
      <c r="BF380" s="12"/>
      <c r="BG380" s="12"/>
      <c r="BH380" s="12"/>
      <c r="BI380" s="12"/>
      <c r="BJ380" s="12"/>
      <c r="BK380" s="12"/>
      <c r="BL380" s="12"/>
      <c r="BM380" s="12"/>
      <c r="BN380" s="12"/>
      <c r="BO380" s="12"/>
      <c r="BP380" s="12"/>
      <c r="BQ380" s="12"/>
      <c r="BR380" s="12"/>
      <c r="BS380" s="12"/>
      <c r="BT380" s="12"/>
      <c r="BU380" s="12"/>
      <c r="BV380" s="12"/>
      <c r="BW380" s="12"/>
      <c r="BX380" s="12"/>
      <c r="BY380" s="12"/>
      <c r="BZ380" s="12"/>
      <c r="CA380" s="12"/>
      <c r="CB380" s="12"/>
      <c r="CC380" s="12"/>
    </row>
    <row r="381" spans="1:81" ht="15.75" x14ac:dyDescent="0.25">
      <c r="A381" s="20"/>
      <c r="B381" s="29"/>
      <c r="C381" s="29"/>
      <c r="D381" s="29"/>
      <c r="E381" s="29"/>
      <c r="F381" s="26"/>
      <c r="G381" s="13"/>
      <c r="H381" s="20"/>
      <c r="I381" s="22"/>
      <c r="J381" s="22"/>
      <c r="K381" s="22"/>
      <c r="L381" s="22"/>
      <c r="M381" s="24"/>
      <c r="N381" s="22"/>
      <c r="O381" s="20"/>
      <c r="P381" s="12"/>
      <c r="Q381" s="12"/>
      <c r="R381" s="12"/>
      <c r="S381" s="12"/>
      <c r="T381" s="12"/>
      <c r="U381" s="12"/>
      <c r="V381" s="12"/>
      <c r="W381" s="12"/>
      <c r="X381" s="12"/>
      <c r="Y381" s="12"/>
      <c r="Z381" s="12"/>
      <c r="AA381" s="12"/>
      <c r="AB381" s="12"/>
      <c r="AC381" s="12"/>
      <c r="AD381" s="12"/>
      <c r="AE381" s="12"/>
      <c r="AF381" s="12"/>
      <c r="AG381" s="12"/>
      <c r="AH381" s="12"/>
      <c r="AI381" s="12"/>
      <c r="AJ381" s="12"/>
      <c r="AK381" s="12"/>
      <c r="AL381" s="12"/>
      <c r="AM381" s="12"/>
      <c r="AN381" s="12"/>
      <c r="AO381" s="12"/>
      <c r="AP381" s="12"/>
      <c r="AQ381" s="12"/>
      <c r="AR381" s="12"/>
      <c r="AS381" s="12"/>
      <c r="AT381" s="12"/>
      <c r="AU381" s="12"/>
      <c r="AV381" s="12"/>
      <c r="AW381" s="12"/>
      <c r="AX381" s="12"/>
      <c r="AY381" s="12"/>
      <c r="AZ381" s="12"/>
      <c r="BA381" s="12"/>
      <c r="BB381" s="12"/>
      <c r="BC381" s="12"/>
      <c r="BD381" s="12"/>
      <c r="BE381" s="12"/>
      <c r="BF381" s="12"/>
      <c r="BG381" s="12"/>
      <c r="BH381" s="12"/>
      <c r="BI381" s="12"/>
      <c r="BJ381" s="12"/>
      <c r="BK381" s="12"/>
      <c r="BL381" s="12"/>
      <c r="BM381" s="12"/>
      <c r="BN381" s="12"/>
      <c r="BO381" s="12"/>
      <c r="BP381" s="12"/>
      <c r="BQ381" s="12"/>
      <c r="BR381" s="12"/>
      <c r="BS381" s="12"/>
      <c r="BT381" s="12"/>
      <c r="BU381" s="12"/>
      <c r="BV381" s="12"/>
      <c r="BW381" s="12"/>
      <c r="BX381" s="12"/>
      <c r="BY381" s="12"/>
      <c r="BZ381" s="12"/>
      <c r="CA381" s="12"/>
      <c r="CB381" s="12"/>
      <c r="CC381" s="12"/>
    </row>
    <row r="382" spans="1:81" ht="15.75" x14ac:dyDescent="0.25">
      <c r="A382" s="20"/>
      <c r="B382" s="29"/>
      <c r="C382" s="29"/>
      <c r="D382" s="29"/>
      <c r="E382" s="29"/>
      <c r="F382" s="26"/>
      <c r="G382" s="13"/>
      <c r="H382" s="20"/>
      <c r="I382" s="22"/>
      <c r="J382" s="22"/>
      <c r="K382" s="22"/>
      <c r="L382" s="22"/>
      <c r="M382" s="24"/>
      <c r="N382" s="22"/>
      <c r="O382" s="20"/>
      <c r="P382" s="12"/>
      <c r="Q382" s="12"/>
      <c r="R382" s="12"/>
      <c r="S382" s="12"/>
      <c r="T382" s="12"/>
      <c r="U382" s="12"/>
      <c r="V382" s="12"/>
      <c r="W382" s="12"/>
      <c r="X382" s="12"/>
      <c r="Y382" s="12"/>
      <c r="Z382" s="12"/>
      <c r="AA382" s="12"/>
      <c r="AB382" s="12"/>
      <c r="AC382" s="12"/>
      <c r="AD382" s="12"/>
      <c r="AE382" s="12"/>
      <c r="AF382" s="12"/>
      <c r="AG382" s="12"/>
      <c r="AH382" s="12"/>
      <c r="AI382" s="12"/>
      <c r="AJ382" s="12"/>
      <c r="AK382" s="12"/>
      <c r="AL382" s="12"/>
      <c r="AM382" s="12"/>
      <c r="AN382" s="12"/>
      <c r="AO382" s="12"/>
      <c r="AP382" s="12"/>
      <c r="AQ382" s="12"/>
      <c r="AR382" s="12"/>
      <c r="AS382" s="12"/>
      <c r="AT382" s="12"/>
      <c r="AU382" s="12"/>
      <c r="AV382" s="12"/>
      <c r="AW382" s="12"/>
      <c r="AX382" s="12"/>
      <c r="AY382" s="12"/>
      <c r="AZ382" s="12"/>
      <c r="BA382" s="12"/>
      <c r="BB382" s="12"/>
      <c r="BC382" s="12"/>
      <c r="BD382" s="12"/>
      <c r="BE382" s="12"/>
      <c r="BF382" s="12"/>
      <c r="BG382" s="12"/>
      <c r="BH382" s="12"/>
      <c r="BI382" s="12"/>
      <c r="BJ382" s="12"/>
      <c r="BK382" s="12"/>
      <c r="BL382" s="12"/>
      <c r="BM382" s="12"/>
      <c r="BN382" s="12"/>
      <c r="BO382" s="12"/>
      <c r="BP382" s="12"/>
      <c r="BQ382" s="12"/>
      <c r="BR382" s="12"/>
      <c r="BS382" s="12"/>
      <c r="BT382" s="12"/>
      <c r="BU382" s="12"/>
      <c r="BV382" s="12"/>
      <c r="BW382" s="12"/>
      <c r="BX382" s="12"/>
      <c r="BY382" s="12"/>
      <c r="BZ382" s="12"/>
      <c r="CA382" s="12"/>
      <c r="CB382" s="12"/>
      <c r="CC382" s="12"/>
    </row>
    <row r="383" spans="1:81" ht="15.75" x14ac:dyDescent="0.25">
      <c r="A383" s="20"/>
      <c r="B383" s="29"/>
      <c r="C383" s="29"/>
      <c r="D383" s="29"/>
      <c r="E383" s="29"/>
      <c r="F383" s="26"/>
      <c r="G383" s="13"/>
      <c r="H383" s="20"/>
      <c r="I383" s="22"/>
      <c r="J383" s="22"/>
      <c r="K383" s="22"/>
      <c r="L383" s="22"/>
      <c r="M383" s="24"/>
      <c r="N383" s="22"/>
      <c r="O383" s="20"/>
      <c r="P383" s="12"/>
      <c r="Q383" s="12"/>
      <c r="R383" s="12"/>
      <c r="S383" s="12"/>
      <c r="T383" s="12"/>
      <c r="U383" s="12"/>
      <c r="V383" s="12"/>
      <c r="W383" s="12"/>
      <c r="X383" s="12"/>
      <c r="Y383" s="12"/>
      <c r="Z383" s="12"/>
      <c r="AA383" s="12"/>
      <c r="AB383" s="12"/>
      <c r="AC383" s="12"/>
      <c r="AD383" s="12"/>
      <c r="AE383" s="12"/>
      <c r="AF383" s="12"/>
      <c r="AG383" s="12"/>
      <c r="AH383" s="12"/>
      <c r="AI383" s="12"/>
      <c r="AJ383" s="12"/>
      <c r="AK383" s="12"/>
      <c r="AL383" s="12"/>
      <c r="AM383" s="12"/>
      <c r="AN383" s="12"/>
      <c r="AO383" s="12"/>
      <c r="AP383" s="12"/>
      <c r="AQ383" s="12"/>
      <c r="AR383" s="12"/>
      <c r="AS383" s="12"/>
      <c r="AT383" s="12"/>
      <c r="AU383" s="12"/>
      <c r="AV383" s="12"/>
      <c r="AW383" s="12"/>
      <c r="AX383" s="12"/>
      <c r="AY383" s="12"/>
      <c r="AZ383" s="12"/>
      <c r="BA383" s="12"/>
      <c r="BB383" s="12"/>
      <c r="BC383" s="12"/>
      <c r="BD383" s="12"/>
      <c r="BE383" s="12"/>
      <c r="BF383" s="12"/>
      <c r="BG383" s="12"/>
      <c r="BH383" s="12"/>
      <c r="BI383" s="12"/>
      <c r="BJ383" s="12"/>
      <c r="BK383" s="12"/>
      <c r="BL383" s="12"/>
      <c r="BM383" s="12"/>
      <c r="BN383" s="12"/>
      <c r="BO383" s="12"/>
      <c r="BP383" s="12"/>
      <c r="BQ383" s="12"/>
      <c r="BR383" s="12"/>
      <c r="BS383" s="12"/>
      <c r="BT383" s="12"/>
      <c r="BU383" s="12"/>
      <c r="BV383" s="12"/>
      <c r="BW383" s="12"/>
      <c r="BX383" s="12"/>
      <c r="BY383" s="12"/>
      <c r="BZ383" s="12"/>
      <c r="CA383" s="12"/>
      <c r="CB383" s="12"/>
      <c r="CC383" s="12"/>
    </row>
    <row r="384" spans="1:81" ht="15.75" x14ac:dyDescent="0.25">
      <c r="A384" s="20"/>
      <c r="B384" s="29"/>
      <c r="C384" s="29"/>
      <c r="D384" s="29"/>
      <c r="E384" s="29"/>
      <c r="F384" s="26"/>
      <c r="G384" s="13"/>
      <c r="H384" s="20"/>
      <c r="I384" s="22"/>
      <c r="J384" s="22"/>
      <c r="K384" s="22"/>
      <c r="L384" s="22"/>
      <c r="M384" s="24"/>
      <c r="N384" s="22"/>
      <c r="O384" s="20"/>
      <c r="P384" s="12"/>
      <c r="Q384" s="12"/>
      <c r="R384" s="12"/>
      <c r="S384" s="12"/>
      <c r="T384" s="12"/>
      <c r="U384" s="12"/>
      <c r="V384" s="12"/>
      <c r="W384" s="12"/>
      <c r="X384" s="12"/>
      <c r="Y384" s="12"/>
      <c r="Z384" s="12"/>
      <c r="AA384" s="12"/>
      <c r="AB384" s="12"/>
      <c r="AC384" s="12"/>
      <c r="AD384" s="12"/>
      <c r="AE384" s="12"/>
      <c r="AF384" s="12"/>
      <c r="AG384" s="12"/>
      <c r="AH384" s="12"/>
      <c r="AI384" s="12"/>
      <c r="AJ384" s="12"/>
      <c r="AK384" s="12"/>
      <c r="AL384" s="12"/>
      <c r="AM384" s="12"/>
      <c r="AN384" s="12"/>
      <c r="AO384" s="12"/>
      <c r="AP384" s="12"/>
      <c r="AQ384" s="12"/>
      <c r="AR384" s="12"/>
      <c r="AS384" s="12"/>
      <c r="AT384" s="12"/>
      <c r="AU384" s="12"/>
      <c r="AV384" s="12"/>
      <c r="AW384" s="12"/>
      <c r="AX384" s="12"/>
      <c r="AY384" s="12"/>
      <c r="AZ384" s="12"/>
      <c r="BA384" s="12"/>
      <c r="BB384" s="12"/>
      <c r="BC384" s="12"/>
      <c r="BD384" s="12"/>
      <c r="BE384" s="12"/>
      <c r="BF384" s="12"/>
      <c r="BG384" s="12"/>
      <c r="BH384" s="12"/>
      <c r="BI384" s="12"/>
      <c r="BJ384" s="12"/>
      <c r="BK384" s="12"/>
      <c r="BL384" s="12"/>
      <c r="BM384" s="12"/>
      <c r="BN384" s="12"/>
      <c r="BO384" s="12"/>
      <c r="BP384" s="12"/>
      <c r="BQ384" s="12"/>
      <c r="BR384" s="12"/>
      <c r="BS384" s="12"/>
      <c r="BT384" s="12"/>
      <c r="BU384" s="12"/>
      <c r="BV384" s="12"/>
      <c r="BW384" s="12"/>
      <c r="BX384" s="12"/>
      <c r="BY384" s="12"/>
      <c r="BZ384" s="12"/>
      <c r="CA384" s="12"/>
      <c r="CB384" s="12"/>
      <c r="CC384" s="12"/>
    </row>
    <row r="385" spans="1:81" ht="15.75" x14ac:dyDescent="0.25">
      <c r="A385" s="20"/>
      <c r="B385" s="29"/>
      <c r="C385" s="29"/>
      <c r="D385" s="29"/>
      <c r="E385" s="29"/>
      <c r="F385" s="26"/>
      <c r="G385" s="13"/>
      <c r="H385" s="20"/>
      <c r="I385" s="22"/>
      <c r="J385" s="22"/>
      <c r="K385" s="22"/>
      <c r="L385" s="22"/>
      <c r="M385" s="24"/>
      <c r="N385" s="22"/>
      <c r="O385" s="20"/>
      <c r="P385" s="12"/>
      <c r="Q385" s="12"/>
      <c r="R385" s="12"/>
      <c r="S385" s="12"/>
      <c r="T385" s="12"/>
      <c r="U385" s="12"/>
      <c r="V385" s="12"/>
      <c r="W385" s="12"/>
      <c r="X385" s="12"/>
      <c r="Y385" s="12"/>
      <c r="Z385" s="12"/>
      <c r="AA385" s="12"/>
      <c r="AB385" s="12"/>
      <c r="AC385" s="12"/>
      <c r="AD385" s="12"/>
      <c r="AE385" s="12"/>
      <c r="AF385" s="12"/>
      <c r="AG385" s="12"/>
      <c r="AH385" s="12"/>
      <c r="AI385" s="12"/>
      <c r="AJ385" s="12"/>
      <c r="AK385" s="12"/>
      <c r="AL385" s="12"/>
      <c r="AM385" s="12"/>
      <c r="AN385" s="12"/>
      <c r="AO385" s="12"/>
      <c r="AP385" s="12"/>
      <c r="AQ385" s="12"/>
      <c r="AR385" s="12"/>
      <c r="AS385" s="12"/>
      <c r="AT385" s="12"/>
      <c r="AU385" s="12"/>
      <c r="AV385" s="12"/>
      <c r="AW385" s="12"/>
      <c r="AX385" s="12"/>
      <c r="AY385" s="12"/>
      <c r="AZ385" s="12"/>
      <c r="BA385" s="12"/>
      <c r="BB385" s="12"/>
      <c r="BC385" s="12"/>
      <c r="BD385" s="12"/>
      <c r="BE385" s="12"/>
      <c r="BF385" s="12"/>
      <c r="BG385" s="12"/>
      <c r="BH385" s="12"/>
      <c r="BI385" s="12"/>
      <c r="BJ385" s="12"/>
      <c r="BK385" s="12"/>
      <c r="BL385" s="12"/>
      <c r="BM385" s="12"/>
      <c r="BN385" s="12"/>
      <c r="BO385" s="12"/>
      <c r="BP385" s="12"/>
      <c r="BQ385" s="12"/>
      <c r="BR385" s="12"/>
      <c r="BS385" s="12"/>
      <c r="BT385" s="12"/>
      <c r="BU385" s="12"/>
      <c r="BV385" s="12"/>
      <c r="BW385" s="12"/>
      <c r="BX385" s="12"/>
      <c r="BY385" s="12"/>
      <c r="BZ385" s="12"/>
      <c r="CA385" s="12"/>
      <c r="CB385" s="12"/>
      <c r="CC385" s="12"/>
    </row>
    <row r="386" spans="1:81" ht="15.75" x14ac:dyDescent="0.25">
      <c r="A386" s="20"/>
      <c r="B386" s="29"/>
      <c r="C386" s="29"/>
      <c r="D386" s="29"/>
      <c r="E386" s="29"/>
      <c r="F386" s="26"/>
      <c r="G386" s="13"/>
      <c r="H386" s="20"/>
      <c r="I386" s="22"/>
      <c r="J386" s="22"/>
      <c r="K386" s="22"/>
      <c r="L386" s="22"/>
      <c r="M386" s="24"/>
      <c r="N386" s="22"/>
      <c r="O386" s="20"/>
      <c r="P386" s="12"/>
      <c r="Q386" s="12"/>
      <c r="R386" s="12"/>
      <c r="S386" s="12"/>
      <c r="T386" s="12"/>
      <c r="U386" s="12"/>
      <c r="V386" s="12"/>
      <c r="W386" s="12"/>
      <c r="X386" s="12"/>
      <c r="Y386" s="12"/>
      <c r="Z386" s="12"/>
      <c r="AA386" s="12"/>
      <c r="AB386" s="12"/>
      <c r="AC386" s="12"/>
      <c r="AD386" s="12"/>
      <c r="AE386" s="12"/>
      <c r="AF386" s="12"/>
      <c r="AG386" s="12"/>
      <c r="AH386" s="12"/>
      <c r="AI386" s="12"/>
      <c r="AJ386" s="12"/>
      <c r="AK386" s="12"/>
      <c r="AL386" s="12"/>
      <c r="AM386" s="12"/>
      <c r="AN386" s="12"/>
      <c r="AO386" s="12"/>
      <c r="AP386" s="12"/>
      <c r="AQ386" s="12"/>
      <c r="AR386" s="12"/>
      <c r="AS386" s="12"/>
      <c r="AT386" s="12"/>
      <c r="AU386" s="12"/>
      <c r="AV386" s="12"/>
      <c r="AW386" s="12"/>
      <c r="AX386" s="12"/>
      <c r="AY386" s="12"/>
      <c r="AZ386" s="12"/>
      <c r="BA386" s="12"/>
      <c r="BB386" s="12"/>
      <c r="BC386" s="12"/>
      <c r="BD386" s="12"/>
      <c r="BE386" s="12"/>
      <c r="BF386" s="12"/>
      <c r="BG386" s="12"/>
      <c r="BH386" s="12"/>
      <c r="BI386" s="12"/>
      <c r="BJ386" s="12"/>
      <c r="BK386" s="12"/>
      <c r="BL386" s="12"/>
      <c r="BM386" s="12"/>
      <c r="BN386" s="12"/>
      <c r="BO386" s="12"/>
      <c r="BP386" s="12"/>
      <c r="BQ386" s="12"/>
      <c r="BR386" s="12"/>
      <c r="BS386" s="12"/>
      <c r="BT386" s="12"/>
      <c r="BU386" s="12"/>
      <c r="BV386" s="12"/>
      <c r="BW386" s="12"/>
      <c r="BX386" s="12"/>
      <c r="BY386" s="12"/>
      <c r="BZ386" s="12"/>
      <c r="CA386" s="12"/>
      <c r="CB386" s="12"/>
      <c r="CC386" s="12"/>
    </row>
    <row r="387" spans="1:81" ht="15.75" x14ac:dyDescent="0.25">
      <c r="A387" s="20"/>
      <c r="B387" s="29"/>
      <c r="C387" s="29"/>
      <c r="D387" s="29"/>
      <c r="E387" s="29"/>
      <c r="F387" s="26"/>
      <c r="G387" s="13"/>
      <c r="H387" s="20"/>
      <c r="I387" s="22"/>
      <c r="J387" s="22"/>
      <c r="K387" s="22"/>
      <c r="L387" s="22"/>
      <c r="M387" s="24"/>
      <c r="N387" s="22"/>
      <c r="O387" s="20"/>
      <c r="P387" s="12"/>
      <c r="Q387" s="12"/>
      <c r="R387" s="12"/>
      <c r="S387" s="12"/>
      <c r="T387" s="12"/>
      <c r="U387" s="12"/>
      <c r="V387" s="12"/>
      <c r="W387" s="12"/>
      <c r="X387" s="12"/>
      <c r="Y387" s="12"/>
      <c r="Z387" s="12"/>
      <c r="AA387" s="12"/>
      <c r="AB387" s="12"/>
      <c r="AC387" s="12"/>
      <c r="AD387" s="12"/>
      <c r="AE387" s="12"/>
      <c r="AF387" s="12"/>
      <c r="AG387" s="12"/>
      <c r="AH387" s="12"/>
      <c r="AI387" s="12"/>
      <c r="AJ387" s="12"/>
      <c r="AK387" s="12"/>
      <c r="AL387" s="12"/>
      <c r="AM387" s="12"/>
      <c r="AN387" s="12"/>
      <c r="AO387" s="12"/>
      <c r="AP387" s="12"/>
      <c r="AQ387" s="12"/>
      <c r="AR387" s="12"/>
      <c r="AS387" s="12"/>
      <c r="AT387" s="12"/>
      <c r="AU387" s="12"/>
      <c r="AV387" s="12"/>
      <c r="AW387" s="12"/>
      <c r="AX387" s="12"/>
      <c r="AY387" s="12"/>
      <c r="AZ387" s="12"/>
      <c r="BA387" s="12"/>
      <c r="BB387" s="12"/>
      <c r="BC387" s="12"/>
      <c r="BD387" s="12"/>
      <c r="BE387" s="12"/>
      <c r="BF387" s="12"/>
      <c r="BG387" s="12"/>
      <c r="BH387" s="12"/>
      <c r="BI387" s="12"/>
      <c r="BJ387" s="12"/>
      <c r="BK387" s="12"/>
      <c r="BL387" s="12"/>
      <c r="BM387" s="12"/>
      <c r="BN387" s="12"/>
      <c r="BO387" s="12"/>
      <c r="BP387" s="12"/>
      <c r="BQ387" s="12"/>
      <c r="BR387" s="12"/>
      <c r="BS387" s="12"/>
      <c r="BT387" s="12"/>
      <c r="BU387" s="12"/>
      <c r="BV387" s="12"/>
      <c r="BW387" s="12"/>
      <c r="BX387" s="12"/>
      <c r="BY387" s="12"/>
      <c r="BZ387" s="12"/>
      <c r="CA387" s="12"/>
      <c r="CB387" s="12"/>
      <c r="CC387" s="12"/>
    </row>
    <row r="388" spans="1:81" ht="15.75" x14ac:dyDescent="0.25">
      <c r="A388" s="20"/>
      <c r="B388" s="29"/>
      <c r="C388" s="29"/>
      <c r="D388" s="29"/>
      <c r="E388" s="29"/>
      <c r="F388" s="26"/>
      <c r="G388" s="13"/>
      <c r="H388" s="20"/>
      <c r="I388" s="22"/>
      <c r="J388" s="22"/>
      <c r="K388" s="22"/>
      <c r="L388" s="22"/>
      <c r="M388" s="24"/>
      <c r="N388" s="22"/>
      <c r="O388" s="20"/>
      <c r="P388" s="12"/>
      <c r="Q388" s="12"/>
      <c r="R388" s="12"/>
      <c r="S388" s="12"/>
      <c r="T388" s="12"/>
      <c r="U388" s="12"/>
      <c r="V388" s="12"/>
      <c r="W388" s="12"/>
      <c r="X388" s="12"/>
      <c r="Y388" s="12"/>
      <c r="Z388" s="12"/>
      <c r="AA388" s="12"/>
      <c r="AB388" s="12"/>
      <c r="AC388" s="12"/>
      <c r="AD388" s="12"/>
      <c r="AE388" s="12"/>
      <c r="AF388" s="12"/>
      <c r="AG388" s="12"/>
      <c r="AH388" s="12"/>
      <c r="AI388" s="12"/>
      <c r="AJ388" s="12"/>
      <c r="AK388" s="12"/>
      <c r="AL388" s="12"/>
      <c r="AM388" s="12"/>
      <c r="AN388" s="12"/>
      <c r="AO388" s="12"/>
      <c r="AP388" s="12"/>
      <c r="AQ388" s="12"/>
      <c r="AR388" s="12"/>
      <c r="AS388" s="12"/>
      <c r="AT388" s="12"/>
      <c r="AU388" s="12"/>
      <c r="AV388" s="12"/>
      <c r="AW388" s="12"/>
      <c r="AX388" s="12"/>
      <c r="AY388" s="12"/>
      <c r="AZ388" s="12"/>
      <c r="BA388" s="12"/>
      <c r="BB388" s="12"/>
      <c r="BC388" s="12"/>
      <c r="BD388" s="12"/>
      <c r="BE388" s="12"/>
      <c r="BF388" s="12"/>
      <c r="BG388" s="12"/>
      <c r="BH388" s="12"/>
      <c r="BI388" s="12"/>
      <c r="BJ388" s="12"/>
      <c r="BK388" s="12"/>
      <c r="BL388" s="12"/>
      <c r="BM388" s="12"/>
      <c r="BN388" s="12"/>
      <c r="BO388" s="12"/>
      <c r="BP388" s="12"/>
      <c r="BQ388" s="12"/>
      <c r="BR388" s="12"/>
      <c r="BS388" s="12"/>
      <c r="BT388" s="12"/>
      <c r="BU388" s="12"/>
      <c r="BV388" s="12"/>
      <c r="BW388" s="12"/>
      <c r="BX388" s="12"/>
      <c r="BY388" s="12"/>
      <c r="BZ388" s="12"/>
      <c r="CA388" s="12"/>
      <c r="CB388" s="12"/>
      <c r="CC388" s="12"/>
    </row>
    <row r="389" spans="1:81" ht="15.75" x14ac:dyDescent="0.25">
      <c r="A389" s="20"/>
      <c r="B389" s="29"/>
      <c r="C389" s="29"/>
      <c r="D389" s="29"/>
      <c r="E389" s="29"/>
      <c r="F389" s="26"/>
      <c r="G389" s="13"/>
      <c r="H389" s="20"/>
      <c r="I389" s="22"/>
      <c r="J389" s="22"/>
      <c r="K389" s="22"/>
      <c r="L389" s="22"/>
      <c r="M389" s="24"/>
      <c r="N389" s="22"/>
      <c r="O389" s="20"/>
      <c r="P389" s="12"/>
      <c r="Q389" s="12"/>
      <c r="R389" s="12"/>
      <c r="S389" s="12"/>
      <c r="T389" s="12"/>
      <c r="U389" s="12"/>
      <c r="V389" s="12"/>
      <c r="W389" s="12"/>
      <c r="X389" s="12"/>
      <c r="Y389" s="12"/>
      <c r="Z389" s="12"/>
      <c r="AA389" s="12"/>
      <c r="AB389" s="12"/>
      <c r="AC389" s="12"/>
      <c r="AD389" s="12"/>
      <c r="AE389" s="12"/>
      <c r="AF389" s="12"/>
      <c r="AG389" s="12"/>
      <c r="AH389" s="12"/>
      <c r="AI389" s="12"/>
      <c r="AJ389" s="12"/>
      <c r="AK389" s="12"/>
      <c r="AL389" s="12"/>
      <c r="AM389" s="12"/>
      <c r="AN389" s="12"/>
      <c r="AO389" s="12"/>
      <c r="AP389" s="12"/>
      <c r="AQ389" s="12"/>
      <c r="AR389" s="12"/>
      <c r="AS389" s="12"/>
      <c r="AT389" s="12"/>
      <c r="AU389" s="12"/>
      <c r="AV389" s="12"/>
      <c r="AW389" s="12"/>
      <c r="AX389" s="12"/>
      <c r="AY389" s="12"/>
      <c r="AZ389" s="12"/>
      <c r="BA389" s="12"/>
      <c r="BB389" s="12"/>
      <c r="BC389" s="12"/>
      <c r="BD389" s="12"/>
      <c r="BE389" s="12"/>
      <c r="BF389" s="12"/>
      <c r="BG389" s="12"/>
      <c r="BH389" s="12"/>
      <c r="BI389" s="12"/>
      <c r="BJ389" s="12"/>
      <c r="BK389" s="12"/>
      <c r="BL389" s="12"/>
      <c r="BM389" s="12"/>
      <c r="BN389" s="12"/>
      <c r="BO389" s="12"/>
      <c r="BP389" s="12"/>
      <c r="BQ389" s="12"/>
      <c r="BR389" s="12"/>
      <c r="BS389" s="12"/>
      <c r="BT389" s="12"/>
      <c r="BU389" s="12"/>
      <c r="BV389" s="12"/>
      <c r="BW389" s="12"/>
      <c r="BX389" s="12"/>
      <c r="BY389" s="12"/>
      <c r="BZ389" s="12"/>
      <c r="CA389" s="12"/>
      <c r="CB389" s="12"/>
      <c r="CC389" s="12"/>
    </row>
    <row r="390" spans="1:81" ht="15.75" x14ac:dyDescent="0.25">
      <c r="A390" s="20"/>
      <c r="B390" s="29"/>
      <c r="C390" s="29"/>
      <c r="D390" s="29"/>
      <c r="E390" s="29"/>
      <c r="F390" s="26"/>
      <c r="G390" s="13"/>
      <c r="H390" s="20"/>
      <c r="I390" s="22"/>
      <c r="J390" s="22"/>
      <c r="K390" s="22"/>
      <c r="L390" s="22"/>
      <c r="M390" s="24"/>
      <c r="N390" s="22"/>
      <c r="O390" s="20"/>
      <c r="P390" s="12"/>
      <c r="Q390" s="12"/>
      <c r="R390" s="12"/>
      <c r="S390" s="12"/>
      <c r="T390" s="12"/>
      <c r="U390" s="12"/>
      <c r="V390" s="12"/>
      <c r="W390" s="12"/>
      <c r="X390" s="12"/>
      <c r="Y390" s="12"/>
      <c r="Z390" s="12"/>
      <c r="AA390" s="12"/>
      <c r="AB390" s="12"/>
      <c r="AC390" s="12"/>
      <c r="AD390" s="12"/>
      <c r="AE390" s="12"/>
      <c r="AF390" s="12"/>
      <c r="AG390" s="12"/>
      <c r="AH390" s="12"/>
      <c r="AI390" s="12"/>
      <c r="AJ390" s="12"/>
      <c r="AK390" s="12"/>
      <c r="AL390" s="12"/>
      <c r="AM390" s="12"/>
      <c r="AN390" s="12"/>
      <c r="AO390" s="12"/>
      <c r="AP390" s="12"/>
      <c r="AQ390" s="12"/>
      <c r="AR390" s="12"/>
      <c r="AS390" s="12"/>
      <c r="AT390" s="12"/>
      <c r="AU390" s="12"/>
      <c r="AV390" s="12"/>
      <c r="AW390" s="12"/>
      <c r="AX390" s="12"/>
      <c r="AY390" s="12"/>
      <c r="AZ390" s="12"/>
      <c r="BA390" s="12"/>
      <c r="BB390" s="12"/>
      <c r="BC390" s="12"/>
      <c r="BD390" s="12"/>
      <c r="BE390" s="12"/>
      <c r="BF390" s="12"/>
      <c r="BG390" s="12"/>
      <c r="BH390" s="12"/>
      <c r="BI390" s="12"/>
      <c r="BJ390" s="12"/>
      <c r="BK390" s="12"/>
      <c r="BL390" s="12"/>
      <c r="BM390" s="12"/>
      <c r="BN390" s="12"/>
      <c r="BO390" s="12"/>
      <c r="BP390" s="12"/>
      <c r="BQ390" s="12"/>
      <c r="BR390" s="12"/>
      <c r="BS390" s="12"/>
      <c r="BT390" s="12"/>
      <c r="BU390" s="12"/>
      <c r="BV390" s="12"/>
      <c r="BW390" s="12"/>
      <c r="BX390" s="12"/>
      <c r="BY390" s="12"/>
      <c r="BZ390" s="12"/>
      <c r="CA390" s="12"/>
      <c r="CB390" s="12"/>
      <c r="CC390" s="12"/>
    </row>
    <row r="391" spans="1:81" ht="15.75" x14ac:dyDescent="0.25">
      <c r="A391" s="20"/>
      <c r="B391" s="29"/>
      <c r="C391" s="29"/>
      <c r="D391" s="29"/>
      <c r="E391" s="29"/>
      <c r="F391" s="26"/>
      <c r="G391" s="13"/>
      <c r="H391" s="20"/>
      <c r="I391" s="22"/>
      <c r="J391" s="22"/>
      <c r="K391" s="22"/>
      <c r="L391" s="22"/>
      <c r="M391" s="24"/>
      <c r="N391" s="22"/>
      <c r="O391" s="20"/>
      <c r="P391" s="12"/>
      <c r="Q391" s="12"/>
      <c r="R391" s="12"/>
      <c r="S391" s="12"/>
      <c r="T391" s="12"/>
      <c r="U391" s="12"/>
      <c r="V391" s="12"/>
      <c r="W391" s="12"/>
      <c r="X391" s="12"/>
      <c r="Y391" s="12"/>
      <c r="Z391" s="12"/>
      <c r="AA391" s="12"/>
      <c r="AB391" s="12"/>
      <c r="AC391" s="12"/>
      <c r="AD391" s="12"/>
      <c r="AE391" s="12"/>
      <c r="AF391" s="12"/>
      <c r="AG391" s="12"/>
      <c r="AH391" s="12"/>
      <c r="AI391" s="12"/>
      <c r="AJ391" s="12"/>
      <c r="AK391" s="12"/>
      <c r="AL391" s="12"/>
      <c r="AM391" s="12"/>
      <c r="AN391" s="12"/>
      <c r="AO391" s="12"/>
      <c r="AP391" s="12"/>
      <c r="AQ391" s="12"/>
      <c r="AR391" s="12"/>
      <c r="AS391" s="12"/>
      <c r="AT391" s="12"/>
      <c r="AU391" s="12"/>
      <c r="AV391" s="12"/>
      <c r="AW391" s="12"/>
      <c r="AX391" s="12"/>
      <c r="AY391" s="12"/>
      <c r="AZ391" s="12"/>
      <c r="BA391" s="12"/>
      <c r="BB391" s="12"/>
      <c r="BC391" s="12"/>
      <c r="BD391" s="12"/>
      <c r="BE391" s="12"/>
      <c r="BF391" s="12"/>
      <c r="BG391" s="12"/>
      <c r="BH391" s="12"/>
      <c r="BI391" s="12"/>
      <c r="BJ391" s="12"/>
      <c r="BK391" s="12"/>
      <c r="BL391" s="12"/>
      <c r="BM391" s="12"/>
      <c r="BN391" s="12"/>
      <c r="BO391" s="12"/>
      <c r="BP391" s="12"/>
      <c r="BQ391" s="12"/>
      <c r="BR391" s="12"/>
      <c r="BS391" s="12"/>
      <c r="BT391" s="12"/>
      <c r="BU391" s="12"/>
      <c r="BV391" s="12"/>
      <c r="BW391" s="12"/>
      <c r="BX391" s="12"/>
      <c r="BY391" s="12"/>
      <c r="BZ391" s="12"/>
      <c r="CA391" s="12"/>
      <c r="CB391" s="12"/>
      <c r="CC391" s="12"/>
    </row>
    <row r="392" spans="1:81" ht="15.75" x14ac:dyDescent="0.25">
      <c r="A392" s="20"/>
      <c r="B392" s="29"/>
      <c r="C392" s="29"/>
      <c r="D392" s="29"/>
      <c r="E392" s="29"/>
      <c r="F392" s="26"/>
      <c r="G392" s="13"/>
      <c r="H392" s="20"/>
      <c r="I392" s="22"/>
      <c r="J392" s="22"/>
      <c r="K392" s="22"/>
      <c r="L392" s="22"/>
      <c r="M392" s="24"/>
      <c r="N392" s="22"/>
      <c r="O392" s="20"/>
      <c r="P392" s="12"/>
      <c r="Q392" s="12"/>
      <c r="R392" s="12"/>
      <c r="S392" s="12"/>
      <c r="T392" s="12"/>
      <c r="U392" s="12"/>
      <c r="V392" s="12"/>
      <c r="W392" s="12"/>
      <c r="X392" s="12"/>
      <c r="Y392" s="12"/>
      <c r="Z392" s="12"/>
      <c r="AA392" s="12"/>
      <c r="AB392" s="12"/>
      <c r="AC392" s="12"/>
      <c r="AD392" s="12"/>
      <c r="AE392" s="12"/>
      <c r="AF392" s="12"/>
      <c r="AG392" s="12"/>
      <c r="AH392" s="12"/>
      <c r="AI392" s="12"/>
      <c r="AJ392" s="12"/>
      <c r="AK392" s="12"/>
      <c r="AL392" s="12"/>
      <c r="AM392" s="12"/>
      <c r="AN392" s="12"/>
      <c r="AO392" s="12"/>
      <c r="AP392" s="12"/>
      <c r="AQ392" s="12"/>
      <c r="AR392" s="12"/>
      <c r="AS392" s="12"/>
      <c r="AT392" s="12"/>
      <c r="AU392" s="12"/>
      <c r="AV392" s="12"/>
      <c r="AW392" s="12"/>
      <c r="AX392" s="12"/>
      <c r="AY392" s="12"/>
      <c r="AZ392" s="12"/>
      <c r="BA392" s="12"/>
      <c r="BB392" s="12"/>
      <c r="BC392" s="12"/>
      <c r="BD392" s="12"/>
      <c r="BE392" s="12"/>
      <c r="BF392" s="12"/>
      <c r="BG392" s="12"/>
      <c r="BH392" s="12"/>
      <c r="BI392" s="12"/>
      <c r="BJ392" s="12"/>
      <c r="BK392" s="12"/>
      <c r="BL392" s="12"/>
      <c r="BM392" s="12"/>
      <c r="BN392" s="12"/>
      <c r="BO392" s="12"/>
      <c r="BP392" s="12"/>
      <c r="BQ392" s="12"/>
      <c r="BR392" s="12"/>
      <c r="BS392" s="12"/>
      <c r="BT392" s="12"/>
      <c r="BU392" s="12"/>
      <c r="BV392" s="12"/>
      <c r="BW392" s="12"/>
      <c r="BX392" s="12"/>
      <c r="BY392" s="12"/>
      <c r="BZ392" s="12"/>
      <c r="CA392" s="12"/>
      <c r="CB392" s="12"/>
      <c r="CC392" s="12"/>
    </row>
    <row r="393" spans="1:81" ht="15.75" x14ac:dyDescent="0.25">
      <c r="A393" s="20"/>
      <c r="B393" s="29"/>
      <c r="C393" s="29"/>
      <c r="D393" s="29"/>
      <c r="E393" s="29"/>
      <c r="F393" s="26"/>
      <c r="G393" s="13"/>
      <c r="H393" s="20"/>
      <c r="I393" s="22"/>
      <c r="J393" s="22"/>
      <c r="K393" s="22"/>
      <c r="L393" s="22"/>
      <c r="M393" s="24"/>
      <c r="N393" s="22"/>
      <c r="O393" s="20"/>
      <c r="P393" s="12"/>
      <c r="Q393" s="12"/>
      <c r="R393" s="12"/>
      <c r="S393" s="12"/>
      <c r="T393" s="12"/>
      <c r="U393" s="12"/>
      <c r="V393" s="12"/>
      <c r="W393" s="12"/>
      <c r="X393" s="12"/>
      <c r="Y393" s="12"/>
      <c r="Z393" s="12"/>
      <c r="AA393" s="12"/>
      <c r="AB393" s="12"/>
      <c r="AC393" s="12"/>
      <c r="AD393" s="12"/>
      <c r="AE393" s="12"/>
      <c r="AF393" s="12"/>
      <c r="AG393" s="12"/>
      <c r="AH393" s="12"/>
      <c r="AI393" s="12"/>
      <c r="AJ393" s="12"/>
      <c r="AK393" s="12"/>
      <c r="AL393" s="12"/>
      <c r="AM393" s="12"/>
      <c r="AN393" s="12"/>
      <c r="AO393" s="12"/>
      <c r="AP393" s="12"/>
      <c r="AQ393" s="12"/>
      <c r="AR393" s="12"/>
      <c r="AS393" s="12"/>
      <c r="AT393" s="12"/>
      <c r="AU393" s="12"/>
      <c r="AV393" s="12"/>
      <c r="AW393" s="12"/>
      <c r="AX393" s="12"/>
      <c r="AY393" s="12"/>
      <c r="AZ393" s="12"/>
      <c r="BA393" s="12"/>
      <c r="BB393" s="12"/>
      <c r="BC393" s="12"/>
      <c r="BD393" s="12"/>
      <c r="BE393" s="12"/>
      <c r="BF393" s="12"/>
      <c r="BG393" s="12"/>
      <c r="BH393" s="12"/>
      <c r="BI393" s="12"/>
      <c r="BJ393" s="12"/>
      <c r="BK393" s="12"/>
      <c r="BL393" s="12"/>
      <c r="BM393" s="12"/>
      <c r="BN393" s="12"/>
      <c r="BO393" s="12"/>
      <c r="BP393" s="12"/>
      <c r="BQ393" s="12"/>
      <c r="BR393" s="12"/>
      <c r="BS393" s="12"/>
      <c r="BT393" s="12"/>
      <c r="BU393" s="12"/>
      <c r="BV393" s="12"/>
      <c r="BW393" s="12"/>
      <c r="BX393" s="12"/>
      <c r="BY393" s="12"/>
      <c r="BZ393" s="12"/>
      <c r="CA393" s="12"/>
      <c r="CB393" s="12"/>
      <c r="CC393" s="12"/>
    </row>
    <row r="394" spans="1:81" ht="15.75" x14ac:dyDescent="0.25">
      <c r="A394" s="20"/>
      <c r="B394" s="29"/>
      <c r="C394" s="29"/>
      <c r="D394" s="29"/>
      <c r="E394" s="29"/>
      <c r="F394" s="26"/>
      <c r="G394" s="13"/>
      <c r="H394" s="20"/>
      <c r="I394" s="22"/>
      <c r="J394" s="22"/>
      <c r="K394" s="22"/>
      <c r="L394" s="22"/>
      <c r="M394" s="24"/>
      <c r="N394" s="22"/>
      <c r="O394" s="20"/>
      <c r="P394" s="12"/>
      <c r="Q394" s="12"/>
      <c r="R394" s="12"/>
      <c r="S394" s="12"/>
      <c r="T394" s="12"/>
      <c r="U394" s="12"/>
      <c r="V394" s="12"/>
      <c r="W394" s="12"/>
      <c r="X394" s="12"/>
      <c r="Y394" s="12"/>
      <c r="Z394" s="12"/>
      <c r="AA394" s="12"/>
      <c r="AB394" s="12"/>
      <c r="AC394" s="12"/>
      <c r="AD394" s="12"/>
      <c r="AE394" s="12"/>
      <c r="AF394" s="12"/>
      <c r="AG394" s="12"/>
      <c r="AH394" s="12"/>
      <c r="AI394" s="12"/>
      <c r="AJ394" s="12"/>
      <c r="AK394" s="12"/>
      <c r="AL394" s="12"/>
      <c r="AM394" s="12"/>
      <c r="AN394" s="12"/>
      <c r="AO394" s="12"/>
      <c r="AP394" s="12"/>
      <c r="AQ394" s="12"/>
      <c r="AR394" s="12"/>
      <c r="AS394" s="12"/>
      <c r="AT394" s="12"/>
      <c r="AU394" s="12"/>
      <c r="AV394" s="12"/>
      <c r="AW394" s="12"/>
      <c r="AX394" s="12"/>
      <c r="AY394" s="12"/>
      <c r="AZ394" s="12"/>
      <c r="BA394" s="12"/>
      <c r="BB394" s="12"/>
      <c r="BC394" s="12"/>
      <c r="BD394" s="12"/>
      <c r="BE394" s="12"/>
      <c r="BF394" s="12"/>
      <c r="BG394" s="12"/>
      <c r="BH394" s="12"/>
      <c r="BI394" s="12"/>
      <c r="BJ394" s="12"/>
      <c r="BK394" s="12"/>
      <c r="BL394" s="12"/>
      <c r="BM394" s="12"/>
      <c r="BN394" s="12"/>
      <c r="BO394" s="12"/>
      <c r="BP394" s="12"/>
      <c r="BQ394" s="12"/>
      <c r="BR394" s="12"/>
      <c r="BS394" s="12"/>
      <c r="BT394" s="12"/>
      <c r="BU394" s="12"/>
      <c r="BV394" s="12"/>
      <c r="BW394" s="12"/>
      <c r="BX394" s="12"/>
      <c r="BY394" s="12"/>
      <c r="BZ394" s="12"/>
      <c r="CA394" s="12"/>
      <c r="CB394" s="12"/>
      <c r="CC394" s="12"/>
    </row>
    <row r="395" spans="1:81" ht="15.75" x14ac:dyDescent="0.25">
      <c r="A395" s="20"/>
      <c r="B395" s="29"/>
      <c r="C395" s="29"/>
      <c r="D395" s="29"/>
      <c r="E395" s="29"/>
      <c r="F395" s="26"/>
      <c r="G395" s="13"/>
      <c r="H395" s="20"/>
      <c r="I395" s="22"/>
      <c r="J395" s="22"/>
      <c r="K395" s="22"/>
      <c r="L395" s="22"/>
      <c r="M395" s="24"/>
      <c r="N395" s="22"/>
      <c r="O395" s="20"/>
      <c r="P395" s="12"/>
      <c r="Q395" s="12"/>
      <c r="R395" s="12"/>
      <c r="S395" s="12"/>
      <c r="T395" s="12"/>
      <c r="U395" s="12"/>
      <c r="V395" s="12"/>
      <c r="W395" s="12"/>
      <c r="X395" s="12"/>
      <c r="Y395" s="12"/>
      <c r="Z395" s="12"/>
      <c r="AA395" s="12"/>
      <c r="AB395" s="12"/>
      <c r="AC395" s="12"/>
      <c r="AD395" s="12"/>
      <c r="AE395" s="12"/>
      <c r="AF395" s="12"/>
      <c r="AG395" s="12"/>
      <c r="AH395" s="12"/>
      <c r="AI395" s="12"/>
      <c r="AJ395" s="12"/>
      <c r="AK395" s="12"/>
      <c r="AL395" s="12"/>
      <c r="AM395" s="12"/>
      <c r="AN395" s="12"/>
      <c r="AO395" s="12"/>
      <c r="AP395" s="12"/>
      <c r="AQ395" s="12"/>
      <c r="AR395" s="12"/>
      <c r="AS395" s="12"/>
      <c r="AT395" s="12"/>
      <c r="AU395" s="12"/>
      <c r="AV395" s="12"/>
      <c r="AW395" s="12"/>
      <c r="AX395" s="12"/>
      <c r="AY395" s="12"/>
      <c r="AZ395" s="12"/>
      <c r="BA395" s="12"/>
      <c r="BB395" s="12"/>
      <c r="BC395" s="12"/>
      <c r="BD395" s="12"/>
      <c r="BE395" s="12"/>
      <c r="BF395" s="12"/>
      <c r="BG395" s="12"/>
      <c r="BH395" s="12"/>
      <c r="BI395" s="12"/>
      <c r="BJ395" s="12"/>
      <c r="BK395" s="12"/>
      <c r="BL395" s="12"/>
      <c r="BM395" s="12"/>
      <c r="BN395" s="12"/>
      <c r="BO395" s="12"/>
      <c r="BP395" s="12"/>
      <c r="BQ395" s="12"/>
      <c r="BR395" s="12"/>
      <c r="BS395" s="12"/>
      <c r="BT395" s="12"/>
      <c r="BU395" s="12"/>
      <c r="BV395" s="12"/>
      <c r="BW395" s="12"/>
      <c r="BX395" s="12"/>
      <c r="BY395" s="12"/>
      <c r="BZ395" s="12"/>
      <c r="CA395" s="12"/>
      <c r="CB395" s="12"/>
      <c r="CC395" s="12"/>
    </row>
    <row r="396" spans="1:81" ht="15.75" x14ac:dyDescent="0.25">
      <c r="A396" s="20"/>
      <c r="B396" s="29"/>
      <c r="C396" s="29"/>
      <c r="D396" s="29"/>
      <c r="E396" s="29"/>
      <c r="F396" s="26"/>
      <c r="G396" s="13"/>
      <c r="H396" s="20"/>
      <c r="I396" s="22"/>
      <c r="J396" s="22"/>
      <c r="K396" s="22"/>
      <c r="L396" s="22"/>
      <c r="M396" s="24"/>
      <c r="N396" s="22"/>
      <c r="O396" s="20"/>
      <c r="P396" s="12"/>
      <c r="Q396" s="12"/>
      <c r="R396" s="12"/>
      <c r="S396" s="12"/>
      <c r="T396" s="12"/>
      <c r="U396" s="12"/>
      <c r="V396" s="12"/>
      <c r="W396" s="12"/>
      <c r="X396" s="12"/>
      <c r="Y396" s="12"/>
      <c r="Z396" s="12"/>
      <c r="AA396" s="12"/>
      <c r="AB396" s="12"/>
      <c r="AC396" s="12"/>
      <c r="AD396" s="12"/>
      <c r="AE396" s="12"/>
      <c r="AF396" s="12"/>
      <c r="AG396" s="12"/>
      <c r="AH396" s="12"/>
      <c r="AI396" s="12"/>
      <c r="AJ396" s="12"/>
      <c r="AK396" s="12"/>
      <c r="AL396" s="12"/>
      <c r="AM396" s="12"/>
      <c r="AN396" s="12"/>
      <c r="AO396" s="12"/>
      <c r="AP396" s="12"/>
      <c r="AQ396" s="12"/>
      <c r="AR396" s="12"/>
      <c r="AS396" s="12"/>
      <c r="AT396" s="12"/>
      <c r="AU396" s="12"/>
      <c r="AV396" s="12"/>
      <c r="AW396" s="12"/>
      <c r="AX396" s="12"/>
      <c r="AY396" s="12"/>
      <c r="AZ396" s="12"/>
      <c r="BA396" s="12"/>
      <c r="BB396" s="12"/>
      <c r="BC396" s="12"/>
      <c r="BD396" s="12"/>
      <c r="BE396" s="12"/>
      <c r="BF396" s="12"/>
      <c r="BG396" s="12"/>
      <c r="BH396" s="12"/>
      <c r="BI396" s="12"/>
      <c r="BJ396" s="12"/>
      <c r="BK396" s="12"/>
      <c r="BL396" s="12"/>
      <c r="BM396" s="12"/>
      <c r="BN396" s="12"/>
      <c r="BO396" s="12"/>
      <c r="BP396" s="12"/>
      <c r="BQ396" s="12"/>
      <c r="BR396" s="12"/>
      <c r="BS396" s="12"/>
      <c r="BT396" s="12"/>
      <c r="BU396" s="12"/>
      <c r="BV396" s="12"/>
      <c r="BW396" s="12"/>
      <c r="BX396" s="12"/>
      <c r="BY396" s="12"/>
      <c r="BZ396" s="12"/>
      <c r="CA396" s="12"/>
      <c r="CB396" s="12"/>
      <c r="CC396" s="12"/>
    </row>
    <row r="397" spans="1:81" ht="15.75" x14ac:dyDescent="0.25">
      <c r="A397" s="20"/>
      <c r="B397" s="29"/>
      <c r="C397" s="29"/>
      <c r="D397" s="29"/>
      <c r="E397" s="29"/>
      <c r="F397" s="26"/>
      <c r="G397" s="13"/>
      <c r="H397" s="20"/>
      <c r="I397" s="22"/>
      <c r="J397" s="22"/>
      <c r="K397" s="22"/>
      <c r="L397" s="22"/>
      <c r="M397" s="24"/>
      <c r="N397" s="22"/>
      <c r="O397" s="20"/>
      <c r="P397" s="12"/>
      <c r="Q397" s="12"/>
      <c r="R397" s="12"/>
      <c r="S397" s="12"/>
      <c r="T397" s="12"/>
      <c r="U397" s="12"/>
      <c r="V397" s="12"/>
      <c r="W397" s="12"/>
      <c r="X397" s="12"/>
      <c r="Y397" s="12"/>
      <c r="Z397" s="12"/>
      <c r="AA397" s="12"/>
      <c r="AB397" s="12"/>
      <c r="AC397" s="12"/>
      <c r="AD397" s="12"/>
      <c r="AE397" s="12"/>
      <c r="AF397" s="12"/>
      <c r="AG397" s="12"/>
      <c r="AH397" s="12"/>
      <c r="AI397" s="12"/>
      <c r="AJ397" s="12"/>
      <c r="AK397" s="12"/>
      <c r="AL397" s="12"/>
      <c r="AM397" s="12"/>
      <c r="AN397" s="12"/>
      <c r="AO397" s="12"/>
      <c r="AP397" s="12"/>
      <c r="AQ397" s="12"/>
      <c r="AR397" s="12"/>
      <c r="AS397" s="12"/>
      <c r="AT397" s="12"/>
      <c r="AU397" s="12"/>
      <c r="AV397" s="12"/>
      <c r="AW397" s="12"/>
      <c r="AX397" s="12"/>
      <c r="AY397" s="12"/>
      <c r="AZ397" s="12"/>
      <c r="BA397" s="12"/>
      <c r="BB397" s="12"/>
      <c r="BC397" s="12"/>
      <c r="BD397" s="12"/>
      <c r="BE397" s="12"/>
      <c r="BF397" s="12"/>
      <c r="BG397" s="12"/>
      <c r="BH397" s="12"/>
      <c r="BI397" s="12"/>
      <c r="BJ397" s="12"/>
      <c r="BK397" s="12"/>
      <c r="BL397" s="12"/>
      <c r="BM397" s="12"/>
      <c r="BN397" s="12"/>
      <c r="BO397" s="12"/>
      <c r="BP397" s="12"/>
      <c r="BQ397" s="12"/>
      <c r="BR397" s="12"/>
      <c r="BS397" s="12"/>
      <c r="BT397" s="12"/>
      <c r="BU397" s="12"/>
      <c r="BV397" s="12"/>
      <c r="BW397" s="12"/>
      <c r="BX397" s="12"/>
      <c r="BY397" s="12"/>
      <c r="BZ397" s="12"/>
      <c r="CA397" s="12"/>
      <c r="CB397" s="12"/>
      <c r="CC397" s="12"/>
    </row>
    <row r="398" spans="1:81" ht="15.75" x14ac:dyDescent="0.25">
      <c r="A398" s="20"/>
      <c r="B398" s="29"/>
      <c r="C398" s="29"/>
      <c r="D398" s="29"/>
      <c r="E398" s="29"/>
      <c r="F398" s="26"/>
      <c r="G398" s="13"/>
      <c r="H398" s="20"/>
      <c r="I398" s="22"/>
      <c r="J398" s="22"/>
      <c r="K398" s="22"/>
      <c r="L398" s="22"/>
      <c r="M398" s="24"/>
      <c r="N398" s="22"/>
      <c r="O398" s="20"/>
      <c r="P398" s="12"/>
      <c r="Q398" s="12"/>
      <c r="R398" s="12"/>
      <c r="S398" s="12"/>
      <c r="T398" s="12"/>
      <c r="U398" s="12"/>
      <c r="V398" s="12"/>
      <c r="W398" s="12"/>
      <c r="X398" s="12"/>
      <c r="Y398" s="12"/>
      <c r="Z398" s="12"/>
      <c r="AA398" s="12"/>
      <c r="AB398" s="12"/>
      <c r="AC398" s="12"/>
      <c r="AD398" s="12"/>
      <c r="AE398" s="12"/>
      <c r="AF398" s="12"/>
      <c r="AG398" s="12"/>
      <c r="AH398" s="12"/>
      <c r="AI398" s="12"/>
      <c r="AJ398" s="12"/>
      <c r="AK398" s="12"/>
      <c r="AL398" s="12"/>
      <c r="AM398" s="12"/>
      <c r="AN398" s="12"/>
      <c r="AO398" s="12"/>
      <c r="AP398" s="12"/>
      <c r="AQ398" s="12"/>
      <c r="AR398" s="12"/>
      <c r="AS398" s="12"/>
      <c r="AT398" s="12"/>
      <c r="AU398" s="12"/>
      <c r="AV398" s="12"/>
      <c r="AW398" s="12"/>
      <c r="AX398" s="12"/>
      <c r="AY398" s="12"/>
      <c r="AZ398" s="12"/>
      <c r="BA398" s="12"/>
      <c r="BB398" s="12"/>
      <c r="BC398" s="12"/>
      <c r="BD398" s="12"/>
      <c r="BE398" s="12"/>
      <c r="BF398" s="12"/>
      <c r="BG398" s="12"/>
      <c r="BH398" s="12"/>
      <c r="BI398" s="12"/>
      <c r="BJ398" s="12"/>
      <c r="BK398" s="12"/>
      <c r="BL398" s="12"/>
      <c r="BM398" s="12"/>
      <c r="BN398" s="12"/>
      <c r="BO398" s="12"/>
      <c r="BP398" s="12"/>
      <c r="BQ398" s="12"/>
      <c r="BR398" s="12"/>
      <c r="BS398" s="12"/>
      <c r="BT398" s="12"/>
      <c r="BU398" s="12"/>
      <c r="BV398" s="12"/>
      <c r="BW398" s="12"/>
      <c r="BX398" s="12"/>
      <c r="BY398" s="12"/>
      <c r="BZ398" s="12"/>
      <c r="CA398" s="12"/>
      <c r="CB398" s="12"/>
      <c r="CC398" s="12"/>
    </row>
    <row r="399" spans="1:81" ht="15.75" x14ac:dyDescent="0.25">
      <c r="A399" s="20"/>
      <c r="B399" s="29"/>
      <c r="C399" s="29"/>
      <c r="D399" s="29"/>
      <c r="E399" s="29"/>
      <c r="F399" s="26"/>
      <c r="G399" s="13"/>
      <c r="H399" s="20"/>
      <c r="I399" s="22"/>
      <c r="J399" s="22"/>
      <c r="K399" s="22"/>
      <c r="L399" s="22"/>
      <c r="M399" s="24"/>
      <c r="N399" s="22"/>
      <c r="O399" s="20"/>
      <c r="P399" s="12"/>
      <c r="Q399" s="12"/>
      <c r="R399" s="12"/>
      <c r="S399" s="12"/>
      <c r="T399" s="12"/>
      <c r="U399" s="12"/>
      <c r="V399" s="12"/>
      <c r="W399" s="12"/>
      <c r="X399" s="12"/>
      <c r="Y399" s="12"/>
      <c r="Z399" s="12"/>
      <c r="AA399" s="12"/>
      <c r="AB399" s="12"/>
      <c r="AC399" s="12"/>
      <c r="AD399" s="12"/>
      <c r="AE399" s="12"/>
      <c r="AF399" s="12"/>
      <c r="AG399" s="12"/>
      <c r="AH399" s="12"/>
      <c r="AI399" s="12"/>
      <c r="AJ399" s="12"/>
      <c r="AK399" s="12"/>
      <c r="AL399" s="12"/>
      <c r="AM399" s="12"/>
      <c r="AN399" s="12"/>
      <c r="AO399" s="12"/>
      <c r="AP399" s="12"/>
      <c r="AQ399" s="12"/>
      <c r="AR399" s="12"/>
      <c r="AS399" s="12"/>
      <c r="AT399" s="12"/>
      <c r="AU399" s="12"/>
      <c r="AV399" s="12"/>
      <c r="AW399" s="12"/>
      <c r="AX399" s="12"/>
      <c r="AY399" s="12"/>
      <c r="AZ399" s="12"/>
      <c r="BA399" s="12"/>
      <c r="BB399" s="12"/>
      <c r="BC399" s="12"/>
      <c r="BD399" s="12"/>
      <c r="BE399" s="12"/>
      <c r="BF399" s="12"/>
      <c r="BG399" s="12"/>
      <c r="BH399" s="12"/>
      <c r="BI399" s="12"/>
      <c r="BJ399" s="12"/>
      <c r="BK399" s="12"/>
      <c r="BL399" s="12"/>
      <c r="BM399" s="12"/>
      <c r="BN399" s="12"/>
      <c r="BO399" s="12"/>
      <c r="BP399" s="12"/>
      <c r="BQ399" s="12"/>
      <c r="BR399" s="12"/>
      <c r="BS399" s="12"/>
      <c r="BT399" s="12"/>
      <c r="BU399" s="12"/>
      <c r="BV399" s="12"/>
      <c r="BW399" s="12"/>
      <c r="BX399" s="12"/>
      <c r="BY399" s="12"/>
      <c r="BZ399" s="12"/>
      <c r="CA399" s="12"/>
      <c r="CB399" s="12"/>
      <c r="CC399" s="12"/>
    </row>
    <row r="400" spans="1:81" ht="15.75" x14ac:dyDescent="0.25">
      <c r="A400" s="20"/>
      <c r="B400" s="29"/>
      <c r="C400" s="29"/>
      <c r="D400" s="29"/>
      <c r="E400" s="29"/>
      <c r="F400" s="26"/>
      <c r="G400" s="13"/>
      <c r="H400" s="20"/>
      <c r="I400" s="22"/>
      <c r="J400" s="22"/>
      <c r="K400" s="22"/>
      <c r="L400" s="22"/>
      <c r="M400" s="24"/>
      <c r="N400" s="22"/>
      <c r="O400" s="20"/>
      <c r="P400" s="12"/>
      <c r="Q400" s="12"/>
      <c r="R400" s="12"/>
      <c r="S400" s="12"/>
      <c r="T400" s="12"/>
      <c r="U400" s="12"/>
      <c r="V400" s="12"/>
      <c r="W400" s="12"/>
      <c r="X400" s="12"/>
      <c r="Y400" s="12"/>
      <c r="Z400" s="12"/>
      <c r="AA400" s="12"/>
      <c r="AB400" s="12"/>
      <c r="AC400" s="12"/>
      <c r="AD400" s="12"/>
      <c r="AE400" s="12"/>
      <c r="AF400" s="12"/>
      <c r="AG400" s="12"/>
      <c r="AH400" s="12"/>
      <c r="AI400" s="12"/>
      <c r="AJ400" s="12"/>
      <c r="AK400" s="12"/>
      <c r="AL400" s="12"/>
      <c r="AM400" s="12"/>
      <c r="AN400" s="12"/>
      <c r="AO400" s="12"/>
      <c r="AP400" s="12"/>
      <c r="AQ400" s="12"/>
      <c r="AR400" s="12"/>
      <c r="AS400" s="12"/>
      <c r="AT400" s="12"/>
      <c r="AU400" s="12"/>
      <c r="AV400" s="12"/>
      <c r="AW400" s="12"/>
      <c r="AX400" s="12"/>
      <c r="AY400" s="12"/>
      <c r="AZ400" s="12"/>
      <c r="BA400" s="12"/>
      <c r="BB400" s="12"/>
      <c r="BC400" s="12"/>
      <c r="BD400" s="12"/>
      <c r="BE400" s="12"/>
      <c r="BF400" s="12"/>
      <c r="BG400" s="12"/>
      <c r="BH400" s="12"/>
      <c r="BI400" s="12"/>
      <c r="BJ400" s="12"/>
      <c r="BK400" s="12"/>
      <c r="BL400" s="12"/>
      <c r="BM400" s="12"/>
      <c r="BN400" s="12"/>
      <c r="BO400" s="12"/>
      <c r="BP400" s="12"/>
      <c r="BQ400" s="12"/>
      <c r="BR400" s="12"/>
      <c r="BS400" s="12"/>
      <c r="BT400" s="12"/>
      <c r="BU400" s="12"/>
      <c r="BV400" s="12"/>
      <c r="BW400" s="12"/>
      <c r="BX400" s="12"/>
      <c r="BY400" s="12"/>
      <c r="BZ400" s="12"/>
      <c r="CA400" s="12"/>
      <c r="CB400" s="12"/>
      <c r="CC400" s="12"/>
    </row>
    <row r="401" spans="1:81" ht="15.75" x14ac:dyDescent="0.25">
      <c r="A401" s="20"/>
      <c r="B401" s="29"/>
      <c r="C401" s="29"/>
      <c r="D401" s="29"/>
      <c r="E401" s="29"/>
      <c r="F401" s="26"/>
      <c r="G401" s="13"/>
      <c r="H401" s="20"/>
      <c r="I401" s="22"/>
      <c r="J401" s="22"/>
      <c r="K401" s="22"/>
      <c r="L401" s="22"/>
      <c r="M401" s="24"/>
      <c r="N401" s="22"/>
      <c r="O401" s="20"/>
      <c r="P401" s="12"/>
      <c r="Q401" s="12"/>
      <c r="R401" s="12"/>
      <c r="S401" s="12"/>
      <c r="T401" s="12"/>
      <c r="U401" s="12"/>
      <c r="V401" s="12"/>
      <c r="W401" s="12"/>
      <c r="X401" s="12"/>
      <c r="Y401" s="12"/>
      <c r="Z401" s="12"/>
      <c r="AA401" s="12"/>
      <c r="AB401" s="12"/>
      <c r="AC401" s="12"/>
      <c r="AD401" s="12"/>
      <c r="AE401" s="12"/>
      <c r="AF401" s="12"/>
      <c r="AG401" s="12"/>
      <c r="AH401" s="12"/>
      <c r="AI401" s="12"/>
      <c r="AJ401" s="12"/>
      <c r="AK401" s="12"/>
      <c r="AL401" s="12"/>
      <c r="AM401" s="12"/>
      <c r="AN401" s="12"/>
      <c r="AO401" s="12"/>
      <c r="AP401" s="12"/>
      <c r="AQ401" s="12"/>
      <c r="AR401" s="12"/>
      <c r="AS401" s="12"/>
      <c r="AT401" s="12"/>
      <c r="AU401" s="12"/>
      <c r="AV401" s="12"/>
      <c r="AW401" s="12"/>
      <c r="AX401" s="12"/>
      <c r="AY401" s="12"/>
      <c r="AZ401" s="12"/>
      <c r="BA401" s="12"/>
      <c r="BB401" s="12"/>
      <c r="BC401" s="12"/>
      <c r="BD401" s="12"/>
      <c r="BE401" s="12"/>
      <c r="BF401" s="12"/>
      <c r="BG401" s="12"/>
      <c r="BH401" s="12"/>
      <c r="BI401" s="12"/>
      <c r="BJ401" s="12"/>
      <c r="BK401" s="12"/>
      <c r="BL401" s="12"/>
      <c r="BM401" s="12"/>
      <c r="BN401" s="12"/>
      <c r="BO401" s="12"/>
      <c r="BP401" s="12"/>
      <c r="BQ401" s="12"/>
      <c r="BR401" s="12"/>
      <c r="BS401" s="12"/>
      <c r="BT401" s="12"/>
      <c r="BU401" s="12"/>
      <c r="BV401" s="12"/>
      <c r="BW401" s="12"/>
      <c r="BX401" s="12"/>
      <c r="BY401" s="12"/>
      <c r="BZ401" s="12"/>
      <c r="CA401" s="12"/>
      <c r="CB401" s="12"/>
      <c r="CC401" s="12"/>
    </row>
    <row r="402" spans="1:81" ht="15.75" x14ac:dyDescent="0.25">
      <c r="A402" s="20"/>
      <c r="B402" s="29"/>
      <c r="C402" s="29"/>
      <c r="D402" s="29"/>
      <c r="E402" s="29"/>
      <c r="F402" s="26"/>
      <c r="G402" s="13"/>
      <c r="H402" s="20"/>
      <c r="I402" s="22"/>
      <c r="J402" s="22"/>
      <c r="K402" s="22"/>
      <c r="L402" s="22"/>
      <c r="M402" s="24"/>
      <c r="N402" s="22"/>
      <c r="O402" s="20"/>
      <c r="P402" s="12"/>
      <c r="Q402" s="12"/>
      <c r="R402" s="12"/>
      <c r="S402" s="12"/>
      <c r="T402" s="12"/>
      <c r="U402" s="12"/>
      <c r="V402" s="12"/>
      <c r="W402" s="12"/>
      <c r="X402" s="12"/>
      <c r="Y402" s="12"/>
      <c r="Z402" s="12"/>
      <c r="AA402" s="12"/>
      <c r="AB402" s="12"/>
      <c r="AC402" s="12"/>
      <c r="AD402" s="12"/>
      <c r="AE402" s="12"/>
      <c r="AF402" s="12"/>
      <c r="AG402" s="12"/>
      <c r="AH402" s="12"/>
      <c r="AI402" s="12"/>
      <c r="AJ402" s="12"/>
      <c r="AK402" s="12"/>
      <c r="AL402" s="12"/>
      <c r="AM402" s="12"/>
      <c r="AN402" s="12"/>
      <c r="AO402" s="12"/>
      <c r="AP402" s="12"/>
      <c r="AQ402" s="12"/>
      <c r="AR402" s="12"/>
      <c r="AS402" s="12"/>
      <c r="AT402" s="12"/>
      <c r="AU402" s="12"/>
      <c r="AV402" s="12"/>
      <c r="AW402" s="12"/>
      <c r="AX402" s="12"/>
      <c r="AY402" s="12"/>
      <c r="AZ402" s="12"/>
      <c r="BA402" s="12"/>
      <c r="BB402" s="12"/>
      <c r="BC402" s="12"/>
      <c r="BD402" s="12"/>
      <c r="BE402" s="12"/>
      <c r="BF402" s="12"/>
      <c r="BG402" s="12"/>
      <c r="BH402" s="12"/>
      <c r="BI402" s="12"/>
      <c r="BJ402" s="12"/>
      <c r="BK402" s="12"/>
      <c r="BL402" s="12"/>
      <c r="BM402" s="12"/>
      <c r="BN402" s="12"/>
      <c r="BO402" s="12"/>
      <c r="BP402" s="12"/>
      <c r="BQ402" s="12"/>
      <c r="BR402" s="12"/>
      <c r="BS402" s="12"/>
      <c r="BT402" s="12"/>
      <c r="BU402" s="12"/>
      <c r="BV402" s="12"/>
      <c r="BW402" s="12"/>
      <c r="BX402" s="12"/>
      <c r="BY402" s="12"/>
      <c r="BZ402" s="12"/>
      <c r="CA402" s="12"/>
      <c r="CB402" s="12"/>
      <c r="CC402" s="12"/>
    </row>
    <row r="403" spans="1:81" ht="15.75" x14ac:dyDescent="0.25">
      <c r="A403" s="20"/>
      <c r="B403" s="29"/>
      <c r="C403" s="29"/>
      <c r="D403" s="29"/>
      <c r="E403" s="29"/>
      <c r="F403" s="26"/>
      <c r="G403" s="13"/>
      <c r="H403" s="20"/>
      <c r="I403" s="22"/>
      <c r="J403" s="22"/>
      <c r="K403" s="22"/>
      <c r="L403" s="22"/>
      <c r="M403" s="24"/>
      <c r="N403" s="22"/>
      <c r="O403" s="20"/>
      <c r="P403" s="12"/>
      <c r="Q403" s="12"/>
      <c r="R403" s="12"/>
      <c r="S403" s="12"/>
      <c r="T403" s="12"/>
      <c r="U403" s="12"/>
      <c r="V403" s="12"/>
      <c r="W403" s="12"/>
      <c r="X403" s="12"/>
      <c r="Y403" s="12"/>
      <c r="Z403" s="12"/>
      <c r="AA403" s="12"/>
      <c r="AB403" s="12"/>
      <c r="AC403" s="12"/>
      <c r="AD403" s="12"/>
      <c r="AE403" s="12"/>
      <c r="AF403" s="12"/>
      <c r="AG403" s="12"/>
      <c r="AH403" s="12"/>
      <c r="AI403" s="12"/>
      <c r="AJ403" s="12"/>
      <c r="AK403" s="12"/>
      <c r="AL403" s="12"/>
      <c r="AM403" s="12"/>
      <c r="AN403" s="12"/>
      <c r="AO403" s="12"/>
      <c r="AP403" s="12"/>
      <c r="AQ403" s="12"/>
      <c r="AR403" s="12"/>
      <c r="AS403" s="12"/>
      <c r="AT403" s="12"/>
      <c r="AU403" s="12"/>
      <c r="AV403" s="12"/>
      <c r="AW403" s="12"/>
      <c r="AX403" s="12"/>
      <c r="AY403" s="12"/>
      <c r="AZ403" s="12"/>
      <c r="BA403" s="12"/>
      <c r="BB403" s="12"/>
      <c r="BC403" s="12"/>
      <c r="BD403" s="12"/>
      <c r="BE403" s="12"/>
      <c r="BF403" s="12"/>
      <c r="BG403" s="12"/>
      <c r="BH403" s="12"/>
      <c r="BI403" s="12"/>
      <c r="BJ403" s="12"/>
      <c r="BK403" s="12"/>
      <c r="BL403" s="12"/>
      <c r="BM403" s="12"/>
      <c r="BN403" s="12"/>
      <c r="BO403" s="12"/>
      <c r="BP403" s="12"/>
      <c r="BQ403" s="12"/>
      <c r="BR403" s="12"/>
      <c r="BS403" s="12"/>
      <c r="BT403" s="12"/>
      <c r="BU403" s="12"/>
      <c r="BV403" s="12"/>
      <c r="BW403" s="12"/>
      <c r="BX403" s="12"/>
      <c r="BY403" s="12"/>
      <c r="BZ403" s="12"/>
      <c r="CA403" s="12"/>
      <c r="CB403" s="12"/>
      <c r="CC403" s="12"/>
    </row>
    <row r="404" spans="1:81" ht="15.75" x14ac:dyDescent="0.25">
      <c r="A404" s="20"/>
      <c r="B404" s="29"/>
      <c r="C404" s="29"/>
      <c r="D404" s="29"/>
      <c r="E404" s="29"/>
      <c r="F404" s="26"/>
      <c r="G404" s="13"/>
      <c r="H404" s="20"/>
      <c r="I404" s="22"/>
      <c r="J404" s="22"/>
      <c r="K404" s="22"/>
      <c r="L404" s="22"/>
      <c r="M404" s="24"/>
      <c r="N404" s="22"/>
      <c r="O404" s="20"/>
      <c r="P404" s="12"/>
      <c r="Q404" s="12"/>
      <c r="R404" s="12"/>
      <c r="S404" s="12"/>
      <c r="T404" s="12"/>
      <c r="U404" s="12"/>
      <c r="V404" s="12"/>
      <c r="W404" s="12"/>
      <c r="X404" s="12"/>
      <c r="Y404" s="12"/>
      <c r="Z404" s="12"/>
      <c r="AA404" s="12"/>
      <c r="AB404" s="12"/>
      <c r="AC404" s="12"/>
      <c r="AD404" s="12"/>
      <c r="AE404" s="12"/>
      <c r="AF404" s="12"/>
      <c r="AG404" s="12"/>
      <c r="AH404" s="12"/>
      <c r="AI404" s="12"/>
      <c r="AJ404" s="12"/>
      <c r="AK404" s="12"/>
      <c r="AL404" s="12"/>
      <c r="AM404" s="12"/>
      <c r="AN404" s="12"/>
      <c r="AO404" s="12"/>
      <c r="AP404" s="12"/>
      <c r="AQ404" s="12"/>
      <c r="AR404" s="12"/>
      <c r="AS404" s="12"/>
      <c r="AT404" s="12"/>
      <c r="AU404" s="12"/>
      <c r="AV404" s="12"/>
      <c r="AW404" s="12"/>
      <c r="AX404" s="12"/>
      <c r="AY404" s="12"/>
      <c r="AZ404" s="12"/>
      <c r="BA404" s="12"/>
      <c r="BB404" s="12"/>
      <c r="BC404" s="12"/>
      <c r="BD404" s="12"/>
      <c r="BE404" s="12"/>
      <c r="BF404" s="12"/>
      <c r="BG404" s="12"/>
      <c r="BH404" s="12"/>
      <c r="BI404" s="12"/>
      <c r="BJ404" s="12"/>
      <c r="BK404" s="12"/>
      <c r="BL404" s="12"/>
      <c r="BM404" s="12"/>
      <c r="BN404" s="12"/>
      <c r="BO404" s="12"/>
      <c r="BP404" s="12"/>
      <c r="BQ404" s="12"/>
      <c r="BR404" s="12"/>
      <c r="BS404" s="12"/>
      <c r="BT404" s="12"/>
      <c r="BU404" s="12"/>
      <c r="BV404" s="12"/>
      <c r="BW404" s="12"/>
      <c r="BX404" s="12"/>
      <c r="BY404" s="12"/>
      <c r="BZ404" s="12"/>
      <c r="CA404" s="12"/>
      <c r="CB404" s="12"/>
      <c r="CC404" s="12"/>
    </row>
    <row r="405" spans="1:81" ht="15.75" x14ac:dyDescent="0.25">
      <c r="A405" s="20"/>
      <c r="B405" s="29"/>
      <c r="C405" s="29"/>
      <c r="D405" s="29"/>
      <c r="E405" s="29"/>
      <c r="F405" s="26"/>
      <c r="G405" s="13"/>
      <c r="H405" s="20"/>
      <c r="I405" s="22"/>
      <c r="J405" s="22"/>
      <c r="K405" s="22"/>
      <c r="L405" s="22"/>
      <c r="M405" s="24"/>
      <c r="N405" s="22"/>
      <c r="O405" s="20"/>
      <c r="P405" s="12"/>
      <c r="Q405" s="12"/>
      <c r="R405" s="12"/>
      <c r="S405" s="12"/>
      <c r="T405" s="12"/>
      <c r="U405" s="12"/>
      <c r="V405" s="12"/>
      <c r="W405" s="12"/>
      <c r="X405" s="12"/>
      <c r="Y405" s="12"/>
      <c r="Z405" s="12"/>
      <c r="AA405" s="12"/>
      <c r="AB405" s="12"/>
      <c r="AC405" s="12"/>
      <c r="AD405" s="12"/>
      <c r="AE405" s="12"/>
      <c r="AF405" s="12"/>
      <c r="AG405" s="12"/>
      <c r="AH405" s="12"/>
      <c r="AI405" s="12"/>
      <c r="AJ405" s="12"/>
      <c r="AK405" s="12"/>
      <c r="AL405" s="12"/>
      <c r="AM405" s="12"/>
      <c r="AN405" s="12"/>
      <c r="AO405" s="12"/>
      <c r="AP405" s="12"/>
      <c r="AQ405" s="12"/>
      <c r="AR405" s="12"/>
      <c r="AS405" s="12"/>
      <c r="AT405" s="12"/>
      <c r="AU405" s="12"/>
      <c r="AV405" s="12"/>
      <c r="AW405" s="12"/>
      <c r="AX405" s="12"/>
      <c r="AY405" s="12"/>
      <c r="AZ405" s="12"/>
      <c r="BA405" s="12"/>
      <c r="BB405" s="12"/>
      <c r="BC405" s="12"/>
      <c r="BD405" s="12"/>
      <c r="BE405" s="12"/>
      <c r="BF405" s="12"/>
      <c r="BG405" s="12"/>
      <c r="BH405" s="12"/>
      <c r="BI405" s="12"/>
      <c r="BJ405" s="12"/>
      <c r="BK405" s="12"/>
      <c r="BL405" s="12"/>
      <c r="BM405" s="12"/>
      <c r="BN405" s="12"/>
      <c r="BO405" s="12"/>
      <c r="BP405" s="12"/>
      <c r="BQ405" s="12"/>
      <c r="BR405" s="12"/>
      <c r="BS405" s="12"/>
      <c r="BT405" s="12"/>
      <c r="BU405" s="12"/>
      <c r="BV405" s="12"/>
      <c r="BW405" s="12"/>
      <c r="BX405" s="12"/>
      <c r="BY405" s="12"/>
      <c r="BZ405" s="12"/>
      <c r="CA405" s="12"/>
      <c r="CB405" s="12"/>
      <c r="CC405" s="12"/>
    </row>
    <row r="406" spans="1:81" ht="15.75" x14ac:dyDescent="0.25">
      <c r="A406" s="20"/>
      <c r="B406" s="29"/>
      <c r="C406" s="29"/>
      <c r="D406" s="29"/>
      <c r="E406" s="29"/>
      <c r="F406" s="26"/>
      <c r="G406" s="13"/>
      <c r="H406" s="20"/>
      <c r="I406" s="22"/>
      <c r="J406" s="22"/>
      <c r="K406" s="22"/>
      <c r="L406" s="22"/>
      <c r="M406" s="24"/>
      <c r="N406" s="22"/>
      <c r="O406" s="20"/>
      <c r="P406" s="12"/>
      <c r="Q406" s="12"/>
      <c r="R406" s="12"/>
      <c r="S406" s="12"/>
      <c r="T406" s="12"/>
      <c r="U406" s="12"/>
      <c r="V406" s="12"/>
      <c r="W406" s="12"/>
      <c r="X406" s="12"/>
      <c r="Y406" s="12"/>
      <c r="Z406" s="12"/>
      <c r="AA406" s="12"/>
      <c r="AB406" s="12"/>
      <c r="AC406" s="12"/>
      <c r="AD406" s="12"/>
      <c r="AE406" s="12"/>
      <c r="AF406" s="12"/>
      <c r="AG406" s="12"/>
      <c r="AH406" s="12"/>
      <c r="AI406" s="12"/>
      <c r="AJ406" s="12"/>
      <c r="AK406" s="12"/>
      <c r="AL406" s="12"/>
      <c r="AM406" s="12"/>
      <c r="AN406" s="12"/>
      <c r="AO406" s="12"/>
      <c r="AP406" s="12"/>
      <c r="AQ406" s="12"/>
      <c r="AR406" s="12"/>
      <c r="AS406" s="12"/>
      <c r="AT406" s="12"/>
      <c r="AU406" s="12"/>
      <c r="AV406" s="12"/>
      <c r="AW406" s="12"/>
      <c r="AX406" s="12"/>
      <c r="AY406" s="12"/>
      <c r="AZ406" s="12"/>
      <c r="BA406" s="12"/>
      <c r="BB406" s="12"/>
      <c r="BC406" s="12"/>
      <c r="BD406" s="12"/>
      <c r="BE406" s="12"/>
      <c r="BF406" s="12"/>
      <c r="BG406" s="12"/>
      <c r="BH406" s="12"/>
      <c r="BI406" s="12"/>
      <c r="BJ406" s="12"/>
      <c r="BK406" s="12"/>
      <c r="BL406" s="12"/>
      <c r="BM406" s="12"/>
      <c r="BN406" s="12"/>
      <c r="BO406" s="12"/>
      <c r="BP406" s="12"/>
      <c r="BQ406" s="12"/>
      <c r="BR406" s="12"/>
      <c r="BS406" s="12"/>
      <c r="BT406" s="12"/>
      <c r="BU406" s="12"/>
      <c r="BV406" s="12"/>
      <c r="BW406" s="12"/>
      <c r="BX406" s="12"/>
      <c r="BY406" s="12"/>
      <c r="BZ406" s="12"/>
      <c r="CA406" s="12"/>
      <c r="CB406" s="12"/>
      <c r="CC406" s="12"/>
    </row>
    <row r="407" spans="1:81" ht="15.75" x14ac:dyDescent="0.25">
      <c r="A407" s="20"/>
      <c r="B407" s="29"/>
      <c r="C407" s="29"/>
      <c r="D407" s="29"/>
      <c r="E407" s="29"/>
      <c r="F407" s="26"/>
      <c r="G407" s="13"/>
      <c r="H407" s="20"/>
      <c r="I407" s="22"/>
      <c r="J407" s="22"/>
      <c r="K407" s="22"/>
      <c r="L407" s="22"/>
      <c r="M407" s="24"/>
      <c r="N407" s="22"/>
      <c r="O407" s="20"/>
      <c r="P407" s="12"/>
      <c r="Q407" s="12"/>
      <c r="R407" s="12"/>
      <c r="S407" s="12"/>
      <c r="T407" s="12"/>
      <c r="U407" s="12"/>
      <c r="V407" s="12"/>
      <c r="W407" s="12"/>
      <c r="X407" s="12"/>
      <c r="Y407" s="12"/>
      <c r="Z407" s="12"/>
      <c r="AA407" s="12"/>
      <c r="AB407" s="12"/>
      <c r="AC407" s="12"/>
      <c r="AD407" s="12"/>
      <c r="AE407" s="12"/>
      <c r="AF407" s="12"/>
      <c r="AG407" s="12"/>
      <c r="AH407" s="12"/>
      <c r="AI407" s="12"/>
      <c r="AJ407" s="12"/>
      <c r="AK407" s="12"/>
      <c r="AL407" s="12"/>
      <c r="AM407" s="12"/>
      <c r="AN407" s="12"/>
      <c r="AO407" s="12"/>
      <c r="AP407" s="12"/>
      <c r="AQ407" s="12"/>
      <c r="AR407" s="12"/>
      <c r="AS407" s="12"/>
      <c r="AT407" s="12"/>
      <c r="AU407" s="12"/>
      <c r="AV407" s="12"/>
      <c r="AW407" s="12"/>
      <c r="AX407" s="12"/>
      <c r="AY407" s="12"/>
      <c r="AZ407" s="12"/>
      <c r="BA407" s="12"/>
      <c r="BB407" s="12"/>
      <c r="BC407" s="12"/>
      <c r="BD407" s="12"/>
      <c r="BE407" s="12"/>
      <c r="BF407" s="12"/>
      <c r="BG407" s="12"/>
      <c r="BH407" s="12"/>
      <c r="BI407" s="12"/>
      <c r="BJ407" s="12"/>
      <c r="BK407" s="12"/>
      <c r="BL407" s="12"/>
      <c r="BM407" s="12"/>
      <c r="BN407" s="12"/>
      <c r="BO407" s="12"/>
      <c r="BP407" s="12"/>
      <c r="BQ407" s="12"/>
      <c r="BR407" s="12"/>
      <c r="BS407" s="12"/>
      <c r="BT407" s="12"/>
      <c r="BU407" s="12"/>
      <c r="BV407" s="12"/>
      <c r="BW407" s="12"/>
      <c r="BX407" s="12"/>
      <c r="BY407" s="12"/>
      <c r="BZ407" s="12"/>
      <c r="CA407" s="12"/>
      <c r="CB407" s="12"/>
      <c r="CC407" s="12"/>
    </row>
    <row r="408" spans="1:81" ht="15.75" x14ac:dyDescent="0.25">
      <c r="A408" s="20"/>
      <c r="B408" s="29"/>
      <c r="C408" s="29"/>
      <c r="D408" s="29"/>
      <c r="E408" s="29"/>
      <c r="F408" s="26"/>
      <c r="G408" s="13"/>
      <c r="H408" s="20"/>
      <c r="I408" s="22"/>
      <c r="J408" s="22"/>
      <c r="K408" s="22"/>
      <c r="L408" s="22"/>
      <c r="M408" s="24"/>
      <c r="N408" s="22"/>
      <c r="O408" s="20"/>
      <c r="P408" s="12"/>
      <c r="Q408" s="12"/>
      <c r="R408" s="12"/>
      <c r="S408" s="12"/>
      <c r="T408" s="12"/>
      <c r="U408" s="12"/>
      <c r="V408" s="12"/>
      <c r="W408" s="12"/>
      <c r="X408" s="12"/>
      <c r="Y408" s="12"/>
      <c r="Z408" s="12"/>
      <c r="AA408" s="12"/>
      <c r="AB408" s="12"/>
      <c r="AC408" s="12"/>
      <c r="AD408" s="12"/>
      <c r="AE408" s="12"/>
      <c r="AF408" s="12"/>
      <c r="AG408" s="12"/>
      <c r="AH408" s="12"/>
      <c r="AI408" s="12"/>
      <c r="AJ408" s="12"/>
      <c r="AK408" s="12"/>
      <c r="AL408" s="12"/>
      <c r="AM408" s="12"/>
      <c r="AN408" s="12"/>
      <c r="AO408" s="12"/>
      <c r="AP408" s="12"/>
      <c r="AQ408" s="12"/>
      <c r="AR408" s="12"/>
      <c r="AS408" s="12"/>
      <c r="AT408" s="12"/>
      <c r="AU408" s="12"/>
      <c r="AV408" s="12"/>
      <c r="AW408" s="12"/>
      <c r="AX408" s="12"/>
      <c r="AY408" s="12"/>
      <c r="AZ408" s="12"/>
      <c r="BA408" s="12"/>
      <c r="BB408" s="12"/>
      <c r="BC408" s="12"/>
      <c r="BD408" s="12"/>
      <c r="BE408" s="12"/>
      <c r="BF408" s="12"/>
      <c r="BG408" s="12"/>
      <c r="BH408" s="12"/>
      <c r="BI408" s="12"/>
      <c r="BJ408" s="12"/>
      <c r="BK408" s="12"/>
      <c r="BL408" s="12"/>
      <c r="BM408" s="12"/>
      <c r="BN408" s="12"/>
      <c r="BO408" s="12"/>
      <c r="BP408" s="12"/>
      <c r="BQ408" s="12"/>
      <c r="BR408" s="12"/>
      <c r="BS408" s="12"/>
      <c r="BT408" s="12"/>
      <c r="BU408" s="12"/>
      <c r="BV408" s="12"/>
      <c r="BW408" s="12"/>
      <c r="BX408" s="12"/>
      <c r="BY408" s="12"/>
      <c r="BZ408" s="12"/>
      <c r="CA408" s="12"/>
      <c r="CB408" s="12"/>
      <c r="CC408" s="12"/>
    </row>
    <row r="409" spans="1:81" ht="15.75" x14ac:dyDescent="0.25">
      <c r="A409" s="20"/>
      <c r="B409" s="29"/>
      <c r="C409" s="29"/>
      <c r="D409" s="29"/>
      <c r="E409" s="29"/>
      <c r="F409" s="26"/>
      <c r="G409" s="13"/>
      <c r="H409" s="20"/>
      <c r="I409" s="22"/>
      <c r="J409" s="22"/>
      <c r="K409" s="22"/>
      <c r="L409" s="22"/>
      <c r="M409" s="24"/>
      <c r="N409" s="22"/>
      <c r="O409" s="20"/>
      <c r="P409" s="12"/>
      <c r="Q409" s="12"/>
      <c r="R409" s="12"/>
      <c r="S409" s="12"/>
      <c r="T409" s="12"/>
      <c r="U409" s="12"/>
      <c r="V409" s="12"/>
      <c r="W409" s="12"/>
      <c r="X409" s="12"/>
      <c r="Y409" s="12"/>
      <c r="Z409" s="12"/>
      <c r="AA409" s="12"/>
      <c r="AB409" s="12"/>
      <c r="AC409" s="12"/>
      <c r="AD409" s="12"/>
      <c r="AE409" s="12"/>
      <c r="AF409" s="12"/>
      <c r="AG409" s="12"/>
      <c r="AH409" s="12"/>
      <c r="AI409" s="12"/>
      <c r="AJ409" s="12"/>
      <c r="AK409" s="12"/>
      <c r="AL409" s="12"/>
      <c r="AM409" s="12"/>
      <c r="AN409" s="12"/>
      <c r="AO409" s="12"/>
      <c r="AP409" s="12"/>
      <c r="AQ409" s="12"/>
      <c r="AR409" s="12"/>
      <c r="AS409" s="12"/>
      <c r="AT409" s="12"/>
      <c r="AU409" s="12"/>
      <c r="AV409" s="12"/>
      <c r="AW409" s="12"/>
      <c r="AX409" s="12"/>
      <c r="AY409" s="12"/>
      <c r="AZ409" s="12"/>
      <c r="BA409" s="12"/>
      <c r="BB409" s="12"/>
      <c r="BC409" s="12"/>
      <c r="BD409" s="12"/>
      <c r="BE409" s="12"/>
      <c r="BF409" s="12"/>
      <c r="BG409" s="12"/>
      <c r="BH409" s="12"/>
      <c r="BI409" s="12"/>
      <c r="BJ409" s="12"/>
      <c r="BK409" s="12"/>
      <c r="BL409" s="12"/>
      <c r="BM409" s="12"/>
      <c r="BN409" s="12"/>
      <c r="BO409" s="12"/>
      <c r="BP409" s="12"/>
      <c r="BQ409" s="12"/>
      <c r="BR409" s="12"/>
      <c r="BS409" s="12"/>
      <c r="BT409" s="12"/>
      <c r="BU409" s="12"/>
      <c r="BV409" s="12"/>
      <c r="BW409" s="12"/>
      <c r="BX409" s="12"/>
      <c r="BY409" s="12"/>
      <c r="BZ409" s="12"/>
      <c r="CA409" s="12"/>
      <c r="CB409" s="12"/>
      <c r="CC409" s="12"/>
    </row>
    <row r="410" spans="1:81" ht="15.75" x14ac:dyDescent="0.25">
      <c r="A410" s="20"/>
      <c r="B410" s="29"/>
      <c r="C410" s="29"/>
      <c r="D410" s="29"/>
      <c r="E410" s="29"/>
      <c r="F410" s="26"/>
      <c r="G410" s="13"/>
      <c r="H410" s="20"/>
      <c r="I410" s="22"/>
      <c r="J410" s="22"/>
      <c r="K410" s="22"/>
      <c r="L410" s="22"/>
      <c r="M410" s="24"/>
      <c r="N410" s="22"/>
      <c r="O410" s="20"/>
      <c r="P410" s="12"/>
      <c r="Q410" s="12"/>
      <c r="R410" s="12"/>
      <c r="S410" s="12"/>
      <c r="T410" s="12"/>
      <c r="U410" s="12"/>
      <c r="V410" s="12"/>
      <c r="W410" s="12"/>
      <c r="X410" s="12"/>
      <c r="Y410" s="12"/>
      <c r="Z410" s="12"/>
      <c r="AA410" s="12"/>
      <c r="AB410" s="12"/>
      <c r="AC410" s="12"/>
      <c r="AD410" s="12"/>
      <c r="AE410" s="12"/>
      <c r="AF410" s="12"/>
      <c r="AG410" s="12"/>
      <c r="AH410" s="12"/>
      <c r="AI410" s="12"/>
      <c r="AJ410" s="12"/>
      <c r="AK410" s="12"/>
      <c r="AL410" s="12"/>
      <c r="AM410" s="12"/>
      <c r="AN410" s="12"/>
      <c r="AO410" s="12"/>
      <c r="AP410" s="12"/>
      <c r="AQ410" s="12"/>
      <c r="AR410" s="12"/>
      <c r="AS410" s="12"/>
      <c r="AT410" s="12"/>
      <c r="AU410" s="12"/>
      <c r="AV410" s="12"/>
      <c r="AW410" s="12"/>
      <c r="AX410" s="12"/>
      <c r="AY410" s="12"/>
      <c r="AZ410" s="12"/>
      <c r="BA410" s="12"/>
      <c r="BB410" s="12"/>
      <c r="BC410" s="12"/>
      <c r="BD410" s="12"/>
      <c r="BE410" s="12"/>
      <c r="BF410" s="12"/>
      <c r="BG410" s="12"/>
      <c r="BH410" s="12"/>
      <c r="BI410" s="12"/>
      <c r="BJ410" s="12"/>
      <c r="BK410" s="12"/>
      <c r="BL410" s="12"/>
      <c r="BM410" s="12"/>
      <c r="BN410" s="12"/>
      <c r="BO410" s="12"/>
      <c r="BP410" s="12"/>
      <c r="BQ410" s="12"/>
      <c r="BR410" s="12"/>
      <c r="BS410" s="12"/>
      <c r="BT410" s="12"/>
      <c r="BU410" s="12"/>
      <c r="BV410" s="12"/>
      <c r="BW410" s="12"/>
      <c r="BX410" s="12"/>
      <c r="BY410" s="12"/>
      <c r="BZ410" s="12"/>
      <c r="CA410" s="12"/>
      <c r="CB410" s="12"/>
      <c r="CC410" s="12"/>
    </row>
    <row r="411" spans="1:81" ht="15.75" x14ac:dyDescent="0.25">
      <c r="A411" s="20"/>
      <c r="B411" s="29"/>
      <c r="C411" s="29"/>
      <c r="D411" s="29"/>
      <c r="E411" s="29"/>
      <c r="F411" s="26"/>
      <c r="G411" s="13"/>
      <c r="H411" s="20"/>
      <c r="I411" s="22"/>
      <c r="J411" s="22"/>
      <c r="K411" s="22"/>
      <c r="L411" s="22"/>
      <c r="M411" s="24"/>
      <c r="N411" s="22"/>
      <c r="O411" s="20"/>
      <c r="P411" s="12"/>
      <c r="Q411" s="12"/>
      <c r="R411" s="12"/>
      <c r="S411" s="12"/>
      <c r="T411" s="12"/>
      <c r="U411" s="12"/>
      <c r="V411" s="12"/>
      <c r="W411" s="12"/>
      <c r="X411" s="12"/>
      <c r="Y411" s="12"/>
      <c r="Z411" s="12"/>
      <c r="AA411" s="12"/>
      <c r="AB411" s="12"/>
      <c r="AC411" s="12"/>
      <c r="AD411" s="12"/>
      <c r="AE411" s="12"/>
      <c r="AF411" s="12"/>
      <c r="AG411" s="12"/>
      <c r="AH411" s="12"/>
      <c r="AI411" s="12"/>
      <c r="AJ411" s="12"/>
      <c r="AK411" s="12"/>
      <c r="AL411" s="12"/>
      <c r="AM411" s="12"/>
      <c r="AN411" s="12"/>
      <c r="AO411" s="12"/>
      <c r="AP411" s="12"/>
      <c r="AQ411" s="12"/>
      <c r="AR411" s="12"/>
      <c r="AS411" s="12"/>
      <c r="AT411" s="12"/>
      <c r="AU411" s="12"/>
      <c r="AV411" s="12"/>
      <c r="AW411" s="12"/>
      <c r="AX411" s="12"/>
      <c r="AY411" s="12"/>
      <c r="AZ411" s="12"/>
      <c r="BA411" s="12"/>
      <c r="BB411" s="12"/>
      <c r="BC411" s="12"/>
      <c r="BD411" s="12"/>
      <c r="BE411" s="12"/>
      <c r="BF411" s="12"/>
      <c r="BG411" s="12"/>
      <c r="BH411" s="12"/>
      <c r="BI411" s="12"/>
      <c r="BJ411" s="12"/>
      <c r="BK411" s="12"/>
      <c r="BL411" s="12"/>
      <c r="BM411" s="12"/>
      <c r="BN411" s="12"/>
      <c r="BO411" s="12"/>
      <c r="BP411" s="12"/>
      <c r="BQ411" s="12"/>
      <c r="BR411" s="12"/>
      <c r="BS411" s="12"/>
      <c r="BT411" s="12"/>
      <c r="BU411" s="12"/>
      <c r="BV411" s="12"/>
      <c r="BW411" s="12"/>
      <c r="BX411" s="12"/>
      <c r="BY411" s="12"/>
      <c r="BZ411" s="12"/>
      <c r="CA411" s="12"/>
      <c r="CB411" s="12"/>
      <c r="CC411" s="12"/>
    </row>
    <row r="412" spans="1:81" ht="15.75" x14ac:dyDescent="0.25">
      <c r="A412" s="20"/>
      <c r="B412" s="29"/>
      <c r="C412" s="29"/>
      <c r="D412" s="29"/>
      <c r="E412" s="29"/>
      <c r="F412" s="26"/>
      <c r="G412" s="13"/>
      <c r="H412" s="20"/>
      <c r="I412" s="22"/>
      <c r="J412" s="22"/>
      <c r="K412" s="22"/>
      <c r="L412" s="22"/>
      <c r="M412" s="24"/>
      <c r="N412" s="22"/>
      <c r="O412" s="20"/>
      <c r="P412" s="12"/>
      <c r="Q412" s="12"/>
      <c r="R412" s="12"/>
      <c r="S412" s="12"/>
      <c r="T412" s="12"/>
      <c r="U412" s="12"/>
      <c r="V412" s="12"/>
      <c r="W412" s="12"/>
      <c r="X412" s="12"/>
      <c r="Y412" s="12"/>
      <c r="Z412" s="12"/>
      <c r="AA412" s="12"/>
      <c r="AB412" s="12"/>
      <c r="AC412" s="12"/>
      <c r="AD412" s="12"/>
      <c r="AE412" s="12"/>
      <c r="AF412" s="12"/>
      <c r="AG412" s="12"/>
      <c r="AH412" s="12"/>
      <c r="AI412" s="12"/>
      <c r="AJ412" s="12"/>
      <c r="AK412" s="12"/>
      <c r="AL412" s="12"/>
      <c r="AM412" s="12"/>
      <c r="AN412" s="12"/>
      <c r="AO412" s="12"/>
      <c r="AP412" s="12"/>
      <c r="AQ412" s="12"/>
      <c r="AR412" s="12"/>
      <c r="AS412" s="12"/>
      <c r="AT412" s="12"/>
      <c r="AU412" s="12"/>
      <c r="AV412" s="12"/>
      <c r="AW412" s="12"/>
      <c r="AX412" s="12"/>
      <c r="AY412" s="12"/>
      <c r="AZ412" s="12"/>
      <c r="BA412" s="12"/>
      <c r="BB412" s="12"/>
      <c r="BC412" s="12"/>
      <c r="BD412" s="12"/>
      <c r="BE412" s="12"/>
      <c r="BF412" s="12"/>
      <c r="BG412" s="12"/>
      <c r="BH412" s="12"/>
      <c r="BI412" s="12"/>
      <c r="BJ412" s="12"/>
      <c r="BK412" s="12"/>
      <c r="BL412" s="12"/>
      <c r="BM412" s="12"/>
      <c r="BN412" s="12"/>
      <c r="BO412" s="12"/>
      <c r="BP412" s="12"/>
      <c r="BQ412" s="12"/>
      <c r="BR412" s="12"/>
      <c r="BS412" s="12"/>
      <c r="BT412" s="12"/>
      <c r="BU412" s="12"/>
      <c r="BV412" s="12"/>
      <c r="BW412" s="12"/>
      <c r="BX412" s="12"/>
      <c r="BY412" s="12"/>
      <c r="BZ412" s="12"/>
      <c r="CA412" s="12"/>
      <c r="CB412" s="12"/>
      <c r="CC412" s="12"/>
    </row>
    <row r="413" spans="1:81" ht="15.75" x14ac:dyDescent="0.25">
      <c r="A413" s="20"/>
      <c r="B413" s="29"/>
      <c r="C413" s="29"/>
      <c r="D413" s="29"/>
      <c r="E413" s="29"/>
      <c r="F413" s="26"/>
      <c r="G413" s="13"/>
      <c r="H413" s="20"/>
      <c r="I413" s="22"/>
      <c r="J413" s="22"/>
      <c r="K413" s="22"/>
      <c r="L413" s="22"/>
      <c r="M413" s="24"/>
      <c r="N413" s="22"/>
      <c r="O413" s="20"/>
      <c r="P413" s="12"/>
      <c r="Q413" s="12"/>
      <c r="R413" s="12"/>
      <c r="S413" s="12"/>
      <c r="T413" s="12"/>
      <c r="U413" s="12"/>
      <c r="V413" s="12"/>
      <c r="W413" s="12"/>
      <c r="X413" s="12"/>
      <c r="Y413" s="12"/>
      <c r="Z413" s="12"/>
      <c r="AA413" s="12"/>
      <c r="AB413" s="12"/>
      <c r="AC413" s="12"/>
      <c r="AD413" s="12"/>
      <c r="AE413" s="12"/>
      <c r="AF413" s="12"/>
      <c r="AG413" s="12"/>
      <c r="AH413" s="12"/>
      <c r="AI413" s="12"/>
      <c r="AJ413" s="12"/>
      <c r="AK413" s="12"/>
      <c r="AL413" s="12"/>
      <c r="AM413" s="12"/>
      <c r="AN413" s="12"/>
      <c r="AO413" s="12"/>
      <c r="AP413" s="12"/>
      <c r="AQ413" s="12"/>
      <c r="AR413" s="12"/>
      <c r="AS413" s="12"/>
      <c r="AT413" s="12"/>
      <c r="AU413" s="12"/>
      <c r="AV413" s="12"/>
      <c r="AW413" s="12"/>
      <c r="AX413" s="12"/>
      <c r="AY413" s="12"/>
      <c r="AZ413" s="12"/>
      <c r="BA413" s="12"/>
      <c r="BB413" s="12"/>
      <c r="BC413" s="12"/>
      <c r="BD413" s="12"/>
      <c r="BE413" s="12"/>
      <c r="BF413" s="12"/>
      <c r="BG413" s="12"/>
      <c r="BH413" s="12"/>
      <c r="BI413" s="12"/>
      <c r="BJ413" s="12"/>
      <c r="BK413" s="12"/>
      <c r="BL413" s="12"/>
      <c r="BM413" s="12"/>
      <c r="BN413" s="12"/>
      <c r="BO413" s="12"/>
      <c r="BP413" s="12"/>
      <c r="BQ413" s="12"/>
      <c r="BR413" s="12"/>
      <c r="BS413" s="12"/>
      <c r="BT413" s="12"/>
      <c r="BU413" s="12"/>
      <c r="BV413" s="12"/>
      <c r="BW413" s="12"/>
      <c r="BX413" s="12"/>
      <c r="BY413" s="12"/>
      <c r="BZ413" s="12"/>
      <c r="CA413" s="12"/>
      <c r="CB413" s="12"/>
      <c r="CC413" s="12"/>
    </row>
    <row r="414" spans="1:81" ht="15.75" x14ac:dyDescent="0.25">
      <c r="A414" s="20"/>
      <c r="B414" s="29"/>
      <c r="C414" s="29"/>
      <c r="D414" s="29"/>
      <c r="E414" s="29"/>
      <c r="F414" s="26"/>
      <c r="G414" s="13"/>
      <c r="H414" s="20"/>
      <c r="I414" s="22"/>
      <c r="J414" s="22"/>
      <c r="K414" s="22"/>
      <c r="L414" s="22"/>
      <c r="M414" s="24"/>
      <c r="N414" s="22"/>
      <c r="O414" s="20"/>
      <c r="P414" s="12"/>
      <c r="Q414" s="12"/>
      <c r="R414" s="12"/>
      <c r="S414" s="12"/>
      <c r="T414" s="12"/>
      <c r="U414" s="12"/>
      <c r="V414" s="12"/>
      <c r="W414" s="12"/>
      <c r="X414" s="12"/>
      <c r="Y414" s="12"/>
      <c r="Z414" s="12"/>
      <c r="AA414" s="12"/>
      <c r="AB414" s="12"/>
      <c r="AC414" s="12"/>
      <c r="AD414" s="12"/>
      <c r="AE414" s="12"/>
      <c r="AF414" s="12"/>
      <c r="AG414" s="12"/>
      <c r="AH414" s="12"/>
      <c r="AI414" s="12"/>
      <c r="AJ414" s="12"/>
      <c r="AK414" s="12"/>
      <c r="AL414" s="12"/>
      <c r="AM414" s="12"/>
      <c r="AN414" s="12"/>
      <c r="AO414" s="12"/>
      <c r="AP414" s="12"/>
      <c r="AQ414" s="12"/>
      <c r="AR414" s="12"/>
      <c r="AS414" s="12"/>
      <c r="AT414" s="12"/>
      <c r="AU414" s="12"/>
      <c r="AV414" s="12"/>
      <c r="AW414" s="12"/>
      <c r="AX414" s="12"/>
      <c r="AY414" s="12"/>
      <c r="AZ414" s="12"/>
      <c r="BA414" s="12"/>
      <c r="BB414" s="12"/>
      <c r="BC414" s="12"/>
      <c r="BD414" s="12"/>
      <c r="BE414" s="12"/>
      <c r="BF414" s="12"/>
      <c r="BG414" s="12"/>
      <c r="BH414" s="12"/>
      <c r="BI414" s="12"/>
      <c r="BJ414" s="12"/>
      <c r="BK414" s="12"/>
      <c r="BL414" s="12"/>
      <c r="BM414" s="12"/>
      <c r="BN414" s="12"/>
      <c r="BO414" s="12"/>
      <c r="BP414" s="12"/>
      <c r="BQ414" s="12"/>
      <c r="BR414" s="12"/>
      <c r="BS414" s="12"/>
      <c r="BT414" s="12"/>
      <c r="BU414" s="12"/>
      <c r="BV414" s="12"/>
      <c r="BW414" s="12"/>
      <c r="BX414" s="12"/>
      <c r="BY414" s="12"/>
      <c r="BZ414" s="12"/>
      <c r="CA414" s="12"/>
      <c r="CB414" s="12"/>
      <c r="CC414" s="12"/>
    </row>
    <row r="415" spans="1:81" ht="15.75" x14ac:dyDescent="0.25">
      <c r="A415" s="20"/>
      <c r="B415" s="29"/>
      <c r="C415" s="29"/>
      <c r="D415" s="29"/>
      <c r="E415" s="29"/>
      <c r="F415" s="26"/>
      <c r="G415" s="13"/>
      <c r="H415" s="20"/>
      <c r="I415" s="22"/>
      <c r="J415" s="22"/>
      <c r="K415" s="22"/>
      <c r="L415" s="22"/>
      <c r="M415" s="24"/>
      <c r="N415" s="22"/>
      <c r="O415" s="20"/>
      <c r="P415" s="12"/>
      <c r="Q415" s="12"/>
      <c r="R415" s="12"/>
      <c r="S415" s="12"/>
      <c r="T415" s="12"/>
      <c r="U415" s="12"/>
      <c r="V415" s="12"/>
      <c r="W415" s="12"/>
      <c r="X415" s="12"/>
      <c r="Y415" s="12"/>
      <c r="Z415" s="12"/>
      <c r="AA415" s="12"/>
      <c r="AB415" s="12"/>
      <c r="AC415" s="12"/>
      <c r="AD415" s="12"/>
      <c r="AE415" s="12"/>
      <c r="AF415" s="12"/>
      <c r="AG415" s="12"/>
      <c r="AH415" s="12"/>
      <c r="AI415" s="12"/>
      <c r="AJ415" s="12"/>
      <c r="AK415" s="12"/>
      <c r="AL415" s="12"/>
      <c r="AM415" s="12"/>
      <c r="AN415" s="12"/>
      <c r="AO415" s="12"/>
      <c r="AP415" s="12"/>
      <c r="AQ415" s="12"/>
      <c r="AR415" s="12"/>
      <c r="AS415" s="12"/>
      <c r="AT415" s="12"/>
      <c r="AU415" s="12"/>
      <c r="AV415" s="12"/>
      <c r="AW415" s="12"/>
      <c r="AX415" s="12"/>
      <c r="AY415" s="12"/>
      <c r="AZ415" s="12"/>
      <c r="BA415" s="12"/>
      <c r="BB415" s="12"/>
      <c r="BC415" s="12"/>
      <c r="BD415" s="12"/>
      <c r="BE415" s="12"/>
      <c r="BF415" s="12"/>
      <c r="BG415" s="12"/>
      <c r="BH415" s="12"/>
      <c r="BI415" s="12"/>
      <c r="BJ415" s="12"/>
      <c r="BK415" s="12"/>
      <c r="BL415" s="12"/>
      <c r="BM415" s="12"/>
      <c r="BN415" s="12"/>
      <c r="BO415" s="12"/>
      <c r="BP415" s="12"/>
      <c r="BQ415" s="12"/>
      <c r="BR415" s="12"/>
      <c r="BS415" s="12"/>
      <c r="BT415" s="12"/>
      <c r="BU415" s="12"/>
      <c r="BV415" s="12"/>
      <c r="BW415" s="12"/>
      <c r="BX415" s="12"/>
      <c r="BY415" s="12"/>
      <c r="BZ415" s="12"/>
      <c r="CA415" s="12"/>
      <c r="CB415" s="12"/>
      <c r="CC415" s="12"/>
    </row>
    <row r="416" spans="1:81" ht="15.75" x14ac:dyDescent="0.25">
      <c r="A416" s="20"/>
      <c r="B416" s="29"/>
      <c r="C416" s="29"/>
      <c r="D416" s="29"/>
      <c r="E416" s="29"/>
      <c r="F416" s="26"/>
      <c r="G416" s="13"/>
      <c r="H416" s="20"/>
      <c r="I416" s="22"/>
      <c r="J416" s="22"/>
      <c r="K416" s="22"/>
      <c r="L416" s="22"/>
      <c r="M416" s="24"/>
      <c r="N416" s="22"/>
      <c r="O416" s="20"/>
      <c r="P416" s="12"/>
      <c r="Q416" s="12"/>
      <c r="R416" s="12"/>
      <c r="S416" s="12"/>
      <c r="T416" s="12"/>
      <c r="U416" s="12"/>
      <c r="V416" s="12"/>
      <c r="W416" s="12"/>
      <c r="X416" s="12"/>
      <c r="Y416" s="12"/>
      <c r="Z416" s="12"/>
      <c r="AA416" s="12"/>
      <c r="AB416" s="12"/>
      <c r="AC416" s="12"/>
      <c r="AD416" s="12"/>
      <c r="AE416" s="12"/>
      <c r="AF416" s="12"/>
      <c r="AG416" s="12"/>
      <c r="AH416" s="12"/>
      <c r="AI416" s="12"/>
      <c r="AJ416" s="12"/>
      <c r="AK416" s="12"/>
      <c r="AL416" s="12"/>
      <c r="AM416" s="12"/>
      <c r="AN416" s="12"/>
      <c r="AO416" s="12"/>
      <c r="AP416" s="12"/>
      <c r="AQ416" s="12"/>
      <c r="AR416" s="12"/>
      <c r="AS416" s="12"/>
      <c r="AT416" s="12"/>
      <c r="AU416" s="12"/>
      <c r="AV416" s="12"/>
      <c r="AW416" s="12"/>
      <c r="AX416" s="12"/>
      <c r="AY416" s="12"/>
      <c r="AZ416" s="12"/>
      <c r="BA416" s="12"/>
      <c r="BB416" s="12"/>
      <c r="BC416" s="12"/>
      <c r="BD416" s="12"/>
      <c r="BE416" s="12"/>
      <c r="BF416" s="12"/>
      <c r="BG416" s="12"/>
      <c r="BH416" s="12"/>
      <c r="BI416" s="12"/>
      <c r="BJ416" s="12"/>
      <c r="BK416" s="12"/>
      <c r="BL416" s="12"/>
      <c r="BM416" s="12"/>
      <c r="BN416" s="12"/>
      <c r="BO416" s="12"/>
      <c r="BP416" s="12"/>
      <c r="BQ416" s="12"/>
      <c r="BR416" s="12"/>
      <c r="BS416" s="12"/>
      <c r="BT416" s="12"/>
      <c r="BU416" s="12"/>
      <c r="BV416" s="12"/>
      <c r="BW416" s="12"/>
      <c r="BX416" s="12"/>
      <c r="BY416" s="12"/>
      <c r="BZ416" s="12"/>
      <c r="CA416" s="12"/>
      <c r="CB416" s="12"/>
      <c r="CC416" s="12"/>
    </row>
    <row r="417" spans="1:81" ht="15.75" x14ac:dyDescent="0.25">
      <c r="A417" s="20"/>
      <c r="B417" s="29"/>
      <c r="C417" s="29"/>
      <c r="D417" s="29"/>
      <c r="E417" s="29"/>
      <c r="F417" s="26"/>
      <c r="G417" s="13"/>
      <c r="H417" s="20"/>
      <c r="I417" s="22"/>
      <c r="J417" s="22"/>
      <c r="K417" s="22"/>
      <c r="L417" s="22"/>
      <c r="M417" s="24"/>
      <c r="N417" s="22"/>
      <c r="O417" s="20"/>
      <c r="P417" s="12"/>
      <c r="Q417" s="12"/>
      <c r="R417" s="12"/>
      <c r="S417" s="12"/>
      <c r="T417" s="12"/>
      <c r="U417" s="12"/>
      <c r="V417" s="12"/>
      <c r="W417" s="12"/>
      <c r="X417" s="12"/>
      <c r="Y417" s="12"/>
      <c r="Z417" s="12"/>
      <c r="AA417" s="12"/>
      <c r="AB417" s="12"/>
      <c r="AC417" s="12"/>
      <c r="AD417" s="12"/>
      <c r="AE417" s="12"/>
      <c r="AF417" s="12"/>
      <c r="AG417" s="12"/>
      <c r="AH417" s="12"/>
      <c r="AI417" s="12"/>
      <c r="AJ417" s="12"/>
      <c r="AK417" s="12"/>
      <c r="AL417" s="12"/>
      <c r="AM417" s="12"/>
      <c r="AN417" s="12"/>
      <c r="AO417" s="12"/>
      <c r="AP417" s="12"/>
      <c r="AQ417" s="12"/>
      <c r="AR417" s="12"/>
      <c r="AS417" s="12"/>
      <c r="AT417" s="12"/>
      <c r="AU417" s="12"/>
      <c r="AV417" s="12"/>
      <c r="AW417" s="12"/>
      <c r="AX417" s="12"/>
      <c r="AY417" s="12"/>
      <c r="AZ417" s="12"/>
      <c r="BA417" s="12"/>
      <c r="BB417" s="12"/>
      <c r="BC417" s="12"/>
      <c r="BD417" s="12"/>
      <c r="BE417" s="12"/>
      <c r="BF417" s="12"/>
      <c r="BG417" s="12"/>
      <c r="BH417" s="12"/>
      <c r="BI417" s="12"/>
      <c r="BJ417" s="12"/>
      <c r="BK417" s="12"/>
      <c r="BL417" s="12"/>
      <c r="BM417" s="12"/>
      <c r="BN417" s="12"/>
      <c r="BO417" s="12"/>
      <c r="BP417" s="12"/>
      <c r="BQ417" s="12"/>
      <c r="BR417" s="12"/>
      <c r="BS417" s="12"/>
      <c r="BT417" s="12"/>
      <c r="BU417" s="12"/>
      <c r="BV417" s="12"/>
      <c r="BW417" s="12"/>
      <c r="BX417" s="12"/>
      <c r="BY417" s="12"/>
      <c r="BZ417" s="12"/>
      <c r="CA417" s="12"/>
      <c r="CB417" s="12"/>
      <c r="CC417" s="12"/>
    </row>
    <row r="418" spans="1:81" ht="15.75" x14ac:dyDescent="0.25">
      <c r="A418" s="20"/>
      <c r="B418" s="29"/>
      <c r="C418" s="29"/>
      <c r="D418" s="29"/>
      <c r="E418" s="29"/>
      <c r="F418" s="26"/>
      <c r="G418" s="13"/>
      <c r="H418" s="20"/>
      <c r="I418" s="22"/>
      <c r="J418" s="22"/>
      <c r="K418" s="22"/>
      <c r="L418" s="22"/>
      <c r="M418" s="24"/>
      <c r="N418" s="22"/>
      <c r="O418" s="20"/>
      <c r="P418" s="12"/>
      <c r="Q418" s="12"/>
      <c r="R418" s="12"/>
      <c r="S418" s="12"/>
      <c r="T418" s="12"/>
      <c r="U418" s="12"/>
      <c r="V418" s="12"/>
      <c r="W418" s="12"/>
      <c r="X418" s="12"/>
      <c r="Y418" s="12"/>
      <c r="Z418" s="12"/>
      <c r="AA418" s="12"/>
      <c r="AB418" s="12"/>
      <c r="AC418" s="12"/>
      <c r="AD418" s="12"/>
      <c r="AE418" s="12"/>
      <c r="AF418" s="12"/>
      <c r="AG418" s="12"/>
      <c r="AH418" s="12"/>
      <c r="AI418" s="12"/>
      <c r="AJ418" s="12"/>
      <c r="AK418" s="12"/>
      <c r="AL418" s="12"/>
      <c r="AM418" s="12"/>
      <c r="AN418" s="12"/>
      <c r="AO418" s="12"/>
      <c r="AP418" s="12"/>
      <c r="AQ418" s="12"/>
      <c r="AR418" s="12"/>
      <c r="AS418" s="12"/>
      <c r="AT418" s="12"/>
      <c r="AU418" s="12"/>
      <c r="AV418" s="12"/>
      <c r="AW418" s="12"/>
      <c r="AX418" s="12"/>
      <c r="AY418" s="12"/>
      <c r="AZ418" s="12"/>
      <c r="BA418" s="12"/>
      <c r="BB418" s="12"/>
      <c r="BC418" s="12"/>
      <c r="BD418" s="12"/>
      <c r="BE418" s="12"/>
      <c r="BF418" s="12"/>
      <c r="BG418" s="12"/>
      <c r="BH418" s="12"/>
      <c r="BI418" s="12"/>
      <c r="BJ418" s="12"/>
      <c r="BK418" s="12"/>
      <c r="BL418" s="12"/>
      <c r="BM418" s="12"/>
      <c r="BN418" s="12"/>
      <c r="BO418" s="12"/>
      <c r="BP418" s="12"/>
      <c r="BQ418" s="12"/>
      <c r="BR418" s="12"/>
      <c r="BS418" s="12"/>
      <c r="BT418" s="12"/>
      <c r="BU418" s="12"/>
      <c r="BV418" s="12"/>
      <c r="BW418" s="12"/>
      <c r="BX418" s="12"/>
      <c r="BY418" s="12"/>
      <c r="BZ418" s="12"/>
      <c r="CA418" s="12"/>
      <c r="CB418" s="12"/>
      <c r="CC418" s="12"/>
    </row>
    <row r="419" spans="1:81" ht="15.75" x14ac:dyDescent="0.25">
      <c r="A419" s="20"/>
      <c r="B419" s="29"/>
      <c r="C419" s="29"/>
      <c r="D419" s="29"/>
      <c r="E419" s="29"/>
      <c r="F419" s="26"/>
      <c r="G419" s="13"/>
      <c r="H419" s="20"/>
      <c r="I419" s="22"/>
      <c r="J419" s="22"/>
      <c r="K419" s="22"/>
      <c r="L419" s="22"/>
      <c r="M419" s="24"/>
      <c r="N419" s="22"/>
      <c r="O419" s="20"/>
      <c r="P419" s="12"/>
      <c r="Q419" s="12"/>
      <c r="R419" s="12"/>
      <c r="S419" s="12"/>
      <c r="T419" s="12"/>
      <c r="U419" s="12"/>
      <c r="V419" s="12"/>
      <c r="W419" s="12"/>
      <c r="X419" s="12"/>
      <c r="Y419" s="12"/>
      <c r="Z419" s="12"/>
      <c r="AA419" s="12"/>
      <c r="AB419" s="12"/>
      <c r="AC419" s="12"/>
      <c r="AD419" s="12"/>
      <c r="AE419" s="12"/>
      <c r="AF419" s="12"/>
      <c r="AG419" s="12"/>
      <c r="AH419" s="12"/>
      <c r="AI419" s="12"/>
      <c r="AJ419" s="12"/>
      <c r="AK419" s="12"/>
      <c r="AL419" s="12"/>
      <c r="AM419" s="12"/>
      <c r="AN419" s="12"/>
      <c r="AO419" s="12"/>
      <c r="AP419" s="12"/>
      <c r="AQ419" s="12"/>
      <c r="AR419" s="12"/>
      <c r="AS419" s="12"/>
      <c r="AT419" s="12"/>
      <c r="AU419" s="12"/>
      <c r="AV419" s="12"/>
      <c r="AW419" s="12"/>
      <c r="AX419" s="12"/>
      <c r="AY419" s="12"/>
      <c r="AZ419" s="12"/>
      <c r="BA419" s="12"/>
      <c r="BB419" s="12"/>
      <c r="BC419" s="12"/>
      <c r="BD419" s="12"/>
      <c r="BE419" s="12"/>
      <c r="BF419" s="12"/>
      <c r="BG419" s="12"/>
      <c r="BH419" s="12"/>
      <c r="BI419" s="12"/>
      <c r="BJ419" s="12"/>
      <c r="BK419" s="12"/>
      <c r="BL419" s="12"/>
      <c r="BM419" s="12"/>
      <c r="BN419" s="12"/>
      <c r="BO419" s="12"/>
      <c r="BP419" s="12"/>
      <c r="BQ419" s="12"/>
      <c r="BR419" s="12"/>
      <c r="BS419" s="12"/>
      <c r="BT419" s="12"/>
      <c r="BU419" s="12"/>
      <c r="BV419" s="12"/>
      <c r="BW419" s="12"/>
      <c r="BX419" s="12"/>
      <c r="BY419" s="12"/>
      <c r="BZ419" s="12"/>
      <c r="CA419" s="12"/>
      <c r="CB419" s="12"/>
      <c r="CC419" s="12"/>
    </row>
    <row r="420" spans="1:81" ht="15.75" x14ac:dyDescent="0.25">
      <c r="A420" s="20"/>
      <c r="B420" s="29"/>
      <c r="C420" s="29"/>
      <c r="D420" s="29"/>
      <c r="E420" s="29"/>
      <c r="F420" s="26"/>
      <c r="G420" s="13"/>
      <c r="H420" s="20"/>
      <c r="I420" s="22"/>
      <c r="J420" s="22"/>
      <c r="K420" s="22"/>
      <c r="L420" s="22"/>
      <c r="M420" s="24"/>
      <c r="N420" s="22"/>
      <c r="O420" s="20"/>
      <c r="P420" s="12"/>
      <c r="Q420" s="12"/>
      <c r="R420" s="12"/>
      <c r="S420" s="12"/>
      <c r="T420" s="12"/>
      <c r="U420" s="12"/>
      <c r="V420" s="12"/>
      <c r="W420" s="12"/>
      <c r="X420" s="12"/>
      <c r="Y420" s="12"/>
      <c r="Z420" s="12"/>
      <c r="AA420" s="12"/>
      <c r="AB420" s="12"/>
      <c r="AC420" s="12"/>
      <c r="AD420" s="12"/>
      <c r="AE420" s="12"/>
      <c r="AF420" s="12"/>
      <c r="AG420" s="12"/>
      <c r="AH420" s="12"/>
      <c r="AI420" s="12"/>
      <c r="AJ420" s="12"/>
      <c r="AK420" s="12"/>
      <c r="AL420" s="12"/>
      <c r="AM420" s="12"/>
      <c r="AN420" s="12"/>
      <c r="AO420" s="12"/>
      <c r="AP420" s="12"/>
      <c r="AQ420" s="12"/>
      <c r="AR420" s="12"/>
      <c r="AS420" s="12"/>
      <c r="AT420" s="12"/>
      <c r="AU420" s="12"/>
      <c r="AV420" s="12"/>
      <c r="AW420" s="12"/>
      <c r="AX420" s="12"/>
      <c r="AY420" s="12"/>
      <c r="AZ420" s="12"/>
      <c r="BA420" s="12"/>
      <c r="BB420" s="12"/>
      <c r="BC420" s="12"/>
      <c r="BD420" s="12"/>
      <c r="BE420" s="12"/>
      <c r="BF420" s="12"/>
      <c r="BG420" s="12"/>
      <c r="BH420" s="12"/>
      <c r="BI420" s="12"/>
      <c r="BJ420" s="12"/>
      <c r="BK420" s="12"/>
      <c r="BL420" s="12"/>
      <c r="BM420" s="12"/>
      <c r="BN420" s="12"/>
      <c r="BO420" s="12"/>
      <c r="BP420" s="12"/>
      <c r="BQ420" s="12"/>
      <c r="BR420" s="12"/>
      <c r="BS420" s="12"/>
      <c r="BT420" s="12"/>
      <c r="BU420" s="12"/>
      <c r="BV420" s="12"/>
      <c r="BW420" s="12"/>
      <c r="BX420" s="12"/>
      <c r="BY420" s="12"/>
      <c r="BZ420" s="12"/>
      <c r="CA420" s="12"/>
      <c r="CB420" s="12"/>
      <c r="CC420" s="12"/>
    </row>
    <row r="421" spans="1:81" ht="15.75" x14ac:dyDescent="0.25">
      <c r="A421" s="20"/>
      <c r="B421" s="29"/>
      <c r="C421" s="29"/>
      <c r="D421" s="29"/>
      <c r="E421" s="29"/>
      <c r="F421" s="26"/>
      <c r="G421" s="13"/>
      <c r="H421" s="20"/>
      <c r="I421" s="22"/>
      <c r="J421" s="22"/>
      <c r="K421" s="22"/>
      <c r="L421" s="22"/>
      <c r="M421" s="24"/>
      <c r="N421" s="22"/>
      <c r="O421" s="20"/>
      <c r="P421" s="12"/>
      <c r="Q421" s="12"/>
      <c r="R421" s="12"/>
      <c r="S421" s="12"/>
      <c r="T421" s="12"/>
      <c r="U421" s="12"/>
      <c r="V421" s="12"/>
      <c r="W421" s="12"/>
      <c r="X421" s="12"/>
      <c r="Y421" s="12"/>
      <c r="Z421" s="12"/>
      <c r="AA421" s="12"/>
      <c r="AB421" s="12"/>
      <c r="AC421" s="12"/>
      <c r="AD421" s="12"/>
      <c r="AE421" s="12"/>
      <c r="AF421" s="12"/>
      <c r="AG421" s="12"/>
      <c r="AH421" s="12"/>
      <c r="AI421" s="12"/>
      <c r="AJ421" s="12"/>
      <c r="AK421" s="12"/>
      <c r="AL421" s="12"/>
      <c r="AM421" s="12"/>
      <c r="AN421" s="12"/>
      <c r="AO421" s="12"/>
      <c r="AP421" s="12"/>
      <c r="AQ421" s="12"/>
      <c r="AR421" s="12"/>
      <c r="AS421" s="12"/>
      <c r="AT421" s="12"/>
      <c r="AU421" s="12"/>
      <c r="AV421" s="12"/>
      <c r="AW421" s="12"/>
      <c r="AX421" s="12"/>
      <c r="AY421" s="12"/>
      <c r="AZ421" s="12"/>
      <c r="BA421" s="12"/>
      <c r="BB421" s="12"/>
      <c r="BC421" s="12"/>
      <c r="BD421" s="12"/>
      <c r="BE421" s="12"/>
      <c r="BF421" s="12"/>
      <c r="BG421" s="12"/>
      <c r="BH421" s="12"/>
      <c r="BI421" s="12"/>
      <c r="BJ421" s="12"/>
      <c r="BK421" s="12"/>
      <c r="BL421" s="12"/>
      <c r="BM421" s="12"/>
      <c r="BN421" s="12"/>
      <c r="BO421" s="12"/>
      <c r="BP421" s="12"/>
      <c r="BQ421" s="12"/>
      <c r="BR421" s="12"/>
      <c r="BS421" s="12"/>
      <c r="BT421" s="12"/>
      <c r="BU421" s="12"/>
      <c r="BV421" s="12"/>
      <c r="BW421" s="12"/>
      <c r="BX421" s="12"/>
      <c r="BY421" s="12"/>
      <c r="BZ421" s="12"/>
      <c r="CA421" s="12"/>
      <c r="CB421" s="12"/>
      <c r="CC421" s="12"/>
    </row>
    <row r="422" spans="1:81" ht="15.75" x14ac:dyDescent="0.25">
      <c r="A422" s="20"/>
      <c r="B422" s="29"/>
      <c r="C422" s="29"/>
      <c r="D422" s="29"/>
      <c r="E422" s="29"/>
      <c r="F422" s="26"/>
      <c r="G422" s="13"/>
      <c r="H422" s="20"/>
      <c r="I422" s="22"/>
      <c r="J422" s="22"/>
      <c r="K422" s="22"/>
      <c r="L422" s="22"/>
      <c r="M422" s="24"/>
      <c r="N422" s="22"/>
      <c r="O422" s="20"/>
      <c r="P422" s="12"/>
      <c r="Q422" s="12"/>
      <c r="R422" s="12"/>
      <c r="S422" s="12"/>
      <c r="T422" s="12"/>
      <c r="U422" s="12"/>
      <c r="V422" s="12"/>
      <c r="W422" s="12"/>
      <c r="X422" s="12"/>
      <c r="Y422" s="12"/>
      <c r="Z422" s="12"/>
      <c r="AA422" s="12"/>
      <c r="AB422" s="12"/>
      <c r="AC422" s="12"/>
      <c r="AD422" s="12"/>
      <c r="AE422" s="12"/>
      <c r="AF422" s="12"/>
      <c r="AG422" s="12"/>
      <c r="AH422" s="12"/>
      <c r="AI422" s="12"/>
      <c r="AJ422" s="12"/>
      <c r="AK422" s="12"/>
      <c r="AL422" s="12"/>
      <c r="AM422" s="12"/>
      <c r="AN422" s="12"/>
      <c r="AO422" s="12"/>
      <c r="AP422" s="12"/>
      <c r="AQ422" s="12"/>
      <c r="AR422" s="12"/>
      <c r="AS422" s="12"/>
      <c r="AT422" s="12"/>
      <c r="AU422" s="12"/>
      <c r="AV422" s="12"/>
      <c r="AW422" s="12"/>
      <c r="AX422" s="12"/>
      <c r="AY422" s="12"/>
      <c r="AZ422" s="12"/>
      <c r="BA422" s="12"/>
      <c r="BB422" s="12"/>
      <c r="BC422" s="12"/>
      <c r="BD422" s="12"/>
      <c r="BE422" s="12"/>
      <c r="BF422" s="12"/>
      <c r="BG422" s="12"/>
      <c r="BH422" s="12"/>
      <c r="BI422" s="12"/>
      <c r="BJ422" s="12"/>
      <c r="BK422" s="12"/>
      <c r="BL422" s="12"/>
      <c r="BM422" s="12"/>
      <c r="BN422" s="12"/>
      <c r="BO422" s="12"/>
      <c r="BP422" s="12"/>
      <c r="BQ422" s="12"/>
      <c r="BR422" s="12"/>
      <c r="BS422" s="12"/>
      <c r="BT422" s="12"/>
      <c r="BU422" s="12"/>
      <c r="BV422" s="12"/>
      <c r="BW422" s="12"/>
      <c r="BX422" s="12"/>
      <c r="BY422" s="12"/>
      <c r="BZ422" s="12"/>
      <c r="CA422" s="12"/>
      <c r="CB422" s="12"/>
      <c r="CC422" s="12"/>
    </row>
    <row r="423" spans="1:81" ht="15.75" x14ac:dyDescent="0.25">
      <c r="A423" s="20"/>
      <c r="B423" s="29"/>
      <c r="C423" s="29"/>
      <c r="D423" s="29"/>
      <c r="E423" s="29"/>
      <c r="F423" s="26"/>
      <c r="G423" s="13"/>
      <c r="H423" s="20"/>
      <c r="I423" s="22"/>
      <c r="J423" s="22"/>
      <c r="K423" s="22"/>
      <c r="L423" s="22"/>
      <c r="M423" s="24"/>
      <c r="N423" s="22"/>
      <c r="O423" s="20"/>
      <c r="P423" s="12"/>
      <c r="Q423" s="12"/>
      <c r="R423" s="12"/>
      <c r="S423" s="12"/>
      <c r="T423" s="12"/>
      <c r="U423" s="12"/>
      <c r="V423" s="12"/>
      <c r="W423" s="12"/>
      <c r="X423" s="12"/>
      <c r="Y423" s="12"/>
      <c r="Z423" s="12"/>
      <c r="AA423" s="12"/>
      <c r="AB423" s="12"/>
      <c r="AC423" s="12"/>
      <c r="AD423" s="12"/>
      <c r="AE423" s="12"/>
      <c r="AF423" s="12"/>
      <c r="AG423" s="12"/>
      <c r="AH423" s="12"/>
      <c r="AI423" s="12"/>
      <c r="AJ423" s="12"/>
      <c r="AK423" s="12"/>
      <c r="AL423" s="12"/>
      <c r="AM423" s="12"/>
      <c r="AN423" s="12"/>
      <c r="AO423" s="12"/>
      <c r="AP423" s="12"/>
      <c r="AQ423" s="12"/>
      <c r="AR423" s="12"/>
      <c r="AS423" s="12"/>
      <c r="AT423" s="12"/>
      <c r="AU423" s="12"/>
      <c r="AV423" s="12"/>
      <c r="AW423" s="12"/>
      <c r="AX423" s="12"/>
      <c r="AY423" s="12"/>
      <c r="AZ423" s="12"/>
      <c r="BA423" s="12"/>
      <c r="BB423" s="12"/>
      <c r="BC423" s="12"/>
      <c r="BD423" s="12"/>
      <c r="BE423" s="12"/>
      <c r="BF423" s="12"/>
      <c r="BG423" s="12"/>
      <c r="BH423" s="12"/>
      <c r="BI423" s="12"/>
      <c r="BJ423" s="12"/>
      <c r="BK423" s="12"/>
      <c r="BL423" s="12"/>
      <c r="BM423" s="12"/>
      <c r="BN423" s="12"/>
      <c r="BO423" s="12"/>
      <c r="BP423" s="12"/>
      <c r="BQ423" s="12"/>
      <c r="BR423" s="12"/>
      <c r="BS423" s="12"/>
      <c r="BT423" s="12"/>
      <c r="BU423" s="12"/>
      <c r="BV423" s="12"/>
      <c r="BW423" s="12"/>
      <c r="BX423" s="12"/>
      <c r="BY423" s="12"/>
      <c r="BZ423" s="12"/>
      <c r="CA423" s="12"/>
      <c r="CB423" s="12"/>
      <c r="CC423" s="12"/>
    </row>
    <row r="424" spans="1:81" ht="15.75" x14ac:dyDescent="0.25">
      <c r="A424" s="20"/>
      <c r="B424" s="29"/>
      <c r="C424" s="29"/>
      <c r="D424" s="29"/>
      <c r="E424" s="29"/>
      <c r="F424" s="26"/>
      <c r="G424" s="13"/>
      <c r="H424" s="20"/>
      <c r="I424" s="22"/>
      <c r="J424" s="22"/>
      <c r="K424" s="22"/>
      <c r="L424" s="22"/>
      <c r="M424" s="24"/>
      <c r="N424" s="22"/>
      <c r="O424" s="20"/>
      <c r="P424" s="12"/>
      <c r="Q424" s="12"/>
      <c r="R424" s="12"/>
      <c r="S424" s="12"/>
      <c r="T424" s="12"/>
      <c r="U424" s="12"/>
      <c r="V424" s="12"/>
      <c r="W424" s="12"/>
      <c r="X424" s="12"/>
      <c r="Y424" s="12"/>
      <c r="Z424" s="12"/>
      <c r="AA424" s="12"/>
      <c r="AB424" s="12"/>
      <c r="AC424" s="12"/>
      <c r="AD424" s="12"/>
      <c r="AE424" s="12"/>
      <c r="AF424" s="12"/>
      <c r="AG424" s="12"/>
      <c r="AH424" s="12"/>
      <c r="AI424" s="12"/>
      <c r="AJ424" s="12"/>
      <c r="AK424" s="12"/>
      <c r="AL424" s="12"/>
      <c r="AM424" s="12"/>
      <c r="AN424" s="12"/>
      <c r="AO424" s="12"/>
      <c r="AP424" s="12"/>
      <c r="AQ424" s="12"/>
      <c r="AR424" s="12"/>
      <c r="AS424" s="12"/>
      <c r="AT424" s="12"/>
      <c r="AU424" s="12"/>
      <c r="AV424" s="12"/>
      <c r="AW424" s="12"/>
      <c r="AX424" s="12"/>
      <c r="AY424" s="12"/>
      <c r="AZ424" s="12"/>
      <c r="BA424" s="12"/>
      <c r="BB424" s="12"/>
      <c r="BC424" s="12"/>
      <c r="BD424" s="12"/>
      <c r="BE424" s="12"/>
      <c r="BF424" s="12"/>
      <c r="BG424" s="12"/>
      <c r="BH424" s="12"/>
      <c r="BI424" s="12"/>
      <c r="BJ424" s="12"/>
      <c r="BK424" s="12"/>
      <c r="BL424" s="12"/>
      <c r="BM424" s="12"/>
      <c r="BN424" s="12"/>
      <c r="BO424" s="12"/>
      <c r="BP424" s="12"/>
      <c r="BQ424" s="12"/>
      <c r="BR424" s="12"/>
      <c r="BS424" s="12"/>
      <c r="BT424" s="12"/>
      <c r="BU424" s="12"/>
      <c r="BV424" s="12"/>
      <c r="BW424" s="12"/>
      <c r="BX424" s="12"/>
      <c r="BY424" s="12"/>
      <c r="BZ424" s="12"/>
      <c r="CA424" s="12"/>
      <c r="CB424" s="12"/>
      <c r="CC424" s="12"/>
    </row>
    <row r="425" spans="1:81" ht="15.75" x14ac:dyDescent="0.25">
      <c r="A425" s="20"/>
      <c r="B425" s="29"/>
      <c r="C425" s="29"/>
      <c r="D425" s="29"/>
      <c r="E425" s="29"/>
      <c r="F425" s="26"/>
      <c r="G425" s="13"/>
      <c r="H425" s="20"/>
      <c r="I425" s="22"/>
      <c r="J425" s="22"/>
      <c r="K425" s="22"/>
      <c r="L425" s="22"/>
      <c r="M425" s="24"/>
      <c r="N425" s="22"/>
      <c r="O425" s="20"/>
      <c r="P425" s="12"/>
      <c r="Q425" s="12"/>
      <c r="R425" s="12"/>
      <c r="S425" s="12"/>
      <c r="T425" s="12"/>
      <c r="U425" s="12"/>
      <c r="V425" s="12"/>
      <c r="W425" s="12"/>
      <c r="X425" s="12"/>
      <c r="Y425" s="12"/>
      <c r="Z425" s="12"/>
      <c r="AA425" s="12"/>
      <c r="AB425" s="12"/>
      <c r="AC425" s="12"/>
      <c r="AD425" s="12"/>
      <c r="AE425" s="12"/>
      <c r="AF425" s="12"/>
      <c r="AG425" s="12"/>
      <c r="AH425" s="12"/>
      <c r="AI425" s="12"/>
      <c r="AJ425" s="12"/>
      <c r="AK425" s="12"/>
      <c r="AL425" s="12"/>
      <c r="AM425" s="12"/>
      <c r="AN425" s="12"/>
      <c r="AO425" s="12"/>
      <c r="AP425" s="12"/>
      <c r="AQ425" s="12"/>
      <c r="AR425" s="12"/>
      <c r="AS425" s="12"/>
      <c r="AT425" s="12"/>
      <c r="AU425" s="12"/>
      <c r="AV425" s="12"/>
      <c r="AW425" s="12"/>
      <c r="AX425" s="12"/>
      <c r="AY425" s="12"/>
      <c r="AZ425" s="12"/>
      <c r="BA425" s="12"/>
      <c r="BB425" s="12"/>
      <c r="BC425" s="12"/>
      <c r="BD425" s="12"/>
      <c r="BE425" s="12"/>
      <c r="BF425" s="12"/>
      <c r="BG425" s="12"/>
      <c r="BH425" s="12"/>
      <c r="BI425" s="12"/>
      <c r="BJ425" s="12"/>
      <c r="BK425" s="12"/>
      <c r="BL425" s="12"/>
      <c r="BM425" s="12"/>
      <c r="BN425" s="12"/>
      <c r="BO425" s="12"/>
      <c r="BP425" s="12"/>
      <c r="BQ425" s="12"/>
      <c r="BR425" s="12"/>
      <c r="BS425" s="12"/>
      <c r="BT425" s="12"/>
      <c r="BU425" s="12"/>
      <c r="BV425" s="12"/>
      <c r="BW425" s="12"/>
      <c r="BX425" s="12"/>
      <c r="BY425" s="12"/>
      <c r="BZ425" s="12"/>
      <c r="CA425" s="12"/>
      <c r="CB425" s="12"/>
      <c r="CC425" s="12"/>
    </row>
    <row r="426" spans="1:81" ht="15.75" x14ac:dyDescent="0.25">
      <c r="A426" s="20"/>
      <c r="B426" s="29"/>
      <c r="C426" s="29"/>
      <c r="D426" s="29"/>
      <c r="E426" s="29"/>
      <c r="F426" s="26"/>
      <c r="G426" s="13"/>
      <c r="H426" s="20"/>
      <c r="I426" s="22"/>
      <c r="J426" s="22"/>
      <c r="K426" s="22"/>
      <c r="L426" s="22"/>
      <c r="M426" s="24"/>
      <c r="N426" s="22"/>
      <c r="O426" s="20"/>
      <c r="P426" s="12"/>
      <c r="Q426" s="12"/>
      <c r="R426" s="12"/>
      <c r="S426" s="12"/>
      <c r="T426" s="12"/>
      <c r="U426" s="12"/>
      <c r="V426" s="12"/>
      <c r="W426" s="12"/>
      <c r="X426" s="12"/>
      <c r="Y426" s="12"/>
      <c r="Z426" s="12"/>
      <c r="AA426" s="12"/>
      <c r="AB426" s="12"/>
      <c r="AC426" s="12"/>
      <c r="AD426" s="12"/>
      <c r="AE426" s="12"/>
      <c r="AF426" s="12"/>
      <c r="AG426" s="12"/>
      <c r="AH426" s="12"/>
      <c r="AI426" s="12"/>
      <c r="AJ426" s="12"/>
      <c r="AK426" s="12"/>
      <c r="AL426" s="12"/>
      <c r="AM426" s="12"/>
      <c r="AN426" s="12"/>
      <c r="AO426" s="12"/>
      <c r="AP426" s="12"/>
      <c r="AQ426" s="12"/>
      <c r="AR426" s="12"/>
      <c r="AS426" s="12"/>
      <c r="AT426" s="12"/>
      <c r="AU426" s="12"/>
      <c r="AV426" s="12"/>
      <c r="AW426" s="12"/>
      <c r="AX426" s="12"/>
      <c r="AY426" s="12"/>
      <c r="AZ426" s="12"/>
      <c r="BA426" s="12"/>
      <c r="BB426" s="12"/>
      <c r="BC426" s="12"/>
      <c r="BD426" s="12"/>
      <c r="BE426" s="12"/>
      <c r="BF426" s="12"/>
      <c r="BG426" s="12"/>
      <c r="BH426" s="12"/>
      <c r="BI426" s="12"/>
      <c r="BJ426" s="12"/>
      <c r="BK426" s="12"/>
      <c r="BL426" s="12"/>
      <c r="BM426" s="12"/>
      <c r="BN426" s="12"/>
      <c r="BO426" s="12"/>
      <c r="BP426" s="12"/>
      <c r="BQ426" s="12"/>
      <c r="BR426" s="12"/>
      <c r="BS426" s="12"/>
      <c r="BT426" s="12"/>
      <c r="BU426" s="12"/>
      <c r="BV426" s="12"/>
      <c r="BW426" s="12"/>
      <c r="BX426" s="12"/>
      <c r="BY426" s="12"/>
      <c r="BZ426" s="12"/>
      <c r="CA426" s="12"/>
      <c r="CB426" s="12"/>
      <c r="CC426" s="12"/>
    </row>
    <row r="427" spans="1:81" ht="15.75" x14ac:dyDescent="0.25">
      <c r="A427" s="20"/>
      <c r="B427" s="29"/>
      <c r="C427" s="29"/>
      <c r="D427" s="29"/>
      <c r="E427" s="29"/>
      <c r="F427" s="26"/>
      <c r="G427" s="13"/>
      <c r="H427" s="20"/>
      <c r="I427" s="22"/>
      <c r="J427" s="22"/>
      <c r="K427" s="22"/>
      <c r="L427" s="22"/>
      <c r="M427" s="24"/>
      <c r="N427" s="22"/>
      <c r="O427" s="20"/>
      <c r="P427" s="12"/>
      <c r="Q427" s="12"/>
      <c r="R427" s="12"/>
      <c r="S427" s="12"/>
      <c r="T427" s="12"/>
      <c r="U427" s="12"/>
      <c r="V427" s="12"/>
      <c r="W427" s="12"/>
      <c r="X427" s="12"/>
      <c r="Y427" s="12"/>
      <c r="Z427" s="12"/>
      <c r="AA427" s="12"/>
      <c r="AB427" s="12"/>
      <c r="AC427" s="12"/>
      <c r="AD427" s="12"/>
      <c r="AE427" s="12"/>
      <c r="AF427" s="12"/>
      <c r="AG427" s="12"/>
      <c r="AH427" s="12"/>
      <c r="AI427" s="12"/>
      <c r="AJ427" s="12"/>
      <c r="AK427" s="12"/>
      <c r="AL427" s="12"/>
      <c r="AM427" s="12"/>
      <c r="AN427" s="12"/>
      <c r="AO427" s="12"/>
      <c r="AP427" s="12"/>
      <c r="AQ427" s="12"/>
      <c r="AR427" s="12"/>
      <c r="AS427" s="12"/>
      <c r="AT427" s="12"/>
      <c r="AU427" s="12"/>
      <c r="AV427" s="12"/>
      <c r="AW427" s="12"/>
      <c r="AX427" s="12"/>
      <c r="AY427" s="12"/>
      <c r="AZ427" s="12"/>
      <c r="BA427" s="12"/>
      <c r="BB427" s="12"/>
      <c r="BC427" s="12"/>
      <c r="BD427" s="12"/>
      <c r="BE427" s="12"/>
      <c r="BF427" s="12"/>
      <c r="BG427" s="12"/>
      <c r="BH427" s="12"/>
      <c r="BI427" s="12"/>
      <c r="BJ427" s="12"/>
      <c r="BK427" s="12"/>
      <c r="BL427" s="12"/>
      <c r="BM427" s="12"/>
      <c r="BN427" s="12"/>
      <c r="BO427" s="12"/>
      <c r="BP427" s="12"/>
      <c r="BQ427" s="12"/>
      <c r="BR427" s="12"/>
      <c r="BS427" s="12"/>
      <c r="BT427" s="12"/>
      <c r="BU427" s="12"/>
      <c r="BV427" s="12"/>
      <c r="BW427" s="12"/>
      <c r="BX427" s="12"/>
      <c r="BY427" s="12"/>
      <c r="BZ427" s="12"/>
      <c r="CA427" s="12"/>
      <c r="CB427" s="12"/>
      <c r="CC427" s="12"/>
    </row>
    <row r="428" spans="1:81" ht="15.75" x14ac:dyDescent="0.25">
      <c r="A428" s="20"/>
      <c r="B428" s="29"/>
      <c r="C428" s="29"/>
      <c r="D428" s="29"/>
      <c r="E428" s="29"/>
      <c r="F428" s="26"/>
      <c r="G428" s="13"/>
      <c r="H428" s="20"/>
      <c r="I428" s="22"/>
      <c r="J428" s="22"/>
      <c r="K428" s="22"/>
      <c r="L428" s="22"/>
      <c r="M428" s="24"/>
      <c r="N428" s="22"/>
      <c r="O428" s="20"/>
      <c r="P428" s="12"/>
      <c r="Q428" s="12"/>
      <c r="R428" s="12"/>
      <c r="S428" s="12"/>
      <c r="T428" s="12"/>
      <c r="U428" s="12"/>
      <c r="V428" s="12"/>
      <c r="W428" s="12"/>
      <c r="X428" s="12"/>
      <c r="Y428" s="12"/>
      <c r="Z428" s="12"/>
      <c r="AA428" s="12"/>
      <c r="AB428" s="12"/>
      <c r="AC428" s="12"/>
      <c r="AD428" s="12"/>
      <c r="AE428" s="12"/>
      <c r="AF428" s="12"/>
      <c r="AG428" s="12"/>
      <c r="AH428" s="12"/>
      <c r="AI428" s="12"/>
      <c r="AJ428" s="12"/>
      <c r="AK428" s="12"/>
      <c r="AL428" s="12"/>
      <c r="AM428" s="12"/>
      <c r="AN428" s="12"/>
      <c r="AO428" s="12"/>
      <c r="AP428" s="12"/>
      <c r="AQ428" s="12"/>
      <c r="AR428" s="12"/>
      <c r="AS428" s="12"/>
      <c r="AT428" s="12"/>
      <c r="AU428" s="12"/>
      <c r="AV428" s="12"/>
      <c r="AW428" s="12"/>
      <c r="AX428" s="12"/>
      <c r="AY428" s="12"/>
      <c r="AZ428" s="12"/>
      <c r="BA428" s="12"/>
      <c r="BB428" s="12"/>
      <c r="BC428" s="12"/>
      <c r="BD428" s="12"/>
      <c r="BE428" s="12"/>
      <c r="BF428" s="12"/>
      <c r="BG428" s="12"/>
      <c r="BH428" s="12"/>
      <c r="BI428" s="12"/>
      <c r="BJ428" s="12"/>
      <c r="BK428" s="12"/>
      <c r="BL428" s="12"/>
      <c r="BM428" s="12"/>
      <c r="BN428" s="12"/>
      <c r="BO428" s="12"/>
      <c r="BP428" s="12"/>
      <c r="BQ428" s="12"/>
      <c r="BR428" s="12"/>
      <c r="BS428" s="12"/>
      <c r="BT428" s="12"/>
      <c r="BU428" s="12"/>
      <c r="BV428" s="12"/>
      <c r="BW428" s="12"/>
      <c r="BX428" s="12"/>
      <c r="BY428" s="12"/>
      <c r="BZ428" s="12"/>
      <c r="CA428" s="12"/>
      <c r="CB428" s="12"/>
      <c r="CC428" s="12"/>
    </row>
    <row r="429" spans="1:81" ht="15.75" x14ac:dyDescent="0.25">
      <c r="A429" s="20"/>
      <c r="B429" s="29"/>
      <c r="C429" s="29"/>
      <c r="D429" s="29"/>
      <c r="E429" s="29"/>
      <c r="F429" s="26"/>
      <c r="G429" s="13"/>
      <c r="H429" s="20"/>
      <c r="I429" s="22"/>
      <c r="J429" s="22"/>
      <c r="K429" s="22"/>
      <c r="L429" s="22"/>
      <c r="M429" s="24"/>
      <c r="N429" s="22"/>
      <c r="O429" s="20"/>
      <c r="P429" s="12"/>
      <c r="Q429" s="12"/>
      <c r="R429" s="12"/>
      <c r="S429" s="12"/>
      <c r="T429" s="12"/>
      <c r="U429" s="12"/>
      <c r="V429" s="12"/>
      <c r="W429" s="12"/>
      <c r="X429" s="12"/>
      <c r="Y429" s="12"/>
      <c r="Z429" s="12"/>
      <c r="AA429" s="12"/>
      <c r="AB429" s="12"/>
      <c r="AC429" s="12"/>
      <c r="AD429" s="12"/>
      <c r="AE429" s="12"/>
      <c r="AF429" s="12"/>
      <c r="AG429" s="12"/>
      <c r="AH429" s="12"/>
      <c r="AI429" s="12"/>
      <c r="AJ429" s="12"/>
      <c r="AK429" s="12"/>
      <c r="AL429" s="12"/>
      <c r="AM429" s="12"/>
      <c r="AN429" s="12"/>
      <c r="AO429" s="12"/>
      <c r="AP429" s="12"/>
      <c r="AQ429" s="12"/>
      <c r="AR429" s="12"/>
      <c r="AS429" s="12"/>
      <c r="AT429" s="12"/>
      <c r="AU429" s="12"/>
      <c r="AV429" s="12"/>
      <c r="AW429" s="12"/>
      <c r="AX429" s="12"/>
      <c r="AY429" s="12"/>
      <c r="AZ429" s="12"/>
      <c r="BA429" s="12"/>
      <c r="BB429" s="12"/>
      <c r="BC429" s="12"/>
      <c r="BD429" s="12"/>
      <c r="BE429" s="12"/>
      <c r="BF429" s="12"/>
      <c r="BG429" s="12"/>
      <c r="BH429" s="12"/>
      <c r="BI429" s="12"/>
      <c r="BJ429" s="12"/>
      <c r="BK429" s="12"/>
      <c r="BL429" s="12"/>
      <c r="BM429" s="12"/>
      <c r="BN429" s="12"/>
      <c r="BO429" s="12"/>
      <c r="BP429" s="12"/>
      <c r="BQ429" s="12"/>
      <c r="BR429" s="12"/>
      <c r="BS429" s="12"/>
      <c r="BT429" s="12"/>
      <c r="BU429" s="12"/>
      <c r="BV429" s="12"/>
      <c r="BW429" s="12"/>
      <c r="BX429" s="12"/>
      <c r="BY429" s="12"/>
      <c r="BZ429" s="12"/>
      <c r="CA429" s="12"/>
      <c r="CB429" s="12"/>
      <c r="CC429" s="12"/>
    </row>
    <row r="430" spans="1:81" ht="15.75" x14ac:dyDescent="0.25">
      <c r="A430" s="20"/>
      <c r="B430" s="29"/>
      <c r="C430" s="29"/>
      <c r="D430" s="29"/>
      <c r="E430" s="29"/>
      <c r="F430" s="26"/>
      <c r="G430" s="13"/>
      <c r="H430" s="20"/>
      <c r="I430" s="22"/>
      <c r="J430" s="22"/>
      <c r="K430" s="22"/>
      <c r="L430" s="22"/>
      <c r="M430" s="24"/>
      <c r="N430" s="22"/>
      <c r="O430" s="20"/>
      <c r="P430" s="12"/>
      <c r="Q430" s="12"/>
      <c r="R430" s="12"/>
      <c r="S430" s="12"/>
      <c r="T430" s="12"/>
      <c r="U430" s="12"/>
      <c r="V430" s="12"/>
      <c r="W430" s="12"/>
      <c r="X430" s="12"/>
      <c r="Y430" s="12"/>
      <c r="Z430" s="12"/>
      <c r="AA430" s="12"/>
      <c r="AB430" s="12"/>
      <c r="AC430" s="12"/>
      <c r="AD430" s="12"/>
      <c r="AE430" s="12"/>
      <c r="AF430" s="12"/>
      <c r="AG430" s="12"/>
      <c r="AH430" s="12"/>
      <c r="AI430" s="12"/>
      <c r="AJ430" s="12"/>
      <c r="AK430" s="12"/>
      <c r="AL430" s="12"/>
      <c r="AM430" s="12"/>
      <c r="AN430" s="12"/>
      <c r="AO430" s="12"/>
      <c r="AP430" s="12"/>
      <c r="AQ430" s="12"/>
      <c r="AR430" s="12"/>
      <c r="AS430" s="12"/>
      <c r="AT430" s="12"/>
      <c r="AU430" s="12"/>
      <c r="AV430" s="12"/>
      <c r="AW430" s="12"/>
      <c r="AX430" s="12"/>
      <c r="AY430" s="12"/>
      <c r="AZ430" s="12"/>
      <c r="BA430" s="12"/>
      <c r="BB430" s="12"/>
      <c r="BC430" s="12"/>
      <c r="BD430" s="12"/>
      <c r="BE430" s="12"/>
      <c r="BF430" s="12"/>
      <c r="BG430" s="12"/>
      <c r="BH430" s="12"/>
      <c r="BI430" s="12"/>
      <c r="BJ430" s="12"/>
      <c r="BK430" s="12"/>
      <c r="BL430" s="12"/>
      <c r="BM430" s="12"/>
      <c r="BN430" s="12"/>
      <c r="BO430" s="12"/>
      <c r="BP430" s="12"/>
      <c r="BQ430" s="12"/>
      <c r="BR430" s="12"/>
      <c r="BS430" s="12"/>
      <c r="BT430" s="12"/>
      <c r="BU430" s="12"/>
      <c r="BV430" s="12"/>
      <c r="BW430" s="12"/>
      <c r="BX430" s="12"/>
      <c r="BY430" s="12"/>
      <c r="BZ430" s="12"/>
      <c r="CA430" s="12"/>
      <c r="CB430" s="12"/>
      <c r="CC430" s="12"/>
    </row>
    <row r="431" spans="1:81" ht="15.75" x14ac:dyDescent="0.25">
      <c r="A431" s="20"/>
      <c r="B431" s="29"/>
      <c r="C431" s="29"/>
      <c r="D431" s="29"/>
      <c r="E431" s="29"/>
      <c r="F431" s="26"/>
      <c r="G431" s="13"/>
      <c r="H431" s="20"/>
      <c r="I431" s="22"/>
      <c r="J431" s="22"/>
      <c r="K431" s="22"/>
      <c r="L431" s="22"/>
      <c r="M431" s="24"/>
      <c r="N431" s="22"/>
      <c r="O431" s="20"/>
      <c r="P431" s="12"/>
      <c r="Q431" s="12"/>
      <c r="R431" s="12"/>
      <c r="S431" s="12"/>
      <c r="T431" s="12"/>
      <c r="U431" s="12"/>
      <c r="V431" s="12"/>
      <c r="W431" s="12"/>
      <c r="X431" s="12"/>
      <c r="Y431" s="12"/>
      <c r="Z431" s="12"/>
      <c r="AA431" s="12"/>
      <c r="AB431" s="12"/>
      <c r="AC431" s="12"/>
      <c r="AD431" s="12"/>
      <c r="AE431" s="12"/>
      <c r="AF431" s="12"/>
      <c r="AG431" s="12"/>
      <c r="AH431" s="12"/>
      <c r="AI431" s="12"/>
      <c r="AJ431" s="12"/>
      <c r="AK431" s="12"/>
      <c r="AL431" s="12"/>
      <c r="AM431" s="12"/>
      <c r="AN431" s="12"/>
      <c r="AO431" s="12"/>
      <c r="AP431" s="12"/>
      <c r="AQ431" s="12"/>
      <c r="AR431" s="12"/>
      <c r="AS431" s="12"/>
      <c r="AT431" s="12"/>
      <c r="AU431" s="12"/>
      <c r="AV431" s="12"/>
      <c r="AW431" s="12"/>
      <c r="AX431" s="12"/>
      <c r="AY431" s="12"/>
      <c r="AZ431" s="12"/>
      <c r="BA431" s="12"/>
      <c r="BB431" s="12"/>
      <c r="BC431" s="12"/>
      <c r="BD431" s="12"/>
      <c r="BE431" s="12"/>
      <c r="BF431" s="12"/>
      <c r="BG431" s="12"/>
      <c r="BH431" s="12"/>
      <c r="BI431" s="12"/>
      <c r="BJ431" s="12"/>
      <c r="BK431" s="12"/>
      <c r="BL431" s="12"/>
      <c r="BM431" s="12"/>
      <c r="BN431" s="12"/>
      <c r="BO431" s="12"/>
      <c r="BP431" s="12"/>
      <c r="BQ431" s="12"/>
      <c r="BR431" s="12"/>
      <c r="BS431" s="12"/>
      <c r="BT431" s="12"/>
      <c r="BU431" s="12"/>
      <c r="BV431" s="12"/>
      <c r="BW431" s="12"/>
      <c r="BX431" s="12"/>
      <c r="BY431" s="12"/>
      <c r="BZ431" s="12"/>
      <c r="CA431" s="12"/>
      <c r="CB431" s="12"/>
      <c r="CC431" s="12"/>
    </row>
    <row r="432" spans="1:81" ht="15.75" x14ac:dyDescent="0.25">
      <c r="A432" s="20"/>
      <c r="B432" s="29"/>
      <c r="C432" s="29"/>
      <c r="D432" s="29"/>
      <c r="E432" s="29"/>
      <c r="F432" s="26"/>
      <c r="G432" s="13"/>
      <c r="H432" s="20"/>
      <c r="I432" s="22"/>
      <c r="J432" s="22"/>
      <c r="K432" s="22"/>
      <c r="L432" s="22"/>
      <c r="M432" s="24"/>
      <c r="N432" s="22"/>
      <c r="O432" s="20"/>
      <c r="P432" s="12"/>
      <c r="Q432" s="12"/>
      <c r="R432" s="12"/>
      <c r="S432" s="12"/>
      <c r="T432" s="12"/>
      <c r="U432" s="12"/>
      <c r="V432" s="12"/>
      <c r="W432" s="12"/>
      <c r="X432" s="12"/>
      <c r="Y432" s="12"/>
      <c r="Z432" s="12"/>
      <c r="AA432" s="12"/>
      <c r="AB432" s="12"/>
      <c r="AC432" s="12"/>
      <c r="AD432" s="12"/>
      <c r="AE432" s="12"/>
      <c r="AF432" s="12"/>
      <c r="AG432" s="12"/>
      <c r="AH432" s="12"/>
      <c r="AI432" s="12"/>
      <c r="AJ432" s="12"/>
      <c r="AK432" s="12"/>
      <c r="AL432" s="12"/>
      <c r="AM432" s="12"/>
      <c r="AN432" s="12"/>
      <c r="AO432" s="12"/>
      <c r="AP432" s="12"/>
      <c r="AQ432" s="12"/>
      <c r="AR432" s="12"/>
      <c r="AS432" s="12"/>
      <c r="AT432" s="12"/>
      <c r="AU432" s="12"/>
      <c r="AV432" s="12"/>
      <c r="AW432" s="12"/>
      <c r="AX432" s="12"/>
      <c r="AY432" s="12"/>
      <c r="AZ432" s="12"/>
      <c r="BA432" s="12"/>
      <c r="BB432" s="12"/>
      <c r="BC432" s="12"/>
      <c r="BD432" s="12"/>
      <c r="BE432" s="12"/>
      <c r="BF432" s="12"/>
      <c r="BG432" s="12"/>
      <c r="BH432" s="12"/>
      <c r="BI432" s="12"/>
      <c r="BJ432" s="12"/>
      <c r="BK432" s="12"/>
      <c r="BL432" s="12"/>
      <c r="BM432" s="12"/>
      <c r="BN432" s="12"/>
      <c r="BO432" s="12"/>
      <c r="BP432" s="12"/>
      <c r="BQ432" s="12"/>
      <c r="BR432" s="12"/>
      <c r="BS432" s="12"/>
      <c r="BT432" s="12"/>
      <c r="BU432" s="12"/>
      <c r="BV432" s="12"/>
      <c r="BW432" s="12"/>
      <c r="BX432" s="12"/>
      <c r="BY432" s="12"/>
      <c r="BZ432" s="12"/>
      <c r="CA432" s="12"/>
      <c r="CB432" s="12"/>
      <c r="CC432" s="12"/>
    </row>
    <row r="433" spans="1:81" ht="15.75" x14ac:dyDescent="0.25">
      <c r="A433" s="20"/>
      <c r="B433" s="29"/>
      <c r="C433" s="29"/>
      <c r="D433" s="29"/>
      <c r="E433" s="29"/>
      <c r="F433" s="26"/>
      <c r="G433" s="13"/>
      <c r="H433" s="20"/>
      <c r="I433" s="22"/>
      <c r="J433" s="22"/>
      <c r="K433" s="22"/>
      <c r="L433" s="22"/>
      <c r="M433" s="24"/>
      <c r="N433" s="22"/>
      <c r="O433" s="20"/>
      <c r="P433" s="12"/>
      <c r="Q433" s="12"/>
      <c r="R433" s="12"/>
      <c r="S433" s="12"/>
      <c r="T433" s="12"/>
      <c r="U433" s="12"/>
      <c r="V433" s="12"/>
      <c r="W433" s="12"/>
      <c r="X433" s="12"/>
      <c r="Y433" s="12"/>
      <c r="Z433" s="12"/>
      <c r="AA433" s="12"/>
      <c r="AB433" s="12"/>
      <c r="AC433" s="12"/>
      <c r="AD433" s="12"/>
      <c r="AE433" s="12"/>
      <c r="AF433" s="12"/>
      <c r="AG433" s="12"/>
      <c r="AH433" s="12"/>
      <c r="AI433" s="12"/>
      <c r="AJ433" s="12"/>
      <c r="AK433" s="12"/>
      <c r="AL433" s="12"/>
      <c r="AM433" s="12"/>
      <c r="AN433" s="12"/>
      <c r="AO433" s="12"/>
      <c r="AP433" s="12"/>
      <c r="AQ433" s="12"/>
      <c r="AR433" s="12"/>
      <c r="AS433" s="12"/>
      <c r="AT433" s="12"/>
      <c r="AU433" s="12"/>
      <c r="AV433" s="12"/>
      <c r="AW433" s="12"/>
      <c r="AX433" s="12"/>
      <c r="AY433" s="12"/>
      <c r="AZ433" s="12"/>
      <c r="BA433" s="12"/>
      <c r="BB433" s="12"/>
      <c r="BC433" s="12"/>
      <c r="BD433" s="12"/>
      <c r="BE433" s="12"/>
      <c r="BF433" s="12"/>
      <c r="BG433" s="12"/>
      <c r="BH433" s="12"/>
      <c r="BI433" s="12"/>
      <c r="BJ433" s="12"/>
      <c r="BK433" s="12"/>
      <c r="BL433" s="12"/>
      <c r="BM433" s="12"/>
      <c r="BN433" s="12"/>
      <c r="BO433" s="12"/>
      <c r="BP433" s="12"/>
      <c r="BQ433" s="12"/>
      <c r="BR433" s="12"/>
      <c r="BS433" s="12"/>
      <c r="BT433" s="12"/>
      <c r="BU433" s="12"/>
      <c r="BV433" s="12"/>
      <c r="BW433" s="12"/>
      <c r="BX433" s="12"/>
      <c r="BY433" s="12"/>
      <c r="BZ433" s="12"/>
      <c r="CA433" s="12"/>
      <c r="CB433" s="12"/>
      <c r="CC433" s="12"/>
    </row>
    <row r="434" spans="1:81" ht="15.75" x14ac:dyDescent="0.25">
      <c r="A434" s="20"/>
      <c r="B434" s="29"/>
      <c r="C434" s="29"/>
      <c r="D434" s="29"/>
      <c r="E434" s="29"/>
      <c r="F434" s="26"/>
      <c r="G434" s="13"/>
      <c r="H434" s="20"/>
      <c r="I434" s="22"/>
      <c r="J434" s="22"/>
      <c r="K434" s="22"/>
      <c r="L434" s="22"/>
      <c r="M434" s="24"/>
      <c r="N434" s="22"/>
      <c r="O434" s="20"/>
      <c r="P434" s="12"/>
      <c r="Q434" s="12"/>
      <c r="R434" s="12"/>
      <c r="S434" s="12"/>
      <c r="T434" s="12"/>
      <c r="U434" s="12"/>
      <c r="V434" s="12"/>
      <c r="W434" s="12"/>
      <c r="X434" s="12"/>
      <c r="Y434" s="12"/>
      <c r="Z434" s="12"/>
      <c r="AA434" s="12"/>
      <c r="AB434" s="12"/>
      <c r="AC434" s="12"/>
      <c r="AD434" s="12"/>
      <c r="AE434" s="12"/>
      <c r="AF434" s="12"/>
      <c r="AG434" s="12"/>
      <c r="AH434" s="12"/>
      <c r="AI434" s="12"/>
      <c r="AJ434" s="12"/>
      <c r="AK434" s="12"/>
      <c r="AL434" s="12"/>
      <c r="AM434" s="12"/>
      <c r="AN434" s="12"/>
      <c r="AO434" s="12"/>
      <c r="AP434" s="12"/>
      <c r="AQ434" s="12"/>
      <c r="AR434" s="12"/>
      <c r="AS434" s="12"/>
      <c r="AT434" s="12"/>
      <c r="AU434" s="12"/>
      <c r="AV434" s="12"/>
      <c r="AW434" s="12"/>
      <c r="AX434" s="12"/>
      <c r="AY434" s="12"/>
      <c r="AZ434" s="12"/>
      <c r="BA434" s="12"/>
      <c r="BB434" s="12"/>
      <c r="BC434" s="12"/>
      <c r="BD434" s="12"/>
      <c r="BE434" s="12"/>
      <c r="BF434" s="12"/>
      <c r="BG434" s="12"/>
      <c r="BH434" s="12"/>
      <c r="BI434" s="12"/>
      <c r="BJ434" s="12"/>
      <c r="BK434" s="12"/>
      <c r="BL434" s="12"/>
      <c r="BM434" s="12"/>
      <c r="BN434" s="12"/>
      <c r="BO434" s="12"/>
      <c r="BP434" s="12"/>
      <c r="BQ434" s="12"/>
      <c r="BR434" s="12"/>
      <c r="BS434" s="12"/>
      <c r="BT434" s="12"/>
      <c r="BU434" s="12"/>
      <c r="BV434" s="12"/>
      <c r="BW434" s="12"/>
      <c r="BX434" s="12"/>
      <c r="BY434" s="12"/>
      <c r="BZ434" s="12"/>
      <c r="CA434" s="12"/>
      <c r="CB434" s="12"/>
      <c r="CC434" s="12"/>
    </row>
    <row r="435" spans="1:81" ht="15.75" x14ac:dyDescent="0.25">
      <c r="A435" s="20"/>
      <c r="B435" s="29"/>
      <c r="C435" s="29"/>
      <c r="D435" s="29"/>
      <c r="E435" s="29"/>
      <c r="F435" s="26"/>
      <c r="G435" s="13"/>
      <c r="H435" s="20"/>
      <c r="I435" s="22"/>
      <c r="J435" s="22"/>
      <c r="K435" s="22"/>
      <c r="L435" s="22"/>
      <c r="M435" s="24"/>
      <c r="N435" s="22"/>
      <c r="O435" s="20"/>
      <c r="P435" s="12"/>
      <c r="Q435" s="12"/>
      <c r="R435" s="12"/>
      <c r="S435" s="12"/>
      <c r="T435" s="12"/>
      <c r="U435" s="12"/>
      <c r="V435" s="12"/>
      <c r="W435" s="12"/>
      <c r="X435" s="12"/>
      <c r="Y435" s="12"/>
      <c r="Z435" s="12"/>
      <c r="AA435" s="12"/>
      <c r="AB435" s="12"/>
      <c r="AC435" s="12"/>
      <c r="AD435" s="12"/>
      <c r="AE435" s="12"/>
      <c r="AF435" s="12"/>
      <c r="AG435" s="12"/>
      <c r="AH435" s="12"/>
      <c r="AI435" s="12"/>
      <c r="AJ435" s="12"/>
      <c r="AK435" s="12"/>
      <c r="AL435" s="12"/>
      <c r="AM435" s="12"/>
      <c r="AN435" s="12"/>
      <c r="AO435" s="12"/>
      <c r="AP435" s="12"/>
      <c r="AQ435" s="12"/>
      <c r="AR435" s="12"/>
      <c r="AS435" s="12"/>
      <c r="AT435" s="12"/>
      <c r="AU435" s="12"/>
      <c r="AV435" s="12"/>
      <c r="AW435" s="12"/>
      <c r="AX435" s="12"/>
      <c r="AY435" s="12"/>
      <c r="AZ435" s="12"/>
      <c r="BA435" s="12"/>
      <c r="BB435" s="12"/>
      <c r="BC435" s="12"/>
      <c r="BD435" s="12"/>
      <c r="BE435" s="12"/>
      <c r="BF435" s="12"/>
      <c r="BG435" s="12"/>
      <c r="BH435" s="12"/>
      <c r="BI435" s="12"/>
      <c r="BJ435" s="12"/>
      <c r="BK435" s="12"/>
      <c r="BL435" s="12"/>
      <c r="BM435" s="12"/>
      <c r="BN435" s="12"/>
      <c r="BO435" s="12"/>
      <c r="BP435" s="12"/>
      <c r="BQ435" s="12"/>
      <c r="BR435" s="12"/>
      <c r="BS435" s="12"/>
      <c r="BT435" s="12"/>
      <c r="BU435" s="12"/>
      <c r="BV435" s="12"/>
      <c r="BW435" s="12"/>
      <c r="BX435" s="12"/>
      <c r="BY435" s="12"/>
      <c r="BZ435" s="12"/>
      <c r="CA435" s="12"/>
      <c r="CB435" s="12"/>
      <c r="CC435" s="12"/>
    </row>
    <row r="436" spans="1:81" ht="15.75" x14ac:dyDescent="0.25">
      <c r="A436" s="20"/>
      <c r="B436" s="29"/>
      <c r="C436" s="29"/>
      <c r="D436" s="29"/>
      <c r="E436" s="29"/>
      <c r="F436" s="26"/>
      <c r="G436" s="13"/>
      <c r="H436" s="20"/>
      <c r="I436" s="22"/>
      <c r="J436" s="22"/>
      <c r="K436" s="22"/>
      <c r="L436" s="22"/>
      <c r="M436" s="24"/>
      <c r="N436" s="22"/>
      <c r="O436" s="20"/>
      <c r="P436" s="12"/>
      <c r="Q436" s="12"/>
      <c r="R436" s="12"/>
      <c r="S436" s="12"/>
      <c r="T436" s="12"/>
      <c r="U436" s="12"/>
      <c r="V436" s="12"/>
      <c r="W436" s="12"/>
      <c r="X436" s="12"/>
      <c r="Y436" s="12"/>
      <c r="Z436" s="12"/>
      <c r="AA436" s="12"/>
      <c r="AB436" s="12"/>
      <c r="AC436" s="12"/>
      <c r="AD436" s="12"/>
      <c r="AE436" s="12"/>
      <c r="AF436" s="12"/>
      <c r="AG436" s="12"/>
      <c r="AH436" s="12"/>
      <c r="AI436" s="12"/>
      <c r="AJ436" s="12"/>
      <c r="AK436" s="12"/>
      <c r="AL436" s="12"/>
      <c r="AM436" s="12"/>
      <c r="AN436" s="12"/>
      <c r="AO436" s="12"/>
      <c r="AP436" s="12"/>
      <c r="AQ436" s="12"/>
      <c r="AR436" s="12"/>
      <c r="AS436" s="12"/>
      <c r="AT436" s="12"/>
      <c r="AU436" s="12"/>
      <c r="AV436" s="12"/>
      <c r="AW436" s="12"/>
      <c r="AX436" s="12"/>
      <c r="AY436" s="12"/>
      <c r="AZ436" s="12"/>
      <c r="BA436" s="12"/>
      <c r="BB436" s="12"/>
      <c r="BC436" s="12"/>
      <c r="BD436" s="12"/>
      <c r="BE436" s="12"/>
      <c r="BF436" s="12"/>
      <c r="BG436" s="12"/>
      <c r="BH436" s="12"/>
      <c r="BI436" s="12"/>
      <c r="BJ436" s="12"/>
      <c r="BK436" s="12"/>
      <c r="BL436" s="12"/>
      <c r="BM436" s="12"/>
      <c r="BN436" s="12"/>
      <c r="BO436" s="12"/>
      <c r="BP436" s="12"/>
      <c r="BQ436" s="12"/>
      <c r="BR436" s="12"/>
      <c r="BS436" s="12"/>
      <c r="BT436" s="12"/>
      <c r="BU436" s="12"/>
      <c r="BV436" s="12"/>
      <c r="BW436" s="12"/>
      <c r="BX436" s="12"/>
      <c r="BY436" s="12"/>
      <c r="BZ436" s="12"/>
      <c r="CA436" s="12"/>
      <c r="CB436" s="12"/>
      <c r="CC436" s="12"/>
    </row>
    <row r="437" spans="1:81" ht="15.75" x14ac:dyDescent="0.25">
      <c r="A437" s="20"/>
      <c r="B437" s="29"/>
      <c r="C437" s="29"/>
      <c r="D437" s="29"/>
      <c r="E437" s="29"/>
      <c r="F437" s="26"/>
      <c r="G437" s="13"/>
      <c r="H437" s="20"/>
      <c r="I437" s="22"/>
      <c r="J437" s="22"/>
      <c r="K437" s="22"/>
      <c r="L437" s="22"/>
      <c r="M437" s="24"/>
      <c r="N437" s="22"/>
      <c r="O437" s="20"/>
      <c r="P437" s="12"/>
      <c r="Q437" s="12"/>
      <c r="R437" s="12"/>
      <c r="S437" s="12"/>
      <c r="T437" s="12"/>
      <c r="U437" s="12"/>
      <c r="V437" s="12"/>
      <c r="W437" s="12"/>
      <c r="X437" s="12"/>
      <c r="Y437" s="12"/>
      <c r="Z437" s="12"/>
      <c r="AA437" s="12"/>
      <c r="AB437" s="12"/>
      <c r="AC437" s="12"/>
      <c r="AD437" s="12"/>
      <c r="AE437" s="12"/>
      <c r="AF437" s="12"/>
      <c r="AG437" s="12"/>
      <c r="AH437" s="12"/>
      <c r="AI437" s="12"/>
      <c r="AJ437" s="12"/>
      <c r="AK437" s="12"/>
      <c r="AL437" s="12"/>
      <c r="AM437" s="12"/>
      <c r="AN437" s="12"/>
      <c r="AO437" s="12"/>
      <c r="AP437" s="12"/>
      <c r="AQ437" s="12"/>
      <c r="AR437" s="12"/>
      <c r="AS437" s="12"/>
      <c r="AT437" s="12"/>
      <c r="AU437" s="12"/>
      <c r="AV437" s="12"/>
      <c r="AW437" s="12"/>
      <c r="AX437" s="12"/>
      <c r="AY437" s="12"/>
      <c r="AZ437" s="12"/>
      <c r="BA437" s="12"/>
      <c r="BB437" s="12"/>
      <c r="BC437" s="12"/>
      <c r="BD437" s="12"/>
      <c r="BE437" s="12"/>
      <c r="BF437" s="12"/>
      <c r="BG437" s="12"/>
      <c r="BH437" s="12"/>
      <c r="BI437" s="12"/>
      <c r="BJ437" s="12"/>
      <c r="BK437" s="12"/>
      <c r="BL437" s="12"/>
      <c r="BM437" s="12"/>
      <c r="BN437" s="12"/>
      <c r="BO437" s="12"/>
      <c r="BP437" s="12"/>
      <c r="BQ437" s="12"/>
      <c r="BR437" s="12"/>
      <c r="BS437" s="12"/>
      <c r="BT437" s="12"/>
      <c r="BU437" s="12"/>
      <c r="BV437" s="12"/>
      <c r="BW437" s="12"/>
      <c r="BX437" s="12"/>
      <c r="BY437" s="12"/>
      <c r="BZ437" s="12"/>
      <c r="CA437" s="12"/>
      <c r="CB437" s="12"/>
      <c r="CC437" s="12"/>
    </row>
    <row r="438" spans="1:81" ht="15.75" x14ac:dyDescent="0.25">
      <c r="A438" s="20"/>
      <c r="B438" s="29"/>
      <c r="C438" s="29"/>
      <c r="D438" s="29"/>
      <c r="E438" s="29"/>
      <c r="F438" s="26"/>
      <c r="G438" s="13"/>
      <c r="H438" s="20"/>
      <c r="I438" s="22"/>
      <c r="J438" s="22"/>
      <c r="K438" s="22"/>
      <c r="L438" s="22"/>
      <c r="M438" s="24"/>
      <c r="N438" s="22"/>
      <c r="O438" s="20"/>
      <c r="P438" s="12"/>
      <c r="Q438" s="12"/>
      <c r="R438" s="12"/>
      <c r="S438" s="12"/>
      <c r="T438" s="12"/>
      <c r="U438" s="12"/>
      <c r="V438" s="12"/>
      <c r="W438" s="12"/>
      <c r="X438" s="12"/>
      <c r="Y438" s="12"/>
      <c r="Z438" s="12"/>
      <c r="AA438" s="12"/>
      <c r="AB438" s="12"/>
      <c r="AC438" s="12"/>
      <c r="AD438" s="12"/>
      <c r="AE438" s="12"/>
      <c r="AF438" s="12"/>
      <c r="AG438" s="12"/>
      <c r="AH438" s="12"/>
      <c r="AI438" s="12"/>
      <c r="AJ438" s="12"/>
      <c r="AK438" s="12"/>
      <c r="AL438" s="12"/>
      <c r="AM438" s="12"/>
      <c r="AN438" s="12"/>
      <c r="AO438" s="12"/>
      <c r="AP438" s="12"/>
      <c r="AQ438" s="12"/>
      <c r="AR438" s="12"/>
      <c r="AS438" s="12"/>
      <c r="AT438" s="12"/>
      <c r="AU438" s="12"/>
      <c r="AV438" s="12"/>
      <c r="AW438" s="12"/>
      <c r="AX438" s="12"/>
      <c r="AY438" s="12"/>
      <c r="AZ438" s="12"/>
      <c r="BA438" s="12"/>
      <c r="BB438" s="12"/>
      <c r="BC438" s="12"/>
      <c r="BD438" s="12"/>
      <c r="BE438" s="12"/>
      <c r="BF438" s="12"/>
      <c r="BG438" s="12"/>
      <c r="BH438" s="12"/>
      <c r="BI438" s="12"/>
      <c r="BJ438" s="12"/>
      <c r="BK438" s="12"/>
      <c r="BL438" s="12"/>
      <c r="BM438" s="12"/>
      <c r="BN438" s="12"/>
      <c r="BO438" s="12"/>
      <c r="BP438" s="12"/>
      <c r="BQ438" s="12"/>
      <c r="BR438" s="12"/>
      <c r="BS438" s="12"/>
      <c r="BT438" s="12"/>
      <c r="BU438" s="12"/>
      <c r="BV438" s="12"/>
      <c r="BW438" s="12"/>
      <c r="BX438" s="12"/>
      <c r="BY438" s="12"/>
      <c r="BZ438" s="12"/>
      <c r="CA438" s="12"/>
      <c r="CB438" s="12"/>
      <c r="CC438" s="12"/>
    </row>
    <row r="439" spans="1:81" ht="15.75" x14ac:dyDescent="0.25">
      <c r="A439" s="20"/>
      <c r="B439" s="29"/>
      <c r="C439" s="29"/>
      <c r="D439" s="29"/>
      <c r="E439" s="29"/>
      <c r="F439" s="26"/>
      <c r="G439" s="13"/>
      <c r="H439" s="20"/>
      <c r="I439" s="22"/>
      <c r="J439" s="22"/>
      <c r="K439" s="22"/>
      <c r="L439" s="22"/>
      <c r="M439" s="24"/>
      <c r="N439" s="22"/>
      <c r="O439" s="20"/>
      <c r="P439" s="12"/>
      <c r="Q439" s="12"/>
      <c r="R439" s="12"/>
      <c r="S439" s="12"/>
      <c r="T439" s="12"/>
      <c r="U439" s="12"/>
      <c r="V439" s="12"/>
      <c r="W439" s="12"/>
      <c r="X439" s="12"/>
      <c r="Y439" s="12"/>
      <c r="Z439" s="12"/>
      <c r="AA439" s="12"/>
      <c r="AB439" s="12"/>
      <c r="AC439" s="12"/>
      <c r="AD439" s="12"/>
      <c r="AE439" s="12"/>
      <c r="AF439" s="12"/>
      <c r="AG439" s="12"/>
      <c r="AH439" s="12"/>
      <c r="AI439" s="12"/>
      <c r="AJ439" s="12"/>
      <c r="AK439" s="12"/>
      <c r="AL439" s="12"/>
      <c r="AM439" s="12"/>
      <c r="AN439" s="12"/>
      <c r="AO439" s="12"/>
      <c r="AP439" s="12"/>
      <c r="AQ439" s="12"/>
      <c r="AR439" s="12"/>
      <c r="AS439" s="12"/>
      <c r="AT439" s="12"/>
      <c r="AU439" s="12"/>
      <c r="AV439" s="12"/>
      <c r="AW439" s="12"/>
      <c r="AX439" s="12"/>
      <c r="AY439" s="12"/>
      <c r="AZ439" s="12"/>
      <c r="BA439" s="12"/>
      <c r="BB439" s="12"/>
      <c r="BC439" s="12"/>
      <c r="BD439" s="12"/>
      <c r="BE439" s="12"/>
      <c r="BF439" s="12"/>
      <c r="BG439" s="12"/>
      <c r="BH439" s="12"/>
      <c r="BI439" s="12"/>
      <c r="BJ439" s="12"/>
      <c r="BK439" s="12"/>
      <c r="BL439" s="12"/>
      <c r="BM439" s="12"/>
      <c r="BN439" s="12"/>
      <c r="BO439" s="12"/>
      <c r="BP439" s="12"/>
      <c r="BQ439" s="12"/>
      <c r="BR439" s="12"/>
      <c r="BS439" s="12"/>
      <c r="BT439" s="12"/>
      <c r="BU439" s="12"/>
      <c r="BV439" s="12"/>
      <c r="BW439" s="12"/>
      <c r="BX439" s="12"/>
      <c r="BY439" s="12"/>
      <c r="BZ439" s="12"/>
      <c r="CA439" s="12"/>
      <c r="CB439" s="12"/>
      <c r="CC439" s="12"/>
    </row>
    <row r="440" spans="1:81" ht="15.75" x14ac:dyDescent="0.25">
      <c r="A440" s="20"/>
      <c r="B440" s="29"/>
      <c r="C440" s="29"/>
      <c r="D440" s="29"/>
      <c r="E440" s="29"/>
      <c r="F440" s="26"/>
      <c r="G440" s="13"/>
      <c r="H440" s="20"/>
      <c r="I440" s="22"/>
      <c r="J440" s="22"/>
      <c r="K440" s="22"/>
      <c r="L440" s="22"/>
      <c r="M440" s="24"/>
      <c r="N440" s="22"/>
      <c r="O440" s="20"/>
      <c r="P440" s="12"/>
      <c r="Q440" s="12"/>
      <c r="R440" s="12"/>
      <c r="S440" s="12"/>
      <c r="T440" s="12"/>
      <c r="U440" s="12"/>
      <c r="V440" s="12"/>
      <c r="W440" s="12"/>
      <c r="X440" s="12"/>
      <c r="Y440" s="12"/>
      <c r="Z440" s="12"/>
      <c r="AA440" s="12"/>
      <c r="AB440" s="12"/>
      <c r="AC440" s="12"/>
      <c r="AD440" s="12"/>
      <c r="AE440" s="12"/>
      <c r="AF440" s="12"/>
      <c r="AG440" s="12"/>
      <c r="AH440" s="12"/>
      <c r="AI440" s="12"/>
      <c r="AJ440" s="12"/>
      <c r="AK440" s="12"/>
      <c r="AL440" s="12"/>
      <c r="AM440" s="12"/>
      <c r="AN440" s="12"/>
      <c r="AO440" s="12"/>
      <c r="AP440" s="12"/>
      <c r="AQ440" s="12"/>
      <c r="AR440" s="12"/>
      <c r="AS440" s="12"/>
      <c r="AT440" s="12"/>
      <c r="AU440" s="12"/>
      <c r="AV440" s="12"/>
      <c r="AW440" s="12"/>
      <c r="AX440" s="12"/>
      <c r="AY440" s="12"/>
      <c r="AZ440" s="12"/>
      <c r="BA440" s="12"/>
      <c r="BB440" s="12"/>
      <c r="BC440" s="12"/>
      <c r="BD440" s="12"/>
      <c r="BE440" s="12"/>
      <c r="BF440" s="12"/>
      <c r="BG440" s="12"/>
      <c r="BH440" s="12"/>
      <c r="BI440" s="12"/>
      <c r="BJ440" s="12"/>
      <c r="BK440" s="12"/>
      <c r="BL440" s="12"/>
      <c r="BM440" s="12"/>
      <c r="BN440" s="12"/>
      <c r="BO440" s="12"/>
      <c r="BP440" s="12"/>
      <c r="BQ440" s="12"/>
      <c r="BR440" s="12"/>
      <c r="BS440" s="12"/>
      <c r="BT440" s="12"/>
      <c r="BU440" s="12"/>
      <c r="BV440" s="12"/>
      <c r="BW440" s="12"/>
      <c r="BX440" s="12"/>
      <c r="BY440" s="12"/>
      <c r="BZ440" s="12"/>
      <c r="CA440" s="12"/>
      <c r="CB440" s="12"/>
      <c r="CC440" s="12"/>
    </row>
    <row r="441" spans="1:81" ht="15.75" x14ac:dyDescent="0.25">
      <c r="A441" s="20"/>
      <c r="B441" s="29"/>
      <c r="C441" s="29"/>
      <c r="D441" s="29"/>
      <c r="E441" s="29"/>
      <c r="F441" s="26"/>
      <c r="G441" s="13"/>
      <c r="H441" s="20"/>
      <c r="I441" s="22"/>
      <c r="J441" s="22"/>
      <c r="K441" s="22"/>
      <c r="L441" s="22"/>
      <c r="M441" s="24"/>
      <c r="N441" s="22"/>
      <c r="O441" s="20"/>
      <c r="P441" s="12"/>
      <c r="Q441" s="12"/>
      <c r="R441" s="12"/>
      <c r="S441" s="12"/>
      <c r="T441" s="12"/>
      <c r="U441" s="12"/>
      <c r="V441" s="12"/>
      <c r="W441" s="12"/>
      <c r="X441" s="12"/>
      <c r="Y441" s="12"/>
      <c r="Z441" s="12"/>
      <c r="AA441" s="12"/>
      <c r="AB441" s="12"/>
      <c r="AC441" s="12"/>
      <c r="AD441" s="12"/>
      <c r="AE441" s="12"/>
      <c r="AF441" s="12"/>
      <c r="AG441" s="12"/>
      <c r="AH441" s="12"/>
      <c r="AI441" s="12"/>
      <c r="AJ441" s="12"/>
      <c r="AK441" s="12"/>
      <c r="AL441" s="12"/>
      <c r="AM441" s="12"/>
      <c r="AN441" s="12"/>
      <c r="AO441" s="12"/>
      <c r="AP441" s="12"/>
      <c r="AQ441" s="12"/>
      <c r="AR441" s="12"/>
      <c r="AS441" s="12"/>
      <c r="AT441" s="12"/>
      <c r="AU441" s="12"/>
      <c r="AV441" s="12"/>
      <c r="AW441" s="12"/>
      <c r="AX441" s="12"/>
      <c r="AY441" s="12"/>
      <c r="AZ441" s="12"/>
      <c r="BA441" s="12"/>
      <c r="BB441" s="12"/>
      <c r="BC441" s="12"/>
      <c r="BD441" s="12"/>
      <c r="BE441" s="12"/>
      <c r="BF441" s="12"/>
      <c r="BG441" s="12"/>
      <c r="BH441" s="12"/>
      <c r="BI441" s="12"/>
      <c r="BJ441" s="12"/>
      <c r="BK441" s="12"/>
      <c r="BL441" s="12"/>
      <c r="BM441" s="12"/>
      <c r="BN441" s="12"/>
      <c r="BO441" s="12"/>
      <c r="BP441" s="12"/>
      <c r="BQ441" s="12"/>
      <c r="BR441" s="12"/>
      <c r="BS441" s="12"/>
      <c r="BT441" s="12"/>
      <c r="BU441" s="12"/>
      <c r="BV441" s="12"/>
      <c r="BW441" s="12"/>
      <c r="BX441" s="12"/>
      <c r="BY441" s="12"/>
      <c r="BZ441" s="12"/>
      <c r="CA441" s="12"/>
      <c r="CB441" s="12"/>
      <c r="CC441" s="12"/>
    </row>
    <row r="442" spans="1:81" ht="15.75" x14ac:dyDescent="0.25">
      <c r="A442" s="20"/>
      <c r="B442" s="29"/>
      <c r="C442" s="29"/>
      <c r="D442" s="29"/>
      <c r="E442" s="29"/>
      <c r="F442" s="26"/>
      <c r="G442" s="13"/>
      <c r="H442" s="20"/>
      <c r="I442" s="22"/>
      <c r="J442" s="22"/>
      <c r="K442" s="22"/>
      <c r="L442" s="22"/>
      <c r="M442" s="24"/>
      <c r="N442" s="22"/>
      <c r="O442" s="20"/>
      <c r="P442" s="12"/>
      <c r="Q442" s="12"/>
      <c r="R442" s="12"/>
      <c r="S442" s="12"/>
      <c r="T442" s="12"/>
      <c r="U442" s="12"/>
      <c r="V442" s="12"/>
      <c r="W442" s="12"/>
      <c r="X442" s="12"/>
      <c r="Y442" s="12"/>
      <c r="Z442" s="12"/>
      <c r="AA442" s="12"/>
      <c r="AB442" s="12"/>
      <c r="AC442" s="12"/>
      <c r="AD442" s="12"/>
      <c r="AE442" s="12"/>
      <c r="AF442" s="12"/>
      <c r="AG442" s="12"/>
      <c r="AH442" s="12"/>
      <c r="AI442" s="12"/>
      <c r="AJ442" s="12"/>
      <c r="AK442" s="12"/>
      <c r="AL442" s="12"/>
      <c r="AM442" s="12"/>
      <c r="AN442" s="12"/>
      <c r="AO442" s="12"/>
      <c r="AP442" s="12"/>
      <c r="AQ442" s="12"/>
      <c r="AR442" s="12"/>
      <c r="AS442" s="12"/>
      <c r="AT442" s="12"/>
      <c r="AU442" s="12"/>
      <c r="AV442" s="12"/>
      <c r="AW442" s="12"/>
      <c r="AX442" s="12"/>
      <c r="AY442" s="12"/>
      <c r="AZ442" s="12"/>
      <c r="BA442" s="12"/>
      <c r="BB442" s="12"/>
      <c r="BC442" s="12"/>
      <c r="BD442" s="12"/>
      <c r="BE442" s="12"/>
      <c r="BF442" s="12"/>
      <c r="BG442" s="12"/>
      <c r="BH442" s="12"/>
      <c r="BI442" s="12"/>
      <c r="BJ442" s="12"/>
      <c r="BK442" s="12"/>
      <c r="BL442" s="12"/>
      <c r="BM442" s="12"/>
      <c r="BN442" s="12"/>
      <c r="BO442" s="12"/>
      <c r="BP442" s="12"/>
      <c r="BQ442" s="12"/>
      <c r="BR442" s="12"/>
      <c r="BS442" s="12"/>
      <c r="BT442" s="12"/>
      <c r="BU442" s="12"/>
      <c r="BV442" s="12"/>
      <c r="BW442" s="12"/>
      <c r="BX442" s="12"/>
      <c r="BY442" s="12"/>
      <c r="BZ442" s="12"/>
      <c r="CA442" s="12"/>
      <c r="CB442" s="12"/>
      <c r="CC442" s="12"/>
    </row>
    <row r="443" spans="1:81" ht="15.75" x14ac:dyDescent="0.25">
      <c r="A443" s="20"/>
      <c r="B443" s="29"/>
      <c r="C443" s="29"/>
      <c r="D443" s="29"/>
      <c r="E443" s="29"/>
      <c r="F443" s="26"/>
      <c r="G443" s="13"/>
      <c r="H443" s="20"/>
      <c r="I443" s="22"/>
      <c r="J443" s="22"/>
      <c r="K443" s="22"/>
      <c r="L443" s="22"/>
      <c r="M443" s="24"/>
      <c r="N443" s="22"/>
      <c r="O443" s="20"/>
      <c r="P443" s="12"/>
      <c r="Q443" s="12"/>
      <c r="R443" s="12"/>
      <c r="S443" s="12"/>
      <c r="T443" s="12"/>
      <c r="U443" s="12"/>
      <c r="V443" s="12"/>
      <c r="W443" s="12"/>
      <c r="X443" s="12"/>
      <c r="Y443" s="12"/>
      <c r="Z443" s="12"/>
      <c r="AA443" s="12"/>
      <c r="AB443" s="12"/>
      <c r="AC443" s="12"/>
      <c r="AD443" s="12"/>
      <c r="AE443" s="12"/>
      <c r="AF443" s="12"/>
      <c r="AG443" s="12"/>
      <c r="AH443" s="12"/>
      <c r="AI443" s="12"/>
      <c r="AJ443" s="12"/>
      <c r="AK443" s="12"/>
      <c r="AL443" s="12"/>
      <c r="AM443" s="12"/>
      <c r="AN443" s="12"/>
      <c r="AO443" s="12"/>
      <c r="AP443" s="12"/>
      <c r="AQ443" s="12"/>
      <c r="AR443" s="12"/>
      <c r="AS443" s="12"/>
      <c r="AT443" s="12"/>
      <c r="AU443" s="12"/>
      <c r="AV443" s="12"/>
      <c r="AW443" s="12"/>
      <c r="AX443" s="12"/>
      <c r="AY443" s="12"/>
      <c r="AZ443" s="12"/>
      <c r="BA443" s="12"/>
      <c r="BB443" s="12"/>
      <c r="BC443" s="12"/>
      <c r="BD443" s="12"/>
      <c r="BE443" s="12"/>
      <c r="BF443" s="12"/>
      <c r="BG443" s="12"/>
      <c r="BH443" s="12"/>
      <c r="BI443" s="12"/>
      <c r="BJ443" s="12"/>
      <c r="BK443" s="12"/>
      <c r="BL443" s="12"/>
      <c r="BM443" s="12"/>
      <c r="BN443" s="12"/>
      <c r="BO443" s="12"/>
      <c r="BP443" s="12"/>
      <c r="BQ443" s="12"/>
      <c r="BR443" s="12"/>
      <c r="BS443" s="12"/>
      <c r="BT443" s="12"/>
      <c r="BU443" s="12"/>
      <c r="BV443" s="12"/>
      <c r="BW443" s="12"/>
      <c r="BX443" s="12"/>
      <c r="BY443" s="12"/>
      <c r="BZ443" s="12"/>
      <c r="CA443" s="12"/>
      <c r="CB443" s="12"/>
      <c r="CC443" s="12"/>
    </row>
    <row r="444" spans="1:81" ht="15.75" x14ac:dyDescent="0.25">
      <c r="A444" s="20"/>
      <c r="B444" s="29"/>
      <c r="C444" s="29"/>
      <c r="D444" s="29"/>
      <c r="E444" s="29"/>
      <c r="F444" s="26"/>
      <c r="G444" s="13"/>
      <c r="H444" s="20"/>
      <c r="I444" s="22"/>
      <c r="J444" s="22"/>
      <c r="K444" s="22"/>
      <c r="L444" s="22"/>
      <c r="M444" s="24"/>
      <c r="N444" s="22"/>
      <c r="O444" s="20"/>
      <c r="P444" s="12"/>
      <c r="Q444" s="12"/>
      <c r="R444" s="12"/>
      <c r="S444" s="12"/>
      <c r="T444" s="12"/>
      <c r="U444" s="12"/>
      <c r="V444" s="12"/>
      <c r="W444" s="12"/>
      <c r="X444" s="12"/>
      <c r="Y444" s="12"/>
      <c r="Z444" s="12"/>
      <c r="AA444" s="12"/>
      <c r="AB444" s="12"/>
      <c r="AC444" s="12"/>
      <c r="AD444" s="12"/>
      <c r="AE444" s="12"/>
      <c r="AF444" s="12"/>
      <c r="AG444" s="12"/>
      <c r="AH444" s="12"/>
      <c r="AI444" s="12"/>
      <c r="AJ444" s="12"/>
      <c r="AK444" s="12"/>
      <c r="AL444" s="12"/>
      <c r="AM444" s="12"/>
      <c r="AN444" s="12"/>
      <c r="AO444" s="12"/>
      <c r="AP444" s="12"/>
      <c r="AQ444" s="12"/>
      <c r="AR444" s="12"/>
      <c r="AS444" s="12"/>
      <c r="AT444" s="12"/>
      <c r="AU444" s="12"/>
      <c r="AV444" s="12"/>
      <c r="AW444" s="12"/>
      <c r="AX444" s="12"/>
      <c r="AY444" s="12"/>
      <c r="AZ444" s="12"/>
      <c r="BA444" s="12"/>
      <c r="BB444" s="12"/>
      <c r="BC444" s="12"/>
      <c r="BD444" s="12"/>
      <c r="BE444" s="12"/>
      <c r="BF444" s="12"/>
      <c r="BG444" s="12"/>
      <c r="BH444" s="12"/>
      <c r="BI444" s="12"/>
      <c r="BJ444" s="12"/>
      <c r="BK444" s="12"/>
      <c r="BL444" s="12"/>
      <c r="BM444" s="12"/>
      <c r="BN444" s="12"/>
      <c r="BO444" s="12"/>
      <c r="BP444" s="12"/>
      <c r="BQ444" s="12"/>
      <c r="BR444" s="12"/>
      <c r="BS444" s="12"/>
      <c r="BT444" s="12"/>
      <c r="BU444" s="12"/>
      <c r="BV444" s="12"/>
      <c r="BW444" s="12"/>
      <c r="BX444" s="12"/>
      <c r="BY444" s="12"/>
      <c r="BZ444" s="12"/>
      <c r="CA444" s="12"/>
      <c r="CB444" s="12"/>
      <c r="CC444" s="12"/>
    </row>
    <row r="445" spans="1:81" ht="15.75" x14ac:dyDescent="0.25">
      <c r="A445" s="20"/>
      <c r="B445" s="29"/>
      <c r="C445" s="29"/>
      <c r="D445" s="29"/>
      <c r="E445" s="29"/>
      <c r="F445" s="26"/>
      <c r="G445" s="13"/>
      <c r="H445" s="20"/>
      <c r="I445" s="22"/>
      <c r="J445" s="22"/>
      <c r="K445" s="22"/>
      <c r="L445" s="22"/>
      <c r="M445" s="24"/>
      <c r="N445" s="22"/>
      <c r="O445" s="20"/>
      <c r="P445" s="12"/>
      <c r="Q445" s="12"/>
      <c r="R445" s="12"/>
      <c r="S445" s="12"/>
      <c r="T445" s="12"/>
      <c r="U445" s="12"/>
      <c r="V445" s="12"/>
      <c r="W445" s="12"/>
      <c r="X445" s="12"/>
      <c r="Y445" s="12"/>
      <c r="Z445" s="12"/>
      <c r="AA445" s="12"/>
      <c r="AB445" s="12"/>
      <c r="AC445" s="12"/>
      <c r="AD445" s="12"/>
      <c r="AE445" s="12"/>
      <c r="AF445" s="12"/>
      <c r="AG445" s="12"/>
      <c r="AH445" s="12"/>
      <c r="AI445" s="12"/>
      <c r="AJ445" s="12"/>
      <c r="AK445" s="12"/>
      <c r="AL445" s="12"/>
      <c r="AM445" s="12"/>
      <c r="AN445" s="12"/>
      <c r="AO445" s="12"/>
      <c r="AP445" s="12"/>
      <c r="AQ445" s="12"/>
      <c r="AR445" s="12"/>
      <c r="AS445" s="12"/>
      <c r="AT445" s="12"/>
      <c r="AU445" s="12"/>
      <c r="AV445" s="12"/>
      <c r="AW445" s="12"/>
      <c r="AX445" s="12"/>
      <c r="AY445" s="12"/>
      <c r="AZ445" s="12"/>
      <c r="BA445" s="12"/>
      <c r="BB445" s="12"/>
      <c r="BC445" s="12"/>
      <c r="BD445" s="12"/>
      <c r="BE445" s="12"/>
      <c r="BF445" s="12"/>
      <c r="BG445" s="12"/>
      <c r="BH445" s="12"/>
      <c r="BI445" s="12"/>
      <c r="BJ445" s="12"/>
      <c r="BK445" s="12"/>
      <c r="BL445" s="12"/>
      <c r="BM445" s="12"/>
      <c r="BN445" s="12"/>
      <c r="BO445" s="12"/>
      <c r="BP445" s="12"/>
      <c r="BQ445" s="12"/>
      <c r="BR445" s="12"/>
      <c r="BS445" s="12"/>
      <c r="BT445" s="12"/>
      <c r="BU445" s="12"/>
      <c r="BV445" s="12"/>
      <c r="BW445" s="12"/>
      <c r="BX445" s="12"/>
      <c r="BY445" s="12"/>
      <c r="BZ445" s="12"/>
      <c r="CA445" s="12"/>
      <c r="CB445" s="12"/>
      <c r="CC445" s="12"/>
    </row>
    <row r="446" spans="1:81" ht="15.75" x14ac:dyDescent="0.25">
      <c r="A446" s="20"/>
      <c r="B446" s="29"/>
      <c r="C446" s="29"/>
      <c r="D446" s="29"/>
      <c r="E446" s="29"/>
      <c r="F446" s="26"/>
      <c r="G446" s="13"/>
      <c r="H446" s="20"/>
      <c r="I446" s="22"/>
      <c r="J446" s="22"/>
      <c r="K446" s="22"/>
      <c r="L446" s="22"/>
      <c r="M446" s="24"/>
      <c r="N446" s="22"/>
      <c r="O446" s="20"/>
      <c r="P446" s="12"/>
      <c r="Q446" s="12"/>
      <c r="R446" s="12"/>
      <c r="S446" s="12"/>
      <c r="T446" s="12"/>
      <c r="U446" s="12"/>
      <c r="V446" s="12"/>
      <c r="W446" s="12"/>
      <c r="X446" s="12"/>
      <c r="Y446" s="12"/>
      <c r="Z446" s="12"/>
      <c r="AA446" s="12"/>
      <c r="AB446" s="12"/>
      <c r="AC446" s="12"/>
      <c r="AD446" s="12"/>
      <c r="AE446" s="12"/>
      <c r="AF446" s="12"/>
      <c r="AG446" s="12"/>
      <c r="AH446" s="12"/>
      <c r="AI446" s="12"/>
      <c r="AJ446" s="12"/>
      <c r="AK446" s="12"/>
      <c r="AL446" s="12"/>
      <c r="AM446" s="12"/>
      <c r="AN446" s="12"/>
      <c r="AO446" s="12"/>
      <c r="AP446" s="12"/>
      <c r="AQ446" s="12"/>
      <c r="AR446" s="12"/>
      <c r="AS446" s="12"/>
      <c r="AT446" s="12"/>
      <c r="AU446" s="12"/>
      <c r="AV446" s="12"/>
      <c r="AW446" s="12"/>
      <c r="AX446" s="12"/>
      <c r="AY446" s="12"/>
      <c r="AZ446" s="12"/>
      <c r="BA446" s="12"/>
      <c r="BB446" s="12"/>
      <c r="BC446" s="12"/>
      <c r="BD446" s="12"/>
      <c r="BE446" s="12"/>
      <c r="BF446" s="12"/>
      <c r="BG446" s="12"/>
      <c r="BH446" s="12"/>
      <c r="BI446" s="12"/>
      <c r="BJ446" s="12"/>
      <c r="BK446" s="12"/>
      <c r="BL446" s="12"/>
      <c r="BM446" s="12"/>
      <c r="BN446" s="12"/>
      <c r="BO446" s="12"/>
      <c r="BP446" s="12"/>
      <c r="BQ446" s="12"/>
      <c r="BR446" s="12"/>
      <c r="BS446" s="12"/>
      <c r="BT446" s="12"/>
      <c r="BU446" s="12"/>
      <c r="BV446" s="12"/>
      <c r="BW446" s="12"/>
      <c r="BX446" s="12"/>
      <c r="BY446" s="12"/>
      <c r="BZ446" s="12"/>
      <c r="CA446" s="12"/>
      <c r="CB446" s="12"/>
      <c r="CC446" s="12"/>
    </row>
    <row r="447" spans="1:81" ht="15.75" x14ac:dyDescent="0.25">
      <c r="A447" s="20"/>
      <c r="B447" s="29"/>
      <c r="C447" s="29"/>
      <c r="D447" s="29"/>
      <c r="E447" s="29"/>
      <c r="F447" s="26"/>
      <c r="G447" s="13"/>
      <c r="H447" s="20"/>
      <c r="I447" s="22"/>
      <c r="J447" s="22"/>
      <c r="K447" s="22"/>
      <c r="L447" s="22"/>
      <c r="M447" s="24"/>
      <c r="N447" s="22"/>
      <c r="O447" s="20"/>
      <c r="P447" s="12"/>
      <c r="Q447" s="12"/>
      <c r="R447" s="12"/>
      <c r="S447" s="12"/>
      <c r="T447" s="12"/>
      <c r="U447" s="12"/>
      <c r="V447" s="12"/>
      <c r="W447" s="12"/>
      <c r="X447" s="12"/>
      <c r="Y447" s="12"/>
      <c r="Z447" s="12"/>
      <c r="AA447" s="12"/>
      <c r="AB447" s="12"/>
      <c r="AC447" s="12"/>
      <c r="AD447" s="12"/>
      <c r="AE447" s="12"/>
      <c r="AF447" s="12"/>
      <c r="AG447" s="12"/>
      <c r="AH447" s="12"/>
      <c r="AI447" s="12"/>
      <c r="AJ447" s="12"/>
      <c r="AK447" s="12"/>
      <c r="AL447" s="12"/>
      <c r="AM447" s="12"/>
      <c r="AN447" s="12"/>
      <c r="AO447" s="12"/>
      <c r="AP447" s="12"/>
      <c r="AQ447" s="12"/>
      <c r="AR447" s="12"/>
      <c r="AS447" s="12"/>
      <c r="AT447" s="12"/>
      <c r="AU447" s="12"/>
      <c r="AV447" s="12"/>
      <c r="AW447" s="12"/>
      <c r="AX447" s="12"/>
      <c r="AY447" s="12"/>
      <c r="AZ447" s="12"/>
      <c r="BA447" s="12"/>
      <c r="BB447" s="12"/>
      <c r="BC447" s="12"/>
      <c r="BD447" s="12"/>
      <c r="BE447" s="12"/>
      <c r="BF447" s="12"/>
      <c r="BG447" s="12"/>
      <c r="BH447" s="12"/>
      <c r="BI447" s="12"/>
      <c r="BJ447" s="12"/>
      <c r="BK447" s="12"/>
      <c r="BL447" s="12"/>
      <c r="BM447" s="12"/>
      <c r="BN447" s="12"/>
      <c r="BO447" s="12"/>
      <c r="BP447" s="12"/>
      <c r="BQ447" s="12"/>
      <c r="BR447" s="12"/>
      <c r="BS447" s="12"/>
      <c r="BT447" s="12"/>
      <c r="BU447" s="12"/>
      <c r="BV447" s="12"/>
      <c r="BW447" s="12"/>
      <c r="BX447" s="12"/>
      <c r="BY447" s="12"/>
      <c r="BZ447" s="12"/>
      <c r="CA447" s="12"/>
      <c r="CB447" s="12"/>
      <c r="CC447" s="12"/>
    </row>
    <row r="448" spans="1:81" ht="15.75" x14ac:dyDescent="0.25">
      <c r="A448" s="20"/>
      <c r="B448" s="29"/>
      <c r="C448" s="29"/>
      <c r="D448" s="29"/>
      <c r="E448" s="29"/>
      <c r="F448" s="26"/>
      <c r="G448" s="13"/>
      <c r="H448" s="20"/>
      <c r="I448" s="22"/>
      <c r="J448" s="22"/>
      <c r="K448" s="22"/>
      <c r="L448" s="22"/>
      <c r="M448" s="24"/>
      <c r="N448" s="22"/>
      <c r="O448" s="20"/>
      <c r="P448" s="12"/>
      <c r="Q448" s="12"/>
      <c r="R448" s="12"/>
      <c r="S448" s="12"/>
      <c r="T448" s="12"/>
      <c r="U448" s="12"/>
      <c r="V448" s="12"/>
      <c r="W448" s="12"/>
      <c r="X448" s="12"/>
      <c r="Y448" s="12"/>
      <c r="Z448" s="12"/>
      <c r="AA448" s="12"/>
      <c r="AB448" s="12"/>
      <c r="AC448" s="12"/>
      <c r="AD448" s="12"/>
      <c r="AE448" s="12"/>
      <c r="AF448" s="12"/>
      <c r="AG448" s="12"/>
      <c r="AH448" s="12"/>
      <c r="AI448" s="12"/>
      <c r="AJ448" s="12"/>
      <c r="AK448" s="12"/>
      <c r="AL448" s="12"/>
      <c r="AM448" s="12"/>
      <c r="AN448" s="12"/>
      <c r="AO448" s="12"/>
      <c r="AP448" s="12"/>
      <c r="AQ448" s="12"/>
      <c r="AR448" s="12"/>
      <c r="AS448" s="12"/>
      <c r="AT448" s="12"/>
      <c r="AU448" s="12"/>
      <c r="AV448" s="12"/>
      <c r="AW448" s="12"/>
      <c r="AX448" s="12"/>
      <c r="AY448" s="12"/>
      <c r="AZ448" s="12"/>
      <c r="BA448" s="12"/>
      <c r="BB448" s="12"/>
      <c r="BC448" s="12"/>
      <c r="BD448" s="12"/>
      <c r="BE448" s="12"/>
      <c r="BF448" s="12"/>
      <c r="BG448" s="12"/>
      <c r="BH448" s="12"/>
      <c r="BI448" s="12"/>
      <c r="BJ448" s="12"/>
      <c r="BK448" s="12"/>
      <c r="BL448" s="12"/>
      <c r="BM448" s="12"/>
      <c r="BN448" s="12"/>
      <c r="BO448" s="12"/>
      <c r="BP448" s="12"/>
      <c r="BQ448" s="12"/>
      <c r="BR448" s="12"/>
      <c r="BS448" s="12"/>
      <c r="BT448" s="12"/>
      <c r="BU448" s="12"/>
      <c r="BV448" s="12"/>
      <c r="BW448" s="12"/>
      <c r="BX448" s="12"/>
      <c r="BY448" s="12"/>
      <c r="BZ448" s="12"/>
      <c r="CA448" s="12"/>
      <c r="CB448" s="12"/>
      <c r="CC448" s="12"/>
    </row>
    <row r="449" spans="1:81" ht="15.75" x14ac:dyDescent="0.25">
      <c r="A449" s="20"/>
      <c r="B449" s="29"/>
      <c r="C449" s="29"/>
      <c r="D449" s="29"/>
      <c r="E449" s="29"/>
      <c r="F449" s="26"/>
      <c r="G449" s="13"/>
      <c r="H449" s="20"/>
      <c r="I449" s="22"/>
      <c r="J449" s="22"/>
      <c r="K449" s="22"/>
      <c r="L449" s="22"/>
      <c r="M449" s="24"/>
      <c r="N449" s="22"/>
      <c r="O449" s="20"/>
      <c r="P449" s="12"/>
      <c r="Q449" s="12"/>
      <c r="R449" s="12"/>
      <c r="S449" s="12"/>
      <c r="T449" s="12"/>
      <c r="U449" s="12"/>
      <c r="V449" s="12"/>
      <c r="W449" s="12"/>
      <c r="X449" s="12"/>
      <c r="Y449" s="12"/>
      <c r="Z449" s="12"/>
      <c r="AA449" s="12"/>
      <c r="AB449" s="12"/>
      <c r="AC449" s="12"/>
      <c r="AD449" s="12"/>
      <c r="AE449" s="12"/>
      <c r="AF449" s="12"/>
      <c r="AG449" s="12"/>
      <c r="AH449" s="12"/>
      <c r="AI449" s="12"/>
      <c r="AJ449" s="12"/>
      <c r="AK449" s="12"/>
      <c r="AL449" s="12"/>
      <c r="AM449" s="12"/>
      <c r="AN449" s="12"/>
      <c r="AO449" s="12"/>
      <c r="AP449" s="12"/>
      <c r="AQ449" s="12"/>
      <c r="AR449" s="12"/>
      <c r="AS449" s="12"/>
      <c r="AT449" s="12"/>
      <c r="AU449" s="12"/>
      <c r="AV449" s="12"/>
      <c r="AW449" s="12"/>
      <c r="AX449" s="12"/>
      <c r="AY449" s="12"/>
      <c r="AZ449" s="12"/>
      <c r="BA449" s="12"/>
      <c r="BB449" s="12"/>
      <c r="BC449" s="12"/>
      <c r="BD449" s="12"/>
      <c r="BE449" s="12"/>
      <c r="BF449" s="12"/>
      <c r="BG449" s="12"/>
      <c r="BH449" s="12"/>
      <c r="BI449" s="12"/>
      <c r="BJ449" s="12"/>
      <c r="BK449" s="12"/>
      <c r="BL449" s="12"/>
      <c r="BM449" s="12"/>
      <c r="BN449" s="12"/>
      <c r="BO449" s="12"/>
      <c r="BP449" s="12"/>
      <c r="BQ449" s="12"/>
      <c r="BR449" s="12"/>
      <c r="BS449" s="12"/>
      <c r="BT449" s="12"/>
      <c r="BU449" s="12"/>
      <c r="BV449" s="12"/>
      <c r="BW449" s="12"/>
      <c r="BX449" s="12"/>
      <c r="BY449" s="12"/>
      <c r="BZ449" s="12"/>
      <c r="CA449" s="12"/>
      <c r="CB449" s="12"/>
      <c r="CC449" s="12"/>
    </row>
    <row r="450" spans="1:81" ht="15.75" x14ac:dyDescent="0.25">
      <c r="A450" s="20"/>
      <c r="B450" s="29"/>
      <c r="C450" s="29"/>
      <c r="D450" s="29"/>
      <c r="E450" s="29"/>
      <c r="F450" s="26"/>
      <c r="G450" s="13"/>
      <c r="H450" s="20"/>
      <c r="I450" s="22"/>
      <c r="J450" s="22"/>
      <c r="K450" s="22"/>
      <c r="L450" s="22"/>
      <c r="M450" s="24"/>
      <c r="N450" s="22"/>
      <c r="O450" s="20"/>
      <c r="P450" s="12"/>
      <c r="Q450" s="12"/>
      <c r="R450" s="12"/>
      <c r="S450" s="12"/>
      <c r="T450" s="12"/>
      <c r="U450" s="12"/>
      <c r="V450" s="12"/>
      <c r="W450" s="12"/>
      <c r="X450" s="12"/>
      <c r="Y450" s="12"/>
      <c r="Z450" s="12"/>
      <c r="AA450" s="12"/>
      <c r="AB450" s="12"/>
      <c r="AC450" s="12"/>
      <c r="AD450" s="12"/>
      <c r="AE450" s="12"/>
      <c r="AF450" s="12"/>
      <c r="AG450" s="12"/>
      <c r="AH450" s="12"/>
      <c r="AI450" s="12"/>
      <c r="AJ450" s="12"/>
      <c r="AK450" s="12"/>
      <c r="AL450" s="12"/>
      <c r="AM450" s="12"/>
      <c r="AN450" s="12"/>
      <c r="AO450" s="12"/>
      <c r="AP450" s="12"/>
      <c r="AQ450" s="12"/>
      <c r="AR450" s="12"/>
      <c r="AS450" s="12"/>
      <c r="AT450" s="12"/>
      <c r="AU450" s="12"/>
      <c r="AV450" s="12"/>
      <c r="AW450" s="12"/>
      <c r="AX450" s="12"/>
      <c r="AY450" s="12"/>
      <c r="AZ450" s="12"/>
      <c r="BA450" s="12"/>
      <c r="BB450" s="12"/>
      <c r="BC450" s="12"/>
      <c r="BD450" s="12"/>
      <c r="BE450" s="12"/>
      <c r="BF450" s="12"/>
      <c r="BG450" s="12"/>
      <c r="BH450" s="12"/>
      <c r="BI450" s="12"/>
      <c r="BJ450" s="12"/>
      <c r="BK450" s="12"/>
      <c r="BL450" s="12"/>
      <c r="BM450" s="12"/>
      <c r="BN450" s="12"/>
      <c r="BO450" s="12"/>
      <c r="BP450" s="12"/>
      <c r="BQ450" s="12"/>
      <c r="BR450" s="12"/>
      <c r="BS450" s="12"/>
      <c r="BT450" s="12"/>
      <c r="BU450" s="12"/>
      <c r="BV450" s="12"/>
      <c r="BW450" s="12"/>
      <c r="BX450" s="12"/>
      <c r="BY450" s="12"/>
      <c r="BZ450" s="12"/>
      <c r="CA450" s="12"/>
      <c r="CB450" s="12"/>
      <c r="CC450" s="12"/>
    </row>
    <row r="451" spans="1:81" ht="15.75" x14ac:dyDescent="0.25">
      <c r="A451" s="20"/>
      <c r="B451" s="29"/>
      <c r="C451" s="29"/>
      <c r="D451" s="29"/>
      <c r="E451" s="29"/>
      <c r="F451" s="26"/>
      <c r="G451" s="13"/>
      <c r="H451" s="20"/>
      <c r="I451" s="22"/>
      <c r="J451" s="22"/>
      <c r="K451" s="22"/>
      <c r="L451" s="22"/>
      <c r="M451" s="24"/>
      <c r="N451" s="22"/>
      <c r="O451" s="20"/>
      <c r="P451" s="12"/>
      <c r="Q451" s="12"/>
      <c r="R451" s="12"/>
      <c r="S451" s="12"/>
      <c r="T451" s="12"/>
      <c r="U451" s="12"/>
      <c r="V451" s="12"/>
      <c r="W451" s="12"/>
      <c r="X451" s="12"/>
      <c r="Y451" s="12"/>
      <c r="Z451" s="12"/>
      <c r="AA451" s="12"/>
      <c r="AB451" s="12"/>
      <c r="AC451" s="12"/>
      <c r="AD451" s="12"/>
      <c r="AE451" s="12"/>
      <c r="AF451" s="12"/>
      <c r="AG451" s="12"/>
      <c r="AH451" s="12"/>
      <c r="AI451" s="12"/>
      <c r="AJ451" s="12"/>
      <c r="AK451" s="12"/>
      <c r="AL451" s="12"/>
      <c r="AM451" s="12"/>
      <c r="AN451" s="12"/>
      <c r="AO451" s="12"/>
      <c r="AP451" s="12"/>
      <c r="AQ451" s="12"/>
      <c r="AR451" s="12"/>
      <c r="AS451" s="12"/>
      <c r="AT451" s="12"/>
      <c r="AU451" s="12"/>
      <c r="AV451" s="12"/>
      <c r="AW451" s="12"/>
      <c r="AX451" s="12"/>
      <c r="AY451" s="12"/>
      <c r="AZ451" s="12"/>
      <c r="BA451" s="12"/>
      <c r="BB451" s="12"/>
      <c r="BC451" s="12"/>
      <c r="BD451" s="12"/>
      <c r="BE451" s="12"/>
      <c r="BF451" s="12"/>
      <c r="BG451" s="12"/>
      <c r="BH451" s="12"/>
      <c r="BI451" s="12"/>
      <c r="BJ451" s="12"/>
      <c r="BK451" s="12"/>
      <c r="BL451" s="12"/>
      <c r="BM451" s="12"/>
      <c r="BN451" s="12"/>
      <c r="BO451" s="12"/>
      <c r="BP451" s="12"/>
      <c r="BQ451" s="12"/>
      <c r="BR451" s="12"/>
      <c r="BS451" s="12"/>
      <c r="BT451" s="12"/>
      <c r="BU451" s="12"/>
      <c r="BV451" s="12"/>
      <c r="BW451" s="12"/>
      <c r="BX451" s="12"/>
      <c r="BY451" s="12"/>
      <c r="BZ451" s="12"/>
      <c r="CA451" s="12"/>
      <c r="CB451" s="12"/>
      <c r="CC451" s="12"/>
    </row>
    <row r="452" spans="1:81" ht="15.75" x14ac:dyDescent="0.25">
      <c r="A452" s="20"/>
      <c r="B452" s="29"/>
      <c r="C452" s="29"/>
      <c r="D452" s="29"/>
      <c r="E452" s="29"/>
      <c r="F452" s="26"/>
      <c r="G452" s="13"/>
      <c r="H452" s="20"/>
      <c r="I452" s="22"/>
      <c r="J452" s="22"/>
      <c r="K452" s="22"/>
      <c r="L452" s="22"/>
      <c r="M452" s="24"/>
      <c r="N452" s="22"/>
      <c r="O452" s="20"/>
      <c r="P452" s="12"/>
      <c r="Q452" s="12"/>
      <c r="R452" s="12"/>
      <c r="S452" s="12"/>
      <c r="T452" s="12"/>
      <c r="U452" s="12"/>
      <c r="V452" s="12"/>
      <c r="W452" s="12"/>
      <c r="X452" s="12"/>
      <c r="Y452" s="12"/>
      <c r="Z452" s="12"/>
      <c r="AA452" s="12"/>
      <c r="AB452" s="12"/>
      <c r="AC452" s="12"/>
      <c r="AD452" s="12"/>
      <c r="AE452" s="12"/>
      <c r="AF452" s="12"/>
      <c r="AG452" s="12"/>
      <c r="AH452" s="12"/>
      <c r="AI452" s="12"/>
      <c r="AJ452" s="12"/>
      <c r="AK452" s="12"/>
      <c r="AL452" s="12"/>
      <c r="AM452" s="12"/>
      <c r="AN452" s="12"/>
      <c r="AO452" s="12"/>
      <c r="AP452" s="12"/>
      <c r="AQ452" s="12"/>
      <c r="AR452" s="12"/>
      <c r="AS452" s="12"/>
      <c r="AT452" s="12"/>
      <c r="AU452" s="12"/>
      <c r="AV452" s="12"/>
      <c r="AW452" s="12"/>
      <c r="AX452" s="12"/>
      <c r="AY452" s="12"/>
      <c r="AZ452" s="12"/>
      <c r="BA452" s="12"/>
      <c r="BB452" s="12"/>
      <c r="BC452" s="12"/>
      <c r="BD452" s="12"/>
      <c r="BE452" s="12"/>
      <c r="BF452" s="12"/>
      <c r="BG452" s="12"/>
      <c r="BH452" s="12"/>
      <c r="BI452" s="12"/>
      <c r="BJ452" s="12"/>
      <c r="BK452" s="12"/>
      <c r="BL452" s="12"/>
      <c r="BM452" s="12"/>
      <c r="BN452" s="12"/>
      <c r="BO452" s="12"/>
      <c r="BP452" s="12"/>
      <c r="BQ452" s="12"/>
      <c r="BR452" s="12"/>
      <c r="BS452" s="12"/>
      <c r="BT452" s="12"/>
      <c r="BU452" s="12"/>
      <c r="BV452" s="12"/>
      <c r="BW452" s="12"/>
      <c r="BX452" s="12"/>
      <c r="BY452" s="12"/>
      <c r="BZ452" s="12"/>
      <c r="CA452" s="12"/>
      <c r="CB452" s="12"/>
      <c r="CC452" s="12"/>
    </row>
    <row r="453" spans="1:81" ht="15.75" x14ac:dyDescent="0.25">
      <c r="A453" s="20"/>
      <c r="B453" s="29"/>
      <c r="C453" s="29"/>
      <c r="D453" s="29"/>
      <c r="E453" s="29"/>
      <c r="F453" s="26"/>
      <c r="G453" s="13"/>
      <c r="H453" s="20"/>
      <c r="I453" s="22"/>
      <c r="J453" s="22"/>
      <c r="K453" s="22"/>
      <c r="L453" s="22"/>
      <c r="M453" s="24"/>
      <c r="N453" s="22"/>
      <c r="O453" s="20"/>
      <c r="P453" s="12"/>
      <c r="Q453" s="12"/>
      <c r="R453" s="12"/>
      <c r="S453" s="12"/>
      <c r="T453" s="12"/>
      <c r="U453" s="12"/>
      <c r="V453" s="12"/>
      <c r="W453" s="12"/>
      <c r="X453" s="12"/>
      <c r="Y453" s="12"/>
      <c r="Z453" s="12"/>
      <c r="AA453" s="12"/>
      <c r="AB453" s="12"/>
      <c r="AC453" s="12"/>
      <c r="AD453" s="12"/>
      <c r="AE453" s="12"/>
      <c r="AF453" s="12"/>
      <c r="AG453" s="12"/>
      <c r="AH453" s="12"/>
      <c r="AI453" s="12"/>
      <c r="AJ453" s="12"/>
      <c r="AK453" s="12"/>
      <c r="AL453" s="12"/>
      <c r="AM453" s="12"/>
      <c r="AN453" s="12"/>
      <c r="AO453" s="12"/>
      <c r="AP453" s="12"/>
      <c r="AQ453" s="12"/>
      <c r="AR453" s="12"/>
      <c r="AS453" s="12"/>
      <c r="AT453" s="12"/>
      <c r="AU453" s="12"/>
      <c r="AV453" s="12"/>
      <c r="AW453" s="12"/>
      <c r="AX453" s="12"/>
      <c r="AY453" s="12"/>
      <c r="AZ453" s="12"/>
      <c r="BA453" s="12"/>
      <c r="BB453" s="12"/>
      <c r="BC453" s="12"/>
      <c r="BD453" s="12"/>
      <c r="BE453" s="12"/>
      <c r="BF453" s="12"/>
      <c r="BG453" s="12"/>
      <c r="BH453" s="12"/>
      <c r="BI453" s="12"/>
      <c r="BJ453" s="12"/>
      <c r="BK453" s="12"/>
      <c r="BL453" s="12"/>
      <c r="BM453" s="12"/>
      <c r="BN453" s="12"/>
      <c r="BO453" s="12"/>
      <c r="BP453" s="12"/>
      <c r="BQ453" s="12"/>
      <c r="BR453" s="12"/>
      <c r="BS453" s="12"/>
      <c r="BT453" s="12"/>
      <c r="BU453" s="12"/>
      <c r="BV453" s="12"/>
      <c r="BW453" s="12"/>
      <c r="BX453" s="12"/>
      <c r="BY453" s="12"/>
      <c r="BZ453" s="12"/>
      <c r="CA453" s="12"/>
      <c r="CB453" s="12"/>
      <c r="CC453" s="12"/>
    </row>
    <row r="454" spans="1:81" ht="15.75" x14ac:dyDescent="0.25">
      <c r="A454" s="20"/>
      <c r="B454" s="29"/>
      <c r="C454" s="29"/>
      <c r="D454" s="29"/>
      <c r="E454" s="29"/>
      <c r="F454" s="26"/>
      <c r="G454" s="13"/>
      <c r="H454" s="20"/>
      <c r="I454" s="22"/>
      <c r="J454" s="22"/>
      <c r="K454" s="22"/>
      <c r="L454" s="22"/>
      <c r="M454" s="24"/>
      <c r="N454" s="22"/>
      <c r="O454" s="20"/>
      <c r="P454" s="12"/>
      <c r="Q454" s="12"/>
      <c r="R454" s="12"/>
      <c r="S454" s="12"/>
      <c r="T454" s="12"/>
      <c r="U454" s="12"/>
      <c r="V454" s="12"/>
      <c r="W454" s="12"/>
      <c r="X454" s="12"/>
      <c r="Y454" s="12"/>
      <c r="Z454" s="12"/>
      <c r="AA454" s="12"/>
      <c r="AB454" s="12"/>
      <c r="AC454" s="12"/>
      <c r="AD454" s="12"/>
      <c r="AE454" s="12"/>
      <c r="AF454" s="12"/>
      <c r="AG454" s="12"/>
      <c r="AH454" s="12"/>
      <c r="AI454" s="12"/>
      <c r="AJ454" s="12"/>
      <c r="AK454" s="12"/>
      <c r="AL454" s="12"/>
      <c r="AM454" s="12"/>
      <c r="AN454" s="12"/>
      <c r="AO454" s="12"/>
      <c r="AP454" s="12"/>
      <c r="AQ454" s="12"/>
      <c r="AR454" s="12"/>
      <c r="AS454" s="12"/>
      <c r="AT454" s="12"/>
      <c r="AU454" s="12"/>
      <c r="AV454" s="12"/>
      <c r="AW454" s="12"/>
      <c r="AX454" s="12"/>
      <c r="AY454" s="12"/>
      <c r="AZ454" s="12"/>
      <c r="BA454" s="12"/>
      <c r="BB454" s="12"/>
      <c r="BC454" s="12"/>
      <c r="BD454" s="12"/>
      <c r="BE454" s="12"/>
      <c r="BF454" s="12"/>
      <c r="BG454" s="12"/>
      <c r="BH454" s="12"/>
      <c r="BI454" s="12"/>
      <c r="BJ454" s="12"/>
      <c r="BK454" s="12"/>
      <c r="BL454" s="12"/>
      <c r="BM454" s="12"/>
      <c r="BN454" s="12"/>
      <c r="BO454" s="12"/>
      <c r="BP454" s="12"/>
      <c r="BQ454" s="12"/>
      <c r="BR454" s="12"/>
      <c r="BS454" s="12"/>
      <c r="BT454" s="12"/>
      <c r="BU454" s="12"/>
      <c r="BV454" s="12"/>
      <c r="BW454" s="12"/>
      <c r="BX454" s="12"/>
      <c r="BY454" s="12"/>
      <c r="BZ454" s="12"/>
      <c r="CA454" s="12"/>
      <c r="CB454" s="12"/>
      <c r="CC454" s="12"/>
    </row>
    <row r="455" spans="1:81" ht="15.75" x14ac:dyDescent="0.25">
      <c r="A455" s="20"/>
      <c r="B455" s="29"/>
      <c r="C455" s="29"/>
      <c r="D455" s="29"/>
      <c r="E455" s="29"/>
      <c r="F455" s="26"/>
      <c r="G455" s="13"/>
      <c r="H455" s="20"/>
      <c r="I455" s="22"/>
      <c r="J455" s="22"/>
      <c r="K455" s="22"/>
      <c r="L455" s="22"/>
      <c r="M455" s="24"/>
      <c r="N455" s="22"/>
      <c r="O455" s="20"/>
      <c r="P455" s="12"/>
      <c r="Q455" s="12"/>
      <c r="R455" s="12"/>
      <c r="S455" s="12"/>
      <c r="T455" s="12"/>
      <c r="U455" s="12"/>
      <c r="V455" s="12"/>
      <c r="W455" s="12"/>
      <c r="X455" s="12"/>
      <c r="Y455" s="12"/>
      <c r="Z455" s="12"/>
      <c r="AA455" s="12"/>
      <c r="AB455" s="12"/>
      <c r="AC455" s="12"/>
      <c r="AD455" s="12"/>
      <c r="AE455" s="12"/>
      <c r="AF455" s="12"/>
      <c r="AG455" s="12"/>
      <c r="AH455" s="12"/>
      <c r="AI455" s="12"/>
      <c r="AJ455" s="12"/>
      <c r="AK455" s="12"/>
      <c r="AL455" s="12"/>
      <c r="AM455" s="12"/>
      <c r="AN455" s="12"/>
      <c r="AO455" s="12"/>
      <c r="AP455" s="12"/>
      <c r="AQ455" s="12"/>
      <c r="AR455" s="12"/>
      <c r="AS455" s="12"/>
      <c r="AT455" s="12"/>
      <c r="AU455" s="12"/>
      <c r="AV455" s="12"/>
      <c r="AW455" s="12"/>
      <c r="AX455" s="12"/>
      <c r="AY455" s="12"/>
      <c r="AZ455" s="12"/>
      <c r="BA455" s="12"/>
      <c r="BB455" s="12"/>
      <c r="BC455" s="12"/>
      <c r="BD455" s="12"/>
      <c r="BE455" s="12"/>
      <c r="BF455" s="12"/>
      <c r="BG455" s="12"/>
      <c r="BH455" s="12"/>
      <c r="BI455" s="12"/>
      <c r="BJ455" s="12"/>
      <c r="BK455" s="12"/>
      <c r="BL455" s="12"/>
      <c r="BM455" s="12"/>
      <c r="BN455" s="12"/>
      <c r="BO455" s="12"/>
      <c r="BP455" s="12"/>
      <c r="BQ455" s="12"/>
      <c r="BR455" s="12"/>
      <c r="BS455" s="12"/>
      <c r="BT455" s="12"/>
      <c r="BU455" s="12"/>
      <c r="BV455" s="12"/>
      <c r="BW455" s="12"/>
      <c r="BX455" s="12"/>
      <c r="BY455" s="12"/>
      <c r="BZ455" s="12"/>
      <c r="CA455" s="12"/>
      <c r="CB455" s="12"/>
      <c r="CC455" s="12"/>
    </row>
    <row r="456" spans="1:81" ht="15.75" x14ac:dyDescent="0.25">
      <c r="A456" s="20"/>
      <c r="B456" s="29"/>
      <c r="C456" s="29"/>
      <c r="D456" s="29"/>
      <c r="E456" s="29"/>
      <c r="F456" s="26"/>
      <c r="G456" s="13"/>
      <c r="H456" s="20"/>
      <c r="I456" s="22"/>
      <c r="J456" s="22"/>
      <c r="K456" s="22"/>
      <c r="L456" s="22"/>
      <c r="M456" s="24"/>
      <c r="N456" s="22"/>
      <c r="O456" s="20"/>
      <c r="P456" s="12"/>
      <c r="Q456" s="12"/>
      <c r="R456" s="12"/>
      <c r="S456" s="12"/>
      <c r="T456" s="12"/>
      <c r="U456" s="12"/>
      <c r="V456" s="12"/>
      <c r="W456" s="12"/>
      <c r="X456" s="12"/>
      <c r="Y456" s="12"/>
      <c r="Z456" s="12"/>
      <c r="AA456" s="12"/>
      <c r="AB456" s="12"/>
      <c r="AC456" s="12"/>
      <c r="AD456" s="12"/>
      <c r="AE456" s="12"/>
      <c r="AF456" s="12"/>
      <c r="AG456" s="12"/>
      <c r="AH456" s="12"/>
      <c r="AI456" s="12"/>
      <c r="AJ456" s="12"/>
      <c r="AK456" s="12"/>
      <c r="AL456" s="12"/>
      <c r="AM456" s="12"/>
      <c r="AN456" s="12"/>
      <c r="AO456" s="12"/>
      <c r="AP456" s="12"/>
      <c r="AQ456" s="12"/>
      <c r="AR456" s="12"/>
      <c r="AS456" s="12"/>
      <c r="AT456" s="12"/>
      <c r="AU456" s="12"/>
      <c r="AV456" s="12"/>
      <c r="AW456" s="12"/>
      <c r="AX456" s="12"/>
      <c r="AY456" s="12"/>
      <c r="AZ456" s="12"/>
      <c r="BA456" s="12"/>
      <c r="BB456" s="12"/>
      <c r="BC456" s="12"/>
      <c r="BD456" s="12"/>
      <c r="BE456" s="12"/>
      <c r="BF456" s="12"/>
      <c r="BG456" s="12"/>
      <c r="BH456" s="12"/>
      <c r="BI456" s="12"/>
      <c r="BJ456" s="12"/>
      <c r="BK456" s="12"/>
      <c r="BL456" s="12"/>
      <c r="BM456" s="12"/>
      <c r="BN456" s="12"/>
      <c r="BO456" s="12"/>
      <c r="BP456" s="12"/>
      <c r="BQ456" s="12"/>
      <c r="BR456" s="12"/>
      <c r="BS456" s="12"/>
      <c r="BT456" s="12"/>
      <c r="BU456" s="12"/>
      <c r="BV456" s="12"/>
      <c r="BW456" s="12"/>
      <c r="BX456" s="12"/>
      <c r="BY456" s="12"/>
      <c r="BZ456" s="12"/>
      <c r="CA456" s="12"/>
      <c r="CB456" s="12"/>
      <c r="CC456" s="12"/>
    </row>
    <row r="457" spans="1:81" ht="15.75" x14ac:dyDescent="0.25">
      <c r="A457" s="20"/>
      <c r="B457" s="29"/>
      <c r="C457" s="29"/>
      <c r="D457" s="29"/>
      <c r="E457" s="29"/>
      <c r="F457" s="26"/>
      <c r="G457" s="13"/>
      <c r="H457" s="20"/>
      <c r="I457" s="22"/>
      <c r="J457" s="22"/>
      <c r="K457" s="22"/>
      <c r="L457" s="22"/>
      <c r="M457" s="24"/>
      <c r="N457" s="22"/>
      <c r="O457" s="20"/>
      <c r="P457" s="12"/>
      <c r="Q457" s="12"/>
      <c r="R457" s="12"/>
      <c r="S457" s="12"/>
      <c r="T457" s="12"/>
      <c r="U457" s="12"/>
      <c r="V457" s="12"/>
      <c r="W457" s="12"/>
      <c r="X457" s="12"/>
      <c r="Y457" s="12"/>
      <c r="Z457" s="12"/>
      <c r="AA457" s="12"/>
      <c r="AB457" s="12"/>
      <c r="AC457" s="12"/>
      <c r="AD457" s="12"/>
      <c r="AE457" s="12"/>
      <c r="AF457" s="12"/>
      <c r="AG457" s="12"/>
      <c r="AH457" s="12"/>
      <c r="AI457" s="12"/>
      <c r="AJ457" s="12"/>
      <c r="AK457" s="12"/>
      <c r="AL457" s="12"/>
      <c r="AM457" s="12"/>
      <c r="AN457" s="12"/>
      <c r="AO457" s="12"/>
      <c r="AP457" s="12"/>
      <c r="AQ457" s="12"/>
      <c r="AR457" s="12"/>
      <c r="AS457" s="12"/>
      <c r="AT457" s="12"/>
      <c r="AU457" s="12"/>
      <c r="AV457" s="12"/>
      <c r="AW457" s="12"/>
      <c r="AX457" s="12"/>
      <c r="AY457" s="12"/>
      <c r="AZ457" s="12"/>
      <c r="BA457" s="12"/>
      <c r="BB457" s="12"/>
      <c r="BC457" s="12"/>
      <c r="BD457" s="12"/>
      <c r="BE457" s="12"/>
      <c r="BF457" s="12"/>
      <c r="BG457" s="12"/>
      <c r="BH457" s="12"/>
      <c r="BI457" s="12"/>
      <c r="BJ457" s="12"/>
      <c r="BK457" s="12"/>
      <c r="BL457" s="12"/>
      <c r="BM457" s="12"/>
      <c r="BN457" s="12"/>
      <c r="BO457" s="12"/>
      <c r="BP457" s="12"/>
      <c r="BQ457" s="12"/>
      <c r="BR457" s="12"/>
      <c r="BS457" s="12"/>
      <c r="BT457" s="12"/>
      <c r="BU457" s="12"/>
      <c r="BV457" s="12"/>
      <c r="BW457" s="12"/>
      <c r="BX457" s="12"/>
      <c r="BY457" s="12"/>
      <c r="BZ457" s="12"/>
      <c r="CA457" s="12"/>
      <c r="CB457" s="12"/>
      <c r="CC457" s="12"/>
    </row>
    <row r="458" spans="1:81" ht="15.75" x14ac:dyDescent="0.25">
      <c r="A458" s="20"/>
      <c r="B458" s="29"/>
      <c r="C458" s="29"/>
      <c r="D458" s="29"/>
      <c r="E458" s="29"/>
      <c r="F458" s="26"/>
      <c r="G458" s="13"/>
      <c r="H458" s="20"/>
      <c r="I458" s="22"/>
      <c r="J458" s="22"/>
      <c r="K458" s="22"/>
      <c r="L458" s="22"/>
      <c r="M458" s="24"/>
      <c r="N458" s="22"/>
      <c r="O458" s="20"/>
      <c r="P458" s="12"/>
      <c r="Q458" s="12"/>
      <c r="R458" s="12"/>
      <c r="S458" s="12"/>
      <c r="T458" s="12"/>
      <c r="U458" s="12"/>
      <c r="V458" s="12"/>
      <c r="W458" s="12"/>
      <c r="X458" s="12"/>
      <c r="Y458" s="12"/>
      <c r="Z458" s="12"/>
      <c r="AA458" s="12"/>
      <c r="AB458" s="12"/>
      <c r="AC458" s="12"/>
      <c r="AD458" s="12"/>
      <c r="AE458" s="12"/>
      <c r="AF458" s="12"/>
      <c r="AG458" s="12"/>
      <c r="AH458" s="12"/>
      <c r="AI458" s="12"/>
      <c r="AJ458" s="12"/>
      <c r="AK458" s="12"/>
      <c r="AL458" s="12"/>
      <c r="AM458" s="12"/>
      <c r="AN458" s="12"/>
      <c r="AO458" s="12"/>
      <c r="AP458" s="12"/>
      <c r="AQ458" s="12"/>
      <c r="AR458" s="12"/>
      <c r="AS458" s="12"/>
      <c r="AT458" s="12"/>
      <c r="AU458" s="12"/>
      <c r="AV458" s="12"/>
      <c r="AW458" s="12"/>
      <c r="AX458" s="12"/>
      <c r="AY458" s="12"/>
      <c r="AZ458" s="12"/>
      <c r="BA458" s="12"/>
      <c r="BB458" s="12"/>
      <c r="BC458" s="12"/>
      <c r="BD458" s="12"/>
      <c r="BE458" s="12"/>
      <c r="BF458" s="12"/>
      <c r="BG458" s="12"/>
      <c r="BH458" s="12"/>
      <c r="BI458" s="12"/>
      <c r="BJ458" s="12"/>
      <c r="BK458" s="12"/>
      <c r="BL458" s="12"/>
      <c r="BM458" s="12"/>
      <c r="BN458" s="12"/>
      <c r="BO458" s="12"/>
      <c r="BP458" s="12"/>
      <c r="BQ458" s="12"/>
      <c r="BR458" s="12"/>
      <c r="BS458" s="12"/>
      <c r="BT458" s="12"/>
      <c r="BU458" s="12"/>
      <c r="BV458" s="12"/>
      <c r="BW458" s="12"/>
      <c r="BX458" s="12"/>
      <c r="BY458" s="12"/>
      <c r="BZ458" s="12"/>
      <c r="CA458" s="12"/>
      <c r="CB458" s="12"/>
      <c r="CC458" s="12"/>
    </row>
    <row r="459" spans="1:81" ht="15.75" x14ac:dyDescent="0.25">
      <c r="A459" s="20"/>
      <c r="B459" s="29"/>
      <c r="C459" s="29"/>
      <c r="D459" s="29"/>
      <c r="E459" s="29"/>
      <c r="F459" s="26"/>
      <c r="G459" s="13"/>
      <c r="H459" s="20"/>
      <c r="I459" s="22"/>
      <c r="J459" s="22"/>
      <c r="K459" s="22"/>
      <c r="L459" s="22"/>
      <c r="M459" s="24"/>
      <c r="N459" s="22"/>
      <c r="O459" s="20"/>
      <c r="P459" s="12"/>
      <c r="Q459" s="12"/>
      <c r="R459" s="12"/>
      <c r="S459" s="12"/>
      <c r="T459" s="12"/>
      <c r="U459" s="12"/>
      <c r="V459" s="12"/>
      <c r="W459" s="12"/>
      <c r="X459" s="12"/>
      <c r="Y459" s="12"/>
      <c r="Z459" s="12"/>
      <c r="AA459" s="12"/>
      <c r="AB459" s="12"/>
      <c r="AC459" s="12"/>
      <c r="AD459" s="12"/>
      <c r="AE459" s="12"/>
      <c r="AF459" s="12"/>
      <c r="AG459" s="12"/>
      <c r="AH459" s="12"/>
      <c r="AI459" s="12"/>
      <c r="AJ459" s="12"/>
      <c r="AK459" s="12"/>
      <c r="AL459" s="12"/>
      <c r="AM459" s="12"/>
      <c r="AN459" s="12"/>
      <c r="AO459" s="12"/>
      <c r="AP459" s="12"/>
      <c r="AQ459" s="12"/>
      <c r="AR459" s="12"/>
      <c r="AS459" s="12"/>
      <c r="AT459" s="12"/>
      <c r="AU459" s="12"/>
      <c r="AV459" s="12"/>
      <c r="AW459" s="12"/>
      <c r="AX459" s="12"/>
      <c r="AY459" s="12"/>
      <c r="AZ459" s="12"/>
      <c r="BA459" s="12"/>
      <c r="BB459" s="12"/>
      <c r="BC459" s="12"/>
      <c r="BD459" s="12"/>
      <c r="BE459" s="12"/>
      <c r="BF459" s="12"/>
      <c r="BG459" s="12"/>
      <c r="BH459" s="12"/>
      <c r="BI459" s="12"/>
      <c r="BJ459" s="12"/>
      <c r="BK459" s="12"/>
      <c r="BL459" s="12"/>
      <c r="BM459" s="12"/>
      <c r="BN459" s="12"/>
      <c r="BO459" s="12"/>
      <c r="BP459" s="12"/>
      <c r="BQ459" s="12"/>
      <c r="BR459" s="12"/>
      <c r="BS459" s="12"/>
      <c r="BT459" s="12"/>
      <c r="BU459" s="12"/>
      <c r="BV459" s="12"/>
      <c r="BW459" s="12"/>
      <c r="BX459" s="12"/>
      <c r="BY459" s="12"/>
      <c r="BZ459" s="12"/>
      <c r="CA459" s="12"/>
      <c r="CB459" s="12"/>
      <c r="CC459" s="12"/>
    </row>
    <row r="460" spans="1:81" ht="15.75" x14ac:dyDescent="0.25">
      <c r="A460" s="20"/>
      <c r="B460" s="29"/>
      <c r="C460" s="29"/>
      <c r="D460" s="29"/>
      <c r="E460" s="29"/>
      <c r="F460" s="26"/>
      <c r="G460" s="13"/>
      <c r="H460" s="20"/>
      <c r="I460" s="22"/>
      <c r="J460" s="22"/>
      <c r="K460" s="22"/>
      <c r="L460" s="22"/>
      <c r="M460" s="24"/>
      <c r="N460" s="22"/>
      <c r="O460" s="20"/>
      <c r="P460" s="12"/>
      <c r="Q460" s="12"/>
      <c r="R460" s="12"/>
      <c r="S460" s="12"/>
      <c r="T460" s="12"/>
      <c r="U460" s="12"/>
      <c r="V460" s="12"/>
      <c r="W460" s="12"/>
      <c r="X460" s="12"/>
      <c r="Y460" s="12"/>
      <c r="Z460" s="12"/>
      <c r="AA460" s="12"/>
      <c r="AB460" s="12"/>
      <c r="AC460" s="12"/>
      <c r="AD460" s="12"/>
      <c r="AE460" s="12"/>
      <c r="AF460" s="12"/>
      <c r="AG460" s="12"/>
      <c r="AH460" s="12"/>
      <c r="AI460" s="12"/>
      <c r="AJ460" s="12"/>
      <c r="AK460" s="12"/>
      <c r="AL460" s="12"/>
      <c r="AM460" s="12"/>
      <c r="AN460" s="12"/>
      <c r="AO460" s="12"/>
      <c r="AP460" s="12"/>
      <c r="AQ460" s="12"/>
      <c r="AR460" s="12"/>
      <c r="AS460" s="12"/>
      <c r="AT460" s="12"/>
      <c r="AU460" s="12"/>
      <c r="AV460" s="12"/>
      <c r="AW460" s="12"/>
      <c r="AX460" s="12"/>
      <c r="AY460" s="12"/>
      <c r="AZ460" s="12"/>
      <c r="BA460" s="12"/>
      <c r="BB460" s="12"/>
      <c r="BC460" s="12"/>
      <c r="BD460" s="12"/>
      <c r="BE460" s="12"/>
      <c r="BF460" s="12"/>
      <c r="BG460" s="12"/>
      <c r="BH460" s="12"/>
      <c r="BI460" s="12"/>
      <c r="BJ460" s="12"/>
      <c r="BK460" s="12"/>
      <c r="BL460" s="12"/>
      <c r="BM460" s="12"/>
      <c r="BN460" s="12"/>
      <c r="BO460" s="12"/>
      <c r="BP460" s="12"/>
      <c r="BQ460" s="12"/>
      <c r="BR460" s="12"/>
      <c r="BS460" s="12"/>
      <c r="BT460" s="12"/>
      <c r="BU460" s="12"/>
      <c r="BV460" s="12"/>
      <c r="BW460" s="12"/>
      <c r="BX460" s="12"/>
      <c r="BY460" s="12"/>
      <c r="BZ460" s="12"/>
      <c r="CA460" s="12"/>
      <c r="CB460" s="12"/>
      <c r="CC460" s="12"/>
    </row>
    <row r="461" spans="1:81" ht="15.75" x14ac:dyDescent="0.25">
      <c r="A461" s="20"/>
      <c r="B461" s="29"/>
      <c r="C461" s="29"/>
      <c r="D461" s="29"/>
      <c r="E461" s="29"/>
      <c r="F461" s="26"/>
      <c r="G461" s="13"/>
      <c r="H461" s="20"/>
      <c r="I461" s="22"/>
      <c r="J461" s="22"/>
      <c r="K461" s="22"/>
      <c r="L461" s="22"/>
      <c r="M461" s="24"/>
      <c r="N461" s="22"/>
      <c r="O461" s="20"/>
      <c r="P461" s="12"/>
      <c r="Q461" s="12"/>
      <c r="R461" s="12"/>
      <c r="S461" s="12"/>
      <c r="T461" s="12"/>
      <c r="U461" s="12"/>
      <c r="V461" s="12"/>
      <c r="W461" s="12"/>
      <c r="X461" s="12"/>
      <c r="Y461" s="12"/>
      <c r="Z461" s="12"/>
      <c r="AA461" s="12"/>
      <c r="AB461" s="12"/>
      <c r="AC461" s="12"/>
      <c r="AD461" s="12"/>
      <c r="AE461" s="12"/>
      <c r="AF461" s="12"/>
      <c r="AG461" s="12"/>
      <c r="AH461" s="12"/>
      <c r="AI461" s="12"/>
      <c r="AJ461" s="12"/>
      <c r="AK461" s="12"/>
      <c r="AL461" s="12"/>
      <c r="AM461" s="12"/>
      <c r="AN461" s="12"/>
      <c r="AO461" s="12"/>
      <c r="AP461" s="12"/>
      <c r="AQ461" s="12"/>
      <c r="AR461" s="12"/>
      <c r="AS461" s="12"/>
      <c r="AT461" s="12"/>
      <c r="AU461" s="12"/>
      <c r="AV461" s="12"/>
      <c r="AW461" s="12"/>
      <c r="AX461" s="12"/>
      <c r="AY461" s="12"/>
      <c r="AZ461" s="12"/>
      <c r="BA461" s="12"/>
      <c r="BB461" s="12"/>
      <c r="BC461" s="12"/>
      <c r="BD461" s="12"/>
      <c r="BE461" s="12"/>
      <c r="BF461" s="12"/>
      <c r="BG461" s="12"/>
      <c r="BH461" s="12"/>
      <c r="BI461" s="12"/>
      <c r="BJ461" s="12"/>
      <c r="BK461" s="12"/>
      <c r="BL461" s="12"/>
      <c r="BM461" s="12"/>
      <c r="BN461" s="12"/>
      <c r="BO461" s="12"/>
      <c r="BP461" s="12"/>
      <c r="BQ461" s="12"/>
      <c r="BR461" s="12"/>
      <c r="BS461" s="12"/>
      <c r="BT461" s="12"/>
      <c r="BU461" s="12"/>
      <c r="BV461" s="12"/>
      <c r="BW461" s="12"/>
      <c r="BX461" s="12"/>
      <c r="BY461" s="12"/>
      <c r="BZ461" s="12"/>
      <c r="CA461" s="12"/>
      <c r="CB461" s="12"/>
      <c r="CC461" s="12"/>
    </row>
    <row r="462" spans="1:81" ht="15.75" x14ac:dyDescent="0.25">
      <c r="A462" s="20"/>
      <c r="B462" s="29"/>
      <c r="C462" s="29"/>
      <c r="D462" s="29"/>
      <c r="E462" s="29"/>
      <c r="F462" s="26"/>
      <c r="G462" s="13"/>
      <c r="H462" s="20"/>
      <c r="I462" s="22"/>
      <c r="J462" s="22"/>
      <c r="K462" s="22"/>
      <c r="L462" s="22"/>
      <c r="M462" s="24"/>
      <c r="N462" s="22"/>
      <c r="O462" s="20"/>
      <c r="P462" s="12"/>
      <c r="Q462" s="12"/>
      <c r="R462" s="12"/>
      <c r="S462" s="12"/>
      <c r="T462" s="12"/>
      <c r="U462" s="12"/>
      <c r="V462" s="12"/>
      <c r="W462" s="12"/>
      <c r="X462" s="12"/>
      <c r="Y462" s="12"/>
      <c r="Z462" s="12"/>
      <c r="AA462" s="12"/>
      <c r="AB462" s="12"/>
      <c r="AC462" s="12"/>
      <c r="AD462" s="12"/>
      <c r="AE462" s="12"/>
      <c r="AF462" s="12"/>
      <c r="AG462" s="12"/>
      <c r="AH462" s="12"/>
      <c r="AI462" s="12"/>
      <c r="AJ462" s="12"/>
      <c r="AK462" s="12"/>
      <c r="AL462" s="12"/>
      <c r="AM462" s="12"/>
      <c r="AN462" s="12"/>
      <c r="AO462" s="12"/>
      <c r="AP462" s="12"/>
      <c r="AQ462" s="12"/>
      <c r="AR462" s="12"/>
      <c r="AS462" s="12"/>
      <c r="AT462" s="12"/>
      <c r="AU462" s="12"/>
      <c r="AV462" s="12"/>
      <c r="AW462" s="12"/>
      <c r="AX462" s="12"/>
      <c r="AY462" s="12"/>
      <c r="AZ462" s="12"/>
      <c r="BA462" s="12"/>
      <c r="BB462" s="12"/>
      <c r="BC462" s="12"/>
      <c r="BD462" s="12"/>
      <c r="BE462" s="12"/>
      <c r="BF462" s="12"/>
      <c r="BG462" s="12"/>
      <c r="BH462" s="12"/>
      <c r="BI462" s="12"/>
      <c r="BJ462" s="12"/>
      <c r="BK462" s="12"/>
      <c r="BL462" s="12"/>
      <c r="BM462" s="12"/>
      <c r="BN462" s="12"/>
      <c r="BO462" s="12"/>
      <c r="BP462" s="12"/>
      <c r="BQ462" s="12"/>
      <c r="BR462" s="12"/>
      <c r="BS462" s="12"/>
      <c r="BT462" s="12"/>
      <c r="BU462" s="12"/>
      <c r="BV462" s="12"/>
      <c r="BW462" s="12"/>
      <c r="BX462" s="12"/>
      <c r="BY462" s="12"/>
      <c r="BZ462" s="12"/>
      <c r="CA462" s="12"/>
      <c r="CB462" s="12"/>
      <c r="CC462" s="12"/>
    </row>
    <row r="463" spans="1:81" ht="15.75" x14ac:dyDescent="0.25">
      <c r="A463" s="20"/>
      <c r="B463" s="29"/>
      <c r="C463" s="29"/>
      <c r="D463" s="29"/>
      <c r="E463" s="29"/>
      <c r="F463" s="26"/>
      <c r="G463" s="13"/>
      <c r="H463" s="20"/>
      <c r="I463" s="22"/>
      <c r="J463" s="22"/>
      <c r="K463" s="22"/>
      <c r="L463" s="22"/>
      <c r="M463" s="24"/>
      <c r="N463" s="22"/>
      <c r="O463" s="20"/>
      <c r="P463" s="12"/>
      <c r="Q463" s="12"/>
      <c r="R463" s="12"/>
      <c r="S463" s="12"/>
      <c r="T463" s="12"/>
      <c r="U463" s="12"/>
      <c r="V463" s="12"/>
      <c r="W463" s="12"/>
      <c r="X463" s="12"/>
      <c r="Y463" s="12"/>
      <c r="Z463" s="12"/>
      <c r="AA463" s="12"/>
      <c r="AB463" s="12"/>
      <c r="AC463" s="12"/>
      <c r="AD463" s="12"/>
      <c r="AE463" s="12"/>
      <c r="AF463" s="12"/>
      <c r="AG463" s="12"/>
      <c r="AH463" s="12"/>
      <c r="AI463" s="12"/>
      <c r="AJ463" s="12"/>
      <c r="AK463" s="12"/>
      <c r="AL463" s="12"/>
      <c r="AM463" s="12"/>
      <c r="AN463" s="12"/>
      <c r="AO463" s="12"/>
      <c r="AP463" s="12"/>
      <c r="AQ463" s="12"/>
      <c r="AR463" s="12"/>
      <c r="AS463" s="12"/>
      <c r="AT463" s="12"/>
      <c r="AU463" s="12"/>
      <c r="AV463" s="12"/>
      <c r="AW463" s="12"/>
      <c r="AX463" s="12"/>
      <c r="AY463" s="12"/>
      <c r="AZ463" s="12"/>
      <c r="BA463" s="12"/>
      <c r="BB463" s="12"/>
      <c r="BC463" s="12"/>
      <c r="BD463" s="12"/>
      <c r="BE463" s="12"/>
      <c r="BF463" s="12"/>
      <c r="BG463" s="12"/>
      <c r="BH463" s="12"/>
      <c r="BI463" s="12"/>
      <c r="BJ463" s="12"/>
      <c r="BK463" s="12"/>
      <c r="BL463" s="12"/>
      <c r="BM463" s="12"/>
      <c r="BN463" s="12"/>
      <c r="BO463" s="12"/>
      <c r="BP463" s="12"/>
      <c r="BQ463" s="12"/>
      <c r="BR463" s="12"/>
      <c r="BS463" s="12"/>
      <c r="BT463" s="12"/>
      <c r="BU463" s="12"/>
      <c r="BV463" s="12"/>
      <c r="BW463" s="12"/>
      <c r="BX463" s="12"/>
      <c r="BY463" s="12"/>
      <c r="BZ463" s="12"/>
      <c r="CA463" s="12"/>
      <c r="CB463" s="12"/>
      <c r="CC463" s="12"/>
    </row>
    <row r="464" spans="1:81" ht="15.75" x14ac:dyDescent="0.25">
      <c r="A464" s="20"/>
      <c r="B464" s="29"/>
      <c r="C464" s="29"/>
      <c r="D464" s="29"/>
      <c r="E464" s="29"/>
      <c r="F464" s="26"/>
      <c r="G464" s="13"/>
      <c r="H464" s="20"/>
      <c r="I464" s="22"/>
      <c r="J464" s="22"/>
      <c r="K464" s="22"/>
      <c r="L464" s="22"/>
      <c r="M464" s="24"/>
      <c r="N464" s="22"/>
      <c r="O464" s="20"/>
      <c r="P464" s="12"/>
      <c r="Q464" s="12"/>
      <c r="R464" s="12"/>
      <c r="S464" s="12"/>
      <c r="T464" s="12"/>
      <c r="U464" s="12"/>
      <c r="V464" s="12"/>
      <c r="W464" s="12"/>
      <c r="X464" s="12"/>
      <c r="Y464" s="12"/>
      <c r="Z464" s="12"/>
      <c r="AA464" s="12"/>
      <c r="AB464" s="12"/>
      <c r="AC464" s="12"/>
      <c r="AD464" s="12"/>
      <c r="AE464" s="12"/>
      <c r="AF464" s="12"/>
      <c r="AG464" s="12"/>
      <c r="AH464" s="12"/>
      <c r="AI464" s="12"/>
      <c r="AJ464" s="12"/>
      <c r="AK464" s="12"/>
      <c r="AL464" s="12"/>
      <c r="AM464" s="12"/>
      <c r="AN464" s="12"/>
      <c r="AO464" s="12"/>
      <c r="AP464" s="12"/>
      <c r="AQ464" s="12"/>
      <c r="AR464" s="12"/>
      <c r="AS464" s="12"/>
      <c r="AT464" s="12"/>
      <c r="AU464" s="12"/>
      <c r="AV464" s="12"/>
      <c r="AW464" s="12"/>
      <c r="AX464" s="12"/>
      <c r="AY464" s="12"/>
      <c r="AZ464" s="12"/>
      <c r="BA464" s="12"/>
      <c r="BB464" s="12"/>
      <c r="BC464" s="12"/>
      <c r="BD464" s="12"/>
      <c r="BE464" s="12"/>
      <c r="BF464" s="12"/>
      <c r="BG464" s="12"/>
      <c r="BH464" s="12"/>
      <c r="BI464" s="12"/>
      <c r="BJ464" s="12"/>
      <c r="BK464" s="12"/>
      <c r="BL464" s="12"/>
      <c r="BM464" s="12"/>
      <c r="BN464" s="12"/>
      <c r="BO464" s="12"/>
      <c r="BP464" s="12"/>
      <c r="BQ464" s="12"/>
      <c r="BR464" s="12"/>
      <c r="BS464" s="12"/>
      <c r="BT464" s="12"/>
      <c r="BU464" s="12"/>
      <c r="BV464" s="12"/>
      <c r="BW464" s="12"/>
      <c r="BX464" s="12"/>
      <c r="BY464" s="12"/>
      <c r="BZ464" s="12"/>
      <c r="CA464" s="12"/>
      <c r="CB464" s="12"/>
      <c r="CC464" s="12"/>
    </row>
    <row r="465" spans="1:81" ht="15.75" x14ac:dyDescent="0.25">
      <c r="A465" s="20"/>
      <c r="B465" s="29"/>
      <c r="C465" s="29"/>
      <c r="D465" s="29"/>
      <c r="E465" s="29"/>
      <c r="F465" s="26"/>
      <c r="G465" s="13"/>
      <c r="H465" s="20"/>
      <c r="I465" s="22"/>
      <c r="J465" s="22"/>
      <c r="K465" s="22"/>
      <c r="L465" s="22"/>
      <c r="M465" s="24"/>
      <c r="N465" s="22"/>
      <c r="O465" s="20"/>
      <c r="P465" s="12"/>
      <c r="Q465" s="12"/>
      <c r="R465" s="12"/>
      <c r="S465" s="12"/>
      <c r="T465" s="12"/>
      <c r="U465" s="12"/>
      <c r="V465" s="12"/>
      <c r="W465" s="12"/>
      <c r="X465" s="12"/>
      <c r="Y465" s="12"/>
      <c r="Z465" s="12"/>
      <c r="AA465" s="12"/>
      <c r="AB465" s="12"/>
      <c r="AC465" s="12"/>
      <c r="AD465" s="12"/>
      <c r="AE465" s="12"/>
      <c r="AF465" s="12"/>
      <c r="AG465" s="12"/>
      <c r="AH465" s="12"/>
      <c r="AI465" s="12"/>
      <c r="AJ465" s="12"/>
      <c r="AK465" s="12"/>
      <c r="AL465" s="12"/>
      <c r="AM465" s="12"/>
      <c r="AN465" s="12"/>
      <c r="AO465" s="12"/>
      <c r="AP465" s="12"/>
      <c r="AQ465" s="12"/>
      <c r="AR465" s="12"/>
      <c r="AS465" s="12"/>
      <c r="AT465" s="12"/>
      <c r="AU465" s="12"/>
      <c r="AV465" s="12"/>
      <c r="AW465" s="12"/>
      <c r="AX465" s="12"/>
      <c r="AY465" s="12"/>
      <c r="AZ465" s="12"/>
      <c r="BA465" s="12"/>
      <c r="BB465" s="12"/>
      <c r="BC465" s="12"/>
      <c r="BD465" s="12"/>
      <c r="BE465" s="12"/>
      <c r="BF465" s="12"/>
      <c r="BG465" s="12"/>
      <c r="BH465" s="12"/>
      <c r="BI465" s="12"/>
      <c r="BJ465" s="12"/>
      <c r="BK465" s="12"/>
      <c r="BL465" s="12"/>
      <c r="BM465" s="12"/>
      <c r="BN465" s="12"/>
      <c r="BO465" s="12"/>
      <c r="BP465" s="12"/>
      <c r="BQ465" s="12"/>
      <c r="BR465" s="12"/>
      <c r="BS465" s="12"/>
      <c r="BT465" s="12"/>
      <c r="BU465" s="12"/>
      <c r="BV465" s="12"/>
      <c r="BW465" s="12"/>
      <c r="BX465" s="12"/>
      <c r="BY465" s="12"/>
      <c r="BZ465" s="12"/>
      <c r="CA465" s="12"/>
      <c r="CB465" s="12"/>
      <c r="CC465" s="12"/>
    </row>
    <row r="466" spans="1:81" ht="15.75" x14ac:dyDescent="0.25">
      <c r="A466" s="20"/>
      <c r="B466" s="29"/>
      <c r="C466" s="29"/>
      <c r="D466" s="29"/>
      <c r="E466" s="29"/>
      <c r="F466" s="26"/>
      <c r="G466" s="13"/>
      <c r="H466" s="20"/>
      <c r="I466" s="22"/>
      <c r="J466" s="22"/>
      <c r="K466" s="22"/>
      <c r="L466" s="22"/>
      <c r="M466" s="24"/>
      <c r="N466" s="22"/>
      <c r="O466" s="20"/>
      <c r="P466" s="12"/>
      <c r="Q466" s="12"/>
      <c r="R466" s="12"/>
      <c r="S466" s="12"/>
      <c r="T466" s="12"/>
      <c r="U466" s="12"/>
      <c r="V466" s="12"/>
      <c r="W466" s="12"/>
      <c r="X466" s="12"/>
      <c r="Y466" s="12"/>
      <c r="Z466" s="12"/>
      <c r="AA466" s="12"/>
      <c r="AB466" s="12"/>
      <c r="AC466" s="12"/>
      <c r="AD466" s="12"/>
      <c r="AE466" s="12"/>
      <c r="AF466" s="12"/>
      <c r="AG466" s="12"/>
      <c r="AH466" s="12"/>
      <c r="AI466" s="12"/>
      <c r="AJ466" s="12"/>
      <c r="AK466" s="12"/>
      <c r="AL466" s="12"/>
      <c r="AM466" s="12"/>
      <c r="AN466" s="12"/>
      <c r="AO466" s="12"/>
      <c r="AP466" s="12"/>
      <c r="AQ466" s="12"/>
      <c r="AR466" s="12"/>
      <c r="AS466" s="12"/>
      <c r="AT466" s="12"/>
      <c r="AU466" s="12"/>
      <c r="AV466" s="12"/>
      <c r="AW466" s="12"/>
      <c r="AX466" s="12"/>
      <c r="AY466" s="12"/>
      <c r="AZ466" s="12"/>
      <c r="BA466" s="12"/>
      <c r="BB466" s="12"/>
      <c r="BC466" s="12"/>
      <c r="BD466" s="12"/>
      <c r="BE466" s="12"/>
      <c r="BF466" s="12"/>
      <c r="BG466" s="12"/>
      <c r="BH466" s="12"/>
      <c r="BI466" s="12"/>
      <c r="BJ466" s="12"/>
      <c r="BK466" s="12"/>
      <c r="BL466" s="12"/>
      <c r="BM466" s="12"/>
      <c r="BN466" s="12"/>
      <c r="BO466" s="12"/>
      <c r="BP466" s="12"/>
      <c r="BQ466" s="12"/>
      <c r="BR466" s="12"/>
      <c r="BS466" s="12"/>
      <c r="BT466" s="12"/>
      <c r="BU466" s="12"/>
      <c r="BV466" s="12"/>
      <c r="BW466" s="12"/>
      <c r="BX466" s="12"/>
      <c r="BY466" s="12"/>
      <c r="BZ466" s="12"/>
      <c r="CA466" s="12"/>
      <c r="CB466" s="12"/>
      <c r="CC466" s="12"/>
    </row>
    <row r="467" spans="1:81" ht="15.75" x14ac:dyDescent="0.25">
      <c r="A467" s="20"/>
      <c r="B467" s="29"/>
      <c r="C467" s="29"/>
      <c r="D467" s="29"/>
      <c r="E467" s="29"/>
      <c r="F467" s="26"/>
      <c r="G467" s="13"/>
      <c r="H467" s="20"/>
      <c r="I467" s="22"/>
      <c r="J467" s="22"/>
      <c r="K467" s="22"/>
      <c r="L467" s="22"/>
      <c r="M467" s="24"/>
      <c r="N467" s="22"/>
      <c r="O467" s="20"/>
      <c r="P467" s="12"/>
      <c r="Q467" s="12"/>
      <c r="R467" s="12"/>
      <c r="S467" s="12"/>
      <c r="T467" s="12"/>
      <c r="U467" s="12"/>
      <c r="V467" s="12"/>
      <c r="W467" s="12"/>
      <c r="X467" s="12"/>
      <c r="Y467" s="12"/>
      <c r="Z467" s="12"/>
      <c r="AA467" s="12"/>
      <c r="AB467" s="12"/>
      <c r="AC467" s="12"/>
      <c r="AD467" s="12"/>
      <c r="AE467" s="12"/>
      <c r="AF467" s="12"/>
      <c r="AG467" s="12"/>
      <c r="AH467" s="12"/>
      <c r="AI467" s="12"/>
      <c r="AJ467" s="12"/>
      <c r="AK467" s="12"/>
      <c r="AL467" s="12"/>
      <c r="AM467" s="12"/>
      <c r="AN467" s="12"/>
      <c r="AO467" s="12"/>
      <c r="AP467" s="12"/>
      <c r="AQ467" s="12"/>
      <c r="AR467" s="12"/>
      <c r="AS467" s="12"/>
      <c r="AT467" s="12"/>
      <c r="AU467" s="12"/>
      <c r="AV467" s="12"/>
      <c r="AW467" s="12"/>
      <c r="AX467" s="12"/>
      <c r="AY467" s="12"/>
      <c r="AZ467" s="12"/>
      <c r="BA467" s="12"/>
      <c r="BB467" s="12"/>
      <c r="BC467" s="12"/>
      <c r="BD467" s="12"/>
      <c r="BE467" s="12"/>
      <c r="BF467" s="12"/>
      <c r="BG467" s="12"/>
      <c r="BH467" s="12"/>
      <c r="BI467" s="12"/>
      <c r="BJ467" s="12"/>
      <c r="BK467" s="12"/>
      <c r="BL467" s="12"/>
      <c r="BM467" s="12"/>
      <c r="BN467" s="12"/>
      <c r="BO467" s="12"/>
      <c r="BP467" s="12"/>
      <c r="BQ467" s="12"/>
      <c r="BR467" s="12"/>
      <c r="BS467" s="12"/>
      <c r="BT467" s="12"/>
      <c r="BU467" s="12"/>
      <c r="BV467" s="12"/>
      <c r="BW467" s="12"/>
      <c r="BX467" s="12"/>
      <c r="BY467" s="12"/>
      <c r="BZ467" s="12"/>
      <c r="CA467" s="12"/>
      <c r="CB467" s="12"/>
      <c r="CC467" s="12"/>
    </row>
    <row r="468" spans="1:81" ht="15.75" x14ac:dyDescent="0.25">
      <c r="A468" s="20"/>
      <c r="B468" s="29"/>
      <c r="C468" s="29"/>
      <c r="D468" s="29"/>
      <c r="E468" s="29"/>
      <c r="F468" s="26"/>
      <c r="G468" s="13"/>
      <c r="H468" s="20"/>
      <c r="I468" s="22"/>
      <c r="J468" s="22"/>
      <c r="K468" s="22"/>
      <c r="L468" s="22"/>
      <c r="M468" s="24"/>
      <c r="N468" s="22"/>
      <c r="O468" s="20"/>
      <c r="P468" s="12"/>
      <c r="Q468" s="12"/>
      <c r="R468" s="12"/>
      <c r="S468" s="12"/>
      <c r="T468" s="12"/>
      <c r="U468" s="12"/>
      <c r="V468" s="12"/>
      <c r="W468" s="12"/>
      <c r="X468" s="12"/>
      <c r="Y468" s="12"/>
      <c r="Z468" s="12"/>
      <c r="AA468" s="12"/>
      <c r="AB468" s="12"/>
      <c r="AC468" s="12"/>
      <c r="AD468" s="12"/>
      <c r="AE468" s="12"/>
      <c r="AF468" s="12"/>
      <c r="AG468" s="12"/>
      <c r="AH468" s="12"/>
      <c r="AI468" s="12"/>
      <c r="AJ468" s="12"/>
      <c r="AK468" s="12"/>
      <c r="AL468" s="12"/>
      <c r="AM468" s="12"/>
      <c r="AN468" s="12"/>
      <c r="AO468" s="12"/>
      <c r="AP468" s="12"/>
      <c r="AQ468" s="12"/>
      <c r="AR468" s="12"/>
      <c r="AS468" s="12"/>
      <c r="AT468" s="12"/>
      <c r="AU468" s="12"/>
      <c r="AV468" s="12"/>
      <c r="AW468" s="12"/>
      <c r="AX468" s="12"/>
      <c r="AY468" s="12"/>
      <c r="AZ468" s="12"/>
      <c r="BA468" s="12"/>
      <c r="BB468" s="12"/>
      <c r="BC468" s="12"/>
      <c r="BD468" s="12"/>
      <c r="BE468" s="12"/>
      <c r="BF468" s="12"/>
      <c r="BG468" s="12"/>
      <c r="BH468" s="12"/>
      <c r="BI468" s="12"/>
      <c r="BJ468" s="12"/>
      <c r="BK468" s="12"/>
      <c r="BL468" s="12"/>
      <c r="BM468" s="12"/>
      <c r="BN468" s="12"/>
      <c r="BO468" s="12"/>
      <c r="BP468" s="12"/>
      <c r="BQ468" s="12"/>
      <c r="BR468" s="12"/>
      <c r="BS468" s="12"/>
      <c r="BT468" s="12"/>
      <c r="BU468" s="12"/>
      <c r="BV468" s="12"/>
      <c r="BW468" s="12"/>
      <c r="BX468" s="12"/>
      <c r="BY468" s="12"/>
      <c r="BZ468" s="12"/>
      <c r="CA468" s="12"/>
      <c r="CB468" s="12"/>
      <c r="CC468" s="12"/>
    </row>
    <row r="469" spans="1:81" ht="15.75" x14ac:dyDescent="0.25">
      <c r="A469" s="20"/>
      <c r="B469" s="29"/>
      <c r="C469" s="29"/>
      <c r="D469" s="29"/>
      <c r="E469" s="29"/>
      <c r="F469" s="26"/>
      <c r="G469" s="13"/>
      <c r="H469" s="20"/>
      <c r="I469" s="22"/>
      <c r="J469" s="22"/>
      <c r="K469" s="22"/>
      <c r="L469" s="22"/>
      <c r="M469" s="24"/>
      <c r="N469" s="22"/>
      <c r="O469" s="20"/>
      <c r="P469" s="12"/>
      <c r="Q469" s="12"/>
      <c r="R469" s="12"/>
      <c r="S469" s="12"/>
      <c r="T469" s="12"/>
      <c r="U469" s="12"/>
      <c r="V469" s="12"/>
      <c r="W469" s="12"/>
      <c r="X469" s="12"/>
      <c r="Y469" s="12"/>
      <c r="Z469" s="12"/>
      <c r="AA469" s="12"/>
      <c r="AB469" s="12"/>
      <c r="AC469" s="12"/>
      <c r="AD469" s="12"/>
      <c r="AE469" s="12"/>
      <c r="AF469" s="12"/>
      <c r="AG469" s="12"/>
      <c r="AH469" s="12"/>
      <c r="AI469" s="12"/>
      <c r="AJ469" s="12"/>
      <c r="AK469" s="12"/>
      <c r="AL469" s="12"/>
      <c r="AM469" s="12"/>
      <c r="AN469" s="12"/>
      <c r="AO469" s="12"/>
      <c r="AP469" s="12"/>
      <c r="AQ469" s="12"/>
      <c r="AR469" s="12"/>
      <c r="AS469" s="12"/>
      <c r="AT469" s="12"/>
      <c r="AU469" s="12"/>
      <c r="AV469" s="12"/>
      <c r="AW469" s="12"/>
      <c r="AX469" s="12"/>
      <c r="AY469" s="12"/>
      <c r="AZ469" s="12"/>
      <c r="BA469" s="12"/>
      <c r="BB469" s="12"/>
      <c r="BC469" s="12"/>
      <c r="BD469" s="12"/>
      <c r="BE469" s="12"/>
      <c r="BF469" s="12"/>
      <c r="BG469" s="12"/>
      <c r="BH469" s="12"/>
      <c r="BI469" s="12"/>
      <c r="BJ469" s="12"/>
      <c r="BK469" s="12"/>
      <c r="BL469" s="12"/>
      <c r="BM469" s="12"/>
      <c r="BN469" s="12"/>
      <c r="BO469" s="12"/>
      <c r="BP469" s="12"/>
      <c r="BQ469" s="12"/>
      <c r="BR469" s="12"/>
      <c r="BS469" s="12"/>
      <c r="BT469" s="12"/>
      <c r="BU469" s="12"/>
      <c r="BV469" s="12"/>
      <c r="BW469" s="12"/>
      <c r="BX469" s="12"/>
      <c r="BY469" s="12"/>
      <c r="BZ469" s="12"/>
      <c r="CA469" s="12"/>
      <c r="CB469" s="12"/>
      <c r="CC469" s="12"/>
    </row>
    <row r="470" spans="1:81" ht="15.75" x14ac:dyDescent="0.25">
      <c r="A470" s="20"/>
      <c r="B470" s="29"/>
      <c r="C470" s="29"/>
      <c r="D470" s="29"/>
      <c r="E470" s="29"/>
      <c r="F470" s="26"/>
      <c r="G470" s="13"/>
      <c r="H470" s="20"/>
      <c r="I470" s="22"/>
      <c r="J470" s="22"/>
      <c r="K470" s="22"/>
      <c r="L470" s="22"/>
      <c r="M470" s="24"/>
      <c r="N470" s="22"/>
      <c r="O470" s="20"/>
      <c r="P470" s="12"/>
      <c r="Q470" s="12"/>
      <c r="R470" s="12"/>
      <c r="S470" s="12"/>
      <c r="T470" s="12"/>
      <c r="U470" s="12"/>
      <c r="V470" s="12"/>
      <c r="W470" s="12"/>
      <c r="X470" s="12"/>
      <c r="Y470" s="12"/>
      <c r="Z470" s="12"/>
      <c r="AA470" s="12"/>
      <c r="AB470" s="12"/>
      <c r="AC470" s="12"/>
      <c r="AD470" s="12"/>
      <c r="AE470" s="12"/>
      <c r="AF470" s="12"/>
      <c r="AG470" s="12"/>
      <c r="AH470" s="12"/>
      <c r="AI470" s="12"/>
      <c r="AJ470" s="12"/>
      <c r="AK470" s="12"/>
      <c r="AL470" s="12"/>
      <c r="AM470" s="12"/>
      <c r="AN470" s="12"/>
      <c r="AO470" s="12"/>
      <c r="AP470" s="12"/>
      <c r="AQ470" s="12"/>
      <c r="AR470" s="12"/>
      <c r="AS470" s="12"/>
      <c r="AT470" s="12"/>
      <c r="AU470" s="12"/>
      <c r="AV470" s="12"/>
      <c r="AW470" s="12"/>
      <c r="AX470" s="12"/>
      <c r="AY470" s="12"/>
      <c r="AZ470" s="12"/>
      <c r="BA470" s="12"/>
      <c r="BB470" s="12"/>
      <c r="BC470" s="12"/>
      <c r="BD470" s="12"/>
      <c r="BE470" s="12"/>
      <c r="BF470" s="12"/>
      <c r="BG470" s="12"/>
      <c r="BH470" s="12"/>
      <c r="BI470" s="12"/>
      <c r="BJ470" s="12"/>
      <c r="BK470" s="12"/>
      <c r="BL470" s="12"/>
      <c r="BM470" s="12"/>
      <c r="BN470" s="12"/>
      <c r="BO470" s="12"/>
      <c r="BP470" s="12"/>
      <c r="BQ470" s="12"/>
      <c r="BR470" s="12"/>
      <c r="BS470" s="12"/>
      <c r="BT470" s="12"/>
      <c r="BU470" s="12"/>
      <c r="BV470" s="12"/>
      <c r="BW470" s="12"/>
      <c r="BX470" s="12"/>
      <c r="BY470" s="12"/>
      <c r="BZ470" s="12"/>
      <c r="CA470" s="12"/>
      <c r="CB470" s="12"/>
      <c r="CC470" s="12"/>
    </row>
    <row r="471" spans="1:81" ht="15.75" x14ac:dyDescent="0.25">
      <c r="A471" s="20"/>
      <c r="B471" s="29"/>
      <c r="C471" s="29"/>
      <c r="D471" s="29"/>
      <c r="E471" s="29"/>
      <c r="F471" s="26"/>
      <c r="G471" s="13"/>
      <c r="H471" s="20"/>
      <c r="I471" s="22"/>
      <c r="J471" s="22"/>
      <c r="K471" s="22"/>
      <c r="L471" s="22"/>
      <c r="M471" s="24"/>
      <c r="N471" s="22"/>
      <c r="O471" s="20"/>
      <c r="P471" s="12"/>
      <c r="Q471" s="12"/>
      <c r="R471" s="12"/>
      <c r="S471" s="12"/>
      <c r="T471" s="12"/>
      <c r="U471" s="12"/>
      <c r="V471" s="12"/>
      <c r="W471" s="12"/>
      <c r="X471" s="12"/>
      <c r="Y471" s="12"/>
      <c r="Z471" s="12"/>
      <c r="AA471" s="12"/>
      <c r="AB471" s="12"/>
      <c r="AC471" s="12"/>
      <c r="AD471" s="12"/>
      <c r="AE471" s="12"/>
      <c r="AF471" s="12"/>
      <c r="AG471" s="12"/>
      <c r="AH471" s="12"/>
      <c r="AI471" s="12"/>
      <c r="AJ471" s="12"/>
      <c r="AK471" s="12"/>
      <c r="AL471" s="12"/>
      <c r="AM471" s="12"/>
      <c r="AN471" s="12"/>
      <c r="AO471" s="12"/>
      <c r="AP471" s="12"/>
      <c r="AQ471" s="12"/>
      <c r="AR471" s="12"/>
      <c r="AS471" s="12"/>
      <c r="AT471" s="12"/>
      <c r="AU471" s="12"/>
      <c r="AV471" s="12"/>
      <c r="AW471" s="12"/>
      <c r="AX471" s="12"/>
      <c r="AY471" s="12"/>
      <c r="AZ471" s="12"/>
      <c r="BA471" s="12"/>
      <c r="BB471" s="12"/>
      <c r="BC471" s="12"/>
      <c r="BD471" s="12"/>
      <c r="BE471" s="12"/>
      <c r="BF471" s="12"/>
      <c r="BG471" s="12"/>
      <c r="BH471" s="12"/>
      <c r="BI471" s="12"/>
      <c r="BJ471" s="12"/>
      <c r="BK471" s="12"/>
      <c r="BL471" s="12"/>
      <c r="BM471" s="12"/>
      <c r="BN471" s="12"/>
      <c r="BO471" s="12"/>
      <c r="BP471" s="12"/>
      <c r="BQ471" s="12"/>
      <c r="BR471" s="12"/>
      <c r="BS471" s="12"/>
      <c r="BT471" s="12"/>
      <c r="BU471" s="12"/>
      <c r="BV471" s="12"/>
      <c r="BW471" s="12"/>
      <c r="BX471" s="12"/>
      <c r="BY471" s="12"/>
      <c r="BZ471" s="12"/>
      <c r="CA471" s="12"/>
      <c r="CB471" s="12"/>
      <c r="CC471" s="12"/>
    </row>
    <row r="472" spans="1:81" ht="15.75" x14ac:dyDescent="0.25">
      <c r="A472" s="20"/>
      <c r="B472" s="29"/>
      <c r="C472" s="29"/>
      <c r="D472" s="29"/>
      <c r="E472" s="29"/>
      <c r="F472" s="26"/>
      <c r="G472" s="13"/>
      <c r="H472" s="20"/>
      <c r="I472" s="22"/>
      <c r="J472" s="22"/>
      <c r="K472" s="22"/>
      <c r="L472" s="22"/>
      <c r="M472" s="24"/>
      <c r="N472" s="22"/>
      <c r="O472" s="20"/>
      <c r="P472" s="12"/>
      <c r="Q472" s="12"/>
      <c r="R472" s="12"/>
      <c r="S472" s="12"/>
      <c r="T472" s="12"/>
      <c r="U472" s="12"/>
      <c r="V472" s="12"/>
      <c r="W472" s="12"/>
      <c r="X472" s="12"/>
      <c r="Y472" s="12"/>
      <c r="Z472" s="12"/>
      <c r="AA472" s="12"/>
      <c r="AB472" s="12"/>
      <c r="AC472" s="12"/>
      <c r="AD472" s="12"/>
      <c r="AE472" s="12"/>
      <c r="AF472" s="12"/>
      <c r="AG472" s="12"/>
      <c r="AH472" s="12"/>
      <c r="AI472" s="12"/>
      <c r="AJ472" s="12"/>
      <c r="AK472" s="12"/>
      <c r="AL472" s="12"/>
      <c r="AM472" s="12"/>
      <c r="AN472" s="12"/>
      <c r="AO472" s="12"/>
      <c r="AP472" s="12"/>
      <c r="AQ472" s="12"/>
      <c r="AR472" s="12"/>
      <c r="AS472" s="12"/>
      <c r="AT472" s="12"/>
      <c r="AU472" s="12"/>
      <c r="AV472" s="12"/>
      <c r="AW472" s="12"/>
      <c r="AX472" s="12"/>
      <c r="AY472" s="12"/>
      <c r="AZ472" s="12"/>
      <c r="BA472" s="12"/>
      <c r="BB472" s="12"/>
      <c r="BC472" s="12"/>
      <c r="BD472" s="12"/>
      <c r="BE472" s="12"/>
      <c r="BF472" s="12"/>
      <c r="BG472" s="12"/>
      <c r="BH472" s="12"/>
      <c r="BI472" s="12"/>
      <c r="BJ472" s="12"/>
      <c r="BK472" s="12"/>
      <c r="BL472" s="12"/>
      <c r="BM472" s="12"/>
      <c r="BN472" s="12"/>
      <c r="BO472" s="12"/>
      <c r="BP472" s="12"/>
      <c r="BQ472" s="12"/>
      <c r="BR472" s="12"/>
      <c r="BS472" s="12"/>
      <c r="BT472" s="12"/>
      <c r="BU472" s="12"/>
      <c r="BV472" s="12"/>
      <c r="BW472" s="12"/>
      <c r="BX472" s="12"/>
      <c r="BY472" s="12"/>
      <c r="BZ472" s="12"/>
      <c r="CA472" s="12"/>
      <c r="CB472" s="12"/>
      <c r="CC472" s="12"/>
    </row>
    <row r="473" spans="1:81" ht="15.75" x14ac:dyDescent="0.25">
      <c r="A473" s="20"/>
      <c r="B473" s="29"/>
      <c r="C473" s="29"/>
      <c r="D473" s="29"/>
      <c r="E473" s="29"/>
      <c r="F473" s="26"/>
      <c r="G473" s="13"/>
      <c r="H473" s="20"/>
      <c r="I473" s="22"/>
      <c r="J473" s="22"/>
      <c r="K473" s="22"/>
      <c r="L473" s="22"/>
      <c r="M473" s="24"/>
      <c r="N473" s="22"/>
      <c r="O473" s="20"/>
      <c r="P473" s="12"/>
      <c r="Q473" s="12"/>
      <c r="R473" s="12"/>
      <c r="S473" s="12"/>
      <c r="T473" s="12"/>
      <c r="U473" s="12"/>
      <c r="V473" s="12"/>
      <c r="W473" s="12"/>
      <c r="X473" s="12"/>
      <c r="Y473" s="12"/>
      <c r="Z473" s="12"/>
      <c r="AA473" s="12"/>
      <c r="AB473" s="12"/>
      <c r="AC473" s="12"/>
      <c r="AD473" s="12"/>
      <c r="AE473" s="12"/>
      <c r="AF473" s="12"/>
      <c r="AG473" s="12"/>
      <c r="AH473" s="12"/>
      <c r="AI473" s="12"/>
      <c r="AJ473" s="12"/>
      <c r="AK473" s="12"/>
      <c r="AL473" s="12"/>
      <c r="AM473" s="12"/>
      <c r="AN473" s="12"/>
      <c r="AO473" s="12"/>
      <c r="AP473" s="12"/>
      <c r="AQ473" s="12"/>
      <c r="AR473" s="12"/>
      <c r="AS473" s="12"/>
      <c r="AT473" s="12"/>
      <c r="AU473" s="12"/>
      <c r="AV473" s="12"/>
      <c r="AW473" s="12"/>
      <c r="AX473" s="12"/>
      <c r="AY473" s="12"/>
      <c r="AZ473" s="12"/>
      <c r="BA473" s="12"/>
      <c r="BB473" s="12"/>
      <c r="BC473" s="12"/>
      <c r="BD473" s="12"/>
      <c r="BE473" s="12"/>
      <c r="BF473" s="12"/>
      <c r="BG473" s="12"/>
      <c r="BH473" s="12"/>
      <c r="BI473" s="12"/>
      <c r="BJ473" s="12"/>
      <c r="BK473" s="12"/>
      <c r="BL473" s="12"/>
      <c r="BM473" s="12"/>
      <c r="BN473" s="12"/>
      <c r="BO473" s="12"/>
      <c r="BP473" s="12"/>
      <c r="BQ473" s="12"/>
      <c r="BR473" s="12"/>
      <c r="BS473" s="12"/>
      <c r="BT473" s="12"/>
      <c r="BU473" s="12"/>
      <c r="BV473" s="12"/>
      <c r="BW473" s="12"/>
      <c r="BX473" s="12"/>
      <c r="BY473" s="12"/>
      <c r="BZ473" s="12"/>
      <c r="CA473" s="12"/>
      <c r="CB473" s="12"/>
      <c r="CC473" s="12"/>
    </row>
    <row r="474" spans="1:81" ht="15.75" x14ac:dyDescent="0.25">
      <c r="A474" s="20"/>
      <c r="B474" s="29"/>
      <c r="C474" s="29"/>
      <c r="D474" s="29"/>
      <c r="E474" s="29"/>
      <c r="F474" s="26"/>
      <c r="G474" s="13"/>
      <c r="H474" s="20"/>
      <c r="I474" s="22"/>
      <c r="J474" s="22"/>
      <c r="K474" s="22"/>
      <c r="L474" s="22"/>
      <c r="M474" s="24"/>
      <c r="N474" s="22"/>
      <c r="O474" s="20"/>
      <c r="P474" s="12"/>
      <c r="Q474" s="12"/>
      <c r="R474" s="12"/>
      <c r="S474" s="12"/>
      <c r="T474" s="12"/>
      <c r="U474" s="12"/>
      <c r="V474" s="12"/>
      <c r="W474" s="12"/>
      <c r="X474" s="12"/>
      <c r="Y474" s="12"/>
      <c r="Z474" s="12"/>
      <c r="AA474" s="12"/>
      <c r="AB474" s="12"/>
      <c r="AC474" s="12"/>
      <c r="AD474" s="12"/>
      <c r="AE474" s="12"/>
      <c r="AF474" s="12"/>
      <c r="AG474" s="12"/>
      <c r="AH474" s="12"/>
      <c r="AI474" s="12"/>
      <c r="AJ474" s="12"/>
      <c r="AK474" s="12"/>
      <c r="AL474" s="12"/>
      <c r="AM474" s="12"/>
      <c r="AN474" s="12"/>
      <c r="AO474" s="12"/>
      <c r="AP474" s="12"/>
      <c r="AQ474" s="12"/>
      <c r="AR474" s="12"/>
      <c r="AS474" s="12"/>
      <c r="AT474" s="12"/>
      <c r="AU474" s="12"/>
      <c r="AV474" s="12"/>
      <c r="AW474" s="12"/>
      <c r="AX474" s="12"/>
      <c r="AY474" s="12"/>
      <c r="AZ474" s="12"/>
      <c r="BA474" s="12"/>
      <c r="BB474" s="12"/>
      <c r="BC474" s="12"/>
      <c r="BD474" s="12"/>
      <c r="BE474" s="12"/>
      <c r="BF474" s="12"/>
      <c r="BG474" s="12"/>
      <c r="BH474" s="12"/>
      <c r="BI474" s="12"/>
      <c r="BJ474" s="12"/>
      <c r="BK474" s="12"/>
      <c r="BL474" s="12"/>
      <c r="BM474" s="12"/>
      <c r="BN474" s="12"/>
      <c r="BO474" s="12"/>
      <c r="BP474" s="12"/>
      <c r="BQ474" s="12"/>
      <c r="BR474" s="12"/>
      <c r="BS474" s="12"/>
      <c r="BT474" s="12"/>
      <c r="BU474" s="12"/>
      <c r="BV474" s="12"/>
      <c r="BW474" s="12"/>
      <c r="BX474" s="12"/>
      <c r="BY474" s="12"/>
      <c r="BZ474" s="12"/>
      <c r="CA474" s="12"/>
      <c r="CB474" s="12"/>
      <c r="CC474" s="12"/>
    </row>
    <row r="475" spans="1:81" ht="15.75" x14ac:dyDescent="0.25">
      <c r="A475" s="20"/>
      <c r="B475" s="29"/>
      <c r="C475" s="29"/>
      <c r="D475" s="29"/>
      <c r="E475" s="29"/>
      <c r="F475" s="26"/>
      <c r="G475" s="13"/>
      <c r="H475" s="20"/>
      <c r="I475" s="22"/>
      <c r="J475" s="22"/>
      <c r="K475" s="22"/>
      <c r="L475" s="22"/>
      <c r="M475" s="24"/>
      <c r="N475" s="22"/>
      <c r="O475" s="20"/>
      <c r="P475" s="12"/>
      <c r="Q475" s="12"/>
      <c r="R475" s="12"/>
      <c r="S475" s="12"/>
      <c r="T475" s="12"/>
      <c r="U475" s="12"/>
      <c r="V475" s="12"/>
      <c r="W475" s="12"/>
      <c r="X475" s="12"/>
      <c r="Y475" s="12"/>
      <c r="Z475" s="12"/>
      <c r="AA475" s="12"/>
      <c r="AB475" s="12"/>
      <c r="AC475" s="12"/>
      <c r="AD475" s="12"/>
      <c r="AE475" s="12"/>
      <c r="AF475" s="12"/>
      <c r="AG475" s="12"/>
      <c r="AH475" s="12"/>
      <c r="AI475" s="12"/>
      <c r="AJ475" s="12"/>
      <c r="AK475" s="12"/>
      <c r="AL475" s="12"/>
      <c r="AM475" s="12"/>
      <c r="AN475" s="12"/>
      <c r="AO475" s="12"/>
      <c r="AP475" s="12"/>
      <c r="AQ475" s="12"/>
      <c r="AR475" s="12"/>
      <c r="AS475" s="12"/>
      <c r="AT475" s="12"/>
      <c r="AU475" s="12"/>
      <c r="AV475" s="12"/>
      <c r="AW475" s="12"/>
      <c r="AX475" s="12"/>
      <c r="AY475" s="12"/>
      <c r="AZ475" s="12"/>
      <c r="BA475" s="12"/>
      <c r="BB475" s="12"/>
      <c r="BC475" s="12"/>
      <c r="BD475" s="12"/>
      <c r="BE475" s="12"/>
      <c r="BF475" s="12"/>
      <c r="BG475" s="12"/>
      <c r="BH475" s="12"/>
      <c r="BI475" s="12"/>
      <c r="BJ475" s="12"/>
      <c r="BK475" s="12"/>
      <c r="BL475" s="12"/>
      <c r="BM475" s="12"/>
      <c r="BN475" s="12"/>
      <c r="BO475" s="12"/>
      <c r="BP475" s="12"/>
      <c r="BQ475" s="12"/>
      <c r="BR475" s="12"/>
      <c r="BS475" s="12"/>
      <c r="BT475" s="12"/>
      <c r="BU475" s="12"/>
      <c r="BV475" s="12"/>
      <c r="BW475" s="12"/>
      <c r="BX475" s="12"/>
      <c r="BY475" s="12"/>
      <c r="BZ475" s="12"/>
      <c r="CA475" s="12"/>
      <c r="CB475" s="12"/>
      <c r="CC475" s="12"/>
    </row>
    <row r="476" spans="1:81" ht="15.75" x14ac:dyDescent="0.25">
      <c r="A476" s="20"/>
      <c r="B476" s="29"/>
      <c r="C476" s="29"/>
      <c r="D476" s="29"/>
      <c r="E476" s="29"/>
      <c r="F476" s="26"/>
      <c r="G476" s="13"/>
      <c r="H476" s="20"/>
      <c r="I476" s="22"/>
      <c r="J476" s="22"/>
      <c r="K476" s="22"/>
      <c r="L476" s="22"/>
      <c r="M476" s="24"/>
      <c r="N476" s="22"/>
      <c r="O476" s="20"/>
      <c r="P476" s="12"/>
      <c r="Q476" s="12"/>
      <c r="R476" s="12"/>
      <c r="S476" s="12"/>
      <c r="T476" s="12"/>
      <c r="U476" s="12"/>
      <c r="V476" s="12"/>
      <c r="W476" s="12"/>
      <c r="X476" s="12"/>
      <c r="Y476" s="12"/>
      <c r="Z476" s="12"/>
      <c r="AA476" s="12"/>
      <c r="AB476" s="12"/>
      <c r="AC476" s="12"/>
      <c r="AD476" s="12"/>
      <c r="AE476" s="12"/>
      <c r="AF476" s="12"/>
      <c r="AG476" s="12"/>
      <c r="AH476" s="12"/>
      <c r="AI476" s="12"/>
      <c r="AJ476" s="12"/>
      <c r="AK476" s="12"/>
      <c r="AL476" s="12"/>
      <c r="AM476" s="12"/>
      <c r="AN476" s="12"/>
      <c r="AO476" s="12"/>
      <c r="AP476" s="12"/>
      <c r="AQ476" s="12"/>
      <c r="AR476" s="12"/>
      <c r="AS476" s="12"/>
      <c r="AT476" s="12"/>
      <c r="AU476" s="12"/>
      <c r="AV476" s="12"/>
      <c r="AW476" s="12"/>
      <c r="AX476" s="12"/>
      <c r="AY476" s="12"/>
      <c r="AZ476" s="12"/>
      <c r="BA476" s="12"/>
      <c r="BB476" s="12"/>
      <c r="BC476" s="12"/>
      <c r="BD476" s="12"/>
      <c r="BE476" s="12"/>
      <c r="BF476" s="12"/>
      <c r="BG476" s="12"/>
      <c r="BH476" s="12"/>
      <c r="BI476" s="12"/>
      <c r="BJ476" s="12"/>
      <c r="BK476" s="12"/>
      <c r="BL476" s="12"/>
      <c r="BM476" s="12"/>
      <c r="BN476" s="12"/>
      <c r="BO476" s="12"/>
      <c r="BP476" s="12"/>
      <c r="BQ476" s="12"/>
      <c r="BR476" s="12"/>
      <c r="BS476" s="12"/>
      <c r="BT476" s="12"/>
      <c r="BU476" s="12"/>
      <c r="BV476" s="12"/>
      <c r="BW476" s="12"/>
      <c r="BX476" s="12"/>
      <c r="BY476" s="12"/>
      <c r="BZ476" s="12"/>
      <c r="CA476" s="12"/>
      <c r="CB476" s="12"/>
      <c r="CC476" s="12"/>
    </row>
    <row r="477" spans="1:81" ht="15.75" x14ac:dyDescent="0.25">
      <c r="A477" s="20"/>
      <c r="B477" s="29"/>
      <c r="C477" s="29"/>
      <c r="D477" s="29"/>
      <c r="E477" s="29"/>
      <c r="F477" s="26"/>
      <c r="G477" s="13"/>
      <c r="H477" s="20"/>
      <c r="I477" s="22"/>
      <c r="J477" s="22"/>
      <c r="K477" s="22"/>
      <c r="L477" s="22"/>
      <c r="M477" s="24"/>
      <c r="N477" s="22"/>
      <c r="O477" s="20"/>
      <c r="P477" s="12"/>
      <c r="Q477" s="12"/>
      <c r="R477" s="12"/>
      <c r="S477" s="12"/>
      <c r="T477" s="12"/>
      <c r="U477" s="12"/>
      <c r="V477" s="12"/>
      <c r="W477" s="12"/>
      <c r="X477" s="12"/>
      <c r="Y477" s="12"/>
      <c r="Z477" s="12"/>
      <c r="AA477" s="12"/>
      <c r="AB477" s="12"/>
      <c r="AC477" s="12"/>
      <c r="AD477" s="12"/>
      <c r="AE477" s="12"/>
      <c r="AF477" s="12"/>
      <c r="AG477" s="12"/>
      <c r="AH477" s="12"/>
      <c r="AI477" s="12"/>
      <c r="AJ477" s="12"/>
      <c r="AK477" s="12"/>
      <c r="AL477" s="12"/>
      <c r="AM477" s="12"/>
      <c r="AN477" s="12"/>
      <c r="AO477" s="12"/>
      <c r="AP477" s="12"/>
      <c r="AQ477" s="12"/>
      <c r="AR477" s="12"/>
      <c r="AS477" s="12"/>
      <c r="AT477" s="12"/>
      <c r="AU477" s="12"/>
      <c r="AV477" s="12"/>
      <c r="AW477" s="12"/>
      <c r="AX477" s="12"/>
      <c r="AY477" s="12"/>
      <c r="AZ477" s="12"/>
      <c r="BA477" s="12"/>
      <c r="BB477" s="12"/>
      <c r="BC477" s="12"/>
      <c r="BD477" s="12"/>
      <c r="BE477" s="12"/>
      <c r="BF477" s="12"/>
      <c r="BG477" s="12"/>
      <c r="BH477" s="12"/>
      <c r="BI477" s="12"/>
      <c r="BJ477" s="12"/>
      <c r="BK477" s="12"/>
      <c r="BL477" s="12"/>
      <c r="BM477" s="12"/>
      <c r="BN477" s="12"/>
      <c r="BO477" s="12"/>
      <c r="BP477" s="12"/>
      <c r="BQ477" s="12"/>
      <c r="BR477" s="12"/>
      <c r="BS477" s="12"/>
      <c r="BT477" s="12"/>
      <c r="BU477" s="12"/>
      <c r="BV477" s="12"/>
      <c r="BW477" s="12"/>
      <c r="BX477" s="12"/>
      <c r="BY477" s="12"/>
      <c r="BZ477" s="12"/>
      <c r="CA477" s="12"/>
      <c r="CB477" s="12"/>
      <c r="CC477" s="12"/>
    </row>
    <row r="478" spans="1:81" ht="15.75" x14ac:dyDescent="0.25">
      <c r="A478" s="20"/>
      <c r="B478" s="29"/>
      <c r="C478" s="29"/>
      <c r="D478" s="29"/>
      <c r="E478" s="29"/>
      <c r="F478" s="26"/>
      <c r="G478" s="13"/>
      <c r="H478" s="20"/>
      <c r="I478" s="22"/>
      <c r="J478" s="22"/>
      <c r="K478" s="22"/>
      <c r="L478" s="22"/>
      <c r="M478" s="24"/>
      <c r="N478" s="22"/>
      <c r="O478" s="20"/>
      <c r="P478" s="12"/>
      <c r="Q478" s="12"/>
      <c r="R478" s="12"/>
      <c r="S478" s="12"/>
      <c r="T478" s="12"/>
      <c r="U478" s="12"/>
      <c r="V478" s="12"/>
      <c r="W478" s="12"/>
      <c r="X478" s="12"/>
      <c r="Y478" s="12"/>
      <c r="Z478" s="12"/>
      <c r="AA478" s="12"/>
      <c r="AB478" s="12"/>
      <c r="AC478" s="12"/>
      <c r="AD478" s="12"/>
      <c r="AE478" s="12"/>
      <c r="AF478" s="12"/>
      <c r="AG478" s="12"/>
      <c r="AH478" s="12"/>
      <c r="AI478" s="12"/>
      <c r="AJ478" s="12"/>
      <c r="AK478" s="12"/>
      <c r="AL478" s="12"/>
      <c r="AM478" s="12"/>
      <c r="AN478" s="12"/>
      <c r="AO478" s="12"/>
      <c r="AP478" s="12"/>
      <c r="AQ478" s="12"/>
      <c r="AR478" s="12"/>
      <c r="AS478" s="12"/>
      <c r="AT478" s="12"/>
      <c r="AU478" s="12"/>
      <c r="AV478" s="12"/>
      <c r="AW478" s="12"/>
      <c r="AX478" s="12"/>
      <c r="AY478" s="12"/>
      <c r="AZ478" s="12"/>
      <c r="BA478" s="12"/>
      <c r="BB478" s="12"/>
      <c r="BC478" s="12"/>
      <c r="BD478" s="12"/>
      <c r="BE478" s="12"/>
      <c r="BF478" s="12"/>
      <c r="BG478" s="12"/>
      <c r="BH478" s="12"/>
      <c r="BI478" s="12"/>
      <c r="BJ478" s="12"/>
      <c r="BK478" s="12"/>
      <c r="BL478" s="12"/>
      <c r="BM478" s="12"/>
      <c r="BN478" s="12"/>
      <c r="BO478" s="12"/>
      <c r="BP478" s="12"/>
      <c r="BQ478" s="12"/>
      <c r="BR478" s="12"/>
      <c r="BS478" s="12"/>
      <c r="BT478" s="12"/>
      <c r="BU478" s="12"/>
      <c r="BV478" s="12"/>
      <c r="BW478" s="12"/>
      <c r="BX478" s="12"/>
      <c r="BY478" s="12"/>
      <c r="BZ478" s="12"/>
      <c r="CA478" s="12"/>
      <c r="CB478" s="12"/>
      <c r="CC478" s="12"/>
    </row>
    <row r="479" spans="1:81" ht="15.75" x14ac:dyDescent="0.25">
      <c r="A479" s="20"/>
      <c r="B479" s="29"/>
      <c r="C479" s="29"/>
      <c r="D479" s="29"/>
      <c r="E479" s="29"/>
      <c r="F479" s="26"/>
      <c r="G479" s="13"/>
      <c r="H479" s="20"/>
      <c r="I479" s="22"/>
      <c r="J479" s="22"/>
      <c r="K479" s="22"/>
      <c r="L479" s="22"/>
      <c r="M479" s="24"/>
      <c r="N479" s="22"/>
      <c r="O479" s="20"/>
      <c r="P479" s="12"/>
      <c r="Q479" s="12"/>
      <c r="R479" s="12"/>
      <c r="S479" s="12"/>
      <c r="T479" s="12"/>
      <c r="U479" s="12"/>
      <c r="V479" s="12"/>
      <c r="W479" s="12"/>
      <c r="X479" s="12"/>
      <c r="Y479" s="12"/>
      <c r="Z479" s="12"/>
      <c r="AA479" s="12"/>
      <c r="AB479" s="12"/>
      <c r="AC479" s="12"/>
      <c r="AD479" s="12"/>
      <c r="AE479" s="12"/>
      <c r="AF479" s="12"/>
      <c r="AG479" s="12"/>
      <c r="AH479" s="12"/>
      <c r="AI479" s="12"/>
      <c r="AJ479" s="12"/>
      <c r="AK479" s="12"/>
      <c r="AL479" s="12"/>
      <c r="AM479" s="12"/>
      <c r="AN479" s="12"/>
      <c r="AO479" s="12"/>
      <c r="AP479" s="12"/>
      <c r="AQ479" s="12"/>
      <c r="AR479" s="12"/>
      <c r="AS479" s="12"/>
      <c r="AT479" s="12"/>
      <c r="AU479" s="12"/>
      <c r="AV479" s="12"/>
      <c r="AW479" s="12"/>
      <c r="AX479" s="12"/>
      <c r="AY479" s="12"/>
      <c r="AZ479" s="12"/>
      <c r="BA479" s="12"/>
      <c r="BB479" s="12"/>
      <c r="BC479" s="12"/>
      <c r="BD479" s="12"/>
      <c r="BE479" s="12"/>
      <c r="BF479" s="12"/>
      <c r="BG479" s="12"/>
      <c r="BH479" s="12"/>
      <c r="BI479" s="12"/>
      <c r="BJ479" s="12"/>
      <c r="BK479" s="12"/>
      <c r="BL479" s="12"/>
      <c r="BM479" s="12"/>
      <c r="BN479" s="12"/>
      <c r="BO479" s="12"/>
      <c r="BP479" s="12"/>
      <c r="BQ479" s="12"/>
      <c r="BR479" s="12"/>
      <c r="BS479" s="12"/>
      <c r="BT479" s="12"/>
      <c r="BU479" s="12"/>
      <c r="BV479" s="12"/>
      <c r="BW479" s="12"/>
      <c r="BX479" s="12"/>
      <c r="BY479" s="12"/>
      <c r="BZ479" s="12"/>
      <c r="CA479" s="12"/>
      <c r="CB479" s="12"/>
      <c r="CC479" s="12"/>
    </row>
    <row r="480" spans="1:81" ht="15.75" x14ac:dyDescent="0.25">
      <c r="A480" s="20"/>
      <c r="B480" s="29"/>
      <c r="C480" s="29"/>
      <c r="D480" s="29"/>
      <c r="E480" s="29"/>
      <c r="F480" s="26"/>
      <c r="G480" s="13"/>
      <c r="H480" s="20"/>
      <c r="I480" s="22"/>
      <c r="J480" s="22"/>
      <c r="K480" s="22"/>
      <c r="L480" s="22"/>
      <c r="M480" s="24"/>
      <c r="N480" s="22"/>
      <c r="O480" s="20"/>
      <c r="P480" s="12"/>
      <c r="Q480" s="12"/>
      <c r="R480" s="12"/>
      <c r="S480" s="12"/>
      <c r="T480" s="12"/>
      <c r="U480" s="12"/>
      <c r="V480" s="12"/>
      <c r="W480" s="12"/>
      <c r="X480" s="12"/>
      <c r="Y480" s="12"/>
      <c r="Z480" s="12"/>
      <c r="AA480" s="12"/>
      <c r="AB480" s="12"/>
      <c r="AC480" s="12"/>
      <c r="AD480" s="12"/>
      <c r="AE480" s="12"/>
      <c r="AF480" s="12"/>
      <c r="AG480" s="12"/>
      <c r="AH480" s="12"/>
      <c r="AI480" s="12"/>
      <c r="AJ480" s="12"/>
      <c r="AK480" s="12"/>
      <c r="AL480" s="12"/>
      <c r="AM480" s="12"/>
      <c r="AN480" s="12"/>
      <c r="AO480" s="12"/>
      <c r="AP480" s="12"/>
      <c r="AQ480" s="12"/>
      <c r="AR480" s="12"/>
      <c r="AS480" s="12"/>
      <c r="AT480" s="12"/>
      <c r="AU480" s="12"/>
      <c r="AV480" s="12"/>
      <c r="AW480" s="12"/>
      <c r="AX480" s="12"/>
      <c r="AY480" s="12"/>
      <c r="AZ480" s="12"/>
      <c r="BA480" s="12"/>
      <c r="BB480" s="12"/>
      <c r="BC480" s="12"/>
      <c r="BD480" s="12"/>
      <c r="BE480" s="12"/>
      <c r="BF480" s="12"/>
      <c r="BG480" s="12"/>
      <c r="BH480" s="12"/>
      <c r="BI480" s="12"/>
      <c r="BJ480" s="12"/>
      <c r="BK480" s="12"/>
      <c r="BL480" s="12"/>
      <c r="BM480" s="12"/>
      <c r="BN480" s="12"/>
      <c r="BO480" s="12"/>
      <c r="BP480" s="12"/>
      <c r="BQ480" s="12"/>
      <c r="BR480" s="12"/>
      <c r="BS480" s="12"/>
      <c r="BT480" s="12"/>
      <c r="BU480" s="12"/>
      <c r="BV480" s="12"/>
      <c r="BW480" s="12"/>
      <c r="BX480" s="12"/>
      <c r="BY480" s="12"/>
      <c r="BZ480" s="12"/>
      <c r="CA480" s="12"/>
      <c r="CB480" s="12"/>
      <c r="CC480" s="12"/>
    </row>
    <row r="481" spans="1:81" ht="15.75" x14ac:dyDescent="0.25">
      <c r="A481" s="20"/>
      <c r="B481" s="29"/>
      <c r="C481" s="29"/>
      <c r="D481" s="29"/>
      <c r="E481" s="29"/>
      <c r="F481" s="26"/>
      <c r="G481" s="13"/>
      <c r="H481" s="20"/>
      <c r="I481" s="22"/>
      <c r="J481" s="22"/>
      <c r="K481" s="22"/>
      <c r="L481" s="22"/>
      <c r="M481" s="24"/>
      <c r="N481" s="22"/>
      <c r="O481" s="20"/>
      <c r="P481" s="12"/>
      <c r="Q481" s="12"/>
      <c r="R481" s="12"/>
      <c r="S481" s="12"/>
      <c r="T481" s="12"/>
      <c r="U481" s="12"/>
      <c r="V481" s="12"/>
      <c r="W481" s="12"/>
      <c r="X481" s="12"/>
      <c r="Y481" s="12"/>
      <c r="Z481" s="12"/>
      <c r="AA481" s="12"/>
      <c r="AB481" s="12"/>
      <c r="AC481" s="12"/>
      <c r="AD481" s="12"/>
      <c r="AE481" s="12"/>
      <c r="AF481" s="12"/>
      <c r="AG481" s="12"/>
      <c r="AH481" s="12"/>
      <c r="AI481" s="12"/>
      <c r="AJ481" s="12"/>
      <c r="AK481" s="12"/>
      <c r="AL481" s="12"/>
      <c r="AM481" s="12"/>
      <c r="AN481" s="12"/>
      <c r="AO481" s="12"/>
      <c r="AP481" s="12"/>
      <c r="AQ481" s="12"/>
      <c r="AR481" s="12"/>
      <c r="AS481" s="12"/>
      <c r="AT481" s="12"/>
      <c r="AU481" s="12"/>
      <c r="AV481" s="12"/>
      <c r="AW481" s="12"/>
      <c r="AX481" s="12"/>
      <c r="AY481" s="12"/>
      <c r="AZ481" s="12"/>
      <c r="BA481" s="12"/>
      <c r="BB481" s="12"/>
      <c r="BC481" s="12"/>
      <c r="BD481" s="12"/>
      <c r="BE481" s="12"/>
      <c r="BF481" s="12"/>
      <c r="BG481" s="12"/>
      <c r="BH481" s="12"/>
      <c r="BI481" s="12"/>
      <c r="BJ481" s="12"/>
      <c r="BK481" s="12"/>
      <c r="BL481" s="12"/>
      <c r="BM481" s="12"/>
      <c r="BN481" s="12"/>
      <c r="BO481" s="12"/>
      <c r="BP481" s="12"/>
      <c r="BQ481" s="12"/>
      <c r="BR481" s="12"/>
      <c r="BS481" s="12"/>
      <c r="BT481" s="12"/>
      <c r="BU481" s="12"/>
      <c r="BV481" s="12"/>
      <c r="BW481" s="12"/>
      <c r="BX481" s="12"/>
      <c r="BY481" s="12"/>
      <c r="BZ481" s="12"/>
      <c r="CA481" s="12"/>
      <c r="CB481" s="12"/>
      <c r="CC481" s="12"/>
    </row>
    <row r="482" spans="1:81" ht="15.75" x14ac:dyDescent="0.25">
      <c r="A482" s="20"/>
      <c r="B482" s="29"/>
      <c r="C482" s="29"/>
      <c r="D482" s="29"/>
      <c r="E482" s="29"/>
      <c r="F482" s="26"/>
      <c r="G482" s="13"/>
      <c r="H482" s="20"/>
      <c r="I482" s="22"/>
      <c r="J482" s="22"/>
      <c r="K482" s="22"/>
      <c r="L482" s="22"/>
      <c r="M482" s="24"/>
      <c r="N482" s="22"/>
      <c r="O482" s="20"/>
      <c r="P482" s="12"/>
      <c r="Q482" s="12"/>
      <c r="R482" s="12"/>
      <c r="S482" s="12"/>
      <c r="T482" s="12"/>
      <c r="U482" s="12"/>
      <c r="V482" s="12"/>
      <c r="W482" s="12"/>
      <c r="X482" s="12"/>
      <c r="Y482" s="12"/>
      <c r="Z482" s="12"/>
      <c r="AA482" s="12"/>
      <c r="AB482" s="12"/>
      <c r="AC482" s="12"/>
      <c r="AD482" s="12"/>
      <c r="AE482" s="12"/>
      <c r="AF482" s="12"/>
      <c r="AG482" s="12"/>
      <c r="AH482" s="12"/>
      <c r="AI482" s="12"/>
      <c r="AJ482" s="12"/>
      <c r="AK482" s="12"/>
      <c r="AL482" s="12"/>
      <c r="AM482" s="12"/>
      <c r="AN482" s="12"/>
      <c r="AO482" s="12"/>
      <c r="AP482" s="12"/>
      <c r="AQ482" s="12"/>
      <c r="AR482" s="12"/>
      <c r="AS482" s="12"/>
      <c r="AT482" s="12"/>
      <c r="AU482" s="12"/>
      <c r="AV482" s="12"/>
      <c r="AW482" s="12"/>
      <c r="AX482" s="12"/>
      <c r="AY482" s="12"/>
      <c r="AZ482" s="12"/>
      <c r="BA482" s="12"/>
      <c r="BB482" s="12"/>
      <c r="BC482" s="12"/>
      <c r="BD482" s="12"/>
      <c r="BE482" s="12"/>
      <c r="BF482" s="12"/>
      <c r="BG482" s="12"/>
      <c r="BH482" s="12"/>
      <c r="BI482" s="12"/>
      <c r="BJ482" s="12"/>
      <c r="BK482" s="12"/>
      <c r="BL482" s="12"/>
      <c r="BM482" s="12"/>
      <c r="BN482" s="12"/>
      <c r="BO482" s="12"/>
      <c r="BP482" s="12"/>
      <c r="BQ482" s="12"/>
      <c r="BR482" s="12"/>
      <c r="BS482" s="12"/>
      <c r="BT482" s="12"/>
      <c r="BU482" s="12"/>
      <c r="BV482" s="12"/>
      <c r="BW482" s="12"/>
      <c r="BX482" s="12"/>
      <c r="BY482" s="12"/>
      <c r="BZ482" s="12"/>
      <c r="CA482" s="12"/>
      <c r="CB482" s="12"/>
      <c r="CC482" s="12"/>
    </row>
    <row r="483" spans="1:81" ht="15.75" x14ac:dyDescent="0.25">
      <c r="A483" s="20"/>
      <c r="B483" s="29"/>
      <c r="C483" s="29"/>
      <c r="D483" s="29"/>
      <c r="E483" s="29"/>
      <c r="F483" s="26"/>
      <c r="G483" s="13"/>
      <c r="H483" s="20"/>
      <c r="I483" s="22"/>
      <c r="J483" s="22"/>
      <c r="K483" s="22"/>
      <c r="L483" s="22"/>
      <c r="M483" s="24"/>
      <c r="N483" s="22"/>
      <c r="O483" s="20"/>
      <c r="P483" s="12"/>
      <c r="Q483" s="12"/>
      <c r="R483" s="12"/>
      <c r="S483" s="12"/>
      <c r="T483" s="12"/>
      <c r="U483" s="12"/>
      <c r="V483" s="12"/>
      <c r="W483" s="12"/>
      <c r="X483" s="12"/>
      <c r="Y483" s="12"/>
      <c r="Z483" s="12"/>
      <c r="AA483" s="12"/>
      <c r="AB483" s="12"/>
      <c r="AC483" s="12"/>
      <c r="AD483" s="12"/>
      <c r="AE483" s="12"/>
      <c r="AF483" s="12"/>
      <c r="AG483" s="12"/>
      <c r="AH483" s="12"/>
      <c r="AI483" s="12"/>
      <c r="AJ483" s="12"/>
      <c r="AK483" s="12"/>
      <c r="AL483" s="12"/>
      <c r="AM483" s="12"/>
      <c r="AN483" s="12"/>
      <c r="AO483" s="12"/>
      <c r="AP483" s="12"/>
      <c r="AQ483" s="12"/>
      <c r="AR483" s="12"/>
      <c r="AS483" s="12"/>
      <c r="AT483" s="12"/>
      <c r="AU483" s="12"/>
      <c r="AV483" s="12"/>
      <c r="AW483" s="12"/>
      <c r="AX483" s="12"/>
      <c r="AY483" s="12"/>
      <c r="AZ483" s="12"/>
      <c r="BA483" s="12"/>
      <c r="BB483" s="12"/>
      <c r="BC483" s="12"/>
      <c r="BD483" s="12"/>
      <c r="BE483" s="12"/>
      <c r="BF483" s="12"/>
      <c r="BG483" s="12"/>
      <c r="BH483" s="12"/>
      <c r="BI483" s="12"/>
      <c r="BJ483" s="12"/>
      <c r="BK483" s="12"/>
      <c r="BL483" s="12"/>
      <c r="BM483" s="12"/>
      <c r="BN483" s="12"/>
      <c r="BO483" s="12"/>
      <c r="BP483" s="12"/>
      <c r="BQ483" s="12"/>
      <c r="BR483" s="12"/>
      <c r="BS483" s="12"/>
      <c r="BT483" s="12"/>
      <c r="BU483" s="12"/>
      <c r="BV483" s="12"/>
      <c r="BW483" s="12"/>
      <c r="BX483" s="12"/>
      <c r="BY483" s="12"/>
      <c r="BZ483" s="12"/>
      <c r="CA483" s="12"/>
      <c r="CB483" s="12"/>
      <c r="CC483" s="12"/>
    </row>
    <row r="484" spans="1:81" ht="15.75" x14ac:dyDescent="0.25">
      <c r="A484" s="20"/>
      <c r="B484" s="29"/>
      <c r="C484" s="29"/>
      <c r="D484" s="29"/>
      <c r="E484" s="29"/>
      <c r="F484" s="26"/>
      <c r="G484" s="13"/>
      <c r="H484" s="20"/>
      <c r="I484" s="22"/>
      <c r="J484" s="22"/>
      <c r="K484" s="22"/>
      <c r="L484" s="22"/>
      <c r="M484" s="24"/>
      <c r="N484" s="22"/>
      <c r="O484" s="20"/>
      <c r="P484" s="12"/>
      <c r="Q484" s="12"/>
      <c r="R484" s="12"/>
      <c r="S484" s="12"/>
      <c r="T484" s="12"/>
      <c r="U484" s="12"/>
      <c r="V484" s="12"/>
      <c r="W484" s="12"/>
      <c r="X484" s="12"/>
      <c r="Y484" s="12"/>
      <c r="Z484" s="12"/>
      <c r="AA484" s="12"/>
      <c r="AB484" s="12"/>
      <c r="AC484" s="12"/>
      <c r="AD484" s="12"/>
      <c r="AE484" s="12"/>
      <c r="AF484" s="12"/>
      <c r="AG484" s="12"/>
      <c r="AH484" s="12"/>
      <c r="AI484" s="12"/>
      <c r="AJ484" s="12"/>
      <c r="AK484" s="12"/>
      <c r="AL484" s="12"/>
      <c r="AM484" s="12"/>
      <c r="AN484" s="12"/>
      <c r="AO484" s="12"/>
      <c r="AP484" s="12"/>
      <c r="AQ484" s="12"/>
      <c r="AR484" s="12"/>
      <c r="AS484" s="12"/>
      <c r="AT484" s="12"/>
      <c r="AU484" s="12"/>
      <c r="AV484" s="12"/>
      <c r="AW484" s="12"/>
      <c r="AX484" s="12"/>
      <c r="AY484" s="12"/>
      <c r="AZ484" s="12"/>
      <c r="BA484" s="12"/>
      <c r="BB484" s="12"/>
      <c r="BC484" s="12"/>
      <c r="BD484" s="12"/>
      <c r="BE484" s="12"/>
      <c r="BF484" s="12"/>
      <c r="BG484" s="12"/>
      <c r="BH484" s="12"/>
      <c r="BI484" s="12"/>
      <c r="BJ484" s="12"/>
      <c r="BK484" s="12"/>
      <c r="BL484" s="12"/>
      <c r="BM484" s="12"/>
      <c r="BN484" s="12"/>
      <c r="BO484" s="12"/>
      <c r="BP484" s="12"/>
      <c r="BQ484" s="12"/>
      <c r="BR484" s="12"/>
      <c r="BS484" s="12"/>
      <c r="BT484" s="12"/>
      <c r="BU484" s="12"/>
      <c r="BV484" s="12"/>
      <c r="BW484" s="12"/>
      <c r="BX484" s="12"/>
      <c r="BY484" s="12"/>
      <c r="BZ484" s="12"/>
      <c r="CA484" s="12"/>
      <c r="CB484" s="12"/>
      <c r="CC484" s="12"/>
    </row>
    <row r="485" spans="1:81" ht="15.75" x14ac:dyDescent="0.25">
      <c r="A485" s="20"/>
      <c r="B485" s="29"/>
      <c r="C485" s="29"/>
      <c r="D485" s="29"/>
      <c r="E485" s="29"/>
      <c r="F485" s="26"/>
      <c r="G485" s="13"/>
      <c r="H485" s="20"/>
      <c r="I485" s="22"/>
      <c r="J485" s="22"/>
      <c r="K485" s="22"/>
      <c r="L485" s="22"/>
      <c r="M485" s="24"/>
      <c r="N485" s="22"/>
      <c r="O485" s="20"/>
      <c r="P485" s="12"/>
      <c r="Q485" s="12"/>
      <c r="R485" s="12"/>
      <c r="S485" s="12"/>
      <c r="T485" s="12"/>
      <c r="U485" s="12"/>
      <c r="V485" s="12"/>
      <c r="W485" s="12"/>
      <c r="X485" s="12"/>
      <c r="Y485" s="12"/>
      <c r="Z485" s="12"/>
      <c r="AA485" s="12"/>
      <c r="AB485" s="12"/>
      <c r="AC485" s="12"/>
      <c r="AD485" s="12"/>
      <c r="AE485" s="12"/>
      <c r="AF485" s="12"/>
      <c r="AG485" s="12"/>
      <c r="AH485" s="12"/>
      <c r="AI485" s="12"/>
      <c r="AJ485" s="12"/>
      <c r="AK485" s="12"/>
      <c r="AL485" s="12"/>
      <c r="AM485" s="12"/>
      <c r="AN485" s="12"/>
      <c r="AO485" s="12"/>
      <c r="AP485" s="12"/>
      <c r="AQ485" s="12"/>
      <c r="AR485" s="12"/>
      <c r="AS485" s="12"/>
      <c r="AT485" s="12"/>
      <c r="AU485" s="12"/>
      <c r="AV485" s="12"/>
      <c r="AW485" s="12"/>
      <c r="AX485" s="12"/>
      <c r="AY485" s="12"/>
      <c r="AZ485" s="12"/>
      <c r="BA485" s="12"/>
      <c r="BB485" s="12"/>
      <c r="BC485" s="12"/>
      <c r="BD485" s="12"/>
      <c r="BE485" s="12"/>
      <c r="BF485" s="12"/>
      <c r="BG485" s="12"/>
      <c r="BH485" s="12"/>
      <c r="BI485" s="12"/>
      <c r="BJ485" s="12"/>
      <c r="BK485" s="12"/>
      <c r="BL485" s="12"/>
      <c r="BM485" s="12"/>
      <c r="BN485" s="12"/>
      <c r="BO485" s="12"/>
      <c r="BP485" s="12"/>
      <c r="BQ485" s="12"/>
      <c r="BR485" s="12"/>
      <c r="BS485" s="12"/>
      <c r="BT485" s="12"/>
      <c r="BU485" s="12"/>
      <c r="BV485" s="12"/>
      <c r="BW485" s="12"/>
      <c r="BX485" s="12"/>
      <c r="BY485" s="12"/>
      <c r="BZ485" s="12"/>
      <c r="CA485" s="12"/>
      <c r="CB485" s="12"/>
      <c r="CC485" s="12"/>
    </row>
    <row r="486" spans="1:81" ht="15.75" x14ac:dyDescent="0.25">
      <c r="A486" s="20"/>
      <c r="B486" s="29"/>
      <c r="C486" s="29"/>
      <c r="D486" s="29"/>
      <c r="E486" s="29"/>
      <c r="F486" s="26"/>
      <c r="G486" s="13"/>
      <c r="H486" s="20"/>
      <c r="I486" s="22"/>
      <c r="J486" s="22"/>
      <c r="K486" s="22"/>
      <c r="L486" s="22"/>
      <c r="M486" s="24"/>
      <c r="N486" s="22"/>
      <c r="O486" s="20"/>
      <c r="P486" s="12"/>
      <c r="Q486" s="12"/>
      <c r="R486" s="12"/>
      <c r="S486" s="12"/>
      <c r="T486" s="12"/>
      <c r="U486" s="12"/>
      <c r="V486" s="12"/>
      <c r="W486" s="12"/>
      <c r="X486" s="12"/>
      <c r="Y486" s="12"/>
      <c r="Z486" s="12"/>
      <c r="AA486" s="12"/>
      <c r="AB486" s="12"/>
      <c r="AC486" s="12"/>
      <c r="AD486" s="12"/>
      <c r="AE486" s="12"/>
      <c r="AF486" s="12"/>
      <c r="AG486" s="12"/>
      <c r="AH486" s="12"/>
      <c r="AI486" s="12"/>
      <c r="AJ486" s="12"/>
      <c r="AK486" s="12"/>
      <c r="AL486" s="12"/>
      <c r="AM486" s="12"/>
      <c r="AN486" s="12"/>
      <c r="AO486" s="12"/>
      <c r="AP486" s="12"/>
      <c r="AQ486" s="12"/>
      <c r="AR486" s="12"/>
      <c r="AS486" s="12"/>
      <c r="AT486" s="12"/>
      <c r="AU486" s="12"/>
      <c r="AV486" s="12"/>
      <c r="AW486" s="12"/>
      <c r="AX486" s="12"/>
      <c r="AY486" s="12"/>
      <c r="AZ486" s="12"/>
      <c r="BA486" s="12"/>
      <c r="BB486" s="12"/>
      <c r="BC486" s="12"/>
      <c r="BD486" s="12"/>
      <c r="BE486" s="12"/>
      <c r="BF486" s="12"/>
      <c r="BG486" s="12"/>
      <c r="BH486" s="12"/>
      <c r="BI486" s="12"/>
      <c r="BJ486" s="12"/>
      <c r="BK486" s="12"/>
      <c r="BL486" s="12"/>
      <c r="BM486" s="12"/>
      <c r="BN486" s="12"/>
      <c r="BO486" s="12"/>
      <c r="BP486" s="12"/>
      <c r="BQ486" s="12"/>
      <c r="BR486" s="12"/>
      <c r="BS486" s="12"/>
      <c r="BT486" s="12"/>
      <c r="BU486" s="12"/>
      <c r="BV486" s="12"/>
      <c r="BW486" s="12"/>
      <c r="BX486" s="12"/>
      <c r="BY486" s="12"/>
      <c r="BZ486" s="12"/>
      <c r="CA486" s="12"/>
      <c r="CB486" s="12"/>
      <c r="CC486" s="12"/>
    </row>
    <row r="487" spans="1:81" ht="15.75" x14ac:dyDescent="0.25">
      <c r="A487" s="20"/>
      <c r="B487" s="29"/>
      <c r="C487" s="29"/>
      <c r="D487" s="29"/>
      <c r="E487" s="29"/>
      <c r="F487" s="26"/>
      <c r="G487" s="13"/>
      <c r="H487" s="20"/>
      <c r="I487" s="22"/>
      <c r="J487" s="22"/>
      <c r="K487" s="22"/>
      <c r="L487" s="22"/>
      <c r="M487" s="24"/>
      <c r="N487" s="22"/>
      <c r="O487" s="20"/>
      <c r="P487" s="12"/>
      <c r="Q487" s="12"/>
      <c r="R487" s="12"/>
      <c r="S487" s="12"/>
      <c r="T487" s="12"/>
      <c r="U487" s="12"/>
      <c r="V487" s="12"/>
      <c r="W487" s="12"/>
      <c r="X487" s="12"/>
      <c r="Y487" s="12"/>
      <c r="Z487" s="12"/>
      <c r="AA487" s="12"/>
      <c r="AB487" s="12"/>
      <c r="AC487" s="12"/>
      <c r="AD487" s="12"/>
      <c r="AE487" s="12"/>
      <c r="AF487" s="12"/>
      <c r="AG487" s="12"/>
      <c r="AH487" s="12"/>
      <c r="AI487" s="12"/>
      <c r="AJ487" s="12"/>
      <c r="AK487" s="12"/>
      <c r="AL487" s="12"/>
      <c r="AM487" s="12"/>
      <c r="AN487" s="12"/>
      <c r="AO487" s="12"/>
      <c r="AP487" s="12"/>
      <c r="AQ487" s="12"/>
      <c r="AR487" s="12"/>
      <c r="AS487" s="12"/>
      <c r="AT487" s="12"/>
      <c r="AU487" s="12"/>
      <c r="AV487" s="12"/>
      <c r="AW487" s="12"/>
      <c r="AX487" s="12"/>
      <c r="AY487" s="12"/>
      <c r="AZ487" s="12"/>
      <c r="BA487" s="12"/>
      <c r="BB487" s="12"/>
      <c r="BC487" s="12"/>
      <c r="BD487" s="12"/>
      <c r="BE487" s="12"/>
      <c r="BF487" s="12"/>
      <c r="BG487" s="12"/>
      <c r="BH487" s="12"/>
      <c r="BI487" s="12"/>
      <c r="BJ487" s="12"/>
      <c r="BK487" s="12"/>
      <c r="BL487" s="12"/>
      <c r="BM487" s="12"/>
      <c r="BN487" s="12"/>
      <c r="BO487" s="12"/>
      <c r="BP487" s="12"/>
      <c r="BQ487" s="12"/>
      <c r="BR487" s="12"/>
      <c r="BS487" s="12"/>
      <c r="BT487" s="12"/>
      <c r="BU487" s="12"/>
      <c r="BV487" s="12"/>
      <c r="BW487" s="12"/>
      <c r="BX487" s="12"/>
      <c r="BY487" s="12"/>
      <c r="BZ487" s="12"/>
      <c r="CA487" s="12"/>
      <c r="CB487" s="12"/>
      <c r="CC487" s="12"/>
    </row>
    <row r="488" spans="1:81" ht="15.75" x14ac:dyDescent="0.25">
      <c r="A488" s="20"/>
      <c r="B488" s="29"/>
      <c r="C488" s="29"/>
      <c r="D488" s="29"/>
      <c r="E488" s="29"/>
      <c r="F488" s="26"/>
      <c r="G488" s="13"/>
      <c r="H488" s="20"/>
      <c r="I488" s="22"/>
      <c r="J488" s="22"/>
      <c r="K488" s="22"/>
      <c r="L488" s="22"/>
      <c r="M488" s="24"/>
      <c r="N488" s="22"/>
      <c r="O488" s="20"/>
      <c r="P488" s="12"/>
      <c r="Q488" s="12"/>
      <c r="R488" s="12"/>
      <c r="S488" s="12"/>
      <c r="T488" s="12"/>
      <c r="U488" s="12"/>
      <c r="V488" s="12"/>
      <c r="W488" s="12"/>
      <c r="X488" s="12"/>
      <c r="Y488" s="12"/>
      <c r="Z488" s="12"/>
      <c r="AA488" s="12"/>
      <c r="AB488" s="12"/>
      <c r="AC488" s="12"/>
      <c r="AD488" s="12"/>
      <c r="AE488" s="12"/>
      <c r="AF488" s="12"/>
      <c r="AG488" s="12"/>
      <c r="AH488" s="12"/>
      <c r="AI488" s="12"/>
      <c r="AJ488" s="12"/>
      <c r="AK488" s="12"/>
      <c r="AL488" s="12"/>
      <c r="AM488" s="12"/>
      <c r="AN488" s="12"/>
      <c r="AO488" s="12"/>
      <c r="AP488" s="12"/>
      <c r="AQ488" s="12"/>
      <c r="AR488" s="12"/>
      <c r="AS488" s="12"/>
      <c r="AT488" s="12"/>
      <c r="AU488" s="12"/>
      <c r="AV488" s="12"/>
      <c r="AW488" s="12"/>
      <c r="AX488" s="12"/>
      <c r="AY488" s="12"/>
      <c r="AZ488" s="12"/>
      <c r="BA488" s="12"/>
      <c r="BB488" s="12"/>
      <c r="BC488" s="12"/>
      <c r="BD488" s="12"/>
      <c r="BE488" s="12"/>
      <c r="BF488" s="12"/>
      <c r="BG488" s="12"/>
      <c r="BH488" s="12"/>
      <c r="BI488" s="12"/>
      <c r="BJ488" s="12"/>
      <c r="BK488" s="12"/>
      <c r="BL488" s="12"/>
      <c r="BM488" s="12"/>
      <c r="BN488" s="12"/>
      <c r="BO488" s="12"/>
      <c r="BP488" s="12"/>
      <c r="BQ488" s="12"/>
      <c r="BR488" s="12"/>
      <c r="BS488" s="12"/>
      <c r="BT488" s="12"/>
      <c r="BU488" s="12"/>
      <c r="BV488" s="12"/>
      <c r="BW488" s="12"/>
      <c r="BX488" s="12"/>
      <c r="BY488" s="12"/>
      <c r="BZ488" s="12"/>
      <c r="CA488" s="12"/>
      <c r="CB488" s="12"/>
      <c r="CC488" s="12"/>
    </row>
    <row r="489" spans="1:81" ht="15.75" x14ac:dyDescent="0.25">
      <c r="A489" s="20"/>
      <c r="B489" s="29"/>
      <c r="C489" s="29"/>
      <c r="D489" s="29"/>
      <c r="E489" s="29"/>
      <c r="F489" s="26"/>
      <c r="G489" s="13"/>
      <c r="H489" s="20"/>
      <c r="I489" s="22"/>
      <c r="J489" s="22"/>
      <c r="K489" s="22"/>
      <c r="L489" s="22"/>
      <c r="M489" s="24"/>
      <c r="N489" s="22"/>
      <c r="O489" s="20"/>
      <c r="P489" s="12"/>
      <c r="Q489" s="12"/>
      <c r="R489" s="12"/>
      <c r="S489" s="12"/>
      <c r="T489" s="12"/>
      <c r="U489" s="12"/>
      <c r="V489" s="12"/>
      <c r="W489" s="12"/>
      <c r="X489" s="12"/>
      <c r="Y489" s="12"/>
      <c r="Z489" s="12"/>
      <c r="AA489" s="12"/>
      <c r="AB489" s="12"/>
      <c r="AC489" s="12"/>
      <c r="AD489" s="12"/>
      <c r="AE489" s="12"/>
      <c r="AF489" s="12"/>
      <c r="AG489" s="12"/>
      <c r="AH489" s="12"/>
      <c r="AI489" s="12"/>
      <c r="AJ489" s="12"/>
      <c r="AK489" s="12"/>
      <c r="AL489" s="12"/>
      <c r="AM489" s="12"/>
      <c r="AN489" s="12"/>
      <c r="AO489" s="12"/>
      <c r="AP489" s="12"/>
      <c r="AQ489" s="12"/>
      <c r="AR489" s="12"/>
      <c r="AS489" s="12"/>
      <c r="AT489" s="12"/>
      <c r="AU489" s="12"/>
      <c r="AV489" s="12"/>
      <c r="AW489" s="12"/>
      <c r="AX489" s="12"/>
      <c r="AY489" s="12"/>
      <c r="AZ489" s="12"/>
      <c r="BA489" s="12"/>
      <c r="BB489" s="12"/>
      <c r="BC489" s="12"/>
      <c r="BD489" s="12"/>
      <c r="BE489" s="12"/>
      <c r="BF489" s="12"/>
      <c r="BG489" s="12"/>
      <c r="BH489" s="12"/>
      <c r="BI489" s="12"/>
      <c r="BJ489" s="12"/>
      <c r="BK489" s="12"/>
      <c r="BL489" s="12"/>
      <c r="BM489" s="12"/>
      <c r="BN489" s="12"/>
      <c r="BO489" s="12"/>
      <c r="BP489" s="12"/>
      <c r="BQ489" s="12"/>
      <c r="BR489" s="12"/>
      <c r="BS489" s="12"/>
      <c r="BT489" s="12"/>
      <c r="BU489" s="12"/>
      <c r="BV489" s="12"/>
      <c r="BW489" s="12"/>
      <c r="BX489" s="12"/>
      <c r="BY489" s="12"/>
      <c r="BZ489" s="12"/>
      <c r="CA489" s="12"/>
      <c r="CB489" s="12"/>
      <c r="CC489" s="12"/>
    </row>
    <row r="490" spans="1:81" ht="15.75" x14ac:dyDescent="0.25">
      <c r="A490" s="20"/>
      <c r="B490" s="29"/>
      <c r="C490" s="29"/>
      <c r="D490" s="29"/>
      <c r="E490" s="29"/>
      <c r="F490" s="26"/>
      <c r="G490" s="13"/>
      <c r="H490" s="20"/>
      <c r="I490" s="22"/>
      <c r="J490" s="22"/>
      <c r="K490" s="22"/>
      <c r="L490" s="22"/>
      <c r="M490" s="24"/>
      <c r="N490" s="22"/>
      <c r="O490" s="20"/>
      <c r="P490" s="12"/>
      <c r="Q490" s="12"/>
      <c r="R490" s="12"/>
      <c r="S490" s="12"/>
      <c r="T490" s="12"/>
      <c r="U490" s="12"/>
      <c r="V490" s="12"/>
      <c r="W490" s="12"/>
      <c r="X490" s="12"/>
      <c r="Y490" s="12"/>
      <c r="Z490" s="12"/>
      <c r="AA490" s="12"/>
      <c r="AB490" s="12"/>
      <c r="AC490" s="12"/>
      <c r="AD490" s="12"/>
      <c r="AE490" s="12"/>
      <c r="AF490" s="12"/>
      <c r="AG490" s="12"/>
      <c r="AH490" s="12"/>
      <c r="AI490" s="12"/>
      <c r="AJ490" s="12"/>
      <c r="AK490" s="12"/>
      <c r="AL490" s="12"/>
      <c r="AM490" s="12"/>
      <c r="AN490" s="12"/>
      <c r="AO490" s="12"/>
      <c r="AP490" s="12"/>
      <c r="AQ490" s="12"/>
      <c r="AR490" s="12"/>
      <c r="AS490" s="12"/>
      <c r="AT490" s="12"/>
      <c r="AU490" s="12"/>
      <c r="AV490" s="12"/>
      <c r="AW490" s="12"/>
      <c r="AX490" s="12"/>
      <c r="AY490" s="12"/>
      <c r="AZ490" s="12"/>
      <c r="BA490" s="12"/>
      <c r="BB490" s="12"/>
      <c r="BC490" s="12"/>
      <c r="BD490" s="12"/>
      <c r="BE490" s="12"/>
      <c r="BF490" s="12"/>
      <c r="BG490" s="12"/>
      <c r="BH490" s="12"/>
      <c r="BI490" s="12"/>
      <c r="BJ490" s="12"/>
      <c r="BK490" s="12"/>
      <c r="BL490" s="12"/>
      <c r="BM490" s="12"/>
      <c r="BN490" s="12"/>
      <c r="BO490" s="12"/>
      <c r="BP490" s="12"/>
      <c r="BQ490" s="12"/>
      <c r="BR490" s="12"/>
      <c r="BS490" s="12"/>
      <c r="BT490" s="12"/>
      <c r="BU490" s="12"/>
      <c r="BV490" s="12"/>
      <c r="BW490" s="12"/>
      <c r="BX490" s="12"/>
      <c r="BY490" s="12"/>
      <c r="BZ490" s="12"/>
      <c r="CA490" s="12"/>
      <c r="CB490" s="12"/>
      <c r="CC490" s="12"/>
    </row>
    <row r="491" spans="1:81" ht="15.75" x14ac:dyDescent="0.25">
      <c r="A491" s="20"/>
      <c r="B491" s="29"/>
      <c r="C491" s="29"/>
      <c r="D491" s="29"/>
      <c r="E491" s="29"/>
      <c r="F491" s="26"/>
      <c r="G491" s="13"/>
      <c r="H491" s="20"/>
      <c r="I491" s="22"/>
      <c r="J491" s="22"/>
      <c r="K491" s="22"/>
      <c r="L491" s="22"/>
      <c r="M491" s="24"/>
      <c r="N491" s="22"/>
      <c r="O491" s="20"/>
      <c r="P491" s="12"/>
      <c r="Q491" s="12"/>
      <c r="R491" s="12"/>
      <c r="S491" s="12"/>
      <c r="T491" s="12"/>
      <c r="U491" s="12"/>
      <c r="V491" s="12"/>
      <c r="W491" s="12"/>
      <c r="X491" s="12"/>
      <c r="Y491" s="12"/>
      <c r="Z491" s="12"/>
      <c r="AA491" s="12"/>
      <c r="AB491" s="12"/>
      <c r="AC491" s="12"/>
      <c r="AD491" s="12"/>
      <c r="AE491" s="12"/>
      <c r="AF491" s="12"/>
      <c r="AG491" s="12"/>
      <c r="AH491" s="12"/>
      <c r="AI491" s="12"/>
      <c r="AJ491" s="12"/>
      <c r="AK491" s="12"/>
      <c r="AL491" s="12"/>
      <c r="AM491" s="12"/>
      <c r="AN491" s="12"/>
      <c r="AO491" s="12"/>
      <c r="AP491" s="12"/>
      <c r="AQ491" s="12"/>
      <c r="AR491" s="12"/>
      <c r="AS491" s="12"/>
      <c r="AT491" s="12"/>
      <c r="AU491" s="12"/>
      <c r="AV491" s="12"/>
      <c r="AW491" s="12"/>
      <c r="AX491" s="12"/>
      <c r="AY491" s="12"/>
      <c r="AZ491" s="12"/>
      <c r="BA491" s="12"/>
      <c r="BB491" s="12"/>
      <c r="BC491" s="12"/>
      <c r="BD491" s="12"/>
      <c r="BE491" s="12"/>
      <c r="BF491" s="12"/>
      <c r="BG491" s="12"/>
      <c r="BH491" s="12"/>
      <c r="BI491" s="12"/>
      <c r="BJ491" s="12"/>
      <c r="BK491" s="12"/>
      <c r="BL491" s="12"/>
      <c r="BM491" s="12"/>
      <c r="BN491" s="12"/>
      <c r="BO491" s="12"/>
      <c r="BP491" s="12"/>
      <c r="BQ491" s="12"/>
      <c r="BR491" s="12"/>
      <c r="BS491" s="12"/>
      <c r="BT491" s="12"/>
      <c r="BU491" s="12"/>
      <c r="BV491" s="12"/>
      <c r="BW491" s="12"/>
      <c r="BX491" s="12"/>
      <c r="BY491" s="12"/>
      <c r="BZ491" s="12"/>
      <c r="CA491" s="12"/>
      <c r="CB491" s="12"/>
      <c r="CC491" s="12"/>
    </row>
    <row r="492" spans="1:81" ht="15.75" x14ac:dyDescent="0.25">
      <c r="A492" s="20"/>
      <c r="B492" s="29"/>
      <c r="C492" s="29"/>
      <c r="D492" s="29"/>
      <c r="E492" s="29"/>
      <c r="F492" s="26"/>
      <c r="G492" s="13"/>
      <c r="H492" s="20"/>
      <c r="I492" s="22"/>
      <c r="J492" s="22"/>
      <c r="K492" s="22"/>
      <c r="L492" s="22"/>
      <c r="M492" s="24"/>
      <c r="N492" s="22"/>
      <c r="O492" s="20"/>
      <c r="P492" s="12"/>
      <c r="Q492" s="12"/>
      <c r="R492" s="12"/>
      <c r="S492" s="12"/>
      <c r="T492" s="12"/>
      <c r="U492" s="12"/>
      <c r="V492" s="12"/>
      <c r="W492" s="12"/>
      <c r="X492" s="12"/>
      <c r="Y492" s="12"/>
      <c r="Z492" s="12"/>
      <c r="AA492" s="12"/>
      <c r="AB492" s="12"/>
      <c r="AC492" s="12"/>
      <c r="AD492" s="12"/>
      <c r="AE492" s="12"/>
      <c r="AF492" s="12"/>
      <c r="AG492" s="12"/>
      <c r="AH492" s="12"/>
      <c r="AI492" s="12"/>
      <c r="AJ492" s="12"/>
      <c r="AK492" s="12"/>
      <c r="AL492" s="12"/>
      <c r="AM492" s="12"/>
      <c r="AN492" s="12"/>
      <c r="AO492" s="12"/>
      <c r="AP492" s="12"/>
      <c r="AQ492" s="12"/>
      <c r="AR492" s="12"/>
      <c r="AS492" s="12"/>
      <c r="AT492" s="12"/>
      <c r="AU492" s="12"/>
      <c r="AV492" s="12"/>
      <c r="AW492" s="12"/>
      <c r="AX492" s="12"/>
      <c r="AY492" s="12"/>
      <c r="AZ492" s="12"/>
      <c r="BA492" s="12"/>
      <c r="BB492" s="12"/>
      <c r="BC492" s="12"/>
      <c r="BD492" s="12"/>
      <c r="BE492" s="12"/>
      <c r="BF492" s="12"/>
      <c r="BG492" s="12"/>
      <c r="BH492" s="12"/>
      <c r="BI492" s="12"/>
      <c r="BJ492" s="12"/>
      <c r="BK492" s="12"/>
      <c r="BL492" s="12"/>
      <c r="BM492" s="12"/>
      <c r="BN492" s="12"/>
      <c r="BO492" s="12"/>
      <c r="BP492" s="12"/>
      <c r="BQ492" s="12"/>
      <c r="BR492" s="12"/>
      <c r="BS492" s="12"/>
      <c r="BT492" s="12"/>
      <c r="BU492" s="12"/>
      <c r="BV492" s="12"/>
      <c r="BW492" s="12"/>
      <c r="BX492" s="12"/>
      <c r="BY492" s="12"/>
      <c r="BZ492" s="12"/>
      <c r="CA492" s="12"/>
      <c r="CB492" s="12"/>
      <c r="CC492" s="12"/>
    </row>
    <row r="493" spans="1:81" ht="15.75" x14ac:dyDescent="0.25">
      <c r="A493" s="20"/>
      <c r="B493" s="29"/>
      <c r="C493" s="29"/>
      <c r="D493" s="29"/>
      <c r="E493" s="29"/>
      <c r="F493" s="26"/>
      <c r="G493" s="13"/>
      <c r="H493" s="20"/>
      <c r="I493" s="22"/>
      <c r="J493" s="22"/>
      <c r="K493" s="22"/>
      <c r="L493" s="22"/>
      <c r="M493" s="24"/>
      <c r="N493" s="22"/>
      <c r="O493" s="20"/>
      <c r="P493" s="12"/>
      <c r="Q493" s="12"/>
      <c r="R493" s="12"/>
      <c r="S493" s="12"/>
      <c r="T493" s="12"/>
      <c r="U493" s="12"/>
      <c r="V493" s="12"/>
      <c r="W493" s="12"/>
      <c r="X493" s="12"/>
      <c r="Y493" s="12"/>
      <c r="Z493" s="12"/>
      <c r="AA493" s="12"/>
      <c r="AB493" s="12"/>
      <c r="AC493" s="12"/>
      <c r="AD493" s="12"/>
      <c r="AE493" s="12"/>
      <c r="AF493" s="12"/>
      <c r="AG493" s="12"/>
      <c r="AH493" s="12"/>
      <c r="AI493" s="12"/>
      <c r="AJ493" s="12"/>
      <c r="AK493" s="12"/>
      <c r="AL493" s="12"/>
      <c r="AM493" s="12"/>
      <c r="AN493" s="12"/>
      <c r="AO493" s="12"/>
      <c r="AP493" s="12"/>
      <c r="AQ493" s="12"/>
      <c r="AR493" s="12"/>
      <c r="AS493" s="12"/>
      <c r="AT493" s="12"/>
      <c r="AU493" s="12"/>
      <c r="AV493" s="12"/>
      <c r="AW493" s="12"/>
      <c r="AX493" s="12"/>
      <c r="AY493" s="12"/>
      <c r="AZ493" s="12"/>
      <c r="BA493" s="12"/>
      <c r="BB493" s="12"/>
      <c r="BC493" s="12"/>
      <c r="BD493" s="12"/>
      <c r="BE493" s="12"/>
      <c r="BF493" s="12"/>
      <c r="BG493" s="12"/>
      <c r="BH493" s="12"/>
      <c r="BI493" s="12"/>
      <c r="BJ493" s="12"/>
      <c r="BK493" s="12"/>
      <c r="BL493" s="12"/>
      <c r="BM493" s="12"/>
      <c r="BN493" s="12"/>
      <c r="BO493" s="12"/>
      <c r="BP493" s="12"/>
      <c r="BQ493" s="12"/>
      <c r="BR493" s="12"/>
      <c r="BS493" s="12"/>
      <c r="BT493" s="12"/>
      <c r="BU493" s="12"/>
      <c r="BV493" s="12"/>
      <c r="BW493" s="12"/>
      <c r="BX493" s="12"/>
      <c r="BY493" s="12"/>
      <c r="BZ493" s="12"/>
      <c r="CA493" s="12"/>
      <c r="CB493" s="12"/>
      <c r="CC493" s="12"/>
    </row>
    <row r="494" spans="1:81" ht="15.75" x14ac:dyDescent="0.25">
      <c r="A494" s="20"/>
      <c r="B494" s="29"/>
      <c r="C494" s="29"/>
      <c r="D494" s="29"/>
      <c r="E494" s="29"/>
      <c r="F494" s="26"/>
      <c r="G494" s="13"/>
      <c r="H494" s="20"/>
      <c r="I494" s="22"/>
      <c r="J494" s="22"/>
      <c r="K494" s="22"/>
      <c r="L494" s="22"/>
      <c r="M494" s="24"/>
      <c r="N494" s="22"/>
      <c r="O494" s="20"/>
      <c r="P494" s="12"/>
      <c r="Q494" s="12"/>
      <c r="R494" s="12"/>
      <c r="S494" s="12"/>
      <c r="T494" s="12"/>
      <c r="U494" s="12"/>
      <c r="V494" s="12"/>
      <c r="W494" s="12"/>
      <c r="X494" s="12"/>
      <c r="Y494" s="12"/>
      <c r="Z494" s="12"/>
      <c r="AA494" s="12"/>
      <c r="AB494" s="12"/>
      <c r="AC494" s="12"/>
      <c r="AD494" s="12"/>
      <c r="AE494" s="12"/>
      <c r="AF494" s="12"/>
      <c r="AG494" s="12"/>
      <c r="AH494" s="12"/>
      <c r="AI494" s="12"/>
      <c r="AJ494" s="12"/>
      <c r="AK494" s="12"/>
      <c r="AL494" s="12"/>
      <c r="AM494" s="12"/>
      <c r="AN494" s="12"/>
      <c r="AO494" s="12"/>
      <c r="AP494" s="12"/>
      <c r="AQ494" s="12"/>
      <c r="AR494" s="12"/>
      <c r="AS494" s="12"/>
      <c r="AT494" s="12"/>
      <c r="AU494" s="12"/>
      <c r="AV494" s="12"/>
      <c r="AW494" s="12"/>
      <c r="AX494" s="12"/>
      <c r="AY494" s="12"/>
      <c r="AZ494" s="12"/>
      <c r="BA494" s="12"/>
      <c r="BB494" s="12"/>
      <c r="BC494" s="12"/>
      <c r="BD494" s="12"/>
      <c r="BE494" s="12"/>
      <c r="BF494" s="12"/>
      <c r="BG494" s="12"/>
      <c r="BH494" s="12"/>
      <c r="BI494" s="12"/>
      <c r="BJ494" s="12"/>
      <c r="BK494" s="12"/>
      <c r="BL494" s="12"/>
      <c r="BM494" s="12"/>
      <c r="BN494" s="12"/>
      <c r="BO494" s="12"/>
      <c r="BP494" s="12"/>
      <c r="BQ494" s="12"/>
      <c r="BR494" s="12"/>
      <c r="BS494" s="12"/>
      <c r="BT494" s="12"/>
      <c r="BU494" s="12"/>
      <c r="BV494" s="12"/>
      <c r="BW494" s="12"/>
      <c r="BX494" s="12"/>
      <c r="BY494" s="12"/>
      <c r="BZ494" s="12"/>
      <c r="CA494" s="12"/>
      <c r="CB494" s="12"/>
      <c r="CC494" s="12"/>
    </row>
    <row r="495" spans="1:81" ht="15.75" x14ac:dyDescent="0.25">
      <c r="A495" s="20"/>
      <c r="B495" s="29"/>
      <c r="C495" s="29"/>
      <c r="D495" s="29"/>
      <c r="E495" s="29"/>
      <c r="F495" s="26"/>
      <c r="G495" s="13"/>
      <c r="H495" s="20"/>
      <c r="I495" s="22"/>
      <c r="J495" s="22"/>
      <c r="K495" s="22"/>
      <c r="L495" s="22"/>
      <c r="M495" s="24"/>
      <c r="N495" s="22"/>
      <c r="O495" s="20"/>
      <c r="P495" s="12"/>
      <c r="Q495" s="12"/>
      <c r="R495" s="12"/>
      <c r="S495" s="12"/>
      <c r="T495" s="12"/>
      <c r="U495" s="12"/>
      <c r="V495" s="12"/>
      <c r="W495" s="12"/>
      <c r="X495" s="12"/>
      <c r="Y495" s="12"/>
      <c r="Z495" s="12"/>
      <c r="AA495" s="12"/>
      <c r="AB495" s="12"/>
      <c r="AC495" s="12"/>
      <c r="AD495" s="12"/>
      <c r="AE495" s="12"/>
      <c r="AF495" s="12"/>
      <c r="AG495" s="12"/>
      <c r="AH495" s="12"/>
      <c r="AI495" s="12"/>
      <c r="AJ495" s="12"/>
      <c r="AK495" s="12"/>
      <c r="AL495" s="12"/>
      <c r="AM495" s="12"/>
      <c r="AN495" s="12"/>
      <c r="AO495" s="12"/>
      <c r="AP495" s="12"/>
      <c r="AQ495" s="12"/>
      <c r="AR495" s="12"/>
      <c r="AS495" s="12"/>
      <c r="AT495" s="12"/>
      <c r="AU495" s="12"/>
      <c r="AV495" s="12"/>
      <c r="AW495" s="12"/>
      <c r="AX495" s="12"/>
      <c r="AY495" s="12"/>
      <c r="AZ495" s="12"/>
      <c r="BA495" s="12"/>
      <c r="BB495" s="12"/>
      <c r="BC495" s="12"/>
      <c r="BD495" s="12"/>
      <c r="BE495" s="12"/>
      <c r="BF495" s="12"/>
      <c r="BG495" s="12"/>
      <c r="BH495" s="12"/>
      <c r="BI495" s="12"/>
      <c r="BJ495" s="12"/>
      <c r="BK495" s="12"/>
      <c r="BL495" s="12"/>
      <c r="BM495" s="12"/>
      <c r="BN495" s="12"/>
      <c r="BO495" s="12"/>
      <c r="BP495" s="12"/>
      <c r="BQ495" s="12"/>
      <c r="BR495" s="12"/>
      <c r="BS495" s="12"/>
      <c r="BT495" s="12"/>
      <c r="BU495" s="12"/>
      <c r="BV495" s="12"/>
      <c r="BW495" s="12"/>
      <c r="BX495" s="12"/>
      <c r="BY495" s="12"/>
      <c r="BZ495" s="12"/>
      <c r="CA495" s="12"/>
      <c r="CB495" s="12"/>
      <c r="CC495" s="12"/>
    </row>
    <row r="496" spans="1:81" ht="15.75" x14ac:dyDescent="0.25">
      <c r="A496" s="20"/>
      <c r="B496" s="29"/>
      <c r="C496" s="29"/>
      <c r="D496" s="29"/>
      <c r="E496" s="29"/>
      <c r="F496" s="26"/>
      <c r="G496" s="13"/>
      <c r="H496" s="20"/>
      <c r="I496" s="22"/>
      <c r="J496" s="22"/>
      <c r="K496" s="22"/>
      <c r="L496" s="22"/>
      <c r="M496" s="24"/>
      <c r="N496" s="22"/>
      <c r="O496" s="20"/>
      <c r="P496" s="12"/>
      <c r="Q496" s="12"/>
      <c r="R496" s="12"/>
      <c r="S496" s="12"/>
      <c r="T496" s="12"/>
      <c r="U496" s="12"/>
      <c r="V496" s="12"/>
      <c r="W496" s="12"/>
      <c r="X496" s="12"/>
      <c r="Y496" s="12"/>
      <c r="Z496" s="12"/>
      <c r="AA496" s="12"/>
      <c r="AB496" s="12"/>
      <c r="AC496" s="12"/>
      <c r="AD496" s="12"/>
      <c r="AE496" s="12"/>
      <c r="AF496" s="12"/>
      <c r="AG496" s="12"/>
      <c r="AH496" s="12"/>
      <c r="AI496" s="12"/>
      <c r="AJ496" s="12"/>
      <c r="AK496" s="12"/>
      <c r="AL496" s="12"/>
      <c r="AM496" s="12"/>
      <c r="AN496" s="12"/>
      <c r="AO496" s="12"/>
      <c r="AP496" s="12"/>
      <c r="AQ496" s="12"/>
      <c r="AR496" s="12"/>
      <c r="AS496" s="12"/>
      <c r="AT496" s="12"/>
      <c r="AU496" s="12"/>
      <c r="AV496" s="12"/>
      <c r="AW496" s="12"/>
      <c r="AX496" s="12"/>
      <c r="AY496" s="12"/>
      <c r="AZ496" s="12"/>
      <c r="BA496" s="12"/>
      <c r="BB496" s="12"/>
      <c r="BC496" s="12"/>
      <c r="BD496" s="12"/>
      <c r="BE496" s="12"/>
      <c r="BF496" s="12"/>
      <c r="BG496" s="12"/>
      <c r="BH496" s="12"/>
      <c r="BI496" s="12"/>
      <c r="BJ496" s="12"/>
      <c r="BK496" s="12"/>
      <c r="BL496" s="12"/>
      <c r="BM496" s="12"/>
      <c r="BN496" s="12"/>
      <c r="BO496" s="12"/>
      <c r="BP496" s="12"/>
      <c r="BQ496" s="12"/>
      <c r="BR496" s="12"/>
      <c r="BS496" s="12"/>
      <c r="BT496" s="12"/>
      <c r="BU496" s="12"/>
      <c r="BV496" s="12"/>
      <c r="BW496" s="12"/>
      <c r="BX496" s="12"/>
      <c r="BY496" s="12"/>
      <c r="BZ496" s="12"/>
      <c r="CA496" s="12"/>
      <c r="CB496" s="12"/>
      <c r="CC496" s="12"/>
    </row>
    <row r="497" spans="1:81" ht="15.75" x14ac:dyDescent="0.25">
      <c r="A497" s="20"/>
      <c r="B497" s="29"/>
      <c r="C497" s="29"/>
      <c r="D497" s="29"/>
      <c r="E497" s="29"/>
      <c r="F497" s="26"/>
      <c r="G497" s="13"/>
      <c r="H497" s="20"/>
      <c r="I497" s="22"/>
      <c r="J497" s="22"/>
      <c r="K497" s="22"/>
      <c r="L497" s="22"/>
      <c r="M497" s="24"/>
      <c r="N497" s="22"/>
      <c r="O497" s="20"/>
      <c r="P497" s="12"/>
      <c r="Q497" s="12"/>
      <c r="R497" s="12"/>
      <c r="S497" s="12"/>
      <c r="T497" s="12"/>
      <c r="U497" s="12"/>
      <c r="V497" s="12"/>
      <c r="W497" s="12"/>
      <c r="X497" s="12"/>
      <c r="Y497" s="12"/>
      <c r="Z497" s="12"/>
      <c r="AA497" s="12"/>
      <c r="AB497" s="12"/>
      <c r="AC497" s="12"/>
      <c r="AD497" s="12"/>
      <c r="AE497" s="12"/>
      <c r="AF497" s="12"/>
      <c r="AG497" s="12"/>
      <c r="AH497" s="12"/>
      <c r="AI497" s="12"/>
      <c r="AJ497" s="12"/>
      <c r="AK497" s="12"/>
      <c r="AL497" s="12"/>
      <c r="AM497" s="12"/>
      <c r="AN497" s="12"/>
      <c r="AO497" s="12"/>
      <c r="AP497" s="12"/>
      <c r="AQ497" s="12"/>
      <c r="AR497" s="12"/>
      <c r="AS497" s="12"/>
      <c r="AT497" s="12"/>
      <c r="AU497" s="12"/>
      <c r="AV497" s="12"/>
      <c r="AW497" s="12"/>
      <c r="AX497" s="12"/>
      <c r="AY497" s="12"/>
      <c r="AZ497" s="12"/>
      <c r="BA497" s="12"/>
      <c r="BB497" s="12"/>
      <c r="BC497" s="12"/>
      <c r="BD497" s="12"/>
      <c r="BE497" s="12"/>
      <c r="BF497" s="12"/>
      <c r="BG497" s="12"/>
      <c r="BH497" s="12"/>
      <c r="BI497" s="12"/>
      <c r="BJ497" s="12"/>
      <c r="BK497" s="12"/>
      <c r="BL497" s="12"/>
      <c r="BM497" s="12"/>
      <c r="BN497" s="12"/>
      <c r="BO497" s="12"/>
      <c r="BP497" s="12"/>
      <c r="BQ497" s="12"/>
      <c r="BR497" s="12"/>
      <c r="BS497" s="12"/>
      <c r="BT497" s="12"/>
      <c r="BU497" s="12"/>
      <c r="BV497" s="12"/>
      <c r="BW497" s="12"/>
      <c r="BX497" s="12"/>
      <c r="BY497" s="12"/>
      <c r="BZ497" s="12"/>
      <c r="CA497" s="12"/>
      <c r="CB497" s="12"/>
      <c r="CC497" s="12"/>
    </row>
    <row r="498" spans="1:81" ht="15.75" x14ac:dyDescent="0.25">
      <c r="A498" s="20"/>
      <c r="B498" s="29"/>
      <c r="C498" s="29"/>
      <c r="D498" s="29"/>
      <c r="E498" s="29"/>
      <c r="F498" s="26"/>
      <c r="G498" s="13"/>
      <c r="H498" s="20"/>
      <c r="I498" s="22"/>
      <c r="J498" s="22"/>
      <c r="K498" s="22"/>
      <c r="L498" s="22"/>
      <c r="M498" s="24"/>
      <c r="N498" s="22"/>
      <c r="O498" s="20"/>
      <c r="P498" s="12"/>
      <c r="Q498" s="12"/>
      <c r="R498" s="12"/>
      <c r="S498" s="12"/>
      <c r="T498" s="12"/>
      <c r="U498" s="12"/>
      <c r="V498" s="12"/>
      <c r="W498" s="12"/>
      <c r="X498" s="12"/>
      <c r="Y498" s="12"/>
      <c r="Z498" s="12"/>
      <c r="AA498" s="12"/>
      <c r="AB498" s="12"/>
      <c r="AC498" s="12"/>
      <c r="AD498" s="12"/>
      <c r="AE498" s="12"/>
      <c r="AF498" s="12"/>
      <c r="AG498" s="12"/>
      <c r="AH498" s="12"/>
      <c r="AI498" s="12"/>
      <c r="AJ498" s="12"/>
      <c r="AK498" s="12"/>
      <c r="AL498" s="12"/>
      <c r="AM498" s="12"/>
      <c r="AN498" s="12"/>
      <c r="AO498" s="12"/>
      <c r="AP498" s="12"/>
      <c r="AQ498" s="12"/>
      <c r="AR498" s="12"/>
      <c r="AS498" s="12"/>
      <c r="AT498" s="12"/>
      <c r="AU498" s="12"/>
      <c r="AV498" s="12"/>
      <c r="AW498" s="12"/>
      <c r="AX498" s="12"/>
      <c r="AY498" s="12"/>
      <c r="AZ498" s="12"/>
      <c r="BA498" s="12"/>
      <c r="BB498" s="12"/>
      <c r="BC498" s="12"/>
      <c r="BD498" s="12"/>
      <c r="BE498" s="12"/>
      <c r="BF498" s="12"/>
      <c r="BG498" s="12"/>
      <c r="BH498" s="12"/>
      <c r="BI498" s="12"/>
      <c r="BJ498" s="12"/>
      <c r="BK498" s="12"/>
      <c r="BL498" s="12"/>
      <c r="BM498" s="12"/>
      <c r="BN498" s="12"/>
      <c r="BO498" s="12"/>
      <c r="BP498" s="12"/>
      <c r="BQ498" s="12"/>
      <c r="BR498" s="12"/>
      <c r="BS498" s="12"/>
      <c r="BT498" s="12"/>
      <c r="BU498" s="12"/>
      <c r="BV498" s="12"/>
      <c r="BW498" s="12"/>
      <c r="BX498" s="12"/>
      <c r="BY498" s="12"/>
      <c r="BZ498" s="12"/>
      <c r="CA498" s="12"/>
      <c r="CB498" s="12"/>
      <c r="CC498" s="12"/>
    </row>
    <row r="499" spans="1:81" ht="15.75" x14ac:dyDescent="0.25">
      <c r="A499" s="20"/>
      <c r="B499" s="29"/>
      <c r="C499" s="29"/>
      <c r="D499" s="29"/>
      <c r="E499" s="29"/>
      <c r="F499" s="26"/>
      <c r="G499" s="13"/>
      <c r="H499" s="20"/>
      <c r="I499" s="22"/>
      <c r="J499" s="22"/>
      <c r="K499" s="22"/>
      <c r="L499" s="22"/>
      <c r="M499" s="24"/>
      <c r="N499" s="22"/>
      <c r="O499" s="20"/>
      <c r="P499" s="12"/>
      <c r="Q499" s="12"/>
      <c r="R499" s="12"/>
      <c r="S499" s="12"/>
      <c r="T499" s="12"/>
      <c r="U499" s="12"/>
      <c r="V499" s="12"/>
      <c r="W499" s="12"/>
      <c r="X499" s="12"/>
      <c r="Y499" s="12"/>
      <c r="Z499" s="12"/>
      <c r="AA499" s="12"/>
      <c r="AB499" s="12"/>
      <c r="AC499" s="12"/>
      <c r="AD499" s="12"/>
      <c r="AE499" s="12"/>
      <c r="AF499" s="12"/>
      <c r="AG499" s="12"/>
      <c r="AH499" s="12"/>
      <c r="AI499" s="12"/>
      <c r="AJ499" s="12"/>
      <c r="AK499" s="12"/>
      <c r="AL499" s="12"/>
      <c r="AM499" s="12"/>
      <c r="AN499" s="12"/>
      <c r="AO499" s="12"/>
      <c r="AP499" s="12"/>
      <c r="AQ499" s="12"/>
      <c r="AR499" s="12"/>
      <c r="AS499" s="12"/>
      <c r="AT499" s="12"/>
      <c r="AU499" s="12"/>
      <c r="AV499" s="12"/>
      <c r="AW499" s="12"/>
      <c r="AX499" s="12"/>
      <c r="AY499" s="12"/>
      <c r="AZ499" s="12"/>
      <c r="BA499" s="12"/>
      <c r="BB499" s="12"/>
      <c r="BC499" s="12"/>
      <c r="BD499" s="12"/>
      <c r="BE499" s="12"/>
      <c r="BF499" s="12"/>
      <c r="BG499" s="12"/>
      <c r="BH499" s="12"/>
      <c r="BI499" s="12"/>
      <c r="BJ499" s="12"/>
      <c r="BK499" s="12"/>
      <c r="BL499" s="12"/>
      <c r="BM499" s="12"/>
      <c r="BN499" s="12"/>
      <c r="BO499" s="12"/>
      <c r="BP499" s="12"/>
      <c r="BQ499" s="12"/>
      <c r="BR499" s="12"/>
      <c r="BS499" s="12"/>
      <c r="BT499" s="12"/>
      <c r="BU499" s="12"/>
      <c r="BV499" s="12"/>
      <c r="BW499" s="12"/>
      <c r="BX499" s="12"/>
      <c r="BY499" s="12"/>
      <c r="BZ499" s="12"/>
      <c r="CA499" s="12"/>
      <c r="CB499" s="12"/>
      <c r="CC499" s="12"/>
    </row>
    <row r="500" spans="1:81" ht="15.75" x14ac:dyDescent="0.25">
      <c r="A500" s="20"/>
      <c r="B500" s="29"/>
      <c r="C500" s="29"/>
      <c r="D500" s="29"/>
      <c r="E500" s="29"/>
      <c r="F500" s="26"/>
      <c r="G500" s="13"/>
      <c r="H500" s="20"/>
      <c r="I500" s="22"/>
      <c r="J500" s="22"/>
      <c r="K500" s="22"/>
      <c r="L500" s="22"/>
      <c r="M500" s="24"/>
      <c r="N500" s="22"/>
      <c r="O500" s="20"/>
      <c r="P500" s="12"/>
      <c r="Q500" s="12"/>
      <c r="R500" s="12"/>
      <c r="S500" s="12"/>
      <c r="T500" s="12"/>
      <c r="U500" s="12"/>
      <c r="V500" s="12"/>
      <c r="W500" s="12"/>
      <c r="X500" s="12"/>
      <c r="Y500" s="12"/>
      <c r="Z500" s="12"/>
      <c r="AA500" s="12"/>
      <c r="AB500" s="12"/>
      <c r="AC500" s="12"/>
      <c r="AD500" s="12"/>
      <c r="AE500" s="12"/>
      <c r="AF500" s="12"/>
      <c r="AG500" s="12"/>
      <c r="AH500" s="12"/>
      <c r="AI500" s="12"/>
      <c r="AJ500" s="12"/>
      <c r="AK500" s="12"/>
      <c r="AL500" s="12"/>
      <c r="AM500" s="12"/>
      <c r="AN500" s="12"/>
      <c r="AO500" s="12"/>
      <c r="AP500" s="12"/>
      <c r="AQ500" s="12"/>
      <c r="AR500" s="12"/>
      <c r="AS500" s="12"/>
      <c r="AT500" s="12"/>
      <c r="AU500" s="12"/>
      <c r="AV500" s="12"/>
      <c r="AW500" s="12"/>
      <c r="AX500" s="12"/>
      <c r="AY500" s="12"/>
      <c r="AZ500" s="12"/>
      <c r="BA500" s="12"/>
      <c r="BB500" s="12"/>
      <c r="BC500" s="12"/>
      <c r="BD500" s="12"/>
      <c r="BE500" s="12"/>
      <c r="BF500" s="12"/>
      <c r="BG500" s="12"/>
      <c r="BH500" s="12"/>
      <c r="BI500" s="12"/>
      <c r="BJ500" s="12"/>
      <c r="BK500" s="12"/>
      <c r="BL500" s="12"/>
      <c r="BM500" s="12"/>
      <c r="BN500" s="12"/>
      <c r="BO500" s="12"/>
      <c r="BP500" s="12"/>
      <c r="BQ500" s="12"/>
      <c r="BR500" s="12"/>
      <c r="BS500" s="12"/>
      <c r="BT500" s="12"/>
      <c r="BU500" s="12"/>
      <c r="BV500" s="12"/>
      <c r="BW500" s="12"/>
      <c r="BX500" s="12"/>
      <c r="BY500" s="12"/>
      <c r="BZ500" s="12"/>
      <c r="CA500" s="12"/>
      <c r="CB500" s="12"/>
      <c r="CC500" s="12"/>
    </row>
    <row r="501" spans="1:81" ht="15.75" x14ac:dyDescent="0.25">
      <c r="A501" s="20"/>
      <c r="B501" s="29"/>
      <c r="C501" s="29"/>
      <c r="D501" s="29"/>
      <c r="E501" s="29"/>
      <c r="F501" s="26"/>
      <c r="G501" s="13"/>
      <c r="H501" s="20"/>
      <c r="I501" s="22"/>
      <c r="J501" s="22"/>
      <c r="K501" s="22"/>
      <c r="L501" s="22"/>
      <c r="M501" s="24"/>
      <c r="N501" s="22"/>
      <c r="O501" s="20"/>
      <c r="P501" s="12"/>
      <c r="Q501" s="12"/>
      <c r="R501" s="12"/>
      <c r="S501" s="12"/>
      <c r="T501" s="12"/>
      <c r="U501" s="12"/>
      <c r="V501" s="12"/>
      <c r="W501" s="12"/>
      <c r="X501" s="12"/>
      <c r="Y501" s="12"/>
      <c r="Z501" s="12"/>
      <c r="AA501" s="12"/>
      <c r="AB501" s="12"/>
      <c r="AC501" s="12"/>
      <c r="AD501" s="12"/>
      <c r="AE501" s="12"/>
      <c r="AF501" s="12"/>
      <c r="AG501" s="12"/>
      <c r="AH501" s="12"/>
      <c r="AI501" s="12"/>
      <c r="AJ501" s="12"/>
      <c r="AK501" s="12"/>
      <c r="AL501" s="12"/>
      <c r="AM501" s="12"/>
      <c r="AN501" s="12"/>
      <c r="AO501" s="12"/>
      <c r="AP501" s="12"/>
      <c r="AQ501" s="12"/>
      <c r="AR501" s="12"/>
      <c r="AS501" s="12"/>
      <c r="AT501" s="12"/>
      <c r="AU501" s="12"/>
      <c r="AV501" s="12"/>
      <c r="AW501" s="12"/>
      <c r="AX501" s="12"/>
      <c r="AY501" s="12"/>
      <c r="AZ501" s="12"/>
      <c r="BA501" s="12"/>
      <c r="BB501" s="12"/>
      <c r="BC501" s="12"/>
      <c r="BD501" s="12"/>
      <c r="BE501" s="12"/>
      <c r="BF501" s="12"/>
      <c r="BG501" s="12"/>
      <c r="BH501" s="12"/>
      <c r="BI501" s="12"/>
      <c r="BJ501" s="12"/>
      <c r="BK501" s="12"/>
      <c r="BL501" s="12"/>
      <c r="BM501" s="12"/>
      <c r="BN501" s="12"/>
      <c r="BO501" s="12"/>
      <c r="BP501" s="12"/>
      <c r="BQ501" s="12"/>
      <c r="BR501" s="12"/>
      <c r="BS501" s="12"/>
      <c r="BT501" s="12"/>
      <c r="BU501" s="12"/>
      <c r="BV501" s="12"/>
      <c r="BW501" s="12"/>
      <c r="BX501" s="12"/>
      <c r="BY501" s="12"/>
      <c r="BZ501" s="12"/>
      <c r="CA501" s="12"/>
      <c r="CB501" s="12"/>
      <c r="CC501" s="12"/>
    </row>
    <row r="502" spans="1:81" ht="15.75" x14ac:dyDescent="0.25">
      <c r="A502" s="20"/>
      <c r="B502" s="29"/>
      <c r="C502" s="29"/>
      <c r="D502" s="29"/>
      <c r="E502" s="29"/>
      <c r="F502" s="26"/>
      <c r="G502" s="13"/>
      <c r="H502" s="20"/>
      <c r="I502" s="22"/>
      <c r="J502" s="22"/>
      <c r="K502" s="22"/>
      <c r="L502" s="22"/>
      <c r="M502" s="24"/>
      <c r="N502" s="22"/>
      <c r="O502" s="20"/>
      <c r="P502" s="12"/>
      <c r="Q502" s="12"/>
      <c r="R502" s="12"/>
      <c r="S502" s="12"/>
      <c r="T502" s="12"/>
      <c r="U502" s="12"/>
      <c r="V502" s="12"/>
      <c r="W502" s="12"/>
      <c r="X502" s="12"/>
      <c r="Y502" s="12"/>
      <c r="Z502" s="12"/>
      <c r="AA502" s="12"/>
      <c r="AB502" s="12"/>
      <c r="AC502" s="12"/>
      <c r="AD502" s="12"/>
      <c r="AE502" s="12"/>
      <c r="AF502" s="12"/>
      <c r="AG502" s="12"/>
      <c r="AH502" s="12"/>
      <c r="AI502" s="12"/>
      <c r="AJ502" s="12"/>
      <c r="AK502" s="12"/>
      <c r="AL502" s="12"/>
      <c r="AM502" s="12"/>
      <c r="AN502" s="12"/>
      <c r="AO502" s="12"/>
      <c r="AP502" s="12"/>
      <c r="AQ502" s="12"/>
      <c r="AR502" s="12"/>
      <c r="AS502" s="12"/>
      <c r="AT502" s="12"/>
      <c r="AU502" s="12"/>
      <c r="AV502" s="12"/>
      <c r="AW502" s="12"/>
      <c r="AX502" s="12"/>
      <c r="AY502" s="12"/>
      <c r="AZ502" s="12"/>
      <c r="BA502" s="12"/>
      <c r="BB502" s="12"/>
      <c r="BC502" s="12"/>
      <c r="BD502" s="12"/>
      <c r="BE502" s="12"/>
      <c r="BF502" s="12"/>
      <c r="BG502" s="12"/>
      <c r="BH502" s="12"/>
      <c r="BI502" s="12"/>
      <c r="BJ502" s="12"/>
      <c r="BK502" s="12"/>
      <c r="BL502" s="12"/>
      <c r="BM502" s="12"/>
      <c r="BN502" s="12"/>
      <c r="BO502" s="12"/>
      <c r="BP502" s="12"/>
      <c r="BQ502" s="12"/>
      <c r="BR502" s="12"/>
      <c r="BS502" s="12"/>
      <c r="BT502" s="12"/>
      <c r="BU502" s="12"/>
      <c r="BV502" s="12"/>
      <c r="BW502" s="12"/>
      <c r="BX502" s="12"/>
      <c r="BY502" s="12"/>
      <c r="BZ502" s="12"/>
      <c r="CA502" s="12"/>
      <c r="CB502" s="12"/>
      <c r="CC502" s="12"/>
    </row>
    <row r="503" spans="1:81" ht="15.75" x14ac:dyDescent="0.25">
      <c r="A503" s="20"/>
      <c r="B503" s="29"/>
      <c r="C503" s="29"/>
      <c r="D503" s="29"/>
      <c r="E503" s="29"/>
      <c r="F503" s="26"/>
      <c r="G503" s="13"/>
      <c r="H503" s="20"/>
      <c r="I503" s="22"/>
      <c r="J503" s="22"/>
      <c r="K503" s="22"/>
      <c r="L503" s="22"/>
      <c r="M503" s="24"/>
      <c r="N503" s="22"/>
      <c r="O503" s="20"/>
      <c r="P503" s="12"/>
      <c r="Q503" s="12"/>
      <c r="R503" s="12"/>
      <c r="S503" s="12"/>
      <c r="T503" s="12"/>
      <c r="U503" s="12"/>
      <c r="V503" s="12"/>
      <c r="W503" s="12"/>
      <c r="X503" s="12"/>
      <c r="Y503" s="12"/>
      <c r="Z503" s="12"/>
      <c r="AA503" s="12"/>
      <c r="AB503" s="12"/>
      <c r="AC503" s="12"/>
      <c r="AD503" s="12"/>
      <c r="AE503" s="12"/>
      <c r="AF503" s="12"/>
      <c r="AG503" s="12"/>
      <c r="AH503" s="12"/>
      <c r="AI503" s="12"/>
      <c r="AJ503" s="12"/>
      <c r="AK503" s="12"/>
      <c r="AL503" s="12"/>
      <c r="AM503" s="12"/>
      <c r="AN503" s="12"/>
      <c r="AO503" s="12"/>
      <c r="AP503" s="12"/>
      <c r="AQ503" s="12"/>
      <c r="AR503" s="12"/>
      <c r="AS503" s="12"/>
      <c r="AT503" s="12"/>
      <c r="AU503" s="12"/>
      <c r="AV503" s="12"/>
      <c r="AW503" s="12"/>
      <c r="AX503" s="12"/>
      <c r="AY503" s="12"/>
      <c r="AZ503" s="12"/>
      <c r="BA503" s="12"/>
      <c r="BB503" s="12"/>
      <c r="BC503" s="12"/>
      <c r="BD503" s="12"/>
      <c r="BE503" s="12"/>
      <c r="BF503" s="12"/>
      <c r="BG503" s="12"/>
      <c r="BH503" s="12"/>
      <c r="BI503" s="12"/>
      <c r="BJ503" s="12"/>
      <c r="BK503" s="12"/>
      <c r="BL503" s="12"/>
      <c r="BM503" s="12"/>
      <c r="BN503" s="12"/>
      <c r="BO503" s="12"/>
      <c r="BP503" s="12"/>
      <c r="BQ503" s="12"/>
      <c r="BR503" s="12"/>
      <c r="BS503" s="12"/>
      <c r="BT503" s="12"/>
      <c r="BU503" s="12"/>
      <c r="BV503" s="12"/>
      <c r="BW503" s="12"/>
      <c r="BX503" s="12"/>
      <c r="BY503" s="12"/>
      <c r="BZ503" s="12"/>
      <c r="CA503" s="12"/>
      <c r="CB503" s="12"/>
      <c r="CC503" s="12"/>
    </row>
    <row r="504" spans="1:81" ht="15.75" x14ac:dyDescent="0.25">
      <c r="A504" s="20"/>
      <c r="B504" s="29"/>
      <c r="C504" s="29"/>
      <c r="D504" s="29"/>
      <c r="E504" s="29"/>
      <c r="F504" s="26"/>
      <c r="G504" s="13"/>
      <c r="H504" s="20"/>
      <c r="I504" s="22"/>
      <c r="J504" s="22"/>
      <c r="K504" s="22"/>
      <c r="L504" s="22"/>
      <c r="M504" s="24"/>
      <c r="N504" s="22"/>
      <c r="O504" s="20"/>
      <c r="P504" s="12"/>
      <c r="Q504" s="12"/>
      <c r="R504" s="12"/>
      <c r="S504" s="12"/>
      <c r="T504" s="12"/>
      <c r="U504" s="12"/>
      <c r="V504" s="12"/>
      <c r="W504" s="12"/>
      <c r="X504" s="12"/>
      <c r="Y504" s="12"/>
      <c r="Z504" s="12"/>
      <c r="AA504" s="12"/>
      <c r="AB504" s="12"/>
      <c r="AC504" s="12"/>
      <c r="AD504" s="12"/>
      <c r="AE504" s="12"/>
      <c r="AF504" s="12"/>
      <c r="AG504" s="12"/>
      <c r="AH504" s="12"/>
      <c r="AI504" s="12"/>
      <c r="AJ504" s="12"/>
      <c r="AK504" s="12"/>
      <c r="AL504" s="12"/>
      <c r="AM504" s="12"/>
      <c r="AN504" s="12"/>
      <c r="AO504" s="12"/>
      <c r="AP504" s="12"/>
      <c r="AQ504" s="12"/>
      <c r="AR504" s="12"/>
      <c r="AS504" s="12"/>
      <c r="AT504" s="12"/>
      <c r="AU504" s="12"/>
      <c r="AV504" s="12"/>
      <c r="AW504" s="12"/>
      <c r="AX504" s="12"/>
      <c r="AY504" s="12"/>
      <c r="AZ504" s="12"/>
      <c r="BA504" s="12"/>
      <c r="BB504" s="12"/>
      <c r="BC504" s="12"/>
      <c r="BD504" s="12"/>
      <c r="BE504" s="12"/>
      <c r="BF504" s="12"/>
      <c r="BG504" s="12"/>
      <c r="BH504" s="12"/>
      <c r="BI504" s="12"/>
      <c r="BJ504" s="12"/>
      <c r="BK504" s="12"/>
      <c r="BL504" s="12"/>
      <c r="BM504" s="12"/>
      <c r="BN504" s="12"/>
      <c r="BO504" s="12"/>
      <c r="BP504" s="12"/>
      <c r="BQ504" s="12"/>
      <c r="BR504" s="12"/>
      <c r="BS504" s="12"/>
      <c r="BT504" s="12"/>
      <c r="BU504" s="12"/>
      <c r="BV504" s="12"/>
      <c r="BW504" s="12"/>
      <c r="BX504" s="12"/>
      <c r="BY504" s="12"/>
      <c r="BZ504" s="12"/>
      <c r="CA504" s="12"/>
      <c r="CB504" s="12"/>
      <c r="CC504" s="12"/>
    </row>
    <row r="505" spans="1:81" ht="15.75" x14ac:dyDescent="0.25">
      <c r="A505" s="20"/>
      <c r="B505" s="29"/>
      <c r="C505" s="29"/>
      <c r="D505" s="29"/>
      <c r="E505" s="29"/>
      <c r="F505" s="26"/>
      <c r="G505" s="13"/>
      <c r="H505" s="20"/>
      <c r="I505" s="22"/>
      <c r="J505" s="22"/>
      <c r="K505" s="22"/>
      <c r="L505" s="22"/>
      <c r="M505" s="24"/>
      <c r="N505" s="22"/>
      <c r="O505" s="20"/>
      <c r="P505" s="12"/>
      <c r="Q505" s="12"/>
      <c r="R505" s="12"/>
      <c r="S505" s="12"/>
      <c r="T505" s="12"/>
      <c r="U505" s="12"/>
      <c r="V505" s="12"/>
      <c r="W505" s="12"/>
      <c r="X505" s="12"/>
      <c r="Y505" s="12"/>
      <c r="Z505" s="12"/>
      <c r="AA505" s="12"/>
      <c r="AB505" s="12"/>
      <c r="AC505" s="12"/>
      <c r="AD505" s="12"/>
      <c r="AE505" s="12"/>
      <c r="AF505" s="12"/>
      <c r="AG505" s="12"/>
      <c r="AH505" s="12"/>
      <c r="AI505" s="12"/>
      <c r="AJ505" s="12"/>
      <c r="AK505" s="12"/>
      <c r="AL505" s="12"/>
      <c r="AM505" s="12"/>
      <c r="AN505" s="12"/>
      <c r="AO505" s="12"/>
      <c r="AP505" s="12"/>
      <c r="AQ505" s="12"/>
      <c r="AR505" s="12"/>
      <c r="AS505" s="12"/>
      <c r="AT505" s="12"/>
      <c r="AU505" s="12"/>
      <c r="AV505" s="12"/>
      <c r="AW505" s="12"/>
      <c r="AX505" s="12"/>
      <c r="AY505" s="12"/>
      <c r="AZ505" s="12"/>
      <c r="BA505" s="12"/>
      <c r="BB505" s="12"/>
      <c r="BC505" s="12"/>
      <c r="BD505" s="12"/>
      <c r="BE505" s="12"/>
      <c r="BF505" s="12"/>
      <c r="BG505" s="12"/>
      <c r="BH505" s="12"/>
      <c r="BI505" s="12"/>
      <c r="BJ505" s="12"/>
      <c r="BK505" s="12"/>
      <c r="BL505" s="12"/>
      <c r="BM505" s="12"/>
      <c r="BN505" s="12"/>
      <c r="BO505" s="12"/>
      <c r="BP505" s="12"/>
      <c r="BQ505" s="12"/>
      <c r="BR505" s="12"/>
      <c r="BS505" s="12"/>
      <c r="BT505" s="12"/>
      <c r="BU505" s="12"/>
      <c r="BV505" s="12"/>
      <c r="BW505" s="12"/>
      <c r="BX505" s="12"/>
      <c r="BY505" s="12"/>
      <c r="BZ505" s="12"/>
      <c r="CA505" s="12"/>
      <c r="CB505" s="12"/>
      <c r="CC505" s="12"/>
    </row>
    <row r="506" spans="1:81" ht="15.75" x14ac:dyDescent="0.25">
      <c r="A506" s="20"/>
      <c r="B506" s="29"/>
      <c r="C506" s="29"/>
      <c r="D506" s="29"/>
      <c r="E506" s="29"/>
      <c r="F506" s="26"/>
      <c r="G506" s="13"/>
      <c r="H506" s="20"/>
      <c r="I506" s="22"/>
      <c r="J506" s="22"/>
      <c r="K506" s="22"/>
      <c r="L506" s="22"/>
      <c r="M506" s="24"/>
      <c r="N506" s="22"/>
      <c r="O506" s="20"/>
      <c r="P506" s="12"/>
      <c r="Q506" s="12"/>
      <c r="R506" s="12"/>
      <c r="S506" s="12"/>
      <c r="T506" s="12"/>
      <c r="U506" s="12"/>
      <c r="V506" s="12"/>
      <c r="W506" s="12"/>
      <c r="X506" s="12"/>
      <c r="Y506" s="12"/>
      <c r="Z506" s="12"/>
      <c r="AA506" s="12"/>
      <c r="AB506" s="12"/>
      <c r="AC506" s="12"/>
      <c r="AD506" s="12"/>
      <c r="AE506" s="12"/>
      <c r="AF506" s="12"/>
      <c r="AG506" s="12"/>
      <c r="AH506" s="12"/>
      <c r="AI506" s="12"/>
      <c r="AJ506" s="12"/>
      <c r="AK506" s="12"/>
      <c r="AL506" s="12"/>
      <c r="AM506" s="12"/>
      <c r="AN506" s="12"/>
      <c r="AO506" s="12"/>
      <c r="AP506" s="12"/>
      <c r="AQ506" s="12"/>
      <c r="AR506" s="12"/>
      <c r="AS506" s="12"/>
      <c r="AT506" s="12"/>
      <c r="AU506" s="12"/>
      <c r="AV506" s="12"/>
      <c r="AW506" s="12"/>
      <c r="AX506" s="12"/>
      <c r="AY506" s="12"/>
      <c r="AZ506" s="12"/>
      <c r="BA506" s="12"/>
      <c r="BB506" s="12"/>
      <c r="BC506" s="12"/>
      <c r="BD506" s="12"/>
      <c r="BE506" s="12"/>
      <c r="BF506" s="12"/>
      <c r="BG506" s="12"/>
      <c r="BH506" s="12"/>
      <c r="BI506" s="12"/>
      <c r="BJ506" s="12"/>
      <c r="BK506" s="12"/>
      <c r="BL506" s="12"/>
      <c r="BM506" s="12"/>
      <c r="BN506" s="12"/>
      <c r="BO506" s="12"/>
      <c r="BP506" s="12"/>
      <c r="BQ506" s="12"/>
      <c r="BR506" s="12"/>
      <c r="BS506" s="12"/>
      <c r="BT506" s="12"/>
      <c r="BU506" s="12"/>
      <c r="BV506" s="12"/>
      <c r="BW506" s="12"/>
      <c r="BX506" s="12"/>
      <c r="BY506" s="12"/>
      <c r="BZ506" s="12"/>
      <c r="CA506" s="12"/>
      <c r="CB506" s="12"/>
      <c r="CC506" s="12"/>
    </row>
    <row r="507" spans="1:81" ht="15.75" x14ac:dyDescent="0.25">
      <c r="A507" s="20"/>
      <c r="B507" s="29"/>
      <c r="C507" s="29"/>
      <c r="D507" s="29"/>
      <c r="E507" s="29"/>
      <c r="F507" s="26"/>
      <c r="G507" s="13"/>
      <c r="H507" s="20"/>
      <c r="I507" s="22"/>
      <c r="J507" s="22"/>
      <c r="K507" s="22"/>
      <c r="L507" s="22"/>
      <c r="M507" s="24"/>
      <c r="N507" s="22"/>
      <c r="O507" s="20"/>
      <c r="P507" s="12"/>
      <c r="Q507" s="12"/>
      <c r="R507" s="12"/>
      <c r="S507" s="12"/>
      <c r="T507" s="12"/>
      <c r="U507" s="12"/>
      <c r="V507" s="12"/>
      <c r="W507" s="12"/>
      <c r="X507" s="12"/>
      <c r="Y507" s="12"/>
      <c r="Z507" s="12"/>
      <c r="AA507" s="12"/>
      <c r="AB507" s="12"/>
      <c r="AC507" s="12"/>
      <c r="AD507" s="12"/>
      <c r="AE507" s="12"/>
      <c r="AF507" s="12"/>
      <c r="AG507" s="12"/>
      <c r="AH507" s="12"/>
      <c r="AI507" s="12"/>
      <c r="AJ507" s="12"/>
      <c r="AK507" s="12"/>
      <c r="AL507" s="12"/>
      <c r="AM507" s="12"/>
      <c r="AN507" s="12"/>
      <c r="AO507" s="12"/>
      <c r="AP507" s="12"/>
      <c r="AQ507" s="12"/>
      <c r="AR507" s="12"/>
      <c r="AS507" s="12"/>
      <c r="AT507" s="12"/>
      <c r="AU507" s="12"/>
      <c r="AV507" s="12"/>
      <c r="AW507" s="12"/>
      <c r="AX507" s="12"/>
      <c r="AY507" s="12"/>
      <c r="AZ507" s="12"/>
      <c r="BA507" s="12"/>
      <c r="BB507" s="12"/>
      <c r="BC507" s="12"/>
      <c r="BD507" s="12"/>
      <c r="BE507" s="12"/>
      <c r="BF507" s="12"/>
      <c r="BG507" s="12"/>
      <c r="BH507" s="12"/>
      <c r="BI507" s="12"/>
      <c r="BJ507" s="12"/>
      <c r="BK507" s="12"/>
      <c r="BL507" s="12"/>
      <c r="BM507" s="12"/>
      <c r="BN507" s="12"/>
      <c r="BO507" s="12"/>
      <c r="BP507" s="12"/>
      <c r="BQ507" s="12"/>
      <c r="BR507" s="12"/>
      <c r="BS507" s="12"/>
      <c r="BT507" s="12"/>
      <c r="BU507" s="12"/>
      <c r="BV507" s="12"/>
      <c r="BW507" s="12"/>
      <c r="BX507" s="12"/>
      <c r="BY507" s="12"/>
      <c r="BZ507" s="12"/>
      <c r="CA507" s="12"/>
      <c r="CB507" s="12"/>
      <c r="CC507" s="12"/>
    </row>
    <row r="508" spans="1:81" ht="15.75" x14ac:dyDescent="0.25">
      <c r="A508" s="20"/>
      <c r="B508" s="29"/>
      <c r="C508" s="29"/>
      <c r="D508" s="29"/>
      <c r="E508" s="29"/>
      <c r="F508" s="26"/>
      <c r="G508" s="13"/>
      <c r="H508" s="20"/>
      <c r="I508" s="22"/>
      <c r="J508" s="22"/>
      <c r="K508" s="22"/>
      <c r="L508" s="22"/>
      <c r="M508" s="24"/>
      <c r="N508" s="22"/>
      <c r="O508" s="20"/>
      <c r="P508" s="12"/>
      <c r="Q508" s="12"/>
      <c r="R508" s="12"/>
      <c r="S508" s="12"/>
      <c r="T508" s="12"/>
      <c r="U508" s="12"/>
      <c r="V508" s="12"/>
      <c r="W508" s="12"/>
      <c r="X508" s="12"/>
      <c r="Y508" s="12"/>
      <c r="Z508" s="12"/>
      <c r="AA508" s="12"/>
      <c r="AB508" s="12"/>
      <c r="AC508" s="12"/>
      <c r="AD508" s="12"/>
      <c r="AE508" s="12"/>
      <c r="AF508" s="12"/>
      <c r="AG508" s="12"/>
      <c r="AH508" s="12"/>
      <c r="AI508" s="12"/>
      <c r="AJ508" s="12"/>
      <c r="AK508" s="12"/>
      <c r="AL508" s="12"/>
      <c r="AM508" s="12"/>
      <c r="AN508" s="12"/>
      <c r="AO508" s="12"/>
      <c r="AP508" s="12"/>
      <c r="AQ508" s="12"/>
      <c r="AR508" s="12"/>
      <c r="AS508" s="12"/>
      <c r="AT508" s="12"/>
      <c r="AU508" s="12"/>
      <c r="AV508" s="12"/>
      <c r="AW508" s="12"/>
      <c r="AX508" s="12"/>
      <c r="AY508" s="12"/>
      <c r="AZ508" s="12"/>
      <c r="BA508" s="12"/>
      <c r="BB508" s="12"/>
      <c r="BC508" s="12"/>
      <c r="BD508" s="12"/>
      <c r="BE508" s="12"/>
      <c r="BF508" s="12"/>
      <c r="BG508" s="12"/>
      <c r="BH508" s="12"/>
      <c r="BI508" s="12"/>
      <c r="BJ508" s="12"/>
      <c r="BK508" s="12"/>
      <c r="BL508" s="12"/>
      <c r="BM508" s="12"/>
      <c r="BN508" s="12"/>
      <c r="BO508" s="12"/>
      <c r="BP508" s="12"/>
      <c r="BQ508" s="12"/>
      <c r="BR508" s="12"/>
      <c r="BS508" s="12"/>
      <c r="BT508" s="12"/>
      <c r="BU508" s="12"/>
      <c r="BV508" s="12"/>
      <c r="BW508" s="12"/>
      <c r="BX508" s="12"/>
      <c r="BY508" s="12"/>
      <c r="BZ508" s="12"/>
      <c r="CA508" s="12"/>
      <c r="CB508" s="12"/>
      <c r="CC508" s="12"/>
    </row>
    <row r="509" spans="1:81" ht="15.75" x14ac:dyDescent="0.25">
      <c r="A509" s="20"/>
      <c r="B509" s="29"/>
      <c r="C509" s="29"/>
      <c r="D509" s="29"/>
      <c r="E509" s="29"/>
      <c r="F509" s="26"/>
      <c r="G509" s="13"/>
      <c r="H509" s="20"/>
      <c r="I509" s="22"/>
      <c r="J509" s="22"/>
      <c r="K509" s="22"/>
      <c r="L509" s="22"/>
      <c r="M509" s="24"/>
      <c r="N509" s="22"/>
      <c r="O509" s="20"/>
      <c r="P509" s="12"/>
      <c r="Q509" s="12"/>
      <c r="R509" s="12"/>
      <c r="S509" s="12"/>
      <c r="T509" s="12"/>
      <c r="U509" s="12"/>
      <c r="V509" s="12"/>
      <c r="W509" s="12"/>
      <c r="X509" s="12"/>
      <c r="Y509" s="12"/>
      <c r="Z509" s="12"/>
      <c r="AA509" s="12"/>
      <c r="AB509" s="12"/>
      <c r="AC509" s="12"/>
      <c r="AD509" s="12"/>
      <c r="AE509" s="12"/>
      <c r="AF509" s="12"/>
      <c r="AG509" s="12"/>
      <c r="AH509" s="12"/>
      <c r="AI509" s="12"/>
      <c r="AJ509" s="12"/>
      <c r="AK509" s="12"/>
      <c r="AL509" s="12"/>
      <c r="AM509" s="12"/>
      <c r="AN509" s="12"/>
      <c r="AO509" s="12"/>
      <c r="AP509" s="12"/>
      <c r="AQ509" s="12"/>
      <c r="AR509" s="12"/>
      <c r="AS509" s="12"/>
      <c r="AT509" s="12"/>
      <c r="AU509" s="12"/>
      <c r="AV509" s="12"/>
      <c r="AW509" s="12"/>
      <c r="AX509" s="12"/>
      <c r="AY509" s="12"/>
      <c r="AZ509" s="12"/>
      <c r="BA509" s="12"/>
      <c r="BB509" s="12"/>
      <c r="BC509" s="12"/>
      <c r="BD509" s="12"/>
      <c r="BE509" s="12"/>
      <c r="BF509" s="12"/>
      <c r="BG509" s="12"/>
      <c r="BH509" s="12"/>
      <c r="BI509" s="12"/>
      <c r="BJ509" s="12"/>
      <c r="BK509" s="12"/>
      <c r="BL509" s="12"/>
      <c r="BM509" s="12"/>
      <c r="BN509" s="12"/>
      <c r="BO509" s="12"/>
      <c r="BP509" s="12"/>
      <c r="BQ509" s="12"/>
      <c r="BR509" s="12"/>
      <c r="BS509" s="12"/>
      <c r="BT509" s="12"/>
      <c r="BU509" s="12"/>
      <c r="BV509" s="12"/>
      <c r="BW509" s="12"/>
      <c r="BX509" s="12"/>
      <c r="BY509" s="12"/>
      <c r="BZ509" s="12"/>
      <c r="CA509" s="12"/>
      <c r="CB509" s="12"/>
      <c r="CC509" s="12"/>
    </row>
    <row r="510" spans="1:81" ht="15.75" x14ac:dyDescent="0.25">
      <c r="A510" s="20"/>
      <c r="B510" s="29"/>
      <c r="C510" s="29"/>
      <c r="D510" s="29"/>
      <c r="E510" s="29"/>
      <c r="F510" s="26"/>
      <c r="G510" s="13"/>
      <c r="H510" s="20"/>
      <c r="I510" s="22"/>
      <c r="J510" s="22"/>
      <c r="K510" s="22"/>
      <c r="L510" s="22"/>
      <c r="M510" s="24"/>
      <c r="N510" s="22"/>
      <c r="O510" s="20"/>
      <c r="P510" s="12"/>
      <c r="Q510" s="12"/>
      <c r="R510" s="12"/>
      <c r="S510" s="12"/>
      <c r="T510" s="12"/>
      <c r="U510" s="12"/>
      <c r="V510" s="12"/>
      <c r="W510" s="12"/>
      <c r="X510" s="12"/>
      <c r="Y510" s="12"/>
      <c r="Z510" s="12"/>
      <c r="AA510" s="12"/>
      <c r="AB510" s="12"/>
      <c r="AC510" s="12"/>
      <c r="AD510" s="12"/>
      <c r="AE510" s="12"/>
      <c r="AF510" s="12"/>
      <c r="AG510" s="12"/>
      <c r="AH510" s="12"/>
      <c r="AI510" s="12"/>
      <c r="AJ510" s="12"/>
      <c r="AK510" s="12"/>
      <c r="AL510" s="12"/>
      <c r="AM510" s="12"/>
      <c r="AN510" s="12"/>
      <c r="AO510" s="12"/>
      <c r="AP510" s="12"/>
      <c r="AQ510" s="12"/>
      <c r="AR510" s="12"/>
      <c r="AS510" s="12"/>
      <c r="AT510" s="12"/>
      <c r="AU510" s="12"/>
      <c r="AV510" s="12"/>
      <c r="AW510" s="12"/>
      <c r="AX510" s="12"/>
      <c r="AY510" s="12"/>
      <c r="AZ510" s="12"/>
      <c r="BA510" s="12"/>
      <c r="BB510" s="12"/>
      <c r="BC510" s="12"/>
      <c r="BD510" s="12"/>
      <c r="BE510" s="12"/>
      <c r="BF510" s="12"/>
      <c r="BG510" s="12"/>
      <c r="BH510" s="12"/>
      <c r="BI510" s="12"/>
      <c r="BJ510" s="12"/>
      <c r="BK510" s="12"/>
      <c r="BL510" s="12"/>
      <c r="BM510" s="12"/>
      <c r="BN510" s="12"/>
      <c r="BO510" s="12"/>
      <c r="BP510" s="12"/>
      <c r="BQ510" s="12"/>
      <c r="BR510" s="12"/>
      <c r="BS510" s="12"/>
      <c r="BT510" s="12"/>
      <c r="BU510" s="12"/>
      <c r="BV510" s="12"/>
      <c r="BW510" s="12"/>
      <c r="BX510" s="12"/>
      <c r="BY510" s="12"/>
      <c r="BZ510" s="12"/>
      <c r="CA510" s="12"/>
      <c r="CB510" s="12"/>
      <c r="CC510" s="12"/>
    </row>
    <row r="511" spans="1:81" ht="15.75" x14ac:dyDescent="0.25">
      <c r="A511" s="20"/>
      <c r="B511" s="29"/>
      <c r="C511" s="29"/>
      <c r="D511" s="29"/>
      <c r="E511" s="29"/>
      <c r="F511" s="26"/>
      <c r="G511" s="13"/>
      <c r="H511" s="20"/>
      <c r="I511" s="22"/>
      <c r="J511" s="22"/>
      <c r="K511" s="22"/>
      <c r="L511" s="22"/>
      <c r="M511" s="24"/>
      <c r="N511" s="22"/>
      <c r="O511" s="20"/>
      <c r="P511" s="12"/>
      <c r="Q511" s="12"/>
      <c r="R511" s="12"/>
      <c r="S511" s="12"/>
      <c r="T511" s="12"/>
      <c r="U511" s="12"/>
      <c r="V511" s="12"/>
      <c r="W511" s="12"/>
      <c r="X511" s="12"/>
      <c r="Y511" s="12"/>
      <c r="Z511" s="12"/>
      <c r="AA511" s="12"/>
      <c r="AB511" s="12"/>
      <c r="AC511" s="12"/>
      <c r="AD511" s="12"/>
      <c r="AE511" s="12"/>
      <c r="AF511" s="12"/>
      <c r="AG511" s="12"/>
      <c r="AH511" s="12"/>
      <c r="AI511" s="12"/>
      <c r="AJ511" s="12"/>
      <c r="AK511" s="12"/>
      <c r="AL511" s="12"/>
      <c r="AM511" s="12"/>
      <c r="AN511" s="12"/>
      <c r="AO511" s="12"/>
      <c r="AP511" s="12"/>
      <c r="AQ511" s="12"/>
      <c r="AR511" s="12"/>
      <c r="AS511" s="12"/>
      <c r="AT511" s="12"/>
      <c r="AU511" s="12"/>
      <c r="AV511" s="12"/>
      <c r="AW511" s="12"/>
      <c r="AX511" s="12"/>
      <c r="AY511" s="12"/>
      <c r="AZ511" s="12"/>
      <c r="BA511" s="12"/>
      <c r="BB511" s="12"/>
      <c r="BC511" s="12"/>
      <c r="BD511" s="12"/>
      <c r="BE511" s="12"/>
      <c r="BF511" s="12"/>
      <c r="BG511" s="12"/>
      <c r="BH511" s="12"/>
      <c r="BI511" s="12"/>
      <c r="BJ511" s="12"/>
      <c r="BK511" s="12"/>
      <c r="BL511" s="12"/>
      <c r="BM511" s="12"/>
      <c r="BN511" s="12"/>
      <c r="BO511" s="12"/>
      <c r="BP511" s="12"/>
      <c r="BQ511" s="12"/>
      <c r="BR511" s="12"/>
      <c r="BS511" s="12"/>
      <c r="BT511" s="12"/>
      <c r="BU511" s="12"/>
      <c r="BV511" s="12"/>
      <c r="BW511" s="12"/>
      <c r="BX511" s="12"/>
      <c r="BY511" s="12"/>
      <c r="BZ511" s="12"/>
      <c r="CA511" s="12"/>
      <c r="CB511" s="12"/>
      <c r="CC511" s="12"/>
    </row>
    <row r="512" spans="1:81" ht="15.75" x14ac:dyDescent="0.25">
      <c r="A512" s="20"/>
      <c r="B512" s="29"/>
      <c r="C512" s="29"/>
      <c r="D512" s="29"/>
      <c r="E512" s="29"/>
      <c r="F512" s="26"/>
      <c r="G512" s="13"/>
      <c r="H512" s="20"/>
      <c r="I512" s="22"/>
      <c r="J512" s="22"/>
      <c r="K512" s="22"/>
      <c r="L512" s="22"/>
      <c r="M512" s="24"/>
      <c r="N512" s="22"/>
      <c r="O512" s="20"/>
      <c r="P512" s="12"/>
      <c r="Q512" s="12"/>
      <c r="R512" s="12"/>
      <c r="S512" s="12"/>
      <c r="T512" s="12"/>
      <c r="U512" s="12"/>
      <c r="V512" s="12"/>
      <c r="W512" s="12"/>
      <c r="X512" s="12"/>
      <c r="Y512" s="12"/>
      <c r="Z512" s="12"/>
      <c r="AA512" s="12"/>
      <c r="AB512" s="12"/>
      <c r="AC512" s="12"/>
      <c r="AD512" s="12"/>
      <c r="AE512" s="12"/>
      <c r="AF512" s="12"/>
      <c r="AG512" s="12"/>
      <c r="AH512" s="12"/>
      <c r="AI512" s="12"/>
      <c r="AJ512" s="12"/>
      <c r="AK512" s="12"/>
      <c r="AL512" s="12"/>
      <c r="AM512" s="12"/>
      <c r="AN512" s="12"/>
      <c r="AO512" s="12"/>
      <c r="AP512" s="12"/>
      <c r="AQ512" s="12"/>
      <c r="AR512" s="12"/>
      <c r="AS512" s="12"/>
      <c r="AT512" s="12"/>
      <c r="AU512" s="12"/>
      <c r="AV512" s="12"/>
      <c r="AW512" s="12"/>
      <c r="AX512" s="12"/>
      <c r="AY512" s="12"/>
      <c r="AZ512" s="12"/>
      <c r="BA512" s="12"/>
      <c r="BB512" s="12"/>
      <c r="BC512" s="12"/>
      <c r="BD512" s="12"/>
      <c r="BE512" s="12"/>
      <c r="BF512" s="12"/>
      <c r="BG512" s="12"/>
      <c r="BH512" s="12"/>
      <c r="BI512" s="12"/>
      <c r="BJ512" s="12"/>
      <c r="BK512" s="12"/>
      <c r="BL512" s="12"/>
      <c r="BM512" s="12"/>
      <c r="BN512" s="12"/>
      <c r="BO512" s="12"/>
      <c r="BP512" s="12"/>
      <c r="BQ512" s="12"/>
      <c r="BR512" s="12"/>
      <c r="BS512" s="12"/>
      <c r="BT512" s="12"/>
      <c r="BU512" s="12"/>
      <c r="BV512" s="12"/>
      <c r="BW512" s="12"/>
      <c r="BX512" s="12"/>
      <c r="BY512" s="12"/>
      <c r="BZ512" s="12"/>
      <c r="CA512" s="12"/>
      <c r="CB512" s="12"/>
      <c r="CC512" s="12"/>
    </row>
    <row r="513" spans="1:81" ht="15.75" x14ac:dyDescent="0.25">
      <c r="A513" s="20"/>
      <c r="B513" s="29"/>
      <c r="C513" s="29"/>
      <c r="D513" s="29"/>
      <c r="E513" s="29"/>
      <c r="F513" s="26"/>
      <c r="G513" s="13"/>
      <c r="H513" s="20"/>
      <c r="I513" s="22"/>
      <c r="J513" s="22"/>
      <c r="K513" s="22"/>
      <c r="L513" s="22"/>
      <c r="M513" s="24"/>
      <c r="N513" s="22"/>
      <c r="O513" s="20"/>
      <c r="P513" s="12"/>
      <c r="Q513" s="12"/>
      <c r="R513" s="12"/>
      <c r="S513" s="12"/>
      <c r="T513" s="12"/>
      <c r="U513" s="12"/>
      <c r="V513" s="12"/>
      <c r="W513" s="12"/>
      <c r="X513" s="12"/>
      <c r="Y513" s="12"/>
      <c r="Z513" s="12"/>
      <c r="AA513" s="12"/>
      <c r="AB513" s="12"/>
      <c r="AC513" s="12"/>
      <c r="AD513" s="12"/>
      <c r="AE513" s="12"/>
      <c r="AF513" s="12"/>
      <c r="AG513" s="12"/>
      <c r="AH513" s="12"/>
      <c r="AI513" s="12"/>
      <c r="AJ513" s="12"/>
      <c r="AK513" s="12"/>
      <c r="AL513" s="12"/>
      <c r="AM513" s="12"/>
      <c r="AN513" s="12"/>
      <c r="AO513" s="12"/>
      <c r="AP513" s="12"/>
      <c r="AQ513" s="12"/>
      <c r="AR513" s="12"/>
      <c r="AS513" s="12"/>
      <c r="AT513" s="12"/>
      <c r="AU513" s="12"/>
      <c r="AV513" s="12"/>
      <c r="AW513" s="12"/>
      <c r="AX513" s="12"/>
      <c r="AY513" s="12"/>
      <c r="AZ513" s="12"/>
      <c r="BA513" s="12"/>
      <c r="BB513" s="12"/>
      <c r="BC513" s="12"/>
      <c r="BD513" s="12"/>
      <c r="BE513" s="12"/>
      <c r="BF513" s="12"/>
      <c r="BG513" s="12"/>
      <c r="BH513" s="12"/>
      <c r="BI513" s="12"/>
      <c r="BJ513" s="12"/>
      <c r="BK513" s="12"/>
      <c r="BL513" s="12"/>
      <c r="BM513" s="12"/>
      <c r="BN513" s="12"/>
      <c r="BO513" s="12"/>
      <c r="BP513" s="12"/>
      <c r="BQ513" s="12"/>
      <c r="BR513" s="12"/>
      <c r="BS513" s="12"/>
      <c r="BT513" s="12"/>
      <c r="BU513" s="12"/>
      <c r="BV513" s="12"/>
      <c r="BW513" s="12"/>
      <c r="BX513" s="12"/>
      <c r="BY513" s="12"/>
      <c r="BZ513" s="12"/>
      <c r="CA513" s="12"/>
      <c r="CB513" s="12"/>
      <c r="CC513" s="12"/>
    </row>
    <row r="514" spans="1:81" ht="15.75" x14ac:dyDescent="0.25">
      <c r="A514" s="20"/>
      <c r="B514" s="29"/>
      <c r="C514" s="29"/>
      <c r="D514" s="29"/>
      <c r="E514" s="29"/>
      <c r="F514" s="26"/>
      <c r="G514" s="13"/>
      <c r="H514" s="20"/>
      <c r="I514" s="22"/>
      <c r="J514" s="22"/>
      <c r="K514" s="22"/>
      <c r="L514" s="22"/>
      <c r="M514" s="24"/>
      <c r="N514" s="22"/>
      <c r="O514" s="20"/>
      <c r="P514" s="12"/>
      <c r="Q514" s="12"/>
      <c r="R514" s="12"/>
      <c r="S514" s="12"/>
      <c r="T514" s="12"/>
      <c r="U514" s="12"/>
      <c r="V514" s="12"/>
      <c r="W514" s="12"/>
      <c r="X514" s="12"/>
      <c r="Y514" s="12"/>
      <c r="Z514" s="12"/>
      <c r="AA514" s="12"/>
      <c r="AB514" s="12"/>
      <c r="AC514" s="12"/>
      <c r="AD514" s="12"/>
      <c r="AE514" s="12"/>
      <c r="AF514" s="12"/>
      <c r="AG514" s="12"/>
      <c r="AH514" s="12"/>
      <c r="AI514" s="12"/>
      <c r="AJ514" s="12"/>
      <c r="AK514" s="12"/>
      <c r="AL514" s="12"/>
      <c r="AM514" s="12"/>
      <c r="AN514" s="12"/>
      <c r="AO514" s="12"/>
      <c r="AP514" s="12"/>
      <c r="AQ514" s="12"/>
      <c r="AR514" s="12"/>
      <c r="AS514" s="12"/>
      <c r="AT514" s="12"/>
      <c r="AU514" s="12"/>
      <c r="AV514" s="12"/>
      <c r="AW514" s="12"/>
      <c r="AX514" s="12"/>
      <c r="AY514" s="12"/>
      <c r="AZ514" s="12"/>
      <c r="BA514" s="12"/>
      <c r="BB514" s="12"/>
      <c r="BC514" s="12"/>
      <c r="BD514" s="12"/>
      <c r="BE514" s="12"/>
      <c r="BF514" s="12"/>
      <c r="BG514" s="12"/>
      <c r="BH514" s="12"/>
      <c r="BI514" s="12"/>
      <c r="BJ514" s="12"/>
      <c r="BK514" s="12"/>
      <c r="BL514" s="12"/>
      <c r="BM514" s="12"/>
      <c r="BN514" s="12"/>
      <c r="BO514" s="12"/>
      <c r="BP514" s="12"/>
      <c r="BQ514" s="12"/>
      <c r="BR514" s="12"/>
      <c r="BS514" s="12"/>
      <c r="BT514" s="12"/>
      <c r="BU514" s="12"/>
      <c r="BV514" s="12"/>
      <c r="BW514" s="12"/>
      <c r="BX514" s="12"/>
      <c r="BY514" s="12"/>
      <c r="BZ514" s="12"/>
      <c r="CA514" s="12"/>
      <c r="CB514" s="12"/>
      <c r="CC514" s="12"/>
    </row>
    <row r="515" spans="1:81" ht="15.75" x14ac:dyDescent="0.25">
      <c r="A515" s="20"/>
      <c r="B515" s="29"/>
      <c r="C515" s="29"/>
      <c r="D515" s="29"/>
      <c r="E515" s="29"/>
      <c r="F515" s="26"/>
      <c r="G515" s="13"/>
      <c r="H515" s="20"/>
      <c r="I515" s="22"/>
      <c r="J515" s="22"/>
      <c r="K515" s="22"/>
      <c r="L515" s="22"/>
      <c r="M515" s="24"/>
      <c r="N515" s="22"/>
      <c r="O515" s="20"/>
      <c r="P515" s="12"/>
      <c r="Q515" s="12"/>
      <c r="R515" s="12"/>
      <c r="S515" s="12"/>
      <c r="T515" s="12"/>
      <c r="U515" s="12"/>
      <c r="V515" s="12"/>
      <c r="W515" s="12"/>
      <c r="X515" s="12"/>
      <c r="Y515" s="12"/>
      <c r="Z515" s="12"/>
      <c r="AA515" s="12"/>
      <c r="AB515" s="12"/>
      <c r="AC515" s="12"/>
      <c r="AD515" s="12"/>
      <c r="AE515" s="12"/>
      <c r="AF515" s="12"/>
      <c r="AG515" s="12"/>
      <c r="AH515" s="12"/>
      <c r="AI515" s="12"/>
      <c r="AJ515" s="12"/>
      <c r="AK515" s="12"/>
      <c r="AL515" s="12"/>
      <c r="AM515" s="12"/>
      <c r="AN515" s="12"/>
      <c r="AO515" s="12"/>
      <c r="AP515" s="12"/>
      <c r="AQ515" s="12"/>
      <c r="AR515" s="12"/>
      <c r="AS515" s="12"/>
      <c r="AT515" s="12"/>
      <c r="AU515" s="12"/>
      <c r="AV515" s="12"/>
      <c r="AW515" s="12"/>
      <c r="AX515" s="12"/>
      <c r="AY515" s="12"/>
      <c r="AZ515" s="12"/>
      <c r="BA515" s="12"/>
      <c r="BB515" s="12"/>
      <c r="BC515" s="12"/>
      <c r="BD515" s="12"/>
      <c r="BE515" s="12"/>
      <c r="BF515" s="12"/>
      <c r="BG515" s="12"/>
      <c r="BH515" s="12"/>
      <c r="BI515" s="12"/>
      <c r="BJ515" s="12"/>
      <c r="BK515" s="12"/>
      <c r="BL515" s="12"/>
      <c r="BM515" s="12"/>
      <c r="BN515" s="12"/>
      <c r="BO515" s="12"/>
      <c r="BP515" s="12"/>
      <c r="BQ515" s="12"/>
      <c r="BR515" s="12"/>
      <c r="BS515" s="12"/>
      <c r="BT515" s="12"/>
      <c r="BU515" s="12"/>
      <c r="BV515" s="12"/>
      <c r="BW515" s="12"/>
      <c r="BX515" s="12"/>
      <c r="BY515" s="12"/>
      <c r="BZ515" s="12"/>
      <c r="CA515" s="12"/>
      <c r="CB515" s="12"/>
      <c r="CC515" s="12"/>
    </row>
    <row r="516" spans="1:81" ht="15.75" x14ac:dyDescent="0.25">
      <c r="A516" s="20"/>
      <c r="B516" s="29"/>
      <c r="C516" s="29"/>
      <c r="D516" s="29"/>
      <c r="E516" s="29"/>
      <c r="F516" s="26"/>
      <c r="G516" s="13"/>
      <c r="H516" s="20"/>
      <c r="I516" s="22"/>
      <c r="J516" s="22"/>
      <c r="K516" s="22"/>
      <c r="L516" s="22"/>
      <c r="M516" s="24"/>
      <c r="N516" s="22"/>
      <c r="O516" s="20"/>
      <c r="P516" s="12"/>
      <c r="Q516" s="12"/>
      <c r="R516" s="12"/>
      <c r="S516" s="12"/>
      <c r="T516" s="12"/>
      <c r="U516" s="12"/>
      <c r="V516" s="12"/>
      <c r="W516" s="12"/>
      <c r="X516" s="12"/>
      <c r="Y516" s="12"/>
      <c r="Z516" s="12"/>
      <c r="AA516" s="12"/>
      <c r="AB516" s="12"/>
      <c r="AC516" s="12"/>
      <c r="AD516" s="12"/>
      <c r="AE516" s="12"/>
      <c r="AF516" s="12"/>
      <c r="AG516" s="12"/>
      <c r="AH516" s="12"/>
      <c r="AI516" s="12"/>
      <c r="AJ516" s="12"/>
      <c r="AK516" s="12"/>
      <c r="AL516" s="12"/>
      <c r="AM516" s="12"/>
      <c r="AN516" s="12"/>
      <c r="AO516" s="12"/>
      <c r="AP516" s="12"/>
      <c r="AQ516" s="12"/>
      <c r="AR516" s="12"/>
      <c r="AS516" s="12"/>
      <c r="AT516" s="12"/>
      <c r="AU516" s="12"/>
      <c r="AV516" s="12"/>
      <c r="AW516" s="12"/>
      <c r="AX516" s="12"/>
      <c r="AY516" s="12"/>
      <c r="AZ516" s="12"/>
      <c r="BA516" s="12"/>
      <c r="BB516" s="12"/>
      <c r="BC516" s="12"/>
      <c r="BD516" s="12"/>
      <c r="BE516" s="12"/>
      <c r="BF516" s="12"/>
      <c r="BG516" s="12"/>
      <c r="BH516" s="12"/>
      <c r="BI516" s="12"/>
      <c r="BJ516" s="12"/>
      <c r="BK516" s="12"/>
      <c r="BL516" s="12"/>
      <c r="BM516" s="12"/>
      <c r="BN516" s="12"/>
      <c r="BO516" s="12"/>
      <c r="BP516" s="12"/>
      <c r="BQ516" s="12"/>
      <c r="BR516" s="12"/>
      <c r="BS516" s="12"/>
      <c r="BT516" s="12"/>
      <c r="BU516" s="12"/>
      <c r="BV516" s="12"/>
      <c r="BW516" s="12"/>
      <c r="BX516" s="12"/>
      <c r="BY516" s="12"/>
      <c r="BZ516" s="12"/>
      <c r="CA516" s="12"/>
      <c r="CB516" s="12"/>
      <c r="CC516" s="12"/>
    </row>
    <row r="517" spans="1:81" ht="15.75" x14ac:dyDescent="0.25">
      <c r="A517" s="20"/>
      <c r="B517" s="29"/>
      <c r="C517" s="29"/>
      <c r="D517" s="29"/>
      <c r="E517" s="29"/>
      <c r="F517" s="26"/>
      <c r="G517" s="13"/>
      <c r="H517" s="20"/>
      <c r="I517" s="22"/>
      <c r="J517" s="22"/>
      <c r="K517" s="22"/>
      <c r="L517" s="22"/>
      <c r="M517" s="24"/>
      <c r="N517" s="22"/>
      <c r="O517" s="20"/>
      <c r="P517" s="12"/>
      <c r="Q517" s="12"/>
      <c r="R517" s="12"/>
      <c r="S517" s="12"/>
      <c r="T517" s="12"/>
      <c r="U517" s="12"/>
      <c r="V517" s="12"/>
      <c r="W517" s="12"/>
      <c r="X517" s="12"/>
      <c r="Y517" s="12"/>
      <c r="Z517" s="12"/>
      <c r="AA517" s="12"/>
      <c r="AB517" s="12"/>
      <c r="AC517" s="12"/>
      <c r="AD517" s="12"/>
      <c r="AE517" s="12"/>
      <c r="AF517" s="12"/>
      <c r="AG517" s="12"/>
      <c r="AH517" s="12"/>
      <c r="AI517" s="12"/>
      <c r="AJ517" s="12"/>
      <c r="AK517" s="12"/>
      <c r="AL517" s="12"/>
      <c r="AM517" s="12"/>
      <c r="AN517" s="12"/>
      <c r="AO517" s="12"/>
      <c r="AP517" s="12"/>
      <c r="AQ517" s="12"/>
      <c r="AR517" s="12"/>
      <c r="AS517" s="12"/>
      <c r="AT517" s="12"/>
      <c r="AU517" s="12"/>
      <c r="AV517" s="12"/>
      <c r="AW517" s="12"/>
      <c r="AX517" s="12"/>
      <c r="AY517" s="12"/>
      <c r="AZ517" s="12"/>
      <c r="BA517" s="12"/>
      <c r="BB517" s="12"/>
      <c r="BC517" s="12"/>
      <c r="BD517" s="12"/>
      <c r="BE517" s="12"/>
      <c r="BF517" s="12"/>
      <c r="BG517" s="12"/>
      <c r="BH517" s="12"/>
      <c r="BI517" s="12"/>
      <c r="BJ517" s="12"/>
      <c r="BK517" s="12"/>
      <c r="BL517" s="12"/>
      <c r="BM517" s="12"/>
      <c r="BN517" s="12"/>
      <c r="BO517" s="12"/>
      <c r="BP517" s="12"/>
      <c r="BQ517" s="12"/>
      <c r="BR517" s="12"/>
      <c r="BS517" s="12"/>
      <c r="BT517" s="12"/>
      <c r="BU517" s="12"/>
      <c r="BV517" s="12"/>
      <c r="BW517" s="12"/>
      <c r="BX517" s="12"/>
      <c r="BY517" s="12"/>
      <c r="BZ517" s="12"/>
      <c r="CA517" s="12"/>
      <c r="CB517" s="12"/>
      <c r="CC517" s="12"/>
    </row>
    <row r="518" spans="1:81" ht="15.75" x14ac:dyDescent="0.25">
      <c r="A518" s="20"/>
      <c r="B518" s="29"/>
      <c r="C518" s="29"/>
      <c r="D518" s="29"/>
      <c r="E518" s="29"/>
      <c r="F518" s="26"/>
      <c r="G518" s="13"/>
      <c r="H518" s="20"/>
      <c r="I518" s="22"/>
      <c r="J518" s="22"/>
      <c r="K518" s="22"/>
      <c r="L518" s="22"/>
      <c r="M518" s="24"/>
      <c r="N518" s="22"/>
      <c r="O518" s="20"/>
      <c r="P518" s="12"/>
      <c r="Q518" s="12"/>
      <c r="R518" s="12"/>
      <c r="S518" s="12"/>
      <c r="T518" s="12"/>
      <c r="U518" s="12"/>
      <c r="V518" s="12"/>
      <c r="W518" s="12"/>
      <c r="X518" s="12"/>
      <c r="Y518" s="12"/>
      <c r="Z518" s="12"/>
      <c r="AA518" s="12"/>
      <c r="AB518" s="12"/>
      <c r="AC518" s="12"/>
      <c r="AD518" s="12"/>
      <c r="AE518" s="12"/>
      <c r="AF518" s="12"/>
      <c r="AG518" s="12"/>
      <c r="AH518" s="12"/>
      <c r="AI518" s="12"/>
      <c r="AJ518" s="12"/>
      <c r="AK518" s="12"/>
      <c r="AL518" s="12"/>
      <c r="AM518" s="12"/>
      <c r="AN518" s="12"/>
      <c r="AO518" s="12"/>
      <c r="AP518" s="12"/>
      <c r="AQ518" s="12"/>
      <c r="AR518" s="12"/>
      <c r="AS518" s="12"/>
      <c r="AT518" s="12"/>
      <c r="AU518" s="12"/>
      <c r="AV518" s="12"/>
      <c r="AW518" s="12"/>
      <c r="AX518" s="12"/>
      <c r="AY518" s="12"/>
      <c r="AZ518" s="12"/>
      <c r="BA518" s="12"/>
      <c r="BB518" s="12"/>
      <c r="BC518" s="12"/>
      <c r="BD518" s="12"/>
      <c r="BE518" s="12"/>
      <c r="BF518" s="12"/>
      <c r="BG518" s="12"/>
      <c r="BH518" s="12"/>
      <c r="BI518" s="12"/>
      <c r="BJ518" s="12"/>
      <c r="BK518" s="12"/>
      <c r="BL518" s="12"/>
      <c r="BM518" s="12"/>
      <c r="BN518" s="12"/>
      <c r="BO518" s="12"/>
      <c r="BP518" s="12"/>
      <c r="BQ518" s="12"/>
      <c r="BR518" s="12"/>
      <c r="BS518" s="12"/>
      <c r="BT518" s="12"/>
      <c r="BU518" s="12"/>
      <c r="BV518" s="12"/>
      <c r="BW518" s="12"/>
      <c r="BX518" s="12"/>
      <c r="BY518" s="12"/>
      <c r="BZ518" s="12"/>
      <c r="CA518" s="12"/>
      <c r="CB518" s="12"/>
      <c r="CC518" s="12"/>
    </row>
    <row r="519" spans="1:81" ht="15.75" x14ac:dyDescent="0.25">
      <c r="A519" s="20"/>
      <c r="B519" s="29"/>
      <c r="C519" s="29"/>
      <c r="D519" s="29"/>
      <c r="E519" s="29"/>
      <c r="F519" s="26"/>
      <c r="G519" s="13"/>
      <c r="H519" s="20"/>
      <c r="I519" s="22"/>
      <c r="J519" s="22"/>
      <c r="K519" s="22"/>
      <c r="L519" s="22"/>
      <c r="M519" s="24"/>
      <c r="N519" s="22"/>
      <c r="O519" s="20"/>
      <c r="P519" s="12"/>
      <c r="Q519" s="12"/>
      <c r="R519" s="12"/>
      <c r="S519" s="12"/>
      <c r="T519" s="12"/>
      <c r="U519" s="12"/>
      <c r="V519" s="12"/>
      <c r="W519" s="12"/>
      <c r="X519" s="12"/>
      <c r="Y519" s="12"/>
      <c r="Z519" s="12"/>
      <c r="AA519" s="12"/>
      <c r="AB519" s="12"/>
      <c r="AC519" s="12"/>
      <c r="AD519" s="12"/>
      <c r="AE519" s="12"/>
      <c r="AF519" s="12"/>
      <c r="AG519" s="12"/>
      <c r="AH519" s="12"/>
      <c r="AI519" s="12"/>
      <c r="AJ519" s="12"/>
      <c r="AK519" s="12"/>
      <c r="AL519" s="12"/>
      <c r="AM519" s="12"/>
      <c r="AN519" s="12"/>
      <c r="AO519" s="12"/>
      <c r="AP519" s="12"/>
      <c r="AQ519" s="12"/>
      <c r="AR519" s="12"/>
      <c r="AS519" s="12"/>
      <c r="AT519" s="12"/>
      <c r="AU519" s="12"/>
      <c r="AV519" s="12"/>
      <c r="AW519" s="12"/>
      <c r="AX519" s="12"/>
      <c r="AY519" s="12"/>
      <c r="AZ519" s="12"/>
      <c r="BA519" s="12"/>
      <c r="BB519" s="12"/>
      <c r="BC519" s="12"/>
      <c r="BD519" s="12"/>
      <c r="BE519" s="12"/>
      <c r="BF519" s="12"/>
      <c r="BG519" s="12"/>
      <c r="BH519" s="12"/>
      <c r="BI519" s="12"/>
      <c r="BJ519" s="12"/>
      <c r="BK519" s="12"/>
      <c r="BL519" s="12"/>
      <c r="BM519" s="12"/>
      <c r="BN519" s="12"/>
      <c r="BO519" s="12"/>
      <c r="BP519" s="12"/>
      <c r="BQ519" s="12"/>
      <c r="BR519" s="12"/>
      <c r="BS519" s="12"/>
      <c r="BT519" s="12"/>
      <c r="BU519" s="12"/>
      <c r="BV519" s="12"/>
      <c r="BW519" s="12"/>
      <c r="BX519" s="12"/>
      <c r="BY519" s="12"/>
      <c r="BZ519" s="12"/>
      <c r="CA519" s="12"/>
      <c r="CB519" s="12"/>
      <c r="CC519" s="12"/>
    </row>
    <row r="520" spans="1:81" ht="15.75" x14ac:dyDescent="0.25">
      <c r="A520" s="20"/>
      <c r="B520" s="29"/>
      <c r="C520" s="29"/>
      <c r="D520" s="29"/>
      <c r="E520" s="29"/>
      <c r="F520" s="26"/>
      <c r="G520" s="13"/>
      <c r="H520" s="20"/>
      <c r="I520" s="22"/>
      <c r="J520" s="22"/>
      <c r="K520" s="22"/>
      <c r="L520" s="22"/>
      <c r="M520" s="24"/>
      <c r="N520" s="22"/>
      <c r="O520" s="20"/>
      <c r="P520" s="12"/>
      <c r="Q520" s="12"/>
      <c r="R520" s="12"/>
      <c r="S520" s="12"/>
      <c r="T520" s="12"/>
      <c r="U520" s="12"/>
      <c r="V520" s="12"/>
      <c r="W520" s="12"/>
      <c r="X520" s="12"/>
      <c r="Y520" s="12"/>
      <c r="Z520" s="12"/>
      <c r="AA520" s="12"/>
      <c r="AB520" s="12"/>
      <c r="AC520" s="12"/>
      <c r="AD520" s="12"/>
      <c r="AE520" s="12"/>
      <c r="AF520" s="12"/>
      <c r="AG520" s="12"/>
      <c r="AH520" s="12"/>
      <c r="AI520" s="12"/>
      <c r="AJ520" s="12"/>
      <c r="AK520" s="12"/>
      <c r="AL520" s="12"/>
      <c r="AM520" s="12"/>
      <c r="AN520" s="12"/>
      <c r="AO520" s="12"/>
      <c r="AP520" s="12"/>
      <c r="AQ520" s="12"/>
      <c r="AR520" s="12"/>
      <c r="AS520" s="12"/>
      <c r="AT520" s="12"/>
      <c r="AU520" s="12"/>
      <c r="AV520" s="12"/>
      <c r="AW520" s="12"/>
      <c r="AX520" s="12"/>
      <c r="AY520" s="12"/>
      <c r="AZ520" s="12"/>
      <c r="BA520" s="12"/>
      <c r="BB520" s="12"/>
      <c r="BC520" s="12"/>
      <c r="BD520" s="12"/>
      <c r="BE520" s="12"/>
      <c r="BF520" s="12"/>
      <c r="BG520" s="12"/>
      <c r="BH520" s="12"/>
      <c r="BI520" s="12"/>
      <c r="BJ520" s="12"/>
      <c r="BK520" s="12"/>
      <c r="BL520" s="12"/>
      <c r="BM520" s="12"/>
      <c r="BN520" s="12"/>
      <c r="BO520" s="12"/>
      <c r="BP520" s="12"/>
      <c r="BQ520" s="12"/>
      <c r="BR520" s="12"/>
      <c r="BS520" s="12"/>
      <c r="BT520" s="12"/>
      <c r="BU520" s="12"/>
      <c r="BV520" s="12"/>
      <c r="BW520" s="12"/>
      <c r="BX520" s="12"/>
      <c r="BY520" s="12"/>
      <c r="BZ520" s="12"/>
      <c r="CA520" s="12"/>
      <c r="CB520" s="12"/>
      <c r="CC520" s="12"/>
    </row>
    <row r="521" spans="1:81" ht="15.75" x14ac:dyDescent="0.25">
      <c r="A521" s="20"/>
      <c r="B521" s="29"/>
      <c r="C521" s="29"/>
      <c r="D521" s="29"/>
      <c r="E521" s="29"/>
      <c r="F521" s="26"/>
      <c r="G521" s="13"/>
      <c r="H521" s="20"/>
      <c r="I521" s="22"/>
      <c r="J521" s="22"/>
      <c r="K521" s="22"/>
      <c r="L521" s="22"/>
      <c r="M521" s="24"/>
      <c r="N521" s="22"/>
      <c r="O521" s="20"/>
      <c r="P521" s="12"/>
      <c r="Q521" s="12"/>
      <c r="R521" s="12"/>
      <c r="S521" s="12"/>
      <c r="T521" s="12"/>
      <c r="U521" s="12"/>
      <c r="V521" s="12"/>
      <c r="W521" s="12"/>
      <c r="X521" s="12"/>
      <c r="Y521" s="12"/>
      <c r="Z521" s="12"/>
      <c r="AA521" s="12"/>
      <c r="AB521" s="12"/>
      <c r="AC521" s="12"/>
      <c r="AD521" s="12"/>
      <c r="AE521" s="12"/>
      <c r="AF521" s="12"/>
      <c r="AG521" s="12"/>
      <c r="AH521" s="12"/>
      <c r="AI521" s="12"/>
      <c r="AJ521" s="12"/>
      <c r="AK521" s="12"/>
      <c r="AL521" s="12"/>
      <c r="AM521" s="12"/>
      <c r="AN521" s="12"/>
      <c r="AO521" s="12"/>
      <c r="AP521" s="12"/>
      <c r="AQ521" s="12"/>
      <c r="AR521" s="12"/>
      <c r="AS521" s="12"/>
      <c r="AT521" s="12"/>
      <c r="AU521" s="12"/>
      <c r="AV521" s="12"/>
      <c r="AW521" s="12"/>
      <c r="AX521" s="12"/>
      <c r="AY521" s="12"/>
      <c r="AZ521" s="12"/>
      <c r="BA521" s="12"/>
      <c r="BB521" s="12"/>
      <c r="BC521" s="12"/>
      <c r="BD521" s="12"/>
      <c r="BE521" s="12"/>
      <c r="BF521" s="12"/>
      <c r="BG521" s="12"/>
      <c r="BH521" s="12"/>
      <c r="BI521" s="12"/>
      <c r="BJ521" s="12"/>
      <c r="BK521" s="12"/>
      <c r="BL521" s="12"/>
      <c r="BM521" s="12"/>
      <c r="BN521" s="12"/>
      <c r="BO521" s="12"/>
      <c r="BP521" s="12"/>
      <c r="BQ521" s="12"/>
      <c r="BR521" s="12"/>
      <c r="BS521" s="12"/>
      <c r="BT521" s="12"/>
      <c r="BU521" s="12"/>
      <c r="BV521" s="12"/>
      <c r="BW521" s="12"/>
      <c r="BX521" s="12"/>
      <c r="BY521" s="12"/>
      <c r="BZ521" s="12"/>
      <c r="CA521" s="12"/>
      <c r="CB521" s="12"/>
      <c r="CC521" s="12"/>
    </row>
    <row r="522" spans="1:81" ht="15.75" x14ac:dyDescent="0.25">
      <c r="A522" s="20"/>
      <c r="B522" s="29"/>
      <c r="C522" s="29"/>
      <c r="D522" s="29"/>
      <c r="E522" s="29"/>
      <c r="F522" s="26"/>
      <c r="G522" s="13"/>
      <c r="H522" s="20"/>
      <c r="I522" s="22"/>
      <c r="J522" s="22"/>
      <c r="K522" s="22"/>
      <c r="L522" s="22"/>
      <c r="M522" s="24"/>
      <c r="N522" s="22"/>
      <c r="O522" s="20"/>
      <c r="P522" s="12"/>
      <c r="Q522" s="12"/>
      <c r="R522" s="12"/>
      <c r="S522" s="12"/>
      <c r="T522" s="12"/>
      <c r="U522" s="12"/>
      <c r="V522" s="12"/>
      <c r="W522" s="12"/>
      <c r="X522" s="12"/>
      <c r="Y522" s="12"/>
      <c r="Z522" s="12"/>
      <c r="AA522" s="12"/>
      <c r="AB522" s="12"/>
      <c r="AC522" s="12"/>
      <c r="AD522" s="12"/>
      <c r="AE522" s="12"/>
      <c r="AF522" s="12"/>
      <c r="AG522" s="12"/>
      <c r="AH522" s="12"/>
      <c r="AI522" s="12"/>
      <c r="AJ522" s="12"/>
      <c r="AK522" s="12"/>
      <c r="AL522" s="12"/>
      <c r="AM522" s="12"/>
      <c r="AN522" s="12"/>
      <c r="AO522" s="12"/>
      <c r="AP522" s="12"/>
      <c r="AQ522" s="12"/>
      <c r="AR522" s="12"/>
      <c r="AS522" s="12"/>
      <c r="AT522" s="12"/>
      <c r="AU522" s="12"/>
      <c r="AV522" s="12"/>
      <c r="AW522" s="12"/>
      <c r="AX522" s="12"/>
      <c r="AY522" s="12"/>
      <c r="AZ522" s="12"/>
      <c r="BA522" s="12"/>
      <c r="BB522" s="12"/>
      <c r="BC522" s="12"/>
      <c r="BD522" s="12"/>
      <c r="BE522" s="12"/>
      <c r="BF522" s="12"/>
      <c r="BG522" s="12"/>
      <c r="BH522" s="12"/>
      <c r="BI522" s="12"/>
      <c r="BJ522" s="12"/>
      <c r="BK522" s="12"/>
      <c r="BL522" s="12"/>
      <c r="BM522" s="12"/>
      <c r="BN522" s="12"/>
      <c r="BO522" s="12"/>
      <c r="BP522" s="12"/>
      <c r="BQ522" s="12"/>
      <c r="BR522" s="12"/>
      <c r="BS522" s="12"/>
      <c r="BT522" s="12"/>
      <c r="BU522" s="12"/>
      <c r="BV522" s="12"/>
      <c r="BW522" s="12"/>
      <c r="BX522" s="12"/>
      <c r="BY522" s="12"/>
      <c r="BZ522" s="12"/>
      <c r="CA522" s="12"/>
      <c r="CB522" s="12"/>
      <c r="CC522" s="12"/>
    </row>
    <row r="523" spans="1:81" ht="15.75" x14ac:dyDescent="0.25">
      <c r="A523" s="20"/>
      <c r="B523" s="29"/>
      <c r="C523" s="29"/>
      <c r="D523" s="29"/>
      <c r="E523" s="29"/>
      <c r="F523" s="26"/>
      <c r="G523" s="13"/>
      <c r="H523" s="20"/>
      <c r="I523" s="22"/>
      <c r="J523" s="22"/>
      <c r="K523" s="22"/>
      <c r="L523" s="22"/>
      <c r="M523" s="24"/>
      <c r="N523" s="22"/>
      <c r="O523" s="20"/>
      <c r="P523" s="12"/>
      <c r="Q523" s="12"/>
      <c r="R523" s="12"/>
      <c r="S523" s="12"/>
      <c r="T523" s="12"/>
      <c r="U523" s="12"/>
      <c r="V523" s="12"/>
      <c r="W523" s="12"/>
      <c r="X523" s="12"/>
      <c r="Y523" s="12"/>
      <c r="Z523" s="12"/>
      <c r="AA523" s="12"/>
      <c r="AB523" s="12"/>
      <c r="AC523" s="12"/>
      <c r="AD523" s="12"/>
      <c r="AE523" s="12"/>
      <c r="AF523" s="12"/>
      <c r="AG523" s="12"/>
      <c r="AH523" s="12"/>
      <c r="AI523" s="12"/>
      <c r="AJ523" s="12"/>
      <c r="AK523" s="12"/>
      <c r="AL523" s="12"/>
      <c r="AM523" s="12"/>
      <c r="AN523" s="12"/>
      <c r="AO523" s="12"/>
      <c r="AP523" s="12"/>
      <c r="AQ523" s="12"/>
      <c r="AR523" s="12"/>
      <c r="AS523" s="12"/>
      <c r="AT523" s="12"/>
      <c r="AU523" s="12"/>
      <c r="AV523" s="12"/>
      <c r="AW523" s="12"/>
      <c r="AX523" s="12"/>
      <c r="AY523" s="12"/>
      <c r="AZ523" s="12"/>
      <c r="BA523" s="12"/>
      <c r="BB523" s="12"/>
      <c r="BC523" s="12"/>
      <c r="BD523" s="12"/>
      <c r="BE523" s="12"/>
      <c r="BF523" s="12"/>
      <c r="BG523" s="12"/>
      <c r="BH523" s="12"/>
      <c r="BI523" s="12"/>
      <c r="BJ523" s="12"/>
      <c r="BK523" s="12"/>
      <c r="BL523" s="12"/>
      <c r="BM523" s="12"/>
      <c r="BN523" s="12"/>
      <c r="BO523" s="12"/>
      <c r="BP523" s="12"/>
      <c r="BQ523" s="12"/>
      <c r="BR523" s="12"/>
      <c r="BS523" s="12"/>
      <c r="BT523" s="12"/>
      <c r="BU523" s="12"/>
      <c r="BV523" s="12"/>
      <c r="BW523" s="12"/>
      <c r="BX523" s="12"/>
      <c r="BY523" s="12"/>
      <c r="BZ523" s="12"/>
      <c r="CA523" s="12"/>
      <c r="CB523" s="12"/>
      <c r="CC523" s="12"/>
    </row>
    <row r="524" spans="1:81" ht="15.75" x14ac:dyDescent="0.25">
      <c r="A524" s="20"/>
      <c r="B524" s="29"/>
      <c r="C524" s="29"/>
      <c r="D524" s="29"/>
      <c r="E524" s="29"/>
      <c r="F524" s="26"/>
      <c r="G524" s="13"/>
      <c r="H524" s="20"/>
      <c r="I524" s="22"/>
      <c r="J524" s="22"/>
      <c r="K524" s="22"/>
      <c r="L524" s="22"/>
      <c r="M524" s="24"/>
      <c r="N524" s="22"/>
      <c r="O524" s="20"/>
      <c r="P524" s="12"/>
      <c r="Q524" s="12"/>
      <c r="R524" s="12"/>
      <c r="S524" s="12"/>
      <c r="T524" s="12"/>
      <c r="U524" s="12"/>
      <c r="V524" s="12"/>
      <c r="W524" s="12"/>
      <c r="X524" s="12"/>
      <c r="Y524" s="12"/>
      <c r="Z524" s="12"/>
      <c r="AA524" s="12"/>
      <c r="AB524" s="12"/>
      <c r="AC524" s="12"/>
      <c r="AD524" s="12"/>
      <c r="AE524" s="12"/>
      <c r="AF524" s="12"/>
      <c r="AG524" s="12"/>
      <c r="AH524" s="12"/>
      <c r="AI524" s="12"/>
      <c r="AJ524" s="12"/>
      <c r="AK524" s="12"/>
      <c r="AL524" s="12"/>
      <c r="AM524" s="12"/>
      <c r="AN524" s="12"/>
      <c r="AO524" s="12"/>
      <c r="AP524" s="12"/>
      <c r="AQ524" s="12"/>
      <c r="AR524" s="12"/>
      <c r="AS524" s="12"/>
      <c r="AT524" s="12"/>
      <c r="AU524" s="12"/>
      <c r="AV524" s="12"/>
      <c r="AW524" s="12"/>
      <c r="AX524" s="12"/>
      <c r="AY524" s="12"/>
      <c r="AZ524" s="12"/>
      <c r="BA524" s="12"/>
      <c r="BB524" s="12"/>
      <c r="BC524" s="12"/>
      <c r="BD524" s="12"/>
      <c r="BE524" s="12"/>
      <c r="BF524" s="12"/>
      <c r="BG524" s="12"/>
      <c r="BH524" s="12"/>
      <c r="BI524" s="12"/>
      <c r="BJ524" s="12"/>
      <c r="BK524" s="12"/>
      <c r="BL524" s="12"/>
      <c r="BM524" s="12"/>
      <c r="BN524" s="12"/>
      <c r="BO524" s="12"/>
      <c r="BP524" s="12"/>
      <c r="BQ524" s="12"/>
      <c r="BR524" s="12"/>
      <c r="BS524" s="12"/>
      <c r="BT524" s="12"/>
      <c r="BU524" s="12"/>
      <c r="BV524" s="12"/>
      <c r="BW524" s="12"/>
      <c r="BX524" s="12"/>
      <c r="BY524" s="12"/>
      <c r="BZ524" s="12"/>
      <c r="CA524" s="12"/>
      <c r="CB524" s="12"/>
      <c r="CC524" s="12"/>
    </row>
    <row r="525" spans="1:81" ht="15.75" x14ac:dyDescent="0.25">
      <c r="A525" s="20"/>
      <c r="B525" s="29"/>
      <c r="C525" s="29"/>
      <c r="D525" s="29"/>
      <c r="E525" s="29"/>
      <c r="F525" s="26"/>
      <c r="G525" s="13"/>
      <c r="H525" s="20"/>
      <c r="I525" s="22"/>
      <c r="J525" s="22"/>
      <c r="K525" s="22"/>
      <c r="L525" s="22"/>
      <c r="M525" s="24"/>
      <c r="N525" s="22"/>
      <c r="O525" s="20"/>
      <c r="P525" s="12"/>
      <c r="Q525" s="12"/>
      <c r="R525" s="12"/>
      <c r="S525" s="12"/>
      <c r="T525" s="12"/>
      <c r="U525" s="12"/>
      <c r="V525" s="12"/>
      <c r="W525" s="12"/>
      <c r="X525" s="12"/>
      <c r="Y525" s="12"/>
      <c r="Z525" s="12"/>
      <c r="AA525" s="12"/>
      <c r="AB525" s="12"/>
      <c r="AC525" s="12"/>
      <c r="AD525" s="12"/>
      <c r="AE525" s="12"/>
      <c r="AF525" s="12"/>
      <c r="AG525" s="12"/>
      <c r="AH525" s="12"/>
      <c r="AI525" s="12"/>
      <c r="AJ525" s="12"/>
      <c r="AK525" s="12"/>
      <c r="AL525" s="12"/>
      <c r="AM525" s="12"/>
      <c r="AN525" s="12"/>
      <c r="AO525" s="12"/>
      <c r="AP525" s="12"/>
      <c r="AQ525" s="12"/>
      <c r="AR525" s="12"/>
      <c r="AS525" s="12"/>
      <c r="AT525" s="12"/>
      <c r="AU525" s="12"/>
      <c r="AV525" s="12"/>
      <c r="AW525" s="12"/>
      <c r="AX525" s="12"/>
      <c r="AY525" s="12"/>
      <c r="AZ525" s="12"/>
      <c r="BA525" s="12"/>
      <c r="BB525" s="12"/>
      <c r="BC525" s="12"/>
      <c r="BD525" s="12"/>
      <c r="BE525" s="12"/>
      <c r="BF525" s="12"/>
      <c r="BG525" s="12"/>
      <c r="BH525" s="12"/>
      <c r="BI525" s="12"/>
      <c r="BJ525" s="12"/>
      <c r="BK525" s="12"/>
      <c r="BL525" s="12"/>
      <c r="BM525" s="12"/>
      <c r="BN525" s="12"/>
      <c r="BO525" s="12"/>
      <c r="BP525" s="12"/>
      <c r="BQ525" s="12"/>
      <c r="BR525" s="12"/>
      <c r="BS525" s="12"/>
      <c r="BT525" s="12"/>
      <c r="BU525" s="12"/>
      <c r="BV525" s="12"/>
      <c r="BW525" s="12"/>
      <c r="BX525" s="12"/>
      <c r="BY525" s="12"/>
      <c r="BZ525" s="12"/>
      <c r="CA525" s="12"/>
      <c r="CB525" s="12"/>
      <c r="CC525" s="12"/>
    </row>
    <row r="526" spans="1:81" ht="15.75" x14ac:dyDescent="0.25">
      <c r="A526" s="20"/>
      <c r="B526" s="29"/>
      <c r="C526" s="29"/>
      <c r="D526" s="29"/>
      <c r="E526" s="29"/>
      <c r="F526" s="26"/>
      <c r="G526" s="13"/>
      <c r="H526" s="20"/>
      <c r="I526" s="22"/>
      <c r="J526" s="22"/>
      <c r="K526" s="22"/>
      <c r="L526" s="22"/>
      <c r="M526" s="24"/>
      <c r="N526" s="22"/>
      <c r="O526" s="20"/>
      <c r="P526" s="12"/>
      <c r="Q526" s="12"/>
      <c r="R526" s="12"/>
      <c r="S526" s="12"/>
      <c r="T526" s="12"/>
      <c r="U526" s="12"/>
      <c r="V526" s="12"/>
      <c r="W526" s="12"/>
      <c r="X526" s="12"/>
      <c r="Y526" s="12"/>
      <c r="Z526" s="12"/>
      <c r="AA526" s="12"/>
      <c r="AB526" s="12"/>
      <c r="AC526" s="12"/>
      <c r="AD526" s="12"/>
      <c r="AE526" s="12"/>
      <c r="AF526" s="12"/>
      <c r="AG526" s="12"/>
      <c r="AH526" s="12"/>
      <c r="AI526" s="12"/>
      <c r="AJ526" s="12"/>
      <c r="AK526" s="12"/>
      <c r="AL526" s="12"/>
      <c r="AM526" s="12"/>
      <c r="AN526" s="12"/>
      <c r="AO526" s="12"/>
      <c r="AP526" s="12"/>
      <c r="AQ526" s="12"/>
      <c r="AR526" s="12"/>
      <c r="AS526" s="12"/>
      <c r="AT526" s="12"/>
      <c r="AU526" s="12"/>
      <c r="AV526" s="12"/>
      <c r="AW526" s="12"/>
      <c r="AX526" s="12"/>
      <c r="AY526" s="12"/>
      <c r="AZ526" s="12"/>
      <c r="BA526" s="12"/>
      <c r="BB526" s="12"/>
      <c r="BC526" s="12"/>
      <c r="BD526" s="12"/>
      <c r="BE526" s="12"/>
      <c r="BF526" s="12"/>
      <c r="BG526" s="12"/>
      <c r="BH526" s="12"/>
      <c r="BI526" s="12"/>
      <c r="BJ526" s="12"/>
      <c r="BK526" s="12"/>
      <c r="BL526" s="12"/>
      <c r="BM526" s="12"/>
      <c r="BN526" s="12"/>
      <c r="BO526" s="12"/>
      <c r="BP526" s="12"/>
      <c r="BQ526" s="12"/>
      <c r="BR526" s="12"/>
      <c r="BS526" s="12"/>
      <c r="BT526" s="12"/>
      <c r="BU526" s="12"/>
      <c r="BV526" s="12"/>
      <c r="BW526" s="12"/>
      <c r="BX526" s="12"/>
      <c r="BY526" s="12"/>
      <c r="BZ526" s="12"/>
      <c r="CA526" s="12"/>
      <c r="CB526" s="12"/>
      <c r="CC526" s="12"/>
    </row>
    <row r="527" spans="1:81" ht="15.75" x14ac:dyDescent="0.25">
      <c r="A527" s="20"/>
      <c r="B527" s="29"/>
      <c r="C527" s="29"/>
      <c r="D527" s="29"/>
      <c r="E527" s="29"/>
      <c r="F527" s="26"/>
      <c r="G527" s="13"/>
      <c r="H527" s="20"/>
      <c r="I527" s="22"/>
      <c r="J527" s="22"/>
      <c r="K527" s="22"/>
      <c r="L527" s="22"/>
      <c r="M527" s="24"/>
      <c r="N527" s="22"/>
      <c r="O527" s="20"/>
      <c r="P527" s="12"/>
      <c r="Q527" s="12"/>
      <c r="R527" s="12"/>
      <c r="S527" s="12"/>
      <c r="T527" s="12"/>
      <c r="U527" s="12"/>
      <c r="V527" s="12"/>
      <c r="W527" s="12"/>
      <c r="X527" s="12"/>
      <c r="Y527" s="12"/>
      <c r="Z527" s="12"/>
      <c r="AA527" s="12"/>
      <c r="AB527" s="12"/>
      <c r="AC527" s="12"/>
      <c r="AD527" s="12"/>
      <c r="AE527" s="12"/>
      <c r="AF527" s="12"/>
      <c r="AG527" s="12"/>
      <c r="AH527" s="12"/>
      <c r="AI527" s="12"/>
      <c r="AJ527" s="12"/>
      <c r="AK527" s="12"/>
      <c r="AL527" s="12"/>
      <c r="AM527" s="12"/>
      <c r="AN527" s="12"/>
      <c r="AO527" s="12"/>
      <c r="AP527" s="12"/>
      <c r="AQ527" s="12"/>
      <c r="AR527" s="12"/>
      <c r="AS527" s="12"/>
      <c r="AT527" s="12"/>
      <c r="AU527" s="12"/>
      <c r="AV527" s="12"/>
      <c r="AW527" s="12"/>
      <c r="AX527" s="12"/>
      <c r="AY527" s="12"/>
      <c r="AZ527" s="12"/>
      <c r="BA527" s="12"/>
      <c r="BB527" s="12"/>
      <c r="BC527" s="12"/>
      <c r="BD527" s="12"/>
      <c r="BE527" s="12"/>
      <c r="BF527" s="12"/>
      <c r="BG527" s="12"/>
      <c r="BH527" s="12"/>
      <c r="BI527" s="12"/>
      <c r="BJ527" s="12"/>
      <c r="BK527" s="12"/>
      <c r="BL527" s="12"/>
      <c r="BM527" s="12"/>
      <c r="BN527" s="12"/>
      <c r="BO527" s="12"/>
      <c r="BP527" s="12"/>
      <c r="BQ527" s="12"/>
      <c r="BR527" s="12"/>
      <c r="BS527" s="12"/>
      <c r="BT527" s="12"/>
      <c r="BU527" s="12"/>
      <c r="BV527" s="12"/>
      <c r="BW527" s="12"/>
      <c r="BX527" s="12"/>
      <c r="BY527" s="12"/>
      <c r="BZ527" s="12"/>
      <c r="CA527" s="12"/>
      <c r="CB527" s="12"/>
      <c r="CC527" s="12"/>
    </row>
    <row r="528" spans="1:81" ht="15.75" x14ac:dyDescent="0.25">
      <c r="A528" s="20"/>
      <c r="B528" s="29"/>
      <c r="C528" s="29"/>
      <c r="D528" s="29"/>
      <c r="E528" s="29"/>
      <c r="F528" s="26"/>
      <c r="G528" s="13"/>
      <c r="H528" s="20"/>
      <c r="I528" s="22"/>
      <c r="J528" s="22"/>
      <c r="K528" s="22"/>
      <c r="L528" s="22"/>
      <c r="M528" s="24"/>
      <c r="N528" s="22"/>
      <c r="O528" s="20"/>
      <c r="P528" s="12"/>
      <c r="Q528" s="12"/>
      <c r="R528" s="12"/>
      <c r="S528" s="12"/>
      <c r="T528" s="12"/>
      <c r="U528" s="12"/>
      <c r="V528" s="12"/>
      <c r="W528" s="12"/>
      <c r="X528" s="12"/>
      <c r="Y528" s="12"/>
      <c r="Z528" s="12"/>
      <c r="AA528" s="12"/>
      <c r="AB528" s="12"/>
      <c r="AC528" s="12"/>
      <c r="AD528" s="12"/>
      <c r="AE528" s="12"/>
      <c r="AF528" s="12"/>
      <c r="AG528" s="12"/>
      <c r="AH528" s="12"/>
      <c r="AI528" s="12"/>
      <c r="AJ528" s="12"/>
      <c r="AK528" s="12"/>
      <c r="AL528" s="12"/>
      <c r="AM528" s="12"/>
      <c r="AN528" s="12"/>
      <c r="AO528" s="12"/>
      <c r="AP528" s="12"/>
      <c r="AQ528" s="12"/>
      <c r="AR528" s="12"/>
      <c r="AS528" s="12"/>
      <c r="AT528" s="12"/>
      <c r="AU528" s="12"/>
      <c r="AV528" s="12"/>
      <c r="AW528" s="12"/>
      <c r="AX528" s="12"/>
      <c r="AY528" s="12"/>
      <c r="AZ528" s="12"/>
      <c r="BA528" s="12"/>
      <c r="BB528" s="12"/>
      <c r="BC528" s="12"/>
      <c r="BD528" s="12"/>
      <c r="BE528" s="12"/>
      <c r="BF528" s="12"/>
      <c r="BG528" s="12"/>
      <c r="BH528" s="12"/>
      <c r="BI528" s="12"/>
      <c r="BJ528" s="12"/>
      <c r="BK528" s="12"/>
      <c r="BL528" s="12"/>
      <c r="BM528" s="12"/>
      <c r="BN528" s="12"/>
      <c r="BO528" s="12"/>
      <c r="BP528" s="12"/>
      <c r="BQ528" s="12"/>
      <c r="BR528" s="12"/>
      <c r="BS528" s="12"/>
      <c r="BT528" s="12"/>
      <c r="BU528" s="12"/>
      <c r="BV528" s="12"/>
      <c r="BW528" s="12"/>
      <c r="BX528" s="12"/>
      <c r="BY528" s="12"/>
      <c r="BZ528" s="12"/>
      <c r="CA528" s="12"/>
      <c r="CB528" s="12"/>
      <c r="CC528" s="12"/>
    </row>
    <row r="529" spans="1:81" ht="15.75" x14ac:dyDescent="0.25">
      <c r="A529" s="20"/>
      <c r="B529" s="29"/>
      <c r="C529" s="29"/>
      <c r="D529" s="29"/>
      <c r="E529" s="29"/>
      <c r="F529" s="26"/>
      <c r="G529" s="13"/>
      <c r="H529" s="20"/>
      <c r="I529" s="22"/>
      <c r="J529" s="22"/>
      <c r="K529" s="22"/>
      <c r="L529" s="22"/>
      <c r="M529" s="24"/>
      <c r="N529" s="22"/>
      <c r="O529" s="20"/>
      <c r="P529" s="12"/>
      <c r="Q529" s="12"/>
      <c r="R529" s="12"/>
      <c r="S529" s="12"/>
      <c r="T529" s="12"/>
      <c r="U529" s="12"/>
      <c r="V529" s="12"/>
      <c r="W529" s="12"/>
      <c r="X529" s="12"/>
      <c r="Y529" s="12"/>
      <c r="Z529" s="12"/>
      <c r="AA529" s="12"/>
      <c r="AB529" s="12"/>
      <c r="AC529" s="12"/>
      <c r="AD529" s="12"/>
      <c r="AE529" s="12"/>
      <c r="AF529" s="12"/>
      <c r="AG529" s="12"/>
      <c r="AH529" s="12"/>
      <c r="AI529" s="12"/>
      <c r="AJ529" s="12"/>
      <c r="AK529" s="12"/>
      <c r="AL529" s="12"/>
      <c r="AM529" s="12"/>
      <c r="AN529" s="12"/>
      <c r="AO529" s="12"/>
      <c r="AP529" s="12"/>
      <c r="AQ529" s="12"/>
      <c r="AR529" s="12"/>
      <c r="AS529" s="12"/>
      <c r="AT529" s="12"/>
      <c r="AU529" s="12"/>
      <c r="AV529" s="12"/>
      <c r="AW529" s="12"/>
      <c r="AX529" s="12"/>
      <c r="AY529" s="12"/>
      <c r="AZ529" s="12"/>
      <c r="BA529" s="12"/>
      <c r="BB529" s="12"/>
      <c r="BC529" s="12"/>
      <c r="BD529" s="12"/>
      <c r="BE529" s="12"/>
      <c r="BF529" s="12"/>
      <c r="BG529" s="12"/>
      <c r="BH529" s="12"/>
      <c r="BI529" s="12"/>
      <c r="BJ529" s="12"/>
      <c r="BK529" s="12"/>
      <c r="BL529" s="12"/>
      <c r="BM529" s="12"/>
      <c r="BN529" s="12"/>
      <c r="BO529" s="12"/>
      <c r="BP529" s="12"/>
      <c r="BQ529" s="12"/>
      <c r="BR529" s="12"/>
      <c r="BS529" s="12"/>
      <c r="BT529" s="12"/>
      <c r="BU529" s="12"/>
      <c r="BV529" s="12"/>
      <c r="BW529" s="12"/>
      <c r="BX529" s="12"/>
      <c r="BY529" s="12"/>
      <c r="BZ529" s="12"/>
      <c r="CA529" s="12"/>
      <c r="CB529" s="12"/>
      <c r="CC529" s="12"/>
    </row>
    <row r="530" spans="1:81" ht="15.75" x14ac:dyDescent="0.25">
      <c r="A530" s="20"/>
      <c r="B530" s="29"/>
      <c r="C530" s="29"/>
      <c r="D530" s="29"/>
      <c r="E530" s="29"/>
      <c r="F530" s="26"/>
      <c r="G530" s="13"/>
      <c r="H530" s="20"/>
      <c r="I530" s="22"/>
      <c r="J530" s="22"/>
      <c r="K530" s="22"/>
      <c r="L530" s="22"/>
      <c r="M530" s="24"/>
      <c r="N530" s="22"/>
      <c r="O530" s="20"/>
      <c r="P530" s="12"/>
      <c r="Q530" s="12"/>
      <c r="R530" s="12"/>
      <c r="S530" s="12"/>
      <c r="T530" s="12"/>
      <c r="U530" s="12"/>
      <c r="V530" s="12"/>
      <c r="W530" s="12"/>
      <c r="X530" s="12"/>
      <c r="Y530" s="12"/>
      <c r="Z530" s="12"/>
      <c r="AA530" s="12"/>
      <c r="AB530" s="12"/>
      <c r="AC530" s="12"/>
      <c r="AD530" s="12"/>
      <c r="AE530" s="12"/>
      <c r="AF530" s="12"/>
      <c r="AG530" s="12"/>
      <c r="AH530" s="12"/>
      <c r="AI530" s="12"/>
      <c r="AJ530" s="12"/>
      <c r="AK530" s="12"/>
      <c r="AL530" s="12"/>
      <c r="AM530" s="12"/>
      <c r="AN530" s="12"/>
      <c r="AO530" s="12"/>
      <c r="AP530" s="12"/>
      <c r="AQ530" s="12"/>
      <c r="AR530" s="12"/>
      <c r="AS530" s="12"/>
      <c r="AT530" s="12"/>
      <c r="AU530" s="12"/>
      <c r="AV530" s="12"/>
      <c r="AW530" s="12"/>
      <c r="AX530" s="12"/>
      <c r="AY530" s="12"/>
      <c r="AZ530" s="12"/>
      <c r="BA530" s="12"/>
      <c r="BB530" s="12"/>
      <c r="BC530" s="12"/>
      <c r="BD530" s="12"/>
      <c r="BE530" s="12"/>
      <c r="BF530" s="12"/>
      <c r="BG530" s="12"/>
      <c r="BH530" s="12"/>
      <c r="BI530" s="12"/>
      <c r="BJ530" s="12"/>
      <c r="BK530" s="12"/>
      <c r="BL530" s="12"/>
      <c r="BM530" s="12"/>
      <c r="BN530" s="12"/>
      <c r="BO530" s="12"/>
      <c r="BP530" s="12"/>
      <c r="BQ530" s="12"/>
      <c r="BR530" s="12"/>
      <c r="BS530" s="12"/>
      <c r="BT530" s="12"/>
      <c r="BU530" s="12"/>
      <c r="BV530" s="12"/>
      <c r="BW530" s="12"/>
      <c r="BX530" s="12"/>
      <c r="BY530" s="12"/>
      <c r="BZ530" s="12"/>
      <c r="CA530" s="12"/>
      <c r="CB530" s="12"/>
      <c r="CC530" s="12"/>
    </row>
    <row r="531" spans="1:81" ht="15.75" x14ac:dyDescent="0.25">
      <c r="A531" s="20"/>
      <c r="B531" s="29"/>
      <c r="C531" s="29"/>
      <c r="D531" s="29"/>
      <c r="E531" s="29"/>
      <c r="F531" s="26"/>
      <c r="G531" s="13"/>
      <c r="H531" s="20"/>
      <c r="I531" s="22"/>
      <c r="J531" s="22"/>
      <c r="K531" s="22"/>
      <c r="L531" s="22"/>
      <c r="M531" s="24"/>
      <c r="N531" s="22"/>
      <c r="O531" s="20"/>
      <c r="P531" s="12"/>
      <c r="Q531" s="12"/>
      <c r="R531" s="12"/>
      <c r="S531" s="12"/>
      <c r="T531" s="12"/>
      <c r="U531" s="12"/>
      <c r="V531" s="12"/>
      <c r="W531" s="12"/>
      <c r="X531" s="12"/>
      <c r="Y531" s="12"/>
      <c r="Z531" s="12"/>
      <c r="AA531" s="12"/>
      <c r="AB531" s="12"/>
      <c r="AC531" s="12"/>
      <c r="AD531" s="12"/>
      <c r="AE531" s="12"/>
      <c r="AF531" s="12"/>
      <c r="AG531" s="12"/>
      <c r="AH531" s="12"/>
      <c r="AI531" s="12"/>
      <c r="AJ531" s="12"/>
      <c r="AK531" s="12"/>
      <c r="AL531" s="12"/>
      <c r="AM531" s="12"/>
      <c r="AN531" s="12"/>
      <c r="AO531" s="12"/>
      <c r="AP531" s="12"/>
      <c r="AQ531" s="12"/>
      <c r="AR531" s="12"/>
      <c r="AS531" s="12"/>
      <c r="AT531" s="12"/>
      <c r="AU531" s="12"/>
      <c r="AV531" s="12"/>
      <c r="AW531" s="12"/>
      <c r="AX531" s="12"/>
      <c r="AY531" s="12"/>
      <c r="AZ531" s="12"/>
      <c r="BA531" s="12"/>
      <c r="BB531" s="12"/>
      <c r="BC531" s="12"/>
      <c r="BD531" s="12"/>
      <c r="BE531" s="12"/>
      <c r="BF531" s="12"/>
      <c r="BG531" s="12"/>
      <c r="BH531" s="12"/>
      <c r="BI531" s="12"/>
      <c r="BJ531" s="12"/>
      <c r="BK531" s="12"/>
      <c r="BL531" s="12"/>
      <c r="BM531" s="12"/>
      <c r="BN531" s="12"/>
      <c r="BO531" s="12"/>
      <c r="BP531" s="12"/>
      <c r="BQ531" s="12"/>
      <c r="BR531" s="12"/>
      <c r="BS531" s="12"/>
      <c r="BT531" s="12"/>
      <c r="BU531" s="12"/>
      <c r="BV531" s="12"/>
      <c r="BW531" s="12"/>
      <c r="BX531" s="12"/>
      <c r="BY531" s="12"/>
      <c r="BZ531" s="12"/>
      <c r="CA531" s="12"/>
      <c r="CB531" s="12"/>
      <c r="CC531" s="12"/>
    </row>
    <row r="532" spans="1:81" ht="15.75" x14ac:dyDescent="0.25">
      <c r="A532" s="20"/>
      <c r="B532" s="29"/>
      <c r="C532" s="29"/>
      <c r="D532" s="29"/>
      <c r="E532" s="29"/>
      <c r="F532" s="26"/>
      <c r="G532" s="13"/>
      <c r="H532" s="20"/>
      <c r="I532" s="22"/>
      <c r="J532" s="22"/>
      <c r="K532" s="22"/>
      <c r="L532" s="22"/>
      <c r="M532" s="24"/>
      <c r="N532" s="22"/>
      <c r="O532" s="20"/>
      <c r="P532" s="12"/>
      <c r="Q532" s="12"/>
      <c r="R532" s="12"/>
      <c r="S532" s="12"/>
      <c r="T532" s="12"/>
      <c r="U532" s="12"/>
      <c r="V532" s="12"/>
      <c r="W532" s="12"/>
      <c r="X532" s="12"/>
      <c r="Y532" s="12"/>
      <c r="Z532" s="12"/>
      <c r="AA532" s="12"/>
      <c r="AB532" s="12"/>
      <c r="AC532" s="12"/>
      <c r="AD532" s="12"/>
      <c r="AE532" s="12"/>
      <c r="AF532" s="12"/>
      <c r="AG532" s="12"/>
      <c r="AH532" s="12"/>
      <c r="AI532" s="12"/>
      <c r="AJ532" s="12"/>
      <c r="AK532" s="12"/>
      <c r="AL532" s="12"/>
      <c r="AM532" s="12"/>
      <c r="AN532" s="12"/>
      <c r="AO532" s="12"/>
      <c r="AP532" s="12"/>
      <c r="AQ532" s="12"/>
      <c r="AR532" s="12"/>
      <c r="AS532" s="12"/>
      <c r="AT532" s="12"/>
      <c r="AU532" s="12"/>
      <c r="AV532" s="12"/>
      <c r="AW532" s="12"/>
      <c r="AX532" s="12"/>
      <c r="AY532" s="12"/>
      <c r="AZ532" s="12"/>
      <c r="BA532" s="12"/>
      <c r="BB532" s="12"/>
      <c r="BC532" s="12"/>
      <c r="BD532" s="12"/>
      <c r="BE532" s="12"/>
      <c r="BF532" s="12"/>
      <c r="BG532" s="12"/>
      <c r="BH532" s="12"/>
      <c r="BI532" s="12"/>
      <c r="BJ532" s="12"/>
      <c r="BK532" s="12"/>
      <c r="BL532" s="12"/>
      <c r="BM532" s="12"/>
      <c r="BN532" s="12"/>
      <c r="BO532" s="12"/>
      <c r="BP532" s="12"/>
      <c r="BQ532" s="12"/>
      <c r="BR532" s="12"/>
      <c r="BS532" s="12"/>
      <c r="BT532" s="12"/>
      <c r="BU532" s="12"/>
      <c r="BV532" s="12"/>
      <c r="BW532" s="12"/>
      <c r="BX532" s="12"/>
      <c r="BY532" s="12"/>
      <c r="BZ532" s="12"/>
      <c r="CA532" s="12"/>
      <c r="CB532" s="12"/>
      <c r="CC532" s="12"/>
    </row>
    <row r="533" spans="1:81" ht="15.75" x14ac:dyDescent="0.25">
      <c r="A533" s="20"/>
      <c r="B533" s="29"/>
      <c r="C533" s="29"/>
      <c r="D533" s="29"/>
      <c r="E533" s="29"/>
      <c r="F533" s="26"/>
      <c r="G533" s="13"/>
      <c r="H533" s="20"/>
      <c r="I533" s="22"/>
      <c r="J533" s="22"/>
      <c r="K533" s="22"/>
      <c r="L533" s="22"/>
      <c r="M533" s="24"/>
      <c r="N533" s="22"/>
      <c r="O533" s="20"/>
      <c r="P533" s="12"/>
      <c r="Q533" s="12"/>
      <c r="R533" s="12"/>
      <c r="S533" s="12"/>
      <c r="T533" s="12"/>
      <c r="U533" s="12"/>
      <c r="V533" s="12"/>
      <c r="W533" s="12"/>
      <c r="X533" s="12"/>
      <c r="Y533" s="12"/>
      <c r="Z533" s="12"/>
      <c r="AA533" s="12"/>
      <c r="AB533" s="12"/>
      <c r="AC533" s="12"/>
      <c r="AD533" s="12"/>
      <c r="AE533" s="12"/>
      <c r="AF533" s="12"/>
      <c r="AG533" s="12"/>
      <c r="AH533" s="12"/>
      <c r="AI533" s="12"/>
      <c r="AJ533" s="12"/>
      <c r="AK533" s="12"/>
      <c r="AL533" s="12"/>
      <c r="AM533" s="12"/>
      <c r="AN533" s="12"/>
      <c r="AO533" s="12"/>
      <c r="AP533" s="12"/>
      <c r="AQ533" s="12"/>
      <c r="AR533" s="12"/>
      <c r="AS533" s="12"/>
      <c r="AT533" s="12"/>
      <c r="AU533" s="12"/>
      <c r="AV533" s="12"/>
      <c r="AW533" s="12"/>
      <c r="AX533" s="12"/>
      <c r="AY533" s="12"/>
      <c r="AZ533" s="12"/>
      <c r="BA533" s="12"/>
      <c r="BB533" s="12"/>
      <c r="BC533" s="12"/>
      <c r="BD533" s="12"/>
      <c r="BE533" s="12"/>
      <c r="BF533" s="12"/>
      <c r="BG533" s="12"/>
      <c r="BH533" s="12"/>
      <c r="BI533" s="12"/>
      <c r="BJ533" s="12"/>
      <c r="BK533" s="12"/>
      <c r="BL533" s="12"/>
      <c r="BM533" s="12"/>
      <c r="BN533" s="12"/>
      <c r="BO533" s="12"/>
      <c r="BP533" s="12"/>
      <c r="BQ533" s="12"/>
      <c r="BR533" s="12"/>
      <c r="BS533" s="12"/>
      <c r="BT533" s="12"/>
      <c r="BU533" s="12"/>
      <c r="BV533" s="12"/>
      <c r="BW533" s="12"/>
      <c r="BX533" s="12"/>
      <c r="BY533" s="12"/>
      <c r="BZ533" s="12"/>
      <c r="CA533" s="12"/>
      <c r="CB533" s="12"/>
      <c r="CC533" s="12"/>
    </row>
    <row r="534" spans="1:81" ht="15.75" x14ac:dyDescent="0.25">
      <c r="A534" s="20"/>
      <c r="B534" s="29"/>
      <c r="C534" s="29"/>
      <c r="D534" s="29"/>
      <c r="E534" s="29"/>
      <c r="F534" s="26"/>
      <c r="G534" s="13"/>
      <c r="H534" s="20"/>
      <c r="I534" s="22"/>
      <c r="J534" s="22"/>
      <c r="K534" s="22"/>
      <c r="L534" s="22"/>
      <c r="M534" s="24"/>
      <c r="N534" s="22"/>
      <c r="O534" s="20"/>
      <c r="P534" s="12"/>
      <c r="Q534" s="12"/>
      <c r="R534" s="12"/>
      <c r="S534" s="12"/>
      <c r="T534" s="12"/>
      <c r="U534" s="12"/>
      <c r="V534" s="12"/>
      <c r="W534" s="12"/>
      <c r="X534" s="12"/>
      <c r="Y534" s="12"/>
      <c r="Z534" s="12"/>
      <c r="AA534" s="12"/>
      <c r="AB534" s="12"/>
      <c r="AC534" s="12"/>
      <c r="AD534" s="12"/>
      <c r="AE534" s="12"/>
      <c r="AF534" s="12"/>
      <c r="AG534" s="12"/>
      <c r="AH534" s="12"/>
      <c r="AI534" s="12"/>
      <c r="AJ534" s="12"/>
      <c r="AK534" s="12"/>
      <c r="AL534" s="12"/>
      <c r="AM534" s="12"/>
      <c r="AN534" s="12"/>
      <c r="AO534" s="12"/>
      <c r="AP534" s="12"/>
      <c r="AQ534" s="12"/>
      <c r="AR534" s="12"/>
      <c r="AS534" s="12"/>
      <c r="AT534" s="12"/>
      <c r="AU534" s="12"/>
      <c r="AV534" s="12"/>
      <c r="AW534" s="12"/>
      <c r="AX534" s="12"/>
      <c r="AY534" s="12"/>
      <c r="AZ534" s="12"/>
      <c r="BA534" s="12"/>
      <c r="BB534" s="12"/>
      <c r="BC534" s="12"/>
      <c r="BD534" s="12"/>
      <c r="BE534" s="12"/>
      <c r="BF534" s="12"/>
      <c r="BG534" s="12"/>
      <c r="BH534" s="12"/>
      <c r="BI534" s="12"/>
      <c r="BJ534" s="12"/>
      <c r="BK534" s="12"/>
      <c r="BL534" s="12"/>
      <c r="BM534" s="12"/>
      <c r="BN534" s="12"/>
      <c r="BO534" s="12"/>
      <c r="BP534" s="12"/>
      <c r="BQ534" s="12"/>
      <c r="BR534" s="12"/>
      <c r="BS534" s="12"/>
      <c r="BT534" s="12"/>
      <c r="BU534" s="12"/>
      <c r="BV534" s="12"/>
      <c r="BW534" s="12"/>
      <c r="BX534" s="12"/>
      <c r="BY534" s="12"/>
      <c r="BZ534" s="12"/>
      <c r="CA534" s="12"/>
      <c r="CB534" s="12"/>
      <c r="CC534" s="12"/>
    </row>
    <row r="535" spans="1:81" ht="15.75" x14ac:dyDescent="0.25">
      <c r="A535" s="20"/>
      <c r="B535" s="29"/>
      <c r="C535" s="29"/>
      <c r="D535" s="29"/>
      <c r="E535" s="29"/>
      <c r="F535" s="26"/>
      <c r="G535" s="13"/>
      <c r="H535" s="20"/>
      <c r="I535" s="22"/>
      <c r="J535" s="22"/>
      <c r="K535" s="22"/>
      <c r="L535" s="22"/>
      <c r="M535" s="24"/>
      <c r="N535" s="22"/>
      <c r="O535" s="20"/>
      <c r="P535" s="12"/>
      <c r="Q535" s="12"/>
      <c r="R535" s="12"/>
      <c r="S535" s="12"/>
      <c r="T535" s="12"/>
      <c r="U535" s="12"/>
      <c r="V535" s="12"/>
      <c r="W535" s="12"/>
      <c r="X535" s="12"/>
      <c r="Y535" s="12"/>
      <c r="Z535" s="12"/>
      <c r="AA535" s="12"/>
      <c r="AB535" s="12"/>
      <c r="AC535" s="12"/>
      <c r="AD535" s="12"/>
      <c r="AE535" s="12"/>
      <c r="AF535" s="12"/>
      <c r="AG535" s="12"/>
      <c r="AH535" s="12"/>
      <c r="AI535" s="12"/>
      <c r="AJ535" s="12"/>
      <c r="AK535" s="12"/>
      <c r="AL535" s="12"/>
      <c r="AM535" s="12"/>
      <c r="AN535" s="12"/>
      <c r="AO535" s="12"/>
      <c r="AP535" s="12"/>
      <c r="AQ535" s="12"/>
      <c r="AR535" s="12"/>
      <c r="AS535" s="12"/>
      <c r="AT535" s="12"/>
      <c r="AU535" s="12"/>
      <c r="AV535" s="12"/>
      <c r="AW535" s="12"/>
      <c r="AX535" s="12"/>
      <c r="AY535" s="12"/>
      <c r="AZ535" s="12"/>
      <c r="BA535" s="12"/>
      <c r="BB535" s="12"/>
      <c r="BC535" s="12"/>
      <c r="BD535" s="12"/>
      <c r="BE535" s="12"/>
      <c r="BF535" s="12"/>
      <c r="BG535" s="12"/>
      <c r="BH535" s="12"/>
      <c r="BI535" s="12"/>
      <c r="BJ535" s="12"/>
      <c r="BK535" s="12"/>
      <c r="BL535" s="12"/>
      <c r="BM535" s="12"/>
      <c r="BN535" s="12"/>
      <c r="BO535" s="12"/>
      <c r="BP535" s="12"/>
      <c r="BQ535" s="12"/>
      <c r="BR535" s="12"/>
      <c r="BS535" s="12"/>
      <c r="BT535" s="12"/>
      <c r="BU535" s="12"/>
      <c r="BV535" s="12"/>
      <c r="BW535" s="12"/>
      <c r="BX535" s="12"/>
      <c r="BY535" s="12"/>
      <c r="BZ535" s="12"/>
      <c r="CA535" s="12"/>
      <c r="CB535" s="12"/>
      <c r="CC535" s="12"/>
    </row>
    <row r="536" spans="1:81" ht="15.75" x14ac:dyDescent="0.25">
      <c r="A536" s="20"/>
      <c r="B536" s="29"/>
      <c r="C536" s="29"/>
      <c r="D536" s="29"/>
      <c r="E536" s="29"/>
      <c r="F536" s="26"/>
      <c r="G536" s="13"/>
      <c r="H536" s="20"/>
      <c r="I536" s="22"/>
      <c r="J536" s="22"/>
      <c r="K536" s="22"/>
      <c r="L536" s="22"/>
      <c r="M536" s="24"/>
      <c r="N536" s="22"/>
      <c r="O536" s="20"/>
      <c r="P536" s="12"/>
      <c r="Q536" s="12"/>
      <c r="R536" s="12"/>
      <c r="S536" s="12"/>
      <c r="T536" s="12"/>
      <c r="U536" s="12"/>
      <c r="V536" s="12"/>
      <c r="W536" s="12"/>
      <c r="X536" s="12"/>
      <c r="Y536" s="12"/>
      <c r="Z536" s="12"/>
      <c r="AA536" s="12"/>
      <c r="AB536" s="12"/>
      <c r="AC536" s="12"/>
      <c r="AD536" s="12"/>
      <c r="AE536" s="12"/>
      <c r="AF536" s="12"/>
      <c r="AG536" s="12"/>
      <c r="AH536" s="12"/>
      <c r="AI536" s="12"/>
      <c r="AJ536" s="12"/>
      <c r="AK536" s="12"/>
      <c r="AL536" s="12"/>
      <c r="AM536" s="12"/>
      <c r="AN536" s="12"/>
      <c r="AO536" s="12"/>
      <c r="AP536" s="12"/>
      <c r="AQ536" s="12"/>
      <c r="AR536" s="12"/>
      <c r="AS536" s="12"/>
      <c r="AT536" s="12"/>
      <c r="AU536" s="12"/>
      <c r="AV536" s="12"/>
      <c r="AW536" s="12"/>
      <c r="AX536" s="12"/>
      <c r="AY536" s="12"/>
      <c r="AZ536" s="12"/>
      <c r="BA536" s="12"/>
      <c r="BB536" s="12"/>
      <c r="BC536" s="12"/>
      <c r="BD536" s="12"/>
      <c r="BE536" s="12"/>
      <c r="BF536" s="12"/>
      <c r="BG536" s="12"/>
      <c r="BH536" s="12"/>
      <c r="BI536" s="12"/>
      <c r="BJ536" s="12"/>
      <c r="BK536" s="12"/>
      <c r="BL536" s="12"/>
      <c r="BM536" s="12"/>
      <c r="BN536" s="12"/>
      <c r="BO536" s="12"/>
      <c r="BP536" s="12"/>
      <c r="BQ536" s="12"/>
      <c r="BR536" s="12"/>
      <c r="BS536" s="12"/>
      <c r="BT536" s="12"/>
      <c r="BU536" s="12"/>
      <c r="BV536" s="12"/>
      <c r="BW536" s="12"/>
      <c r="BX536" s="12"/>
      <c r="BY536" s="12"/>
      <c r="BZ536" s="12"/>
      <c r="CA536" s="12"/>
      <c r="CB536" s="12"/>
      <c r="CC536" s="12"/>
    </row>
    <row r="537" spans="1:81" ht="15.75" x14ac:dyDescent="0.25">
      <c r="A537" s="20"/>
      <c r="B537" s="29"/>
      <c r="C537" s="29"/>
      <c r="D537" s="29"/>
      <c r="E537" s="29"/>
      <c r="F537" s="26"/>
      <c r="G537" s="13"/>
      <c r="H537" s="20"/>
      <c r="I537" s="22"/>
      <c r="J537" s="22"/>
      <c r="K537" s="22"/>
      <c r="L537" s="22"/>
      <c r="M537" s="24"/>
      <c r="N537" s="22"/>
      <c r="O537" s="20"/>
      <c r="P537" s="12"/>
      <c r="Q537" s="12"/>
      <c r="R537" s="12"/>
      <c r="S537" s="12"/>
      <c r="T537" s="12"/>
      <c r="U537" s="12"/>
      <c r="V537" s="12"/>
      <c r="W537" s="12"/>
      <c r="X537" s="12"/>
      <c r="Y537" s="12"/>
      <c r="Z537" s="12"/>
      <c r="AA537" s="12"/>
      <c r="AB537" s="12"/>
      <c r="AC537" s="12"/>
      <c r="AD537" s="12"/>
      <c r="AE537" s="12"/>
      <c r="AF537" s="12"/>
      <c r="AG537" s="12"/>
      <c r="AH537" s="12"/>
      <c r="AI537" s="12"/>
      <c r="AJ537" s="12"/>
      <c r="AK537" s="12"/>
      <c r="AL537" s="12"/>
      <c r="AM537" s="12"/>
      <c r="AN537" s="12"/>
      <c r="AO537" s="12"/>
      <c r="AP537" s="12"/>
      <c r="AQ537" s="12"/>
      <c r="AR537" s="12"/>
      <c r="AS537" s="12"/>
      <c r="AT537" s="12"/>
      <c r="AU537" s="12"/>
      <c r="AV537" s="12"/>
      <c r="AW537" s="12"/>
      <c r="AX537" s="12"/>
      <c r="AY537" s="12"/>
      <c r="AZ537" s="12"/>
      <c r="BA537" s="12"/>
      <c r="BB537" s="12"/>
      <c r="BC537" s="12"/>
      <c r="BD537" s="12"/>
      <c r="BE537" s="12"/>
      <c r="BF537" s="12"/>
      <c r="BG537" s="12"/>
      <c r="BH537" s="12"/>
      <c r="BI537" s="12"/>
      <c r="BJ537" s="12"/>
      <c r="BK537" s="12"/>
      <c r="BL537" s="12"/>
      <c r="BM537" s="12"/>
      <c r="BN537" s="12"/>
      <c r="BO537" s="12"/>
      <c r="BP537" s="12"/>
      <c r="BQ537" s="12"/>
      <c r="BR537" s="12"/>
      <c r="BS537" s="12"/>
      <c r="BT537" s="12"/>
      <c r="BU537" s="12"/>
      <c r="BV537" s="12"/>
      <c r="BW537" s="12"/>
      <c r="BX537" s="12"/>
      <c r="BY537" s="12"/>
      <c r="BZ537" s="12"/>
      <c r="CA537" s="12"/>
      <c r="CB537" s="12"/>
      <c r="CC537" s="12"/>
    </row>
    <row r="538" spans="1:81" ht="15.75" x14ac:dyDescent="0.25">
      <c r="A538" s="20"/>
      <c r="B538" s="29"/>
      <c r="C538" s="29"/>
      <c r="D538" s="29"/>
      <c r="E538" s="29"/>
      <c r="F538" s="26"/>
      <c r="G538" s="13"/>
      <c r="H538" s="20"/>
      <c r="I538" s="22"/>
      <c r="J538" s="22"/>
      <c r="K538" s="22"/>
      <c r="L538" s="22"/>
      <c r="M538" s="24"/>
      <c r="N538" s="22"/>
      <c r="O538" s="20"/>
      <c r="P538" s="12"/>
      <c r="Q538" s="12"/>
      <c r="R538" s="12"/>
      <c r="S538" s="12"/>
      <c r="T538" s="12"/>
      <c r="U538" s="12"/>
      <c r="V538" s="12"/>
      <c r="W538" s="12"/>
      <c r="X538" s="12"/>
      <c r="Y538" s="12"/>
      <c r="Z538" s="12"/>
      <c r="AA538" s="12"/>
      <c r="AB538" s="12"/>
      <c r="AC538" s="12"/>
      <c r="AD538" s="12"/>
      <c r="AE538" s="12"/>
      <c r="AF538" s="12"/>
      <c r="AG538" s="12"/>
      <c r="AH538" s="12"/>
      <c r="AI538" s="12"/>
      <c r="AJ538" s="12"/>
      <c r="AK538" s="12"/>
      <c r="AL538" s="12"/>
      <c r="AM538" s="12"/>
      <c r="AN538" s="12"/>
      <c r="AO538" s="12"/>
      <c r="AP538" s="12"/>
      <c r="AQ538" s="12"/>
      <c r="AR538" s="12"/>
      <c r="AS538" s="12"/>
      <c r="AT538" s="12"/>
      <c r="AU538" s="12"/>
      <c r="AV538" s="12"/>
      <c r="AW538" s="12"/>
      <c r="AX538" s="12"/>
      <c r="AY538" s="12"/>
      <c r="AZ538" s="12"/>
      <c r="BA538" s="12"/>
      <c r="BB538" s="12"/>
      <c r="BC538" s="12"/>
      <c r="BD538" s="12"/>
      <c r="BE538" s="12"/>
      <c r="BF538" s="12"/>
      <c r="BG538" s="12"/>
      <c r="BH538" s="12"/>
      <c r="BI538" s="12"/>
      <c r="BJ538" s="12"/>
      <c r="BK538" s="12"/>
      <c r="BL538" s="12"/>
      <c r="BM538" s="12"/>
      <c r="BN538" s="12"/>
      <c r="BO538" s="12"/>
      <c r="BP538" s="12"/>
      <c r="BQ538" s="12"/>
      <c r="BR538" s="12"/>
      <c r="BS538" s="12"/>
      <c r="BT538" s="12"/>
      <c r="BU538" s="12"/>
      <c r="BV538" s="12"/>
      <c r="BW538" s="12"/>
      <c r="BX538" s="12"/>
      <c r="BY538" s="12"/>
      <c r="BZ538" s="12"/>
      <c r="CA538" s="12"/>
      <c r="CB538" s="12"/>
      <c r="CC538" s="12"/>
    </row>
    <row r="539" spans="1:81" ht="15.75" x14ac:dyDescent="0.25">
      <c r="A539" s="20"/>
      <c r="B539" s="29"/>
      <c r="C539" s="29"/>
      <c r="D539" s="29"/>
      <c r="E539" s="29"/>
      <c r="F539" s="26"/>
      <c r="G539" s="13"/>
      <c r="H539" s="20"/>
      <c r="I539" s="22"/>
      <c r="J539" s="22"/>
      <c r="K539" s="22"/>
      <c r="L539" s="22"/>
      <c r="M539" s="24"/>
      <c r="N539" s="22"/>
      <c r="O539" s="20"/>
      <c r="P539" s="12"/>
      <c r="Q539" s="12"/>
      <c r="R539" s="12"/>
      <c r="S539" s="12"/>
      <c r="T539" s="12"/>
      <c r="U539" s="12"/>
      <c r="V539" s="12"/>
      <c r="W539" s="12"/>
      <c r="X539" s="12"/>
      <c r="Y539" s="12"/>
      <c r="Z539" s="12"/>
      <c r="AA539" s="12"/>
      <c r="AB539" s="12"/>
      <c r="AC539" s="12"/>
      <c r="AD539" s="12"/>
      <c r="AE539" s="12"/>
      <c r="AF539" s="12"/>
      <c r="AG539" s="12"/>
      <c r="AH539" s="12"/>
      <c r="AI539" s="12"/>
      <c r="AJ539" s="12"/>
      <c r="AK539" s="12"/>
      <c r="AL539" s="12"/>
      <c r="AM539" s="12"/>
      <c r="AN539" s="12"/>
      <c r="AO539" s="12"/>
      <c r="AP539" s="12"/>
      <c r="AQ539" s="12"/>
      <c r="AR539" s="12"/>
      <c r="AS539" s="12"/>
      <c r="AT539" s="12"/>
      <c r="AU539" s="12"/>
      <c r="AV539" s="12"/>
      <c r="AW539" s="12"/>
      <c r="AX539" s="12"/>
      <c r="AY539" s="12"/>
      <c r="AZ539" s="12"/>
      <c r="BA539" s="12"/>
      <c r="BB539" s="12"/>
      <c r="BC539" s="12"/>
      <c r="BD539" s="12"/>
      <c r="BE539" s="12"/>
      <c r="BF539" s="12"/>
      <c r="BG539" s="12"/>
      <c r="BH539" s="12"/>
      <c r="BI539" s="12"/>
      <c r="BJ539" s="12"/>
      <c r="BK539" s="12"/>
      <c r="BL539" s="12"/>
      <c r="BM539" s="12"/>
      <c r="BN539" s="12"/>
      <c r="BO539" s="12"/>
      <c r="BP539" s="12"/>
      <c r="BQ539" s="12"/>
      <c r="BR539" s="12"/>
      <c r="BS539" s="12"/>
      <c r="BT539" s="12"/>
      <c r="BU539" s="12"/>
      <c r="BV539" s="12"/>
      <c r="BW539" s="12"/>
      <c r="BX539" s="12"/>
      <c r="BY539" s="12"/>
      <c r="BZ539" s="12"/>
      <c r="CA539" s="12"/>
      <c r="CB539" s="12"/>
      <c r="CC539" s="12"/>
    </row>
    <row r="540" spans="1:81" ht="15.75" x14ac:dyDescent="0.25">
      <c r="A540" s="20"/>
      <c r="B540" s="29"/>
      <c r="C540" s="29"/>
      <c r="D540" s="29"/>
      <c r="E540" s="29"/>
      <c r="F540" s="26"/>
      <c r="G540" s="13"/>
      <c r="H540" s="20"/>
      <c r="I540" s="22"/>
      <c r="J540" s="22"/>
      <c r="K540" s="22"/>
      <c r="L540" s="22"/>
      <c r="M540" s="24"/>
      <c r="N540" s="22"/>
      <c r="O540" s="20"/>
      <c r="P540" s="12"/>
      <c r="Q540" s="12"/>
      <c r="R540" s="12"/>
      <c r="S540" s="12"/>
      <c r="T540" s="12"/>
      <c r="U540" s="12"/>
      <c r="V540" s="12"/>
      <c r="W540" s="12"/>
      <c r="X540" s="12"/>
      <c r="Y540" s="12"/>
      <c r="Z540" s="12"/>
      <c r="AA540" s="12"/>
      <c r="AB540" s="12"/>
      <c r="AC540" s="12"/>
      <c r="AD540" s="12"/>
      <c r="AE540" s="12"/>
      <c r="AF540" s="12"/>
      <c r="AG540" s="12"/>
      <c r="AH540" s="12"/>
      <c r="AI540" s="12"/>
      <c r="AJ540" s="12"/>
      <c r="AK540" s="12"/>
      <c r="AL540" s="12"/>
      <c r="AM540" s="12"/>
      <c r="AN540" s="12"/>
      <c r="AO540" s="12"/>
      <c r="AP540" s="12"/>
      <c r="AQ540" s="12"/>
      <c r="AR540" s="12"/>
      <c r="AS540" s="12"/>
      <c r="AT540" s="12"/>
      <c r="AU540" s="12"/>
      <c r="AV540" s="12"/>
      <c r="AW540" s="12"/>
      <c r="AX540" s="12"/>
      <c r="AY540" s="12"/>
      <c r="AZ540" s="12"/>
      <c r="BA540" s="12"/>
      <c r="BB540" s="12"/>
      <c r="BC540" s="12"/>
      <c r="BD540" s="12"/>
      <c r="BE540" s="12"/>
      <c r="BF540" s="12"/>
      <c r="BG540" s="12"/>
      <c r="BH540" s="12"/>
      <c r="BI540" s="12"/>
      <c r="BJ540" s="12"/>
      <c r="BK540" s="12"/>
      <c r="BL540" s="12"/>
      <c r="BM540" s="12"/>
      <c r="BN540" s="12"/>
      <c r="BO540" s="12"/>
      <c r="BP540" s="12"/>
      <c r="BQ540" s="12"/>
      <c r="BR540" s="12"/>
      <c r="BS540" s="12"/>
      <c r="BT540" s="12"/>
      <c r="BU540" s="12"/>
      <c r="BV540" s="12"/>
      <c r="BW540" s="12"/>
      <c r="BX540" s="12"/>
      <c r="BY540" s="12"/>
      <c r="BZ540" s="12"/>
      <c r="CA540" s="12"/>
      <c r="CB540" s="12"/>
      <c r="CC540" s="12"/>
    </row>
    <row r="541" spans="1:81" ht="15.75" x14ac:dyDescent="0.25">
      <c r="A541" s="20"/>
      <c r="B541" s="29"/>
      <c r="C541" s="29"/>
      <c r="D541" s="29"/>
      <c r="E541" s="29"/>
      <c r="F541" s="26"/>
      <c r="G541" s="13"/>
      <c r="H541" s="20"/>
      <c r="I541" s="22"/>
      <c r="J541" s="22"/>
      <c r="K541" s="22"/>
      <c r="L541" s="22"/>
      <c r="M541" s="24"/>
      <c r="N541" s="22"/>
      <c r="O541" s="20"/>
      <c r="P541" s="12"/>
      <c r="Q541" s="12"/>
      <c r="R541" s="12"/>
      <c r="S541" s="12"/>
      <c r="T541" s="12"/>
      <c r="U541" s="12"/>
      <c r="V541" s="12"/>
      <c r="W541" s="12"/>
      <c r="X541" s="12"/>
      <c r="Y541" s="12"/>
      <c r="Z541" s="12"/>
      <c r="AA541" s="12"/>
      <c r="AB541" s="12"/>
      <c r="AC541" s="12"/>
      <c r="AD541" s="12"/>
      <c r="AE541" s="12"/>
      <c r="AF541" s="12"/>
      <c r="AG541" s="12"/>
      <c r="AH541" s="12"/>
      <c r="AI541" s="12"/>
      <c r="AJ541" s="12"/>
      <c r="AK541" s="12"/>
      <c r="AL541" s="12"/>
      <c r="AM541" s="12"/>
      <c r="AN541" s="12"/>
      <c r="AO541" s="12"/>
      <c r="AP541" s="12"/>
      <c r="AQ541" s="12"/>
      <c r="AR541" s="12"/>
      <c r="AS541" s="12"/>
      <c r="AT541" s="12"/>
      <c r="AU541" s="12"/>
      <c r="AV541" s="12"/>
      <c r="AW541" s="12"/>
      <c r="AX541" s="12"/>
      <c r="AY541" s="12"/>
      <c r="AZ541" s="12"/>
      <c r="BA541" s="12"/>
      <c r="BB541" s="12"/>
      <c r="BC541" s="12"/>
      <c r="BD541" s="12"/>
      <c r="BE541" s="12"/>
      <c r="BF541" s="12"/>
      <c r="BG541" s="12"/>
      <c r="BH541" s="12"/>
      <c r="BI541" s="12"/>
      <c r="BJ541" s="12"/>
      <c r="BK541" s="12"/>
      <c r="BL541" s="12"/>
      <c r="BM541" s="12"/>
      <c r="BN541" s="12"/>
      <c r="BO541" s="12"/>
      <c r="BP541" s="12"/>
      <c r="BQ541" s="12"/>
      <c r="BR541" s="12"/>
      <c r="BS541" s="12"/>
      <c r="BT541" s="12"/>
      <c r="BU541" s="12"/>
      <c r="BV541" s="12"/>
      <c r="BW541" s="12"/>
      <c r="BX541" s="12"/>
      <c r="BY541" s="12"/>
      <c r="BZ541" s="12"/>
      <c r="CA541" s="12"/>
      <c r="CB541" s="12"/>
      <c r="CC541" s="12"/>
    </row>
    <row r="542" spans="1:81" ht="15.75" x14ac:dyDescent="0.25">
      <c r="A542" s="20"/>
      <c r="B542" s="29"/>
      <c r="C542" s="29"/>
      <c r="D542" s="29"/>
      <c r="E542" s="29"/>
      <c r="F542" s="26"/>
      <c r="G542" s="13"/>
      <c r="H542" s="20"/>
      <c r="I542" s="22"/>
      <c r="J542" s="22"/>
      <c r="K542" s="22"/>
      <c r="L542" s="22"/>
      <c r="M542" s="24"/>
      <c r="N542" s="22"/>
      <c r="O542" s="20"/>
      <c r="P542" s="12"/>
      <c r="Q542" s="12"/>
      <c r="R542" s="12"/>
      <c r="S542" s="12"/>
      <c r="T542" s="12"/>
      <c r="U542" s="12"/>
      <c r="V542" s="12"/>
      <c r="W542" s="12"/>
      <c r="X542" s="12"/>
      <c r="Y542" s="12"/>
      <c r="Z542" s="12"/>
      <c r="AA542" s="12"/>
      <c r="AB542" s="12"/>
      <c r="AC542" s="12"/>
      <c r="AD542" s="12"/>
      <c r="AE542" s="12"/>
      <c r="AF542" s="12"/>
      <c r="AG542" s="12"/>
      <c r="AH542" s="12"/>
      <c r="AI542" s="12"/>
      <c r="AJ542" s="12"/>
      <c r="AK542" s="12"/>
      <c r="AL542" s="12"/>
      <c r="AM542" s="12"/>
      <c r="AN542" s="12"/>
      <c r="AO542" s="12"/>
      <c r="AP542" s="12"/>
      <c r="AQ542" s="12"/>
      <c r="AR542" s="12"/>
      <c r="AS542" s="12"/>
      <c r="AT542" s="12"/>
      <c r="AU542" s="12"/>
      <c r="AV542" s="12"/>
      <c r="AW542" s="12"/>
      <c r="AX542" s="12"/>
      <c r="AY542" s="12"/>
      <c r="AZ542" s="12"/>
      <c r="BA542" s="12"/>
      <c r="BB542" s="12"/>
      <c r="BC542" s="12"/>
      <c r="BD542" s="12"/>
      <c r="BE542" s="12"/>
      <c r="BF542" s="12"/>
      <c r="BG542" s="12"/>
      <c r="BH542" s="12"/>
      <c r="BI542" s="12"/>
      <c r="BJ542" s="12"/>
      <c r="BK542" s="12"/>
      <c r="BL542" s="12"/>
      <c r="BM542" s="12"/>
      <c r="BN542" s="12"/>
      <c r="BO542" s="12"/>
      <c r="BP542" s="12"/>
      <c r="BQ542" s="12"/>
      <c r="BR542" s="12"/>
      <c r="BS542" s="12"/>
      <c r="BT542" s="12"/>
      <c r="BU542" s="12"/>
      <c r="BV542" s="12"/>
      <c r="BW542" s="12"/>
      <c r="BX542" s="12"/>
      <c r="BY542" s="12"/>
      <c r="BZ542" s="12"/>
      <c r="CA542" s="12"/>
      <c r="CB542" s="12"/>
      <c r="CC542" s="12"/>
    </row>
    <row r="543" spans="1:81" ht="15.75" x14ac:dyDescent="0.25">
      <c r="A543" s="20"/>
      <c r="B543" s="29"/>
      <c r="C543" s="29"/>
      <c r="D543" s="29"/>
      <c r="E543" s="29"/>
      <c r="F543" s="26"/>
      <c r="G543" s="13"/>
      <c r="H543" s="20"/>
      <c r="I543" s="22"/>
      <c r="J543" s="22"/>
      <c r="K543" s="22"/>
      <c r="L543" s="22"/>
      <c r="M543" s="24"/>
      <c r="N543" s="22"/>
      <c r="O543" s="20"/>
      <c r="P543" s="12"/>
      <c r="Q543" s="12"/>
      <c r="R543" s="12"/>
      <c r="S543" s="12"/>
      <c r="T543" s="12"/>
      <c r="U543" s="12"/>
      <c r="V543" s="12"/>
      <c r="W543" s="12"/>
      <c r="X543" s="12"/>
      <c r="Y543" s="12"/>
      <c r="Z543" s="12"/>
      <c r="AA543" s="12"/>
      <c r="AB543" s="12"/>
      <c r="AC543" s="12"/>
      <c r="AD543" s="12"/>
      <c r="AE543" s="12"/>
      <c r="AF543" s="12"/>
      <c r="AG543" s="12"/>
      <c r="AH543" s="12"/>
      <c r="AI543" s="12"/>
      <c r="AJ543" s="12"/>
      <c r="AK543" s="12"/>
      <c r="AL543" s="12"/>
      <c r="AM543" s="12"/>
      <c r="AN543" s="12"/>
      <c r="AO543" s="12"/>
      <c r="AP543" s="12"/>
      <c r="AQ543" s="12"/>
      <c r="AR543" s="12"/>
      <c r="AS543" s="12"/>
      <c r="AT543" s="12"/>
      <c r="AU543" s="12"/>
      <c r="AV543" s="12"/>
      <c r="AW543" s="12"/>
      <c r="AX543" s="12"/>
      <c r="AY543" s="12"/>
      <c r="AZ543" s="12"/>
      <c r="BA543" s="12"/>
      <c r="BB543" s="12"/>
      <c r="BC543" s="12"/>
      <c r="BD543" s="12"/>
      <c r="BE543" s="12"/>
      <c r="BF543" s="12"/>
      <c r="BG543" s="12"/>
      <c r="BH543" s="12"/>
      <c r="BI543" s="12"/>
      <c r="BJ543" s="12"/>
      <c r="BK543" s="12"/>
      <c r="BL543" s="12"/>
      <c r="BM543" s="12"/>
      <c r="BN543" s="12"/>
      <c r="BO543" s="12"/>
      <c r="BP543" s="12"/>
      <c r="BQ543" s="12"/>
      <c r="BR543" s="12"/>
      <c r="BS543" s="12"/>
      <c r="BT543" s="12"/>
      <c r="BU543" s="12"/>
      <c r="BV543" s="12"/>
      <c r="BW543" s="12"/>
      <c r="BX543" s="12"/>
      <c r="BY543" s="12"/>
      <c r="BZ543" s="12"/>
      <c r="CA543" s="12"/>
      <c r="CB543" s="12"/>
      <c r="CC543" s="12"/>
    </row>
    <row r="544" spans="1:81" ht="15.75" x14ac:dyDescent="0.25">
      <c r="A544" s="20"/>
      <c r="B544" s="29"/>
      <c r="C544" s="29"/>
      <c r="D544" s="29"/>
      <c r="E544" s="29"/>
      <c r="F544" s="26"/>
      <c r="G544" s="13"/>
      <c r="H544" s="20"/>
      <c r="I544" s="22"/>
      <c r="J544" s="22"/>
      <c r="K544" s="22"/>
      <c r="L544" s="22"/>
      <c r="M544" s="24"/>
      <c r="N544" s="22"/>
      <c r="O544" s="20"/>
      <c r="P544" s="12"/>
      <c r="Q544" s="12"/>
      <c r="R544" s="12"/>
      <c r="S544" s="12"/>
      <c r="T544" s="12"/>
      <c r="U544" s="12"/>
      <c r="V544" s="12"/>
      <c r="W544" s="12"/>
      <c r="X544" s="12"/>
      <c r="Y544" s="12"/>
      <c r="Z544" s="12"/>
      <c r="AA544" s="12"/>
      <c r="AB544" s="12"/>
      <c r="AC544" s="12"/>
      <c r="AD544" s="12"/>
      <c r="AE544" s="12"/>
      <c r="AF544" s="12"/>
      <c r="AG544" s="12"/>
      <c r="AH544" s="12"/>
      <c r="AI544" s="12"/>
      <c r="AJ544" s="12"/>
      <c r="AK544" s="12"/>
      <c r="AL544" s="12"/>
      <c r="AM544" s="12"/>
      <c r="AN544" s="12"/>
      <c r="AO544" s="12"/>
      <c r="AP544" s="12"/>
      <c r="AQ544" s="12"/>
      <c r="AR544" s="12"/>
      <c r="AS544" s="12"/>
      <c r="AT544" s="12"/>
      <c r="AU544" s="12"/>
      <c r="AV544" s="12"/>
      <c r="AW544" s="12"/>
      <c r="AX544" s="12"/>
      <c r="AY544" s="12"/>
      <c r="AZ544" s="12"/>
      <c r="BA544" s="12"/>
      <c r="BB544" s="12"/>
      <c r="BC544" s="12"/>
      <c r="BD544" s="12"/>
      <c r="BE544" s="12"/>
      <c r="BF544" s="12"/>
      <c r="BG544" s="12"/>
      <c r="BH544" s="12"/>
      <c r="BI544" s="12"/>
      <c r="BJ544" s="12"/>
      <c r="BK544" s="12"/>
      <c r="BL544" s="12"/>
      <c r="BM544" s="12"/>
      <c r="BN544" s="12"/>
      <c r="BO544" s="12"/>
      <c r="BP544" s="12"/>
      <c r="BQ544" s="12"/>
      <c r="BR544" s="12"/>
      <c r="BS544" s="12"/>
      <c r="BT544" s="12"/>
      <c r="BU544" s="12"/>
      <c r="BV544" s="12"/>
      <c r="BW544" s="12"/>
      <c r="BX544" s="12"/>
      <c r="BY544" s="12"/>
      <c r="BZ544" s="12"/>
      <c r="CA544" s="12"/>
      <c r="CB544" s="12"/>
      <c r="CC544" s="12"/>
    </row>
    <row r="545" spans="1:81" ht="15.75" x14ac:dyDescent="0.25">
      <c r="A545" s="20"/>
      <c r="B545" s="29"/>
      <c r="C545" s="29"/>
      <c r="D545" s="29"/>
      <c r="E545" s="29"/>
      <c r="F545" s="26"/>
      <c r="G545" s="13"/>
      <c r="H545" s="20"/>
      <c r="I545" s="22"/>
      <c r="J545" s="22"/>
      <c r="K545" s="22"/>
      <c r="L545" s="22"/>
      <c r="M545" s="24"/>
      <c r="N545" s="22"/>
      <c r="O545" s="20"/>
      <c r="P545" s="12"/>
      <c r="Q545" s="12"/>
      <c r="R545" s="12"/>
      <c r="S545" s="12"/>
      <c r="T545" s="12"/>
      <c r="U545" s="12"/>
      <c r="V545" s="12"/>
      <c r="W545" s="12"/>
      <c r="X545" s="12"/>
      <c r="Y545" s="12"/>
      <c r="Z545" s="12"/>
      <c r="AA545" s="12"/>
      <c r="AB545" s="12"/>
      <c r="AC545" s="12"/>
      <c r="AD545" s="12"/>
      <c r="AE545" s="12"/>
      <c r="AF545" s="12"/>
      <c r="AG545" s="12"/>
      <c r="AH545" s="12"/>
      <c r="AI545" s="12"/>
      <c r="AJ545" s="12"/>
      <c r="AK545" s="12"/>
      <c r="AL545" s="12"/>
      <c r="AM545" s="12"/>
      <c r="AN545" s="12"/>
      <c r="AO545" s="12"/>
      <c r="AP545" s="12"/>
      <c r="AQ545" s="12"/>
      <c r="AR545" s="12"/>
      <c r="AS545" s="12"/>
      <c r="AT545" s="12"/>
      <c r="AU545" s="12"/>
      <c r="AV545" s="12"/>
      <c r="AW545" s="12"/>
      <c r="AX545" s="12"/>
      <c r="AY545" s="12"/>
      <c r="AZ545" s="12"/>
      <c r="BA545" s="12"/>
      <c r="BB545" s="12"/>
      <c r="BC545" s="12"/>
      <c r="BD545" s="12"/>
      <c r="BE545" s="12"/>
      <c r="BF545" s="12"/>
      <c r="BG545" s="12"/>
      <c r="BH545" s="12"/>
      <c r="BI545" s="12"/>
      <c r="BJ545" s="12"/>
      <c r="BK545" s="12"/>
      <c r="BL545" s="12"/>
      <c r="BM545" s="12"/>
      <c r="BN545" s="12"/>
      <c r="BO545" s="12"/>
      <c r="BP545" s="12"/>
      <c r="BQ545" s="12"/>
      <c r="BR545" s="12"/>
      <c r="BS545" s="12"/>
      <c r="BT545" s="12"/>
      <c r="BU545" s="12"/>
      <c r="BV545" s="12"/>
      <c r="BW545" s="12"/>
      <c r="BX545" s="12"/>
      <c r="BY545" s="12"/>
      <c r="BZ545" s="12"/>
      <c r="CA545" s="12"/>
      <c r="CB545" s="12"/>
      <c r="CC545" s="12"/>
    </row>
    <row r="546" spans="1:81" ht="15.75" x14ac:dyDescent="0.25">
      <c r="A546" s="20"/>
      <c r="B546" s="29"/>
      <c r="C546" s="29"/>
      <c r="D546" s="29"/>
      <c r="E546" s="29"/>
      <c r="F546" s="26"/>
      <c r="G546" s="13"/>
      <c r="H546" s="20"/>
      <c r="I546" s="22"/>
      <c r="J546" s="22"/>
      <c r="K546" s="22"/>
      <c r="L546" s="22"/>
      <c r="M546" s="24"/>
      <c r="N546" s="22"/>
      <c r="O546" s="20"/>
      <c r="P546" s="12"/>
      <c r="Q546" s="12"/>
      <c r="R546" s="12"/>
      <c r="S546" s="12"/>
      <c r="T546" s="12"/>
      <c r="U546" s="12"/>
      <c r="V546" s="12"/>
      <c r="W546" s="12"/>
      <c r="X546" s="12"/>
      <c r="Y546" s="12"/>
      <c r="Z546" s="12"/>
      <c r="AA546" s="12"/>
      <c r="AB546" s="12"/>
      <c r="AC546" s="12"/>
      <c r="AD546" s="12"/>
      <c r="AE546" s="12"/>
      <c r="AF546" s="12"/>
      <c r="AG546" s="12"/>
      <c r="AH546" s="12"/>
      <c r="AI546" s="12"/>
      <c r="AJ546" s="12"/>
      <c r="AK546" s="12"/>
      <c r="AL546" s="12"/>
      <c r="AM546" s="12"/>
      <c r="AN546" s="12"/>
      <c r="AO546" s="12"/>
      <c r="AP546" s="12"/>
      <c r="AQ546" s="12"/>
      <c r="AR546" s="12"/>
      <c r="AS546" s="12"/>
      <c r="AT546" s="12"/>
      <c r="AU546" s="12"/>
      <c r="AV546" s="12"/>
      <c r="AW546" s="12"/>
      <c r="AX546" s="12"/>
      <c r="AY546" s="12"/>
      <c r="AZ546" s="12"/>
      <c r="BA546" s="12"/>
      <c r="BB546" s="12"/>
      <c r="BC546" s="12"/>
      <c r="BD546" s="12"/>
      <c r="BE546" s="12"/>
      <c r="BF546" s="12"/>
      <c r="BG546" s="12"/>
      <c r="BH546" s="12"/>
      <c r="BI546" s="12"/>
      <c r="BJ546" s="12"/>
      <c r="BK546" s="12"/>
      <c r="BL546" s="12"/>
      <c r="BM546" s="12"/>
      <c r="BN546" s="12"/>
      <c r="BO546" s="12"/>
      <c r="BP546" s="12"/>
      <c r="BQ546" s="12"/>
      <c r="BR546" s="12"/>
      <c r="BS546" s="12"/>
      <c r="BT546" s="12"/>
      <c r="BU546" s="12"/>
      <c r="BV546" s="12"/>
      <c r="BW546" s="12"/>
      <c r="BX546" s="12"/>
      <c r="BY546" s="12"/>
      <c r="BZ546" s="12"/>
      <c r="CA546" s="12"/>
      <c r="CB546" s="12"/>
      <c r="CC546" s="12"/>
    </row>
    <row r="547" spans="1:81" ht="15.75" x14ac:dyDescent="0.25">
      <c r="A547" s="20"/>
      <c r="B547" s="29"/>
      <c r="C547" s="29"/>
      <c r="D547" s="29"/>
      <c r="E547" s="29"/>
      <c r="F547" s="26"/>
      <c r="G547" s="13"/>
      <c r="H547" s="20"/>
      <c r="I547" s="22"/>
      <c r="J547" s="22"/>
      <c r="K547" s="22"/>
      <c r="L547" s="22"/>
      <c r="M547" s="24"/>
      <c r="N547" s="22"/>
      <c r="O547" s="20"/>
      <c r="P547" s="12"/>
      <c r="Q547" s="12"/>
      <c r="R547" s="12"/>
      <c r="S547" s="12"/>
      <c r="T547" s="12"/>
      <c r="U547" s="12"/>
      <c r="V547" s="12"/>
      <c r="W547" s="12"/>
      <c r="X547" s="12"/>
      <c r="Y547" s="12"/>
      <c r="Z547" s="12"/>
      <c r="AA547" s="12"/>
      <c r="AB547" s="12"/>
      <c r="AC547" s="12"/>
      <c r="AD547" s="12"/>
      <c r="AE547" s="12"/>
      <c r="AF547" s="12"/>
      <c r="AG547" s="12"/>
      <c r="AH547" s="12"/>
      <c r="AI547" s="12"/>
      <c r="AJ547" s="12"/>
      <c r="AK547" s="12"/>
      <c r="AL547" s="12"/>
      <c r="AM547" s="12"/>
      <c r="AN547" s="12"/>
      <c r="AO547" s="12"/>
      <c r="AP547" s="12"/>
      <c r="AQ547" s="12"/>
      <c r="AR547" s="12"/>
      <c r="AS547" s="12"/>
      <c r="AT547" s="12"/>
      <c r="AU547" s="12"/>
      <c r="AV547" s="12"/>
      <c r="AW547" s="12"/>
      <c r="AX547" s="12"/>
      <c r="AY547" s="12"/>
      <c r="AZ547" s="12"/>
      <c r="BA547" s="12"/>
      <c r="BB547" s="12"/>
      <c r="BC547" s="12"/>
      <c r="BD547" s="12"/>
      <c r="BE547" s="12"/>
      <c r="BF547" s="12"/>
      <c r="BG547" s="12"/>
      <c r="BH547" s="12"/>
      <c r="BI547" s="12"/>
      <c r="BJ547" s="12"/>
      <c r="BK547" s="12"/>
      <c r="BL547" s="12"/>
      <c r="BM547" s="12"/>
      <c r="BN547" s="12"/>
      <c r="BO547" s="12"/>
      <c r="BP547" s="12"/>
      <c r="BQ547" s="12"/>
      <c r="BR547" s="12"/>
      <c r="BS547" s="12"/>
      <c r="BT547" s="12"/>
      <c r="BU547" s="12"/>
      <c r="BV547" s="12"/>
      <c r="BW547" s="12"/>
      <c r="BX547" s="12"/>
      <c r="BY547" s="12"/>
      <c r="BZ547" s="12"/>
      <c r="CA547" s="12"/>
      <c r="CB547" s="12"/>
      <c r="CC547" s="12"/>
    </row>
    <row r="548" spans="1:81" ht="15.75" x14ac:dyDescent="0.25">
      <c r="A548" s="20"/>
      <c r="B548" s="29"/>
      <c r="C548" s="29"/>
      <c r="D548" s="29"/>
      <c r="E548" s="29"/>
      <c r="F548" s="26"/>
      <c r="G548" s="13"/>
      <c r="H548" s="20"/>
      <c r="I548" s="22"/>
      <c r="J548" s="22"/>
      <c r="K548" s="22"/>
      <c r="L548" s="22"/>
      <c r="M548" s="24"/>
      <c r="N548" s="22"/>
      <c r="O548" s="20"/>
      <c r="P548" s="12"/>
      <c r="Q548" s="12"/>
      <c r="R548" s="12"/>
      <c r="S548" s="12"/>
      <c r="T548" s="12"/>
      <c r="U548" s="12"/>
      <c r="V548" s="12"/>
      <c r="W548" s="12"/>
      <c r="X548" s="12"/>
      <c r="Y548" s="12"/>
      <c r="Z548" s="12"/>
      <c r="AA548" s="12"/>
      <c r="AB548" s="12"/>
      <c r="AC548" s="12"/>
      <c r="AD548" s="12"/>
      <c r="AE548" s="12"/>
      <c r="AF548" s="12"/>
      <c r="AG548" s="12"/>
      <c r="AH548" s="12"/>
      <c r="AI548" s="12"/>
      <c r="AJ548" s="12"/>
      <c r="AK548" s="12"/>
      <c r="AL548" s="12"/>
      <c r="AM548" s="12"/>
      <c r="AN548" s="12"/>
      <c r="AO548" s="12"/>
      <c r="AP548" s="12"/>
      <c r="AQ548" s="12"/>
      <c r="AR548" s="12"/>
      <c r="AS548" s="12"/>
      <c r="AT548" s="12"/>
      <c r="AU548" s="12"/>
      <c r="AV548" s="12"/>
      <c r="AW548" s="12"/>
      <c r="AX548" s="12"/>
      <c r="AY548" s="12"/>
      <c r="AZ548" s="12"/>
      <c r="BA548" s="12"/>
      <c r="BB548" s="12"/>
      <c r="BC548" s="12"/>
      <c r="BD548" s="12"/>
      <c r="BE548" s="12"/>
      <c r="BF548" s="12"/>
      <c r="BG548" s="12"/>
      <c r="BH548" s="12"/>
      <c r="BI548" s="12"/>
      <c r="BJ548" s="12"/>
      <c r="BK548" s="12"/>
      <c r="BL548" s="12"/>
      <c r="BM548" s="12"/>
      <c r="BN548" s="12"/>
      <c r="BO548" s="12"/>
      <c r="BP548" s="12"/>
      <c r="BQ548" s="12"/>
      <c r="BR548" s="12"/>
      <c r="BS548" s="12"/>
      <c r="BT548" s="12"/>
      <c r="BU548" s="12"/>
      <c r="BV548" s="12"/>
      <c r="BW548" s="12"/>
      <c r="BX548" s="12"/>
      <c r="BY548" s="12"/>
      <c r="BZ548" s="12"/>
      <c r="CA548" s="12"/>
      <c r="CB548" s="12"/>
      <c r="CC548" s="12"/>
    </row>
    <row r="549" spans="1:81" ht="15.75" x14ac:dyDescent="0.25">
      <c r="A549" s="20"/>
      <c r="B549" s="29"/>
      <c r="C549" s="29"/>
      <c r="D549" s="29"/>
      <c r="E549" s="29"/>
      <c r="F549" s="26"/>
      <c r="G549" s="13"/>
      <c r="H549" s="20"/>
      <c r="I549" s="22"/>
      <c r="J549" s="22"/>
      <c r="K549" s="22"/>
      <c r="L549" s="22"/>
      <c r="M549" s="24"/>
      <c r="N549" s="22"/>
      <c r="O549" s="20"/>
      <c r="P549" s="12"/>
      <c r="Q549" s="12"/>
      <c r="R549" s="12"/>
      <c r="S549" s="12"/>
      <c r="T549" s="12"/>
      <c r="U549" s="12"/>
      <c r="V549" s="12"/>
      <c r="W549" s="12"/>
      <c r="X549" s="12"/>
      <c r="Y549" s="12"/>
      <c r="Z549" s="12"/>
      <c r="AA549" s="12"/>
      <c r="AB549" s="12"/>
      <c r="AC549" s="12"/>
      <c r="AD549" s="12"/>
      <c r="AE549" s="12"/>
      <c r="AF549" s="12"/>
      <c r="AG549" s="12"/>
      <c r="AH549" s="12"/>
      <c r="AI549" s="12"/>
      <c r="AJ549" s="12"/>
      <c r="AK549" s="12"/>
      <c r="AL549" s="12"/>
      <c r="AM549" s="12"/>
      <c r="AN549" s="12"/>
      <c r="AO549" s="12"/>
      <c r="AP549" s="12"/>
      <c r="AQ549" s="12"/>
      <c r="AR549" s="12"/>
      <c r="AS549" s="12"/>
      <c r="AT549" s="12"/>
      <c r="AU549" s="12"/>
      <c r="AV549" s="12"/>
      <c r="AW549" s="12"/>
      <c r="AX549" s="12"/>
      <c r="AY549" s="12"/>
      <c r="AZ549" s="12"/>
      <c r="BA549" s="12"/>
      <c r="BB549" s="12"/>
      <c r="BC549" s="12"/>
      <c r="BD549" s="12"/>
      <c r="BE549" s="12"/>
      <c r="BF549" s="12"/>
      <c r="BG549" s="12"/>
      <c r="BH549" s="12"/>
      <c r="BI549" s="12"/>
      <c r="BJ549" s="12"/>
      <c r="BK549" s="12"/>
      <c r="BL549" s="12"/>
      <c r="BM549" s="12"/>
      <c r="BN549" s="12"/>
      <c r="BO549" s="12"/>
      <c r="BP549" s="12"/>
      <c r="BQ549" s="12"/>
      <c r="BR549" s="12"/>
      <c r="BS549" s="12"/>
      <c r="BT549" s="12"/>
      <c r="BU549" s="12"/>
      <c r="BV549" s="12"/>
      <c r="BW549" s="12"/>
      <c r="BX549" s="12"/>
      <c r="BY549" s="12"/>
      <c r="BZ549" s="12"/>
      <c r="CA549" s="12"/>
      <c r="CB549" s="12"/>
      <c r="CC549" s="12"/>
    </row>
    <row r="550" spans="1:81" ht="15.75" x14ac:dyDescent="0.25">
      <c r="A550" s="20"/>
      <c r="B550" s="29"/>
      <c r="C550" s="29"/>
      <c r="D550" s="29"/>
      <c r="E550" s="29"/>
      <c r="F550" s="26"/>
      <c r="G550" s="13"/>
      <c r="H550" s="20"/>
      <c r="I550" s="22"/>
      <c r="J550" s="22"/>
      <c r="K550" s="22"/>
      <c r="L550" s="22"/>
      <c r="M550" s="24"/>
      <c r="N550" s="22"/>
      <c r="O550" s="20"/>
      <c r="P550" s="12"/>
      <c r="Q550" s="12"/>
      <c r="R550" s="12"/>
      <c r="S550" s="12"/>
      <c r="T550" s="12"/>
      <c r="U550" s="12"/>
      <c r="V550" s="12"/>
      <c r="W550" s="12"/>
      <c r="X550" s="12"/>
      <c r="Y550" s="12"/>
      <c r="Z550" s="12"/>
      <c r="AA550" s="12"/>
      <c r="AB550" s="12"/>
      <c r="AC550" s="12"/>
      <c r="AD550" s="12"/>
      <c r="AE550" s="12"/>
      <c r="AF550" s="12"/>
      <c r="AG550" s="12"/>
      <c r="AH550" s="12"/>
      <c r="AI550" s="12"/>
      <c r="AJ550" s="12"/>
      <c r="AK550" s="12"/>
      <c r="AL550" s="12"/>
      <c r="AM550" s="12"/>
      <c r="AN550" s="12"/>
      <c r="AO550" s="12"/>
      <c r="AP550" s="12"/>
      <c r="AQ550" s="12"/>
      <c r="AR550" s="12"/>
      <c r="AS550" s="12"/>
      <c r="AT550" s="12"/>
      <c r="AU550" s="12"/>
      <c r="AV550" s="12"/>
      <c r="AW550" s="12"/>
      <c r="AX550" s="12"/>
      <c r="AY550" s="12"/>
      <c r="AZ550" s="12"/>
      <c r="BA550" s="12"/>
      <c r="BB550" s="12"/>
      <c r="BC550" s="12"/>
      <c r="BD550" s="12"/>
      <c r="BE550" s="12"/>
      <c r="BF550" s="12"/>
      <c r="BG550" s="12"/>
      <c r="BH550" s="12"/>
      <c r="BI550" s="12"/>
      <c r="BJ550" s="12"/>
      <c r="BK550" s="12"/>
      <c r="BL550" s="12"/>
      <c r="BM550" s="12"/>
      <c r="BN550" s="12"/>
      <c r="BO550" s="12"/>
      <c r="BP550" s="12"/>
      <c r="BQ550" s="12"/>
      <c r="BR550" s="12"/>
      <c r="BS550" s="12"/>
      <c r="BT550" s="12"/>
      <c r="BU550" s="12"/>
      <c r="BV550" s="12"/>
      <c r="BW550" s="12"/>
      <c r="BX550" s="12"/>
      <c r="BY550" s="12"/>
      <c r="BZ550" s="12"/>
      <c r="CA550" s="12"/>
      <c r="CB550" s="12"/>
      <c r="CC550" s="12"/>
    </row>
    <row r="551" spans="1:81" ht="15.75" x14ac:dyDescent="0.25">
      <c r="A551" s="20"/>
      <c r="B551" s="29"/>
      <c r="C551" s="29"/>
      <c r="D551" s="29"/>
      <c r="E551" s="29"/>
      <c r="F551" s="26"/>
      <c r="G551" s="13"/>
      <c r="H551" s="20"/>
      <c r="I551" s="22"/>
      <c r="J551" s="22"/>
      <c r="K551" s="22"/>
      <c r="L551" s="22"/>
      <c r="M551" s="24"/>
      <c r="N551" s="22"/>
      <c r="O551" s="20"/>
      <c r="P551" s="12"/>
      <c r="Q551" s="12"/>
      <c r="R551" s="12"/>
      <c r="S551" s="12"/>
      <c r="T551" s="12"/>
      <c r="U551" s="12"/>
      <c r="V551" s="12"/>
      <c r="W551" s="12"/>
      <c r="X551" s="12"/>
      <c r="Y551" s="12"/>
      <c r="Z551" s="12"/>
      <c r="AA551" s="12"/>
      <c r="AB551" s="12"/>
      <c r="AC551" s="12"/>
      <c r="AD551" s="12"/>
      <c r="AE551" s="12"/>
      <c r="AF551" s="12"/>
      <c r="AG551" s="12"/>
      <c r="AH551" s="12"/>
      <c r="AI551" s="12"/>
      <c r="AJ551" s="12"/>
      <c r="AK551" s="12"/>
      <c r="AL551" s="12"/>
      <c r="AM551" s="12"/>
      <c r="AN551" s="12"/>
      <c r="AO551" s="12"/>
      <c r="AP551" s="12"/>
      <c r="AQ551" s="12"/>
      <c r="AR551" s="12"/>
      <c r="AS551" s="12"/>
      <c r="AT551" s="12"/>
      <c r="AU551" s="12"/>
      <c r="AV551" s="12"/>
      <c r="AW551" s="12"/>
      <c r="AX551" s="12"/>
      <c r="AY551" s="12"/>
      <c r="AZ551" s="12"/>
      <c r="BA551" s="12"/>
      <c r="BB551" s="12"/>
      <c r="BC551" s="12"/>
      <c r="BD551" s="12"/>
      <c r="BE551" s="12"/>
      <c r="BF551" s="12"/>
      <c r="BG551" s="12"/>
      <c r="BH551" s="12"/>
      <c r="BI551" s="12"/>
      <c r="BJ551" s="12"/>
      <c r="BK551" s="12"/>
      <c r="BL551" s="12"/>
      <c r="BM551" s="12"/>
      <c r="BN551" s="12"/>
      <c r="BO551" s="12"/>
      <c r="BP551" s="12"/>
      <c r="BQ551" s="12"/>
      <c r="BR551" s="12"/>
      <c r="BS551" s="12"/>
      <c r="BT551" s="12"/>
      <c r="BU551" s="12"/>
      <c r="BV551" s="12"/>
      <c r="BW551" s="12"/>
      <c r="BX551" s="12"/>
      <c r="BY551" s="12"/>
      <c r="BZ551" s="12"/>
      <c r="CA551" s="12"/>
      <c r="CB551" s="12"/>
      <c r="CC551" s="12"/>
    </row>
    <row r="552" spans="1:81" ht="15.75" x14ac:dyDescent="0.25">
      <c r="A552" s="20"/>
      <c r="B552" s="29"/>
      <c r="C552" s="29"/>
      <c r="D552" s="29"/>
      <c r="E552" s="29"/>
      <c r="F552" s="26"/>
      <c r="G552" s="13"/>
      <c r="H552" s="20"/>
      <c r="I552" s="22"/>
      <c r="J552" s="22"/>
      <c r="K552" s="22"/>
      <c r="L552" s="22"/>
      <c r="M552" s="24"/>
      <c r="N552" s="22"/>
      <c r="O552" s="20"/>
      <c r="P552" s="12"/>
      <c r="Q552" s="12"/>
      <c r="R552" s="12"/>
      <c r="S552" s="12"/>
      <c r="T552" s="12"/>
      <c r="U552" s="12"/>
      <c r="V552" s="12"/>
      <c r="W552" s="12"/>
      <c r="X552" s="12"/>
      <c r="Y552" s="12"/>
      <c r="Z552" s="12"/>
      <c r="AA552" s="12"/>
      <c r="AB552" s="12"/>
      <c r="AC552" s="12"/>
      <c r="AD552" s="12"/>
      <c r="AE552" s="12"/>
      <c r="AF552" s="12"/>
      <c r="AG552" s="12"/>
      <c r="AH552" s="12"/>
      <c r="AI552" s="12"/>
      <c r="AJ552" s="12"/>
      <c r="AK552" s="12"/>
      <c r="AL552" s="12"/>
      <c r="AM552" s="12"/>
      <c r="AN552" s="12"/>
      <c r="AO552" s="12"/>
      <c r="AP552" s="12"/>
      <c r="AQ552" s="12"/>
      <c r="AR552" s="12"/>
      <c r="AS552" s="12"/>
      <c r="AT552" s="12"/>
      <c r="AU552" s="12"/>
      <c r="AV552" s="12"/>
      <c r="AW552" s="12"/>
      <c r="AX552" s="12"/>
      <c r="AY552" s="12"/>
      <c r="AZ552" s="12"/>
      <c r="BA552" s="12"/>
      <c r="BB552" s="12"/>
      <c r="BC552" s="12"/>
      <c r="BD552" s="12"/>
      <c r="BE552" s="12"/>
      <c r="BF552" s="12"/>
      <c r="BG552" s="12"/>
      <c r="BH552" s="12"/>
      <c r="BI552" s="12"/>
      <c r="BJ552" s="12"/>
      <c r="BK552" s="12"/>
      <c r="BL552" s="12"/>
      <c r="BM552" s="12"/>
      <c r="BN552" s="12"/>
      <c r="BO552" s="12"/>
      <c r="BP552" s="12"/>
      <c r="BQ552" s="12"/>
      <c r="BR552" s="12"/>
      <c r="BS552" s="12"/>
      <c r="BT552" s="12"/>
      <c r="BU552" s="12"/>
      <c r="BV552" s="12"/>
      <c r="BW552" s="12"/>
      <c r="BX552" s="12"/>
      <c r="BY552" s="12"/>
      <c r="BZ552" s="12"/>
      <c r="CA552" s="12"/>
      <c r="CB552" s="12"/>
      <c r="CC552" s="12"/>
    </row>
    <row r="553" spans="1:81" ht="15.75" x14ac:dyDescent="0.25">
      <c r="A553" s="20"/>
      <c r="B553" s="29"/>
      <c r="C553" s="29"/>
      <c r="D553" s="29"/>
      <c r="E553" s="29"/>
      <c r="F553" s="26"/>
      <c r="G553" s="13"/>
      <c r="H553" s="20"/>
      <c r="I553" s="22"/>
      <c r="J553" s="22"/>
      <c r="K553" s="22"/>
      <c r="L553" s="22"/>
      <c r="M553" s="24"/>
      <c r="N553" s="22"/>
      <c r="O553" s="20"/>
      <c r="P553" s="12"/>
      <c r="Q553" s="12"/>
      <c r="R553" s="12"/>
      <c r="S553" s="12"/>
      <c r="T553" s="12"/>
      <c r="U553" s="12"/>
      <c r="V553" s="12"/>
      <c r="W553" s="12"/>
      <c r="X553" s="12"/>
      <c r="Y553" s="12"/>
      <c r="Z553" s="12"/>
      <c r="AA553" s="12"/>
      <c r="AB553" s="12"/>
      <c r="AC553" s="12"/>
      <c r="AD553" s="12"/>
      <c r="AE553" s="12"/>
      <c r="AF553" s="12"/>
      <c r="AG553" s="12"/>
      <c r="AH553" s="12"/>
      <c r="AI553" s="12"/>
      <c r="AJ553" s="12"/>
      <c r="AK553" s="12"/>
      <c r="AL553" s="12"/>
      <c r="AM553" s="12"/>
      <c r="AN553" s="12"/>
      <c r="AO553" s="12"/>
      <c r="AP553" s="12"/>
      <c r="AQ553" s="12"/>
      <c r="AR553" s="12"/>
      <c r="AS553" s="12"/>
      <c r="AT553" s="12"/>
      <c r="AU553" s="12"/>
      <c r="AV553" s="12"/>
      <c r="AW553" s="12"/>
      <c r="AX553" s="12"/>
      <c r="AY553" s="12"/>
      <c r="AZ553" s="12"/>
      <c r="BA553" s="12"/>
      <c r="BB553" s="12"/>
      <c r="BC553" s="12"/>
      <c r="BD553" s="12"/>
      <c r="BE553" s="12"/>
      <c r="BF553" s="12"/>
      <c r="BG553" s="12"/>
      <c r="BH553" s="12"/>
      <c r="BI553" s="12"/>
      <c r="BJ553" s="12"/>
      <c r="BK553" s="12"/>
      <c r="BL553" s="12"/>
      <c r="BM553" s="12"/>
      <c r="BN553" s="12"/>
      <c r="BO553" s="12"/>
      <c r="BP553" s="12"/>
      <c r="BQ553" s="12"/>
      <c r="BR553" s="12"/>
      <c r="BS553" s="12"/>
      <c r="BT553" s="12"/>
      <c r="BU553" s="12"/>
      <c r="BV553" s="12"/>
      <c r="BW553" s="12"/>
      <c r="BX553" s="12"/>
      <c r="BY553" s="12"/>
      <c r="BZ553" s="12"/>
      <c r="CA553" s="12"/>
      <c r="CB553" s="12"/>
      <c r="CC553" s="12"/>
    </row>
    <row r="554" spans="1:81" ht="15.75" x14ac:dyDescent="0.25">
      <c r="A554" s="20"/>
      <c r="B554" s="29"/>
      <c r="C554" s="29"/>
      <c r="D554" s="29"/>
      <c r="E554" s="29"/>
      <c r="F554" s="26"/>
      <c r="G554" s="13"/>
      <c r="H554" s="20"/>
      <c r="I554" s="22"/>
      <c r="J554" s="22"/>
      <c r="K554" s="22"/>
      <c r="L554" s="22"/>
      <c r="M554" s="24"/>
      <c r="N554" s="22"/>
      <c r="O554" s="20"/>
      <c r="P554" s="12"/>
      <c r="Q554" s="12"/>
      <c r="R554" s="12"/>
      <c r="S554" s="12"/>
      <c r="T554" s="12"/>
      <c r="U554" s="12"/>
      <c r="V554" s="12"/>
      <c r="W554" s="12"/>
      <c r="X554" s="12"/>
      <c r="Y554" s="12"/>
      <c r="Z554" s="12"/>
      <c r="AA554" s="12"/>
      <c r="AB554" s="12"/>
      <c r="AC554" s="12"/>
      <c r="AD554" s="12"/>
      <c r="AE554" s="12"/>
      <c r="AF554" s="12"/>
      <c r="AG554" s="12"/>
      <c r="AH554" s="12"/>
      <c r="AI554" s="12"/>
      <c r="AJ554" s="12"/>
      <c r="AK554" s="12"/>
      <c r="AL554" s="12"/>
      <c r="AM554" s="12"/>
      <c r="AN554" s="12"/>
      <c r="AO554" s="12"/>
      <c r="AP554" s="12"/>
      <c r="AQ554" s="12"/>
      <c r="AR554" s="12"/>
      <c r="AS554" s="12"/>
      <c r="AT554" s="12"/>
      <c r="AU554" s="12"/>
      <c r="AV554" s="12"/>
      <c r="AW554" s="12"/>
      <c r="AX554" s="12"/>
      <c r="AY554" s="12"/>
      <c r="AZ554" s="12"/>
      <c r="BA554" s="12"/>
      <c r="BB554" s="12"/>
      <c r="BC554" s="12"/>
      <c r="BD554" s="12"/>
      <c r="BE554" s="12"/>
      <c r="BF554" s="12"/>
      <c r="BG554" s="12"/>
      <c r="BH554" s="12"/>
      <c r="BI554" s="12"/>
      <c r="BJ554" s="12"/>
      <c r="BK554" s="12"/>
      <c r="BL554" s="12"/>
      <c r="BM554" s="12"/>
      <c r="BN554" s="12"/>
      <c r="BO554" s="12"/>
      <c r="BP554" s="12"/>
      <c r="BQ554" s="12"/>
      <c r="BR554" s="12"/>
      <c r="BS554" s="12"/>
      <c r="BT554" s="12"/>
      <c r="BU554" s="12"/>
      <c r="BV554" s="12"/>
      <c r="BW554" s="12"/>
      <c r="BX554" s="12"/>
      <c r="BY554" s="12"/>
      <c r="BZ554" s="12"/>
      <c r="CA554" s="12"/>
      <c r="CB554" s="12"/>
      <c r="CC554" s="12"/>
    </row>
    <row r="555" spans="1:81" ht="15.75" x14ac:dyDescent="0.25">
      <c r="A555" s="20"/>
      <c r="B555" s="29"/>
      <c r="C555" s="29"/>
      <c r="D555" s="29"/>
      <c r="E555" s="29"/>
      <c r="F555" s="26"/>
      <c r="G555" s="13"/>
      <c r="H555" s="20"/>
      <c r="I555" s="22"/>
      <c r="J555" s="22"/>
      <c r="K555" s="22"/>
      <c r="L555" s="22"/>
      <c r="M555" s="24"/>
      <c r="N555" s="22"/>
      <c r="O555" s="20"/>
      <c r="P555" s="12"/>
      <c r="Q555" s="12"/>
      <c r="R555" s="12"/>
      <c r="S555" s="12"/>
      <c r="T555" s="12"/>
      <c r="U555" s="12"/>
      <c r="V555" s="12"/>
      <c r="W555" s="12"/>
      <c r="X555" s="12"/>
      <c r="Y555" s="12"/>
      <c r="Z555" s="12"/>
      <c r="AA555" s="12"/>
      <c r="AB555" s="12"/>
      <c r="AC555" s="12"/>
      <c r="AD555" s="12"/>
      <c r="AE555" s="12"/>
      <c r="AF555" s="12"/>
      <c r="AG555" s="12"/>
      <c r="AH555" s="12"/>
      <c r="AI555" s="12"/>
      <c r="AJ555" s="12"/>
      <c r="AK555" s="12"/>
      <c r="AL555" s="12"/>
      <c r="AM555" s="12"/>
      <c r="AN555" s="12"/>
      <c r="AO555" s="12"/>
      <c r="AP555" s="12"/>
      <c r="AQ555" s="12"/>
      <c r="AR555" s="12"/>
      <c r="AS555" s="12"/>
      <c r="AT555" s="12"/>
      <c r="AU555" s="12"/>
      <c r="AV555" s="12"/>
      <c r="AW555" s="12"/>
      <c r="AX555" s="12"/>
      <c r="AY555" s="12"/>
      <c r="AZ555" s="12"/>
      <c r="BA555" s="12"/>
      <c r="BB555" s="12"/>
      <c r="BC555" s="12"/>
      <c r="BD555" s="12"/>
      <c r="BE555" s="12"/>
      <c r="BF555" s="12"/>
      <c r="BG555" s="12"/>
      <c r="BH555" s="12"/>
      <c r="BI555" s="12"/>
      <c r="BJ555" s="12"/>
      <c r="BK555" s="12"/>
      <c r="BL555" s="12"/>
      <c r="BM555" s="12"/>
      <c r="BN555" s="12"/>
      <c r="BO555" s="12"/>
      <c r="BP555" s="12"/>
      <c r="BQ555" s="12"/>
      <c r="BR555" s="12"/>
      <c r="BS555" s="12"/>
      <c r="BT555" s="12"/>
      <c r="BU555" s="12"/>
      <c r="BV555" s="12"/>
      <c r="BW555" s="12"/>
      <c r="BX555" s="12"/>
      <c r="BY555" s="12"/>
      <c r="BZ555" s="12"/>
      <c r="CA555" s="12"/>
      <c r="CB555" s="12"/>
      <c r="CC555" s="12"/>
    </row>
    <row r="556" spans="1:81" ht="15.75" x14ac:dyDescent="0.25">
      <c r="A556" s="20"/>
      <c r="B556" s="29"/>
      <c r="C556" s="29"/>
      <c r="D556" s="29"/>
      <c r="E556" s="29"/>
      <c r="F556" s="26"/>
      <c r="G556" s="13"/>
      <c r="H556" s="20"/>
      <c r="I556" s="22"/>
      <c r="J556" s="22"/>
      <c r="K556" s="22"/>
      <c r="L556" s="22"/>
      <c r="M556" s="24"/>
      <c r="N556" s="22"/>
      <c r="O556" s="20"/>
      <c r="P556" s="12"/>
      <c r="Q556" s="12"/>
      <c r="R556" s="12"/>
      <c r="S556" s="12"/>
      <c r="T556" s="12"/>
      <c r="U556" s="12"/>
      <c r="V556" s="12"/>
      <c r="W556" s="12"/>
      <c r="X556" s="12"/>
      <c r="Y556" s="12"/>
      <c r="Z556" s="12"/>
      <c r="AA556" s="12"/>
      <c r="AB556" s="12"/>
      <c r="AC556" s="12"/>
      <c r="AD556" s="12"/>
      <c r="AE556" s="12"/>
      <c r="AF556" s="12"/>
      <c r="AG556" s="12"/>
      <c r="AH556" s="12"/>
      <c r="AI556" s="12"/>
      <c r="AJ556" s="12"/>
      <c r="AK556" s="12"/>
      <c r="AL556" s="12"/>
      <c r="AM556" s="12"/>
      <c r="AN556" s="12"/>
      <c r="AO556" s="12"/>
      <c r="AP556" s="12"/>
      <c r="AQ556" s="12"/>
      <c r="AR556" s="12"/>
      <c r="AS556" s="12"/>
      <c r="AT556" s="12"/>
      <c r="AU556" s="12"/>
      <c r="AV556" s="12"/>
      <c r="AW556" s="12"/>
      <c r="AX556" s="12"/>
      <c r="AY556" s="12"/>
      <c r="AZ556" s="12"/>
      <c r="BA556" s="12"/>
      <c r="BB556" s="12"/>
      <c r="BC556" s="12"/>
      <c r="BD556" s="12"/>
      <c r="BE556" s="12"/>
      <c r="BF556" s="12"/>
      <c r="BG556" s="12"/>
      <c r="BH556" s="12"/>
      <c r="BI556" s="12"/>
      <c r="BJ556" s="12"/>
      <c r="BK556" s="12"/>
      <c r="BL556" s="12"/>
      <c r="BM556" s="12"/>
      <c r="BN556" s="12"/>
      <c r="BO556" s="12"/>
      <c r="BP556" s="12"/>
      <c r="BQ556" s="12"/>
      <c r="BR556" s="12"/>
      <c r="BS556" s="12"/>
      <c r="BT556" s="12"/>
      <c r="BU556" s="12"/>
      <c r="BV556" s="12"/>
      <c r="BW556" s="12"/>
      <c r="BX556" s="12"/>
      <c r="BY556" s="12"/>
      <c r="BZ556" s="12"/>
      <c r="CA556" s="12"/>
      <c r="CB556" s="12"/>
      <c r="CC556" s="12"/>
    </row>
    <row r="557" spans="1:81" ht="15.75" x14ac:dyDescent="0.25">
      <c r="A557" s="20"/>
      <c r="B557" s="29"/>
      <c r="C557" s="29"/>
      <c r="D557" s="29"/>
      <c r="E557" s="29"/>
      <c r="F557" s="26"/>
      <c r="G557" s="13"/>
      <c r="H557" s="20"/>
      <c r="I557" s="22"/>
      <c r="J557" s="22"/>
      <c r="K557" s="22"/>
      <c r="L557" s="22"/>
      <c r="M557" s="24"/>
      <c r="N557" s="22"/>
      <c r="O557" s="20"/>
      <c r="P557" s="12"/>
      <c r="Q557" s="12"/>
      <c r="R557" s="12"/>
      <c r="S557" s="12"/>
      <c r="T557" s="12"/>
      <c r="U557" s="12"/>
      <c r="V557" s="12"/>
      <c r="W557" s="12"/>
      <c r="X557" s="12"/>
      <c r="Y557" s="12"/>
      <c r="Z557" s="12"/>
      <c r="AA557" s="12"/>
      <c r="AB557" s="12"/>
      <c r="AC557" s="12"/>
      <c r="AD557" s="12"/>
      <c r="AE557" s="12"/>
      <c r="AF557" s="12"/>
      <c r="AG557" s="12"/>
      <c r="AH557" s="12"/>
      <c r="AI557" s="12"/>
      <c r="AJ557" s="12"/>
      <c r="AK557" s="12"/>
      <c r="AL557" s="12"/>
      <c r="AM557" s="12"/>
      <c r="AN557" s="12"/>
      <c r="AO557" s="12"/>
      <c r="AP557" s="12"/>
      <c r="AQ557" s="12"/>
      <c r="AR557" s="12"/>
      <c r="AS557" s="12"/>
      <c r="AT557" s="12"/>
      <c r="AU557" s="12"/>
      <c r="AV557" s="12"/>
      <c r="AW557" s="12"/>
      <c r="AX557" s="12"/>
      <c r="AY557" s="12"/>
      <c r="AZ557" s="12"/>
      <c r="BA557" s="12"/>
      <c r="BB557" s="12"/>
      <c r="BC557" s="12"/>
      <c r="BD557" s="12"/>
      <c r="BE557" s="12"/>
      <c r="BF557" s="12"/>
      <c r="BG557" s="12"/>
      <c r="BH557" s="12"/>
      <c r="BI557" s="12"/>
      <c r="BJ557" s="12"/>
      <c r="BK557" s="12"/>
      <c r="BL557" s="12"/>
      <c r="BM557" s="12"/>
      <c r="BN557" s="12"/>
      <c r="BO557" s="12"/>
      <c r="BP557" s="12"/>
      <c r="BQ557" s="12"/>
      <c r="BR557" s="12"/>
      <c r="BS557" s="12"/>
      <c r="BT557" s="12"/>
      <c r="BU557" s="12"/>
      <c r="BV557" s="12"/>
      <c r="BW557" s="12"/>
      <c r="BX557" s="12"/>
      <c r="BY557" s="12"/>
      <c r="BZ557" s="12"/>
      <c r="CA557" s="12"/>
      <c r="CB557" s="12"/>
      <c r="CC557" s="12"/>
    </row>
    <row r="558" spans="1:81" ht="15.75" x14ac:dyDescent="0.25">
      <c r="A558" s="20"/>
      <c r="B558" s="29"/>
      <c r="C558" s="29"/>
      <c r="D558" s="29"/>
      <c r="E558" s="29"/>
      <c r="F558" s="26"/>
      <c r="G558" s="13"/>
      <c r="H558" s="20"/>
      <c r="I558" s="22"/>
      <c r="J558" s="22"/>
      <c r="K558" s="22"/>
      <c r="L558" s="22"/>
      <c r="M558" s="24"/>
      <c r="N558" s="22"/>
      <c r="O558" s="20"/>
      <c r="P558" s="12"/>
      <c r="Q558" s="12"/>
      <c r="R558" s="12"/>
      <c r="S558" s="12"/>
      <c r="T558" s="12"/>
      <c r="U558" s="12"/>
      <c r="V558" s="12"/>
      <c r="W558" s="12"/>
      <c r="X558" s="12"/>
      <c r="Y558" s="12"/>
      <c r="Z558" s="12"/>
      <c r="AA558" s="12"/>
      <c r="AB558" s="12"/>
      <c r="AC558" s="12"/>
      <c r="AD558" s="12"/>
      <c r="AE558" s="12"/>
      <c r="AF558" s="12"/>
      <c r="AG558" s="12"/>
      <c r="AH558" s="12"/>
      <c r="AI558" s="12"/>
      <c r="AJ558" s="12"/>
      <c r="AK558" s="12"/>
      <c r="AL558" s="12"/>
      <c r="AM558" s="12"/>
      <c r="AN558" s="12"/>
      <c r="AO558" s="12"/>
      <c r="AP558" s="12"/>
      <c r="AQ558" s="12"/>
      <c r="AR558" s="12"/>
      <c r="AS558" s="12"/>
      <c r="AT558" s="12"/>
      <c r="AU558" s="12"/>
      <c r="AV558" s="12"/>
      <c r="AW558" s="12"/>
      <c r="AX558" s="12"/>
      <c r="AY558" s="12"/>
      <c r="AZ558" s="12"/>
      <c r="BA558" s="12"/>
      <c r="BB558" s="12"/>
      <c r="BC558" s="12"/>
      <c r="BD558" s="12"/>
      <c r="BE558" s="12"/>
      <c r="BF558" s="12"/>
      <c r="BG558" s="12"/>
      <c r="BH558" s="12"/>
      <c r="BI558" s="12"/>
      <c r="BJ558" s="12"/>
      <c r="BK558" s="12"/>
      <c r="BL558" s="12"/>
      <c r="BM558" s="12"/>
      <c r="BN558" s="12"/>
      <c r="BO558" s="12"/>
      <c r="BP558" s="12"/>
      <c r="BQ558" s="12"/>
      <c r="BR558" s="12"/>
      <c r="BS558" s="12"/>
      <c r="BT558" s="12"/>
      <c r="BU558" s="12"/>
      <c r="BV558" s="12"/>
      <c r="BW558" s="12"/>
      <c r="BX558" s="12"/>
      <c r="BY558" s="12"/>
      <c r="BZ558" s="12"/>
      <c r="CA558" s="12"/>
      <c r="CB558" s="12"/>
      <c r="CC558" s="12"/>
    </row>
    <row r="559" spans="1:81" ht="15.75" x14ac:dyDescent="0.25">
      <c r="A559" s="20"/>
      <c r="B559" s="29"/>
      <c r="C559" s="29"/>
      <c r="D559" s="29"/>
      <c r="E559" s="29"/>
      <c r="F559" s="26"/>
      <c r="G559" s="13"/>
      <c r="H559" s="20"/>
      <c r="I559" s="22"/>
      <c r="J559" s="22"/>
      <c r="K559" s="22"/>
      <c r="L559" s="22"/>
      <c r="M559" s="24"/>
      <c r="N559" s="22"/>
      <c r="O559" s="20"/>
      <c r="P559" s="12"/>
      <c r="Q559" s="12"/>
      <c r="R559" s="12"/>
      <c r="S559" s="12"/>
      <c r="T559" s="12"/>
      <c r="U559" s="12"/>
      <c r="V559" s="12"/>
      <c r="W559" s="12"/>
      <c r="X559" s="12"/>
      <c r="Y559" s="12"/>
      <c r="Z559" s="12"/>
      <c r="AA559" s="12"/>
      <c r="AB559" s="12"/>
      <c r="AC559" s="12"/>
      <c r="AD559" s="12"/>
      <c r="AE559" s="12"/>
      <c r="AF559" s="12"/>
      <c r="AG559" s="12"/>
      <c r="AH559" s="12"/>
      <c r="AI559" s="12"/>
      <c r="AJ559" s="12"/>
      <c r="AK559" s="12"/>
      <c r="AL559" s="12"/>
      <c r="AM559" s="12"/>
      <c r="AN559" s="12"/>
      <c r="AO559" s="12"/>
      <c r="AP559" s="12"/>
      <c r="AQ559" s="12"/>
      <c r="AR559" s="12"/>
      <c r="AS559" s="12"/>
      <c r="AT559" s="12"/>
      <c r="AU559" s="12"/>
      <c r="AV559" s="12"/>
      <c r="AW559" s="12"/>
      <c r="AX559" s="12"/>
      <c r="AY559" s="12"/>
      <c r="AZ559" s="12"/>
      <c r="BA559" s="12"/>
      <c r="BB559" s="12"/>
      <c r="BC559" s="12"/>
      <c r="BD559" s="12"/>
      <c r="BE559" s="12"/>
      <c r="BF559" s="12"/>
      <c r="BG559" s="12"/>
      <c r="BH559" s="12"/>
      <c r="BI559" s="12"/>
      <c r="BJ559" s="12"/>
      <c r="BK559" s="12"/>
      <c r="BL559" s="12"/>
      <c r="BM559" s="12"/>
      <c r="BN559" s="12"/>
      <c r="BO559" s="12"/>
      <c r="BP559" s="12"/>
      <c r="BQ559" s="12"/>
      <c r="BR559" s="12"/>
      <c r="BS559" s="12"/>
      <c r="BT559" s="12"/>
      <c r="BU559" s="12"/>
      <c r="BV559" s="12"/>
      <c r="BW559" s="12"/>
      <c r="BX559" s="12"/>
      <c r="BY559" s="12"/>
      <c r="BZ559" s="12"/>
      <c r="CA559" s="12"/>
      <c r="CB559" s="12"/>
      <c r="CC559" s="12"/>
    </row>
    <row r="560" spans="1:81" ht="15.75" x14ac:dyDescent="0.25">
      <c r="A560" s="20"/>
      <c r="B560" s="29"/>
      <c r="C560" s="29"/>
      <c r="D560" s="29"/>
      <c r="E560" s="29"/>
      <c r="F560" s="26"/>
      <c r="G560" s="13"/>
      <c r="H560" s="20"/>
      <c r="I560" s="22"/>
      <c r="J560" s="22"/>
      <c r="K560" s="22"/>
      <c r="L560" s="22"/>
      <c r="M560" s="24"/>
      <c r="N560" s="22"/>
      <c r="O560" s="20"/>
      <c r="P560" s="12"/>
      <c r="Q560" s="12"/>
      <c r="R560" s="12"/>
      <c r="S560" s="12"/>
      <c r="T560" s="12"/>
      <c r="U560" s="12"/>
      <c r="V560" s="12"/>
      <c r="W560" s="12"/>
      <c r="X560" s="12"/>
      <c r="Y560" s="12"/>
      <c r="Z560" s="12"/>
      <c r="AA560" s="12"/>
      <c r="AB560" s="12"/>
      <c r="AC560" s="12"/>
      <c r="AD560" s="12"/>
      <c r="AE560" s="12"/>
      <c r="AF560" s="12"/>
      <c r="AG560" s="12"/>
      <c r="AH560" s="12"/>
      <c r="AI560" s="12"/>
      <c r="AJ560" s="12"/>
      <c r="AK560" s="12"/>
      <c r="AL560" s="12"/>
      <c r="AM560" s="12"/>
      <c r="AN560" s="12"/>
      <c r="AO560" s="12"/>
      <c r="AP560" s="12"/>
      <c r="AQ560" s="12"/>
      <c r="AR560" s="12"/>
      <c r="AS560" s="12"/>
      <c r="AT560" s="12"/>
      <c r="AU560" s="12"/>
      <c r="AV560" s="12"/>
      <c r="AW560" s="12"/>
      <c r="AX560" s="12"/>
      <c r="AY560" s="12"/>
      <c r="AZ560" s="12"/>
      <c r="BA560" s="12"/>
      <c r="BB560" s="12"/>
      <c r="BC560" s="12"/>
      <c r="BD560" s="12"/>
      <c r="BE560" s="12"/>
      <c r="BF560" s="12"/>
      <c r="BG560" s="12"/>
      <c r="BH560" s="12"/>
      <c r="BI560" s="12"/>
      <c r="BJ560" s="12"/>
      <c r="BK560" s="12"/>
      <c r="BL560" s="12"/>
      <c r="BM560" s="12"/>
      <c r="BN560" s="12"/>
      <c r="BO560" s="12"/>
      <c r="BP560" s="12"/>
      <c r="BQ560" s="12"/>
      <c r="BR560" s="12"/>
      <c r="BS560" s="12"/>
      <c r="BT560" s="12"/>
      <c r="BU560" s="12"/>
      <c r="BV560" s="12"/>
      <c r="BW560" s="12"/>
      <c r="BX560" s="12"/>
      <c r="BY560" s="12"/>
      <c r="BZ560" s="12"/>
      <c r="CA560" s="12"/>
      <c r="CB560" s="12"/>
      <c r="CC560" s="12"/>
    </row>
    <row r="561" spans="1:81" ht="15.75" x14ac:dyDescent="0.25">
      <c r="A561" s="20"/>
      <c r="B561" s="29"/>
      <c r="C561" s="29"/>
      <c r="D561" s="29"/>
      <c r="E561" s="29"/>
      <c r="F561" s="26"/>
      <c r="G561" s="13"/>
      <c r="H561" s="20"/>
      <c r="I561" s="22"/>
      <c r="J561" s="22"/>
      <c r="K561" s="22"/>
      <c r="L561" s="22"/>
      <c r="M561" s="24"/>
      <c r="N561" s="22"/>
      <c r="O561" s="20"/>
      <c r="P561" s="12"/>
      <c r="Q561" s="12"/>
      <c r="R561" s="12"/>
      <c r="S561" s="12"/>
      <c r="T561" s="12"/>
      <c r="U561" s="12"/>
      <c r="V561" s="12"/>
      <c r="W561" s="12"/>
      <c r="X561" s="12"/>
      <c r="Y561" s="12"/>
      <c r="Z561" s="12"/>
      <c r="AA561" s="12"/>
      <c r="AB561" s="12"/>
      <c r="AC561" s="12"/>
      <c r="AD561" s="12"/>
      <c r="AE561" s="12"/>
      <c r="AF561" s="12"/>
      <c r="AG561" s="12"/>
      <c r="AH561" s="12"/>
      <c r="AI561" s="12"/>
      <c r="AJ561" s="12"/>
      <c r="AK561" s="12"/>
      <c r="AL561" s="12"/>
      <c r="AM561" s="12"/>
      <c r="AN561" s="12"/>
      <c r="AO561" s="12"/>
      <c r="AP561" s="12"/>
      <c r="AQ561" s="12"/>
      <c r="AR561" s="12"/>
      <c r="AS561" s="12"/>
      <c r="AT561" s="12"/>
      <c r="AU561" s="12"/>
      <c r="AV561" s="12"/>
      <c r="AW561" s="12"/>
      <c r="AX561" s="12"/>
      <c r="AY561" s="12"/>
      <c r="AZ561" s="12"/>
      <c r="BA561" s="12"/>
      <c r="BB561" s="12"/>
      <c r="BC561" s="12"/>
      <c r="BD561" s="12"/>
      <c r="BE561" s="12"/>
      <c r="BF561" s="12"/>
      <c r="BG561" s="12"/>
      <c r="BH561" s="12"/>
      <c r="BI561" s="12"/>
      <c r="BJ561" s="12"/>
      <c r="BK561" s="12"/>
      <c r="BL561" s="12"/>
      <c r="BM561" s="12"/>
      <c r="BN561" s="12"/>
      <c r="BO561" s="12"/>
      <c r="BP561" s="12"/>
      <c r="BQ561" s="12"/>
      <c r="BR561" s="12"/>
      <c r="BS561" s="12"/>
      <c r="BT561" s="12"/>
      <c r="BU561" s="12"/>
      <c r="BV561" s="12"/>
      <c r="BW561" s="12"/>
      <c r="BX561" s="12"/>
      <c r="BY561" s="12"/>
      <c r="BZ561" s="12"/>
      <c r="CA561" s="12"/>
      <c r="CB561" s="12"/>
      <c r="CC561" s="12"/>
    </row>
    <row r="562" spans="1:81" ht="15.75" x14ac:dyDescent="0.25">
      <c r="A562" s="20"/>
      <c r="B562" s="29"/>
      <c r="C562" s="29"/>
      <c r="D562" s="29"/>
      <c r="E562" s="29"/>
      <c r="F562" s="26"/>
      <c r="G562" s="13"/>
      <c r="H562" s="20"/>
      <c r="I562" s="22"/>
      <c r="J562" s="22"/>
      <c r="K562" s="22"/>
      <c r="L562" s="22"/>
      <c r="M562" s="24"/>
      <c r="N562" s="22"/>
      <c r="O562" s="20"/>
      <c r="P562" s="12"/>
      <c r="Q562" s="12"/>
      <c r="R562" s="12"/>
      <c r="S562" s="12"/>
      <c r="T562" s="12"/>
      <c r="U562" s="12"/>
      <c r="V562" s="12"/>
      <c r="W562" s="12"/>
      <c r="X562" s="12"/>
      <c r="Y562" s="12"/>
      <c r="Z562" s="12"/>
      <c r="AA562" s="12"/>
      <c r="AB562" s="12"/>
      <c r="AC562" s="12"/>
      <c r="AD562" s="12"/>
      <c r="AE562" s="12"/>
      <c r="AF562" s="12"/>
      <c r="AG562" s="12"/>
      <c r="AH562" s="12"/>
      <c r="AI562" s="12"/>
      <c r="AJ562" s="12"/>
      <c r="AK562" s="12"/>
      <c r="AL562" s="12"/>
      <c r="AM562" s="12"/>
      <c r="AN562" s="12"/>
      <c r="AO562" s="12"/>
      <c r="AP562" s="12"/>
      <c r="AQ562" s="12"/>
      <c r="AR562" s="12"/>
      <c r="AS562" s="12"/>
      <c r="AT562" s="12"/>
      <c r="AU562" s="12"/>
      <c r="AV562" s="12"/>
      <c r="AW562" s="12"/>
      <c r="AX562" s="12"/>
      <c r="AY562" s="12"/>
      <c r="AZ562" s="12"/>
      <c r="BA562" s="12"/>
      <c r="BB562" s="12"/>
      <c r="BC562" s="12"/>
      <c r="BD562" s="12"/>
      <c r="BE562" s="12"/>
      <c r="BF562" s="12"/>
      <c r="BG562" s="12"/>
      <c r="BH562" s="12"/>
      <c r="BI562" s="12"/>
      <c r="BJ562" s="12"/>
      <c r="BK562" s="12"/>
      <c r="BL562" s="12"/>
      <c r="BM562" s="12"/>
      <c r="BN562" s="12"/>
      <c r="BO562" s="12"/>
      <c r="BP562" s="12"/>
      <c r="BQ562" s="12"/>
      <c r="BR562" s="12"/>
      <c r="BS562" s="12"/>
      <c r="BT562" s="12"/>
      <c r="BU562" s="12"/>
      <c r="BV562" s="12"/>
      <c r="BW562" s="12"/>
      <c r="BX562" s="12"/>
      <c r="BY562" s="12"/>
      <c r="BZ562" s="12"/>
      <c r="CA562" s="12"/>
      <c r="CB562" s="12"/>
      <c r="CC562" s="12"/>
    </row>
    <row r="563" spans="1:81" ht="15.75" x14ac:dyDescent="0.25">
      <c r="A563" s="20"/>
      <c r="B563" s="29"/>
      <c r="C563" s="29"/>
      <c r="D563" s="29"/>
      <c r="E563" s="29"/>
      <c r="F563" s="26"/>
      <c r="G563" s="13"/>
      <c r="H563" s="20"/>
      <c r="I563" s="22"/>
      <c r="J563" s="22"/>
      <c r="K563" s="22"/>
      <c r="L563" s="22"/>
      <c r="M563" s="24"/>
      <c r="N563" s="22"/>
      <c r="O563" s="20"/>
      <c r="P563" s="12"/>
      <c r="Q563" s="12"/>
      <c r="R563" s="12"/>
      <c r="S563" s="12"/>
      <c r="T563" s="12"/>
      <c r="U563" s="12"/>
      <c r="V563" s="12"/>
      <c r="W563" s="12"/>
      <c r="X563" s="12"/>
      <c r="Y563" s="12"/>
      <c r="Z563" s="12"/>
      <c r="AA563" s="12"/>
      <c r="AB563" s="12"/>
      <c r="AC563" s="12"/>
      <c r="AD563" s="12"/>
      <c r="AE563" s="12"/>
      <c r="AF563" s="12"/>
      <c r="AG563" s="12"/>
      <c r="AH563" s="12"/>
      <c r="AI563" s="12"/>
      <c r="AJ563" s="12"/>
      <c r="AK563" s="12"/>
      <c r="AL563" s="12"/>
      <c r="AM563" s="12"/>
      <c r="AN563" s="12"/>
      <c r="AO563" s="12"/>
      <c r="AP563" s="12"/>
      <c r="AQ563" s="12"/>
      <c r="AR563" s="12"/>
      <c r="AS563" s="12"/>
      <c r="AT563" s="12"/>
      <c r="AU563" s="12"/>
      <c r="AV563" s="12"/>
      <c r="AW563" s="12"/>
      <c r="AX563" s="12"/>
      <c r="AY563" s="12"/>
      <c r="AZ563" s="12"/>
      <c r="BA563" s="12"/>
      <c r="BB563" s="12"/>
      <c r="BC563" s="12"/>
      <c r="BD563" s="12"/>
      <c r="BE563" s="12"/>
      <c r="BF563" s="12"/>
      <c r="BG563" s="12"/>
      <c r="BH563" s="12"/>
      <c r="BI563" s="12"/>
      <c r="BJ563" s="12"/>
      <c r="BK563" s="12"/>
      <c r="BL563" s="12"/>
      <c r="BM563" s="12"/>
      <c r="BN563" s="12"/>
      <c r="BO563" s="12"/>
      <c r="BP563" s="12"/>
      <c r="BQ563" s="12"/>
      <c r="BR563" s="12"/>
      <c r="BS563" s="12"/>
      <c r="BT563" s="12"/>
      <c r="BU563" s="12"/>
      <c r="BV563" s="12"/>
      <c r="BW563" s="12"/>
      <c r="BX563" s="12"/>
      <c r="BY563" s="12"/>
      <c r="BZ563" s="12"/>
      <c r="CA563" s="12"/>
      <c r="CB563" s="12"/>
      <c r="CC563" s="12"/>
    </row>
    <row r="564" spans="1:81" ht="15.75" x14ac:dyDescent="0.25">
      <c r="A564" s="20"/>
      <c r="B564" s="29"/>
      <c r="C564" s="29"/>
      <c r="D564" s="29"/>
      <c r="E564" s="29"/>
      <c r="F564" s="26"/>
      <c r="G564" s="13"/>
      <c r="H564" s="20"/>
      <c r="I564" s="22"/>
      <c r="J564" s="22"/>
      <c r="K564" s="22"/>
      <c r="L564" s="22"/>
      <c r="M564" s="24"/>
      <c r="N564" s="22"/>
      <c r="O564" s="20"/>
      <c r="P564" s="12"/>
      <c r="Q564" s="12"/>
      <c r="R564" s="12"/>
      <c r="S564" s="12"/>
      <c r="T564" s="12"/>
      <c r="U564" s="12"/>
      <c r="V564" s="12"/>
      <c r="W564" s="12"/>
      <c r="X564" s="12"/>
      <c r="Y564" s="12"/>
      <c r="Z564" s="12"/>
      <c r="AA564" s="12"/>
      <c r="AB564" s="12"/>
      <c r="AC564" s="12"/>
      <c r="AD564" s="12"/>
      <c r="AE564" s="12"/>
      <c r="AF564" s="12"/>
      <c r="AG564" s="12"/>
      <c r="AH564" s="12"/>
      <c r="AI564" s="12"/>
      <c r="AJ564" s="12"/>
      <c r="AK564" s="12"/>
      <c r="AL564" s="12"/>
      <c r="AM564" s="12"/>
      <c r="AN564" s="12"/>
      <c r="AO564" s="12"/>
      <c r="AP564" s="12"/>
      <c r="AQ564" s="12"/>
      <c r="AR564" s="12"/>
      <c r="AS564" s="12"/>
      <c r="AT564" s="12"/>
      <c r="AU564" s="12"/>
      <c r="AV564" s="12"/>
      <c r="AW564" s="12"/>
      <c r="AX564" s="12"/>
      <c r="AY564" s="12"/>
      <c r="AZ564" s="12"/>
      <c r="BA564" s="12"/>
      <c r="BB564" s="12"/>
      <c r="BC564" s="12"/>
      <c r="BD564" s="12"/>
      <c r="BE564" s="12"/>
      <c r="BF564" s="12"/>
      <c r="BG564" s="12"/>
      <c r="BH564" s="12"/>
      <c r="BI564" s="12"/>
      <c r="BJ564" s="12"/>
      <c r="BK564" s="12"/>
      <c r="BL564" s="12"/>
      <c r="BM564" s="12"/>
      <c r="BN564" s="12"/>
      <c r="BO564" s="12"/>
      <c r="BP564" s="12"/>
      <c r="BQ564" s="12"/>
      <c r="BR564" s="12"/>
      <c r="BS564" s="12"/>
      <c r="BT564" s="12"/>
      <c r="BU564" s="12"/>
      <c r="BV564" s="12"/>
      <c r="BW564" s="12"/>
      <c r="BX564" s="12"/>
      <c r="BY564" s="12"/>
      <c r="BZ564" s="12"/>
      <c r="CA564" s="12"/>
      <c r="CB564" s="12"/>
      <c r="CC564" s="12"/>
    </row>
    <row r="565" spans="1:81" ht="15.75" x14ac:dyDescent="0.25">
      <c r="A565" s="20"/>
      <c r="B565" s="29"/>
      <c r="C565" s="29"/>
      <c r="D565" s="29"/>
      <c r="E565" s="29"/>
      <c r="F565" s="26"/>
      <c r="G565" s="13"/>
      <c r="H565" s="20"/>
      <c r="I565" s="22"/>
      <c r="J565" s="22"/>
      <c r="K565" s="22"/>
      <c r="L565" s="22"/>
      <c r="M565" s="24"/>
      <c r="N565" s="22"/>
      <c r="O565" s="20"/>
      <c r="P565" s="12"/>
      <c r="Q565" s="12"/>
      <c r="R565" s="12"/>
      <c r="S565" s="12"/>
      <c r="T565" s="12"/>
      <c r="U565" s="12"/>
      <c r="V565" s="12"/>
      <c r="W565" s="12"/>
      <c r="X565" s="12"/>
      <c r="Y565" s="12"/>
      <c r="Z565" s="12"/>
      <c r="AA565" s="12"/>
      <c r="AB565" s="12"/>
      <c r="AC565" s="12"/>
      <c r="AD565" s="12"/>
      <c r="AE565" s="12"/>
      <c r="AF565" s="12"/>
      <c r="AG565" s="12"/>
      <c r="AH565" s="12"/>
      <c r="AI565" s="12"/>
      <c r="AJ565" s="12"/>
      <c r="AK565" s="12"/>
      <c r="AL565" s="12"/>
      <c r="AM565" s="12"/>
      <c r="AN565" s="12"/>
      <c r="AO565" s="12"/>
      <c r="AP565" s="12"/>
      <c r="AQ565" s="12"/>
      <c r="AR565" s="12"/>
      <c r="AS565" s="12"/>
      <c r="AT565" s="12"/>
      <c r="AU565" s="12"/>
      <c r="AV565" s="12"/>
      <c r="AW565" s="12"/>
      <c r="AX565" s="12"/>
      <c r="AY565" s="12"/>
      <c r="AZ565" s="12"/>
      <c r="BA565" s="12"/>
      <c r="BB565" s="12"/>
      <c r="BC565" s="12"/>
      <c r="BD565" s="12"/>
      <c r="BE565" s="12"/>
      <c r="BF565" s="12"/>
      <c r="BG565" s="12"/>
      <c r="BH565" s="12"/>
      <c r="BI565" s="12"/>
      <c r="BJ565" s="12"/>
      <c r="BK565" s="12"/>
      <c r="BL565" s="12"/>
      <c r="BM565" s="12"/>
      <c r="BN565" s="12"/>
      <c r="BO565" s="12"/>
      <c r="BP565" s="12"/>
      <c r="BQ565" s="12"/>
      <c r="BR565" s="12"/>
      <c r="BS565" s="12"/>
      <c r="BT565" s="12"/>
      <c r="BU565" s="12"/>
      <c r="BV565" s="12"/>
      <c r="BW565" s="12"/>
      <c r="BX565" s="12"/>
      <c r="BY565" s="12"/>
      <c r="BZ565" s="12"/>
      <c r="CA565" s="12"/>
      <c r="CB565" s="12"/>
      <c r="CC565" s="12"/>
    </row>
    <row r="566" spans="1:81" ht="15.75" x14ac:dyDescent="0.25">
      <c r="A566" s="20"/>
      <c r="B566" s="29"/>
      <c r="C566" s="29"/>
      <c r="D566" s="29"/>
      <c r="E566" s="29"/>
      <c r="F566" s="26"/>
      <c r="G566" s="13"/>
      <c r="H566" s="20"/>
      <c r="I566" s="22"/>
      <c r="J566" s="22"/>
      <c r="K566" s="22"/>
      <c r="L566" s="22"/>
      <c r="M566" s="24"/>
      <c r="N566" s="22"/>
      <c r="O566" s="20"/>
      <c r="P566" s="12"/>
      <c r="Q566" s="12"/>
      <c r="R566" s="12"/>
      <c r="S566" s="12"/>
      <c r="T566" s="12"/>
      <c r="U566" s="12"/>
      <c r="V566" s="12"/>
      <c r="W566" s="12"/>
      <c r="X566" s="12"/>
      <c r="Y566" s="12"/>
      <c r="Z566" s="12"/>
      <c r="AA566" s="12"/>
      <c r="AB566" s="12"/>
      <c r="AC566" s="12"/>
      <c r="AD566" s="12"/>
      <c r="AE566" s="12"/>
      <c r="AF566" s="12"/>
      <c r="AG566" s="12"/>
      <c r="AH566" s="12"/>
      <c r="AI566" s="12"/>
      <c r="AJ566" s="12"/>
      <c r="AK566" s="12"/>
      <c r="AL566" s="12"/>
      <c r="AM566" s="12"/>
      <c r="AN566" s="12"/>
      <c r="AO566" s="12"/>
      <c r="AP566" s="12"/>
      <c r="AQ566" s="12"/>
      <c r="AR566" s="12"/>
      <c r="AS566" s="12"/>
      <c r="AT566" s="12"/>
      <c r="AU566" s="12"/>
      <c r="AV566" s="12"/>
      <c r="AW566" s="12"/>
      <c r="AX566" s="12"/>
      <c r="AY566" s="12"/>
      <c r="AZ566" s="12"/>
      <c r="BA566" s="12"/>
      <c r="BB566" s="12"/>
      <c r="BC566" s="12"/>
      <c r="BD566" s="12"/>
      <c r="BE566" s="12"/>
      <c r="BF566" s="12"/>
      <c r="BG566" s="12"/>
      <c r="BH566" s="12"/>
      <c r="BI566" s="12"/>
      <c r="BJ566" s="12"/>
      <c r="BK566" s="12"/>
      <c r="BL566" s="12"/>
      <c r="BM566" s="12"/>
      <c r="BN566" s="12"/>
      <c r="BO566" s="12"/>
      <c r="BP566" s="12"/>
      <c r="BQ566" s="12"/>
      <c r="BR566" s="12"/>
      <c r="BS566" s="12"/>
      <c r="BT566" s="12"/>
      <c r="BU566" s="12"/>
      <c r="BV566" s="12"/>
      <c r="BW566" s="12"/>
      <c r="BX566" s="12"/>
      <c r="BY566" s="12"/>
      <c r="BZ566" s="12"/>
      <c r="CA566" s="12"/>
      <c r="CB566" s="12"/>
      <c r="CC566" s="12"/>
    </row>
    <row r="567" spans="1:81" ht="15.75" x14ac:dyDescent="0.25">
      <c r="A567" s="20"/>
      <c r="B567" s="29"/>
      <c r="C567" s="29"/>
      <c r="D567" s="29"/>
      <c r="E567" s="29"/>
      <c r="F567" s="26"/>
      <c r="G567" s="13"/>
      <c r="H567" s="20"/>
      <c r="I567" s="22"/>
      <c r="J567" s="22"/>
      <c r="K567" s="22"/>
      <c r="L567" s="22"/>
      <c r="M567" s="24"/>
      <c r="N567" s="22"/>
      <c r="O567" s="20"/>
      <c r="P567" s="12"/>
      <c r="Q567" s="12"/>
      <c r="R567" s="12"/>
      <c r="S567" s="12"/>
      <c r="T567" s="12"/>
      <c r="U567" s="12"/>
      <c r="V567" s="12"/>
      <c r="W567" s="12"/>
      <c r="X567" s="12"/>
      <c r="Y567" s="12"/>
      <c r="Z567" s="12"/>
      <c r="AA567" s="12"/>
      <c r="AB567" s="12"/>
      <c r="AC567" s="12"/>
      <c r="AD567" s="12"/>
      <c r="AE567" s="12"/>
      <c r="AF567" s="12"/>
      <c r="AG567" s="12"/>
      <c r="AH567" s="12"/>
      <c r="AI567" s="12"/>
      <c r="AJ567" s="12"/>
      <c r="AK567" s="12"/>
      <c r="AL567" s="12"/>
      <c r="AM567" s="12"/>
      <c r="AN567" s="12"/>
      <c r="AO567" s="12"/>
      <c r="AP567" s="12"/>
      <c r="AQ567" s="12"/>
      <c r="AR567" s="12"/>
      <c r="AS567" s="12"/>
      <c r="AT567" s="12"/>
      <c r="AU567" s="12"/>
      <c r="AV567" s="12"/>
      <c r="AW567" s="12"/>
      <c r="AX567" s="12"/>
      <c r="AY567" s="12"/>
      <c r="AZ567" s="12"/>
      <c r="BA567" s="12"/>
      <c r="BB567" s="12"/>
      <c r="BC567" s="12"/>
      <c r="BD567" s="12"/>
      <c r="BE567" s="12"/>
      <c r="BF567" s="12"/>
      <c r="BG567" s="12"/>
      <c r="BH567" s="12"/>
      <c r="BI567" s="12"/>
      <c r="BJ567" s="12"/>
      <c r="BK567" s="12"/>
      <c r="BL567" s="12"/>
      <c r="BM567" s="12"/>
      <c r="BN567" s="12"/>
      <c r="BO567" s="12"/>
      <c r="BP567" s="12"/>
      <c r="BQ567" s="12"/>
      <c r="BR567" s="12"/>
      <c r="BS567" s="12"/>
      <c r="BT567" s="12"/>
      <c r="BU567" s="12"/>
      <c r="BV567" s="12"/>
      <c r="BW567" s="12"/>
      <c r="BX567" s="12"/>
      <c r="BY567" s="12"/>
      <c r="BZ567" s="12"/>
      <c r="CA567" s="12"/>
      <c r="CB567" s="12"/>
      <c r="CC567" s="12"/>
    </row>
    <row r="568" spans="1:81" ht="15.75" x14ac:dyDescent="0.25">
      <c r="A568" s="20"/>
      <c r="B568" s="29"/>
      <c r="C568" s="29"/>
      <c r="D568" s="29"/>
      <c r="E568" s="29"/>
      <c r="F568" s="26"/>
      <c r="G568" s="13"/>
      <c r="H568" s="20"/>
      <c r="I568" s="22"/>
      <c r="J568" s="22"/>
      <c r="K568" s="22"/>
      <c r="L568" s="22"/>
      <c r="M568" s="24"/>
      <c r="N568" s="22"/>
      <c r="O568" s="20"/>
      <c r="P568" s="12"/>
      <c r="Q568" s="12"/>
      <c r="R568" s="12"/>
      <c r="S568" s="12"/>
      <c r="T568" s="12"/>
      <c r="U568" s="12"/>
      <c r="V568" s="12"/>
      <c r="W568" s="12"/>
      <c r="X568" s="12"/>
      <c r="Y568" s="12"/>
      <c r="Z568" s="12"/>
      <c r="AA568" s="12"/>
      <c r="AB568" s="12"/>
      <c r="AC568" s="12"/>
      <c r="AD568" s="12"/>
      <c r="AE568" s="12"/>
      <c r="AF568" s="12"/>
      <c r="AG568" s="12"/>
      <c r="AH568" s="12"/>
      <c r="AI568" s="12"/>
      <c r="AJ568" s="12"/>
      <c r="AK568" s="12"/>
      <c r="AL568" s="12"/>
      <c r="AM568" s="12"/>
      <c r="AN568" s="12"/>
      <c r="AO568" s="12"/>
      <c r="AP568" s="12"/>
      <c r="AQ568" s="12"/>
      <c r="AR568" s="12"/>
      <c r="AS568" s="12"/>
      <c r="AT568" s="12"/>
      <c r="AU568" s="12"/>
      <c r="AV568" s="12"/>
      <c r="AW568" s="12"/>
      <c r="AX568" s="12"/>
      <c r="AY568" s="12"/>
      <c r="AZ568" s="12"/>
      <c r="BA568" s="12"/>
      <c r="BB568" s="12"/>
      <c r="BC568" s="12"/>
      <c r="BD568" s="12"/>
      <c r="BE568" s="12"/>
      <c r="BF568" s="12"/>
      <c r="BG568" s="12"/>
      <c r="BH568" s="12"/>
      <c r="BI568" s="12"/>
      <c r="BJ568" s="12"/>
      <c r="BK568" s="12"/>
      <c r="BL568" s="12"/>
      <c r="BM568" s="12"/>
      <c r="BN568" s="12"/>
      <c r="BO568" s="12"/>
      <c r="BP568" s="12"/>
      <c r="BQ568" s="12"/>
      <c r="BR568" s="12"/>
      <c r="BS568" s="12"/>
      <c r="BT568" s="12"/>
      <c r="BU568" s="12"/>
      <c r="BV568" s="12"/>
      <c r="BW568" s="12"/>
      <c r="BX568" s="12"/>
      <c r="BY568" s="12"/>
      <c r="BZ568" s="12"/>
      <c r="CA568" s="12"/>
      <c r="CB568" s="12"/>
      <c r="CC568" s="12"/>
    </row>
    <row r="569" spans="1:81" ht="15.75" x14ac:dyDescent="0.25">
      <c r="A569" s="20"/>
      <c r="B569" s="29"/>
      <c r="C569" s="29"/>
      <c r="D569" s="29"/>
      <c r="E569" s="29"/>
      <c r="F569" s="26"/>
      <c r="G569" s="13"/>
      <c r="H569" s="20"/>
      <c r="I569" s="22"/>
      <c r="J569" s="22"/>
      <c r="K569" s="22"/>
      <c r="L569" s="22"/>
      <c r="M569" s="24"/>
      <c r="N569" s="22"/>
      <c r="O569" s="20"/>
      <c r="P569" s="12"/>
      <c r="Q569" s="12"/>
      <c r="R569" s="12"/>
      <c r="S569" s="12"/>
      <c r="T569" s="12"/>
      <c r="U569" s="12"/>
      <c r="V569" s="12"/>
      <c r="W569" s="12"/>
      <c r="X569" s="12"/>
      <c r="Y569" s="12"/>
      <c r="Z569" s="12"/>
      <c r="AA569" s="12"/>
      <c r="AB569" s="12"/>
      <c r="AC569" s="12"/>
      <c r="AD569" s="12"/>
      <c r="AE569" s="12"/>
      <c r="AF569" s="12"/>
      <c r="AG569" s="12"/>
      <c r="AH569" s="12"/>
      <c r="AI569" s="12"/>
      <c r="AJ569" s="12"/>
      <c r="AK569" s="12"/>
      <c r="AL569" s="12"/>
      <c r="AM569" s="12"/>
      <c r="AN569" s="12"/>
      <c r="AO569" s="12"/>
      <c r="AP569" s="12"/>
      <c r="AQ569" s="12"/>
      <c r="AR569" s="12"/>
      <c r="AS569" s="12"/>
      <c r="AT569" s="12"/>
      <c r="AU569" s="12"/>
      <c r="AV569" s="12"/>
      <c r="AW569" s="12"/>
      <c r="AX569" s="12"/>
      <c r="AY569" s="12"/>
      <c r="AZ569" s="12"/>
      <c r="BA569" s="12"/>
      <c r="BB569" s="12"/>
      <c r="BC569" s="12"/>
      <c r="BD569" s="12"/>
      <c r="BE569" s="12"/>
      <c r="BF569" s="12"/>
      <c r="BG569" s="12"/>
      <c r="BH569" s="12"/>
      <c r="BI569" s="12"/>
      <c r="BJ569" s="12"/>
      <c r="BK569" s="12"/>
      <c r="BL569" s="12"/>
      <c r="BM569" s="12"/>
      <c r="BN569" s="12"/>
      <c r="BO569" s="12"/>
      <c r="BP569" s="12"/>
      <c r="BQ569" s="12"/>
      <c r="BR569" s="12"/>
      <c r="BS569" s="12"/>
      <c r="BT569" s="12"/>
      <c r="BU569" s="12"/>
      <c r="BV569" s="12"/>
      <c r="BW569" s="12"/>
      <c r="BX569" s="12"/>
      <c r="BY569" s="12"/>
      <c r="BZ569" s="12"/>
      <c r="CA569" s="12"/>
      <c r="CB569" s="12"/>
      <c r="CC569" s="12"/>
    </row>
    <row r="570" spans="1:81" ht="15.75" x14ac:dyDescent="0.25">
      <c r="A570" s="20"/>
      <c r="B570" s="29"/>
      <c r="C570" s="29"/>
      <c r="D570" s="29"/>
      <c r="E570" s="29"/>
      <c r="F570" s="26"/>
      <c r="G570" s="13"/>
      <c r="H570" s="20"/>
      <c r="I570" s="22"/>
      <c r="J570" s="22"/>
      <c r="K570" s="22"/>
      <c r="L570" s="22"/>
      <c r="M570" s="24"/>
      <c r="N570" s="22"/>
      <c r="O570" s="20"/>
      <c r="P570" s="12"/>
      <c r="Q570" s="12"/>
      <c r="R570" s="12"/>
      <c r="S570" s="12"/>
      <c r="T570" s="12"/>
      <c r="U570" s="12"/>
      <c r="V570" s="12"/>
      <c r="W570" s="12"/>
      <c r="X570" s="12"/>
      <c r="Y570" s="12"/>
      <c r="Z570" s="12"/>
      <c r="AA570" s="12"/>
      <c r="AB570" s="12"/>
      <c r="AC570" s="12"/>
      <c r="AD570" s="12"/>
      <c r="AE570" s="12"/>
      <c r="AF570" s="12"/>
      <c r="AG570" s="12"/>
      <c r="AH570" s="12"/>
      <c r="AI570" s="12"/>
      <c r="AJ570" s="12"/>
      <c r="AK570" s="12"/>
      <c r="AL570" s="12"/>
      <c r="AM570" s="12"/>
      <c r="AN570" s="12"/>
      <c r="AO570" s="12"/>
      <c r="AP570" s="12"/>
      <c r="AQ570" s="12"/>
      <c r="AR570" s="12"/>
      <c r="AS570" s="12"/>
      <c r="AT570" s="12"/>
      <c r="AU570" s="12"/>
      <c r="AV570" s="12"/>
      <c r="AW570" s="12"/>
      <c r="AX570" s="12"/>
      <c r="AY570" s="12"/>
      <c r="AZ570" s="12"/>
      <c r="BA570" s="12"/>
      <c r="BB570" s="12"/>
      <c r="BC570" s="12"/>
      <c r="BD570" s="12"/>
      <c r="BE570" s="12"/>
      <c r="BF570" s="12"/>
      <c r="BG570" s="12"/>
      <c r="BH570" s="12"/>
      <c r="BI570" s="12"/>
      <c r="BJ570" s="12"/>
      <c r="BK570" s="12"/>
      <c r="BL570" s="12"/>
      <c r="BM570" s="12"/>
      <c r="BN570" s="12"/>
      <c r="BO570" s="12"/>
      <c r="BP570" s="12"/>
      <c r="BQ570" s="12"/>
      <c r="BR570" s="12"/>
      <c r="BS570" s="12"/>
      <c r="BT570" s="12"/>
      <c r="BU570" s="12"/>
      <c r="BV570" s="12"/>
      <c r="BW570" s="12"/>
      <c r="BX570" s="12"/>
      <c r="BY570" s="12"/>
      <c r="BZ570" s="12"/>
      <c r="CA570" s="12"/>
      <c r="CB570" s="12"/>
      <c r="CC570" s="12"/>
    </row>
    <row r="571" spans="1:81" ht="15.75" x14ac:dyDescent="0.25">
      <c r="A571" s="20"/>
      <c r="B571" s="29"/>
      <c r="C571" s="29"/>
      <c r="D571" s="29"/>
      <c r="E571" s="29"/>
      <c r="F571" s="26"/>
      <c r="G571" s="13"/>
      <c r="H571" s="20"/>
      <c r="I571" s="22"/>
      <c r="J571" s="22"/>
      <c r="K571" s="22"/>
      <c r="L571" s="22"/>
      <c r="M571" s="24"/>
      <c r="N571" s="22"/>
      <c r="O571" s="20"/>
      <c r="P571" s="12"/>
      <c r="Q571" s="12"/>
      <c r="R571" s="12"/>
      <c r="S571" s="12"/>
      <c r="T571" s="12"/>
      <c r="U571" s="12"/>
      <c r="V571" s="12"/>
      <c r="W571" s="12"/>
      <c r="X571" s="12"/>
      <c r="Y571" s="12"/>
      <c r="Z571" s="12"/>
      <c r="AA571" s="12"/>
      <c r="AB571" s="12"/>
      <c r="AC571" s="12"/>
      <c r="AD571" s="12"/>
      <c r="AE571" s="12"/>
      <c r="AF571" s="12"/>
      <c r="AG571" s="12"/>
      <c r="AH571" s="12"/>
      <c r="AI571" s="12"/>
      <c r="AJ571" s="12"/>
      <c r="AK571" s="12"/>
      <c r="AL571" s="12"/>
      <c r="AM571" s="12"/>
      <c r="AN571" s="12"/>
      <c r="AO571" s="12"/>
      <c r="AP571" s="12"/>
      <c r="AQ571" s="12"/>
      <c r="AR571" s="12"/>
      <c r="AS571" s="12"/>
      <c r="AT571" s="12"/>
      <c r="AU571" s="12"/>
      <c r="AV571" s="12"/>
      <c r="AW571" s="12"/>
      <c r="AX571" s="12"/>
      <c r="AY571" s="12"/>
      <c r="AZ571" s="12"/>
      <c r="BA571" s="12"/>
      <c r="BB571" s="12"/>
      <c r="BC571" s="12"/>
      <c r="BD571" s="12"/>
      <c r="BE571" s="12"/>
      <c r="BF571" s="12"/>
      <c r="BG571" s="12"/>
      <c r="BH571" s="12"/>
      <c r="BI571" s="12"/>
      <c r="BJ571" s="12"/>
      <c r="BK571" s="12"/>
      <c r="BL571" s="12"/>
      <c r="BM571" s="12"/>
      <c r="BN571" s="12"/>
      <c r="BO571" s="12"/>
      <c r="BP571" s="12"/>
      <c r="BQ571" s="12"/>
      <c r="BR571" s="12"/>
      <c r="BS571" s="12"/>
      <c r="BT571" s="12"/>
      <c r="BU571" s="12"/>
      <c r="BV571" s="12"/>
      <c r="BW571" s="12"/>
      <c r="BX571" s="12"/>
      <c r="BY571" s="12"/>
      <c r="BZ571" s="12"/>
      <c r="CA571" s="12"/>
      <c r="CB571" s="12"/>
      <c r="CC571" s="12"/>
    </row>
    <row r="572" spans="1:81" ht="15.75" x14ac:dyDescent="0.25">
      <c r="A572" s="20"/>
      <c r="B572" s="29"/>
      <c r="C572" s="29"/>
      <c r="D572" s="29"/>
      <c r="E572" s="29"/>
      <c r="F572" s="26"/>
      <c r="G572" s="13"/>
      <c r="H572" s="20"/>
      <c r="I572" s="22"/>
      <c r="J572" s="22"/>
      <c r="K572" s="22"/>
      <c r="L572" s="22"/>
      <c r="M572" s="24"/>
      <c r="N572" s="22"/>
      <c r="O572" s="20"/>
      <c r="P572" s="12"/>
      <c r="Q572" s="12"/>
      <c r="R572" s="12"/>
      <c r="S572" s="12"/>
      <c r="T572" s="12"/>
      <c r="U572" s="12"/>
      <c r="V572" s="12"/>
      <c r="W572" s="12"/>
      <c r="X572" s="12"/>
      <c r="Y572" s="12"/>
      <c r="Z572" s="12"/>
      <c r="AA572" s="12"/>
      <c r="AB572" s="12"/>
      <c r="AC572" s="12"/>
      <c r="AD572" s="12"/>
      <c r="AE572" s="12"/>
      <c r="AF572" s="12"/>
      <c r="AG572" s="12"/>
      <c r="AH572" s="12"/>
      <c r="AI572" s="12"/>
      <c r="AJ572" s="12"/>
      <c r="AK572" s="12"/>
      <c r="AL572" s="12"/>
      <c r="AM572" s="12"/>
      <c r="AN572" s="12"/>
      <c r="AO572" s="12"/>
      <c r="AP572" s="12"/>
      <c r="AQ572" s="12"/>
      <c r="AR572" s="12"/>
      <c r="AS572" s="12"/>
      <c r="AT572" s="12"/>
      <c r="AU572" s="12"/>
      <c r="AV572" s="12"/>
      <c r="AW572" s="12"/>
      <c r="AX572" s="12"/>
      <c r="AY572" s="12"/>
      <c r="AZ572" s="12"/>
      <c r="BA572" s="12"/>
      <c r="BB572" s="12"/>
      <c r="BC572" s="12"/>
      <c r="BD572" s="12"/>
      <c r="BE572" s="12"/>
      <c r="BF572" s="12"/>
      <c r="BG572" s="12"/>
      <c r="BH572" s="12"/>
      <c r="BI572" s="12"/>
      <c r="BJ572" s="12"/>
      <c r="BK572" s="12"/>
      <c r="BL572" s="12"/>
      <c r="BM572" s="12"/>
      <c r="BN572" s="12"/>
      <c r="BO572" s="12"/>
      <c r="BP572" s="12"/>
      <c r="BQ572" s="12"/>
      <c r="BR572" s="12"/>
      <c r="BS572" s="12"/>
      <c r="BT572" s="12"/>
      <c r="BU572" s="12"/>
      <c r="BV572" s="12"/>
      <c r="BW572" s="12"/>
      <c r="BX572" s="12"/>
      <c r="BY572" s="12"/>
      <c r="BZ572" s="12"/>
      <c r="CA572" s="12"/>
      <c r="CB572" s="12"/>
      <c r="CC572" s="12"/>
    </row>
    <row r="573" spans="1:81" ht="15.75" x14ac:dyDescent="0.25">
      <c r="A573" s="20"/>
      <c r="B573" s="29"/>
      <c r="C573" s="29"/>
      <c r="D573" s="29"/>
      <c r="E573" s="29"/>
      <c r="F573" s="26"/>
      <c r="G573" s="13"/>
      <c r="H573" s="20"/>
      <c r="I573" s="22"/>
      <c r="J573" s="22"/>
      <c r="K573" s="22"/>
      <c r="L573" s="22"/>
      <c r="M573" s="24"/>
      <c r="N573" s="22"/>
      <c r="O573" s="20"/>
      <c r="P573" s="12"/>
      <c r="Q573" s="12"/>
      <c r="R573" s="12"/>
      <c r="S573" s="12"/>
      <c r="T573" s="12"/>
      <c r="U573" s="12"/>
      <c r="V573" s="12"/>
      <c r="W573" s="12"/>
      <c r="X573" s="12"/>
      <c r="Y573" s="12"/>
      <c r="Z573" s="12"/>
      <c r="AA573" s="12"/>
      <c r="AB573" s="12"/>
      <c r="AC573" s="12"/>
      <c r="AD573" s="12"/>
      <c r="AE573" s="12"/>
      <c r="AF573" s="12"/>
      <c r="AG573" s="12"/>
      <c r="AH573" s="12"/>
      <c r="AI573" s="12"/>
      <c r="AJ573" s="12"/>
      <c r="AK573" s="12"/>
      <c r="AL573" s="12"/>
      <c r="AM573" s="12"/>
      <c r="AN573" s="12"/>
      <c r="AO573" s="12"/>
      <c r="AP573" s="12"/>
      <c r="AQ573" s="12"/>
      <c r="AR573" s="12"/>
      <c r="AS573" s="12"/>
      <c r="AT573" s="12"/>
      <c r="AU573" s="12"/>
      <c r="AV573" s="12"/>
      <c r="AW573" s="12"/>
      <c r="AX573" s="12"/>
      <c r="AY573" s="12"/>
      <c r="AZ573" s="12"/>
      <c r="BA573" s="12"/>
      <c r="BB573" s="12"/>
      <c r="BC573" s="12"/>
      <c r="BD573" s="12"/>
      <c r="BE573" s="12"/>
      <c r="BF573" s="12"/>
      <c r="BG573" s="12"/>
      <c r="BH573" s="12"/>
      <c r="BI573" s="12"/>
      <c r="BJ573" s="12"/>
      <c r="BK573" s="12"/>
      <c r="BL573" s="12"/>
      <c r="BM573" s="12"/>
      <c r="BN573" s="12"/>
      <c r="BO573" s="12"/>
      <c r="BP573" s="12"/>
      <c r="BQ573" s="12"/>
      <c r="BR573" s="12"/>
      <c r="BS573" s="12"/>
      <c r="BT573" s="12"/>
      <c r="BU573" s="12"/>
      <c r="BV573" s="12"/>
      <c r="BW573" s="12"/>
      <c r="BX573" s="12"/>
      <c r="BY573" s="12"/>
      <c r="BZ573" s="12"/>
      <c r="CA573" s="12"/>
      <c r="CB573" s="12"/>
      <c r="CC573" s="12"/>
    </row>
    <row r="574" spans="1:81" ht="15.75" x14ac:dyDescent="0.25">
      <c r="A574" s="20"/>
      <c r="B574" s="29"/>
      <c r="C574" s="29"/>
      <c r="D574" s="29"/>
      <c r="E574" s="29"/>
      <c r="F574" s="26"/>
      <c r="G574" s="13"/>
      <c r="H574" s="20"/>
      <c r="I574" s="22"/>
      <c r="J574" s="22"/>
      <c r="K574" s="22"/>
      <c r="L574" s="22"/>
      <c r="M574" s="24"/>
      <c r="N574" s="22"/>
      <c r="O574" s="20"/>
      <c r="P574" s="12"/>
      <c r="Q574" s="12"/>
      <c r="R574" s="12"/>
      <c r="S574" s="12"/>
      <c r="T574" s="12"/>
      <c r="U574" s="12"/>
      <c r="V574" s="12"/>
      <c r="W574" s="12"/>
      <c r="X574" s="12"/>
      <c r="Y574" s="12"/>
      <c r="Z574" s="12"/>
      <c r="AA574" s="12"/>
      <c r="AB574" s="12"/>
      <c r="AC574" s="12"/>
      <c r="AD574" s="12"/>
      <c r="AE574" s="12"/>
      <c r="AF574" s="12"/>
      <c r="AG574" s="12"/>
      <c r="AH574" s="12"/>
      <c r="AI574" s="12"/>
      <c r="AJ574" s="12"/>
      <c r="AK574" s="12"/>
      <c r="AL574" s="12"/>
      <c r="AM574" s="12"/>
      <c r="AN574" s="12"/>
      <c r="AO574" s="12"/>
      <c r="AP574" s="12"/>
      <c r="AQ574" s="12"/>
      <c r="AR574" s="12"/>
      <c r="AS574" s="12"/>
      <c r="AT574" s="12"/>
      <c r="AU574" s="12"/>
      <c r="AV574" s="12"/>
      <c r="AW574" s="12"/>
      <c r="AX574" s="12"/>
      <c r="AY574" s="12"/>
      <c r="AZ574" s="12"/>
      <c r="BA574" s="12"/>
      <c r="BB574" s="12"/>
      <c r="BC574" s="12"/>
      <c r="BD574" s="12"/>
      <c r="BE574" s="12"/>
      <c r="BF574" s="12"/>
      <c r="BG574" s="12"/>
      <c r="BH574" s="12"/>
      <c r="BI574" s="12"/>
      <c r="BJ574" s="12"/>
      <c r="BK574" s="12"/>
      <c r="BL574" s="12"/>
      <c r="BM574" s="12"/>
      <c r="BN574" s="12"/>
      <c r="BO574" s="12"/>
      <c r="BP574" s="12"/>
      <c r="BQ574" s="12"/>
      <c r="BR574" s="12"/>
      <c r="BS574" s="12"/>
      <c r="BT574" s="12"/>
      <c r="BU574" s="12"/>
      <c r="BV574" s="12"/>
      <c r="BW574" s="12"/>
      <c r="BX574" s="12"/>
      <c r="BY574" s="12"/>
      <c r="BZ574" s="12"/>
      <c r="CA574" s="12"/>
      <c r="CB574" s="12"/>
      <c r="CC574" s="12"/>
    </row>
    <row r="575" spans="1:81" ht="15.75" x14ac:dyDescent="0.25">
      <c r="A575" s="20"/>
      <c r="B575" s="29"/>
      <c r="C575" s="29"/>
      <c r="D575" s="29"/>
      <c r="E575" s="29"/>
      <c r="F575" s="26"/>
      <c r="G575" s="13"/>
      <c r="H575" s="20"/>
      <c r="I575" s="22"/>
      <c r="J575" s="22"/>
      <c r="K575" s="22"/>
      <c r="L575" s="22"/>
      <c r="M575" s="24"/>
      <c r="N575" s="22"/>
      <c r="O575" s="20"/>
      <c r="P575" s="12"/>
      <c r="Q575" s="12"/>
      <c r="R575" s="12"/>
      <c r="S575" s="12"/>
      <c r="T575" s="12"/>
      <c r="U575" s="12"/>
      <c r="V575" s="12"/>
      <c r="W575" s="12"/>
      <c r="X575" s="12"/>
      <c r="Y575" s="12"/>
      <c r="Z575" s="12"/>
      <c r="AA575" s="12"/>
      <c r="AB575" s="12"/>
      <c r="AC575" s="12"/>
      <c r="AD575" s="12"/>
      <c r="AE575" s="12"/>
      <c r="AF575" s="12"/>
      <c r="AG575" s="12"/>
      <c r="AH575" s="12"/>
      <c r="AI575" s="12"/>
      <c r="AJ575" s="12"/>
      <c r="AK575" s="12"/>
      <c r="AL575" s="12"/>
      <c r="AM575" s="12"/>
      <c r="AN575" s="12"/>
      <c r="AO575" s="12"/>
      <c r="AP575" s="12"/>
      <c r="AQ575" s="12"/>
      <c r="AR575" s="12"/>
      <c r="AS575" s="12"/>
      <c r="AT575" s="12"/>
      <c r="AU575" s="12"/>
      <c r="AV575" s="12"/>
      <c r="AW575" s="12"/>
      <c r="AX575" s="12"/>
      <c r="AY575" s="12"/>
      <c r="AZ575" s="12"/>
      <c r="BA575" s="12"/>
      <c r="BB575" s="12"/>
      <c r="BC575" s="12"/>
      <c r="BD575" s="12"/>
      <c r="BE575" s="12"/>
      <c r="BF575" s="12"/>
      <c r="BG575" s="12"/>
      <c r="BH575" s="12"/>
      <c r="BI575" s="12"/>
      <c r="BJ575" s="12"/>
      <c r="BK575" s="12"/>
      <c r="BL575" s="12"/>
      <c r="BM575" s="12"/>
      <c r="BN575" s="12"/>
      <c r="BO575" s="12"/>
      <c r="BP575" s="12"/>
      <c r="BQ575" s="12"/>
      <c r="BR575" s="12"/>
      <c r="BS575" s="12"/>
      <c r="BT575" s="12"/>
      <c r="BU575" s="12"/>
      <c r="BV575" s="12"/>
      <c r="BW575" s="12"/>
      <c r="BX575" s="12"/>
      <c r="BY575" s="12"/>
      <c r="BZ575" s="12"/>
      <c r="CA575" s="12"/>
      <c r="CB575" s="12"/>
      <c r="CC575" s="12"/>
    </row>
    <row r="576" spans="1:81" ht="15.75" x14ac:dyDescent="0.25">
      <c r="A576" s="20"/>
      <c r="B576" s="29"/>
      <c r="C576" s="29"/>
      <c r="D576" s="29"/>
      <c r="E576" s="29"/>
      <c r="F576" s="26"/>
      <c r="G576" s="13"/>
      <c r="H576" s="20"/>
      <c r="I576" s="22"/>
      <c r="J576" s="22"/>
      <c r="K576" s="22"/>
      <c r="L576" s="22"/>
      <c r="M576" s="24"/>
      <c r="N576" s="22"/>
      <c r="O576" s="20"/>
      <c r="P576" s="12"/>
      <c r="Q576" s="12"/>
      <c r="R576" s="12"/>
      <c r="S576" s="12"/>
      <c r="T576" s="12"/>
      <c r="U576" s="12"/>
      <c r="V576" s="12"/>
      <c r="W576" s="12"/>
      <c r="X576" s="12"/>
      <c r="Y576" s="12"/>
      <c r="Z576" s="12"/>
      <c r="AA576" s="12"/>
      <c r="AB576" s="12"/>
      <c r="AC576" s="12"/>
      <c r="AD576" s="12"/>
      <c r="AE576" s="12"/>
      <c r="AF576" s="12"/>
      <c r="AG576" s="12"/>
      <c r="AH576" s="12"/>
      <c r="AI576" s="12"/>
      <c r="AJ576" s="12"/>
      <c r="AK576" s="12"/>
      <c r="AL576" s="12"/>
      <c r="AM576" s="12"/>
      <c r="AN576" s="12"/>
      <c r="AO576" s="12"/>
      <c r="AP576" s="12"/>
      <c r="AQ576" s="12"/>
      <c r="AR576" s="12"/>
      <c r="AS576" s="12"/>
      <c r="AT576" s="12"/>
      <c r="AU576" s="12"/>
      <c r="AV576" s="12"/>
      <c r="AW576" s="12"/>
      <c r="AX576" s="12"/>
      <c r="AY576" s="12"/>
      <c r="AZ576" s="12"/>
      <c r="BA576" s="12"/>
      <c r="BB576" s="12"/>
      <c r="BC576" s="12"/>
      <c r="BD576" s="12"/>
      <c r="BE576" s="12"/>
      <c r="BF576" s="12"/>
      <c r="BG576" s="12"/>
      <c r="BH576" s="12"/>
      <c r="BI576" s="12"/>
      <c r="BJ576" s="12"/>
      <c r="BK576" s="12"/>
      <c r="BL576" s="12"/>
      <c r="BM576" s="12"/>
      <c r="BN576" s="12"/>
      <c r="BO576" s="12"/>
      <c r="BP576" s="12"/>
      <c r="BQ576" s="12"/>
      <c r="BR576" s="12"/>
      <c r="BS576" s="12"/>
      <c r="BT576" s="12"/>
      <c r="BU576" s="12"/>
      <c r="BV576" s="12"/>
      <c r="BW576" s="12"/>
      <c r="BX576" s="12"/>
      <c r="BY576" s="12"/>
      <c r="BZ576" s="12"/>
      <c r="CA576" s="12"/>
      <c r="CB576" s="12"/>
      <c r="CC576" s="12"/>
    </row>
    <row r="577" spans="1:81" ht="15.75" x14ac:dyDescent="0.25">
      <c r="A577" s="20"/>
      <c r="B577" s="29"/>
      <c r="C577" s="29"/>
      <c r="D577" s="29"/>
      <c r="E577" s="29"/>
      <c r="F577" s="26"/>
      <c r="G577" s="13"/>
      <c r="H577" s="20"/>
      <c r="I577" s="22"/>
      <c r="J577" s="22"/>
      <c r="K577" s="22"/>
      <c r="L577" s="22"/>
      <c r="M577" s="24"/>
      <c r="N577" s="22"/>
      <c r="O577" s="20"/>
      <c r="P577" s="12"/>
      <c r="Q577" s="12"/>
      <c r="R577" s="12"/>
      <c r="S577" s="12"/>
      <c r="T577" s="12"/>
      <c r="U577" s="12"/>
      <c r="V577" s="12"/>
      <c r="W577" s="12"/>
      <c r="X577" s="12"/>
      <c r="Y577" s="12"/>
      <c r="Z577" s="12"/>
      <c r="AA577" s="12"/>
      <c r="AB577" s="12"/>
      <c r="AC577" s="12"/>
      <c r="AD577" s="12"/>
      <c r="AE577" s="12"/>
      <c r="AF577" s="12"/>
      <c r="AG577" s="12"/>
      <c r="AH577" s="12"/>
      <c r="AI577" s="12"/>
      <c r="AJ577" s="12"/>
      <c r="AK577" s="12"/>
      <c r="AL577" s="12"/>
      <c r="AM577" s="12"/>
      <c r="AN577" s="12"/>
      <c r="AO577" s="12"/>
      <c r="AP577" s="12"/>
      <c r="AQ577" s="12"/>
      <c r="AR577" s="12"/>
      <c r="AS577" s="12"/>
      <c r="AT577" s="12"/>
      <c r="AU577" s="12"/>
      <c r="AV577" s="12"/>
      <c r="AW577" s="12"/>
      <c r="AX577" s="12"/>
      <c r="AY577" s="12"/>
      <c r="AZ577" s="12"/>
      <c r="BA577" s="12"/>
      <c r="BB577" s="12"/>
      <c r="BC577" s="12"/>
      <c r="BD577" s="12"/>
      <c r="BE577" s="12"/>
      <c r="BF577" s="12"/>
      <c r="BG577" s="12"/>
      <c r="BH577" s="12"/>
      <c r="BI577" s="12"/>
      <c r="BJ577" s="12"/>
      <c r="BK577" s="12"/>
      <c r="BL577" s="12"/>
      <c r="BM577" s="12"/>
      <c r="BN577" s="12"/>
      <c r="BO577" s="12"/>
      <c r="BP577" s="12"/>
      <c r="BQ577" s="12"/>
      <c r="BR577" s="12"/>
      <c r="BS577" s="12"/>
      <c r="BT577" s="12"/>
      <c r="BU577" s="12"/>
      <c r="BV577" s="12"/>
      <c r="BW577" s="12"/>
      <c r="BX577" s="12"/>
      <c r="BY577" s="12"/>
      <c r="BZ577" s="12"/>
      <c r="CA577" s="12"/>
      <c r="CB577" s="12"/>
      <c r="CC577" s="12"/>
    </row>
    <row r="578" spans="1:81" ht="15.75" x14ac:dyDescent="0.25">
      <c r="A578" s="20"/>
      <c r="B578" s="29"/>
      <c r="C578" s="29"/>
      <c r="D578" s="29"/>
      <c r="E578" s="29"/>
      <c r="F578" s="26"/>
      <c r="G578" s="13"/>
      <c r="H578" s="20"/>
      <c r="I578" s="22"/>
      <c r="J578" s="22"/>
      <c r="K578" s="22"/>
      <c r="L578" s="22"/>
      <c r="M578" s="24"/>
      <c r="N578" s="22"/>
      <c r="O578" s="20"/>
      <c r="P578" s="12"/>
      <c r="Q578" s="12"/>
      <c r="R578" s="12"/>
      <c r="S578" s="12"/>
      <c r="T578" s="12"/>
      <c r="U578" s="12"/>
      <c r="V578" s="12"/>
      <c r="W578" s="12"/>
      <c r="X578" s="12"/>
      <c r="Y578" s="12"/>
      <c r="Z578" s="12"/>
      <c r="AA578" s="12"/>
      <c r="AB578" s="12"/>
      <c r="AC578" s="12"/>
      <c r="AD578" s="12"/>
      <c r="AE578" s="12"/>
      <c r="AF578" s="12"/>
      <c r="AG578" s="12"/>
      <c r="AH578" s="12"/>
      <c r="AI578" s="12"/>
      <c r="AJ578" s="12"/>
      <c r="AK578" s="12"/>
      <c r="AL578" s="12"/>
      <c r="AM578" s="12"/>
      <c r="AN578" s="12"/>
      <c r="AO578" s="12"/>
      <c r="AP578" s="12"/>
      <c r="AQ578" s="12"/>
      <c r="AR578" s="12"/>
      <c r="AS578" s="12"/>
      <c r="AT578" s="12"/>
      <c r="AU578" s="12"/>
      <c r="AV578" s="12"/>
      <c r="AW578" s="12"/>
      <c r="AX578" s="12"/>
      <c r="AY578" s="12"/>
      <c r="AZ578" s="12"/>
      <c r="BA578" s="12"/>
      <c r="BB578" s="12"/>
      <c r="BC578" s="12"/>
      <c r="BD578" s="12"/>
      <c r="BE578" s="12"/>
      <c r="BF578" s="12"/>
      <c r="BG578" s="12"/>
      <c r="BH578" s="12"/>
      <c r="BI578" s="12"/>
      <c r="BJ578" s="12"/>
      <c r="BK578" s="12"/>
      <c r="BL578" s="12"/>
      <c r="BM578" s="12"/>
      <c r="BN578" s="12"/>
      <c r="BO578" s="12"/>
      <c r="BP578" s="12"/>
      <c r="BQ578" s="12"/>
      <c r="BR578" s="12"/>
      <c r="BS578" s="12"/>
      <c r="BT578" s="12"/>
      <c r="BU578" s="12"/>
      <c r="BV578" s="12"/>
      <c r="BW578" s="12"/>
      <c r="BX578" s="12"/>
      <c r="BY578" s="12"/>
      <c r="BZ578" s="12"/>
      <c r="CA578" s="12"/>
      <c r="CB578" s="12"/>
      <c r="CC578" s="12"/>
    </row>
    <row r="579" spans="1:81" ht="15.75" x14ac:dyDescent="0.25">
      <c r="A579" s="20"/>
      <c r="B579" s="29"/>
      <c r="C579" s="29"/>
      <c r="D579" s="29"/>
      <c r="E579" s="29"/>
      <c r="F579" s="26"/>
      <c r="G579" s="13"/>
      <c r="H579" s="20"/>
      <c r="I579" s="22"/>
      <c r="J579" s="22"/>
      <c r="K579" s="22"/>
      <c r="L579" s="22"/>
      <c r="M579" s="24"/>
      <c r="N579" s="22"/>
      <c r="O579" s="20"/>
      <c r="P579" s="12"/>
      <c r="Q579" s="12"/>
      <c r="R579" s="12"/>
      <c r="S579" s="12"/>
      <c r="T579" s="12"/>
      <c r="U579" s="12"/>
      <c r="V579" s="12"/>
      <c r="W579" s="12"/>
      <c r="X579" s="12"/>
      <c r="Y579" s="12"/>
      <c r="Z579" s="12"/>
      <c r="AA579" s="12"/>
      <c r="AB579" s="12"/>
      <c r="AC579" s="12"/>
      <c r="AD579" s="12"/>
      <c r="AE579" s="12"/>
      <c r="AF579" s="12"/>
      <c r="AG579" s="12"/>
      <c r="AH579" s="12"/>
      <c r="AI579" s="12"/>
      <c r="AJ579" s="12"/>
      <c r="AK579" s="12"/>
      <c r="AL579" s="12"/>
      <c r="AM579" s="12"/>
      <c r="AN579" s="12"/>
      <c r="AO579" s="12"/>
      <c r="AP579" s="12"/>
      <c r="AQ579" s="12"/>
      <c r="AR579" s="12"/>
      <c r="AS579" s="12"/>
      <c r="AT579" s="12"/>
      <c r="AU579" s="12"/>
      <c r="AV579" s="12"/>
      <c r="AW579" s="12"/>
      <c r="AX579" s="12"/>
      <c r="AY579" s="12"/>
      <c r="AZ579" s="12"/>
      <c r="BA579" s="12"/>
      <c r="BB579" s="12"/>
      <c r="BC579" s="12"/>
      <c r="BD579" s="12"/>
      <c r="BE579" s="12"/>
      <c r="BF579" s="12"/>
      <c r="BG579" s="12"/>
      <c r="BH579" s="12"/>
      <c r="BI579" s="12"/>
      <c r="BJ579" s="12"/>
      <c r="BK579" s="12"/>
      <c r="BL579" s="12"/>
      <c r="BM579" s="12"/>
      <c r="BN579" s="12"/>
      <c r="BO579" s="12"/>
      <c r="BP579" s="12"/>
      <c r="BQ579" s="12"/>
      <c r="BR579" s="12"/>
      <c r="BS579" s="12"/>
      <c r="BT579" s="12"/>
      <c r="BU579" s="12"/>
      <c r="BV579" s="12"/>
      <c r="BW579" s="12"/>
      <c r="BX579" s="12"/>
      <c r="BY579" s="12"/>
      <c r="BZ579" s="12"/>
      <c r="CA579" s="12"/>
      <c r="CB579" s="12"/>
      <c r="CC579" s="12"/>
    </row>
    <row r="580" spans="1:81" ht="15.75" x14ac:dyDescent="0.25">
      <c r="A580" s="20"/>
      <c r="B580" s="29"/>
      <c r="C580" s="29"/>
      <c r="D580" s="29"/>
      <c r="E580" s="29"/>
      <c r="F580" s="26"/>
      <c r="G580" s="13"/>
      <c r="H580" s="20"/>
      <c r="I580" s="22"/>
      <c r="J580" s="22"/>
      <c r="K580" s="22"/>
      <c r="L580" s="22"/>
      <c r="M580" s="24"/>
      <c r="N580" s="22"/>
      <c r="O580" s="20"/>
      <c r="P580" s="12"/>
      <c r="Q580" s="12"/>
      <c r="R580" s="12"/>
      <c r="S580" s="12"/>
      <c r="T580" s="12"/>
      <c r="U580" s="12"/>
      <c r="V580" s="12"/>
      <c r="W580" s="12"/>
      <c r="X580" s="12"/>
      <c r="Y580" s="12"/>
      <c r="Z580" s="12"/>
      <c r="AA580" s="12"/>
      <c r="AB580" s="12"/>
      <c r="AC580" s="12"/>
      <c r="AD580" s="12"/>
      <c r="AE580" s="12"/>
      <c r="AF580" s="12"/>
      <c r="AG580" s="12"/>
      <c r="AH580" s="12"/>
      <c r="AI580" s="12"/>
      <c r="AJ580" s="12"/>
      <c r="AK580" s="12"/>
      <c r="AL580" s="12"/>
      <c r="AM580" s="12"/>
      <c r="AN580" s="12"/>
      <c r="AO580" s="12"/>
      <c r="AP580" s="12"/>
      <c r="AQ580" s="12"/>
      <c r="AR580" s="12"/>
      <c r="AS580" s="12"/>
      <c r="AT580" s="12"/>
      <c r="AU580" s="12"/>
      <c r="AV580" s="12"/>
      <c r="AW580" s="12"/>
      <c r="AX580" s="12"/>
      <c r="AY580" s="12"/>
      <c r="AZ580" s="12"/>
      <c r="BA580" s="12"/>
      <c r="BB580" s="12"/>
      <c r="BC580" s="12"/>
      <c r="BD580" s="12"/>
      <c r="BE580" s="12"/>
      <c r="BF580" s="12"/>
      <c r="BG580" s="12"/>
      <c r="BH580" s="12"/>
      <c r="BI580" s="12"/>
      <c r="BJ580" s="12"/>
      <c r="BK580" s="12"/>
      <c r="BL580" s="12"/>
      <c r="BM580" s="12"/>
      <c r="BN580" s="12"/>
      <c r="BO580" s="12"/>
      <c r="BP580" s="12"/>
      <c r="BQ580" s="12"/>
      <c r="BR580" s="12"/>
      <c r="BS580" s="12"/>
      <c r="BT580" s="12"/>
      <c r="BU580" s="12"/>
      <c r="BV580" s="12"/>
      <c r="BW580" s="12"/>
      <c r="BX580" s="12"/>
      <c r="BY580" s="12"/>
      <c r="BZ580" s="12"/>
      <c r="CA580" s="12"/>
      <c r="CB580" s="12"/>
      <c r="CC580" s="12"/>
    </row>
    <row r="581" spans="1:81" ht="15.75" x14ac:dyDescent="0.25">
      <c r="A581" s="20"/>
      <c r="B581" s="29"/>
      <c r="C581" s="29"/>
      <c r="D581" s="29"/>
      <c r="E581" s="29"/>
      <c r="F581" s="26"/>
      <c r="G581" s="13"/>
      <c r="H581" s="20"/>
      <c r="I581" s="22"/>
      <c r="J581" s="22"/>
      <c r="K581" s="22"/>
      <c r="L581" s="22"/>
      <c r="M581" s="24"/>
      <c r="N581" s="22"/>
      <c r="O581" s="20"/>
      <c r="P581" s="12"/>
      <c r="Q581" s="12"/>
      <c r="R581" s="12"/>
      <c r="S581" s="12"/>
      <c r="T581" s="12"/>
      <c r="U581" s="12"/>
      <c r="V581" s="12"/>
      <c r="W581" s="12"/>
      <c r="X581" s="12"/>
      <c r="Y581" s="12"/>
      <c r="Z581" s="12"/>
      <c r="AA581" s="12"/>
      <c r="AB581" s="12"/>
      <c r="AC581" s="12"/>
      <c r="AD581" s="12"/>
      <c r="AE581" s="12"/>
      <c r="AF581" s="12"/>
      <c r="AG581" s="12"/>
      <c r="AH581" s="12"/>
      <c r="AI581" s="12"/>
      <c r="AJ581" s="12"/>
      <c r="AK581" s="12"/>
      <c r="AL581" s="12"/>
      <c r="AM581" s="12"/>
      <c r="AN581" s="12"/>
      <c r="AO581" s="12"/>
      <c r="AP581" s="12"/>
      <c r="AQ581" s="12"/>
      <c r="AR581" s="12"/>
      <c r="AS581" s="12"/>
      <c r="AT581" s="12"/>
      <c r="AU581" s="12"/>
      <c r="AV581" s="12"/>
      <c r="AW581" s="12"/>
      <c r="AX581" s="12"/>
      <c r="AY581" s="12"/>
      <c r="AZ581" s="12"/>
      <c r="BA581" s="12"/>
      <c r="BB581" s="12"/>
      <c r="BC581" s="12"/>
      <c r="BD581" s="12"/>
      <c r="BE581" s="12"/>
      <c r="BF581" s="12"/>
      <c r="BG581" s="12"/>
      <c r="BH581" s="12"/>
      <c r="BI581" s="12"/>
      <c r="BJ581" s="12"/>
      <c r="BK581" s="12"/>
      <c r="BL581" s="12"/>
      <c r="BM581" s="12"/>
      <c r="BN581" s="12"/>
      <c r="BO581" s="12"/>
      <c r="BP581" s="12"/>
      <c r="BQ581" s="12"/>
      <c r="BR581" s="12"/>
      <c r="BS581" s="12"/>
      <c r="BT581" s="12"/>
      <c r="BU581" s="12"/>
      <c r="BV581" s="12"/>
      <c r="BW581" s="12"/>
      <c r="BX581" s="12"/>
      <c r="BY581" s="12"/>
      <c r="BZ581" s="12"/>
      <c r="CA581" s="12"/>
      <c r="CB581" s="12"/>
      <c r="CC581" s="12"/>
    </row>
    <row r="582" spans="1:81" ht="15.75" x14ac:dyDescent="0.25">
      <c r="A582" s="20"/>
      <c r="B582" s="29"/>
      <c r="C582" s="29"/>
      <c r="D582" s="29"/>
      <c r="E582" s="29"/>
      <c r="F582" s="26"/>
      <c r="G582" s="13"/>
      <c r="H582" s="20"/>
      <c r="I582" s="22"/>
      <c r="J582" s="22"/>
      <c r="K582" s="22"/>
      <c r="L582" s="22"/>
      <c r="M582" s="24"/>
      <c r="N582" s="22"/>
      <c r="O582" s="20"/>
      <c r="P582" s="12"/>
      <c r="Q582" s="12"/>
      <c r="R582" s="12"/>
      <c r="S582" s="12"/>
      <c r="T582" s="12"/>
      <c r="U582" s="12"/>
      <c r="V582" s="12"/>
      <c r="W582" s="12"/>
      <c r="X582" s="12"/>
      <c r="Y582" s="12"/>
      <c r="Z582" s="12"/>
      <c r="AA582" s="12"/>
      <c r="AB582" s="12"/>
      <c r="AC582" s="12"/>
      <c r="AD582" s="12"/>
      <c r="AE582" s="12"/>
      <c r="AF582" s="12"/>
      <c r="AG582" s="12"/>
      <c r="AH582" s="12"/>
      <c r="AI582" s="12"/>
      <c r="AJ582" s="12"/>
      <c r="AK582" s="12"/>
      <c r="AL582" s="12"/>
      <c r="AM582" s="12"/>
      <c r="AN582" s="12"/>
      <c r="AO582" s="12"/>
      <c r="AP582" s="12"/>
      <c r="AQ582" s="12"/>
      <c r="AR582" s="12"/>
      <c r="AS582" s="12"/>
      <c r="AT582" s="12"/>
      <c r="AU582" s="12"/>
      <c r="AV582" s="12"/>
      <c r="AW582" s="12"/>
      <c r="AX582" s="12"/>
      <c r="AY582" s="12"/>
      <c r="AZ582" s="12"/>
      <c r="BA582" s="12"/>
      <c r="BB582" s="12"/>
      <c r="BC582" s="12"/>
      <c r="BD582" s="12"/>
      <c r="BE582" s="12"/>
      <c r="BF582" s="12"/>
      <c r="BG582" s="12"/>
      <c r="BH582" s="12"/>
      <c r="BI582" s="12"/>
      <c r="BJ582" s="12"/>
      <c r="BK582" s="12"/>
      <c r="BL582" s="12"/>
      <c r="BM582" s="12"/>
      <c r="BN582" s="12"/>
      <c r="BO582" s="12"/>
      <c r="BP582" s="12"/>
      <c r="BQ582" s="12"/>
      <c r="BR582" s="12"/>
      <c r="BS582" s="12"/>
      <c r="BT582" s="12"/>
      <c r="BU582" s="12"/>
      <c r="BV582" s="12"/>
      <c r="BW582" s="12"/>
      <c r="BX582" s="12"/>
      <c r="BY582" s="12"/>
      <c r="BZ582" s="12"/>
      <c r="CA582" s="12"/>
      <c r="CB582" s="12"/>
      <c r="CC582" s="12"/>
    </row>
    <row r="583" spans="1:81" ht="15.75" x14ac:dyDescent="0.25">
      <c r="A583" s="20"/>
      <c r="B583" s="29"/>
      <c r="C583" s="29"/>
      <c r="D583" s="29"/>
      <c r="E583" s="29"/>
      <c r="F583" s="26"/>
      <c r="G583" s="13"/>
      <c r="H583" s="20"/>
      <c r="I583" s="22"/>
      <c r="J583" s="22"/>
      <c r="K583" s="22"/>
      <c r="L583" s="22"/>
      <c r="M583" s="24"/>
      <c r="N583" s="22"/>
      <c r="O583" s="20"/>
      <c r="P583" s="12"/>
      <c r="Q583" s="12"/>
      <c r="R583" s="12"/>
      <c r="S583" s="12"/>
      <c r="T583" s="12"/>
      <c r="U583" s="12"/>
      <c r="V583" s="12"/>
      <c r="W583" s="12"/>
      <c r="X583" s="12"/>
      <c r="Y583" s="12"/>
      <c r="Z583" s="12"/>
      <c r="AA583" s="12"/>
      <c r="AB583" s="12"/>
      <c r="AC583" s="12"/>
      <c r="AD583" s="12"/>
      <c r="AE583" s="12"/>
      <c r="AF583" s="12"/>
      <c r="AG583" s="12"/>
      <c r="AH583" s="12"/>
      <c r="AI583" s="12"/>
      <c r="AJ583" s="12"/>
      <c r="AK583" s="12"/>
      <c r="AL583" s="12"/>
      <c r="AM583" s="12"/>
      <c r="AN583" s="12"/>
      <c r="AO583" s="12"/>
      <c r="AP583" s="12"/>
      <c r="AQ583" s="12"/>
      <c r="AR583" s="12"/>
      <c r="AS583" s="12"/>
      <c r="AT583" s="12"/>
      <c r="AU583" s="12"/>
      <c r="AV583" s="12"/>
      <c r="AW583" s="12"/>
      <c r="AX583" s="12"/>
      <c r="AY583" s="12"/>
      <c r="AZ583" s="12"/>
      <c r="BA583" s="12"/>
      <c r="BB583" s="12"/>
      <c r="BC583" s="12"/>
      <c r="BD583" s="12"/>
      <c r="BE583" s="12"/>
      <c r="BF583" s="12"/>
      <c r="BG583" s="12"/>
      <c r="BH583" s="12"/>
      <c r="BI583" s="12"/>
      <c r="BJ583" s="12"/>
      <c r="BK583" s="12"/>
      <c r="BL583" s="12"/>
      <c r="BM583" s="12"/>
      <c r="BN583" s="12"/>
      <c r="BO583" s="12"/>
      <c r="BP583" s="12"/>
      <c r="BQ583" s="12"/>
      <c r="BR583" s="12"/>
      <c r="BS583" s="12"/>
      <c r="BT583" s="12"/>
      <c r="BU583" s="12"/>
      <c r="BV583" s="12"/>
      <c r="BW583" s="12"/>
      <c r="BX583" s="12"/>
      <c r="BY583" s="12"/>
      <c r="BZ583" s="12"/>
      <c r="CA583" s="12"/>
      <c r="CB583" s="12"/>
      <c r="CC583" s="12"/>
    </row>
    <row r="584" spans="1:81" ht="15.75" x14ac:dyDescent="0.25">
      <c r="A584" s="20"/>
      <c r="B584" s="29"/>
      <c r="C584" s="29"/>
      <c r="D584" s="29"/>
      <c r="E584" s="29"/>
      <c r="F584" s="26"/>
      <c r="G584" s="13"/>
      <c r="H584" s="20"/>
      <c r="I584" s="22"/>
      <c r="J584" s="22"/>
      <c r="K584" s="22"/>
      <c r="L584" s="22"/>
      <c r="M584" s="24"/>
      <c r="N584" s="22"/>
      <c r="O584" s="20"/>
      <c r="P584" s="12"/>
      <c r="Q584" s="12"/>
      <c r="R584" s="12"/>
      <c r="S584" s="12"/>
      <c r="T584" s="12"/>
      <c r="U584" s="12"/>
      <c r="V584" s="12"/>
      <c r="W584" s="12"/>
      <c r="X584" s="12"/>
      <c r="Y584" s="12"/>
      <c r="Z584" s="12"/>
      <c r="AA584" s="12"/>
      <c r="AB584" s="12"/>
      <c r="AC584" s="12"/>
      <c r="AD584" s="12"/>
      <c r="AE584" s="12"/>
      <c r="AF584" s="12"/>
      <c r="AG584" s="12"/>
      <c r="AH584" s="12"/>
      <c r="AI584" s="12"/>
      <c r="AJ584" s="12"/>
      <c r="AK584" s="12"/>
      <c r="AL584" s="12"/>
      <c r="AM584" s="12"/>
      <c r="AN584" s="12"/>
      <c r="AO584" s="12"/>
      <c r="AP584" s="12"/>
      <c r="AQ584" s="12"/>
      <c r="AR584" s="12"/>
      <c r="AS584" s="12"/>
      <c r="AT584" s="12"/>
      <c r="AU584" s="12"/>
      <c r="AV584" s="12"/>
      <c r="AW584" s="12"/>
      <c r="AX584" s="12"/>
      <c r="AY584" s="12"/>
      <c r="AZ584" s="12"/>
      <c r="BA584" s="12"/>
      <c r="BB584" s="12"/>
      <c r="BC584" s="12"/>
      <c r="BD584" s="12"/>
      <c r="BE584" s="12"/>
      <c r="BF584" s="12"/>
      <c r="BG584" s="12"/>
      <c r="BH584" s="12"/>
      <c r="BI584" s="12"/>
      <c r="BJ584" s="12"/>
      <c r="BK584" s="12"/>
      <c r="BL584" s="12"/>
      <c r="BM584" s="12"/>
      <c r="BN584" s="12"/>
      <c r="BO584" s="12"/>
      <c r="BP584" s="12"/>
      <c r="BQ584" s="12"/>
      <c r="BR584" s="12"/>
      <c r="BS584" s="12"/>
      <c r="BT584" s="12"/>
      <c r="BU584" s="12"/>
      <c r="BV584" s="12"/>
      <c r="BW584" s="12"/>
      <c r="BX584" s="12"/>
      <c r="BY584" s="12"/>
      <c r="BZ584" s="12"/>
      <c r="CA584" s="12"/>
      <c r="CB584" s="12"/>
      <c r="CC584" s="12"/>
    </row>
    <row r="585" spans="1:81" ht="15.75" x14ac:dyDescent="0.25">
      <c r="A585" s="20"/>
      <c r="B585" s="29"/>
      <c r="C585" s="29"/>
      <c r="D585" s="29"/>
      <c r="E585" s="29"/>
      <c r="F585" s="26"/>
      <c r="G585" s="13"/>
      <c r="H585" s="20"/>
      <c r="I585" s="22"/>
      <c r="J585" s="22"/>
      <c r="K585" s="22"/>
      <c r="L585" s="22"/>
      <c r="M585" s="24"/>
      <c r="N585" s="22"/>
      <c r="O585" s="20"/>
      <c r="P585" s="12"/>
      <c r="Q585" s="12"/>
      <c r="R585" s="12"/>
      <c r="S585" s="12"/>
      <c r="T585" s="12"/>
      <c r="U585" s="12"/>
      <c r="V585" s="12"/>
      <c r="W585" s="12"/>
      <c r="X585" s="12"/>
      <c r="Y585" s="12"/>
      <c r="Z585" s="12"/>
      <c r="AA585" s="12"/>
      <c r="AB585" s="12"/>
      <c r="AC585" s="12"/>
      <c r="AD585" s="12"/>
      <c r="AE585" s="12"/>
      <c r="AF585" s="12"/>
      <c r="AG585" s="12"/>
      <c r="AH585" s="12"/>
      <c r="AI585" s="12"/>
      <c r="AJ585" s="12"/>
      <c r="AK585" s="12"/>
      <c r="AL585" s="12"/>
      <c r="AM585" s="12"/>
      <c r="AN585" s="12"/>
      <c r="AO585" s="12"/>
      <c r="AP585" s="12"/>
      <c r="AQ585" s="12"/>
      <c r="AR585" s="12"/>
      <c r="AS585" s="12"/>
      <c r="AT585" s="12"/>
      <c r="AU585" s="12"/>
      <c r="AV585" s="12"/>
      <c r="AW585" s="12"/>
      <c r="AX585" s="12"/>
      <c r="AY585" s="12"/>
      <c r="AZ585" s="12"/>
      <c r="BA585" s="12"/>
      <c r="BB585" s="12"/>
      <c r="BC585" s="12"/>
      <c r="BD585" s="12"/>
      <c r="BE585" s="12"/>
      <c r="BF585" s="12"/>
      <c r="BG585" s="12"/>
      <c r="BH585" s="12"/>
      <c r="BI585" s="12"/>
      <c r="BJ585" s="12"/>
      <c r="BK585" s="12"/>
      <c r="BL585" s="12"/>
      <c r="BM585" s="12"/>
      <c r="BN585" s="12"/>
      <c r="BO585" s="12"/>
      <c r="BP585" s="12"/>
      <c r="BQ585" s="12"/>
      <c r="BR585" s="12"/>
      <c r="BS585" s="12"/>
      <c r="BT585" s="12"/>
      <c r="BU585" s="12"/>
      <c r="BV585" s="12"/>
      <c r="BW585" s="12"/>
      <c r="BX585" s="12"/>
      <c r="BY585" s="12"/>
      <c r="BZ585" s="12"/>
      <c r="CA585" s="12"/>
      <c r="CB585" s="12"/>
      <c r="CC585" s="12"/>
    </row>
    <row r="586" spans="1:81" ht="15.75" x14ac:dyDescent="0.25">
      <c r="A586" s="20"/>
      <c r="B586" s="29"/>
      <c r="C586" s="29"/>
      <c r="D586" s="29"/>
      <c r="E586" s="29"/>
      <c r="F586" s="26"/>
      <c r="G586" s="13"/>
      <c r="H586" s="20"/>
      <c r="I586" s="22"/>
      <c r="J586" s="22"/>
      <c r="K586" s="22"/>
      <c r="L586" s="22"/>
      <c r="M586" s="24"/>
      <c r="N586" s="22"/>
      <c r="O586" s="20"/>
      <c r="P586" s="12"/>
      <c r="Q586" s="12"/>
      <c r="R586" s="12"/>
      <c r="S586" s="12"/>
      <c r="T586" s="12"/>
      <c r="U586" s="12"/>
      <c r="V586" s="12"/>
      <c r="W586" s="12"/>
      <c r="X586" s="12"/>
      <c r="Y586" s="12"/>
      <c r="Z586" s="12"/>
      <c r="AA586" s="12"/>
      <c r="AB586" s="12"/>
      <c r="AC586" s="12"/>
      <c r="AD586" s="12"/>
      <c r="AE586" s="12"/>
      <c r="AF586" s="12"/>
      <c r="AG586" s="12"/>
      <c r="AH586" s="12"/>
      <c r="AI586" s="12"/>
      <c r="AJ586" s="12"/>
      <c r="AK586" s="12"/>
      <c r="AL586" s="12"/>
      <c r="AM586" s="12"/>
      <c r="AN586" s="12"/>
      <c r="AO586" s="12"/>
      <c r="AP586" s="12"/>
      <c r="AQ586" s="12"/>
      <c r="AR586" s="12"/>
      <c r="AS586" s="12"/>
      <c r="AT586" s="12"/>
      <c r="AU586" s="12"/>
      <c r="AV586" s="12"/>
      <c r="AW586" s="12"/>
      <c r="AX586" s="12"/>
      <c r="AY586" s="12"/>
      <c r="AZ586" s="12"/>
      <c r="BA586" s="12"/>
      <c r="BB586" s="12"/>
      <c r="BC586" s="12"/>
      <c r="BD586" s="12"/>
      <c r="BE586" s="12"/>
      <c r="BF586" s="12"/>
      <c r="BG586" s="12"/>
      <c r="BH586" s="12"/>
      <c r="BI586" s="12"/>
      <c r="BJ586" s="12"/>
      <c r="BK586" s="12"/>
      <c r="BL586" s="12"/>
      <c r="BM586" s="12"/>
      <c r="BN586" s="12"/>
      <c r="BO586" s="12"/>
      <c r="BP586" s="12"/>
      <c r="BQ586" s="12"/>
      <c r="BR586" s="12"/>
      <c r="BS586" s="12"/>
      <c r="BT586" s="12"/>
      <c r="BU586" s="12"/>
      <c r="BV586" s="12"/>
      <c r="BW586" s="12"/>
      <c r="BX586" s="12"/>
      <c r="BY586" s="12"/>
      <c r="BZ586" s="12"/>
      <c r="CA586" s="12"/>
      <c r="CB586" s="12"/>
      <c r="CC586" s="12"/>
    </row>
    <row r="587" spans="1:81" ht="15.75" x14ac:dyDescent="0.25">
      <c r="A587" s="20"/>
      <c r="B587" s="29"/>
      <c r="C587" s="29"/>
      <c r="D587" s="29"/>
      <c r="E587" s="29"/>
      <c r="F587" s="26"/>
      <c r="G587" s="13"/>
      <c r="H587" s="20"/>
      <c r="I587" s="22"/>
      <c r="J587" s="22"/>
      <c r="K587" s="22"/>
      <c r="L587" s="22"/>
      <c r="M587" s="24"/>
      <c r="N587" s="22"/>
      <c r="O587" s="20"/>
      <c r="P587" s="12"/>
      <c r="Q587" s="12"/>
      <c r="R587" s="12"/>
      <c r="S587" s="12"/>
      <c r="T587" s="12"/>
      <c r="U587" s="12"/>
      <c r="V587" s="12"/>
      <c r="W587" s="12"/>
      <c r="X587" s="12"/>
      <c r="Y587" s="12"/>
      <c r="Z587" s="12"/>
      <c r="AA587" s="12"/>
      <c r="AB587" s="12"/>
      <c r="AC587" s="12"/>
      <c r="AD587" s="12"/>
      <c r="AE587" s="12"/>
      <c r="AF587" s="12"/>
      <c r="AG587" s="12"/>
      <c r="AH587" s="12"/>
      <c r="AI587" s="12"/>
      <c r="AJ587" s="12"/>
      <c r="AK587" s="12"/>
      <c r="AL587" s="12"/>
      <c r="AM587" s="12"/>
      <c r="AN587" s="12"/>
      <c r="AO587" s="12"/>
      <c r="AP587" s="12"/>
      <c r="AQ587" s="12"/>
      <c r="AR587" s="12"/>
      <c r="AS587" s="12"/>
      <c r="AT587" s="12"/>
      <c r="AU587" s="12"/>
      <c r="AV587" s="12"/>
      <c r="AW587" s="12"/>
      <c r="AX587" s="12"/>
      <c r="AY587" s="12"/>
      <c r="AZ587" s="12"/>
      <c r="BA587" s="12"/>
      <c r="BB587" s="12"/>
      <c r="BC587" s="12"/>
      <c r="BD587" s="12"/>
      <c r="BE587" s="12"/>
      <c r="BF587" s="12"/>
      <c r="BG587" s="12"/>
      <c r="BH587" s="12"/>
      <c r="BI587" s="12"/>
      <c r="BJ587" s="12"/>
      <c r="BK587" s="12"/>
      <c r="BL587" s="12"/>
      <c r="BM587" s="12"/>
      <c r="BN587" s="12"/>
      <c r="BO587" s="12"/>
      <c r="BP587" s="12"/>
      <c r="BQ587" s="12"/>
      <c r="BR587" s="12"/>
      <c r="BS587" s="12"/>
      <c r="BT587" s="12"/>
      <c r="BU587" s="12"/>
      <c r="BV587" s="12"/>
      <c r="BW587" s="12"/>
      <c r="BX587" s="12"/>
      <c r="BY587" s="12"/>
      <c r="BZ587" s="12"/>
      <c r="CA587" s="12"/>
      <c r="CB587" s="12"/>
      <c r="CC587" s="12"/>
    </row>
    <row r="588" spans="1:81" ht="15.75" x14ac:dyDescent="0.25">
      <c r="A588" s="20"/>
      <c r="B588" s="29"/>
      <c r="C588" s="29"/>
      <c r="D588" s="29"/>
      <c r="E588" s="29"/>
      <c r="F588" s="26"/>
      <c r="G588" s="13"/>
      <c r="H588" s="20"/>
      <c r="I588" s="22"/>
      <c r="J588" s="22"/>
      <c r="K588" s="22"/>
      <c r="L588" s="22"/>
      <c r="M588" s="24"/>
      <c r="N588" s="22"/>
      <c r="O588" s="20"/>
      <c r="P588" s="12"/>
      <c r="Q588" s="12"/>
      <c r="R588" s="12"/>
      <c r="S588" s="12"/>
      <c r="T588" s="12"/>
      <c r="U588" s="12"/>
      <c r="V588" s="12"/>
      <c r="W588" s="12"/>
      <c r="X588" s="12"/>
      <c r="Y588" s="12"/>
      <c r="Z588" s="12"/>
      <c r="AA588" s="12"/>
      <c r="AB588" s="12"/>
      <c r="AC588" s="12"/>
      <c r="AD588" s="12"/>
      <c r="AE588" s="12"/>
      <c r="AF588" s="12"/>
      <c r="AG588" s="12"/>
      <c r="AH588" s="12"/>
      <c r="AI588" s="12"/>
      <c r="AJ588" s="12"/>
      <c r="AK588" s="12"/>
      <c r="AL588" s="12"/>
      <c r="AM588" s="12"/>
      <c r="AN588" s="12"/>
      <c r="AO588" s="12"/>
      <c r="AP588" s="12"/>
      <c r="AQ588" s="12"/>
      <c r="AR588" s="12"/>
      <c r="AS588" s="12"/>
      <c r="AT588" s="12"/>
      <c r="AU588" s="12"/>
      <c r="AV588" s="12"/>
      <c r="AW588" s="12"/>
      <c r="AX588" s="12"/>
      <c r="AY588" s="12"/>
      <c r="AZ588" s="12"/>
      <c r="BA588" s="12"/>
      <c r="BB588" s="12"/>
      <c r="BC588" s="12"/>
      <c r="BD588" s="12"/>
      <c r="BE588" s="12"/>
      <c r="BF588" s="12"/>
      <c r="BG588" s="12"/>
      <c r="BH588" s="12"/>
      <c r="BI588" s="12"/>
      <c r="BJ588" s="12"/>
      <c r="BK588" s="12"/>
      <c r="BL588" s="12"/>
      <c r="BM588" s="12"/>
      <c r="BN588" s="12"/>
      <c r="BO588" s="12"/>
      <c r="BP588" s="12"/>
      <c r="BQ588" s="12"/>
      <c r="BR588" s="12"/>
      <c r="BS588" s="12"/>
      <c r="BT588" s="12"/>
      <c r="BU588" s="12"/>
      <c r="BV588" s="12"/>
      <c r="BW588" s="12"/>
      <c r="BX588" s="12"/>
      <c r="BY588" s="12"/>
      <c r="BZ588" s="12"/>
      <c r="CA588" s="12"/>
      <c r="CB588" s="12"/>
      <c r="CC588" s="12"/>
    </row>
    <row r="589" spans="1:81" ht="15.75" x14ac:dyDescent="0.25">
      <c r="A589" s="20"/>
      <c r="B589" s="29"/>
      <c r="C589" s="29"/>
      <c r="D589" s="29"/>
      <c r="E589" s="29"/>
      <c r="F589" s="26"/>
      <c r="G589" s="13"/>
      <c r="H589" s="20"/>
      <c r="I589" s="22"/>
      <c r="J589" s="22"/>
      <c r="K589" s="22"/>
      <c r="L589" s="22"/>
      <c r="M589" s="24"/>
      <c r="N589" s="22"/>
      <c r="O589" s="20"/>
      <c r="P589" s="12"/>
      <c r="Q589" s="12"/>
      <c r="R589" s="12"/>
      <c r="S589" s="12"/>
      <c r="T589" s="12"/>
      <c r="U589" s="12"/>
      <c r="V589" s="12"/>
      <c r="W589" s="12"/>
      <c r="X589" s="12"/>
      <c r="Y589" s="12"/>
      <c r="Z589" s="12"/>
      <c r="AA589" s="12"/>
      <c r="AB589" s="12"/>
      <c r="AC589" s="12"/>
      <c r="AD589" s="12"/>
      <c r="AE589" s="12"/>
      <c r="AF589" s="12"/>
      <c r="AG589" s="12"/>
      <c r="AH589" s="12"/>
      <c r="AI589" s="12"/>
      <c r="AJ589" s="12"/>
      <c r="AK589" s="12"/>
      <c r="AL589" s="12"/>
      <c r="AM589" s="12"/>
      <c r="AN589" s="12"/>
      <c r="AO589" s="12"/>
      <c r="AP589" s="12"/>
      <c r="AQ589" s="12"/>
      <c r="AR589" s="12"/>
      <c r="AS589" s="12"/>
      <c r="AT589" s="12"/>
      <c r="AU589" s="12"/>
      <c r="AV589" s="12"/>
      <c r="AW589" s="12"/>
      <c r="AX589" s="12"/>
      <c r="AY589" s="12"/>
      <c r="AZ589" s="12"/>
      <c r="BA589" s="12"/>
      <c r="BB589" s="12"/>
      <c r="BC589" s="12"/>
      <c r="BD589" s="12"/>
      <c r="BE589" s="12"/>
      <c r="BF589" s="12"/>
      <c r="BG589" s="12"/>
      <c r="BH589" s="12"/>
      <c r="BI589" s="12"/>
      <c r="BJ589" s="12"/>
      <c r="BK589" s="12"/>
      <c r="BL589" s="12"/>
      <c r="BM589" s="12"/>
      <c r="BN589" s="12"/>
      <c r="BO589" s="12"/>
      <c r="BP589" s="12"/>
      <c r="BQ589" s="12"/>
      <c r="BR589" s="12"/>
      <c r="BS589" s="12"/>
      <c r="BT589" s="12"/>
      <c r="BU589" s="12"/>
      <c r="BV589" s="12"/>
      <c r="BW589" s="12"/>
      <c r="BX589" s="12"/>
      <c r="BY589" s="12"/>
      <c r="BZ589" s="12"/>
      <c r="CA589" s="12"/>
      <c r="CB589" s="12"/>
      <c r="CC589" s="12"/>
    </row>
    <row r="590" spans="1:81" ht="15.75" x14ac:dyDescent="0.25">
      <c r="A590" s="20"/>
      <c r="B590" s="29"/>
      <c r="C590" s="29"/>
      <c r="D590" s="29"/>
      <c r="E590" s="29"/>
      <c r="F590" s="26"/>
      <c r="G590" s="13"/>
      <c r="H590" s="20"/>
      <c r="I590" s="22"/>
      <c r="J590" s="22"/>
      <c r="K590" s="22"/>
      <c r="L590" s="22"/>
      <c r="M590" s="24"/>
      <c r="N590" s="22"/>
      <c r="O590" s="20"/>
      <c r="P590" s="12"/>
      <c r="Q590" s="12"/>
      <c r="R590" s="12"/>
      <c r="S590" s="12"/>
      <c r="T590" s="12"/>
      <c r="U590" s="12"/>
      <c r="V590" s="12"/>
      <c r="W590" s="12"/>
      <c r="X590" s="12"/>
      <c r="Y590" s="12"/>
      <c r="Z590" s="12"/>
      <c r="AA590" s="12"/>
      <c r="AB590" s="12"/>
      <c r="AC590" s="12"/>
      <c r="AD590" s="12"/>
      <c r="AE590" s="12"/>
      <c r="AF590" s="12"/>
      <c r="AG590" s="12"/>
      <c r="AH590" s="12"/>
      <c r="AI590" s="12"/>
      <c r="AJ590" s="12"/>
      <c r="AK590" s="12"/>
      <c r="AL590" s="12"/>
      <c r="AM590" s="12"/>
      <c r="AN590" s="12"/>
      <c r="AO590" s="12"/>
      <c r="AP590" s="12"/>
      <c r="AQ590" s="12"/>
      <c r="AR590" s="12"/>
      <c r="AS590" s="12"/>
      <c r="AT590" s="12"/>
      <c r="AU590" s="12"/>
      <c r="AV590" s="12"/>
      <c r="AW590" s="12"/>
      <c r="AX590" s="12"/>
      <c r="AY590" s="12"/>
      <c r="AZ590" s="12"/>
      <c r="BA590" s="12"/>
      <c r="BB590" s="12"/>
      <c r="BC590" s="12"/>
      <c r="BD590" s="12"/>
      <c r="BE590" s="12"/>
      <c r="BF590" s="12"/>
      <c r="BG590" s="12"/>
      <c r="BH590" s="12"/>
      <c r="BI590" s="12"/>
      <c r="BJ590" s="12"/>
      <c r="BK590" s="12"/>
      <c r="BL590" s="12"/>
      <c r="BM590" s="12"/>
      <c r="BN590" s="12"/>
      <c r="BO590" s="12"/>
      <c r="BP590" s="12"/>
      <c r="BQ590" s="12"/>
      <c r="BR590" s="12"/>
      <c r="BS590" s="12"/>
      <c r="BT590" s="12"/>
      <c r="BU590" s="12"/>
      <c r="BV590" s="12"/>
      <c r="BW590" s="12"/>
      <c r="BX590" s="12"/>
      <c r="BY590" s="12"/>
      <c r="BZ590" s="12"/>
      <c r="CA590" s="12"/>
      <c r="CB590" s="12"/>
      <c r="CC590" s="12"/>
    </row>
    <row r="591" spans="1:81" ht="15.75" x14ac:dyDescent="0.25">
      <c r="A591" s="20"/>
      <c r="B591" s="29"/>
      <c r="C591" s="29"/>
      <c r="D591" s="29"/>
      <c r="E591" s="29"/>
      <c r="F591" s="26"/>
      <c r="G591" s="13"/>
      <c r="H591" s="20"/>
      <c r="I591" s="22"/>
      <c r="J591" s="22"/>
      <c r="K591" s="22"/>
      <c r="L591" s="22"/>
      <c r="M591" s="24"/>
      <c r="N591" s="22"/>
      <c r="O591" s="20"/>
      <c r="P591" s="12"/>
      <c r="Q591" s="12"/>
      <c r="R591" s="12"/>
      <c r="S591" s="12"/>
      <c r="T591" s="12"/>
      <c r="U591" s="12"/>
      <c r="V591" s="12"/>
      <c r="W591" s="12"/>
      <c r="X591" s="12"/>
      <c r="Y591" s="12"/>
      <c r="Z591" s="12"/>
      <c r="AA591" s="12"/>
      <c r="AB591" s="12"/>
      <c r="AC591" s="12"/>
      <c r="AD591" s="12"/>
      <c r="AE591" s="12"/>
      <c r="AF591" s="12"/>
      <c r="AG591" s="12"/>
      <c r="AH591" s="12"/>
      <c r="AI591" s="12"/>
      <c r="AJ591" s="12"/>
      <c r="AK591" s="12"/>
      <c r="AL591" s="12"/>
      <c r="AM591" s="12"/>
      <c r="AN591" s="12"/>
      <c r="AO591" s="12"/>
      <c r="AP591" s="12"/>
      <c r="AQ591" s="12"/>
      <c r="AR591" s="12"/>
      <c r="AS591" s="12"/>
      <c r="AT591" s="12"/>
      <c r="AU591" s="12"/>
      <c r="AV591" s="12"/>
      <c r="AW591" s="12"/>
      <c r="AX591" s="12"/>
      <c r="AY591" s="12"/>
      <c r="AZ591" s="12"/>
      <c r="BA591" s="12"/>
      <c r="BB591" s="12"/>
      <c r="BC591" s="12"/>
      <c r="BD591" s="12"/>
      <c r="BE591" s="12"/>
      <c r="BF591" s="12"/>
      <c r="BG591" s="12"/>
      <c r="BH591" s="12"/>
      <c r="BI591" s="12"/>
      <c r="BJ591" s="12"/>
      <c r="BK591" s="12"/>
      <c r="BL591" s="12"/>
      <c r="BM591" s="12"/>
      <c r="BN591" s="12"/>
      <c r="BO591" s="12"/>
      <c r="BP591" s="12"/>
      <c r="BQ591" s="12"/>
      <c r="BR591" s="12"/>
      <c r="BS591" s="12"/>
      <c r="BT591" s="12"/>
      <c r="BU591" s="12"/>
      <c r="BV591" s="12"/>
      <c r="BW591" s="12"/>
      <c r="BX591" s="12"/>
      <c r="BY591" s="12"/>
      <c r="BZ591" s="12"/>
      <c r="CA591" s="12"/>
      <c r="CB591" s="12"/>
      <c r="CC591" s="12"/>
    </row>
    <row r="592" spans="1:81" ht="15.75" x14ac:dyDescent="0.25">
      <c r="A592" s="20"/>
      <c r="B592" s="29"/>
      <c r="C592" s="29"/>
      <c r="D592" s="29"/>
      <c r="E592" s="29"/>
      <c r="F592" s="26"/>
      <c r="G592" s="13"/>
      <c r="H592" s="20"/>
      <c r="I592" s="22"/>
      <c r="J592" s="22"/>
      <c r="K592" s="22"/>
      <c r="L592" s="22"/>
      <c r="M592" s="24"/>
      <c r="N592" s="22"/>
      <c r="O592" s="20"/>
      <c r="P592" s="12"/>
      <c r="Q592" s="12"/>
      <c r="R592" s="12"/>
      <c r="S592" s="12"/>
      <c r="T592" s="12"/>
      <c r="U592" s="12"/>
      <c r="V592" s="12"/>
      <c r="W592" s="12"/>
      <c r="X592" s="12"/>
      <c r="Y592" s="12"/>
      <c r="Z592" s="12"/>
      <c r="AA592" s="12"/>
      <c r="AB592" s="12"/>
      <c r="AC592" s="12"/>
      <c r="AD592" s="12"/>
      <c r="AE592" s="12"/>
      <c r="AF592" s="12"/>
      <c r="AG592" s="12"/>
      <c r="AH592" s="12"/>
      <c r="AI592" s="12"/>
      <c r="AJ592" s="12"/>
      <c r="AK592" s="12"/>
      <c r="AL592" s="12"/>
      <c r="AM592" s="12"/>
      <c r="AN592" s="12"/>
      <c r="AO592" s="12"/>
      <c r="AP592" s="12"/>
      <c r="AQ592" s="12"/>
      <c r="AR592" s="12"/>
      <c r="AS592" s="12"/>
      <c r="AT592" s="12"/>
      <c r="AU592" s="12"/>
      <c r="AV592" s="12"/>
      <c r="AW592" s="12"/>
      <c r="AX592" s="12"/>
      <c r="AY592" s="12"/>
      <c r="AZ592" s="12"/>
      <c r="BA592" s="12"/>
      <c r="BB592" s="12"/>
      <c r="BC592" s="12"/>
      <c r="BD592" s="12"/>
      <c r="BE592" s="12"/>
      <c r="BF592" s="12"/>
      <c r="BG592" s="12"/>
      <c r="BH592" s="12"/>
      <c r="BI592" s="12"/>
      <c r="BJ592" s="12"/>
      <c r="BK592" s="12"/>
      <c r="BL592" s="12"/>
      <c r="BM592" s="12"/>
      <c r="BN592" s="12"/>
      <c r="BO592" s="12"/>
      <c r="BP592" s="12"/>
      <c r="BQ592" s="12"/>
      <c r="BR592" s="12"/>
      <c r="BS592" s="12"/>
      <c r="BT592" s="12"/>
      <c r="BU592" s="12"/>
      <c r="BV592" s="12"/>
      <c r="BW592" s="12"/>
      <c r="BX592" s="12"/>
      <c r="BY592" s="12"/>
      <c r="BZ592" s="12"/>
      <c r="CA592" s="12"/>
      <c r="CB592" s="12"/>
      <c r="CC592" s="12"/>
    </row>
    <row r="593" spans="1:81" ht="15.75" x14ac:dyDescent="0.25">
      <c r="A593" s="20"/>
      <c r="B593" s="29"/>
      <c r="C593" s="29"/>
      <c r="D593" s="29"/>
      <c r="E593" s="29"/>
      <c r="F593" s="26"/>
      <c r="G593" s="13"/>
      <c r="H593" s="20"/>
      <c r="I593" s="22"/>
      <c r="J593" s="22"/>
      <c r="K593" s="22"/>
      <c r="L593" s="22"/>
      <c r="M593" s="24"/>
      <c r="N593" s="22"/>
      <c r="O593" s="20"/>
      <c r="P593" s="12"/>
      <c r="Q593" s="12"/>
      <c r="R593" s="12"/>
      <c r="S593" s="12"/>
      <c r="T593" s="12"/>
      <c r="U593" s="12"/>
      <c r="V593" s="12"/>
      <c r="W593" s="12"/>
      <c r="X593" s="12"/>
      <c r="Y593" s="12"/>
      <c r="Z593" s="12"/>
      <c r="AA593" s="12"/>
      <c r="AB593" s="12"/>
      <c r="AC593" s="12"/>
      <c r="AD593" s="12"/>
      <c r="AE593" s="12"/>
      <c r="AF593" s="12"/>
      <c r="AG593" s="12"/>
      <c r="AH593" s="12"/>
      <c r="AI593" s="12"/>
      <c r="AJ593" s="12"/>
      <c r="AK593" s="12"/>
      <c r="AL593" s="12"/>
      <c r="AM593" s="12"/>
      <c r="AN593" s="12"/>
      <c r="AO593" s="12"/>
      <c r="AP593" s="12"/>
      <c r="AQ593" s="12"/>
      <c r="AR593" s="12"/>
      <c r="AS593" s="12"/>
      <c r="AT593" s="12"/>
      <c r="AU593" s="12"/>
      <c r="AV593" s="12"/>
      <c r="AW593" s="12"/>
      <c r="AX593" s="12"/>
      <c r="AY593" s="12"/>
      <c r="AZ593" s="12"/>
      <c r="BA593" s="12"/>
      <c r="BB593" s="12"/>
      <c r="BC593" s="12"/>
      <c r="BD593" s="12"/>
      <c r="BE593" s="12"/>
      <c r="BF593" s="12"/>
      <c r="BG593" s="12"/>
      <c r="BH593" s="12"/>
      <c r="BI593" s="12"/>
      <c r="BJ593" s="12"/>
      <c r="BK593" s="12"/>
      <c r="BL593" s="12"/>
      <c r="BM593" s="12"/>
      <c r="BN593" s="12"/>
      <c r="BO593" s="12"/>
      <c r="BP593" s="12"/>
      <c r="BQ593" s="12"/>
      <c r="BR593" s="12"/>
      <c r="BS593" s="12"/>
      <c r="BT593" s="12"/>
      <c r="BU593" s="12"/>
      <c r="BV593" s="12"/>
      <c r="BW593" s="12"/>
      <c r="BX593" s="12"/>
      <c r="BY593" s="12"/>
      <c r="BZ593" s="12"/>
      <c r="CA593" s="12"/>
      <c r="CB593" s="12"/>
      <c r="CC593" s="12"/>
    </row>
    <row r="594" spans="1:81" ht="15.75" x14ac:dyDescent="0.25">
      <c r="A594" s="20"/>
      <c r="B594" s="29"/>
      <c r="C594" s="29"/>
      <c r="D594" s="29"/>
      <c r="E594" s="29"/>
      <c r="F594" s="26"/>
      <c r="G594" s="13"/>
      <c r="H594" s="20"/>
      <c r="I594" s="22"/>
      <c r="J594" s="22"/>
      <c r="K594" s="22"/>
      <c r="L594" s="22"/>
      <c r="M594" s="24"/>
      <c r="N594" s="22"/>
      <c r="O594" s="20"/>
      <c r="P594" s="12"/>
      <c r="Q594" s="12"/>
      <c r="R594" s="12"/>
      <c r="S594" s="12"/>
      <c r="T594" s="12"/>
      <c r="U594" s="12"/>
      <c r="V594" s="12"/>
      <c r="W594" s="12"/>
      <c r="X594" s="12"/>
      <c r="Y594" s="12"/>
      <c r="Z594" s="12"/>
      <c r="AA594" s="12"/>
      <c r="AB594" s="12"/>
      <c r="AC594" s="12"/>
      <c r="AD594" s="12"/>
      <c r="AE594" s="12"/>
      <c r="AF594" s="12"/>
      <c r="AG594" s="12"/>
      <c r="AH594" s="12"/>
      <c r="AI594" s="12"/>
      <c r="AJ594" s="12"/>
      <c r="AK594" s="12"/>
      <c r="AL594" s="12"/>
      <c r="AM594" s="12"/>
      <c r="AN594" s="12"/>
      <c r="AO594" s="12"/>
      <c r="AP594" s="12"/>
      <c r="AQ594" s="12"/>
      <c r="AR594" s="12"/>
      <c r="AS594" s="12"/>
      <c r="AT594" s="12"/>
      <c r="AU594" s="12"/>
      <c r="AV594" s="12"/>
      <c r="AW594" s="12"/>
      <c r="AX594" s="12"/>
      <c r="AY594" s="12"/>
      <c r="AZ594" s="12"/>
      <c r="BA594" s="12"/>
      <c r="BB594" s="12"/>
      <c r="BC594" s="12"/>
      <c r="BD594" s="12"/>
      <c r="BE594" s="12"/>
      <c r="BF594" s="12"/>
      <c r="BG594" s="12"/>
      <c r="BH594" s="12"/>
      <c r="BI594" s="12"/>
      <c r="BJ594" s="12"/>
      <c r="BK594" s="12"/>
      <c r="BL594" s="12"/>
      <c r="BM594" s="12"/>
      <c r="BN594" s="12"/>
      <c r="BO594" s="12"/>
      <c r="BP594" s="12"/>
      <c r="BQ594" s="12"/>
      <c r="BR594" s="12"/>
      <c r="BS594" s="12"/>
      <c r="BT594" s="12"/>
      <c r="BU594" s="12"/>
      <c r="BV594" s="12"/>
      <c r="BW594" s="12"/>
      <c r="BX594" s="12"/>
      <c r="BY594" s="12"/>
      <c r="BZ594" s="12"/>
      <c r="CA594" s="12"/>
      <c r="CB594" s="12"/>
      <c r="CC594" s="12"/>
    </row>
    <row r="595" spans="1:81" ht="15.75" x14ac:dyDescent="0.25">
      <c r="A595" s="20"/>
      <c r="B595" s="29"/>
      <c r="C595" s="29"/>
      <c r="D595" s="29"/>
      <c r="E595" s="29"/>
      <c r="F595" s="26"/>
      <c r="G595" s="13"/>
      <c r="H595" s="20"/>
      <c r="I595" s="22"/>
      <c r="J595" s="22"/>
      <c r="K595" s="22"/>
      <c r="L595" s="22"/>
      <c r="M595" s="24"/>
      <c r="N595" s="22"/>
      <c r="O595" s="20"/>
      <c r="P595" s="12"/>
      <c r="Q595" s="12"/>
      <c r="R595" s="12"/>
      <c r="S595" s="12"/>
      <c r="T595" s="12"/>
      <c r="U595" s="12"/>
      <c r="V595" s="12"/>
      <c r="W595" s="12"/>
      <c r="X595" s="12"/>
      <c r="Y595" s="12"/>
      <c r="Z595" s="12"/>
      <c r="AA595" s="12"/>
      <c r="AB595" s="12"/>
      <c r="AC595" s="12"/>
      <c r="AD595" s="12"/>
      <c r="AE595" s="12"/>
      <c r="AF595" s="12"/>
      <c r="AG595" s="12"/>
      <c r="AH595" s="12"/>
      <c r="AI595" s="12"/>
      <c r="AJ595" s="12"/>
      <c r="AK595" s="12"/>
      <c r="AL595" s="12"/>
      <c r="AM595" s="12"/>
      <c r="AN595" s="12"/>
      <c r="AO595" s="12"/>
      <c r="AP595" s="12"/>
      <c r="AQ595" s="12"/>
      <c r="AR595" s="12"/>
      <c r="AS595" s="12"/>
      <c r="AT595" s="12"/>
      <c r="AU595" s="12"/>
      <c r="AV595" s="12"/>
      <c r="AW595" s="12"/>
      <c r="AX595" s="12"/>
      <c r="AY595" s="12"/>
      <c r="AZ595" s="12"/>
      <c r="BA595" s="12"/>
      <c r="BB595" s="12"/>
      <c r="BC595" s="12"/>
      <c r="BD595" s="12"/>
      <c r="BE595" s="12"/>
      <c r="BF595" s="12"/>
      <c r="BG595" s="12"/>
      <c r="BH595" s="12"/>
      <c r="BI595" s="12"/>
      <c r="BJ595" s="12"/>
      <c r="BK595" s="12"/>
      <c r="BL595" s="12"/>
      <c r="BM595" s="12"/>
      <c r="BN595" s="12"/>
      <c r="BO595" s="12"/>
      <c r="BP595" s="12"/>
      <c r="BQ595" s="12"/>
      <c r="BR595" s="12"/>
      <c r="BS595" s="12"/>
      <c r="BT595" s="12"/>
      <c r="BU595" s="12"/>
      <c r="BV595" s="12"/>
      <c r="BW595" s="12"/>
      <c r="BX595" s="12"/>
      <c r="BY595" s="12"/>
      <c r="BZ595" s="12"/>
      <c r="CA595" s="12"/>
      <c r="CB595" s="12"/>
      <c r="CC595" s="12"/>
    </row>
    <row r="596" spans="1:81" ht="15.75" x14ac:dyDescent="0.25">
      <c r="A596" s="20"/>
      <c r="B596" s="29"/>
      <c r="C596" s="29"/>
      <c r="D596" s="29"/>
      <c r="E596" s="29"/>
      <c r="F596" s="26"/>
      <c r="G596" s="13"/>
      <c r="H596" s="20"/>
      <c r="I596" s="22"/>
      <c r="J596" s="22"/>
      <c r="K596" s="22"/>
      <c r="L596" s="22"/>
      <c r="M596" s="24"/>
      <c r="N596" s="22"/>
      <c r="O596" s="20"/>
      <c r="P596" s="12"/>
      <c r="Q596" s="12"/>
      <c r="R596" s="12"/>
      <c r="S596" s="12"/>
      <c r="T596" s="12"/>
      <c r="U596" s="12"/>
      <c r="V596" s="12"/>
      <c r="W596" s="12"/>
      <c r="X596" s="12"/>
      <c r="Y596" s="12"/>
      <c r="Z596" s="12"/>
      <c r="AA596" s="12"/>
      <c r="AB596" s="12"/>
      <c r="AC596" s="12"/>
      <c r="AD596" s="12"/>
      <c r="AE596" s="12"/>
      <c r="AF596" s="12"/>
      <c r="AG596" s="12"/>
      <c r="AH596" s="12"/>
      <c r="AI596" s="12"/>
      <c r="AJ596" s="12"/>
      <c r="AK596" s="12"/>
      <c r="AL596" s="12"/>
      <c r="AM596" s="12"/>
      <c r="AN596" s="12"/>
      <c r="AO596" s="12"/>
      <c r="AP596" s="12"/>
      <c r="AQ596" s="12"/>
      <c r="AR596" s="12"/>
      <c r="AS596" s="12"/>
      <c r="AT596" s="12"/>
      <c r="AU596" s="12"/>
      <c r="AV596" s="12"/>
      <c r="AW596" s="12"/>
      <c r="AX596" s="12"/>
      <c r="AY596" s="12"/>
      <c r="AZ596" s="12"/>
      <c r="BA596" s="12"/>
      <c r="BB596" s="12"/>
      <c r="BC596" s="12"/>
      <c r="BD596" s="12"/>
      <c r="BE596" s="12"/>
      <c r="BF596" s="12"/>
      <c r="BG596" s="12"/>
      <c r="BH596" s="12"/>
      <c r="BI596" s="12"/>
      <c r="BJ596" s="12"/>
      <c r="BK596" s="12"/>
      <c r="BL596" s="12"/>
      <c r="BM596" s="12"/>
      <c r="BN596" s="12"/>
      <c r="BO596" s="12"/>
      <c r="BP596" s="12"/>
      <c r="BQ596" s="12"/>
      <c r="BR596" s="12"/>
      <c r="BS596" s="12"/>
      <c r="BT596" s="12"/>
      <c r="BU596" s="12"/>
      <c r="BV596" s="12"/>
      <c r="BW596" s="12"/>
      <c r="BX596" s="12"/>
      <c r="BY596" s="12"/>
      <c r="BZ596" s="12"/>
      <c r="CA596" s="12"/>
      <c r="CB596" s="12"/>
      <c r="CC596" s="12"/>
    </row>
    <row r="597" spans="1:81" ht="15.75" x14ac:dyDescent="0.25">
      <c r="A597" s="20"/>
      <c r="B597" s="29"/>
      <c r="C597" s="29"/>
      <c r="D597" s="29"/>
      <c r="E597" s="29"/>
      <c r="F597" s="26"/>
      <c r="G597" s="13"/>
      <c r="H597" s="20"/>
      <c r="I597" s="22"/>
      <c r="J597" s="22"/>
      <c r="K597" s="22"/>
      <c r="L597" s="22"/>
      <c r="M597" s="24"/>
      <c r="N597" s="22"/>
      <c r="O597" s="20"/>
      <c r="P597" s="12"/>
      <c r="Q597" s="12"/>
      <c r="R597" s="12"/>
      <c r="S597" s="12"/>
      <c r="T597" s="12"/>
      <c r="U597" s="12"/>
      <c r="V597" s="12"/>
      <c r="W597" s="12"/>
      <c r="X597" s="12"/>
      <c r="Y597" s="12"/>
      <c r="Z597" s="12"/>
      <c r="AA597" s="12"/>
      <c r="AB597" s="12"/>
      <c r="AC597" s="12"/>
      <c r="AD597" s="12"/>
      <c r="AE597" s="12"/>
      <c r="AF597" s="12"/>
      <c r="AG597" s="12"/>
      <c r="AH597" s="12"/>
      <c r="AI597" s="12"/>
      <c r="AJ597" s="12"/>
      <c r="AK597" s="12"/>
      <c r="AL597" s="12"/>
      <c r="AM597" s="12"/>
      <c r="AN597" s="12"/>
      <c r="AO597" s="12"/>
      <c r="AP597" s="12"/>
      <c r="AQ597" s="12"/>
      <c r="AR597" s="12"/>
      <c r="AS597" s="12"/>
      <c r="AT597" s="12"/>
      <c r="AU597" s="12"/>
      <c r="AV597" s="12"/>
      <c r="AW597" s="12"/>
      <c r="AX597" s="12"/>
      <c r="AY597" s="12"/>
      <c r="AZ597" s="12"/>
      <c r="BA597" s="12"/>
      <c r="BB597" s="12"/>
      <c r="BC597" s="12"/>
      <c r="BD597" s="12"/>
      <c r="BE597" s="12"/>
      <c r="BF597" s="12"/>
      <c r="BG597" s="12"/>
      <c r="BH597" s="12"/>
      <c r="BI597" s="12"/>
      <c r="BJ597" s="12"/>
      <c r="BK597" s="12"/>
      <c r="BL597" s="12"/>
      <c r="BM597" s="12"/>
      <c r="BN597" s="12"/>
      <c r="BO597" s="12"/>
      <c r="BP597" s="12"/>
      <c r="BQ597" s="12"/>
      <c r="BR597" s="12"/>
      <c r="BS597" s="12"/>
      <c r="BT597" s="12"/>
      <c r="BU597" s="12"/>
      <c r="BV597" s="12"/>
      <c r="BW597" s="12"/>
      <c r="BX597" s="12"/>
      <c r="BY597" s="12"/>
      <c r="BZ597" s="12"/>
      <c r="CA597" s="12"/>
      <c r="CB597" s="12"/>
      <c r="CC597" s="12"/>
    </row>
    <row r="598" spans="1:81" ht="15.75" x14ac:dyDescent="0.25">
      <c r="A598" s="20"/>
      <c r="B598" s="29"/>
      <c r="C598" s="29"/>
      <c r="D598" s="29"/>
      <c r="E598" s="29"/>
      <c r="F598" s="26"/>
      <c r="G598" s="13"/>
      <c r="H598" s="20"/>
      <c r="I598" s="22"/>
      <c r="J598" s="22"/>
      <c r="K598" s="22"/>
      <c r="L598" s="22"/>
      <c r="M598" s="24"/>
      <c r="N598" s="22"/>
      <c r="O598" s="20"/>
      <c r="P598" s="12"/>
      <c r="Q598" s="12"/>
      <c r="R598" s="12"/>
      <c r="S598" s="12"/>
      <c r="T598" s="12"/>
      <c r="U598" s="12"/>
      <c r="V598" s="12"/>
      <c r="W598" s="12"/>
      <c r="X598" s="12"/>
      <c r="Y598" s="12"/>
      <c r="Z598" s="12"/>
      <c r="AA598" s="12"/>
      <c r="AB598" s="12"/>
      <c r="AC598" s="12"/>
      <c r="AD598" s="12"/>
      <c r="AE598" s="12"/>
      <c r="AF598" s="12"/>
      <c r="AG598" s="12"/>
      <c r="AH598" s="12"/>
      <c r="AI598" s="12"/>
      <c r="AJ598" s="12"/>
      <c r="AK598" s="12"/>
      <c r="AL598" s="12"/>
      <c r="AM598" s="12"/>
      <c r="AN598" s="12"/>
      <c r="AO598" s="12"/>
      <c r="AP598" s="12"/>
      <c r="AQ598" s="12"/>
      <c r="AR598" s="12"/>
      <c r="AS598" s="12"/>
      <c r="AT598" s="12"/>
      <c r="AU598" s="12"/>
      <c r="AV598" s="12"/>
      <c r="AW598" s="12"/>
      <c r="AX598" s="12"/>
      <c r="AY598" s="12"/>
      <c r="AZ598" s="12"/>
      <c r="BA598" s="12"/>
      <c r="BB598" s="12"/>
      <c r="BC598" s="12"/>
      <c r="BD598" s="12"/>
      <c r="BE598" s="12"/>
      <c r="BF598" s="12"/>
      <c r="BG598" s="12"/>
      <c r="BH598" s="12"/>
      <c r="BI598" s="12"/>
      <c r="BJ598" s="12"/>
      <c r="BK598" s="12"/>
      <c r="BL598" s="12"/>
      <c r="BM598" s="12"/>
      <c r="BN598" s="12"/>
      <c r="BO598" s="12"/>
      <c r="BP598" s="12"/>
      <c r="BQ598" s="12"/>
      <c r="BR598" s="12"/>
      <c r="BS598" s="12"/>
      <c r="BT598" s="12"/>
      <c r="BU598" s="12"/>
      <c r="BV598" s="12"/>
      <c r="BW598" s="12"/>
      <c r="BX598" s="12"/>
      <c r="BY598" s="12"/>
      <c r="BZ598" s="12"/>
      <c r="CA598" s="12"/>
      <c r="CB598" s="12"/>
      <c r="CC598" s="12"/>
    </row>
    <row r="599" spans="1:81" ht="15.75" x14ac:dyDescent="0.25">
      <c r="A599" s="20"/>
      <c r="B599" s="29"/>
      <c r="C599" s="29"/>
      <c r="D599" s="29"/>
      <c r="E599" s="29"/>
      <c r="F599" s="26"/>
      <c r="G599" s="13"/>
      <c r="H599" s="20"/>
      <c r="I599" s="22"/>
      <c r="J599" s="22"/>
      <c r="K599" s="22"/>
      <c r="L599" s="22"/>
      <c r="M599" s="24"/>
      <c r="N599" s="22"/>
      <c r="O599" s="20"/>
      <c r="P599" s="12"/>
      <c r="Q599" s="12"/>
      <c r="R599" s="12"/>
      <c r="S599" s="12"/>
      <c r="T599" s="12"/>
      <c r="U599" s="12"/>
      <c r="V599" s="12"/>
      <c r="W599" s="12"/>
      <c r="X599" s="12"/>
      <c r="Y599" s="12"/>
      <c r="Z599" s="12"/>
      <c r="AA599" s="12"/>
      <c r="AB599" s="12"/>
      <c r="AC599" s="12"/>
      <c r="AD599" s="12"/>
      <c r="AE599" s="12"/>
      <c r="AF599" s="12"/>
      <c r="AG599" s="12"/>
      <c r="AH599" s="12"/>
      <c r="AI599" s="12"/>
      <c r="AJ599" s="12"/>
      <c r="AK599" s="12"/>
      <c r="AL599" s="12"/>
      <c r="AM599" s="12"/>
      <c r="AN599" s="12"/>
      <c r="AO599" s="12"/>
      <c r="AP599" s="12"/>
      <c r="AQ599" s="12"/>
      <c r="AR599" s="12"/>
      <c r="AS599" s="12"/>
      <c r="AT599" s="12"/>
      <c r="AU599" s="12"/>
      <c r="AV599" s="12"/>
      <c r="AW599" s="12"/>
      <c r="AX599" s="12"/>
      <c r="AY599" s="12"/>
      <c r="AZ599" s="12"/>
      <c r="BA599" s="12"/>
      <c r="BB599" s="12"/>
      <c r="BC599" s="12"/>
      <c r="BD599" s="12"/>
      <c r="BE599" s="12"/>
      <c r="BF599" s="12"/>
      <c r="BG599" s="12"/>
      <c r="BH599" s="12"/>
      <c r="BI599" s="12"/>
      <c r="BJ599" s="12"/>
      <c r="BK599" s="12"/>
      <c r="BL599" s="12"/>
      <c r="BM599" s="12"/>
      <c r="BN599" s="12"/>
      <c r="BO599" s="12"/>
      <c r="BP599" s="12"/>
      <c r="BQ599" s="12"/>
      <c r="BR599" s="12"/>
      <c r="BS599" s="12"/>
      <c r="BT599" s="12"/>
      <c r="BU599" s="12"/>
      <c r="BV599" s="12"/>
      <c r="BW599" s="12"/>
      <c r="BX599" s="12"/>
      <c r="BY599" s="12"/>
      <c r="BZ599" s="12"/>
      <c r="CA599" s="12"/>
      <c r="CB599" s="12"/>
      <c r="CC599" s="12"/>
    </row>
    <row r="600" spans="1:81" ht="15.75" x14ac:dyDescent="0.25">
      <c r="A600" s="20"/>
      <c r="B600" s="29"/>
      <c r="C600" s="29"/>
      <c r="D600" s="29"/>
      <c r="E600" s="29"/>
      <c r="F600" s="26"/>
      <c r="G600" s="13"/>
      <c r="H600" s="20"/>
      <c r="I600" s="22"/>
      <c r="J600" s="22"/>
      <c r="K600" s="22"/>
      <c r="L600" s="22"/>
      <c r="M600" s="24"/>
      <c r="N600" s="22"/>
      <c r="O600" s="20"/>
      <c r="P600" s="12"/>
      <c r="Q600" s="12"/>
      <c r="R600" s="12"/>
      <c r="S600" s="12"/>
      <c r="T600" s="12"/>
      <c r="U600" s="12"/>
      <c r="V600" s="12"/>
      <c r="W600" s="12"/>
      <c r="X600" s="12"/>
      <c r="Y600" s="12"/>
      <c r="Z600" s="12"/>
      <c r="AA600" s="12"/>
      <c r="AB600" s="12"/>
      <c r="AC600" s="12"/>
      <c r="AD600" s="12"/>
      <c r="AE600" s="12"/>
      <c r="AF600" s="12"/>
      <c r="AG600" s="12"/>
      <c r="AH600" s="12"/>
      <c r="AI600" s="12"/>
      <c r="AJ600" s="12"/>
      <c r="AK600" s="12"/>
      <c r="AL600" s="12"/>
      <c r="AM600" s="12"/>
      <c r="AN600" s="12"/>
      <c r="AO600" s="12"/>
      <c r="AP600" s="12"/>
      <c r="AQ600" s="12"/>
      <c r="AR600" s="12"/>
      <c r="AS600" s="12"/>
      <c r="AT600" s="12"/>
      <c r="AU600" s="12"/>
      <c r="AV600" s="12"/>
      <c r="AW600" s="12"/>
      <c r="AX600" s="12"/>
      <c r="AY600" s="12"/>
      <c r="AZ600" s="12"/>
      <c r="BA600" s="12"/>
      <c r="BB600" s="12"/>
      <c r="BC600" s="12"/>
      <c r="BD600" s="12"/>
      <c r="BE600" s="12"/>
      <c r="BF600" s="12"/>
      <c r="BG600" s="12"/>
      <c r="BH600" s="12"/>
      <c r="BI600" s="12"/>
      <c r="BJ600" s="12"/>
      <c r="BK600" s="12"/>
      <c r="BL600" s="12"/>
      <c r="BM600" s="12"/>
      <c r="BN600" s="12"/>
      <c r="BO600" s="12"/>
      <c r="BP600" s="12"/>
      <c r="BQ600" s="12"/>
      <c r="BR600" s="12"/>
      <c r="BS600" s="12"/>
      <c r="BT600" s="12"/>
      <c r="BU600" s="12"/>
      <c r="BV600" s="12"/>
      <c r="BW600" s="12"/>
      <c r="BX600" s="12"/>
      <c r="BY600" s="12"/>
      <c r="BZ600" s="12"/>
      <c r="CA600" s="12"/>
      <c r="CB600" s="12"/>
      <c r="CC600" s="12"/>
    </row>
    <row r="601" spans="1:81" ht="15.75" x14ac:dyDescent="0.25">
      <c r="A601" s="20"/>
      <c r="B601" s="29"/>
      <c r="C601" s="29"/>
      <c r="D601" s="29"/>
      <c r="E601" s="29"/>
      <c r="F601" s="26"/>
      <c r="G601" s="13"/>
      <c r="H601" s="20"/>
      <c r="I601" s="22"/>
      <c r="J601" s="22"/>
      <c r="K601" s="22"/>
      <c r="L601" s="22"/>
      <c r="M601" s="24"/>
      <c r="N601" s="22"/>
      <c r="O601" s="20"/>
      <c r="P601" s="12"/>
      <c r="Q601" s="12"/>
      <c r="R601" s="12"/>
      <c r="S601" s="12"/>
      <c r="T601" s="12"/>
      <c r="U601" s="12"/>
      <c r="V601" s="12"/>
      <c r="W601" s="12"/>
      <c r="X601" s="12"/>
      <c r="Y601" s="12"/>
      <c r="Z601" s="12"/>
      <c r="AA601" s="12"/>
      <c r="AB601" s="12"/>
      <c r="AC601" s="12"/>
      <c r="AD601" s="12"/>
      <c r="AE601" s="12"/>
      <c r="AF601" s="12"/>
      <c r="AG601" s="12"/>
      <c r="AH601" s="12"/>
      <c r="AI601" s="12"/>
      <c r="AJ601" s="12"/>
      <c r="AK601" s="12"/>
      <c r="AL601" s="12"/>
      <c r="AM601" s="12"/>
      <c r="AN601" s="12"/>
      <c r="AO601" s="12"/>
      <c r="AP601" s="12"/>
      <c r="AQ601" s="12"/>
      <c r="AR601" s="12"/>
      <c r="AS601" s="12"/>
      <c r="AT601" s="12"/>
      <c r="AU601" s="12"/>
      <c r="AV601" s="12"/>
      <c r="AW601" s="12"/>
      <c r="AX601" s="12"/>
      <c r="AY601" s="12"/>
      <c r="AZ601" s="12"/>
      <c r="BA601" s="12"/>
      <c r="BB601" s="12"/>
      <c r="BC601" s="12"/>
      <c r="BD601" s="12"/>
      <c r="BE601" s="12"/>
      <c r="BF601" s="12"/>
      <c r="BG601" s="12"/>
      <c r="BH601" s="12"/>
      <c r="BI601" s="12"/>
      <c r="BJ601" s="12"/>
      <c r="BK601" s="12"/>
      <c r="BL601" s="12"/>
      <c r="BM601" s="12"/>
      <c r="BN601" s="12"/>
      <c r="BO601" s="12"/>
      <c r="BP601" s="12"/>
      <c r="BQ601" s="12"/>
      <c r="BR601" s="12"/>
      <c r="BS601" s="12"/>
      <c r="BT601" s="12"/>
      <c r="BU601" s="12"/>
      <c r="BV601" s="12"/>
      <c r="BW601" s="12"/>
      <c r="BX601" s="12"/>
      <c r="BY601" s="12"/>
      <c r="BZ601" s="12"/>
      <c r="CA601" s="12"/>
      <c r="CB601" s="12"/>
      <c r="CC601" s="12"/>
    </row>
    <row r="602" spans="1:81" ht="15.75" x14ac:dyDescent="0.25">
      <c r="A602" s="20"/>
      <c r="B602" s="29"/>
      <c r="C602" s="29"/>
      <c r="D602" s="29"/>
      <c r="E602" s="29"/>
      <c r="F602" s="26"/>
      <c r="G602" s="13"/>
      <c r="H602" s="20"/>
      <c r="I602" s="22"/>
      <c r="J602" s="22"/>
      <c r="K602" s="22"/>
      <c r="L602" s="22"/>
      <c r="M602" s="24"/>
      <c r="N602" s="22"/>
      <c r="O602" s="20"/>
      <c r="P602" s="12"/>
      <c r="Q602" s="12"/>
      <c r="R602" s="12"/>
      <c r="S602" s="12"/>
      <c r="T602" s="12"/>
      <c r="U602" s="12"/>
      <c r="V602" s="12"/>
      <c r="W602" s="12"/>
      <c r="X602" s="12"/>
      <c r="Y602" s="12"/>
      <c r="Z602" s="12"/>
      <c r="AA602" s="12"/>
      <c r="AB602" s="12"/>
      <c r="AC602" s="12"/>
      <c r="AD602" s="12"/>
      <c r="AE602" s="12"/>
      <c r="AF602" s="12"/>
      <c r="AG602" s="12"/>
      <c r="AH602" s="12"/>
      <c r="AI602" s="12"/>
      <c r="AJ602" s="12"/>
      <c r="AK602" s="12"/>
      <c r="AL602" s="12"/>
      <c r="AM602" s="12"/>
      <c r="AN602" s="12"/>
      <c r="AO602" s="12"/>
      <c r="AP602" s="12"/>
      <c r="AQ602" s="12"/>
      <c r="AR602" s="12"/>
      <c r="AS602" s="12"/>
      <c r="AT602" s="12"/>
      <c r="AU602" s="12"/>
      <c r="AV602" s="12"/>
      <c r="AW602" s="12"/>
      <c r="AX602" s="12"/>
      <c r="AY602" s="12"/>
      <c r="AZ602" s="12"/>
      <c r="BA602" s="12"/>
      <c r="BB602" s="12"/>
      <c r="BC602" s="12"/>
      <c r="BD602" s="12"/>
      <c r="BE602" s="12"/>
      <c r="BF602" s="12"/>
      <c r="BG602" s="12"/>
      <c r="BH602" s="12"/>
      <c r="BI602" s="12"/>
      <c r="BJ602" s="12"/>
      <c r="BK602" s="12"/>
      <c r="BL602" s="12"/>
      <c r="BM602" s="12"/>
      <c r="BN602" s="12"/>
      <c r="BO602" s="12"/>
      <c r="BP602" s="12"/>
      <c r="BQ602" s="12"/>
      <c r="BR602" s="12"/>
      <c r="BS602" s="12"/>
      <c r="BT602" s="12"/>
      <c r="BU602" s="12"/>
      <c r="BV602" s="12"/>
      <c r="BW602" s="12"/>
      <c r="BX602" s="12"/>
      <c r="BY602" s="12"/>
      <c r="BZ602" s="12"/>
      <c r="CA602" s="12"/>
      <c r="CB602" s="12"/>
      <c r="CC602" s="12"/>
    </row>
    <row r="603" spans="1:81" ht="15.75" x14ac:dyDescent="0.25">
      <c r="A603" s="20"/>
      <c r="B603" s="29"/>
      <c r="C603" s="29"/>
      <c r="D603" s="29"/>
      <c r="E603" s="29"/>
      <c r="F603" s="26"/>
      <c r="G603" s="13"/>
      <c r="H603" s="20"/>
      <c r="I603" s="22"/>
      <c r="J603" s="22"/>
      <c r="K603" s="22"/>
      <c r="L603" s="22"/>
      <c r="M603" s="24"/>
      <c r="N603" s="22"/>
      <c r="O603" s="20"/>
      <c r="P603" s="12"/>
      <c r="Q603" s="12"/>
      <c r="R603" s="12"/>
      <c r="S603" s="12"/>
      <c r="T603" s="12"/>
      <c r="U603" s="12"/>
      <c r="V603" s="12"/>
      <c r="W603" s="12"/>
      <c r="X603" s="12"/>
      <c r="Y603" s="12"/>
      <c r="Z603" s="12"/>
      <c r="AA603" s="12"/>
      <c r="AB603" s="12"/>
      <c r="AC603" s="12"/>
      <c r="AD603" s="12"/>
      <c r="AE603" s="12"/>
      <c r="AF603" s="12"/>
      <c r="AG603" s="12"/>
      <c r="AH603" s="12"/>
      <c r="AI603" s="12"/>
      <c r="AJ603" s="12"/>
      <c r="AK603" s="12"/>
      <c r="AL603" s="12"/>
      <c r="AM603" s="12"/>
      <c r="AN603" s="12"/>
      <c r="AO603" s="12"/>
      <c r="AP603" s="12"/>
      <c r="AQ603" s="12"/>
      <c r="AR603" s="12"/>
      <c r="AS603" s="12"/>
      <c r="AT603" s="12"/>
      <c r="AU603" s="12"/>
      <c r="AV603" s="12"/>
      <c r="AW603" s="12"/>
      <c r="AX603" s="12"/>
      <c r="AY603" s="12"/>
      <c r="AZ603" s="12"/>
      <c r="BA603" s="12"/>
      <c r="BB603" s="12"/>
      <c r="BC603" s="12"/>
      <c r="BD603" s="12"/>
      <c r="BE603" s="12"/>
      <c r="BF603" s="12"/>
      <c r="BG603" s="12"/>
      <c r="BH603" s="12"/>
      <c r="BI603" s="12"/>
      <c r="BJ603" s="12"/>
      <c r="BK603" s="12"/>
      <c r="BL603" s="12"/>
      <c r="BM603" s="12"/>
      <c r="BN603" s="12"/>
      <c r="BO603" s="12"/>
      <c r="BP603" s="12"/>
      <c r="BQ603" s="12"/>
      <c r="BR603" s="12"/>
      <c r="BS603" s="12"/>
      <c r="BT603" s="12"/>
      <c r="BU603" s="12"/>
      <c r="BV603" s="12"/>
      <c r="BW603" s="12"/>
      <c r="BX603" s="12"/>
      <c r="BY603" s="12"/>
      <c r="BZ603" s="12"/>
      <c r="CA603" s="12"/>
      <c r="CB603" s="12"/>
      <c r="CC603" s="12"/>
    </row>
    <row r="604" spans="1:81" ht="15.75" x14ac:dyDescent="0.25">
      <c r="A604" s="20"/>
      <c r="B604" s="29"/>
      <c r="C604" s="29"/>
      <c r="D604" s="29"/>
      <c r="E604" s="29"/>
      <c r="F604" s="26"/>
      <c r="G604" s="13"/>
      <c r="H604" s="20"/>
      <c r="I604" s="22"/>
      <c r="J604" s="22"/>
      <c r="K604" s="22"/>
      <c r="L604" s="22"/>
      <c r="M604" s="24"/>
      <c r="N604" s="22"/>
      <c r="O604" s="20"/>
      <c r="P604" s="12"/>
      <c r="Q604" s="12"/>
      <c r="R604" s="12"/>
      <c r="S604" s="12"/>
      <c r="T604" s="12"/>
      <c r="U604" s="12"/>
      <c r="V604" s="12"/>
      <c r="W604" s="12"/>
      <c r="X604" s="12"/>
      <c r="Y604" s="12"/>
      <c r="Z604" s="12"/>
      <c r="AA604" s="12"/>
      <c r="AB604" s="12"/>
      <c r="AC604" s="12"/>
      <c r="AD604" s="12"/>
      <c r="AE604" s="12"/>
      <c r="AF604" s="12"/>
      <c r="AG604" s="12"/>
      <c r="AH604" s="12"/>
      <c r="AI604" s="12"/>
      <c r="AJ604" s="12"/>
      <c r="AK604" s="12"/>
      <c r="AL604" s="12"/>
      <c r="AM604" s="12"/>
      <c r="AN604" s="12"/>
      <c r="AO604" s="12"/>
      <c r="AP604" s="12"/>
      <c r="AQ604" s="12"/>
      <c r="AR604" s="12"/>
      <c r="AS604" s="12"/>
      <c r="AT604" s="12"/>
      <c r="AU604" s="12"/>
      <c r="AV604" s="12"/>
      <c r="AW604" s="12"/>
      <c r="AX604" s="12"/>
      <c r="AY604" s="12"/>
      <c r="AZ604" s="12"/>
      <c r="BA604" s="12"/>
      <c r="BB604" s="12"/>
      <c r="BC604" s="12"/>
      <c r="BD604" s="12"/>
      <c r="BE604" s="12"/>
      <c r="BF604" s="12"/>
      <c r="BG604" s="12"/>
      <c r="BH604" s="12"/>
      <c r="BI604" s="12"/>
      <c r="BJ604" s="12"/>
      <c r="BK604" s="12"/>
      <c r="BL604" s="12"/>
      <c r="BM604" s="12"/>
      <c r="BN604" s="12"/>
      <c r="BO604" s="12"/>
      <c r="BP604" s="12"/>
      <c r="BQ604" s="12"/>
      <c r="BR604" s="12"/>
      <c r="BS604" s="12"/>
      <c r="BT604" s="12"/>
      <c r="BU604" s="12"/>
      <c r="BV604" s="12"/>
      <c r="BW604" s="12"/>
      <c r="BX604" s="12"/>
      <c r="BY604" s="12"/>
      <c r="BZ604" s="12"/>
      <c r="CA604" s="12"/>
      <c r="CB604" s="12"/>
      <c r="CC604" s="12"/>
    </row>
    <row r="605" spans="1:81" ht="15.75" x14ac:dyDescent="0.25">
      <c r="A605" s="20"/>
      <c r="B605" s="29"/>
      <c r="C605" s="29"/>
      <c r="D605" s="29"/>
      <c r="E605" s="29"/>
      <c r="F605" s="26"/>
      <c r="G605" s="13"/>
      <c r="H605" s="20"/>
      <c r="I605" s="22"/>
      <c r="J605" s="22"/>
      <c r="K605" s="22"/>
      <c r="L605" s="22"/>
      <c r="M605" s="24"/>
      <c r="N605" s="22"/>
      <c r="O605" s="20"/>
      <c r="P605" s="12"/>
      <c r="Q605" s="12"/>
      <c r="R605" s="12"/>
      <c r="S605" s="12"/>
      <c r="T605" s="12"/>
      <c r="U605" s="12"/>
      <c r="V605" s="12"/>
      <c r="W605" s="12"/>
      <c r="X605" s="12"/>
      <c r="Y605" s="12"/>
      <c r="Z605" s="12"/>
      <c r="AA605" s="12"/>
      <c r="AB605" s="12"/>
      <c r="AC605" s="12"/>
      <c r="AD605" s="12"/>
      <c r="AE605" s="12"/>
      <c r="AF605" s="12"/>
      <c r="AG605" s="12"/>
      <c r="AH605" s="12"/>
      <c r="AI605" s="12"/>
      <c r="AJ605" s="12"/>
      <c r="AK605" s="12"/>
      <c r="AL605" s="12"/>
      <c r="AM605" s="12"/>
      <c r="AN605" s="12"/>
      <c r="AO605" s="12"/>
      <c r="AP605" s="12"/>
      <c r="AQ605" s="12"/>
      <c r="AR605" s="12"/>
      <c r="AS605" s="12"/>
      <c r="AT605" s="12"/>
      <c r="AU605" s="12"/>
      <c r="AV605" s="12"/>
      <c r="AW605" s="12"/>
      <c r="AX605" s="12"/>
      <c r="AY605" s="12"/>
      <c r="AZ605" s="12"/>
      <c r="BA605" s="12"/>
      <c r="BB605" s="12"/>
      <c r="BC605" s="12"/>
      <c r="BD605" s="12"/>
      <c r="BE605" s="12"/>
      <c r="BF605" s="12"/>
      <c r="BG605" s="12"/>
      <c r="BH605" s="12"/>
      <c r="BI605" s="12"/>
      <c r="BJ605" s="12"/>
      <c r="BK605" s="12"/>
      <c r="BL605" s="12"/>
      <c r="BM605" s="12"/>
      <c r="BN605" s="12"/>
      <c r="BO605" s="12"/>
      <c r="BP605" s="12"/>
      <c r="BQ605" s="12"/>
      <c r="BR605" s="12"/>
      <c r="BS605" s="12"/>
      <c r="BT605" s="12"/>
      <c r="BU605" s="12"/>
      <c r="BV605" s="12"/>
      <c r="BW605" s="12"/>
      <c r="BX605" s="12"/>
      <c r="BY605" s="12"/>
      <c r="BZ605" s="12"/>
      <c r="CA605" s="12"/>
      <c r="CB605" s="12"/>
      <c r="CC605" s="12"/>
    </row>
    <row r="606" spans="1:81" ht="15.75" x14ac:dyDescent="0.25">
      <c r="A606" s="20"/>
      <c r="B606" s="29"/>
      <c r="C606" s="29"/>
      <c r="D606" s="29"/>
      <c r="E606" s="29"/>
      <c r="F606" s="26"/>
      <c r="G606" s="13"/>
      <c r="H606" s="20"/>
      <c r="I606" s="22"/>
      <c r="J606" s="22"/>
      <c r="K606" s="22"/>
      <c r="L606" s="22"/>
      <c r="M606" s="24"/>
      <c r="N606" s="22"/>
      <c r="O606" s="20"/>
      <c r="P606" s="12"/>
      <c r="Q606" s="12"/>
      <c r="R606" s="12"/>
      <c r="S606" s="12"/>
      <c r="T606" s="12"/>
      <c r="U606" s="12"/>
      <c r="V606" s="12"/>
      <c r="W606" s="12"/>
      <c r="X606" s="12"/>
      <c r="Y606" s="12"/>
      <c r="Z606" s="12"/>
      <c r="AA606" s="12"/>
      <c r="AB606" s="12"/>
      <c r="AC606" s="12"/>
      <c r="AD606" s="12"/>
      <c r="AE606" s="12"/>
      <c r="AF606" s="12"/>
      <c r="AG606" s="12"/>
      <c r="AH606" s="12"/>
      <c r="AI606" s="12"/>
      <c r="AJ606" s="12"/>
      <c r="AK606" s="12"/>
      <c r="AL606" s="12"/>
      <c r="AM606" s="12"/>
      <c r="AN606" s="12"/>
      <c r="AO606" s="12"/>
      <c r="AP606" s="12"/>
      <c r="AQ606" s="12"/>
      <c r="AR606" s="12"/>
      <c r="AS606" s="12"/>
      <c r="AT606" s="12"/>
      <c r="AU606" s="12"/>
      <c r="AV606" s="12"/>
      <c r="AW606" s="12"/>
      <c r="AX606" s="12"/>
      <c r="AY606" s="12"/>
      <c r="AZ606" s="12"/>
      <c r="BA606" s="12"/>
      <c r="BB606" s="12"/>
      <c r="BC606" s="12"/>
      <c r="BD606" s="12"/>
      <c r="BE606" s="12"/>
      <c r="BF606" s="12"/>
      <c r="BG606" s="12"/>
      <c r="BH606" s="12"/>
      <c r="BI606" s="12"/>
      <c r="BJ606" s="12"/>
      <c r="BK606" s="12"/>
      <c r="BL606" s="12"/>
      <c r="BM606" s="12"/>
      <c r="BN606" s="12"/>
      <c r="BO606" s="12"/>
      <c r="BP606" s="12"/>
      <c r="BQ606" s="12"/>
      <c r="BR606" s="12"/>
      <c r="BS606" s="12"/>
      <c r="BT606" s="12"/>
      <c r="BU606" s="12"/>
      <c r="BV606" s="12"/>
      <c r="BW606" s="12"/>
      <c r="BX606" s="12"/>
      <c r="BY606" s="12"/>
      <c r="BZ606" s="12"/>
      <c r="CA606" s="12"/>
      <c r="CB606" s="12"/>
      <c r="CC606" s="12"/>
    </row>
    <row r="607" spans="1:81" ht="15.75" x14ac:dyDescent="0.25">
      <c r="A607" s="20"/>
      <c r="B607" s="29"/>
      <c r="C607" s="29"/>
      <c r="D607" s="29"/>
      <c r="E607" s="29"/>
      <c r="F607" s="26"/>
      <c r="G607" s="13"/>
      <c r="H607" s="20"/>
      <c r="I607" s="22"/>
      <c r="J607" s="22"/>
      <c r="K607" s="22"/>
      <c r="L607" s="22"/>
      <c r="M607" s="24"/>
      <c r="N607" s="22"/>
      <c r="O607" s="20"/>
      <c r="P607" s="12"/>
      <c r="Q607" s="12"/>
      <c r="R607" s="12"/>
      <c r="S607" s="12"/>
      <c r="T607" s="12"/>
      <c r="U607" s="12"/>
      <c r="V607" s="12"/>
      <c r="W607" s="12"/>
      <c r="X607" s="12"/>
      <c r="Y607" s="12"/>
      <c r="Z607" s="12"/>
      <c r="AA607" s="12"/>
      <c r="AB607" s="12"/>
      <c r="AC607" s="12"/>
      <c r="AD607" s="12"/>
      <c r="AE607" s="12"/>
      <c r="AF607" s="12"/>
      <c r="AG607" s="12"/>
      <c r="AH607" s="12"/>
      <c r="AI607" s="12"/>
      <c r="AJ607" s="12"/>
      <c r="AK607" s="12"/>
      <c r="AL607" s="12"/>
      <c r="AM607" s="12"/>
      <c r="AN607" s="12"/>
      <c r="AO607" s="12"/>
      <c r="AP607" s="12"/>
      <c r="AQ607" s="12"/>
      <c r="AR607" s="12"/>
      <c r="AS607" s="12"/>
      <c r="AT607" s="12"/>
      <c r="AU607" s="12"/>
      <c r="AV607" s="12"/>
      <c r="AW607" s="12"/>
      <c r="AX607" s="12"/>
      <c r="AY607" s="12"/>
      <c r="AZ607" s="12"/>
      <c r="BA607" s="12"/>
      <c r="BB607" s="12"/>
      <c r="BC607" s="12"/>
      <c r="BD607" s="12"/>
      <c r="BE607" s="12"/>
      <c r="BF607" s="12"/>
      <c r="BG607" s="12"/>
      <c r="BH607" s="12"/>
      <c r="BI607" s="12"/>
      <c r="BJ607" s="12"/>
      <c r="BK607" s="12"/>
      <c r="BL607" s="12"/>
      <c r="BM607" s="12"/>
      <c r="BN607" s="12"/>
      <c r="BO607" s="12"/>
      <c r="BP607" s="12"/>
      <c r="BQ607" s="12"/>
      <c r="BR607" s="12"/>
      <c r="BS607" s="12"/>
      <c r="BT607" s="12"/>
      <c r="BU607" s="12"/>
      <c r="BV607" s="12"/>
      <c r="BW607" s="12"/>
      <c r="BX607" s="12"/>
      <c r="BY607" s="12"/>
      <c r="BZ607" s="12"/>
      <c r="CA607" s="12"/>
      <c r="CB607" s="12"/>
      <c r="CC607" s="12"/>
    </row>
    <row r="608" spans="1:81" ht="15.75" x14ac:dyDescent="0.25">
      <c r="A608" s="20"/>
      <c r="B608" s="29"/>
      <c r="C608" s="29"/>
      <c r="D608" s="29"/>
      <c r="E608" s="29"/>
      <c r="F608" s="26"/>
      <c r="G608" s="13"/>
      <c r="H608" s="20"/>
      <c r="I608" s="22"/>
      <c r="J608" s="22"/>
      <c r="K608" s="22"/>
      <c r="L608" s="22"/>
      <c r="M608" s="24"/>
      <c r="N608" s="22"/>
      <c r="O608" s="20"/>
      <c r="P608" s="12"/>
      <c r="Q608" s="12"/>
      <c r="R608" s="12"/>
      <c r="S608" s="12"/>
      <c r="T608" s="12"/>
      <c r="U608" s="12"/>
      <c r="V608" s="12"/>
      <c r="W608" s="12"/>
      <c r="X608" s="12"/>
      <c r="Y608" s="12"/>
      <c r="Z608" s="12"/>
      <c r="AA608" s="12"/>
      <c r="AB608" s="12"/>
      <c r="AC608" s="12"/>
      <c r="AD608" s="12"/>
      <c r="AE608" s="12"/>
      <c r="AF608" s="12"/>
      <c r="AG608" s="12"/>
      <c r="AH608" s="12"/>
      <c r="AI608" s="12"/>
      <c r="AJ608" s="12"/>
      <c r="AK608" s="12"/>
      <c r="AL608" s="12"/>
      <c r="AM608" s="12"/>
      <c r="AN608" s="12"/>
      <c r="AO608" s="12"/>
      <c r="AP608" s="12"/>
      <c r="AQ608" s="12"/>
      <c r="AR608" s="12"/>
      <c r="AS608" s="12"/>
      <c r="AT608" s="12"/>
      <c r="AU608" s="12"/>
      <c r="AV608" s="12"/>
      <c r="AW608" s="12"/>
      <c r="AX608" s="12"/>
      <c r="AY608" s="12"/>
      <c r="AZ608" s="12"/>
      <c r="BA608" s="12"/>
      <c r="BB608" s="12"/>
      <c r="BC608" s="12"/>
      <c r="BD608" s="12"/>
      <c r="BE608" s="12"/>
      <c r="BF608" s="12"/>
      <c r="BG608" s="12"/>
      <c r="BH608" s="12"/>
      <c r="BI608" s="12"/>
      <c r="BJ608" s="12"/>
      <c r="BK608" s="12"/>
      <c r="BL608" s="12"/>
      <c r="BM608" s="12"/>
      <c r="BN608" s="12"/>
      <c r="BO608" s="12"/>
      <c r="BP608" s="12"/>
      <c r="BQ608" s="12"/>
      <c r="BR608" s="12"/>
      <c r="BS608" s="12"/>
      <c r="BT608" s="12"/>
      <c r="BU608" s="12"/>
      <c r="BV608" s="12"/>
      <c r="BW608" s="12"/>
      <c r="BX608" s="12"/>
      <c r="BY608" s="12"/>
      <c r="BZ608" s="12"/>
      <c r="CA608" s="12"/>
      <c r="CB608" s="12"/>
      <c r="CC608" s="12"/>
    </row>
    <row r="609" spans="1:81" ht="15.75" x14ac:dyDescent="0.25">
      <c r="A609" s="20"/>
      <c r="B609" s="29"/>
      <c r="C609" s="29"/>
      <c r="D609" s="29"/>
      <c r="E609" s="29"/>
      <c r="F609" s="26"/>
      <c r="G609" s="13"/>
      <c r="H609" s="20"/>
      <c r="I609" s="22"/>
      <c r="J609" s="22"/>
      <c r="K609" s="22"/>
      <c r="L609" s="22"/>
      <c r="M609" s="24"/>
      <c r="N609" s="22"/>
      <c r="O609" s="20"/>
      <c r="P609" s="12"/>
      <c r="Q609" s="12"/>
      <c r="R609" s="12"/>
      <c r="S609" s="12"/>
      <c r="T609" s="12"/>
      <c r="U609" s="12"/>
      <c r="V609" s="12"/>
      <c r="W609" s="12"/>
      <c r="X609" s="12"/>
      <c r="Y609" s="12"/>
      <c r="Z609" s="12"/>
      <c r="AA609" s="12"/>
      <c r="AB609" s="12"/>
      <c r="AC609" s="12"/>
      <c r="AD609" s="12"/>
      <c r="AE609" s="12"/>
      <c r="AF609" s="12"/>
      <c r="AG609" s="12"/>
      <c r="AH609" s="12"/>
      <c r="AI609" s="12"/>
      <c r="AJ609" s="12"/>
      <c r="AK609" s="12"/>
      <c r="AL609" s="12"/>
      <c r="AM609" s="12"/>
      <c r="AN609" s="12"/>
      <c r="AO609" s="12"/>
      <c r="AP609" s="12"/>
      <c r="AQ609" s="12"/>
      <c r="AR609" s="12"/>
      <c r="AS609" s="12"/>
      <c r="AT609" s="12"/>
      <c r="AU609" s="12"/>
      <c r="AV609" s="12"/>
      <c r="AW609" s="12"/>
      <c r="AX609" s="12"/>
      <c r="AY609" s="12"/>
      <c r="AZ609" s="12"/>
      <c r="BA609" s="12"/>
      <c r="BB609" s="12"/>
      <c r="BC609" s="12"/>
      <c r="BD609" s="12"/>
      <c r="BE609" s="12"/>
      <c r="BF609" s="12"/>
      <c r="BG609" s="12"/>
      <c r="BH609" s="12"/>
      <c r="BI609" s="12"/>
      <c r="BJ609" s="12"/>
      <c r="BK609" s="12"/>
      <c r="BL609" s="12"/>
      <c r="BM609" s="12"/>
      <c r="BN609" s="12"/>
      <c r="BO609" s="12"/>
      <c r="BP609" s="12"/>
      <c r="BQ609" s="12"/>
      <c r="BR609" s="12"/>
      <c r="BS609" s="12"/>
      <c r="BT609" s="12"/>
      <c r="BU609" s="12"/>
      <c r="BV609" s="12"/>
      <c r="BW609" s="12"/>
      <c r="BX609" s="12"/>
      <c r="BY609" s="12"/>
      <c r="BZ609" s="12"/>
      <c r="CA609" s="12"/>
      <c r="CB609" s="12"/>
      <c r="CC609" s="12"/>
    </row>
    <row r="610" spans="1:81" ht="15.75" x14ac:dyDescent="0.25">
      <c r="A610" s="20"/>
      <c r="B610" s="29"/>
      <c r="C610" s="29"/>
      <c r="D610" s="29"/>
      <c r="E610" s="29"/>
      <c r="F610" s="26"/>
      <c r="G610" s="13"/>
      <c r="H610" s="20"/>
      <c r="I610" s="22"/>
      <c r="J610" s="22"/>
      <c r="K610" s="22"/>
      <c r="L610" s="22"/>
      <c r="M610" s="24"/>
      <c r="N610" s="22"/>
      <c r="O610" s="20"/>
      <c r="P610" s="12"/>
      <c r="Q610" s="12"/>
      <c r="R610" s="12"/>
      <c r="S610" s="12"/>
      <c r="T610" s="12"/>
      <c r="U610" s="12"/>
      <c r="V610" s="12"/>
      <c r="W610" s="12"/>
      <c r="X610" s="12"/>
      <c r="Y610" s="12"/>
      <c r="Z610" s="12"/>
      <c r="AA610" s="12"/>
      <c r="AB610" s="12"/>
      <c r="AC610" s="12"/>
      <c r="AD610" s="12"/>
      <c r="AE610" s="12"/>
      <c r="AF610" s="12"/>
      <c r="AG610" s="12"/>
      <c r="AH610" s="12"/>
      <c r="AI610" s="12"/>
      <c r="AJ610" s="12"/>
      <c r="AK610" s="12"/>
      <c r="AL610" s="12"/>
      <c r="AM610" s="12"/>
      <c r="AN610" s="12"/>
      <c r="AO610" s="12"/>
      <c r="AP610" s="12"/>
      <c r="AQ610" s="12"/>
      <c r="AR610" s="12"/>
      <c r="AS610" s="12"/>
      <c r="AT610" s="12"/>
      <c r="AU610" s="12"/>
      <c r="AV610" s="12"/>
      <c r="AW610" s="12"/>
      <c r="AX610" s="12"/>
      <c r="AY610" s="12"/>
      <c r="AZ610" s="12"/>
      <c r="BA610" s="12"/>
      <c r="BB610" s="12"/>
      <c r="BC610" s="12"/>
      <c r="BD610" s="12"/>
      <c r="BE610" s="12"/>
      <c r="BF610" s="12"/>
      <c r="BG610" s="12"/>
      <c r="BH610" s="12"/>
      <c r="BI610" s="12"/>
      <c r="BJ610" s="12"/>
      <c r="BK610" s="12"/>
      <c r="BL610" s="12"/>
      <c r="BM610" s="12"/>
      <c r="BN610" s="12"/>
      <c r="BO610" s="12"/>
      <c r="BP610" s="12"/>
      <c r="BQ610" s="12"/>
      <c r="BR610" s="12"/>
      <c r="BS610" s="12"/>
      <c r="BT610" s="12"/>
      <c r="BU610" s="12"/>
      <c r="BV610" s="12"/>
      <c r="BW610" s="12"/>
      <c r="BX610" s="12"/>
      <c r="BY610" s="12"/>
      <c r="BZ610" s="12"/>
      <c r="CA610" s="12"/>
      <c r="CB610" s="12"/>
      <c r="CC610" s="12"/>
    </row>
    <row r="611" spans="1:81" ht="15.75" x14ac:dyDescent="0.25">
      <c r="A611" s="20"/>
      <c r="B611" s="29"/>
      <c r="C611" s="29"/>
      <c r="D611" s="29"/>
      <c r="E611" s="29"/>
      <c r="F611" s="26"/>
      <c r="G611" s="13"/>
      <c r="H611" s="20"/>
      <c r="I611" s="22"/>
      <c r="J611" s="22"/>
      <c r="K611" s="22"/>
      <c r="L611" s="22"/>
      <c r="M611" s="24"/>
      <c r="N611" s="22"/>
      <c r="O611" s="20"/>
      <c r="P611" s="12"/>
      <c r="Q611" s="12"/>
      <c r="R611" s="12"/>
      <c r="S611" s="12"/>
      <c r="T611" s="12"/>
      <c r="U611" s="12"/>
      <c r="V611" s="12"/>
      <c r="W611" s="12"/>
      <c r="X611" s="12"/>
      <c r="Y611" s="12"/>
      <c r="Z611" s="12"/>
      <c r="AA611" s="12"/>
      <c r="AB611" s="12"/>
      <c r="AC611" s="12"/>
      <c r="AD611" s="12"/>
      <c r="AE611" s="12"/>
      <c r="AF611" s="12"/>
      <c r="AG611" s="12"/>
      <c r="AH611" s="12"/>
      <c r="AI611" s="12"/>
      <c r="AJ611" s="12"/>
      <c r="AK611" s="12"/>
      <c r="AL611" s="12"/>
      <c r="AM611" s="12"/>
      <c r="AN611" s="12"/>
      <c r="AO611" s="12"/>
      <c r="AP611" s="12"/>
      <c r="AQ611" s="12"/>
      <c r="AR611" s="12"/>
      <c r="AS611" s="12"/>
      <c r="AT611" s="12"/>
      <c r="AU611" s="12"/>
      <c r="AV611" s="12"/>
      <c r="AW611" s="12"/>
      <c r="AX611" s="12"/>
      <c r="AY611" s="12"/>
      <c r="AZ611" s="12"/>
      <c r="BA611" s="12"/>
      <c r="BB611" s="12"/>
      <c r="BC611" s="12"/>
      <c r="BD611" s="12"/>
      <c r="BE611" s="12"/>
      <c r="BF611" s="12"/>
      <c r="BG611" s="12"/>
      <c r="BH611" s="12"/>
      <c r="BI611" s="12"/>
      <c r="BJ611" s="12"/>
      <c r="BK611" s="12"/>
      <c r="BL611" s="12"/>
      <c r="BM611" s="12"/>
      <c r="BN611" s="12"/>
      <c r="BO611" s="12"/>
      <c r="BP611" s="12"/>
      <c r="BQ611" s="12"/>
      <c r="BR611" s="12"/>
      <c r="BS611" s="12"/>
      <c r="BT611" s="12"/>
      <c r="BU611" s="12"/>
      <c r="BV611" s="12"/>
      <c r="BW611" s="12"/>
      <c r="BX611" s="12"/>
      <c r="BY611" s="12"/>
      <c r="BZ611" s="12"/>
      <c r="CA611" s="12"/>
      <c r="CB611" s="12"/>
      <c r="CC611" s="12"/>
    </row>
    <row r="612" spans="1:81" ht="15.75" x14ac:dyDescent="0.25">
      <c r="A612" s="20"/>
      <c r="B612" s="29"/>
      <c r="C612" s="29"/>
      <c r="D612" s="29"/>
      <c r="E612" s="29"/>
      <c r="F612" s="26"/>
      <c r="G612" s="13"/>
      <c r="H612" s="20"/>
      <c r="I612" s="22"/>
      <c r="J612" s="22"/>
      <c r="K612" s="22"/>
      <c r="L612" s="22"/>
      <c r="M612" s="24"/>
      <c r="N612" s="22"/>
      <c r="O612" s="20"/>
      <c r="P612" s="12"/>
      <c r="Q612" s="12"/>
      <c r="R612" s="12"/>
      <c r="S612" s="12"/>
      <c r="T612" s="12"/>
      <c r="U612" s="12"/>
      <c r="V612" s="12"/>
      <c r="W612" s="12"/>
      <c r="X612" s="12"/>
      <c r="Y612" s="12"/>
      <c r="Z612" s="12"/>
      <c r="AA612" s="12"/>
      <c r="AB612" s="12"/>
      <c r="AC612" s="12"/>
      <c r="AD612" s="12"/>
      <c r="AE612" s="12"/>
      <c r="AF612" s="12"/>
      <c r="AG612" s="12"/>
      <c r="AH612" s="12"/>
      <c r="AI612" s="12"/>
      <c r="AJ612" s="12"/>
      <c r="AK612" s="12"/>
      <c r="AL612" s="12"/>
      <c r="AM612" s="12"/>
      <c r="AN612" s="12"/>
      <c r="AO612" s="12"/>
      <c r="AP612" s="12"/>
      <c r="AQ612" s="12"/>
      <c r="AR612" s="12"/>
      <c r="AS612" s="12"/>
      <c r="AT612" s="12"/>
      <c r="AU612" s="12"/>
      <c r="AV612" s="12"/>
      <c r="AW612" s="12"/>
      <c r="AX612" s="12"/>
      <c r="AY612" s="12"/>
      <c r="AZ612" s="12"/>
      <c r="BA612" s="12"/>
      <c r="BB612" s="12"/>
      <c r="BC612" s="12"/>
      <c r="BD612" s="12"/>
      <c r="BE612" s="12"/>
      <c r="BF612" s="12"/>
      <c r="BG612" s="12"/>
      <c r="BH612" s="12"/>
      <c r="BI612" s="12"/>
      <c r="BJ612" s="12"/>
      <c r="BK612" s="12"/>
      <c r="BL612" s="12"/>
      <c r="BM612" s="12"/>
      <c r="BN612" s="12"/>
      <c r="BO612" s="12"/>
      <c r="BP612" s="12"/>
      <c r="BQ612" s="12"/>
      <c r="BR612" s="12"/>
      <c r="BS612" s="12"/>
      <c r="BT612" s="12"/>
      <c r="BU612" s="12"/>
      <c r="BV612" s="12"/>
      <c r="BW612" s="12"/>
      <c r="BX612" s="12"/>
      <c r="BY612" s="12"/>
      <c r="BZ612" s="12"/>
      <c r="CA612" s="12"/>
      <c r="CB612" s="12"/>
      <c r="CC612" s="12"/>
    </row>
    <row r="613" spans="1:81" ht="15.75" x14ac:dyDescent="0.25">
      <c r="A613" s="20"/>
      <c r="B613" s="29"/>
      <c r="C613" s="29"/>
      <c r="D613" s="29"/>
      <c r="E613" s="29"/>
      <c r="F613" s="26"/>
      <c r="G613" s="13"/>
      <c r="H613" s="20"/>
      <c r="I613" s="22"/>
      <c r="J613" s="22"/>
      <c r="K613" s="22"/>
      <c r="L613" s="22"/>
      <c r="M613" s="24"/>
      <c r="N613" s="22"/>
      <c r="O613" s="20"/>
      <c r="P613" s="12"/>
      <c r="Q613" s="12"/>
      <c r="R613" s="12"/>
      <c r="S613" s="12"/>
      <c r="T613" s="12"/>
      <c r="U613" s="12"/>
      <c r="V613" s="12"/>
      <c r="W613" s="12"/>
      <c r="X613" s="12"/>
      <c r="Y613" s="12"/>
      <c r="Z613" s="12"/>
      <c r="AA613" s="12"/>
      <c r="AB613" s="12"/>
      <c r="AC613" s="12"/>
      <c r="AD613" s="12"/>
      <c r="AE613" s="12"/>
      <c r="AF613" s="12"/>
      <c r="AG613" s="12"/>
      <c r="AH613" s="12"/>
      <c r="AI613" s="12"/>
      <c r="AJ613" s="12"/>
      <c r="AK613" s="12"/>
      <c r="AL613" s="12"/>
      <c r="AM613" s="12"/>
      <c r="AN613" s="12"/>
      <c r="AO613" s="12"/>
      <c r="AP613" s="12"/>
      <c r="AQ613" s="12"/>
      <c r="AR613" s="12"/>
      <c r="AS613" s="12"/>
      <c r="AT613" s="12"/>
      <c r="AU613" s="12"/>
      <c r="AV613" s="12"/>
      <c r="AW613" s="12"/>
      <c r="AX613" s="12"/>
      <c r="AY613" s="12"/>
      <c r="AZ613" s="12"/>
      <c r="BA613" s="12"/>
      <c r="BB613" s="12"/>
      <c r="BC613" s="12"/>
      <c r="BD613" s="12"/>
      <c r="BE613" s="12"/>
      <c r="BF613" s="12"/>
      <c r="BG613" s="12"/>
      <c r="BH613" s="12"/>
      <c r="BI613" s="12"/>
      <c r="BJ613" s="12"/>
      <c r="BK613" s="12"/>
      <c r="BL613" s="12"/>
      <c r="BM613" s="12"/>
      <c r="BN613" s="12"/>
      <c r="BO613" s="12"/>
      <c r="BP613" s="12"/>
      <c r="BQ613" s="12"/>
      <c r="BR613" s="12"/>
      <c r="BS613" s="12"/>
      <c r="BT613" s="12"/>
      <c r="BU613" s="12"/>
      <c r="BV613" s="12"/>
      <c r="BW613" s="12"/>
      <c r="BX613" s="12"/>
      <c r="BY613" s="12"/>
      <c r="BZ613" s="12"/>
      <c r="CA613" s="12"/>
      <c r="CB613" s="12"/>
      <c r="CC613" s="12"/>
    </row>
    <row r="614" spans="1:81" ht="15.75" x14ac:dyDescent="0.25">
      <c r="A614" s="20"/>
      <c r="B614" s="29"/>
      <c r="C614" s="29"/>
      <c r="D614" s="29"/>
      <c r="E614" s="29"/>
      <c r="F614" s="26"/>
      <c r="G614" s="13"/>
      <c r="H614" s="20"/>
      <c r="I614" s="22"/>
      <c r="J614" s="22"/>
      <c r="K614" s="22"/>
      <c r="L614" s="22"/>
      <c r="M614" s="24"/>
      <c r="N614" s="22"/>
      <c r="O614" s="20"/>
      <c r="P614" s="12"/>
      <c r="Q614" s="12"/>
      <c r="R614" s="12"/>
      <c r="S614" s="12"/>
      <c r="T614" s="12"/>
      <c r="U614" s="12"/>
      <c r="V614" s="12"/>
      <c r="W614" s="12"/>
      <c r="X614" s="12"/>
      <c r="Y614" s="12"/>
      <c r="Z614" s="12"/>
      <c r="AA614" s="12"/>
      <c r="AB614" s="12"/>
      <c r="AC614" s="12"/>
      <c r="AD614" s="12"/>
      <c r="AE614" s="12"/>
      <c r="AF614" s="12"/>
      <c r="AG614" s="12"/>
      <c r="AH614" s="12"/>
      <c r="AI614" s="12"/>
      <c r="AJ614" s="12"/>
      <c r="AK614" s="12"/>
      <c r="AL614" s="12"/>
      <c r="AM614" s="12"/>
      <c r="AN614" s="12"/>
      <c r="AO614" s="12"/>
      <c r="AP614" s="12"/>
      <c r="AQ614" s="12"/>
      <c r="AR614" s="12"/>
      <c r="AS614" s="12"/>
      <c r="AT614" s="12"/>
      <c r="AU614" s="12"/>
      <c r="AV614" s="12"/>
      <c r="AW614" s="12"/>
      <c r="AX614" s="12"/>
      <c r="AY614" s="12"/>
      <c r="AZ614" s="12"/>
      <c r="BA614" s="12"/>
      <c r="BB614" s="12"/>
      <c r="BC614" s="12"/>
      <c r="BD614" s="12"/>
      <c r="BE614" s="12"/>
      <c r="BF614" s="12"/>
      <c r="BG614" s="12"/>
      <c r="BH614" s="12"/>
      <c r="BI614" s="12"/>
      <c r="BJ614" s="12"/>
      <c r="BK614" s="12"/>
      <c r="BL614" s="12"/>
      <c r="BM614" s="12"/>
      <c r="BN614" s="12"/>
      <c r="BO614" s="12"/>
      <c r="BP614" s="12"/>
      <c r="BQ614" s="12"/>
      <c r="BR614" s="12"/>
      <c r="BS614" s="12"/>
      <c r="BT614" s="12"/>
      <c r="BU614" s="12"/>
      <c r="BV614" s="12"/>
      <c r="BW614" s="12"/>
      <c r="BX614" s="12"/>
      <c r="BY614" s="12"/>
      <c r="BZ614" s="12"/>
      <c r="CA614" s="12"/>
      <c r="CB614" s="12"/>
      <c r="CC614" s="12"/>
    </row>
    <row r="615" spans="1:81" ht="15.75" x14ac:dyDescent="0.25">
      <c r="A615" s="20"/>
      <c r="B615" s="29"/>
      <c r="C615" s="29"/>
      <c r="D615" s="29"/>
      <c r="E615" s="29"/>
      <c r="F615" s="26"/>
      <c r="G615" s="13"/>
      <c r="H615" s="20"/>
      <c r="I615" s="22"/>
      <c r="J615" s="22"/>
      <c r="K615" s="22"/>
      <c r="L615" s="22"/>
      <c r="M615" s="24"/>
      <c r="N615" s="22"/>
      <c r="O615" s="20"/>
      <c r="P615" s="12"/>
      <c r="Q615" s="12"/>
      <c r="R615" s="12"/>
      <c r="S615" s="12"/>
      <c r="T615" s="12"/>
      <c r="U615" s="12"/>
      <c r="V615" s="12"/>
      <c r="W615" s="12"/>
      <c r="X615" s="12"/>
      <c r="Y615" s="12"/>
      <c r="Z615" s="12"/>
      <c r="AA615" s="12"/>
      <c r="AB615" s="12"/>
      <c r="AC615" s="12"/>
      <c r="AD615" s="12"/>
      <c r="AE615" s="12"/>
      <c r="AF615" s="12"/>
      <c r="AG615" s="12"/>
      <c r="AH615" s="12"/>
      <c r="AI615" s="12"/>
      <c r="AJ615" s="12"/>
      <c r="AK615" s="12"/>
      <c r="AL615" s="12"/>
      <c r="AM615" s="12"/>
      <c r="AN615" s="12"/>
      <c r="AO615" s="12"/>
      <c r="AP615" s="12"/>
      <c r="AQ615" s="12"/>
      <c r="AR615" s="12"/>
      <c r="AS615" s="12"/>
      <c r="AT615" s="12"/>
      <c r="AU615" s="12"/>
      <c r="AV615" s="12"/>
      <c r="AW615" s="12"/>
      <c r="AX615" s="12"/>
      <c r="AY615" s="12"/>
      <c r="AZ615" s="12"/>
      <c r="BA615" s="12"/>
      <c r="BB615" s="12"/>
      <c r="BC615" s="12"/>
      <c r="BD615" s="12"/>
      <c r="BE615" s="12"/>
      <c r="BF615" s="12"/>
      <c r="BG615" s="12"/>
      <c r="BH615" s="12"/>
      <c r="BI615" s="12"/>
      <c r="BJ615" s="12"/>
      <c r="BK615" s="12"/>
      <c r="BL615" s="12"/>
      <c r="BM615" s="12"/>
      <c r="BN615" s="12"/>
      <c r="BO615" s="12"/>
      <c r="BP615" s="12"/>
      <c r="BQ615" s="12"/>
      <c r="BR615" s="12"/>
      <c r="BS615" s="12"/>
      <c r="BT615" s="12"/>
      <c r="BU615" s="12"/>
      <c r="BV615" s="12"/>
      <c r="BW615" s="12"/>
      <c r="BX615" s="12"/>
      <c r="BY615" s="12"/>
      <c r="BZ615" s="12"/>
      <c r="CA615" s="12"/>
      <c r="CB615" s="12"/>
      <c r="CC615" s="12"/>
    </row>
    <row r="616" spans="1:81" ht="15.75" x14ac:dyDescent="0.25">
      <c r="A616" s="20"/>
      <c r="B616" s="29"/>
      <c r="C616" s="29"/>
      <c r="D616" s="29"/>
      <c r="E616" s="29"/>
      <c r="F616" s="26"/>
      <c r="G616" s="13"/>
      <c r="H616" s="20"/>
      <c r="I616" s="22"/>
      <c r="J616" s="22"/>
      <c r="K616" s="22"/>
      <c r="L616" s="22"/>
      <c r="M616" s="24"/>
      <c r="N616" s="22"/>
      <c r="O616" s="20"/>
      <c r="P616" s="12"/>
      <c r="Q616" s="12"/>
      <c r="R616" s="12"/>
      <c r="S616" s="12"/>
      <c r="T616" s="12"/>
      <c r="U616" s="12"/>
      <c r="V616" s="12"/>
      <c r="W616" s="12"/>
      <c r="X616" s="12"/>
      <c r="Y616" s="12"/>
      <c r="Z616" s="12"/>
      <c r="AA616" s="12"/>
      <c r="AB616" s="12"/>
      <c r="AC616" s="12"/>
      <c r="AD616" s="12"/>
      <c r="AE616" s="12"/>
      <c r="AF616" s="12"/>
      <c r="AG616" s="12"/>
      <c r="AH616" s="12"/>
      <c r="AI616" s="12"/>
      <c r="AJ616" s="12"/>
      <c r="AK616" s="12"/>
      <c r="AL616" s="12"/>
      <c r="AM616" s="12"/>
      <c r="AN616" s="12"/>
      <c r="AO616" s="12"/>
      <c r="AP616" s="12"/>
      <c r="AQ616" s="12"/>
      <c r="AR616" s="12"/>
      <c r="AS616" s="12"/>
      <c r="AT616" s="12"/>
      <c r="AU616" s="12"/>
      <c r="AV616" s="12"/>
      <c r="AW616" s="12"/>
      <c r="AX616" s="12"/>
      <c r="AY616" s="12"/>
      <c r="AZ616" s="12"/>
      <c r="BA616" s="12"/>
      <c r="BB616" s="12"/>
      <c r="BC616" s="12"/>
      <c r="BD616" s="12"/>
      <c r="BE616" s="12"/>
      <c r="BF616" s="12"/>
      <c r="BG616" s="12"/>
      <c r="BH616" s="12"/>
      <c r="BI616" s="12"/>
      <c r="BJ616" s="12"/>
      <c r="BK616" s="12"/>
      <c r="BL616" s="12"/>
      <c r="BM616" s="12"/>
      <c r="BN616" s="12"/>
      <c r="BO616" s="12"/>
      <c r="BP616" s="12"/>
      <c r="BQ616" s="12"/>
      <c r="BR616" s="12"/>
      <c r="BS616" s="12"/>
      <c r="BT616" s="12"/>
      <c r="BU616" s="12"/>
      <c r="BV616" s="12"/>
      <c r="BW616" s="12"/>
      <c r="BX616" s="12"/>
      <c r="BY616" s="12"/>
      <c r="BZ616" s="12"/>
      <c r="CA616" s="12"/>
      <c r="CB616" s="12"/>
      <c r="CC616" s="12"/>
    </row>
    <row r="617" spans="1:81" ht="15.75" x14ac:dyDescent="0.25">
      <c r="A617" s="20"/>
      <c r="B617" s="29"/>
      <c r="C617" s="29"/>
      <c r="D617" s="29"/>
      <c r="E617" s="29"/>
      <c r="F617" s="26"/>
      <c r="G617" s="13"/>
      <c r="H617" s="20"/>
      <c r="I617" s="22"/>
      <c r="J617" s="22"/>
      <c r="K617" s="22"/>
      <c r="L617" s="22"/>
      <c r="M617" s="24"/>
      <c r="N617" s="22"/>
      <c r="O617" s="20"/>
      <c r="P617" s="12"/>
      <c r="Q617" s="12"/>
      <c r="R617" s="12"/>
      <c r="S617" s="12"/>
      <c r="T617" s="12"/>
      <c r="U617" s="12"/>
      <c r="V617" s="12"/>
      <c r="W617" s="12"/>
      <c r="X617" s="12"/>
      <c r="Y617" s="12"/>
      <c r="Z617" s="12"/>
      <c r="AA617" s="12"/>
      <c r="AB617" s="12"/>
      <c r="AC617" s="12"/>
      <c r="AD617" s="12"/>
      <c r="AE617" s="12"/>
      <c r="AF617" s="12"/>
      <c r="AG617" s="12"/>
      <c r="AH617" s="12"/>
      <c r="AI617" s="12"/>
      <c r="AJ617" s="12"/>
      <c r="AK617" s="12"/>
      <c r="AL617" s="12"/>
      <c r="AM617" s="12"/>
      <c r="AN617" s="12"/>
      <c r="AO617" s="12"/>
      <c r="AP617" s="12"/>
      <c r="AQ617" s="12"/>
      <c r="AR617" s="12"/>
      <c r="AS617" s="12"/>
      <c r="AT617" s="12"/>
      <c r="AU617" s="12"/>
      <c r="AV617" s="12"/>
      <c r="AW617" s="12"/>
      <c r="AX617" s="12"/>
      <c r="AY617" s="12"/>
      <c r="AZ617" s="12"/>
      <c r="BA617" s="12"/>
      <c r="BB617" s="12"/>
      <c r="BC617" s="12"/>
      <c r="BD617" s="12"/>
      <c r="BE617" s="12"/>
      <c r="BF617" s="12"/>
      <c r="BG617" s="12"/>
      <c r="BH617" s="12"/>
      <c r="BI617" s="12"/>
      <c r="BJ617" s="12"/>
      <c r="BK617" s="12"/>
      <c r="BL617" s="12"/>
      <c r="BM617" s="12"/>
      <c r="BN617" s="12"/>
      <c r="BO617" s="12"/>
      <c r="BP617" s="12"/>
      <c r="BQ617" s="12"/>
      <c r="BR617" s="12"/>
      <c r="BS617" s="12"/>
      <c r="BT617" s="12"/>
      <c r="BU617" s="12"/>
      <c r="BV617" s="12"/>
      <c r="BW617" s="12"/>
      <c r="BX617" s="12"/>
      <c r="BY617" s="12"/>
      <c r="BZ617" s="12"/>
      <c r="CA617" s="12"/>
      <c r="CB617" s="12"/>
      <c r="CC617" s="12"/>
    </row>
    <row r="618" spans="1:81" ht="15.75" x14ac:dyDescent="0.25">
      <c r="A618" s="20"/>
      <c r="B618" s="29"/>
      <c r="C618" s="29"/>
      <c r="D618" s="29"/>
      <c r="E618" s="29"/>
      <c r="F618" s="26"/>
      <c r="G618" s="13"/>
      <c r="H618" s="20"/>
      <c r="I618" s="22"/>
      <c r="J618" s="22"/>
      <c r="K618" s="22"/>
      <c r="L618" s="22"/>
      <c r="M618" s="24"/>
      <c r="N618" s="22"/>
      <c r="O618" s="20"/>
      <c r="P618" s="12"/>
      <c r="Q618" s="12"/>
      <c r="R618" s="12"/>
      <c r="S618" s="12"/>
      <c r="T618" s="12"/>
      <c r="U618" s="12"/>
      <c r="V618" s="12"/>
      <c r="W618" s="12"/>
      <c r="X618" s="12"/>
      <c r="Y618" s="12"/>
      <c r="Z618" s="12"/>
      <c r="AA618" s="12"/>
      <c r="AB618" s="12"/>
      <c r="AC618" s="12"/>
      <c r="AD618" s="12"/>
      <c r="AE618" s="12"/>
      <c r="AF618" s="12"/>
      <c r="AG618" s="12"/>
      <c r="AH618" s="12"/>
      <c r="AI618" s="12"/>
      <c r="AJ618" s="12"/>
      <c r="AK618" s="12"/>
      <c r="AL618" s="12"/>
      <c r="AM618" s="12"/>
      <c r="AN618" s="12"/>
      <c r="AO618" s="12"/>
      <c r="AP618" s="12"/>
      <c r="AQ618" s="12"/>
      <c r="AR618" s="12"/>
      <c r="AS618" s="12"/>
      <c r="AT618" s="12"/>
      <c r="AU618" s="12"/>
      <c r="AV618" s="12"/>
      <c r="AW618" s="12"/>
      <c r="AX618" s="12"/>
      <c r="AY618" s="12"/>
      <c r="AZ618" s="12"/>
      <c r="BA618" s="12"/>
      <c r="BB618" s="12"/>
      <c r="BC618" s="12"/>
      <c r="BD618" s="12"/>
      <c r="BE618" s="12"/>
      <c r="BF618" s="12"/>
      <c r="BG618" s="12"/>
      <c r="BH618" s="12"/>
      <c r="BI618" s="12"/>
      <c r="BJ618" s="12"/>
      <c r="BK618" s="12"/>
      <c r="BL618" s="12"/>
      <c r="BM618" s="12"/>
      <c r="BN618" s="12"/>
      <c r="BO618" s="12"/>
      <c r="BP618" s="12"/>
      <c r="BQ618" s="12"/>
      <c r="BR618" s="12"/>
      <c r="BS618" s="12"/>
      <c r="BT618" s="12"/>
      <c r="BU618" s="12"/>
      <c r="BV618" s="12"/>
      <c r="BW618" s="12"/>
      <c r="BX618" s="12"/>
      <c r="BY618" s="12"/>
      <c r="BZ618" s="12"/>
      <c r="CA618" s="12"/>
      <c r="CB618" s="12"/>
      <c r="CC618" s="12"/>
    </row>
    <row r="619" spans="1:81" ht="15.75" x14ac:dyDescent="0.25">
      <c r="A619" s="20"/>
      <c r="B619" s="29"/>
      <c r="C619" s="29"/>
      <c r="D619" s="29"/>
      <c r="E619" s="29"/>
      <c r="F619" s="26"/>
      <c r="G619" s="13"/>
      <c r="H619" s="20"/>
      <c r="I619" s="22"/>
      <c r="J619" s="22"/>
      <c r="K619" s="22"/>
      <c r="L619" s="22"/>
      <c r="M619" s="24"/>
      <c r="N619" s="22"/>
      <c r="O619" s="20"/>
      <c r="P619" s="12"/>
      <c r="Q619" s="12"/>
      <c r="R619" s="12"/>
      <c r="S619" s="12"/>
      <c r="T619" s="12"/>
      <c r="U619" s="12"/>
      <c r="V619" s="12"/>
      <c r="W619" s="12"/>
      <c r="X619" s="12"/>
      <c r="Y619" s="12"/>
      <c r="Z619" s="12"/>
      <c r="AA619" s="12"/>
      <c r="AB619" s="12"/>
      <c r="AC619" s="12"/>
      <c r="AD619" s="12"/>
      <c r="AE619" s="12"/>
      <c r="AF619" s="12"/>
      <c r="AG619" s="12"/>
      <c r="AH619" s="12"/>
      <c r="AI619" s="12"/>
      <c r="AJ619" s="12"/>
      <c r="AK619" s="12"/>
      <c r="AL619" s="12"/>
      <c r="AM619" s="12"/>
      <c r="AN619" s="12"/>
      <c r="AO619" s="12"/>
      <c r="AP619" s="12"/>
      <c r="AQ619" s="12"/>
      <c r="AR619" s="12"/>
      <c r="AS619" s="12"/>
      <c r="AT619" s="12"/>
      <c r="AU619" s="12"/>
      <c r="AV619" s="12"/>
      <c r="AW619" s="12"/>
      <c r="AX619" s="12"/>
      <c r="AY619" s="12"/>
      <c r="AZ619" s="12"/>
      <c r="BA619" s="12"/>
      <c r="BB619" s="12"/>
      <c r="BC619" s="12"/>
      <c r="BD619" s="12"/>
      <c r="BE619" s="12"/>
      <c r="BF619" s="12"/>
      <c r="BG619" s="12"/>
      <c r="BH619" s="12"/>
      <c r="BI619" s="12"/>
      <c r="BJ619" s="12"/>
      <c r="BK619" s="12"/>
      <c r="BL619" s="12"/>
      <c r="BM619" s="12"/>
      <c r="BN619" s="12"/>
      <c r="BO619" s="12"/>
      <c r="BP619" s="12"/>
      <c r="BQ619" s="12"/>
      <c r="BR619" s="12"/>
      <c r="BS619" s="12"/>
      <c r="BT619" s="12"/>
      <c r="BU619" s="12"/>
      <c r="BV619" s="12"/>
      <c r="BW619" s="12"/>
      <c r="BX619" s="12"/>
      <c r="BY619" s="12"/>
      <c r="BZ619" s="12"/>
      <c r="CA619" s="12"/>
      <c r="CB619" s="12"/>
      <c r="CC619" s="12"/>
    </row>
    <row r="620" spans="1:81" ht="15.75" x14ac:dyDescent="0.25">
      <c r="A620" s="20"/>
      <c r="B620" s="29"/>
      <c r="C620" s="29"/>
      <c r="D620" s="29"/>
      <c r="E620" s="29"/>
      <c r="F620" s="26"/>
      <c r="G620" s="13"/>
      <c r="H620" s="20"/>
      <c r="I620" s="22"/>
      <c r="J620" s="22"/>
      <c r="K620" s="22"/>
      <c r="L620" s="22"/>
      <c r="M620" s="24"/>
      <c r="N620" s="22"/>
      <c r="O620" s="20"/>
      <c r="P620" s="12"/>
      <c r="Q620" s="12"/>
      <c r="R620" s="12"/>
      <c r="S620" s="12"/>
      <c r="T620" s="12"/>
      <c r="U620" s="12"/>
      <c r="V620" s="12"/>
      <c r="W620" s="12"/>
      <c r="X620" s="12"/>
      <c r="Y620" s="12"/>
      <c r="Z620" s="12"/>
      <c r="AA620" s="12"/>
      <c r="AB620" s="12"/>
      <c r="AC620" s="12"/>
      <c r="AD620" s="12"/>
      <c r="AE620" s="12"/>
      <c r="AF620" s="12"/>
      <c r="AG620" s="12"/>
      <c r="AH620" s="12"/>
      <c r="AI620" s="12"/>
      <c r="AJ620" s="12"/>
      <c r="AK620" s="12"/>
      <c r="AL620" s="12"/>
      <c r="AM620" s="12"/>
      <c r="AN620" s="12"/>
      <c r="AO620" s="12"/>
      <c r="AP620" s="12"/>
      <c r="AQ620" s="12"/>
      <c r="AR620" s="12"/>
      <c r="AS620" s="12"/>
      <c r="AT620" s="12"/>
      <c r="AU620" s="12"/>
      <c r="AV620" s="12"/>
      <c r="AW620" s="12"/>
      <c r="AX620" s="12"/>
      <c r="AY620" s="12"/>
      <c r="AZ620" s="12"/>
      <c r="BA620" s="12"/>
      <c r="BB620" s="12"/>
      <c r="BC620" s="12"/>
      <c r="BD620" s="12"/>
      <c r="BE620" s="12"/>
      <c r="BF620" s="12"/>
      <c r="BG620" s="12"/>
      <c r="BH620" s="12"/>
      <c r="BI620" s="12"/>
      <c r="BJ620" s="12"/>
      <c r="BK620" s="12"/>
      <c r="BL620" s="12"/>
      <c r="BM620" s="12"/>
      <c r="BN620" s="12"/>
      <c r="BO620" s="12"/>
      <c r="BP620" s="12"/>
      <c r="BQ620" s="12"/>
      <c r="BR620" s="12"/>
      <c r="BS620" s="12"/>
      <c r="BT620" s="12"/>
      <c r="BU620" s="12"/>
      <c r="BV620" s="12"/>
      <c r="BW620" s="12"/>
      <c r="BX620" s="12"/>
      <c r="BY620" s="12"/>
      <c r="BZ620" s="12"/>
      <c r="CA620" s="12"/>
      <c r="CB620" s="12"/>
      <c r="CC620" s="12"/>
    </row>
    <row r="621" spans="1:81" ht="15.75" x14ac:dyDescent="0.25">
      <c r="A621" s="20"/>
      <c r="B621" s="29"/>
      <c r="C621" s="29"/>
      <c r="D621" s="29"/>
      <c r="E621" s="29"/>
      <c r="F621" s="26"/>
      <c r="G621" s="13"/>
      <c r="H621" s="20"/>
      <c r="I621" s="22"/>
      <c r="J621" s="22"/>
      <c r="K621" s="22"/>
      <c r="L621" s="22"/>
      <c r="M621" s="24"/>
      <c r="N621" s="22"/>
      <c r="O621" s="20"/>
      <c r="P621" s="12"/>
      <c r="Q621" s="12"/>
      <c r="R621" s="12"/>
      <c r="S621" s="12"/>
      <c r="T621" s="12"/>
      <c r="U621" s="12"/>
      <c r="V621" s="12"/>
      <c r="W621" s="12"/>
      <c r="X621" s="12"/>
      <c r="Y621" s="12"/>
      <c r="Z621" s="12"/>
      <c r="AA621" s="12"/>
      <c r="AB621" s="12"/>
      <c r="AC621" s="12"/>
      <c r="AD621" s="12"/>
      <c r="AE621" s="12"/>
      <c r="AF621" s="12"/>
      <c r="AG621" s="12"/>
      <c r="AH621" s="12"/>
      <c r="AI621" s="12"/>
      <c r="AJ621" s="12"/>
      <c r="AK621" s="12"/>
      <c r="AL621" s="12"/>
      <c r="AM621" s="12"/>
      <c r="AN621" s="12"/>
      <c r="AO621" s="12"/>
      <c r="AP621" s="12"/>
      <c r="AQ621" s="12"/>
      <c r="AR621" s="12"/>
      <c r="AS621" s="12"/>
      <c r="AT621" s="12"/>
      <c r="AU621" s="12"/>
      <c r="AV621" s="12"/>
      <c r="AW621" s="12"/>
      <c r="AX621" s="12"/>
      <c r="AY621" s="12"/>
      <c r="AZ621" s="12"/>
      <c r="BA621" s="12"/>
      <c r="BB621" s="12"/>
      <c r="BC621" s="12"/>
      <c r="BD621" s="12"/>
      <c r="BE621" s="12"/>
      <c r="BF621" s="12"/>
      <c r="BG621" s="12"/>
      <c r="BH621" s="12"/>
      <c r="BI621" s="12"/>
      <c r="BJ621" s="12"/>
      <c r="BK621" s="12"/>
      <c r="BL621" s="12"/>
      <c r="BM621" s="12"/>
      <c r="BN621" s="12"/>
      <c r="BO621" s="12"/>
      <c r="BP621" s="12"/>
      <c r="BQ621" s="12"/>
      <c r="BR621" s="12"/>
      <c r="BS621" s="12"/>
      <c r="BT621" s="12"/>
      <c r="BU621" s="12"/>
      <c r="BV621" s="12"/>
      <c r="BW621" s="12"/>
      <c r="BX621" s="12"/>
      <c r="BY621" s="12"/>
      <c r="BZ621" s="12"/>
      <c r="CA621" s="12"/>
      <c r="CB621" s="12"/>
      <c r="CC621" s="12"/>
    </row>
    <row r="622" spans="1:81" ht="15.75" x14ac:dyDescent="0.25">
      <c r="A622" s="20"/>
      <c r="B622" s="29"/>
      <c r="C622" s="29"/>
      <c r="D622" s="29"/>
      <c r="E622" s="29"/>
      <c r="F622" s="26"/>
      <c r="G622" s="13"/>
      <c r="H622" s="20"/>
      <c r="I622" s="22"/>
      <c r="J622" s="22"/>
      <c r="K622" s="22"/>
      <c r="L622" s="22"/>
      <c r="M622" s="24"/>
      <c r="N622" s="22"/>
      <c r="O622" s="20"/>
      <c r="P622" s="12"/>
      <c r="Q622" s="12"/>
      <c r="R622" s="12"/>
      <c r="S622" s="12"/>
      <c r="T622" s="12"/>
      <c r="U622" s="12"/>
      <c r="V622" s="12"/>
      <c r="W622" s="12"/>
      <c r="X622" s="12"/>
      <c r="Y622" s="12"/>
      <c r="Z622" s="12"/>
      <c r="AA622" s="12"/>
      <c r="AB622" s="12"/>
      <c r="AC622" s="12"/>
      <c r="AD622" s="12"/>
      <c r="AE622" s="12"/>
      <c r="AF622" s="12"/>
      <c r="AG622" s="12"/>
      <c r="AH622" s="12"/>
      <c r="AI622" s="12"/>
      <c r="AJ622" s="12"/>
      <c r="AK622" s="12"/>
      <c r="AL622" s="12"/>
      <c r="AM622" s="12"/>
      <c r="AN622" s="12"/>
      <c r="AO622" s="12"/>
      <c r="AP622" s="12"/>
      <c r="AQ622" s="12"/>
      <c r="AR622" s="12"/>
      <c r="AS622" s="12"/>
      <c r="AT622" s="12"/>
      <c r="AU622" s="12"/>
      <c r="AV622" s="12"/>
      <c r="AW622" s="12"/>
      <c r="AX622" s="12"/>
      <c r="AY622" s="12"/>
      <c r="AZ622" s="12"/>
      <c r="BA622" s="12"/>
      <c r="BB622" s="12"/>
      <c r="BC622" s="12"/>
      <c r="BD622" s="12"/>
      <c r="BE622" s="12"/>
      <c r="BF622" s="12"/>
      <c r="BG622" s="12"/>
      <c r="BH622" s="12"/>
      <c r="BI622" s="12"/>
      <c r="BJ622" s="12"/>
      <c r="BK622" s="12"/>
      <c r="BL622" s="12"/>
      <c r="BM622" s="12"/>
      <c r="BN622" s="12"/>
      <c r="BO622" s="12"/>
      <c r="BP622" s="12"/>
      <c r="BQ622" s="12"/>
      <c r="BR622" s="12"/>
      <c r="BS622" s="12"/>
      <c r="BT622" s="12"/>
      <c r="BU622" s="12"/>
      <c r="BV622" s="12"/>
      <c r="BW622" s="12"/>
      <c r="BX622" s="12"/>
      <c r="BY622" s="12"/>
      <c r="BZ622" s="12"/>
      <c r="CA622" s="12"/>
      <c r="CB622" s="12"/>
      <c r="CC622" s="12"/>
    </row>
    <row r="623" spans="1:81" ht="15.75" x14ac:dyDescent="0.25">
      <c r="A623" s="20"/>
      <c r="B623" s="29"/>
      <c r="C623" s="29"/>
      <c r="D623" s="29"/>
      <c r="E623" s="29"/>
      <c r="F623" s="26"/>
      <c r="G623" s="13"/>
      <c r="H623" s="20"/>
      <c r="I623" s="22"/>
      <c r="J623" s="22"/>
      <c r="K623" s="22"/>
      <c r="L623" s="22"/>
      <c r="M623" s="24"/>
      <c r="N623" s="22"/>
      <c r="O623" s="20"/>
      <c r="P623" s="12"/>
      <c r="Q623" s="12"/>
      <c r="R623" s="12"/>
      <c r="S623" s="12"/>
      <c r="T623" s="12"/>
      <c r="U623" s="12"/>
      <c r="V623" s="12"/>
      <c r="W623" s="12"/>
      <c r="X623" s="12"/>
      <c r="Y623" s="12"/>
      <c r="Z623" s="12"/>
      <c r="AA623" s="12"/>
      <c r="AB623" s="12"/>
      <c r="AC623" s="12"/>
      <c r="AD623" s="12"/>
      <c r="AE623" s="12"/>
      <c r="AF623" s="12"/>
      <c r="AG623" s="12"/>
      <c r="AH623" s="12"/>
      <c r="AI623" s="12"/>
      <c r="AJ623" s="12"/>
      <c r="AK623" s="12"/>
      <c r="AL623" s="12"/>
      <c r="AM623" s="12"/>
      <c r="AN623" s="12"/>
      <c r="AO623" s="12"/>
      <c r="AP623" s="12"/>
      <c r="AQ623" s="12"/>
      <c r="AR623" s="12"/>
      <c r="AS623" s="12"/>
      <c r="AT623" s="12"/>
      <c r="AU623" s="12"/>
      <c r="AV623" s="12"/>
      <c r="AW623" s="12"/>
      <c r="AX623" s="12"/>
      <c r="AY623" s="12"/>
      <c r="AZ623" s="12"/>
      <c r="BA623" s="12"/>
      <c r="BB623" s="12"/>
      <c r="BC623" s="12"/>
      <c r="BD623" s="12"/>
      <c r="BE623" s="12"/>
      <c r="BF623" s="12"/>
      <c r="BG623" s="12"/>
      <c r="BH623" s="12"/>
      <c r="BI623" s="12"/>
      <c r="BJ623" s="12"/>
      <c r="BK623" s="12"/>
      <c r="BL623" s="12"/>
      <c r="BM623" s="12"/>
      <c r="BN623" s="12"/>
      <c r="BO623" s="12"/>
      <c r="BP623" s="12"/>
      <c r="BQ623" s="12"/>
      <c r="BR623" s="12"/>
      <c r="BS623" s="12"/>
      <c r="BT623" s="12"/>
      <c r="BU623" s="12"/>
      <c r="BV623" s="12"/>
      <c r="BW623" s="12"/>
      <c r="BX623" s="12"/>
      <c r="BY623" s="12"/>
      <c r="BZ623" s="12"/>
      <c r="CA623" s="12"/>
      <c r="CB623" s="12"/>
      <c r="CC623" s="12"/>
    </row>
    <row r="624" spans="1:81" ht="15.75" x14ac:dyDescent="0.25">
      <c r="A624" s="20"/>
      <c r="B624" s="29"/>
      <c r="C624" s="29"/>
      <c r="D624" s="29"/>
      <c r="E624" s="29"/>
      <c r="F624" s="26"/>
      <c r="G624" s="13"/>
      <c r="H624" s="20"/>
      <c r="I624" s="22"/>
      <c r="J624" s="22"/>
      <c r="K624" s="22"/>
      <c r="L624" s="22"/>
      <c r="M624" s="24"/>
      <c r="N624" s="22"/>
      <c r="O624" s="20"/>
      <c r="P624" s="12"/>
      <c r="Q624" s="12"/>
      <c r="R624" s="12"/>
      <c r="S624" s="12"/>
      <c r="T624" s="12"/>
      <c r="U624" s="12"/>
      <c r="V624" s="12"/>
      <c r="W624" s="12"/>
      <c r="X624" s="12"/>
      <c r="Y624" s="12"/>
      <c r="Z624" s="12"/>
      <c r="AA624" s="12"/>
      <c r="AB624" s="12"/>
      <c r="AC624" s="12"/>
      <c r="AD624" s="12"/>
      <c r="AE624" s="12"/>
      <c r="AF624" s="12"/>
      <c r="AG624" s="12"/>
      <c r="AH624" s="12"/>
      <c r="AI624" s="12"/>
      <c r="AJ624" s="12"/>
      <c r="AK624" s="12"/>
      <c r="AL624" s="12"/>
      <c r="AM624" s="12"/>
      <c r="AN624" s="12"/>
      <c r="AO624" s="12"/>
      <c r="AP624" s="12"/>
      <c r="AQ624" s="12"/>
      <c r="AR624" s="12"/>
      <c r="AS624" s="12"/>
      <c r="AT624" s="12"/>
      <c r="AU624" s="12"/>
      <c r="AV624" s="12"/>
      <c r="AW624" s="12"/>
      <c r="AX624" s="12"/>
      <c r="AY624" s="12"/>
      <c r="AZ624" s="12"/>
      <c r="BA624" s="12"/>
      <c r="BB624" s="12"/>
      <c r="BC624" s="12"/>
      <c r="BD624" s="12"/>
      <c r="BE624" s="12"/>
      <c r="BF624" s="12"/>
      <c r="BG624" s="12"/>
      <c r="BH624" s="12"/>
      <c r="BI624" s="12"/>
      <c r="BJ624" s="12"/>
      <c r="BK624" s="12"/>
      <c r="BL624" s="12"/>
      <c r="BM624" s="12"/>
      <c r="BN624" s="12"/>
      <c r="BO624" s="12"/>
      <c r="BP624" s="12"/>
      <c r="BQ624" s="12"/>
      <c r="BR624" s="12"/>
      <c r="BS624" s="12"/>
      <c r="BT624" s="12"/>
      <c r="BU624" s="12"/>
      <c r="BV624" s="12"/>
      <c r="BW624" s="12"/>
      <c r="BX624" s="12"/>
      <c r="BY624" s="12"/>
      <c r="BZ624" s="12"/>
      <c r="CA624" s="12"/>
      <c r="CB624" s="12"/>
      <c r="CC624" s="12"/>
    </row>
    <row r="625" spans="1:81" ht="15.75" x14ac:dyDescent="0.25">
      <c r="A625" s="20"/>
      <c r="B625" s="29"/>
      <c r="C625" s="29"/>
      <c r="D625" s="29"/>
      <c r="E625" s="29"/>
      <c r="F625" s="26"/>
      <c r="G625" s="13"/>
      <c r="H625" s="20"/>
      <c r="I625" s="22"/>
      <c r="J625" s="22"/>
      <c r="K625" s="22"/>
      <c r="L625" s="22"/>
      <c r="M625" s="24"/>
      <c r="N625" s="22"/>
      <c r="O625" s="20"/>
      <c r="P625" s="12"/>
      <c r="Q625" s="12"/>
      <c r="R625" s="12"/>
      <c r="S625" s="12"/>
      <c r="T625" s="12"/>
      <c r="U625" s="12"/>
      <c r="V625" s="12"/>
      <c r="W625" s="12"/>
      <c r="X625" s="12"/>
      <c r="Y625" s="12"/>
      <c r="Z625" s="12"/>
      <c r="AA625" s="12"/>
      <c r="AB625" s="12"/>
      <c r="AC625" s="12"/>
      <c r="AD625" s="12"/>
      <c r="AE625" s="12"/>
      <c r="AF625" s="12"/>
      <c r="AG625" s="12"/>
      <c r="AH625" s="12"/>
      <c r="AI625" s="12"/>
      <c r="AJ625" s="12"/>
      <c r="AK625" s="12"/>
      <c r="AL625" s="12"/>
      <c r="AM625" s="12"/>
      <c r="AN625" s="12"/>
      <c r="AO625" s="12"/>
      <c r="AP625" s="12"/>
      <c r="AQ625" s="12"/>
      <c r="AR625" s="12"/>
      <c r="AS625" s="12"/>
      <c r="AT625" s="12"/>
      <c r="AU625" s="12"/>
      <c r="AV625" s="12"/>
      <c r="AW625" s="12"/>
      <c r="AX625" s="12"/>
      <c r="AY625" s="12"/>
      <c r="AZ625" s="12"/>
      <c r="BA625" s="12"/>
      <c r="BB625" s="12"/>
      <c r="BC625" s="12"/>
      <c r="BD625" s="12"/>
      <c r="BE625" s="12"/>
      <c r="BF625" s="12"/>
      <c r="BG625" s="12"/>
      <c r="BH625" s="12"/>
      <c r="BI625" s="12"/>
      <c r="BJ625" s="12"/>
      <c r="BK625" s="12"/>
      <c r="BL625" s="12"/>
      <c r="BM625" s="12"/>
      <c r="BN625" s="12"/>
      <c r="BO625" s="12"/>
      <c r="BP625" s="12"/>
      <c r="BQ625" s="12"/>
      <c r="BR625" s="12"/>
      <c r="BS625" s="12"/>
      <c r="BT625" s="12"/>
      <c r="BU625" s="12"/>
      <c r="BV625" s="12"/>
      <c r="BW625" s="12"/>
      <c r="BX625" s="12"/>
      <c r="BY625" s="12"/>
      <c r="BZ625" s="12"/>
      <c r="CA625" s="12"/>
      <c r="CB625" s="12"/>
      <c r="CC625" s="12"/>
    </row>
    <row r="626" spans="1:81" ht="15.75" x14ac:dyDescent="0.25">
      <c r="A626" s="20"/>
      <c r="B626" s="29"/>
      <c r="C626" s="29"/>
      <c r="D626" s="29"/>
      <c r="E626" s="29"/>
      <c r="F626" s="26"/>
      <c r="G626" s="13"/>
      <c r="H626" s="20"/>
      <c r="I626" s="22"/>
      <c r="J626" s="22"/>
      <c r="K626" s="22"/>
      <c r="L626" s="22"/>
      <c r="M626" s="24"/>
      <c r="N626" s="22"/>
      <c r="O626" s="20"/>
      <c r="P626" s="12"/>
      <c r="Q626" s="12"/>
      <c r="R626" s="12"/>
      <c r="S626" s="12"/>
      <c r="T626" s="12"/>
      <c r="U626" s="12"/>
      <c r="V626" s="12"/>
      <c r="W626" s="12"/>
      <c r="X626" s="12"/>
      <c r="Y626" s="12"/>
      <c r="Z626" s="12"/>
      <c r="AA626" s="12"/>
      <c r="AB626" s="12"/>
      <c r="AC626" s="12"/>
      <c r="AD626" s="12"/>
      <c r="AE626" s="12"/>
      <c r="AF626" s="12"/>
      <c r="AG626" s="12"/>
      <c r="AH626" s="12"/>
      <c r="AI626" s="12"/>
      <c r="AJ626" s="12"/>
      <c r="AK626" s="12"/>
      <c r="AL626" s="12"/>
      <c r="AM626" s="12"/>
      <c r="AN626" s="12"/>
      <c r="AO626" s="12"/>
      <c r="AP626" s="12"/>
      <c r="AQ626" s="12"/>
      <c r="AR626" s="12"/>
      <c r="AS626" s="12"/>
      <c r="AT626" s="12"/>
      <c r="AU626" s="12"/>
      <c r="AV626" s="12"/>
      <c r="AW626" s="12"/>
      <c r="AX626" s="12"/>
      <c r="AY626" s="12"/>
      <c r="AZ626" s="12"/>
      <c r="BA626" s="12"/>
      <c r="BB626" s="12"/>
      <c r="BC626" s="12"/>
      <c r="BD626" s="12"/>
      <c r="BE626" s="12"/>
      <c r="BF626" s="12"/>
      <c r="BG626" s="12"/>
      <c r="BH626" s="12"/>
      <c r="BI626" s="12"/>
      <c r="BJ626" s="12"/>
      <c r="BK626" s="12"/>
      <c r="BL626" s="12"/>
      <c r="BM626" s="12"/>
      <c r="BN626" s="12"/>
      <c r="BO626" s="12"/>
      <c r="BP626" s="12"/>
      <c r="BQ626" s="12"/>
      <c r="BR626" s="12"/>
      <c r="BS626" s="12"/>
      <c r="BT626" s="12"/>
      <c r="BU626" s="12"/>
      <c r="BV626" s="12"/>
      <c r="BW626" s="12"/>
      <c r="BX626" s="12"/>
      <c r="BY626" s="12"/>
      <c r="BZ626" s="12"/>
      <c r="CA626" s="12"/>
      <c r="CB626" s="12"/>
      <c r="CC626" s="12"/>
    </row>
    <row r="627" spans="1:81" ht="15.75" x14ac:dyDescent="0.25">
      <c r="A627" s="20"/>
      <c r="B627" s="29"/>
      <c r="C627" s="29"/>
      <c r="D627" s="29"/>
      <c r="E627" s="29"/>
      <c r="F627" s="26"/>
      <c r="G627" s="13"/>
      <c r="H627" s="20"/>
      <c r="I627" s="22"/>
      <c r="J627" s="22"/>
      <c r="K627" s="22"/>
      <c r="L627" s="22"/>
      <c r="M627" s="24"/>
      <c r="N627" s="22"/>
      <c r="O627" s="20"/>
      <c r="P627" s="12"/>
      <c r="Q627" s="12"/>
      <c r="R627" s="12"/>
      <c r="S627" s="12"/>
      <c r="T627" s="12"/>
      <c r="U627" s="12"/>
      <c r="V627" s="12"/>
      <c r="W627" s="12"/>
      <c r="X627" s="12"/>
      <c r="Y627" s="12"/>
      <c r="Z627" s="12"/>
      <c r="AA627" s="12"/>
      <c r="AB627" s="12"/>
      <c r="AC627" s="12"/>
      <c r="AD627" s="12"/>
      <c r="AE627" s="12"/>
      <c r="AF627" s="12"/>
      <c r="AG627" s="12"/>
      <c r="AH627" s="12"/>
      <c r="AI627" s="12"/>
      <c r="AJ627" s="12"/>
      <c r="AK627" s="12"/>
      <c r="AL627" s="12"/>
      <c r="AM627" s="12"/>
      <c r="AN627" s="12"/>
      <c r="AO627" s="12"/>
      <c r="AP627" s="12"/>
      <c r="AQ627" s="12"/>
      <c r="AR627" s="12"/>
      <c r="AS627" s="12"/>
      <c r="AT627" s="12"/>
      <c r="AU627" s="12"/>
      <c r="AV627" s="12"/>
      <c r="AW627" s="12"/>
      <c r="AX627" s="12"/>
      <c r="AY627" s="12"/>
      <c r="AZ627" s="12"/>
      <c r="BA627" s="12"/>
      <c r="BB627" s="12"/>
      <c r="BC627" s="12"/>
      <c r="BD627" s="12"/>
      <c r="BE627" s="12"/>
      <c r="BF627" s="12"/>
      <c r="BG627" s="12"/>
      <c r="BH627" s="12"/>
      <c r="BI627" s="12"/>
      <c r="BJ627" s="12"/>
      <c r="BK627" s="12"/>
      <c r="BL627" s="12"/>
      <c r="BM627" s="12"/>
      <c r="BN627" s="12"/>
      <c r="BO627" s="12"/>
      <c r="BP627" s="12"/>
      <c r="BQ627" s="12"/>
      <c r="BR627" s="12"/>
      <c r="BS627" s="12"/>
      <c r="BT627" s="12"/>
      <c r="BU627" s="12"/>
      <c r="BV627" s="12"/>
      <c r="BW627" s="12"/>
      <c r="BX627" s="12"/>
      <c r="BY627" s="12"/>
      <c r="BZ627" s="12"/>
      <c r="CA627" s="12"/>
      <c r="CB627" s="12"/>
      <c r="CC627" s="12"/>
    </row>
    <row r="628" spans="1:81" ht="15.75" x14ac:dyDescent="0.25">
      <c r="A628" s="20"/>
      <c r="B628" s="29"/>
      <c r="C628" s="29"/>
      <c r="D628" s="29"/>
      <c r="E628" s="29"/>
      <c r="F628" s="26"/>
      <c r="G628" s="13"/>
      <c r="H628" s="20"/>
      <c r="I628" s="22"/>
      <c r="J628" s="22"/>
      <c r="K628" s="22"/>
      <c r="L628" s="22"/>
      <c r="M628" s="24"/>
      <c r="N628" s="22"/>
      <c r="O628" s="20"/>
      <c r="P628" s="12"/>
      <c r="Q628" s="12"/>
      <c r="R628" s="12"/>
      <c r="S628" s="12"/>
      <c r="T628" s="12"/>
      <c r="U628" s="12"/>
      <c r="V628" s="12"/>
      <c r="W628" s="12"/>
      <c r="X628" s="12"/>
      <c r="Y628" s="12"/>
      <c r="Z628" s="12"/>
      <c r="AA628" s="12"/>
      <c r="AB628" s="12"/>
      <c r="AC628" s="12"/>
      <c r="AD628" s="12"/>
      <c r="AE628" s="12"/>
      <c r="AF628" s="12"/>
      <c r="AG628" s="12"/>
      <c r="AH628" s="12"/>
      <c r="AI628" s="12"/>
      <c r="AJ628" s="12"/>
      <c r="AK628" s="12"/>
      <c r="AL628" s="12"/>
      <c r="AM628" s="12"/>
      <c r="AN628" s="12"/>
      <c r="AO628" s="12"/>
      <c r="AP628" s="12"/>
      <c r="AQ628" s="12"/>
      <c r="AR628" s="12"/>
      <c r="AS628" s="12"/>
      <c r="AT628" s="12"/>
      <c r="AU628" s="12"/>
      <c r="AV628" s="12"/>
      <c r="AW628" s="12"/>
      <c r="AX628" s="12"/>
      <c r="AY628" s="12"/>
      <c r="AZ628" s="12"/>
      <c r="BA628" s="12"/>
      <c r="BB628" s="12"/>
      <c r="BC628" s="12"/>
      <c r="BD628" s="12"/>
      <c r="BE628" s="12"/>
      <c r="BF628" s="12"/>
      <c r="BG628" s="12"/>
      <c r="BH628" s="12"/>
      <c r="BI628" s="12"/>
      <c r="BJ628" s="12"/>
      <c r="BK628" s="12"/>
      <c r="BL628" s="12"/>
      <c r="BM628" s="12"/>
      <c r="BN628" s="12"/>
      <c r="BO628" s="12"/>
      <c r="BP628" s="12"/>
      <c r="BQ628" s="12"/>
      <c r="BR628" s="12"/>
      <c r="BS628" s="12"/>
      <c r="BT628" s="12"/>
      <c r="BU628" s="12"/>
      <c r="BV628" s="12"/>
      <c r="BW628" s="12"/>
      <c r="BX628" s="12"/>
      <c r="BY628" s="12"/>
      <c r="BZ628" s="12"/>
      <c r="CA628" s="12"/>
      <c r="CB628" s="12"/>
      <c r="CC628" s="12"/>
    </row>
    <row r="629" spans="1:81" ht="15.75" x14ac:dyDescent="0.25">
      <c r="A629" s="20"/>
      <c r="B629" s="29"/>
      <c r="C629" s="29"/>
      <c r="D629" s="29"/>
      <c r="E629" s="29"/>
      <c r="F629" s="26"/>
      <c r="G629" s="13"/>
      <c r="H629" s="20"/>
      <c r="I629" s="22"/>
      <c r="J629" s="22"/>
      <c r="K629" s="22"/>
      <c r="L629" s="22"/>
      <c r="M629" s="24"/>
      <c r="N629" s="22"/>
      <c r="O629" s="20"/>
      <c r="P629" s="12"/>
      <c r="Q629" s="12"/>
      <c r="R629" s="12"/>
      <c r="S629" s="12"/>
      <c r="T629" s="12"/>
      <c r="U629" s="12"/>
      <c r="V629" s="12"/>
      <c r="W629" s="12"/>
      <c r="X629" s="12"/>
      <c r="Y629" s="12"/>
      <c r="Z629" s="12"/>
      <c r="AA629" s="12"/>
      <c r="AB629" s="12"/>
      <c r="AC629" s="12"/>
      <c r="AD629" s="12"/>
      <c r="AE629" s="12"/>
      <c r="AF629" s="12"/>
      <c r="AG629" s="12"/>
      <c r="AH629" s="12"/>
      <c r="AI629" s="12"/>
      <c r="AJ629" s="12"/>
      <c r="AK629" s="12"/>
      <c r="AL629" s="12"/>
      <c r="AM629" s="12"/>
      <c r="AN629" s="12"/>
      <c r="AO629" s="12"/>
      <c r="AP629" s="12"/>
      <c r="AQ629" s="12"/>
      <c r="AR629" s="12"/>
      <c r="AS629" s="12"/>
      <c r="AT629" s="12"/>
      <c r="AU629" s="12"/>
      <c r="AV629" s="12"/>
      <c r="AW629" s="12"/>
      <c r="AX629" s="12"/>
      <c r="AY629" s="12"/>
      <c r="AZ629" s="12"/>
      <c r="BA629" s="12"/>
      <c r="BB629" s="12"/>
      <c r="BC629" s="12"/>
      <c r="BD629" s="12"/>
      <c r="BE629" s="12"/>
      <c r="BF629" s="12"/>
      <c r="BG629" s="12"/>
      <c r="BH629" s="12"/>
      <c r="BI629" s="12"/>
      <c r="BJ629" s="12"/>
      <c r="BK629" s="12"/>
      <c r="BL629" s="12"/>
      <c r="BM629" s="12"/>
      <c r="BN629" s="12"/>
      <c r="BO629" s="12"/>
      <c r="BP629" s="12"/>
      <c r="BQ629" s="12"/>
      <c r="BR629" s="12"/>
      <c r="BS629" s="12"/>
      <c r="BT629" s="12"/>
      <c r="BU629" s="12"/>
      <c r="BV629" s="12"/>
      <c r="BW629" s="12"/>
      <c r="BX629" s="12"/>
      <c r="BY629" s="12"/>
      <c r="BZ629" s="12"/>
      <c r="CA629" s="12"/>
      <c r="CB629" s="12"/>
      <c r="CC629" s="12"/>
    </row>
    <row r="630" spans="1:81" ht="15.75" x14ac:dyDescent="0.25">
      <c r="A630" s="20"/>
      <c r="B630" s="29"/>
      <c r="C630" s="29"/>
      <c r="D630" s="29"/>
      <c r="E630" s="29"/>
      <c r="F630" s="26"/>
      <c r="G630" s="13"/>
      <c r="H630" s="20"/>
      <c r="I630" s="22"/>
      <c r="J630" s="22"/>
      <c r="K630" s="22"/>
      <c r="L630" s="22"/>
      <c r="M630" s="24"/>
      <c r="N630" s="22"/>
      <c r="O630" s="20"/>
      <c r="P630" s="12"/>
      <c r="Q630" s="12"/>
      <c r="R630" s="12"/>
      <c r="S630" s="12"/>
      <c r="T630" s="12"/>
      <c r="U630" s="12"/>
      <c r="V630" s="12"/>
      <c r="W630" s="12"/>
      <c r="X630" s="12"/>
      <c r="Y630" s="12"/>
      <c r="Z630" s="12"/>
      <c r="AA630" s="12"/>
      <c r="AB630" s="12"/>
      <c r="AC630" s="12"/>
      <c r="AD630" s="12"/>
      <c r="AE630" s="12"/>
      <c r="AF630" s="12"/>
      <c r="AG630" s="12"/>
      <c r="AH630" s="12"/>
      <c r="AI630" s="12"/>
      <c r="AJ630" s="12"/>
      <c r="AK630" s="12"/>
      <c r="AL630" s="12"/>
      <c r="AM630" s="12"/>
      <c r="AN630" s="12"/>
      <c r="AO630" s="12"/>
      <c r="AP630" s="12"/>
      <c r="AQ630" s="12"/>
      <c r="AR630" s="12"/>
      <c r="AS630" s="12"/>
      <c r="AT630" s="12"/>
      <c r="AU630" s="12"/>
      <c r="AV630" s="12"/>
      <c r="AW630" s="12"/>
      <c r="AX630" s="12"/>
      <c r="AY630" s="12"/>
      <c r="AZ630" s="12"/>
      <c r="BA630" s="12"/>
      <c r="BB630" s="12"/>
      <c r="BC630" s="12"/>
      <c r="BD630" s="12"/>
      <c r="BE630" s="12"/>
      <c r="BF630" s="12"/>
      <c r="BG630" s="12"/>
      <c r="BH630" s="12"/>
      <c r="BI630" s="12"/>
      <c r="BJ630" s="12"/>
      <c r="BK630" s="12"/>
      <c r="BL630" s="12"/>
      <c r="BM630" s="12"/>
      <c r="BN630" s="12"/>
      <c r="BO630" s="12"/>
      <c r="BP630" s="12"/>
      <c r="BQ630" s="12"/>
      <c r="BR630" s="12"/>
      <c r="BS630" s="12"/>
      <c r="BT630" s="12"/>
      <c r="BU630" s="12"/>
      <c r="BV630" s="12"/>
      <c r="BW630" s="12"/>
      <c r="BX630" s="12"/>
      <c r="BY630" s="12"/>
      <c r="BZ630" s="12"/>
      <c r="CA630" s="12"/>
      <c r="CB630" s="12"/>
      <c r="CC630" s="12"/>
    </row>
    <row r="631" spans="1:81" ht="15.75" x14ac:dyDescent="0.25">
      <c r="A631" s="20"/>
      <c r="B631" s="29"/>
      <c r="C631" s="29"/>
      <c r="D631" s="29"/>
      <c r="E631" s="29"/>
      <c r="F631" s="26"/>
      <c r="G631" s="13"/>
      <c r="H631" s="20"/>
      <c r="I631" s="22"/>
      <c r="J631" s="22"/>
      <c r="K631" s="22"/>
      <c r="L631" s="22"/>
      <c r="M631" s="24"/>
      <c r="N631" s="22"/>
      <c r="O631" s="20"/>
      <c r="P631" s="12"/>
      <c r="Q631" s="12"/>
      <c r="R631" s="12"/>
      <c r="S631" s="12"/>
      <c r="T631" s="12"/>
      <c r="U631" s="12"/>
      <c r="V631" s="12"/>
      <c r="W631" s="12"/>
      <c r="X631" s="12"/>
      <c r="Y631" s="12"/>
      <c r="Z631" s="12"/>
      <c r="AA631" s="12"/>
      <c r="AB631" s="12"/>
      <c r="AC631" s="12"/>
      <c r="AD631" s="12"/>
      <c r="AE631" s="12"/>
      <c r="AF631" s="12"/>
      <c r="AG631" s="12"/>
      <c r="AH631" s="12"/>
      <c r="AI631" s="12"/>
      <c r="AJ631" s="12"/>
      <c r="AK631" s="12"/>
      <c r="AL631" s="12"/>
      <c r="AM631" s="12"/>
      <c r="AN631" s="12"/>
      <c r="AO631" s="12"/>
      <c r="AP631" s="12"/>
      <c r="AQ631" s="12"/>
      <c r="AR631" s="12"/>
      <c r="AS631" s="12"/>
      <c r="AT631" s="12"/>
      <c r="AU631" s="12"/>
      <c r="AV631" s="12"/>
      <c r="AW631" s="12"/>
      <c r="AX631" s="12"/>
      <c r="AY631" s="12"/>
      <c r="AZ631" s="12"/>
      <c r="BA631" s="12"/>
      <c r="BB631" s="12"/>
      <c r="BC631" s="12"/>
      <c r="BD631" s="12"/>
      <c r="BE631" s="12"/>
      <c r="BF631" s="12"/>
      <c r="BG631" s="12"/>
      <c r="BH631" s="12"/>
      <c r="BI631" s="12"/>
      <c r="BJ631" s="12"/>
      <c r="BK631" s="12"/>
      <c r="BL631" s="12"/>
      <c r="BM631" s="12"/>
      <c r="BN631" s="12"/>
      <c r="BO631" s="12"/>
      <c r="BP631" s="12"/>
      <c r="BQ631" s="12"/>
      <c r="BR631" s="12"/>
      <c r="BS631" s="12"/>
      <c r="BT631" s="12"/>
      <c r="BU631" s="12"/>
      <c r="BV631" s="12"/>
      <c r="BW631" s="12"/>
      <c r="BX631" s="12"/>
      <c r="BY631" s="12"/>
      <c r="BZ631" s="12"/>
      <c r="CA631" s="12"/>
      <c r="CB631" s="12"/>
      <c r="CC631" s="12"/>
    </row>
    <row r="632" spans="1:81" ht="15.75" x14ac:dyDescent="0.25">
      <c r="A632" s="20"/>
      <c r="B632" s="29"/>
      <c r="C632" s="29"/>
      <c r="D632" s="29"/>
      <c r="E632" s="29"/>
      <c r="F632" s="26"/>
      <c r="G632" s="13"/>
      <c r="H632" s="20"/>
      <c r="I632" s="22"/>
      <c r="J632" s="22"/>
      <c r="K632" s="22"/>
      <c r="L632" s="22"/>
      <c r="M632" s="24"/>
      <c r="N632" s="22"/>
      <c r="O632" s="20"/>
      <c r="P632" s="12"/>
      <c r="Q632" s="12"/>
      <c r="R632" s="12"/>
      <c r="S632" s="12"/>
      <c r="T632" s="12"/>
      <c r="U632" s="12"/>
      <c r="V632" s="12"/>
      <c r="W632" s="12"/>
      <c r="X632" s="12"/>
      <c r="Y632" s="12"/>
      <c r="Z632" s="12"/>
      <c r="AA632" s="12"/>
      <c r="AB632" s="12"/>
      <c r="AC632" s="12"/>
      <c r="AD632" s="12"/>
      <c r="AE632" s="12"/>
      <c r="AF632" s="12"/>
      <c r="AG632" s="12"/>
      <c r="AH632" s="12"/>
      <c r="AI632" s="12"/>
      <c r="AJ632" s="12"/>
      <c r="AK632" s="12"/>
      <c r="AL632" s="12"/>
      <c r="AM632" s="12"/>
      <c r="AN632" s="12"/>
      <c r="AO632" s="12"/>
      <c r="AP632" s="12"/>
      <c r="AQ632" s="12"/>
      <c r="AR632" s="12"/>
      <c r="AS632" s="12"/>
      <c r="AT632" s="12"/>
      <c r="AU632" s="12"/>
      <c r="AV632" s="12"/>
      <c r="AW632" s="12"/>
      <c r="AX632" s="12"/>
      <c r="AY632" s="12"/>
      <c r="AZ632" s="12"/>
      <c r="BA632" s="12"/>
      <c r="BB632" s="12"/>
      <c r="BC632" s="12"/>
      <c r="BD632" s="12"/>
      <c r="BE632" s="12"/>
      <c r="BF632" s="12"/>
      <c r="BG632" s="12"/>
      <c r="BH632" s="12"/>
      <c r="BI632" s="12"/>
      <c r="BJ632" s="12"/>
      <c r="BK632" s="12"/>
      <c r="BL632" s="12"/>
      <c r="BM632" s="12"/>
      <c r="BN632" s="12"/>
      <c r="BO632" s="12"/>
      <c r="BP632" s="12"/>
      <c r="BQ632" s="12"/>
      <c r="BR632" s="12"/>
      <c r="BS632" s="12"/>
      <c r="BT632" s="12"/>
      <c r="BU632" s="12"/>
      <c r="BV632" s="12"/>
      <c r="BW632" s="12"/>
      <c r="BX632" s="12"/>
      <c r="BY632" s="12"/>
      <c r="BZ632" s="12"/>
      <c r="CA632" s="12"/>
      <c r="CB632" s="12"/>
      <c r="CC632" s="12"/>
    </row>
    <row r="633" spans="1:81" ht="15.75" x14ac:dyDescent="0.25">
      <c r="A633" s="20"/>
      <c r="B633" s="29"/>
      <c r="C633" s="29"/>
      <c r="D633" s="29"/>
      <c r="E633" s="29"/>
      <c r="F633" s="26"/>
      <c r="G633" s="13"/>
      <c r="H633" s="20"/>
      <c r="I633" s="22"/>
      <c r="J633" s="22"/>
      <c r="K633" s="22"/>
      <c r="L633" s="22"/>
      <c r="M633" s="24"/>
      <c r="N633" s="22"/>
      <c r="O633" s="20"/>
      <c r="P633" s="12"/>
      <c r="Q633" s="12"/>
      <c r="R633" s="12"/>
      <c r="S633" s="12"/>
      <c r="T633" s="12"/>
      <c r="U633" s="12"/>
      <c r="V633" s="12"/>
      <c r="W633" s="12"/>
      <c r="X633" s="12"/>
      <c r="Y633" s="12"/>
      <c r="Z633" s="12"/>
      <c r="AA633" s="12"/>
      <c r="AB633" s="12"/>
      <c r="AC633" s="12"/>
      <c r="AD633" s="12"/>
      <c r="AE633" s="12"/>
      <c r="AF633" s="12"/>
      <c r="AG633" s="12"/>
      <c r="AH633" s="12"/>
      <c r="AI633" s="12"/>
      <c r="AJ633" s="12"/>
      <c r="AK633" s="12"/>
      <c r="AL633" s="12"/>
      <c r="AM633" s="12"/>
      <c r="AN633" s="12"/>
      <c r="AO633" s="12"/>
      <c r="AP633" s="12"/>
      <c r="AQ633" s="12"/>
      <c r="AR633" s="12"/>
      <c r="AS633" s="12"/>
      <c r="AT633" s="12"/>
      <c r="AU633" s="12"/>
      <c r="AV633" s="12"/>
      <c r="AW633" s="12"/>
      <c r="AX633" s="12"/>
      <c r="AY633" s="12"/>
      <c r="AZ633" s="12"/>
      <c r="BA633" s="12"/>
      <c r="BB633" s="12"/>
      <c r="BC633" s="12"/>
      <c r="BD633" s="12"/>
      <c r="BE633" s="12"/>
      <c r="BF633" s="12"/>
      <c r="BG633" s="12"/>
      <c r="BH633" s="12"/>
      <c r="BI633" s="12"/>
      <c r="BJ633" s="12"/>
      <c r="BK633" s="12"/>
      <c r="BL633" s="12"/>
      <c r="BM633" s="12"/>
      <c r="BN633" s="12"/>
      <c r="BO633" s="12"/>
      <c r="BP633" s="12"/>
      <c r="BQ633" s="12"/>
      <c r="BR633" s="12"/>
      <c r="BS633" s="12"/>
      <c r="BT633" s="12"/>
      <c r="BU633" s="12"/>
      <c r="BV633" s="12"/>
      <c r="BW633" s="12"/>
      <c r="BX633" s="12"/>
      <c r="BY633" s="12"/>
      <c r="BZ633" s="12"/>
      <c r="CA633" s="12"/>
      <c r="CB633" s="12"/>
      <c r="CC633" s="12"/>
    </row>
    <row r="634" spans="1:81" ht="15.75" x14ac:dyDescent="0.25">
      <c r="A634" s="20"/>
      <c r="B634" s="29"/>
      <c r="C634" s="29"/>
      <c r="D634" s="29"/>
      <c r="E634" s="29"/>
      <c r="F634" s="26"/>
      <c r="G634" s="13"/>
      <c r="H634" s="20"/>
      <c r="I634" s="22"/>
      <c r="J634" s="22"/>
      <c r="K634" s="22"/>
      <c r="L634" s="22"/>
      <c r="M634" s="24"/>
      <c r="N634" s="22"/>
      <c r="O634" s="20"/>
      <c r="P634" s="12"/>
      <c r="Q634" s="12"/>
      <c r="R634" s="12"/>
      <c r="S634" s="12"/>
      <c r="T634" s="12"/>
      <c r="U634" s="12"/>
      <c r="V634" s="12"/>
      <c r="W634" s="12"/>
      <c r="X634" s="12"/>
      <c r="Y634" s="12"/>
      <c r="Z634" s="12"/>
      <c r="AA634" s="12"/>
      <c r="AB634" s="12"/>
      <c r="AC634" s="12"/>
      <c r="AD634" s="12"/>
      <c r="AE634" s="12"/>
      <c r="AF634" s="12"/>
      <c r="AG634" s="12"/>
      <c r="AH634" s="12"/>
      <c r="AI634" s="12"/>
      <c r="AJ634" s="12"/>
      <c r="AK634" s="12"/>
      <c r="AL634" s="12"/>
      <c r="AM634" s="12"/>
      <c r="AN634" s="12"/>
      <c r="AO634" s="12"/>
      <c r="AP634" s="12"/>
      <c r="AQ634" s="12"/>
      <c r="AR634" s="12"/>
      <c r="AS634" s="12"/>
      <c r="AT634" s="12"/>
      <c r="AU634" s="12"/>
      <c r="AV634" s="12"/>
      <c r="AW634" s="12"/>
      <c r="AX634" s="12"/>
      <c r="AY634" s="12"/>
      <c r="AZ634" s="12"/>
      <c r="BA634" s="12"/>
      <c r="BB634" s="12"/>
      <c r="BC634" s="12"/>
      <c r="BD634" s="12"/>
      <c r="BE634" s="12"/>
      <c r="BF634" s="12"/>
      <c r="BG634" s="12"/>
      <c r="BH634" s="12"/>
      <c r="BI634" s="12"/>
      <c r="BJ634" s="12"/>
      <c r="BK634" s="12"/>
      <c r="BL634" s="12"/>
      <c r="BM634" s="12"/>
      <c r="BN634" s="12"/>
      <c r="BO634" s="12"/>
      <c r="BP634" s="12"/>
      <c r="BQ634" s="12"/>
      <c r="BR634" s="12"/>
      <c r="BS634" s="12"/>
      <c r="BT634" s="12"/>
      <c r="BU634" s="12"/>
      <c r="BV634" s="12"/>
      <c r="BW634" s="12"/>
      <c r="BX634" s="12"/>
      <c r="BY634" s="12"/>
      <c r="BZ634" s="12"/>
      <c r="CA634" s="12"/>
      <c r="CB634" s="12"/>
      <c r="CC634" s="12"/>
    </row>
    <row r="635" spans="1:81" ht="15.75" x14ac:dyDescent="0.25">
      <c r="A635" s="20"/>
      <c r="B635" s="29"/>
      <c r="C635" s="29"/>
      <c r="D635" s="29"/>
      <c r="E635" s="29"/>
      <c r="F635" s="26"/>
      <c r="G635" s="13"/>
      <c r="H635" s="20"/>
      <c r="I635" s="22"/>
      <c r="J635" s="22"/>
      <c r="K635" s="22"/>
      <c r="L635" s="22"/>
      <c r="M635" s="24"/>
      <c r="N635" s="22"/>
      <c r="O635" s="20"/>
      <c r="P635" s="12"/>
      <c r="Q635" s="12"/>
      <c r="R635" s="12"/>
      <c r="S635" s="12"/>
      <c r="T635" s="12"/>
      <c r="U635" s="12"/>
      <c r="V635" s="12"/>
      <c r="W635" s="12"/>
      <c r="X635" s="12"/>
      <c r="Y635" s="12"/>
      <c r="Z635" s="12"/>
      <c r="AA635" s="12"/>
      <c r="AB635" s="12"/>
      <c r="AC635" s="12"/>
      <c r="AD635" s="12"/>
      <c r="AE635" s="12"/>
      <c r="AF635" s="12"/>
      <c r="AG635" s="12"/>
      <c r="AH635" s="12"/>
      <c r="AI635" s="12"/>
      <c r="AJ635" s="12"/>
      <c r="AK635" s="12"/>
      <c r="AL635" s="12"/>
      <c r="AM635" s="12"/>
      <c r="AN635" s="12"/>
      <c r="AO635" s="12"/>
      <c r="AP635" s="12"/>
      <c r="AQ635" s="12"/>
      <c r="AR635" s="12"/>
      <c r="AS635" s="12"/>
      <c r="AT635" s="12"/>
      <c r="AU635" s="12"/>
      <c r="AV635" s="12"/>
      <c r="AW635" s="12"/>
      <c r="AX635" s="12"/>
      <c r="AY635" s="12"/>
      <c r="AZ635" s="12"/>
      <c r="BA635" s="12"/>
      <c r="BB635" s="12"/>
      <c r="BC635" s="12"/>
      <c r="BD635" s="12"/>
      <c r="BE635" s="12"/>
      <c r="BF635" s="12"/>
      <c r="BG635" s="12"/>
      <c r="BH635" s="12"/>
      <c r="BI635" s="12"/>
      <c r="BJ635" s="12"/>
      <c r="BK635" s="12"/>
      <c r="BL635" s="12"/>
      <c r="BM635" s="12"/>
      <c r="BN635" s="12"/>
      <c r="BO635" s="12"/>
      <c r="BP635" s="12"/>
      <c r="BQ635" s="12"/>
      <c r="BR635" s="12"/>
      <c r="BS635" s="12"/>
      <c r="BT635" s="12"/>
      <c r="BU635" s="12"/>
      <c r="BV635" s="12"/>
      <c r="BW635" s="12"/>
      <c r="BX635" s="12"/>
      <c r="BY635" s="12"/>
      <c r="BZ635" s="12"/>
      <c r="CA635" s="12"/>
      <c r="CB635" s="12"/>
      <c r="CC635" s="12"/>
    </row>
    <row r="636" spans="1:81" ht="15.75" x14ac:dyDescent="0.25">
      <c r="A636" s="20"/>
      <c r="B636" s="29"/>
      <c r="C636" s="29"/>
      <c r="D636" s="29"/>
      <c r="E636" s="29"/>
      <c r="F636" s="26"/>
      <c r="G636" s="13"/>
      <c r="H636" s="20"/>
      <c r="I636" s="22"/>
      <c r="J636" s="22"/>
      <c r="K636" s="22"/>
      <c r="L636" s="22"/>
      <c r="M636" s="24"/>
      <c r="N636" s="22"/>
      <c r="O636" s="20"/>
      <c r="P636" s="12"/>
      <c r="Q636" s="12"/>
      <c r="R636" s="12"/>
      <c r="S636" s="12"/>
      <c r="T636" s="12"/>
      <c r="U636" s="12"/>
      <c r="V636" s="12"/>
      <c r="W636" s="12"/>
      <c r="X636" s="12"/>
      <c r="Y636" s="12"/>
      <c r="Z636" s="12"/>
      <c r="AA636" s="12"/>
      <c r="AB636" s="12"/>
      <c r="AC636" s="12"/>
      <c r="AD636" s="12"/>
      <c r="AE636" s="12"/>
      <c r="AF636" s="12"/>
      <c r="AG636" s="12"/>
      <c r="AH636" s="12"/>
      <c r="AI636" s="12"/>
      <c r="AJ636" s="12"/>
      <c r="AK636" s="12"/>
      <c r="AL636" s="12"/>
      <c r="AM636" s="12"/>
      <c r="AN636" s="12"/>
      <c r="AO636" s="12"/>
      <c r="AP636" s="12"/>
      <c r="AQ636" s="12"/>
      <c r="AR636" s="12"/>
      <c r="AS636" s="12"/>
      <c r="AT636" s="12"/>
      <c r="AU636" s="12"/>
      <c r="AV636" s="12"/>
      <c r="AW636" s="12"/>
      <c r="AX636" s="12"/>
      <c r="AY636" s="12"/>
      <c r="AZ636" s="12"/>
      <c r="BA636" s="12"/>
      <c r="BB636" s="12"/>
      <c r="BC636" s="12"/>
      <c r="BD636" s="12"/>
      <c r="BE636" s="12"/>
      <c r="BF636" s="12"/>
      <c r="BG636" s="12"/>
      <c r="BH636" s="12"/>
      <c r="BI636" s="12"/>
      <c r="BJ636" s="12"/>
      <c r="BK636" s="12"/>
      <c r="BL636" s="12"/>
      <c r="BM636" s="12"/>
      <c r="BN636" s="12"/>
      <c r="BO636" s="12"/>
      <c r="BP636" s="12"/>
      <c r="BQ636" s="12"/>
      <c r="BR636" s="12"/>
      <c r="BS636" s="12"/>
      <c r="BT636" s="12"/>
      <c r="BU636" s="12"/>
      <c r="BV636" s="12"/>
      <c r="BW636" s="12"/>
      <c r="BX636" s="12"/>
      <c r="BY636" s="12"/>
      <c r="BZ636" s="12"/>
      <c r="CA636" s="12"/>
      <c r="CB636" s="12"/>
      <c r="CC636" s="12"/>
    </row>
    <row r="637" spans="1:81" ht="15.75" x14ac:dyDescent="0.25">
      <c r="A637" s="20"/>
      <c r="B637" s="29"/>
      <c r="C637" s="29"/>
      <c r="D637" s="29"/>
      <c r="E637" s="29"/>
      <c r="F637" s="26"/>
      <c r="G637" s="13"/>
      <c r="H637" s="20"/>
      <c r="I637" s="22"/>
      <c r="J637" s="22"/>
      <c r="K637" s="22"/>
      <c r="L637" s="22"/>
      <c r="M637" s="24"/>
      <c r="N637" s="22"/>
      <c r="O637" s="20"/>
      <c r="P637" s="12"/>
      <c r="Q637" s="12"/>
      <c r="R637" s="12"/>
      <c r="S637" s="12"/>
      <c r="T637" s="12"/>
      <c r="U637" s="12"/>
      <c r="V637" s="12"/>
      <c r="W637" s="12"/>
      <c r="X637" s="12"/>
      <c r="Y637" s="12"/>
      <c r="Z637" s="12"/>
      <c r="AA637" s="12"/>
      <c r="AB637" s="12"/>
      <c r="AC637" s="12"/>
      <c r="AD637" s="12"/>
      <c r="AE637" s="12"/>
      <c r="AF637" s="12"/>
      <c r="AG637" s="12"/>
      <c r="AH637" s="12"/>
      <c r="AI637" s="12"/>
      <c r="AJ637" s="12"/>
      <c r="AK637" s="12"/>
      <c r="AL637" s="12"/>
      <c r="AM637" s="12"/>
      <c r="AN637" s="12"/>
      <c r="AO637" s="12"/>
      <c r="AP637" s="12"/>
      <c r="AQ637" s="12"/>
      <c r="AR637" s="12"/>
      <c r="AS637" s="12"/>
      <c r="AT637" s="12"/>
      <c r="AU637" s="12"/>
      <c r="AV637" s="12"/>
      <c r="AW637" s="12"/>
      <c r="AX637" s="12"/>
      <c r="AY637" s="12"/>
      <c r="AZ637" s="12"/>
      <c r="BA637" s="12"/>
      <c r="BB637" s="12"/>
      <c r="BC637" s="12"/>
      <c r="BD637" s="12"/>
      <c r="BE637" s="12"/>
      <c r="BF637" s="12"/>
      <c r="BG637" s="12"/>
      <c r="BH637" s="12"/>
      <c r="BI637" s="12"/>
      <c r="BJ637" s="12"/>
      <c r="BK637" s="12"/>
      <c r="BL637" s="12"/>
      <c r="BM637" s="12"/>
      <c r="BN637" s="12"/>
      <c r="BO637" s="12"/>
      <c r="BP637" s="12"/>
      <c r="BQ637" s="12"/>
      <c r="BR637" s="12"/>
      <c r="BS637" s="12"/>
      <c r="BT637" s="12"/>
      <c r="BU637" s="12"/>
      <c r="BV637" s="12"/>
      <c r="BW637" s="12"/>
      <c r="BX637" s="12"/>
      <c r="BY637" s="12"/>
      <c r="BZ637" s="12"/>
      <c r="CA637" s="12"/>
      <c r="CB637" s="12"/>
      <c r="CC637" s="12"/>
    </row>
    <row r="638" spans="1:81" ht="15.75" x14ac:dyDescent="0.25">
      <c r="A638" s="20"/>
      <c r="B638" s="29"/>
      <c r="C638" s="29"/>
      <c r="D638" s="29"/>
      <c r="E638" s="29"/>
      <c r="F638" s="26"/>
      <c r="G638" s="13"/>
      <c r="H638" s="20"/>
      <c r="I638" s="22"/>
      <c r="J638" s="22"/>
      <c r="K638" s="22"/>
      <c r="L638" s="22"/>
      <c r="M638" s="24"/>
      <c r="N638" s="22"/>
      <c r="O638" s="20"/>
      <c r="P638" s="12"/>
      <c r="Q638" s="12"/>
      <c r="R638" s="12"/>
      <c r="S638" s="12"/>
      <c r="T638" s="12"/>
      <c r="U638" s="12"/>
      <c r="V638" s="12"/>
      <c r="W638" s="12"/>
      <c r="X638" s="12"/>
      <c r="Y638" s="12"/>
      <c r="Z638" s="12"/>
      <c r="AA638" s="12"/>
      <c r="AB638" s="12"/>
      <c r="AC638" s="12"/>
      <c r="AD638" s="12"/>
      <c r="AE638" s="12"/>
      <c r="AF638" s="12"/>
      <c r="AG638" s="12"/>
      <c r="AH638" s="12"/>
      <c r="AI638" s="12"/>
      <c r="AJ638" s="12"/>
      <c r="AK638" s="12"/>
      <c r="AL638" s="12"/>
      <c r="AM638" s="12"/>
      <c r="AN638" s="12"/>
      <c r="AO638" s="12"/>
      <c r="AP638" s="12"/>
      <c r="AQ638" s="12"/>
      <c r="AR638" s="12"/>
      <c r="AS638" s="12"/>
      <c r="AT638" s="12"/>
      <c r="AU638" s="12"/>
      <c r="AV638" s="12"/>
      <c r="AW638" s="12"/>
      <c r="AX638" s="12"/>
      <c r="AY638" s="12"/>
      <c r="AZ638" s="12"/>
      <c r="BA638" s="12"/>
      <c r="BB638" s="12"/>
      <c r="BC638" s="12"/>
      <c r="BD638" s="12"/>
      <c r="BE638" s="12"/>
      <c r="BF638" s="12"/>
      <c r="BG638" s="12"/>
      <c r="BH638" s="12"/>
      <c r="BI638" s="12"/>
      <c r="BJ638" s="12"/>
      <c r="BK638" s="12"/>
      <c r="BL638" s="12"/>
      <c r="BM638" s="12"/>
      <c r="BN638" s="12"/>
      <c r="BO638" s="12"/>
      <c r="BP638" s="12"/>
      <c r="BQ638" s="12"/>
      <c r="BR638" s="12"/>
      <c r="BS638" s="12"/>
      <c r="BT638" s="12"/>
      <c r="BU638" s="12"/>
      <c r="BV638" s="12"/>
      <c r="BW638" s="12"/>
      <c r="BX638" s="12"/>
      <c r="BY638" s="12"/>
      <c r="BZ638" s="12"/>
      <c r="CA638" s="12"/>
      <c r="CB638" s="12"/>
      <c r="CC638" s="12"/>
    </row>
    <row r="639" spans="1:81" ht="15.75" x14ac:dyDescent="0.25">
      <c r="A639" s="20"/>
      <c r="B639" s="29"/>
      <c r="C639" s="29"/>
      <c r="D639" s="29"/>
      <c r="E639" s="29"/>
      <c r="F639" s="26"/>
      <c r="G639" s="13"/>
      <c r="H639" s="20"/>
      <c r="I639" s="22"/>
      <c r="J639" s="22"/>
      <c r="K639" s="22"/>
      <c r="L639" s="22"/>
      <c r="M639" s="24"/>
      <c r="N639" s="22"/>
      <c r="O639" s="20"/>
      <c r="P639" s="12"/>
      <c r="Q639" s="12"/>
      <c r="R639" s="12"/>
      <c r="S639" s="12"/>
      <c r="T639" s="12"/>
      <c r="U639" s="12"/>
      <c r="V639" s="12"/>
      <c r="W639" s="12"/>
      <c r="X639" s="12"/>
      <c r="Y639" s="12"/>
      <c r="Z639" s="12"/>
      <c r="AA639" s="12"/>
      <c r="AB639" s="12"/>
      <c r="AC639" s="12"/>
      <c r="AD639" s="12"/>
      <c r="AE639" s="12"/>
      <c r="AF639" s="12"/>
      <c r="AG639" s="12"/>
      <c r="AH639" s="12"/>
      <c r="AI639" s="12"/>
      <c r="AJ639" s="12"/>
      <c r="AK639" s="12"/>
      <c r="AL639" s="12"/>
      <c r="AM639" s="12"/>
      <c r="AN639" s="12"/>
      <c r="AO639" s="12"/>
      <c r="AP639" s="12"/>
      <c r="AQ639" s="12"/>
      <c r="AR639" s="12"/>
      <c r="AS639" s="12"/>
      <c r="AT639" s="12"/>
      <c r="AU639" s="12"/>
      <c r="AV639" s="12"/>
      <c r="AW639" s="12"/>
      <c r="AX639" s="12"/>
      <c r="AY639" s="12"/>
      <c r="AZ639" s="12"/>
      <c r="BA639" s="12"/>
      <c r="BB639" s="12"/>
      <c r="BC639" s="12"/>
      <c r="BD639" s="12"/>
      <c r="BE639" s="12"/>
      <c r="BF639" s="12"/>
      <c r="BG639" s="12"/>
      <c r="BH639" s="12"/>
      <c r="BI639" s="12"/>
      <c r="BJ639" s="12"/>
      <c r="BK639" s="12"/>
      <c r="BL639" s="12"/>
      <c r="BM639" s="12"/>
      <c r="BN639" s="12"/>
      <c r="BO639" s="12"/>
      <c r="BP639" s="12"/>
      <c r="BQ639" s="12"/>
      <c r="BR639" s="12"/>
      <c r="BS639" s="12"/>
      <c r="BT639" s="12"/>
      <c r="BU639" s="12"/>
      <c r="BV639" s="12"/>
      <c r="BW639" s="12"/>
      <c r="BX639" s="12"/>
      <c r="BY639" s="12"/>
      <c r="BZ639" s="12"/>
      <c r="CA639" s="12"/>
      <c r="CB639" s="12"/>
      <c r="CC639" s="12"/>
    </row>
    <row r="640" spans="1:81" ht="15.75" x14ac:dyDescent="0.25">
      <c r="A640" s="20"/>
      <c r="B640" s="29"/>
      <c r="C640" s="29"/>
      <c r="D640" s="29"/>
      <c r="E640" s="29"/>
      <c r="F640" s="26"/>
      <c r="G640" s="13"/>
      <c r="H640" s="20"/>
      <c r="I640" s="22"/>
      <c r="J640" s="22"/>
      <c r="K640" s="22"/>
      <c r="L640" s="22"/>
      <c r="M640" s="24"/>
      <c r="N640" s="22"/>
      <c r="O640" s="20"/>
      <c r="P640" s="12"/>
      <c r="Q640" s="12"/>
      <c r="R640" s="12"/>
      <c r="S640" s="12"/>
      <c r="T640" s="12"/>
      <c r="U640" s="12"/>
      <c r="V640" s="12"/>
      <c r="W640" s="12"/>
      <c r="X640" s="12"/>
      <c r="Y640" s="12"/>
      <c r="Z640" s="12"/>
      <c r="AA640" s="12"/>
      <c r="AB640" s="12"/>
      <c r="AC640" s="12"/>
      <c r="AD640" s="12"/>
      <c r="AE640" s="12"/>
      <c r="AF640" s="12"/>
      <c r="AG640" s="12"/>
      <c r="AH640" s="12"/>
      <c r="AI640" s="12"/>
      <c r="AJ640" s="12"/>
      <c r="AK640" s="12"/>
      <c r="AL640" s="12"/>
      <c r="AM640" s="12"/>
      <c r="AN640" s="12"/>
      <c r="AO640" s="12"/>
      <c r="AP640" s="12"/>
      <c r="AQ640" s="12"/>
      <c r="AR640" s="12"/>
      <c r="AS640" s="12"/>
      <c r="AT640" s="12"/>
      <c r="AU640" s="12"/>
      <c r="AV640" s="12"/>
      <c r="AW640" s="12"/>
      <c r="AX640" s="12"/>
      <c r="AY640" s="12"/>
      <c r="AZ640" s="12"/>
      <c r="BA640" s="12"/>
      <c r="BB640" s="12"/>
      <c r="BC640" s="12"/>
      <c r="BD640" s="12"/>
      <c r="BE640" s="12"/>
      <c r="BF640" s="12"/>
      <c r="BG640" s="12"/>
      <c r="BH640" s="12"/>
      <c r="BI640" s="12"/>
      <c r="BJ640" s="12"/>
      <c r="BK640" s="12"/>
      <c r="BL640" s="12"/>
      <c r="BM640" s="12"/>
      <c r="BN640" s="12"/>
      <c r="BO640" s="12"/>
      <c r="BP640" s="12"/>
      <c r="BQ640" s="12"/>
      <c r="BR640" s="12"/>
      <c r="BS640" s="12"/>
      <c r="BT640" s="12"/>
      <c r="BU640" s="12"/>
      <c r="BV640" s="12"/>
      <c r="BW640" s="12"/>
      <c r="BX640" s="12"/>
      <c r="BY640" s="12"/>
      <c r="BZ640" s="12"/>
      <c r="CA640" s="12"/>
      <c r="CB640" s="12"/>
      <c r="CC640" s="12"/>
    </row>
    <row r="641" spans="1:81" ht="15.75" x14ac:dyDescent="0.25">
      <c r="A641" s="20"/>
      <c r="B641" s="29"/>
      <c r="C641" s="29"/>
      <c r="D641" s="29"/>
      <c r="E641" s="29"/>
      <c r="F641" s="26"/>
      <c r="G641" s="13"/>
      <c r="H641" s="20"/>
      <c r="I641" s="22"/>
      <c r="J641" s="22"/>
      <c r="K641" s="22"/>
      <c r="L641" s="22"/>
      <c r="M641" s="24"/>
      <c r="N641" s="22"/>
      <c r="O641" s="20"/>
      <c r="P641" s="12"/>
      <c r="Q641" s="12"/>
      <c r="R641" s="12"/>
      <c r="S641" s="12"/>
      <c r="T641" s="12"/>
      <c r="U641" s="12"/>
      <c r="V641" s="12"/>
      <c r="W641" s="12"/>
      <c r="X641" s="12"/>
      <c r="Y641" s="12"/>
      <c r="Z641" s="12"/>
      <c r="AA641" s="12"/>
      <c r="AB641" s="12"/>
      <c r="AC641" s="12"/>
      <c r="AD641" s="12"/>
      <c r="AE641" s="12"/>
      <c r="AF641" s="12"/>
      <c r="AG641" s="12"/>
      <c r="AH641" s="12"/>
      <c r="AI641" s="12"/>
      <c r="AJ641" s="12"/>
      <c r="AK641" s="12"/>
      <c r="AL641" s="12"/>
      <c r="AM641" s="12"/>
      <c r="AN641" s="12"/>
      <c r="AO641" s="12"/>
      <c r="AP641" s="12"/>
      <c r="AQ641" s="12"/>
      <c r="AR641" s="12"/>
      <c r="AS641" s="12"/>
      <c r="AT641" s="12"/>
      <c r="AU641" s="12"/>
      <c r="AV641" s="12"/>
      <c r="AW641" s="12"/>
      <c r="AX641" s="12"/>
      <c r="AY641" s="12"/>
      <c r="AZ641" s="12"/>
      <c r="BA641" s="12"/>
      <c r="BB641" s="12"/>
      <c r="BC641" s="12"/>
      <c r="BD641" s="12"/>
      <c r="BE641" s="12"/>
      <c r="BF641" s="12"/>
      <c r="BG641" s="12"/>
      <c r="BH641" s="12"/>
      <c r="BI641" s="12"/>
      <c r="BJ641" s="12"/>
      <c r="BK641" s="12"/>
      <c r="BL641" s="12"/>
      <c r="BM641" s="12"/>
      <c r="BN641" s="12"/>
      <c r="BO641" s="12"/>
      <c r="BP641" s="12"/>
      <c r="BQ641" s="12"/>
      <c r="BR641" s="12"/>
      <c r="BS641" s="12"/>
      <c r="BT641" s="12"/>
      <c r="BU641" s="12"/>
      <c r="BV641" s="12"/>
      <c r="BW641" s="12"/>
      <c r="BX641" s="12"/>
      <c r="BY641" s="12"/>
      <c r="BZ641" s="12"/>
      <c r="CA641" s="12"/>
      <c r="CB641" s="12"/>
      <c r="CC641" s="12"/>
    </row>
    <row r="642" spans="1:81" ht="15.75" x14ac:dyDescent="0.25">
      <c r="A642" s="20"/>
      <c r="B642" s="29"/>
      <c r="C642" s="29"/>
      <c r="D642" s="29"/>
      <c r="E642" s="29"/>
      <c r="F642" s="26"/>
      <c r="G642" s="13"/>
      <c r="H642" s="20"/>
      <c r="I642" s="22"/>
      <c r="J642" s="22"/>
      <c r="K642" s="22"/>
      <c r="L642" s="22"/>
      <c r="M642" s="24"/>
      <c r="N642" s="22"/>
      <c r="O642" s="20"/>
      <c r="P642" s="12"/>
      <c r="Q642" s="12"/>
      <c r="R642" s="12"/>
      <c r="S642" s="12"/>
      <c r="T642" s="12"/>
      <c r="U642" s="12"/>
      <c r="V642" s="12"/>
      <c r="W642" s="12"/>
      <c r="X642" s="12"/>
      <c r="Y642" s="12"/>
      <c r="Z642" s="12"/>
      <c r="AA642" s="12"/>
      <c r="AB642" s="12"/>
      <c r="AC642" s="12"/>
      <c r="AD642" s="12"/>
      <c r="AE642" s="12"/>
      <c r="AF642" s="12"/>
      <c r="AG642" s="12"/>
      <c r="AH642" s="12"/>
      <c r="AI642" s="12"/>
      <c r="AJ642" s="12"/>
      <c r="AK642" s="12"/>
      <c r="AL642" s="12"/>
      <c r="AM642" s="12"/>
      <c r="AN642" s="12"/>
      <c r="AO642" s="12"/>
      <c r="AP642" s="12"/>
      <c r="AQ642" s="12"/>
      <c r="AR642" s="12"/>
      <c r="AS642" s="12"/>
      <c r="AT642" s="12"/>
      <c r="AU642" s="12"/>
      <c r="AV642" s="12"/>
      <c r="AW642" s="12"/>
      <c r="AX642" s="12"/>
      <c r="AY642" s="12"/>
      <c r="AZ642" s="12"/>
      <c r="BA642" s="12"/>
      <c r="BB642" s="12"/>
      <c r="BC642" s="12"/>
      <c r="BD642" s="12"/>
      <c r="BE642" s="12"/>
      <c r="BF642" s="12"/>
      <c r="BG642" s="12"/>
      <c r="BH642" s="12"/>
      <c r="BI642" s="12"/>
      <c r="BJ642" s="12"/>
      <c r="BK642" s="12"/>
      <c r="BL642" s="12"/>
      <c r="BM642" s="12"/>
      <c r="BN642" s="12"/>
      <c r="BO642" s="12"/>
      <c r="BP642" s="12"/>
      <c r="BQ642" s="12"/>
      <c r="BR642" s="12"/>
      <c r="BS642" s="12"/>
      <c r="BT642" s="12"/>
      <c r="BU642" s="12"/>
      <c r="BV642" s="12"/>
      <c r="BW642" s="12"/>
      <c r="BX642" s="12"/>
      <c r="BY642" s="12"/>
      <c r="BZ642" s="12"/>
      <c r="CA642" s="12"/>
      <c r="CB642" s="12"/>
      <c r="CC642" s="12"/>
    </row>
    <row r="643" spans="1:81" ht="15.75" x14ac:dyDescent="0.25">
      <c r="A643" s="20"/>
      <c r="B643" s="29"/>
      <c r="C643" s="29"/>
      <c r="D643" s="29"/>
      <c r="E643" s="29"/>
      <c r="F643" s="26"/>
      <c r="G643" s="13"/>
      <c r="H643" s="20"/>
      <c r="I643" s="22"/>
      <c r="J643" s="22"/>
      <c r="K643" s="22"/>
      <c r="L643" s="22"/>
      <c r="M643" s="24"/>
      <c r="N643" s="22"/>
      <c r="O643" s="20"/>
      <c r="P643" s="12"/>
      <c r="Q643" s="12"/>
      <c r="R643" s="12"/>
      <c r="S643" s="12"/>
      <c r="T643" s="12"/>
      <c r="U643" s="12"/>
      <c r="V643" s="12"/>
      <c r="W643" s="12"/>
      <c r="X643" s="12"/>
      <c r="Y643" s="12"/>
      <c r="Z643" s="12"/>
      <c r="AA643" s="12"/>
      <c r="AB643" s="12"/>
      <c r="AC643" s="12"/>
      <c r="AD643" s="12"/>
      <c r="AE643" s="12"/>
      <c r="AF643" s="12"/>
      <c r="AG643" s="12"/>
      <c r="AH643" s="12"/>
      <c r="AI643" s="12"/>
      <c r="AJ643" s="12"/>
      <c r="AK643" s="12"/>
      <c r="AL643" s="12"/>
      <c r="AM643" s="12"/>
      <c r="AN643" s="12"/>
      <c r="AO643" s="12"/>
      <c r="AP643" s="12"/>
      <c r="AQ643" s="12"/>
      <c r="AR643" s="12"/>
      <c r="AS643" s="12"/>
      <c r="AT643" s="12"/>
      <c r="AU643" s="12"/>
      <c r="AV643" s="12"/>
      <c r="AW643" s="12"/>
      <c r="AX643" s="12"/>
      <c r="AY643" s="12"/>
      <c r="AZ643" s="12"/>
      <c r="BA643" s="12"/>
      <c r="BB643" s="12"/>
      <c r="BC643" s="12"/>
      <c r="BD643" s="12"/>
      <c r="BE643" s="12"/>
      <c r="BF643" s="12"/>
      <c r="BG643" s="12"/>
      <c r="BH643" s="12"/>
      <c r="BI643" s="12"/>
      <c r="BJ643" s="12"/>
      <c r="BK643" s="12"/>
      <c r="BL643" s="12"/>
      <c r="BM643" s="12"/>
      <c r="BN643" s="12"/>
      <c r="BO643" s="12"/>
      <c r="BP643" s="12"/>
      <c r="BQ643" s="12"/>
      <c r="BR643" s="12"/>
      <c r="BS643" s="12"/>
      <c r="BT643" s="12"/>
      <c r="BU643" s="12"/>
      <c r="BV643" s="12"/>
      <c r="BW643" s="12"/>
      <c r="BX643" s="12"/>
      <c r="BY643" s="12"/>
      <c r="BZ643" s="12"/>
      <c r="CA643" s="12"/>
      <c r="CB643" s="12"/>
      <c r="CC643" s="12"/>
    </row>
    <row r="644" spans="1:81" ht="15.75" x14ac:dyDescent="0.25">
      <c r="A644" s="20"/>
      <c r="B644" s="29"/>
      <c r="C644" s="29"/>
      <c r="D644" s="29"/>
      <c r="E644" s="29"/>
      <c r="F644" s="26"/>
      <c r="G644" s="13"/>
      <c r="H644" s="20"/>
      <c r="I644" s="22"/>
      <c r="J644" s="22"/>
      <c r="K644" s="22"/>
      <c r="L644" s="22"/>
      <c r="M644" s="24"/>
      <c r="N644" s="22"/>
      <c r="O644" s="20"/>
      <c r="P644" s="12"/>
      <c r="Q644" s="12"/>
      <c r="R644" s="12"/>
      <c r="S644" s="12"/>
      <c r="T644" s="12"/>
      <c r="U644" s="12"/>
      <c r="V644" s="12"/>
      <c r="W644" s="12"/>
      <c r="X644" s="12"/>
      <c r="Y644" s="12"/>
      <c r="Z644" s="12"/>
      <c r="AA644" s="12"/>
      <c r="AB644" s="12"/>
      <c r="AC644" s="12"/>
      <c r="AD644" s="12"/>
      <c r="AE644" s="12"/>
      <c r="AF644" s="12"/>
      <c r="AG644" s="12"/>
      <c r="AH644" s="12"/>
      <c r="AI644" s="12"/>
      <c r="AJ644" s="12"/>
      <c r="AK644" s="12"/>
      <c r="AL644" s="12"/>
      <c r="AM644" s="12"/>
      <c r="AN644" s="12"/>
      <c r="AO644" s="12"/>
      <c r="AP644" s="12"/>
      <c r="AQ644" s="12"/>
      <c r="AR644" s="12"/>
      <c r="AS644" s="12"/>
      <c r="AT644" s="12"/>
      <c r="AU644" s="12"/>
      <c r="AV644" s="12"/>
      <c r="AW644" s="12"/>
      <c r="AX644" s="12"/>
      <c r="AY644" s="12"/>
      <c r="AZ644" s="12"/>
      <c r="BA644" s="12"/>
      <c r="BB644" s="12"/>
      <c r="BC644" s="12"/>
      <c r="BD644" s="12"/>
      <c r="BE644" s="12"/>
      <c r="BF644" s="12"/>
      <c r="BG644" s="12"/>
      <c r="BH644" s="12"/>
      <c r="BI644" s="12"/>
      <c r="BJ644" s="12"/>
      <c r="BK644" s="12"/>
      <c r="BL644" s="12"/>
      <c r="BM644" s="12"/>
      <c r="BN644" s="12"/>
      <c r="BO644" s="12"/>
      <c r="BP644" s="12"/>
      <c r="BQ644" s="12"/>
      <c r="BR644" s="12"/>
      <c r="BS644" s="12"/>
      <c r="BT644" s="12"/>
      <c r="BU644" s="12"/>
      <c r="BV644" s="12"/>
      <c r="BW644" s="12"/>
      <c r="BX644" s="12"/>
      <c r="BY644" s="12"/>
      <c r="BZ644" s="12"/>
      <c r="CA644" s="12"/>
      <c r="CB644" s="12"/>
      <c r="CC644" s="12"/>
    </row>
    <row r="645" spans="1:81" ht="15.75" x14ac:dyDescent="0.25">
      <c r="A645" s="20"/>
      <c r="B645" s="29"/>
      <c r="C645" s="29"/>
      <c r="D645" s="29"/>
      <c r="E645" s="29"/>
      <c r="F645" s="26"/>
      <c r="G645" s="13"/>
      <c r="H645" s="20"/>
      <c r="I645" s="22"/>
      <c r="J645" s="22"/>
      <c r="K645" s="22"/>
      <c r="L645" s="22"/>
      <c r="M645" s="24"/>
      <c r="N645" s="22"/>
      <c r="O645" s="20"/>
      <c r="P645" s="12"/>
      <c r="Q645" s="12"/>
      <c r="R645" s="12"/>
      <c r="S645" s="12"/>
      <c r="T645" s="12"/>
      <c r="U645" s="12"/>
      <c r="V645" s="12"/>
      <c r="W645" s="12"/>
      <c r="X645" s="12"/>
      <c r="Y645" s="12"/>
      <c r="Z645" s="12"/>
      <c r="AA645" s="12"/>
      <c r="AB645" s="12"/>
      <c r="AC645" s="12"/>
      <c r="AD645" s="12"/>
      <c r="AE645" s="12"/>
      <c r="AF645" s="12"/>
      <c r="AG645" s="12"/>
      <c r="AH645" s="12"/>
      <c r="AI645" s="12"/>
      <c r="AJ645" s="12"/>
      <c r="AK645" s="12"/>
      <c r="AL645" s="12"/>
      <c r="AM645" s="12"/>
      <c r="AN645" s="12"/>
      <c r="AO645" s="12"/>
      <c r="AP645" s="12"/>
      <c r="AQ645" s="12"/>
      <c r="AR645" s="12"/>
      <c r="AS645" s="12"/>
      <c r="AT645" s="12"/>
      <c r="AU645" s="12"/>
      <c r="AV645" s="12"/>
      <c r="AW645" s="12"/>
      <c r="AX645" s="12"/>
      <c r="AY645" s="12"/>
      <c r="AZ645" s="12"/>
      <c r="BA645" s="12"/>
      <c r="BB645" s="12"/>
      <c r="BC645" s="12"/>
      <c r="BD645" s="12"/>
      <c r="BE645" s="12"/>
      <c r="BF645" s="12"/>
      <c r="BG645" s="12"/>
      <c r="BH645" s="12"/>
      <c r="BI645" s="12"/>
      <c r="BJ645" s="12"/>
      <c r="BK645" s="12"/>
      <c r="BL645" s="12"/>
      <c r="BM645" s="12"/>
      <c r="BN645" s="12"/>
      <c r="BO645" s="12"/>
      <c r="BP645" s="12"/>
      <c r="BQ645" s="12"/>
      <c r="BR645" s="12"/>
      <c r="BS645" s="12"/>
      <c r="BT645" s="12"/>
      <c r="BU645" s="12"/>
      <c r="BV645" s="12"/>
      <c r="BW645" s="12"/>
      <c r="BX645" s="12"/>
      <c r="BY645" s="12"/>
      <c r="BZ645" s="12"/>
      <c r="CA645" s="12"/>
      <c r="CB645" s="12"/>
      <c r="CC645" s="12"/>
    </row>
    <row r="646" spans="1:81" ht="15.75" x14ac:dyDescent="0.25">
      <c r="A646" s="20"/>
      <c r="B646" s="29"/>
      <c r="C646" s="29"/>
      <c r="D646" s="29"/>
      <c r="E646" s="29"/>
      <c r="F646" s="26"/>
      <c r="G646" s="13"/>
      <c r="H646" s="20"/>
      <c r="I646" s="22"/>
      <c r="J646" s="22"/>
      <c r="K646" s="22"/>
      <c r="L646" s="22"/>
      <c r="M646" s="24"/>
      <c r="N646" s="22"/>
      <c r="O646" s="20"/>
      <c r="P646" s="12"/>
      <c r="Q646" s="12"/>
      <c r="R646" s="12"/>
      <c r="S646" s="12"/>
      <c r="T646" s="12"/>
      <c r="U646" s="12"/>
      <c r="V646" s="12"/>
      <c r="W646" s="12"/>
      <c r="X646" s="12"/>
      <c r="Y646" s="12"/>
      <c r="Z646" s="12"/>
      <c r="AA646" s="12"/>
      <c r="AB646" s="12"/>
      <c r="AC646" s="12"/>
      <c r="AD646" s="12"/>
      <c r="AE646" s="12"/>
      <c r="AF646" s="12"/>
      <c r="AG646" s="12"/>
      <c r="AH646" s="12"/>
      <c r="AI646" s="12"/>
      <c r="AJ646" s="12"/>
      <c r="AK646" s="12"/>
      <c r="AL646" s="12"/>
      <c r="AM646" s="12"/>
      <c r="AN646" s="12"/>
      <c r="AO646" s="12"/>
      <c r="AP646" s="12"/>
      <c r="AQ646" s="12"/>
      <c r="AR646" s="12"/>
      <c r="AS646" s="12"/>
      <c r="AT646" s="12"/>
      <c r="AU646" s="12"/>
      <c r="AV646" s="12"/>
      <c r="AW646" s="12"/>
      <c r="AX646" s="12"/>
      <c r="AY646" s="12"/>
      <c r="AZ646" s="12"/>
      <c r="BA646" s="12"/>
      <c r="BB646" s="12"/>
      <c r="BC646" s="12"/>
      <c r="BD646" s="12"/>
      <c r="BE646" s="12"/>
      <c r="BF646" s="12"/>
      <c r="BG646" s="12"/>
      <c r="BH646" s="12"/>
      <c r="BI646" s="12"/>
      <c r="BJ646" s="12"/>
      <c r="BK646" s="12"/>
      <c r="BL646" s="12"/>
      <c r="BM646" s="12"/>
      <c r="BN646" s="12"/>
      <c r="BO646" s="12"/>
      <c r="BP646" s="12"/>
      <c r="BQ646" s="12"/>
      <c r="BR646" s="12"/>
      <c r="BS646" s="12"/>
      <c r="BT646" s="12"/>
      <c r="BU646" s="12"/>
      <c r="BV646" s="12"/>
      <c r="BW646" s="12"/>
      <c r="BX646" s="12"/>
      <c r="BY646" s="12"/>
      <c r="BZ646" s="12"/>
      <c r="CA646" s="12"/>
      <c r="CB646" s="12"/>
      <c r="CC646" s="12"/>
    </row>
    <row r="647" spans="1:81" ht="15.75" x14ac:dyDescent="0.25">
      <c r="A647" s="20"/>
      <c r="B647" s="29"/>
      <c r="C647" s="29"/>
      <c r="D647" s="29"/>
      <c r="E647" s="29"/>
      <c r="F647" s="26"/>
      <c r="G647" s="13"/>
      <c r="H647" s="20"/>
      <c r="I647" s="22"/>
      <c r="J647" s="22"/>
      <c r="K647" s="22"/>
      <c r="L647" s="22"/>
      <c r="M647" s="24"/>
      <c r="N647" s="22"/>
      <c r="O647" s="20"/>
      <c r="P647" s="12"/>
      <c r="Q647" s="12"/>
      <c r="R647" s="12"/>
      <c r="S647" s="12"/>
      <c r="T647" s="12"/>
      <c r="U647" s="12"/>
      <c r="V647" s="12"/>
      <c r="W647" s="12"/>
      <c r="X647" s="12"/>
      <c r="Y647" s="12"/>
      <c r="Z647" s="12"/>
      <c r="AA647" s="12"/>
      <c r="AB647" s="12"/>
      <c r="AC647" s="12"/>
      <c r="AD647" s="12"/>
      <c r="AE647" s="12"/>
      <c r="AF647" s="12"/>
      <c r="AG647" s="12"/>
      <c r="AH647" s="12"/>
      <c r="AI647" s="12"/>
      <c r="AJ647" s="12"/>
      <c r="AK647" s="12"/>
      <c r="AL647" s="12"/>
      <c r="AM647" s="12"/>
      <c r="AN647" s="12"/>
      <c r="AO647" s="12"/>
      <c r="AP647" s="12"/>
      <c r="AQ647" s="12"/>
      <c r="AR647" s="12"/>
      <c r="AS647" s="12"/>
      <c r="AT647" s="12"/>
      <c r="AU647" s="12"/>
      <c r="AV647" s="12"/>
      <c r="AW647" s="12"/>
      <c r="AX647" s="12"/>
      <c r="AY647" s="12"/>
      <c r="AZ647" s="12"/>
      <c r="BA647" s="12"/>
      <c r="BB647" s="12"/>
      <c r="BC647" s="12"/>
      <c r="BD647" s="12"/>
      <c r="BE647" s="12"/>
      <c r="BF647" s="12"/>
      <c r="BG647" s="12"/>
      <c r="BH647" s="12"/>
      <c r="BI647" s="12"/>
      <c r="BJ647" s="12"/>
      <c r="BK647" s="12"/>
      <c r="BL647" s="12"/>
      <c r="BM647" s="12"/>
      <c r="BN647" s="12"/>
      <c r="BO647" s="12"/>
      <c r="BP647" s="12"/>
      <c r="BQ647" s="12"/>
      <c r="BR647" s="12"/>
      <c r="BS647" s="12"/>
      <c r="BT647" s="12"/>
      <c r="BU647" s="12"/>
      <c r="BV647" s="12"/>
      <c r="BW647" s="12"/>
      <c r="BX647" s="12"/>
      <c r="BY647" s="12"/>
      <c r="BZ647" s="12"/>
      <c r="CA647" s="12"/>
      <c r="CB647" s="12"/>
      <c r="CC647" s="12"/>
    </row>
    <row r="648" spans="1:81" ht="15.75" x14ac:dyDescent="0.25">
      <c r="A648" s="20"/>
      <c r="B648" s="29"/>
      <c r="C648" s="29"/>
      <c r="D648" s="29"/>
      <c r="E648" s="29"/>
      <c r="F648" s="26"/>
      <c r="G648" s="13"/>
      <c r="H648" s="20"/>
      <c r="I648" s="22"/>
      <c r="J648" s="22"/>
      <c r="K648" s="22"/>
      <c r="L648" s="22"/>
      <c r="M648" s="24"/>
      <c r="N648" s="22"/>
      <c r="O648" s="20"/>
      <c r="P648" s="12"/>
      <c r="Q648" s="12"/>
      <c r="R648" s="12"/>
      <c r="S648" s="12"/>
      <c r="T648" s="12"/>
      <c r="U648" s="12"/>
      <c r="V648" s="12"/>
      <c r="W648" s="12"/>
      <c r="X648" s="12"/>
      <c r="Y648" s="12"/>
      <c r="Z648" s="12"/>
      <c r="AA648" s="12"/>
      <c r="AB648" s="12"/>
      <c r="AC648" s="12"/>
      <c r="AD648" s="12"/>
      <c r="AE648" s="12"/>
      <c r="AF648" s="12"/>
      <c r="AG648" s="12"/>
      <c r="AH648" s="12"/>
      <c r="AI648" s="12"/>
      <c r="AJ648" s="12"/>
      <c r="AK648" s="12"/>
      <c r="AL648" s="12"/>
      <c r="AM648" s="12"/>
      <c r="AN648" s="12"/>
      <c r="AO648" s="12"/>
      <c r="AP648" s="12"/>
      <c r="AQ648" s="12"/>
      <c r="AR648" s="12"/>
      <c r="AS648" s="12"/>
      <c r="AT648" s="12"/>
      <c r="AU648" s="12"/>
      <c r="AV648" s="12"/>
      <c r="AW648" s="12"/>
      <c r="AX648" s="12"/>
      <c r="AY648" s="12"/>
      <c r="AZ648" s="12"/>
      <c r="BA648" s="12"/>
      <c r="BB648" s="12"/>
      <c r="BC648" s="12"/>
      <c r="BD648" s="12"/>
      <c r="BE648" s="12"/>
      <c r="BF648" s="12"/>
      <c r="BG648" s="12"/>
      <c r="BH648" s="12"/>
      <c r="BI648" s="12"/>
      <c r="BJ648" s="12"/>
      <c r="BK648" s="12"/>
      <c r="BL648" s="12"/>
      <c r="BM648" s="12"/>
      <c r="BN648" s="12"/>
      <c r="BO648" s="12"/>
      <c r="BP648" s="12"/>
      <c r="BQ648" s="12"/>
      <c r="BR648" s="12"/>
      <c r="BS648" s="12"/>
      <c r="BT648" s="12"/>
      <c r="BU648" s="12"/>
      <c r="BV648" s="12"/>
      <c r="BW648" s="12"/>
      <c r="BX648" s="12"/>
      <c r="BY648" s="12"/>
      <c r="BZ648" s="12"/>
      <c r="CA648" s="12"/>
      <c r="CB648" s="12"/>
      <c r="CC648" s="12"/>
    </row>
    <row r="649" spans="1:81" ht="15.75" x14ac:dyDescent="0.25">
      <c r="A649" s="20"/>
      <c r="B649" s="29"/>
      <c r="C649" s="29"/>
      <c r="D649" s="29"/>
      <c r="E649" s="29"/>
      <c r="F649" s="26"/>
      <c r="G649" s="13"/>
      <c r="H649" s="20"/>
      <c r="I649" s="22"/>
      <c r="J649" s="22"/>
      <c r="K649" s="22"/>
      <c r="L649" s="22"/>
      <c r="M649" s="24"/>
      <c r="N649" s="22"/>
      <c r="O649" s="20"/>
      <c r="P649" s="12"/>
      <c r="Q649" s="12"/>
      <c r="R649" s="12"/>
      <c r="S649" s="12"/>
      <c r="T649" s="12"/>
      <c r="U649" s="12"/>
      <c r="V649" s="12"/>
      <c r="W649" s="12"/>
      <c r="X649" s="12"/>
      <c r="Y649" s="12"/>
      <c r="Z649" s="12"/>
      <c r="AA649" s="12"/>
      <c r="AB649" s="12"/>
      <c r="AC649" s="12"/>
      <c r="AD649" s="12"/>
      <c r="AE649" s="12"/>
      <c r="AF649" s="12"/>
      <c r="AG649" s="12"/>
      <c r="AH649" s="12"/>
      <c r="AI649" s="12"/>
      <c r="AJ649" s="12"/>
      <c r="AK649" s="12"/>
      <c r="AL649" s="12"/>
      <c r="AM649" s="12"/>
      <c r="AN649" s="12"/>
      <c r="AO649" s="12"/>
      <c r="AP649" s="12"/>
      <c r="AQ649" s="12"/>
      <c r="AR649" s="12"/>
      <c r="AS649" s="12"/>
      <c r="AT649" s="12"/>
      <c r="AU649" s="12"/>
      <c r="AV649" s="12"/>
      <c r="AW649" s="12"/>
      <c r="AX649" s="12"/>
      <c r="AY649" s="12"/>
      <c r="AZ649" s="12"/>
      <c r="BA649" s="12"/>
      <c r="BB649" s="12"/>
      <c r="BC649" s="12"/>
      <c r="BD649" s="12"/>
      <c r="BE649" s="12"/>
      <c r="BF649" s="12"/>
      <c r="BG649" s="12"/>
      <c r="BH649" s="12"/>
      <c r="BI649" s="12"/>
      <c r="BJ649" s="12"/>
      <c r="BK649" s="12"/>
      <c r="BL649" s="12"/>
      <c r="BM649" s="12"/>
      <c r="BN649" s="12"/>
      <c r="BO649" s="12"/>
      <c r="BP649" s="12"/>
      <c r="BQ649" s="12"/>
      <c r="BR649" s="12"/>
      <c r="BS649" s="12"/>
      <c r="BT649" s="12"/>
      <c r="BU649" s="12"/>
      <c r="BV649" s="12"/>
      <c r="BW649" s="12"/>
      <c r="BX649" s="12"/>
      <c r="BY649" s="12"/>
      <c r="BZ649" s="12"/>
      <c r="CA649" s="12"/>
      <c r="CB649" s="12"/>
      <c r="CC649" s="12"/>
    </row>
    <row r="650" spans="1:81" ht="15.75" x14ac:dyDescent="0.25">
      <c r="A650" s="20"/>
      <c r="B650" s="29"/>
      <c r="C650" s="29"/>
      <c r="D650" s="29"/>
      <c r="E650" s="29"/>
      <c r="F650" s="26"/>
      <c r="G650" s="13"/>
      <c r="H650" s="20"/>
      <c r="I650" s="22"/>
      <c r="J650" s="22"/>
      <c r="K650" s="22"/>
      <c r="L650" s="22"/>
      <c r="M650" s="24"/>
      <c r="N650" s="22"/>
      <c r="O650" s="20"/>
      <c r="P650" s="12"/>
      <c r="Q650" s="12"/>
      <c r="R650" s="12"/>
      <c r="S650" s="12"/>
      <c r="T650" s="12"/>
      <c r="U650" s="12"/>
      <c r="V650" s="12"/>
      <c r="W650" s="12"/>
      <c r="X650" s="12"/>
      <c r="Y650" s="12"/>
      <c r="Z650" s="12"/>
      <c r="AA650" s="12"/>
      <c r="AB650" s="12"/>
      <c r="AC650" s="12"/>
      <c r="AD650" s="12"/>
      <c r="AE650" s="12"/>
      <c r="AF650" s="12"/>
      <c r="AG650" s="12"/>
      <c r="AH650" s="12"/>
      <c r="AI650" s="12"/>
      <c r="AJ650" s="12"/>
      <c r="AK650" s="12"/>
      <c r="AL650" s="12"/>
      <c r="AM650" s="12"/>
      <c r="AN650" s="12"/>
      <c r="AO650" s="12"/>
      <c r="AP650" s="12"/>
      <c r="AQ650" s="12"/>
      <c r="AR650" s="12"/>
      <c r="AS650" s="12"/>
      <c r="AT650" s="12"/>
      <c r="AU650" s="12"/>
      <c r="AV650" s="12"/>
      <c r="AW650" s="12"/>
      <c r="AX650" s="12"/>
      <c r="AY650" s="12"/>
      <c r="AZ650" s="12"/>
      <c r="BA650" s="12"/>
      <c r="BB650" s="12"/>
      <c r="BC650" s="12"/>
      <c r="BD650" s="12"/>
      <c r="BE650" s="12"/>
      <c r="BF650" s="12"/>
      <c r="BG650" s="12"/>
      <c r="BH650" s="12"/>
      <c r="BI650" s="12"/>
      <c r="BJ650" s="12"/>
      <c r="BK650" s="12"/>
      <c r="BL650" s="12"/>
      <c r="BM650" s="12"/>
      <c r="BN650" s="12"/>
      <c r="BO650" s="12"/>
      <c r="BP650" s="12"/>
      <c r="BQ650" s="12"/>
      <c r="BR650" s="12"/>
      <c r="BS650" s="12"/>
      <c r="BT650" s="12"/>
      <c r="BU650" s="12"/>
      <c r="BV650" s="12"/>
      <c r="BW650" s="12"/>
      <c r="BX650" s="12"/>
      <c r="BY650" s="12"/>
      <c r="BZ650" s="12"/>
      <c r="CA650" s="12"/>
      <c r="CB650" s="12"/>
      <c r="CC650" s="12"/>
    </row>
    <row r="651" spans="1:81" ht="15.75" x14ac:dyDescent="0.25">
      <c r="A651" s="20"/>
      <c r="B651" s="29"/>
      <c r="C651" s="29"/>
      <c r="D651" s="29"/>
      <c r="E651" s="29"/>
      <c r="F651" s="26"/>
      <c r="G651" s="13"/>
      <c r="H651" s="20"/>
      <c r="I651" s="22"/>
      <c r="J651" s="22"/>
      <c r="K651" s="22"/>
      <c r="L651" s="22"/>
      <c r="M651" s="24"/>
      <c r="N651" s="22"/>
      <c r="O651" s="20"/>
      <c r="P651" s="12"/>
      <c r="Q651" s="12"/>
      <c r="R651" s="12"/>
      <c r="S651" s="12"/>
      <c r="T651" s="12"/>
      <c r="U651" s="12"/>
      <c r="V651" s="12"/>
      <c r="W651" s="12"/>
      <c r="X651" s="12"/>
      <c r="Y651" s="12"/>
      <c r="Z651" s="12"/>
      <c r="AA651" s="12"/>
      <c r="AB651" s="12"/>
      <c r="AC651" s="12"/>
      <c r="AD651" s="12"/>
      <c r="AE651" s="12"/>
      <c r="AF651" s="12"/>
      <c r="AG651" s="12"/>
      <c r="AH651" s="12"/>
      <c r="AI651" s="12"/>
      <c r="AJ651" s="12"/>
      <c r="AK651" s="12"/>
      <c r="AL651" s="12"/>
      <c r="AM651" s="12"/>
      <c r="AN651" s="12"/>
      <c r="AO651" s="12"/>
      <c r="AP651" s="12"/>
      <c r="AQ651" s="12"/>
      <c r="AR651" s="12"/>
      <c r="AS651" s="12"/>
      <c r="AT651" s="12"/>
      <c r="AU651" s="12"/>
      <c r="AV651" s="12"/>
      <c r="AW651" s="12"/>
      <c r="AX651" s="12"/>
      <c r="AY651" s="12"/>
      <c r="AZ651" s="12"/>
      <c r="BA651" s="12"/>
      <c r="BB651" s="12"/>
      <c r="BC651" s="12"/>
      <c r="BD651" s="12"/>
      <c r="BE651" s="12"/>
      <c r="BF651" s="12"/>
      <c r="BG651" s="12"/>
      <c r="BH651" s="12"/>
      <c r="BI651" s="12"/>
      <c r="BJ651" s="12"/>
      <c r="BK651" s="12"/>
      <c r="BL651" s="12"/>
      <c r="BM651" s="12"/>
      <c r="BN651" s="12"/>
      <c r="BO651" s="12"/>
      <c r="BP651" s="12"/>
      <c r="BQ651" s="12"/>
      <c r="BR651" s="12"/>
      <c r="BS651" s="12"/>
      <c r="BT651" s="12"/>
      <c r="BU651" s="12"/>
      <c r="BV651" s="12"/>
      <c r="BW651" s="12"/>
      <c r="BX651" s="12"/>
      <c r="BY651" s="12"/>
      <c r="BZ651" s="12"/>
      <c r="CA651" s="12"/>
      <c r="CB651" s="12"/>
      <c r="CC651" s="12"/>
    </row>
    <row r="652" spans="1:81" ht="15.75" x14ac:dyDescent="0.25">
      <c r="A652" s="20"/>
      <c r="B652" s="29"/>
      <c r="C652" s="29"/>
      <c r="D652" s="29"/>
      <c r="E652" s="29"/>
      <c r="F652" s="26"/>
      <c r="G652" s="13"/>
      <c r="H652" s="20"/>
      <c r="I652" s="22"/>
      <c r="J652" s="22"/>
      <c r="K652" s="22"/>
      <c r="L652" s="22"/>
      <c r="M652" s="24"/>
      <c r="N652" s="22"/>
      <c r="O652" s="20"/>
      <c r="P652" s="12"/>
      <c r="Q652" s="12"/>
      <c r="R652" s="12"/>
      <c r="S652" s="12"/>
      <c r="T652" s="12"/>
      <c r="U652" s="12"/>
      <c r="V652" s="12"/>
      <c r="W652" s="12"/>
      <c r="X652" s="12"/>
      <c r="Y652" s="12"/>
      <c r="Z652" s="12"/>
      <c r="AA652" s="12"/>
      <c r="AB652" s="12"/>
      <c r="AC652" s="12"/>
      <c r="AD652" s="12"/>
      <c r="AE652" s="12"/>
      <c r="AF652" s="12"/>
      <c r="AG652" s="12"/>
      <c r="AH652" s="12"/>
      <c r="AI652" s="12"/>
      <c r="AJ652" s="12"/>
      <c r="AK652" s="12"/>
      <c r="AL652" s="12"/>
      <c r="AM652" s="12"/>
      <c r="AN652" s="12"/>
      <c r="AO652" s="12"/>
      <c r="AP652" s="12"/>
      <c r="AQ652" s="12"/>
      <c r="AR652" s="12"/>
      <c r="AS652" s="12"/>
      <c r="AT652" s="12"/>
      <c r="AU652" s="12"/>
      <c r="AV652" s="12"/>
      <c r="AW652" s="12"/>
      <c r="AX652" s="12"/>
      <c r="AY652" s="12"/>
      <c r="AZ652" s="12"/>
      <c r="BA652" s="12"/>
      <c r="BB652" s="12"/>
      <c r="BC652" s="12"/>
      <c r="BD652" s="12"/>
      <c r="BE652" s="12"/>
      <c r="BF652" s="12"/>
      <c r="BG652" s="12"/>
      <c r="BH652" s="12"/>
      <c r="BI652" s="12"/>
      <c r="BJ652" s="12"/>
      <c r="BK652" s="12"/>
      <c r="BL652" s="12"/>
      <c r="BM652" s="12"/>
      <c r="BN652" s="12"/>
      <c r="BO652" s="12"/>
      <c r="BP652" s="12"/>
      <c r="BQ652" s="12"/>
      <c r="BR652" s="12"/>
      <c r="BS652" s="12"/>
      <c r="BT652" s="12"/>
      <c r="BU652" s="12"/>
      <c r="BV652" s="12"/>
      <c r="BW652" s="12"/>
      <c r="BX652" s="12"/>
      <c r="BY652" s="12"/>
      <c r="BZ652" s="12"/>
      <c r="CA652" s="12"/>
      <c r="CB652" s="12"/>
      <c r="CC652" s="12"/>
    </row>
    <row r="653" spans="1:81" ht="15.75" x14ac:dyDescent="0.25">
      <c r="A653" s="20"/>
      <c r="B653" s="29"/>
      <c r="C653" s="29"/>
      <c r="D653" s="29"/>
      <c r="E653" s="29"/>
      <c r="F653" s="26"/>
      <c r="G653" s="13"/>
      <c r="H653" s="20"/>
      <c r="I653" s="22"/>
      <c r="J653" s="22"/>
      <c r="K653" s="22"/>
      <c r="L653" s="22"/>
      <c r="M653" s="24"/>
      <c r="N653" s="22"/>
      <c r="O653" s="20"/>
      <c r="P653" s="12"/>
      <c r="Q653" s="12"/>
      <c r="R653" s="12"/>
      <c r="S653" s="12"/>
      <c r="T653" s="12"/>
      <c r="U653" s="12"/>
      <c r="V653" s="12"/>
      <c r="W653" s="12"/>
      <c r="X653" s="12"/>
      <c r="Y653" s="12"/>
      <c r="Z653" s="12"/>
      <c r="AA653" s="12"/>
      <c r="AB653" s="12"/>
      <c r="AC653" s="12"/>
      <c r="AD653" s="12"/>
      <c r="AE653" s="12"/>
      <c r="AF653" s="12"/>
      <c r="AG653" s="12"/>
      <c r="AH653" s="12"/>
      <c r="AI653" s="12"/>
      <c r="AJ653" s="12"/>
      <c r="AK653" s="12"/>
      <c r="AL653" s="12"/>
      <c r="AM653" s="12"/>
      <c r="AN653" s="12"/>
      <c r="AO653" s="12"/>
      <c r="AP653" s="12"/>
      <c r="AQ653" s="12"/>
      <c r="AR653" s="12"/>
      <c r="AS653" s="12"/>
      <c r="AT653" s="12"/>
      <c r="AU653" s="12"/>
      <c r="AV653" s="12"/>
      <c r="AW653" s="12"/>
      <c r="AX653" s="12"/>
      <c r="AY653" s="12"/>
      <c r="AZ653" s="12"/>
      <c r="BA653" s="12"/>
      <c r="BB653" s="12"/>
      <c r="BC653" s="12"/>
      <c r="BD653" s="12"/>
      <c r="BE653" s="12"/>
      <c r="BF653" s="12"/>
      <c r="BG653" s="12"/>
      <c r="BH653" s="12"/>
      <c r="BI653" s="12"/>
      <c r="BJ653" s="12"/>
      <c r="BK653" s="12"/>
      <c r="BL653" s="12"/>
      <c r="BM653" s="12"/>
      <c r="BN653" s="12"/>
      <c r="BO653" s="12"/>
      <c r="BP653" s="12"/>
      <c r="BQ653" s="12"/>
      <c r="BR653" s="12"/>
      <c r="BS653" s="12"/>
      <c r="BT653" s="12"/>
      <c r="BU653" s="12"/>
      <c r="BV653" s="12"/>
      <c r="BW653" s="12"/>
      <c r="BX653" s="12"/>
      <c r="BY653" s="12"/>
      <c r="BZ653" s="12"/>
      <c r="CA653" s="12"/>
      <c r="CB653" s="12"/>
      <c r="CC653" s="12"/>
    </row>
    <row r="654" spans="1:81" ht="15.75" x14ac:dyDescent="0.25">
      <c r="A654" s="20"/>
      <c r="B654" s="29"/>
      <c r="C654" s="29"/>
      <c r="D654" s="29"/>
      <c r="E654" s="29"/>
      <c r="F654" s="26"/>
      <c r="G654" s="13"/>
      <c r="H654" s="20"/>
      <c r="I654" s="22"/>
      <c r="J654" s="22"/>
      <c r="K654" s="22"/>
      <c r="L654" s="22"/>
      <c r="M654" s="24"/>
      <c r="N654" s="22"/>
      <c r="O654" s="20"/>
      <c r="P654" s="12"/>
      <c r="Q654" s="12"/>
      <c r="R654" s="12"/>
      <c r="S654" s="12"/>
      <c r="T654" s="12"/>
      <c r="U654" s="12"/>
      <c r="V654" s="12"/>
      <c r="W654" s="12"/>
      <c r="X654" s="12"/>
      <c r="Y654" s="12"/>
      <c r="Z654" s="12"/>
      <c r="AA654" s="12"/>
      <c r="AB654" s="12"/>
      <c r="AC654" s="12"/>
      <c r="AD654" s="12"/>
      <c r="AE654" s="12"/>
      <c r="AF654" s="12"/>
      <c r="AG654" s="12"/>
      <c r="AH654" s="12"/>
      <c r="AI654" s="12"/>
      <c r="AJ654" s="12"/>
      <c r="AK654" s="12"/>
      <c r="AL654" s="12"/>
      <c r="AM654" s="12"/>
      <c r="AN654" s="12"/>
      <c r="AO654" s="12"/>
      <c r="AP654" s="12"/>
      <c r="AQ654" s="12"/>
      <c r="AR654" s="12"/>
      <c r="AS654" s="12"/>
      <c r="AT654" s="12"/>
      <c r="AU654" s="12"/>
      <c r="AV654" s="12"/>
      <c r="AW654" s="12"/>
      <c r="AX654" s="12"/>
      <c r="AY654" s="12"/>
      <c r="AZ654" s="12"/>
      <c r="BA654" s="12"/>
      <c r="BB654" s="12"/>
      <c r="BC654" s="12"/>
      <c r="BD654" s="12"/>
      <c r="BE654" s="12"/>
      <c r="BF654" s="12"/>
      <c r="BG654" s="12"/>
      <c r="BH654" s="12"/>
      <c r="BI654" s="12"/>
      <c r="BJ654" s="12"/>
      <c r="BK654" s="12"/>
      <c r="BL654" s="12"/>
      <c r="BM654" s="12"/>
      <c r="BN654" s="12"/>
      <c r="BO654" s="12"/>
      <c r="BP654" s="12"/>
      <c r="BQ654" s="12"/>
      <c r="BR654" s="12"/>
      <c r="BS654" s="12"/>
      <c r="BT654" s="12"/>
      <c r="BU654" s="12"/>
      <c r="BV654" s="12"/>
      <c r="BW654" s="12"/>
      <c r="BX654" s="12"/>
      <c r="BY654" s="12"/>
      <c r="BZ654" s="12"/>
      <c r="CA654" s="12"/>
      <c r="CB654" s="12"/>
      <c r="CC654" s="12"/>
    </row>
    <row r="655" spans="1:81" ht="15.75" x14ac:dyDescent="0.25">
      <c r="A655" s="20"/>
      <c r="B655" s="29"/>
      <c r="C655" s="29"/>
      <c r="D655" s="29"/>
      <c r="E655" s="29"/>
      <c r="F655" s="26"/>
      <c r="G655" s="13"/>
      <c r="H655" s="20"/>
      <c r="I655" s="22"/>
      <c r="J655" s="22"/>
      <c r="K655" s="22"/>
      <c r="L655" s="22"/>
      <c r="M655" s="24"/>
      <c r="N655" s="22"/>
      <c r="O655" s="20"/>
      <c r="P655" s="12"/>
      <c r="Q655" s="12"/>
      <c r="R655" s="12"/>
      <c r="S655" s="12"/>
      <c r="T655" s="12"/>
      <c r="U655" s="12"/>
      <c r="V655" s="12"/>
      <c r="W655" s="12"/>
      <c r="X655" s="12"/>
      <c r="Y655" s="12"/>
      <c r="Z655" s="12"/>
      <c r="AA655" s="12"/>
      <c r="AB655" s="12"/>
      <c r="AC655" s="12"/>
      <c r="AD655" s="12"/>
      <c r="AE655" s="12"/>
      <c r="AF655" s="12"/>
      <c r="AG655" s="12"/>
      <c r="AH655" s="12"/>
      <c r="AI655" s="12"/>
      <c r="AJ655" s="12"/>
      <c r="AK655" s="12"/>
      <c r="AL655" s="12"/>
      <c r="AM655" s="12"/>
      <c r="AN655" s="12"/>
      <c r="AO655" s="12"/>
      <c r="AP655" s="12"/>
      <c r="AQ655" s="12"/>
      <c r="AR655" s="12"/>
      <c r="AS655" s="12"/>
      <c r="AT655" s="12"/>
      <c r="AU655" s="12"/>
      <c r="AV655" s="12"/>
      <c r="AW655" s="12"/>
      <c r="AX655" s="12"/>
      <c r="AY655" s="12"/>
      <c r="AZ655" s="12"/>
      <c r="BA655" s="12"/>
      <c r="BB655" s="12"/>
      <c r="BC655" s="12"/>
      <c r="BD655" s="12"/>
      <c r="BE655" s="12"/>
      <c r="BF655" s="12"/>
      <c r="BG655" s="12"/>
      <c r="BH655" s="12"/>
      <c r="BI655" s="12"/>
      <c r="BJ655" s="12"/>
      <c r="BK655" s="12"/>
      <c r="BL655" s="12"/>
      <c r="BM655" s="12"/>
      <c r="BN655" s="12"/>
      <c r="BO655" s="12"/>
      <c r="BP655" s="12"/>
      <c r="BQ655" s="12"/>
      <c r="BR655" s="12"/>
      <c r="BS655" s="12"/>
      <c r="BT655" s="12"/>
      <c r="BU655" s="12"/>
      <c r="BV655" s="12"/>
      <c r="BW655" s="12"/>
      <c r="BX655" s="12"/>
      <c r="BY655" s="12"/>
      <c r="BZ655" s="12"/>
      <c r="CA655" s="12"/>
      <c r="CB655" s="12"/>
      <c r="CC655" s="12"/>
    </row>
    <row r="656" spans="1:81" ht="15.75" x14ac:dyDescent="0.25">
      <c r="A656" s="20"/>
      <c r="B656" s="29"/>
      <c r="C656" s="29"/>
      <c r="D656" s="29"/>
      <c r="E656" s="29"/>
      <c r="F656" s="26"/>
      <c r="G656" s="13"/>
      <c r="H656" s="20"/>
      <c r="I656" s="22"/>
      <c r="J656" s="22"/>
      <c r="K656" s="22"/>
      <c r="L656" s="22"/>
      <c r="M656" s="24"/>
      <c r="N656" s="22"/>
      <c r="O656" s="20"/>
      <c r="P656" s="12"/>
      <c r="Q656" s="12"/>
      <c r="R656" s="12"/>
      <c r="S656" s="12"/>
      <c r="T656" s="12"/>
      <c r="U656" s="12"/>
      <c r="V656" s="12"/>
      <c r="W656" s="12"/>
      <c r="X656" s="12"/>
      <c r="Y656" s="12"/>
      <c r="Z656" s="12"/>
      <c r="AA656" s="12"/>
      <c r="AB656" s="12"/>
      <c r="AC656" s="12"/>
      <c r="AD656" s="12"/>
      <c r="AE656" s="12"/>
      <c r="AF656" s="12"/>
      <c r="AG656" s="12"/>
      <c r="AH656" s="12"/>
      <c r="AI656" s="12"/>
      <c r="AJ656" s="12"/>
      <c r="AK656" s="12"/>
      <c r="AL656" s="12"/>
      <c r="AM656" s="12"/>
      <c r="AN656" s="12"/>
      <c r="AO656" s="12"/>
      <c r="AP656" s="12"/>
      <c r="AQ656" s="12"/>
      <c r="AR656" s="12"/>
      <c r="AS656" s="12"/>
      <c r="AT656" s="12"/>
      <c r="AU656" s="12"/>
      <c r="AV656" s="12"/>
      <c r="AW656" s="12"/>
      <c r="AX656" s="12"/>
      <c r="AY656" s="12"/>
      <c r="AZ656" s="12"/>
      <c r="BA656" s="12"/>
      <c r="BB656" s="12"/>
      <c r="BC656" s="12"/>
      <c r="BD656" s="12"/>
      <c r="BE656" s="12"/>
      <c r="BF656" s="12"/>
      <c r="BG656" s="12"/>
      <c r="BH656" s="12"/>
      <c r="BI656" s="12"/>
      <c r="BJ656" s="12"/>
      <c r="BK656" s="12"/>
      <c r="BL656" s="12"/>
      <c r="BM656" s="12"/>
      <c r="BN656" s="12"/>
      <c r="BO656" s="12"/>
      <c r="BP656" s="12"/>
      <c r="BQ656" s="12"/>
      <c r="BR656" s="12"/>
      <c r="BS656" s="12"/>
      <c r="BT656" s="12"/>
      <c r="BU656" s="12"/>
      <c r="BV656" s="12"/>
      <c r="BW656" s="12"/>
      <c r="BX656" s="12"/>
      <c r="BY656" s="12"/>
      <c r="BZ656" s="12"/>
      <c r="CA656" s="12"/>
      <c r="CB656" s="12"/>
      <c r="CC656" s="12"/>
    </row>
    <row r="657" spans="1:81" ht="15.75" x14ac:dyDescent="0.25">
      <c r="A657" s="20"/>
      <c r="B657" s="29"/>
      <c r="C657" s="29"/>
      <c r="D657" s="29"/>
      <c r="E657" s="29"/>
      <c r="F657" s="26"/>
      <c r="G657" s="13"/>
      <c r="H657" s="20"/>
      <c r="I657" s="22"/>
      <c r="J657" s="22"/>
      <c r="K657" s="22"/>
      <c r="L657" s="22"/>
      <c r="M657" s="24"/>
      <c r="N657" s="22"/>
      <c r="O657" s="20"/>
      <c r="P657" s="12"/>
      <c r="Q657" s="12"/>
      <c r="R657" s="12"/>
      <c r="S657" s="12"/>
      <c r="T657" s="12"/>
      <c r="U657" s="12"/>
      <c r="V657" s="12"/>
      <c r="W657" s="12"/>
      <c r="X657" s="12"/>
      <c r="Y657" s="12"/>
      <c r="Z657" s="12"/>
      <c r="AA657" s="12"/>
      <c r="AB657" s="12"/>
      <c r="AC657" s="12"/>
      <c r="AD657" s="12"/>
      <c r="AE657" s="12"/>
      <c r="AF657" s="12"/>
      <c r="AG657" s="12"/>
      <c r="AH657" s="12"/>
      <c r="AI657" s="12"/>
      <c r="AJ657" s="12"/>
      <c r="AK657" s="12"/>
      <c r="AL657" s="12"/>
      <c r="AM657" s="12"/>
      <c r="AN657" s="12"/>
      <c r="AO657" s="12"/>
      <c r="AP657" s="12"/>
      <c r="AQ657" s="12"/>
      <c r="AR657" s="12"/>
      <c r="AS657" s="12"/>
      <c r="AT657" s="12"/>
      <c r="AU657" s="12"/>
      <c r="AV657" s="12"/>
      <c r="AW657" s="12"/>
      <c r="AX657" s="12"/>
      <c r="AY657" s="12"/>
      <c r="AZ657" s="12"/>
      <c r="BA657" s="12"/>
      <c r="BB657" s="12"/>
      <c r="BC657" s="12"/>
      <c r="BD657" s="12"/>
      <c r="BE657" s="12"/>
      <c r="BF657" s="12"/>
      <c r="BG657" s="12"/>
      <c r="BH657" s="12"/>
      <c r="BI657" s="12"/>
      <c r="BJ657" s="12"/>
      <c r="BK657" s="12"/>
      <c r="BL657" s="12"/>
      <c r="BM657" s="12"/>
      <c r="BN657" s="12"/>
      <c r="BO657" s="12"/>
      <c r="BP657" s="12"/>
      <c r="BQ657" s="12"/>
      <c r="BR657" s="12"/>
      <c r="BS657" s="12"/>
      <c r="BT657" s="12"/>
      <c r="BU657" s="12"/>
      <c r="BV657" s="12"/>
      <c r="BW657" s="12"/>
      <c r="BX657" s="12"/>
      <c r="BY657" s="12"/>
      <c r="BZ657" s="12"/>
      <c r="CA657" s="12"/>
      <c r="CB657" s="12"/>
      <c r="CC657" s="12"/>
    </row>
    <row r="658" spans="1:81" ht="15.75" x14ac:dyDescent="0.25">
      <c r="A658" s="20"/>
      <c r="B658" s="29"/>
      <c r="C658" s="29"/>
      <c r="D658" s="29"/>
      <c r="E658" s="29"/>
      <c r="F658" s="26"/>
      <c r="G658" s="13"/>
      <c r="H658" s="20"/>
      <c r="I658" s="22"/>
      <c r="J658" s="22"/>
      <c r="K658" s="22"/>
      <c r="L658" s="22"/>
      <c r="M658" s="24"/>
      <c r="N658" s="22"/>
      <c r="O658" s="20"/>
      <c r="P658" s="12"/>
      <c r="Q658" s="12"/>
      <c r="R658" s="12"/>
      <c r="S658" s="12"/>
      <c r="T658" s="12"/>
      <c r="U658" s="12"/>
      <c r="V658" s="12"/>
      <c r="W658" s="12"/>
      <c r="X658" s="12"/>
      <c r="Y658" s="12"/>
      <c r="Z658" s="12"/>
      <c r="AA658" s="12"/>
      <c r="AB658" s="12"/>
      <c r="AC658" s="12"/>
      <c r="AD658" s="12"/>
      <c r="AE658" s="12"/>
      <c r="AF658" s="12"/>
      <c r="AG658" s="12"/>
      <c r="AH658" s="12"/>
      <c r="AI658" s="12"/>
      <c r="AJ658" s="12"/>
      <c r="AK658" s="12"/>
      <c r="AL658" s="12"/>
      <c r="AM658" s="12"/>
      <c r="AN658" s="12"/>
      <c r="AO658" s="12"/>
      <c r="AP658" s="12"/>
      <c r="AQ658" s="12"/>
      <c r="AR658" s="12"/>
      <c r="AS658" s="12"/>
      <c r="AT658" s="12"/>
      <c r="AU658" s="12"/>
      <c r="AV658" s="12"/>
      <c r="AW658" s="12"/>
      <c r="AX658" s="12"/>
      <c r="AY658" s="12"/>
      <c r="AZ658" s="12"/>
      <c r="BA658" s="12"/>
      <c r="BB658" s="12"/>
      <c r="BC658" s="12"/>
      <c r="BD658" s="12"/>
      <c r="BE658" s="12"/>
      <c r="BF658" s="12"/>
      <c r="BG658" s="12"/>
      <c r="BH658" s="12"/>
      <c r="BI658" s="12"/>
      <c r="BJ658" s="12"/>
      <c r="BK658" s="12"/>
      <c r="BL658" s="12"/>
      <c r="BM658" s="12"/>
      <c r="BN658" s="12"/>
      <c r="BO658" s="12"/>
      <c r="BP658" s="12"/>
      <c r="BQ658" s="12"/>
      <c r="BR658" s="12"/>
      <c r="BS658" s="12"/>
      <c r="BT658" s="12"/>
      <c r="BU658" s="12"/>
      <c r="BV658" s="12"/>
      <c r="BW658" s="12"/>
      <c r="BX658" s="12"/>
      <c r="BY658" s="12"/>
      <c r="BZ658" s="12"/>
      <c r="CA658" s="12"/>
      <c r="CB658" s="12"/>
      <c r="CC658" s="12"/>
    </row>
    <row r="659" spans="1:81" ht="15.75" x14ac:dyDescent="0.25">
      <c r="A659" s="20"/>
      <c r="B659" s="29"/>
      <c r="C659" s="29"/>
      <c r="D659" s="29"/>
      <c r="E659" s="29"/>
      <c r="F659" s="26"/>
      <c r="G659" s="13"/>
      <c r="H659" s="20"/>
      <c r="I659" s="22"/>
      <c r="J659" s="22"/>
      <c r="K659" s="22"/>
      <c r="L659" s="22"/>
      <c r="M659" s="24"/>
      <c r="N659" s="22"/>
      <c r="O659" s="20"/>
      <c r="P659" s="12"/>
      <c r="Q659" s="12"/>
      <c r="R659" s="12"/>
      <c r="S659" s="12"/>
      <c r="T659" s="12"/>
      <c r="U659" s="12"/>
      <c r="V659" s="12"/>
      <c r="W659" s="12"/>
      <c r="X659" s="12"/>
      <c r="Y659" s="12"/>
      <c r="Z659" s="12"/>
      <c r="AA659" s="12"/>
      <c r="AB659" s="12"/>
      <c r="AC659" s="12"/>
      <c r="AD659" s="12"/>
      <c r="AE659" s="12"/>
      <c r="AF659" s="12"/>
      <c r="AG659" s="12"/>
      <c r="AH659" s="12"/>
      <c r="AI659" s="12"/>
      <c r="AJ659" s="12"/>
      <c r="AK659" s="12"/>
      <c r="AL659" s="12"/>
      <c r="AM659" s="12"/>
      <c r="AN659" s="12"/>
      <c r="AO659" s="12"/>
      <c r="AP659" s="12"/>
      <c r="AQ659" s="12"/>
      <c r="AR659" s="12"/>
      <c r="AS659" s="12"/>
      <c r="AT659" s="12"/>
      <c r="AU659" s="12"/>
      <c r="AV659" s="12"/>
      <c r="AW659" s="12"/>
      <c r="AX659" s="12"/>
      <c r="AY659" s="12"/>
      <c r="AZ659" s="12"/>
      <c r="BA659" s="12"/>
      <c r="BB659" s="12"/>
      <c r="BC659" s="12"/>
      <c r="BD659" s="12"/>
      <c r="BE659" s="12"/>
      <c r="BF659" s="12"/>
      <c r="BG659" s="12"/>
      <c r="BH659" s="12"/>
      <c r="BI659" s="12"/>
      <c r="BJ659" s="12"/>
      <c r="BK659" s="12"/>
      <c r="BL659" s="12"/>
      <c r="BM659" s="12"/>
      <c r="BN659" s="12"/>
      <c r="BO659" s="12"/>
      <c r="BP659" s="12"/>
      <c r="BQ659" s="12"/>
      <c r="BR659" s="12"/>
      <c r="BS659" s="12"/>
      <c r="BT659" s="12"/>
      <c r="BU659" s="12"/>
      <c r="BV659" s="12"/>
      <c r="BW659" s="12"/>
      <c r="BX659" s="12"/>
      <c r="BY659" s="12"/>
      <c r="BZ659" s="12"/>
      <c r="CA659" s="12"/>
      <c r="CB659" s="12"/>
      <c r="CC659" s="12"/>
    </row>
    <row r="660" spans="1:81" ht="15.75" x14ac:dyDescent="0.25">
      <c r="A660" s="20"/>
      <c r="B660" s="29"/>
      <c r="C660" s="29"/>
      <c r="D660" s="29"/>
      <c r="E660" s="29"/>
      <c r="F660" s="26"/>
      <c r="G660" s="13"/>
      <c r="H660" s="20"/>
      <c r="I660" s="22"/>
      <c r="J660" s="22"/>
      <c r="K660" s="22"/>
      <c r="L660" s="22"/>
      <c r="M660" s="24"/>
      <c r="N660" s="22"/>
      <c r="O660" s="20"/>
      <c r="P660" s="12"/>
      <c r="Q660" s="12"/>
      <c r="R660" s="12"/>
      <c r="S660" s="12"/>
      <c r="T660" s="12"/>
      <c r="U660" s="12"/>
      <c r="V660" s="12"/>
      <c r="W660" s="12"/>
      <c r="X660" s="12"/>
      <c r="Y660" s="12"/>
      <c r="Z660" s="12"/>
      <c r="AA660" s="12"/>
      <c r="AB660" s="12"/>
      <c r="AC660" s="12"/>
      <c r="AD660" s="12"/>
      <c r="AE660" s="12"/>
      <c r="AF660" s="12"/>
      <c r="AG660" s="12"/>
      <c r="AH660" s="12"/>
      <c r="AI660" s="12"/>
      <c r="AJ660" s="12"/>
      <c r="AK660" s="12"/>
      <c r="AL660" s="12"/>
      <c r="AM660" s="12"/>
      <c r="AN660" s="12"/>
      <c r="AO660" s="12"/>
      <c r="AP660" s="12"/>
      <c r="AQ660" s="12"/>
      <c r="AR660" s="12"/>
      <c r="AS660" s="12"/>
      <c r="AT660" s="12"/>
      <c r="AU660" s="12"/>
      <c r="AV660" s="12"/>
      <c r="AW660" s="12"/>
      <c r="AX660" s="12"/>
      <c r="AY660" s="12"/>
      <c r="AZ660" s="12"/>
      <c r="BA660" s="12"/>
      <c r="BB660" s="12"/>
      <c r="BC660" s="12"/>
      <c r="BD660" s="12"/>
      <c r="BE660" s="12"/>
      <c r="BF660" s="12"/>
      <c r="BG660" s="12"/>
      <c r="BH660" s="12"/>
      <c r="BI660" s="12"/>
      <c r="BJ660" s="12"/>
      <c r="BK660" s="12"/>
      <c r="BL660" s="12"/>
      <c r="BM660" s="12"/>
      <c r="BN660" s="12"/>
      <c r="BO660" s="12"/>
      <c r="BP660" s="12"/>
      <c r="BQ660" s="12"/>
      <c r="BR660" s="12"/>
      <c r="BS660" s="12"/>
      <c r="BT660" s="12"/>
      <c r="BU660" s="12"/>
      <c r="BV660" s="12"/>
      <c r="BW660" s="12"/>
      <c r="BX660" s="12"/>
      <c r="BY660" s="12"/>
      <c r="BZ660" s="12"/>
      <c r="CA660" s="12"/>
      <c r="CB660" s="12"/>
      <c r="CC660" s="12"/>
    </row>
    <row r="661" spans="1:81" ht="15.75" x14ac:dyDescent="0.25">
      <c r="A661" s="20"/>
      <c r="B661" s="29"/>
      <c r="C661" s="29"/>
      <c r="D661" s="29"/>
      <c r="E661" s="29"/>
      <c r="F661" s="26"/>
      <c r="G661" s="13"/>
      <c r="H661" s="20"/>
      <c r="I661" s="22"/>
      <c r="J661" s="22"/>
      <c r="K661" s="22"/>
      <c r="L661" s="22"/>
      <c r="M661" s="24"/>
      <c r="N661" s="22"/>
      <c r="O661" s="20"/>
      <c r="P661" s="12"/>
      <c r="Q661" s="12"/>
      <c r="R661" s="12"/>
      <c r="S661" s="12"/>
      <c r="T661" s="12"/>
      <c r="U661" s="12"/>
      <c r="V661" s="12"/>
      <c r="W661" s="12"/>
      <c r="X661" s="12"/>
      <c r="Y661" s="12"/>
      <c r="Z661" s="12"/>
      <c r="AA661" s="12"/>
      <c r="AB661" s="12"/>
      <c r="AC661" s="12"/>
      <c r="AD661" s="12"/>
      <c r="AE661" s="12"/>
      <c r="AF661" s="12"/>
      <c r="AG661" s="12"/>
      <c r="AH661" s="12"/>
      <c r="AI661" s="12"/>
      <c r="AJ661" s="12"/>
      <c r="AK661" s="12"/>
      <c r="AL661" s="12"/>
      <c r="AM661" s="12"/>
      <c r="AN661" s="12"/>
      <c r="AO661" s="12"/>
      <c r="AP661" s="12"/>
      <c r="AQ661" s="12"/>
      <c r="AR661" s="12"/>
      <c r="AS661" s="12"/>
      <c r="AT661" s="12"/>
      <c r="AU661" s="12"/>
      <c r="AV661" s="12"/>
      <c r="AW661" s="12"/>
      <c r="AX661" s="12"/>
      <c r="AY661" s="12"/>
      <c r="AZ661" s="12"/>
      <c r="BA661" s="12"/>
      <c r="BB661" s="12"/>
      <c r="BC661" s="12"/>
      <c r="BD661" s="12"/>
      <c r="BE661" s="12"/>
      <c r="BF661" s="12"/>
      <c r="BG661" s="12"/>
      <c r="BH661" s="12"/>
      <c r="BI661" s="12"/>
      <c r="BJ661" s="12"/>
      <c r="BK661" s="12"/>
      <c r="BL661" s="12"/>
      <c r="BM661" s="12"/>
      <c r="BN661" s="12"/>
      <c r="BO661" s="12"/>
      <c r="BP661" s="12"/>
      <c r="BQ661" s="12"/>
      <c r="BR661" s="12"/>
      <c r="BS661" s="12"/>
      <c r="BT661" s="12"/>
      <c r="BU661" s="12"/>
      <c r="BV661" s="12"/>
      <c r="BW661" s="12"/>
      <c r="BX661" s="12"/>
      <c r="BY661" s="12"/>
      <c r="BZ661" s="12"/>
      <c r="CA661" s="12"/>
      <c r="CB661" s="12"/>
      <c r="CC661" s="12"/>
    </row>
    <row r="662" spans="1:81" ht="15.75" x14ac:dyDescent="0.25">
      <c r="A662" s="20"/>
      <c r="B662" s="29"/>
      <c r="C662" s="29"/>
      <c r="D662" s="29"/>
      <c r="E662" s="29"/>
      <c r="F662" s="26"/>
      <c r="G662" s="13"/>
      <c r="H662" s="20"/>
      <c r="I662" s="22"/>
      <c r="J662" s="22"/>
      <c r="K662" s="22"/>
      <c r="L662" s="22"/>
      <c r="M662" s="24"/>
      <c r="N662" s="22"/>
      <c r="O662" s="20"/>
      <c r="P662" s="12"/>
      <c r="Q662" s="12"/>
      <c r="R662" s="12"/>
      <c r="S662" s="12"/>
      <c r="T662" s="12"/>
      <c r="U662" s="12"/>
      <c r="V662" s="12"/>
      <c r="W662" s="12"/>
      <c r="X662" s="12"/>
      <c r="Y662" s="12"/>
      <c r="Z662" s="12"/>
      <c r="AA662" s="12"/>
      <c r="AB662" s="12"/>
      <c r="AC662" s="12"/>
      <c r="AD662" s="12"/>
      <c r="AE662" s="12"/>
      <c r="AF662" s="12"/>
      <c r="AG662" s="12"/>
      <c r="AH662" s="12"/>
      <c r="AI662" s="12"/>
      <c r="AJ662" s="12"/>
      <c r="AK662" s="12"/>
      <c r="AL662" s="12"/>
      <c r="AM662" s="12"/>
      <c r="AN662" s="12"/>
      <c r="AO662" s="12"/>
      <c r="AP662" s="12"/>
      <c r="AQ662" s="12"/>
      <c r="AR662" s="12"/>
      <c r="AS662" s="12"/>
      <c r="AT662" s="12"/>
      <c r="AU662" s="12"/>
      <c r="AV662" s="12"/>
      <c r="AW662" s="12"/>
      <c r="AX662" s="12"/>
      <c r="AY662" s="12"/>
      <c r="AZ662" s="12"/>
      <c r="BA662" s="12"/>
      <c r="BB662" s="12"/>
      <c r="BC662" s="12"/>
      <c r="BD662" s="12"/>
      <c r="BE662" s="12"/>
      <c r="BF662" s="12"/>
      <c r="BG662" s="12"/>
      <c r="BH662" s="12"/>
      <c r="BI662" s="12"/>
      <c r="BJ662" s="12"/>
      <c r="BK662" s="12"/>
      <c r="BL662" s="12"/>
      <c r="BM662" s="12"/>
      <c r="BN662" s="12"/>
      <c r="BO662" s="12"/>
      <c r="BP662" s="12"/>
      <c r="BQ662" s="12"/>
      <c r="BR662" s="12"/>
      <c r="BS662" s="12"/>
      <c r="BT662" s="12"/>
      <c r="BU662" s="12"/>
      <c r="BV662" s="12"/>
      <c r="BW662" s="12"/>
      <c r="BX662" s="12"/>
      <c r="BY662" s="12"/>
      <c r="BZ662" s="12"/>
      <c r="CA662" s="12"/>
      <c r="CB662" s="12"/>
      <c r="CC662" s="12"/>
    </row>
    <row r="663" spans="1:81" ht="15.75" x14ac:dyDescent="0.25">
      <c r="A663" s="20"/>
      <c r="B663" s="29"/>
      <c r="C663" s="29"/>
      <c r="D663" s="29"/>
      <c r="E663" s="29"/>
      <c r="F663" s="26"/>
      <c r="G663" s="13"/>
      <c r="H663" s="20"/>
      <c r="I663" s="22"/>
      <c r="J663" s="22"/>
      <c r="K663" s="22"/>
      <c r="L663" s="22"/>
      <c r="M663" s="24"/>
      <c r="N663" s="22"/>
      <c r="O663" s="20"/>
      <c r="P663" s="12"/>
      <c r="Q663" s="12"/>
      <c r="R663" s="12"/>
      <c r="S663" s="12"/>
      <c r="T663" s="12"/>
      <c r="U663" s="12"/>
      <c r="V663" s="12"/>
      <c r="W663" s="12"/>
      <c r="X663" s="12"/>
      <c r="Y663" s="12"/>
      <c r="Z663" s="12"/>
      <c r="AA663" s="12"/>
      <c r="AB663" s="12"/>
      <c r="AC663" s="12"/>
      <c r="AD663" s="12"/>
      <c r="AE663" s="12"/>
      <c r="AF663" s="12"/>
      <c r="AG663" s="12"/>
      <c r="AH663" s="12"/>
      <c r="AI663" s="12"/>
      <c r="AJ663" s="12"/>
      <c r="AK663" s="12"/>
      <c r="AL663" s="12"/>
      <c r="AM663" s="12"/>
      <c r="AN663" s="12"/>
      <c r="AO663" s="12"/>
      <c r="AP663" s="12"/>
      <c r="AQ663" s="12"/>
      <c r="AR663" s="12"/>
      <c r="AS663" s="12"/>
      <c r="AT663" s="12"/>
      <c r="AU663" s="12"/>
      <c r="AV663" s="12"/>
      <c r="AW663" s="12"/>
      <c r="AX663" s="12"/>
      <c r="AY663" s="12"/>
      <c r="AZ663" s="12"/>
      <c r="BA663" s="12"/>
      <c r="BB663" s="12"/>
      <c r="BC663" s="12"/>
      <c r="BD663" s="12"/>
      <c r="BE663" s="12"/>
      <c r="BF663" s="12"/>
      <c r="BG663" s="12"/>
      <c r="BH663" s="12"/>
      <c r="BI663" s="12"/>
      <c r="BJ663" s="12"/>
      <c r="BK663" s="12"/>
      <c r="BL663" s="12"/>
      <c r="BM663" s="12"/>
      <c r="BN663" s="12"/>
      <c r="BO663" s="12"/>
      <c r="BP663" s="12"/>
      <c r="BQ663" s="12"/>
      <c r="BR663" s="12"/>
      <c r="BS663" s="12"/>
      <c r="BT663" s="12"/>
      <c r="BU663" s="12"/>
      <c r="BV663" s="12"/>
      <c r="BW663" s="12"/>
      <c r="BX663" s="12"/>
      <c r="BY663" s="12"/>
      <c r="BZ663" s="12"/>
      <c r="CA663" s="12"/>
      <c r="CB663" s="12"/>
      <c r="CC663" s="12"/>
    </row>
    <row r="664" spans="1:81" ht="15.75" x14ac:dyDescent="0.25">
      <c r="A664" s="20"/>
      <c r="B664" s="29"/>
      <c r="C664" s="29"/>
      <c r="D664" s="29"/>
      <c r="E664" s="29"/>
      <c r="F664" s="26"/>
      <c r="G664" s="13"/>
      <c r="H664" s="20"/>
      <c r="I664" s="22"/>
      <c r="J664" s="22"/>
      <c r="K664" s="22"/>
      <c r="L664" s="22"/>
      <c r="M664" s="24"/>
      <c r="N664" s="22"/>
      <c r="O664" s="20"/>
      <c r="P664" s="12"/>
      <c r="Q664" s="12"/>
      <c r="R664" s="12"/>
      <c r="S664" s="12"/>
      <c r="T664" s="12"/>
      <c r="U664" s="12"/>
      <c r="V664" s="12"/>
      <c r="W664" s="12"/>
      <c r="X664" s="12"/>
      <c r="Y664" s="12"/>
      <c r="Z664" s="12"/>
      <c r="AA664" s="12"/>
      <c r="AB664" s="12"/>
      <c r="AC664" s="12"/>
      <c r="AD664" s="12"/>
      <c r="AE664" s="12"/>
      <c r="AF664" s="12"/>
      <c r="AG664" s="12"/>
      <c r="AH664" s="12"/>
      <c r="AI664" s="12"/>
      <c r="AJ664" s="12"/>
      <c r="AK664" s="12"/>
      <c r="AL664" s="12"/>
      <c r="AM664" s="12"/>
      <c r="AN664" s="12"/>
      <c r="AO664" s="12"/>
      <c r="AP664" s="12"/>
      <c r="AQ664" s="12"/>
      <c r="AR664" s="12"/>
      <c r="AS664" s="12"/>
      <c r="AT664" s="12"/>
      <c r="AU664" s="12"/>
      <c r="AV664" s="12"/>
      <c r="AW664" s="12"/>
      <c r="AX664" s="12"/>
      <c r="AY664" s="12"/>
      <c r="AZ664" s="12"/>
      <c r="BA664" s="12"/>
      <c r="BB664" s="12"/>
      <c r="BC664" s="12"/>
      <c r="BD664" s="12"/>
      <c r="BE664" s="12"/>
      <c r="BF664" s="12"/>
      <c r="BG664" s="12"/>
      <c r="BH664" s="12"/>
      <c r="BI664" s="12"/>
      <c r="BJ664" s="12"/>
      <c r="BK664" s="12"/>
      <c r="BL664" s="12"/>
      <c r="BM664" s="12"/>
      <c r="BN664" s="12"/>
      <c r="BO664" s="12"/>
      <c r="BP664" s="12"/>
      <c r="BQ664" s="12"/>
      <c r="BR664" s="12"/>
      <c r="BS664" s="12"/>
      <c r="BT664" s="12"/>
      <c r="BU664" s="12"/>
      <c r="BV664" s="12"/>
      <c r="BW664" s="12"/>
      <c r="BX664" s="12"/>
      <c r="BY664" s="12"/>
      <c r="BZ664" s="12"/>
      <c r="CA664" s="12"/>
      <c r="CB664" s="12"/>
      <c r="CC664" s="12"/>
    </row>
    <row r="665" spans="1:81" ht="15.75" x14ac:dyDescent="0.25">
      <c r="A665" s="20"/>
      <c r="B665" s="29"/>
      <c r="C665" s="29"/>
      <c r="D665" s="29"/>
      <c r="E665" s="29"/>
      <c r="F665" s="26"/>
      <c r="G665" s="13"/>
      <c r="H665" s="20"/>
      <c r="I665" s="22"/>
      <c r="J665" s="22"/>
      <c r="K665" s="22"/>
      <c r="L665" s="22"/>
      <c r="M665" s="24"/>
      <c r="N665" s="22"/>
      <c r="O665" s="20"/>
      <c r="P665" s="12"/>
      <c r="Q665" s="12"/>
      <c r="R665" s="12"/>
      <c r="S665" s="12"/>
      <c r="T665" s="12"/>
      <c r="U665" s="12"/>
      <c r="V665" s="12"/>
      <c r="W665" s="12"/>
      <c r="X665" s="12"/>
      <c r="Y665" s="12"/>
      <c r="Z665" s="12"/>
      <c r="AA665" s="12"/>
      <c r="AB665" s="12"/>
      <c r="AC665" s="12"/>
      <c r="AD665" s="12"/>
      <c r="AE665" s="12"/>
      <c r="AF665" s="12"/>
      <c r="AG665" s="12"/>
      <c r="AH665" s="12"/>
      <c r="AI665" s="12"/>
      <c r="AJ665" s="12"/>
      <c r="AK665" s="12"/>
      <c r="AL665" s="12"/>
      <c r="AM665" s="12"/>
      <c r="AN665" s="12"/>
      <c r="AO665" s="12"/>
      <c r="AP665" s="12"/>
      <c r="AQ665" s="12"/>
      <c r="AR665" s="12"/>
      <c r="AS665" s="12"/>
      <c r="AT665" s="12"/>
      <c r="AU665" s="12"/>
      <c r="AV665" s="12"/>
      <c r="AW665" s="12"/>
      <c r="AX665" s="12"/>
      <c r="AY665" s="12"/>
      <c r="AZ665" s="12"/>
      <c r="BA665" s="12"/>
      <c r="BB665" s="12"/>
      <c r="BC665" s="12"/>
      <c r="BD665" s="12"/>
      <c r="BE665" s="12"/>
      <c r="BF665" s="12"/>
      <c r="BG665" s="12"/>
      <c r="BH665" s="12"/>
      <c r="BI665" s="12"/>
      <c r="BJ665" s="12"/>
      <c r="BK665" s="12"/>
      <c r="BL665" s="12"/>
      <c r="BM665" s="12"/>
      <c r="BN665" s="12"/>
      <c r="BO665" s="12"/>
      <c r="BP665" s="12"/>
      <c r="BQ665" s="12"/>
      <c r="BR665" s="12"/>
      <c r="BS665" s="12"/>
      <c r="BT665" s="12"/>
      <c r="BU665" s="12"/>
      <c r="BV665" s="12"/>
      <c r="BW665" s="12"/>
      <c r="BX665" s="12"/>
      <c r="BY665" s="12"/>
      <c r="BZ665" s="12"/>
      <c r="CA665" s="12"/>
      <c r="CB665" s="12"/>
      <c r="CC665" s="12"/>
    </row>
    <row r="666" spans="1:81" ht="15.75" x14ac:dyDescent="0.25">
      <c r="A666" s="20"/>
      <c r="B666" s="29"/>
      <c r="C666" s="29"/>
      <c r="D666" s="29"/>
      <c r="E666" s="29"/>
      <c r="F666" s="26"/>
      <c r="G666" s="13"/>
      <c r="H666" s="20"/>
      <c r="I666" s="22"/>
      <c r="J666" s="22"/>
      <c r="K666" s="22"/>
      <c r="L666" s="22"/>
      <c r="M666" s="24"/>
      <c r="N666" s="22"/>
      <c r="O666" s="20"/>
      <c r="P666" s="12"/>
      <c r="Q666" s="12"/>
      <c r="R666" s="12"/>
      <c r="S666" s="12"/>
      <c r="T666" s="12"/>
      <c r="U666" s="12"/>
      <c r="V666" s="12"/>
      <c r="W666" s="12"/>
      <c r="X666" s="12"/>
      <c r="Y666" s="12"/>
      <c r="Z666" s="12"/>
      <c r="AA666" s="12"/>
      <c r="AB666" s="12"/>
      <c r="AC666" s="12"/>
      <c r="AD666" s="12"/>
      <c r="AE666" s="12"/>
      <c r="AF666" s="12"/>
      <c r="AG666" s="12"/>
      <c r="AH666" s="12"/>
      <c r="AI666" s="12"/>
      <c r="AJ666" s="12"/>
      <c r="AK666" s="12"/>
      <c r="AL666" s="12"/>
      <c r="AM666" s="12"/>
      <c r="AN666" s="12"/>
      <c r="AO666" s="12"/>
      <c r="AP666" s="12"/>
      <c r="AQ666" s="12"/>
      <c r="AR666" s="12"/>
      <c r="AS666" s="12"/>
      <c r="AT666" s="12"/>
      <c r="AU666" s="12"/>
      <c r="AV666" s="12"/>
      <c r="AW666" s="12"/>
      <c r="AX666" s="12"/>
      <c r="AY666" s="12"/>
      <c r="AZ666" s="12"/>
      <c r="BA666" s="12"/>
      <c r="BB666" s="12"/>
      <c r="BC666" s="12"/>
      <c r="BD666" s="12"/>
      <c r="BE666" s="12"/>
      <c r="BF666" s="12"/>
      <c r="BG666" s="12"/>
      <c r="BH666" s="12"/>
      <c r="BI666" s="12"/>
      <c r="BJ666" s="12"/>
      <c r="BK666" s="12"/>
      <c r="BL666" s="12"/>
      <c r="BM666" s="12"/>
      <c r="BN666" s="12"/>
      <c r="BO666" s="12"/>
      <c r="BP666" s="12"/>
      <c r="BQ666" s="12"/>
      <c r="BR666" s="12"/>
      <c r="BS666" s="12"/>
      <c r="BT666" s="12"/>
      <c r="BU666" s="12"/>
      <c r="BV666" s="12"/>
      <c r="BW666" s="12"/>
      <c r="BX666" s="12"/>
      <c r="BY666" s="12"/>
      <c r="BZ666" s="12"/>
      <c r="CA666" s="12"/>
      <c r="CB666" s="12"/>
      <c r="CC666" s="12"/>
    </row>
    <row r="667" spans="1:81" ht="15.75" x14ac:dyDescent="0.25">
      <c r="A667" s="20"/>
      <c r="B667" s="29"/>
      <c r="C667" s="29"/>
      <c r="D667" s="29"/>
      <c r="E667" s="29"/>
      <c r="F667" s="26"/>
      <c r="G667" s="13"/>
      <c r="H667" s="20"/>
      <c r="I667" s="22"/>
      <c r="J667" s="22"/>
      <c r="K667" s="22"/>
      <c r="L667" s="22"/>
      <c r="M667" s="24"/>
      <c r="N667" s="22"/>
      <c r="O667" s="20"/>
      <c r="P667" s="12"/>
      <c r="Q667" s="12"/>
      <c r="R667" s="12"/>
      <c r="S667" s="12"/>
      <c r="T667" s="12"/>
      <c r="U667" s="12"/>
      <c r="V667" s="12"/>
      <c r="W667" s="12"/>
      <c r="X667" s="12"/>
      <c r="Y667" s="12"/>
      <c r="Z667" s="12"/>
      <c r="AA667" s="12"/>
      <c r="AB667" s="12"/>
      <c r="AC667" s="12"/>
      <c r="AD667" s="12"/>
      <c r="AE667" s="12"/>
      <c r="AF667" s="12"/>
      <c r="AG667" s="12"/>
      <c r="AH667" s="12"/>
      <c r="AI667" s="12"/>
      <c r="AJ667" s="12"/>
      <c r="AK667" s="12"/>
      <c r="AL667" s="12"/>
      <c r="AM667" s="12"/>
      <c r="AN667" s="12"/>
      <c r="AO667" s="12"/>
      <c r="AP667" s="12"/>
      <c r="AQ667" s="12"/>
      <c r="AR667" s="12"/>
      <c r="AS667" s="12"/>
      <c r="AT667" s="12"/>
      <c r="AU667" s="12"/>
      <c r="AV667" s="12"/>
      <c r="AW667" s="12"/>
      <c r="AX667" s="12"/>
      <c r="AY667" s="12"/>
      <c r="AZ667" s="12"/>
      <c r="BA667" s="12"/>
      <c r="BB667" s="12"/>
      <c r="BC667" s="12"/>
      <c r="BD667" s="12"/>
      <c r="BE667" s="12"/>
      <c r="BF667" s="12"/>
      <c r="BG667" s="12"/>
      <c r="BH667" s="12"/>
      <c r="BI667" s="12"/>
      <c r="BJ667" s="12"/>
      <c r="BK667" s="12"/>
      <c r="BL667" s="12"/>
      <c r="BM667" s="12"/>
      <c r="BN667" s="12"/>
      <c r="BO667" s="12"/>
      <c r="BP667" s="12"/>
      <c r="BQ667" s="12"/>
      <c r="BR667" s="12"/>
      <c r="BS667" s="12"/>
      <c r="BT667" s="12"/>
      <c r="BU667" s="12"/>
      <c r="BV667" s="12"/>
      <c r="BW667" s="12"/>
      <c r="BX667" s="12"/>
      <c r="BY667" s="12"/>
      <c r="BZ667" s="12"/>
      <c r="CA667" s="12"/>
      <c r="CB667" s="12"/>
      <c r="CC667" s="12"/>
    </row>
    <row r="668" spans="1:81" ht="15.75" x14ac:dyDescent="0.25">
      <c r="A668" s="20"/>
      <c r="B668" s="29"/>
      <c r="C668" s="29"/>
      <c r="D668" s="29"/>
      <c r="E668" s="29"/>
      <c r="F668" s="26"/>
      <c r="G668" s="13"/>
      <c r="H668" s="20"/>
      <c r="I668" s="22"/>
      <c r="J668" s="22"/>
      <c r="K668" s="22"/>
      <c r="L668" s="22"/>
      <c r="M668" s="24"/>
      <c r="N668" s="22"/>
      <c r="O668" s="20"/>
      <c r="P668" s="12"/>
      <c r="Q668" s="12"/>
      <c r="R668" s="12"/>
      <c r="S668" s="12"/>
      <c r="T668" s="12"/>
      <c r="U668" s="12"/>
      <c r="V668" s="12"/>
      <c r="W668" s="12"/>
      <c r="X668" s="12"/>
      <c r="Y668" s="12"/>
      <c r="Z668" s="12"/>
      <c r="AA668" s="12"/>
      <c r="AB668" s="12"/>
      <c r="AC668" s="12"/>
      <c r="AD668" s="12"/>
      <c r="AE668" s="12"/>
      <c r="AF668" s="12"/>
      <c r="AG668" s="12"/>
      <c r="AH668" s="12"/>
      <c r="AI668" s="12"/>
      <c r="AJ668" s="12"/>
      <c r="AK668" s="12"/>
      <c r="AL668" s="12"/>
      <c r="AM668" s="12"/>
      <c r="AN668" s="12"/>
      <c r="AO668" s="12"/>
      <c r="AP668" s="12"/>
      <c r="AQ668" s="12"/>
      <c r="AR668" s="12"/>
      <c r="AS668" s="12"/>
      <c r="AT668" s="12"/>
      <c r="AU668" s="12"/>
      <c r="AV668" s="12"/>
      <c r="AW668" s="12"/>
      <c r="AX668" s="12"/>
      <c r="AY668" s="12"/>
      <c r="AZ668" s="12"/>
      <c r="BA668" s="12"/>
      <c r="BB668" s="12"/>
      <c r="BC668" s="12"/>
      <c r="BD668" s="12"/>
      <c r="BE668" s="12"/>
      <c r="BF668" s="12"/>
      <c r="BG668" s="12"/>
      <c r="BH668" s="12"/>
      <c r="BI668" s="12"/>
      <c r="BJ668" s="12"/>
      <c r="BK668" s="12"/>
      <c r="BL668" s="12"/>
      <c r="BM668" s="12"/>
      <c r="BN668" s="12"/>
      <c r="BO668" s="12"/>
      <c r="BP668" s="12"/>
      <c r="BQ668" s="12"/>
      <c r="BR668" s="12"/>
      <c r="BS668" s="12"/>
      <c r="BT668" s="12"/>
      <c r="BU668" s="12"/>
      <c r="BV668" s="12"/>
      <c r="BW668" s="12"/>
      <c r="BX668" s="12"/>
      <c r="BY668" s="12"/>
      <c r="BZ668" s="12"/>
      <c r="CA668" s="12"/>
      <c r="CB668" s="12"/>
      <c r="CC668" s="12"/>
    </row>
    <row r="669" spans="1:81" ht="15.75" x14ac:dyDescent="0.25">
      <c r="A669" s="20"/>
      <c r="B669" s="29"/>
      <c r="C669" s="29"/>
      <c r="D669" s="29"/>
      <c r="E669" s="29"/>
      <c r="F669" s="26"/>
      <c r="G669" s="13"/>
      <c r="H669" s="20"/>
      <c r="I669" s="22"/>
      <c r="J669" s="22"/>
      <c r="K669" s="22"/>
      <c r="L669" s="22"/>
      <c r="M669" s="24"/>
      <c r="N669" s="22"/>
      <c r="O669" s="20"/>
      <c r="P669" s="12"/>
      <c r="Q669" s="12"/>
      <c r="R669" s="12"/>
      <c r="S669" s="12"/>
      <c r="T669" s="12"/>
      <c r="U669" s="12"/>
      <c r="V669" s="12"/>
      <c r="W669" s="12"/>
      <c r="X669" s="12"/>
      <c r="Y669" s="12"/>
      <c r="Z669" s="12"/>
      <c r="AA669" s="12"/>
      <c r="AB669" s="12"/>
      <c r="AC669" s="12"/>
      <c r="AD669" s="12"/>
      <c r="AE669" s="12"/>
      <c r="AF669" s="12"/>
      <c r="AG669" s="12"/>
      <c r="AH669" s="12"/>
      <c r="AI669" s="12"/>
      <c r="AJ669" s="12"/>
      <c r="AK669" s="12"/>
      <c r="AL669" s="12"/>
      <c r="AM669" s="12"/>
      <c r="AN669" s="12"/>
      <c r="AO669" s="12"/>
      <c r="AP669" s="12"/>
      <c r="AQ669" s="12"/>
      <c r="AR669" s="12"/>
      <c r="AS669" s="12"/>
      <c r="AT669" s="12"/>
      <c r="AU669" s="12"/>
      <c r="AV669" s="12"/>
      <c r="AW669" s="12"/>
      <c r="AX669" s="12"/>
      <c r="AY669" s="12"/>
      <c r="AZ669" s="12"/>
      <c r="BA669" s="12"/>
      <c r="BB669" s="12"/>
      <c r="BC669" s="12"/>
      <c r="BD669" s="12"/>
      <c r="BE669" s="12"/>
      <c r="BF669" s="12"/>
      <c r="BG669" s="12"/>
      <c r="BH669" s="12"/>
      <c r="BI669" s="12"/>
      <c r="BJ669" s="12"/>
      <c r="BK669" s="12"/>
      <c r="BL669" s="12"/>
      <c r="BM669" s="12"/>
      <c r="BN669" s="12"/>
      <c r="BO669" s="12"/>
      <c r="BP669" s="12"/>
      <c r="BQ669" s="12"/>
      <c r="BR669" s="12"/>
      <c r="BS669" s="12"/>
      <c r="BT669" s="12"/>
      <c r="BU669" s="12"/>
      <c r="BV669" s="12"/>
      <c r="BW669" s="12"/>
      <c r="BX669" s="12"/>
      <c r="BY669" s="12"/>
      <c r="BZ669" s="12"/>
      <c r="CA669" s="12"/>
      <c r="CB669" s="12"/>
      <c r="CC669" s="12"/>
    </row>
    <row r="670" spans="1:81" ht="15.75" x14ac:dyDescent="0.25">
      <c r="A670" s="20"/>
      <c r="B670" s="29"/>
      <c r="C670" s="29"/>
      <c r="D670" s="29"/>
      <c r="E670" s="29"/>
      <c r="F670" s="26"/>
      <c r="G670" s="13"/>
      <c r="H670" s="20"/>
      <c r="I670" s="22"/>
      <c r="J670" s="22"/>
      <c r="K670" s="22"/>
      <c r="L670" s="22"/>
      <c r="M670" s="24"/>
      <c r="N670" s="22"/>
      <c r="O670" s="20"/>
      <c r="P670" s="12"/>
      <c r="Q670" s="12"/>
      <c r="R670" s="12"/>
      <c r="S670" s="12"/>
      <c r="T670" s="12"/>
      <c r="U670" s="12"/>
      <c r="V670" s="12"/>
      <c r="W670" s="12"/>
      <c r="X670" s="12"/>
      <c r="Y670" s="12"/>
      <c r="Z670" s="12"/>
      <c r="AA670" s="12"/>
      <c r="AB670" s="12"/>
      <c r="AC670" s="12"/>
      <c r="AD670" s="12"/>
      <c r="AE670" s="12"/>
      <c r="AF670" s="12"/>
      <c r="AG670" s="12"/>
      <c r="AH670" s="12"/>
      <c r="AI670" s="12"/>
      <c r="AJ670" s="12"/>
      <c r="AK670" s="12"/>
      <c r="AL670" s="12"/>
      <c r="AM670" s="12"/>
      <c r="AN670" s="12"/>
      <c r="AO670" s="12"/>
      <c r="AP670" s="12"/>
      <c r="AQ670" s="12"/>
      <c r="AR670" s="12"/>
      <c r="AS670" s="12"/>
      <c r="AT670" s="12"/>
      <c r="AU670" s="12"/>
      <c r="AV670" s="12"/>
      <c r="AW670" s="12"/>
      <c r="AX670" s="12"/>
      <c r="AY670" s="12"/>
      <c r="AZ670" s="12"/>
      <c r="BA670" s="12"/>
      <c r="BB670" s="12"/>
      <c r="BC670" s="12"/>
      <c r="BD670" s="12"/>
      <c r="BE670" s="12"/>
      <c r="BF670" s="12"/>
      <c r="BG670" s="12"/>
      <c r="BH670" s="12"/>
      <c r="BI670" s="12"/>
      <c r="BJ670" s="12"/>
      <c r="BK670" s="12"/>
      <c r="BL670" s="12"/>
      <c r="BM670" s="12"/>
      <c r="BN670" s="12"/>
      <c r="BO670" s="12"/>
      <c r="BP670" s="12"/>
      <c r="BQ670" s="12"/>
      <c r="BR670" s="12"/>
      <c r="BS670" s="12"/>
      <c r="BT670" s="12"/>
      <c r="BU670" s="12"/>
      <c r="BV670" s="12"/>
      <c r="BW670" s="12"/>
      <c r="BX670" s="12"/>
      <c r="BY670" s="12"/>
      <c r="BZ670" s="12"/>
      <c r="CA670" s="12"/>
      <c r="CB670" s="12"/>
      <c r="CC670" s="12"/>
    </row>
    <row r="671" spans="1:81" ht="15.75" x14ac:dyDescent="0.25">
      <c r="A671" s="20"/>
      <c r="B671" s="29"/>
      <c r="C671" s="29"/>
      <c r="D671" s="29"/>
      <c r="E671" s="29"/>
      <c r="F671" s="26"/>
      <c r="G671" s="13"/>
      <c r="H671" s="20"/>
      <c r="I671" s="22"/>
      <c r="J671" s="22"/>
      <c r="K671" s="22"/>
      <c r="L671" s="22"/>
      <c r="M671" s="24"/>
      <c r="N671" s="22"/>
      <c r="O671" s="20"/>
      <c r="P671" s="12"/>
      <c r="Q671" s="12"/>
      <c r="R671" s="12"/>
      <c r="S671" s="12"/>
      <c r="T671" s="12"/>
      <c r="U671" s="12"/>
      <c r="V671" s="12"/>
      <c r="W671" s="12"/>
      <c r="X671" s="12"/>
      <c r="Y671" s="12"/>
      <c r="Z671" s="12"/>
      <c r="AA671" s="12"/>
      <c r="AB671" s="12"/>
      <c r="AC671" s="12"/>
      <c r="AD671" s="12"/>
      <c r="AE671" s="12"/>
      <c r="AF671" s="12"/>
      <c r="AG671" s="12"/>
      <c r="AH671" s="12"/>
      <c r="AI671" s="12"/>
      <c r="AJ671" s="12"/>
      <c r="AK671" s="12"/>
      <c r="AL671" s="12"/>
      <c r="AM671" s="12"/>
      <c r="AN671" s="12"/>
      <c r="AO671" s="12"/>
      <c r="AP671" s="12"/>
      <c r="AQ671" s="12"/>
      <c r="AR671" s="12"/>
      <c r="AS671" s="12"/>
      <c r="AT671" s="12"/>
      <c r="AU671" s="12"/>
      <c r="AV671" s="12"/>
      <c r="AW671" s="12"/>
      <c r="AX671" s="12"/>
      <c r="AY671" s="12"/>
      <c r="AZ671" s="12"/>
      <c r="BA671" s="12"/>
      <c r="BB671" s="12"/>
      <c r="BC671" s="12"/>
      <c r="BD671" s="12"/>
      <c r="BE671" s="12"/>
      <c r="BF671" s="12"/>
      <c r="BG671" s="12"/>
      <c r="BH671" s="12"/>
      <c r="BI671" s="12"/>
      <c r="BJ671" s="12"/>
      <c r="BK671" s="12"/>
      <c r="BL671" s="12"/>
      <c r="BM671" s="12"/>
      <c r="BN671" s="12"/>
      <c r="BO671" s="12"/>
      <c r="BP671" s="12"/>
      <c r="BQ671" s="12"/>
      <c r="BR671" s="12"/>
      <c r="BS671" s="12"/>
      <c r="BT671" s="12"/>
      <c r="BU671" s="12"/>
      <c r="BV671" s="12"/>
      <c r="BW671" s="12"/>
      <c r="BX671" s="12"/>
      <c r="BY671" s="12"/>
      <c r="BZ671" s="12"/>
      <c r="CA671" s="12"/>
      <c r="CB671" s="12"/>
      <c r="CC671" s="12"/>
    </row>
    <row r="672" spans="1:81" ht="15.75" x14ac:dyDescent="0.25">
      <c r="A672" s="20"/>
      <c r="B672" s="29"/>
      <c r="C672" s="29"/>
      <c r="D672" s="29"/>
      <c r="E672" s="29"/>
      <c r="F672" s="26"/>
      <c r="G672" s="13"/>
      <c r="H672" s="20"/>
      <c r="I672" s="22"/>
      <c r="J672" s="22"/>
      <c r="K672" s="22"/>
      <c r="L672" s="22"/>
      <c r="M672" s="24"/>
      <c r="N672" s="22"/>
      <c r="O672" s="20"/>
      <c r="P672" s="12"/>
      <c r="Q672" s="12"/>
      <c r="R672" s="12"/>
      <c r="S672" s="12"/>
      <c r="T672" s="12"/>
      <c r="U672" s="12"/>
      <c r="V672" s="12"/>
      <c r="W672" s="12"/>
      <c r="X672" s="12"/>
      <c r="Y672" s="12"/>
      <c r="Z672" s="12"/>
      <c r="AA672" s="12"/>
      <c r="AB672" s="12"/>
      <c r="AC672" s="12"/>
      <c r="AD672" s="12"/>
      <c r="AE672" s="12"/>
      <c r="AF672" s="12"/>
      <c r="AG672" s="12"/>
      <c r="AH672" s="12"/>
      <c r="AI672" s="12"/>
      <c r="AJ672" s="12"/>
      <c r="AK672" s="12"/>
      <c r="AL672" s="12"/>
      <c r="AM672" s="12"/>
      <c r="AN672" s="12"/>
      <c r="AO672" s="12"/>
      <c r="AP672" s="12"/>
      <c r="AQ672" s="12"/>
      <c r="AR672" s="12"/>
      <c r="AS672" s="12"/>
      <c r="AT672" s="12"/>
      <c r="AU672" s="12"/>
      <c r="AV672" s="12"/>
      <c r="AW672" s="12"/>
      <c r="AX672" s="12"/>
      <c r="AY672" s="12"/>
      <c r="AZ672" s="12"/>
      <c r="BA672" s="12"/>
      <c r="BB672" s="12"/>
      <c r="BC672" s="12"/>
      <c r="BD672" s="12"/>
      <c r="BE672" s="12"/>
      <c r="BF672" s="12"/>
      <c r="BG672" s="12"/>
      <c r="BH672" s="12"/>
      <c r="BI672" s="12"/>
      <c r="BJ672" s="12"/>
      <c r="BK672" s="12"/>
      <c r="BL672" s="12"/>
      <c r="BM672" s="12"/>
      <c r="BN672" s="12"/>
      <c r="BO672" s="12"/>
      <c r="BP672" s="12"/>
      <c r="BQ672" s="12"/>
      <c r="BR672" s="12"/>
      <c r="BS672" s="12"/>
      <c r="BT672" s="12"/>
      <c r="BU672" s="12"/>
      <c r="BV672" s="12"/>
      <c r="BW672" s="12"/>
      <c r="BX672" s="12"/>
      <c r="BY672" s="12"/>
      <c r="BZ672" s="12"/>
      <c r="CA672" s="12"/>
      <c r="CB672" s="12"/>
      <c r="CC672" s="12"/>
    </row>
    <row r="673" spans="1:81" ht="15.75" x14ac:dyDescent="0.25">
      <c r="A673" s="20"/>
      <c r="B673" s="29"/>
      <c r="C673" s="29"/>
      <c r="D673" s="29"/>
      <c r="E673" s="29"/>
      <c r="F673" s="26"/>
      <c r="G673" s="13"/>
      <c r="H673" s="20"/>
      <c r="I673" s="22"/>
      <c r="J673" s="22"/>
      <c r="K673" s="22"/>
      <c r="L673" s="22"/>
      <c r="M673" s="24"/>
      <c r="N673" s="22"/>
      <c r="O673" s="20"/>
      <c r="P673" s="12"/>
      <c r="Q673" s="12"/>
      <c r="R673" s="12"/>
      <c r="S673" s="12"/>
      <c r="T673" s="12"/>
      <c r="U673" s="12"/>
      <c r="V673" s="12"/>
      <c r="W673" s="12"/>
      <c r="X673" s="12"/>
      <c r="Y673" s="12"/>
      <c r="Z673" s="12"/>
      <c r="AA673" s="12"/>
      <c r="AB673" s="12"/>
      <c r="AC673" s="12"/>
      <c r="AD673" s="12"/>
      <c r="AE673" s="12"/>
      <c r="AF673" s="12"/>
      <c r="AG673" s="12"/>
      <c r="AH673" s="12"/>
      <c r="AI673" s="12"/>
      <c r="AJ673" s="12"/>
      <c r="AK673" s="12"/>
      <c r="AL673" s="12"/>
      <c r="AM673" s="12"/>
      <c r="AN673" s="12"/>
      <c r="AO673" s="12"/>
      <c r="AP673" s="12"/>
      <c r="AQ673" s="12"/>
      <c r="AR673" s="12"/>
      <c r="AS673" s="12"/>
      <c r="AT673" s="12"/>
      <c r="AU673" s="12"/>
      <c r="AV673" s="12"/>
      <c r="AW673" s="12"/>
      <c r="AX673" s="12"/>
      <c r="AY673" s="12"/>
      <c r="AZ673" s="12"/>
      <c r="BA673" s="12"/>
      <c r="BB673" s="12"/>
      <c r="BC673" s="12"/>
      <c r="BD673" s="12"/>
      <c r="BE673" s="12"/>
      <c r="BF673" s="12"/>
      <c r="BG673" s="12"/>
      <c r="BH673" s="12"/>
      <c r="BI673" s="12"/>
      <c r="BJ673" s="12"/>
      <c r="BK673" s="12"/>
      <c r="BL673" s="12"/>
      <c r="BM673" s="12"/>
      <c r="BN673" s="12"/>
      <c r="BO673" s="12"/>
      <c r="BP673" s="12"/>
      <c r="BQ673" s="12"/>
      <c r="BR673" s="12"/>
      <c r="BS673" s="12"/>
      <c r="BT673" s="12"/>
      <c r="BU673" s="12"/>
      <c r="BV673" s="12"/>
      <c r="BW673" s="12"/>
      <c r="BX673" s="12"/>
      <c r="BY673" s="12"/>
      <c r="BZ673" s="12"/>
      <c r="CA673" s="12"/>
      <c r="CB673" s="12"/>
      <c r="CC673" s="12"/>
    </row>
    <row r="674" spans="1:81" ht="15.75" x14ac:dyDescent="0.25">
      <c r="A674" s="20"/>
      <c r="B674" s="29"/>
      <c r="C674" s="29"/>
      <c r="D674" s="29"/>
      <c r="E674" s="29"/>
      <c r="F674" s="26"/>
      <c r="G674" s="13"/>
      <c r="H674" s="20"/>
      <c r="I674" s="22"/>
      <c r="J674" s="22"/>
      <c r="K674" s="22"/>
      <c r="L674" s="22"/>
      <c r="M674" s="24"/>
      <c r="N674" s="22"/>
      <c r="O674" s="20"/>
      <c r="P674" s="12"/>
      <c r="Q674" s="12"/>
      <c r="R674" s="12"/>
      <c r="S674" s="12"/>
      <c r="T674" s="12"/>
      <c r="U674" s="12"/>
      <c r="V674" s="12"/>
      <c r="W674" s="12"/>
      <c r="X674" s="12"/>
      <c r="Y674" s="12"/>
      <c r="Z674" s="12"/>
      <c r="AA674" s="12"/>
      <c r="AB674" s="12"/>
      <c r="AC674" s="12"/>
      <c r="AD674" s="12"/>
      <c r="AE674" s="12"/>
      <c r="AF674" s="12"/>
      <c r="AG674" s="12"/>
      <c r="AH674" s="12"/>
      <c r="AI674" s="12"/>
      <c r="AJ674" s="12"/>
      <c r="AK674" s="12"/>
      <c r="AL674" s="12"/>
      <c r="AM674" s="12"/>
      <c r="AN674" s="12"/>
      <c r="AO674" s="12"/>
      <c r="AP674" s="12"/>
      <c r="AQ674" s="12"/>
      <c r="AR674" s="12"/>
      <c r="AS674" s="12"/>
      <c r="AT674" s="12"/>
      <c r="AU674" s="12"/>
      <c r="AV674" s="12"/>
      <c r="AW674" s="12"/>
      <c r="AX674" s="12"/>
      <c r="AY674" s="12"/>
      <c r="AZ674" s="12"/>
      <c r="BA674" s="12"/>
      <c r="BB674" s="12"/>
      <c r="BC674" s="12"/>
      <c r="BD674" s="12"/>
      <c r="BE674" s="12"/>
      <c r="BF674" s="12"/>
      <c r="BG674" s="12"/>
      <c r="BH674" s="12"/>
      <c r="BI674" s="12"/>
      <c r="BJ674" s="12"/>
      <c r="BK674" s="12"/>
      <c r="BL674" s="12"/>
      <c r="BM674" s="12"/>
      <c r="BN674" s="12"/>
      <c r="BO674" s="12"/>
      <c r="BP674" s="12"/>
      <c r="BQ674" s="12"/>
      <c r="BR674" s="12"/>
      <c r="BS674" s="12"/>
      <c r="BT674" s="12"/>
      <c r="BU674" s="12"/>
      <c r="BV674" s="12"/>
      <c r="BW674" s="12"/>
      <c r="BX674" s="12"/>
      <c r="BY674" s="12"/>
      <c r="BZ674" s="12"/>
      <c r="CA674" s="12"/>
      <c r="CB674" s="12"/>
      <c r="CC674" s="12"/>
    </row>
    <row r="675" spans="1:81" ht="15.75" x14ac:dyDescent="0.25">
      <c r="A675" s="20"/>
      <c r="B675" s="29"/>
      <c r="C675" s="29"/>
      <c r="D675" s="29"/>
      <c r="E675" s="29"/>
      <c r="F675" s="26"/>
      <c r="G675" s="13"/>
      <c r="H675" s="20"/>
      <c r="I675" s="22"/>
      <c r="J675" s="22"/>
      <c r="K675" s="22"/>
      <c r="L675" s="22"/>
      <c r="M675" s="24"/>
      <c r="N675" s="22"/>
      <c r="O675" s="20"/>
      <c r="P675" s="12"/>
      <c r="Q675" s="12"/>
      <c r="R675" s="12"/>
      <c r="S675" s="12"/>
      <c r="T675" s="12"/>
      <c r="U675" s="12"/>
      <c r="V675" s="12"/>
      <c r="W675" s="12"/>
      <c r="X675" s="12"/>
      <c r="Y675" s="12"/>
      <c r="Z675" s="12"/>
      <c r="AA675" s="12"/>
      <c r="AB675" s="12"/>
      <c r="AC675" s="12"/>
      <c r="AD675" s="12"/>
      <c r="AE675" s="12"/>
      <c r="AF675" s="12"/>
      <c r="AG675" s="12"/>
      <c r="AH675" s="12"/>
      <c r="AI675" s="12"/>
      <c r="AJ675" s="12"/>
      <c r="AK675" s="12"/>
      <c r="AL675" s="12"/>
      <c r="AM675" s="12"/>
      <c r="AN675" s="12"/>
      <c r="AO675" s="12"/>
      <c r="AP675" s="12"/>
      <c r="AQ675" s="12"/>
      <c r="AR675" s="12"/>
      <c r="AS675" s="12"/>
      <c r="AT675" s="12"/>
      <c r="AU675" s="12"/>
      <c r="AV675" s="12"/>
      <c r="AW675" s="12"/>
      <c r="AX675" s="12"/>
      <c r="AY675" s="12"/>
      <c r="AZ675" s="12"/>
      <c r="BA675" s="12"/>
      <c r="BB675" s="12"/>
      <c r="BC675" s="12"/>
      <c r="BD675" s="12"/>
      <c r="BE675" s="12"/>
      <c r="BF675" s="12"/>
      <c r="BG675" s="12"/>
      <c r="BH675" s="12"/>
      <c r="BI675" s="12"/>
      <c r="BJ675" s="12"/>
      <c r="BK675" s="12"/>
      <c r="BL675" s="12"/>
      <c r="BM675" s="12"/>
      <c r="BN675" s="12"/>
      <c r="BO675" s="12"/>
      <c r="BP675" s="12"/>
      <c r="BQ675" s="12"/>
      <c r="BR675" s="12"/>
      <c r="BS675" s="12"/>
      <c r="BT675" s="12"/>
      <c r="BU675" s="12"/>
      <c r="BV675" s="12"/>
      <c r="BW675" s="12"/>
      <c r="BX675" s="12"/>
      <c r="BY675" s="12"/>
      <c r="BZ675" s="12"/>
      <c r="CA675" s="12"/>
      <c r="CB675" s="12"/>
      <c r="CC675" s="12"/>
    </row>
    <row r="676" spans="1:81" ht="15.75" x14ac:dyDescent="0.25">
      <c r="A676" s="20"/>
      <c r="B676" s="29"/>
      <c r="C676" s="29"/>
      <c r="D676" s="29"/>
      <c r="E676" s="29"/>
      <c r="F676" s="26"/>
      <c r="G676" s="13"/>
      <c r="H676" s="20"/>
      <c r="I676" s="22"/>
      <c r="J676" s="22"/>
      <c r="K676" s="22"/>
      <c r="L676" s="22"/>
      <c r="M676" s="24"/>
      <c r="N676" s="22"/>
      <c r="O676" s="20"/>
      <c r="P676" s="12"/>
      <c r="Q676" s="12"/>
      <c r="R676" s="12"/>
      <c r="S676" s="12"/>
      <c r="T676" s="12"/>
      <c r="U676" s="12"/>
      <c r="V676" s="12"/>
      <c r="W676" s="12"/>
      <c r="X676" s="12"/>
      <c r="Y676" s="12"/>
      <c r="Z676" s="12"/>
      <c r="AA676" s="12"/>
      <c r="AB676" s="12"/>
      <c r="AC676" s="12"/>
      <c r="AD676" s="12"/>
      <c r="AE676" s="12"/>
      <c r="AF676" s="12"/>
      <c r="AG676" s="12"/>
      <c r="AH676" s="12"/>
      <c r="AI676" s="12"/>
      <c r="AJ676" s="12"/>
      <c r="AK676" s="12"/>
      <c r="AL676" s="12"/>
      <c r="AM676" s="12"/>
      <c r="AN676" s="12"/>
      <c r="AO676" s="12"/>
      <c r="AP676" s="12"/>
      <c r="AQ676" s="12"/>
      <c r="AR676" s="12"/>
      <c r="AS676" s="12"/>
      <c r="AT676" s="12"/>
      <c r="AU676" s="12"/>
      <c r="AV676" s="12"/>
      <c r="AW676" s="12"/>
      <c r="AX676" s="12"/>
      <c r="AY676" s="12"/>
      <c r="AZ676" s="12"/>
      <c r="BA676" s="12"/>
      <c r="BB676" s="12"/>
      <c r="BC676" s="12"/>
      <c r="BD676" s="12"/>
      <c r="BE676" s="12"/>
      <c r="BF676" s="12"/>
      <c r="BG676" s="12"/>
      <c r="BH676" s="12"/>
      <c r="BI676" s="12"/>
      <c r="BJ676" s="12"/>
      <c r="BK676" s="12"/>
      <c r="BL676" s="12"/>
      <c r="BM676" s="12"/>
      <c r="BN676" s="12"/>
      <c r="BO676" s="12"/>
      <c r="BP676" s="12"/>
      <c r="BQ676" s="12"/>
      <c r="BR676" s="12"/>
      <c r="BS676" s="12"/>
      <c r="BT676" s="12"/>
      <c r="BU676" s="12"/>
      <c r="BV676" s="12"/>
      <c r="BW676" s="12"/>
      <c r="BX676" s="12"/>
      <c r="BY676" s="12"/>
      <c r="BZ676" s="12"/>
      <c r="CA676" s="12"/>
      <c r="CB676" s="12"/>
      <c r="CC676" s="12"/>
    </row>
    <row r="677" spans="1:81" ht="15.75" x14ac:dyDescent="0.25">
      <c r="A677" s="20"/>
      <c r="B677" s="29"/>
      <c r="C677" s="29"/>
      <c r="D677" s="29"/>
      <c r="E677" s="29"/>
      <c r="F677" s="26"/>
      <c r="G677" s="13"/>
      <c r="H677" s="20"/>
      <c r="I677" s="22"/>
      <c r="J677" s="22"/>
      <c r="K677" s="22"/>
      <c r="L677" s="22"/>
      <c r="M677" s="24"/>
      <c r="N677" s="22"/>
      <c r="O677" s="20"/>
      <c r="P677" s="12"/>
      <c r="Q677" s="12"/>
      <c r="R677" s="12"/>
      <c r="S677" s="12"/>
      <c r="T677" s="12"/>
      <c r="U677" s="12"/>
      <c r="V677" s="12"/>
      <c r="W677" s="12"/>
      <c r="X677" s="12"/>
      <c r="Y677" s="12"/>
      <c r="Z677" s="12"/>
      <c r="AA677" s="12"/>
      <c r="AB677" s="12"/>
      <c r="AC677" s="12"/>
      <c r="AD677" s="12"/>
      <c r="AE677" s="12"/>
      <c r="AF677" s="12"/>
      <c r="AG677" s="12"/>
      <c r="AH677" s="12"/>
      <c r="AI677" s="12"/>
      <c r="AJ677" s="12"/>
      <c r="AK677" s="12"/>
      <c r="AL677" s="12"/>
      <c r="AM677" s="12"/>
      <c r="AN677" s="12"/>
      <c r="AO677" s="12"/>
      <c r="AP677" s="12"/>
      <c r="AQ677" s="12"/>
      <c r="AR677" s="12"/>
      <c r="AS677" s="12"/>
      <c r="AT677" s="12"/>
      <c r="AU677" s="12"/>
      <c r="AV677" s="12"/>
      <c r="AW677" s="12"/>
      <c r="AX677" s="12"/>
      <c r="AY677" s="12"/>
      <c r="AZ677" s="12"/>
      <c r="BA677" s="12"/>
      <c r="BB677" s="12"/>
      <c r="BC677" s="12"/>
      <c r="BD677" s="12"/>
      <c r="BE677" s="12"/>
      <c r="BF677" s="12"/>
      <c r="BG677" s="12"/>
      <c r="BH677" s="12"/>
      <c r="BI677" s="12"/>
      <c r="BJ677" s="12"/>
      <c r="BK677" s="12"/>
      <c r="BL677" s="12"/>
      <c r="BM677" s="12"/>
      <c r="BN677" s="12"/>
      <c r="BO677" s="12"/>
      <c r="BP677" s="12"/>
      <c r="BQ677" s="12"/>
      <c r="BR677" s="12"/>
      <c r="BS677" s="12"/>
      <c r="BT677" s="12"/>
      <c r="BU677" s="12"/>
      <c r="BV677" s="12"/>
      <c r="BW677" s="12"/>
      <c r="BX677" s="12"/>
      <c r="BY677" s="12"/>
      <c r="BZ677" s="12"/>
      <c r="CA677" s="12"/>
      <c r="CB677" s="12"/>
      <c r="CC677" s="12"/>
    </row>
    <row r="678" spans="1:81" ht="15.75" x14ac:dyDescent="0.25">
      <c r="A678" s="20"/>
      <c r="B678" s="29"/>
      <c r="C678" s="29"/>
      <c r="D678" s="29"/>
      <c r="E678" s="29"/>
      <c r="F678" s="26"/>
      <c r="G678" s="13"/>
      <c r="H678" s="20"/>
      <c r="I678" s="22"/>
      <c r="J678" s="22"/>
      <c r="K678" s="22"/>
      <c r="L678" s="22"/>
      <c r="M678" s="24"/>
      <c r="N678" s="22"/>
      <c r="O678" s="20"/>
      <c r="P678" s="12"/>
      <c r="Q678" s="12"/>
      <c r="R678" s="12"/>
      <c r="S678" s="12"/>
      <c r="T678" s="12"/>
      <c r="U678" s="12"/>
      <c r="V678" s="12"/>
      <c r="W678" s="12"/>
      <c r="X678" s="12"/>
      <c r="Y678" s="12"/>
      <c r="Z678" s="12"/>
      <c r="AA678" s="12"/>
      <c r="AB678" s="12"/>
      <c r="AC678" s="12"/>
      <c r="AD678" s="12"/>
      <c r="AE678" s="12"/>
      <c r="AF678" s="12"/>
      <c r="AG678" s="12"/>
      <c r="AH678" s="12"/>
      <c r="AI678" s="12"/>
      <c r="AJ678" s="12"/>
      <c r="AK678" s="12"/>
      <c r="AL678" s="12"/>
      <c r="AM678" s="12"/>
      <c r="AN678" s="12"/>
      <c r="AO678" s="12"/>
      <c r="AP678" s="12"/>
      <c r="AQ678" s="12"/>
      <c r="AR678" s="12"/>
      <c r="AS678" s="12"/>
      <c r="AT678" s="12"/>
      <c r="AU678" s="12"/>
      <c r="AV678" s="12"/>
      <c r="AW678" s="12"/>
      <c r="AX678" s="12"/>
      <c r="AY678" s="12"/>
      <c r="AZ678" s="12"/>
      <c r="BA678" s="12"/>
      <c r="BB678" s="12"/>
      <c r="BC678" s="12"/>
      <c r="BD678" s="12"/>
      <c r="BE678" s="12"/>
      <c r="BF678" s="12"/>
      <c r="BG678" s="12"/>
      <c r="BH678" s="12"/>
      <c r="BI678" s="12"/>
      <c r="BJ678" s="12"/>
      <c r="BK678" s="12"/>
      <c r="BL678" s="12"/>
      <c r="BM678" s="12"/>
      <c r="BN678" s="12"/>
      <c r="BO678" s="12"/>
      <c r="BP678" s="12"/>
      <c r="BQ678" s="12"/>
      <c r="BR678" s="12"/>
      <c r="BS678" s="12"/>
      <c r="BT678" s="12"/>
      <c r="BU678" s="12"/>
      <c r="BV678" s="12"/>
      <c r="BW678" s="12"/>
      <c r="BX678" s="12"/>
      <c r="BY678" s="12"/>
      <c r="BZ678" s="12"/>
      <c r="CA678" s="12"/>
      <c r="CB678" s="12"/>
      <c r="CC678" s="12"/>
    </row>
    <row r="679" spans="1:81" ht="15.75" x14ac:dyDescent="0.25">
      <c r="A679" s="20"/>
      <c r="B679" s="29"/>
      <c r="C679" s="29"/>
      <c r="D679" s="29"/>
      <c r="E679" s="29"/>
      <c r="F679" s="26"/>
      <c r="G679" s="13"/>
      <c r="H679" s="20"/>
      <c r="I679" s="22"/>
      <c r="J679" s="22"/>
      <c r="K679" s="22"/>
      <c r="L679" s="22"/>
      <c r="M679" s="24"/>
      <c r="N679" s="22"/>
      <c r="O679" s="20"/>
      <c r="P679" s="12"/>
      <c r="Q679" s="12"/>
      <c r="R679" s="12"/>
      <c r="S679" s="12"/>
      <c r="T679" s="12"/>
      <c r="U679" s="12"/>
      <c r="V679" s="12"/>
      <c r="W679" s="12"/>
      <c r="X679" s="12"/>
      <c r="Y679" s="12"/>
      <c r="Z679" s="12"/>
      <c r="AA679" s="12"/>
      <c r="AB679" s="12"/>
      <c r="AC679" s="12"/>
      <c r="AD679" s="12"/>
      <c r="AE679" s="12"/>
      <c r="AF679" s="12"/>
      <c r="AG679" s="12"/>
      <c r="AH679" s="12"/>
      <c r="AI679" s="12"/>
      <c r="AJ679" s="12"/>
      <c r="AK679" s="12"/>
      <c r="AL679" s="12"/>
      <c r="AM679" s="12"/>
      <c r="AN679" s="12"/>
      <c r="AO679" s="12"/>
      <c r="AP679" s="12"/>
      <c r="AQ679" s="12"/>
      <c r="AR679" s="12"/>
      <c r="AS679" s="12"/>
      <c r="AT679" s="12"/>
      <c r="AU679" s="12"/>
      <c r="AV679" s="12"/>
      <c r="AW679" s="12"/>
      <c r="AX679" s="12"/>
      <c r="AY679" s="12"/>
      <c r="AZ679" s="12"/>
      <c r="BA679" s="12"/>
      <c r="BB679" s="12"/>
      <c r="BC679" s="12"/>
      <c r="BD679" s="12"/>
      <c r="BE679" s="12"/>
      <c r="BF679" s="12"/>
      <c r="BG679" s="12"/>
      <c r="BH679" s="12"/>
      <c r="BI679" s="12"/>
      <c r="BJ679" s="12"/>
      <c r="BK679" s="12"/>
      <c r="BL679" s="12"/>
      <c r="BM679" s="12"/>
      <c r="BN679" s="12"/>
      <c r="BO679" s="12"/>
      <c r="BP679" s="12"/>
      <c r="BQ679" s="12"/>
      <c r="BR679" s="12"/>
      <c r="BS679" s="12"/>
      <c r="BT679" s="12"/>
      <c r="BU679" s="12"/>
      <c r="BV679" s="12"/>
      <c r="BW679" s="12"/>
      <c r="BX679" s="12"/>
      <c r="BY679" s="12"/>
      <c r="BZ679" s="12"/>
      <c r="CA679" s="12"/>
      <c r="CB679" s="12"/>
      <c r="CC679" s="12"/>
    </row>
    <row r="680" spans="1:81" ht="15.75" x14ac:dyDescent="0.25">
      <c r="A680" s="20"/>
      <c r="B680" s="29"/>
      <c r="C680" s="29"/>
      <c r="D680" s="29"/>
      <c r="E680" s="29"/>
      <c r="F680" s="26"/>
      <c r="G680" s="13"/>
      <c r="H680" s="20"/>
      <c r="I680" s="22"/>
      <c r="J680" s="22"/>
      <c r="K680" s="22"/>
      <c r="L680" s="22"/>
      <c r="M680" s="24"/>
      <c r="N680" s="22"/>
      <c r="O680" s="20"/>
      <c r="P680" s="12"/>
      <c r="Q680" s="12"/>
      <c r="R680" s="12"/>
      <c r="S680" s="12"/>
      <c r="T680" s="12"/>
      <c r="U680" s="12"/>
      <c r="V680" s="12"/>
      <c r="W680" s="12"/>
      <c r="X680" s="12"/>
      <c r="Y680" s="12"/>
      <c r="Z680" s="12"/>
      <c r="AA680" s="12"/>
      <c r="AB680" s="12"/>
      <c r="AC680" s="12"/>
      <c r="AD680" s="12"/>
      <c r="AE680" s="12"/>
      <c r="AF680" s="12"/>
      <c r="AG680" s="12"/>
      <c r="AH680" s="12"/>
      <c r="AI680" s="12"/>
      <c r="AJ680" s="12"/>
      <c r="AK680" s="12"/>
      <c r="AL680" s="12"/>
      <c r="AM680" s="12"/>
      <c r="AN680" s="12"/>
      <c r="AO680" s="12"/>
      <c r="AP680" s="12"/>
      <c r="AQ680" s="12"/>
      <c r="AR680" s="12"/>
      <c r="AS680" s="12"/>
      <c r="AT680" s="12"/>
      <c r="AU680" s="12"/>
      <c r="AV680" s="12"/>
      <c r="AW680" s="12"/>
      <c r="AX680" s="12"/>
      <c r="AY680" s="12"/>
      <c r="AZ680" s="12"/>
      <c r="BA680" s="12"/>
      <c r="BB680" s="12"/>
      <c r="BC680" s="12"/>
      <c r="BD680" s="12"/>
      <c r="BE680" s="12"/>
      <c r="BF680" s="12"/>
      <c r="BG680" s="12"/>
      <c r="BH680" s="12"/>
      <c r="BI680" s="12"/>
      <c r="BJ680" s="12"/>
      <c r="BK680" s="12"/>
      <c r="BL680" s="12"/>
      <c r="BM680" s="12"/>
      <c r="BN680" s="12"/>
      <c r="BO680" s="12"/>
      <c r="BP680" s="12"/>
      <c r="BQ680" s="12"/>
      <c r="BR680" s="12"/>
      <c r="BS680" s="12"/>
      <c r="BT680" s="12"/>
      <c r="BU680" s="12"/>
      <c r="BV680" s="12"/>
      <c r="BW680" s="12"/>
      <c r="BX680" s="12"/>
      <c r="BY680" s="12"/>
      <c r="BZ680" s="12"/>
      <c r="CA680" s="12"/>
      <c r="CB680" s="12"/>
      <c r="CC680" s="12"/>
    </row>
    <row r="681" spans="1:81" ht="15.75" x14ac:dyDescent="0.25">
      <c r="A681" s="20"/>
      <c r="B681" s="29"/>
      <c r="C681" s="29"/>
      <c r="D681" s="29"/>
      <c r="E681" s="29"/>
      <c r="F681" s="26"/>
      <c r="G681" s="13"/>
      <c r="H681" s="20"/>
      <c r="I681" s="22"/>
      <c r="J681" s="22"/>
      <c r="K681" s="22"/>
      <c r="L681" s="22"/>
      <c r="M681" s="24"/>
      <c r="N681" s="22"/>
      <c r="O681" s="20"/>
      <c r="P681" s="12"/>
      <c r="Q681" s="12"/>
      <c r="R681" s="12"/>
      <c r="S681" s="12"/>
      <c r="T681" s="12"/>
      <c r="U681" s="12"/>
      <c r="V681" s="12"/>
      <c r="W681" s="12"/>
      <c r="X681" s="12"/>
      <c r="Y681" s="12"/>
      <c r="Z681" s="12"/>
      <c r="AA681" s="12"/>
      <c r="AB681" s="12"/>
      <c r="AC681" s="12"/>
      <c r="AD681" s="12"/>
      <c r="AE681" s="12"/>
      <c r="AF681" s="12"/>
      <c r="AG681" s="12"/>
      <c r="AH681" s="12"/>
      <c r="AI681" s="12"/>
      <c r="AJ681" s="12"/>
      <c r="AK681" s="12"/>
      <c r="AL681" s="12"/>
      <c r="AM681" s="12"/>
      <c r="AN681" s="12"/>
      <c r="AO681" s="12"/>
      <c r="AP681" s="12"/>
      <c r="AQ681" s="12"/>
      <c r="AR681" s="12"/>
      <c r="AS681" s="12"/>
      <c r="AT681" s="12"/>
      <c r="AU681" s="12"/>
      <c r="AV681" s="12"/>
      <c r="AW681" s="12"/>
      <c r="AX681" s="12"/>
      <c r="AY681" s="12"/>
      <c r="AZ681" s="12"/>
      <c r="BA681" s="12"/>
      <c r="BB681" s="12"/>
      <c r="BC681" s="12"/>
      <c r="BD681" s="12"/>
      <c r="BE681" s="12"/>
      <c r="BF681" s="12"/>
      <c r="BG681" s="12"/>
      <c r="BH681" s="12"/>
      <c r="BI681" s="12"/>
      <c r="BJ681" s="12"/>
      <c r="BK681" s="12"/>
      <c r="BL681" s="12"/>
      <c r="BM681" s="12"/>
      <c r="BN681" s="12"/>
      <c r="BO681" s="12"/>
      <c r="BP681" s="12"/>
      <c r="BQ681" s="12"/>
      <c r="BR681" s="12"/>
      <c r="BS681" s="12"/>
      <c r="BT681" s="12"/>
      <c r="BU681" s="12"/>
      <c r="BV681" s="12"/>
      <c r="BW681" s="12"/>
      <c r="BX681" s="12"/>
      <c r="BY681" s="12"/>
      <c r="BZ681" s="12"/>
      <c r="CA681" s="12"/>
      <c r="CB681" s="12"/>
      <c r="CC681" s="12"/>
    </row>
    <row r="682" spans="1:81" ht="15.75" x14ac:dyDescent="0.25">
      <c r="A682" s="20"/>
      <c r="B682" s="29"/>
      <c r="C682" s="29"/>
      <c r="D682" s="29"/>
      <c r="E682" s="29"/>
      <c r="F682" s="26"/>
      <c r="G682" s="13"/>
      <c r="H682" s="20"/>
      <c r="I682" s="22"/>
      <c r="J682" s="22"/>
      <c r="K682" s="22"/>
      <c r="L682" s="22"/>
      <c r="M682" s="24"/>
      <c r="N682" s="22"/>
      <c r="O682" s="20"/>
      <c r="P682" s="12"/>
      <c r="Q682" s="12"/>
      <c r="R682" s="12"/>
      <c r="S682" s="12"/>
      <c r="T682" s="12"/>
      <c r="U682" s="12"/>
      <c r="V682" s="12"/>
      <c r="W682" s="12"/>
      <c r="X682" s="12"/>
      <c r="Y682" s="12"/>
      <c r="Z682" s="12"/>
      <c r="AA682" s="12"/>
      <c r="AB682" s="12"/>
      <c r="AC682" s="12"/>
      <c r="AD682" s="12"/>
      <c r="AE682" s="12"/>
      <c r="AF682" s="12"/>
      <c r="AG682" s="12"/>
      <c r="AH682" s="12"/>
      <c r="AI682" s="12"/>
      <c r="AJ682" s="12"/>
      <c r="AK682" s="12"/>
      <c r="AL682" s="12"/>
      <c r="AM682" s="12"/>
      <c r="AN682" s="12"/>
      <c r="AO682" s="12"/>
      <c r="AP682" s="12"/>
      <c r="AQ682" s="12"/>
      <c r="AR682" s="12"/>
      <c r="AS682" s="12"/>
      <c r="AT682" s="12"/>
      <c r="AU682" s="12"/>
      <c r="AV682" s="12"/>
      <c r="AW682" s="12"/>
      <c r="AX682" s="12"/>
      <c r="AY682" s="12"/>
      <c r="AZ682" s="12"/>
      <c r="BA682" s="12"/>
      <c r="BB682" s="12"/>
      <c r="BC682" s="12"/>
      <c r="BD682" s="12"/>
      <c r="BE682" s="12"/>
      <c r="BF682" s="12"/>
      <c r="BG682" s="12"/>
      <c r="BH682" s="12"/>
      <c r="BI682" s="12"/>
      <c r="BJ682" s="12"/>
      <c r="BK682" s="12"/>
      <c r="BL682" s="12"/>
      <c r="BM682" s="12"/>
      <c r="BN682" s="12"/>
      <c r="BO682" s="12"/>
      <c r="BP682" s="12"/>
      <c r="BQ682" s="12"/>
      <c r="BR682" s="12"/>
      <c r="BS682" s="12"/>
      <c r="BT682" s="12"/>
      <c r="BU682" s="12"/>
      <c r="BV682" s="12"/>
      <c r="BW682" s="12"/>
      <c r="BX682" s="12"/>
      <c r="BY682" s="12"/>
      <c r="BZ682" s="12"/>
      <c r="CA682" s="12"/>
      <c r="CB682" s="12"/>
      <c r="CC682" s="12"/>
    </row>
    <row r="683" spans="1:81" ht="15.75" x14ac:dyDescent="0.25">
      <c r="A683" s="20"/>
      <c r="B683" s="29"/>
      <c r="C683" s="29"/>
      <c r="D683" s="29"/>
      <c r="E683" s="29"/>
      <c r="F683" s="26"/>
      <c r="G683" s="13"/>
      <c r="H683" s="20"/>
      <c r="I683" s="22"/>
      <c r="J683" s="22"/>
      <c r="K683" s="22"/>
      <c r="L683" s="22"/>
      <c r="M683" s="24"/>
      <c r="N683" s="22"/>
      <c r="O683" s="20"/>
      <c r="P683" s="12"/>
      <c r="Q683" s="12"/>
      <c r="R683" s="12"/>
      <c r="S683" s="12"/>
      <c r="T683" s="12"/>
      <c r="U683" s="12"/>
      <c r="V683" s="12"/>
      <c r="W683" s="12"/>
      <c r="X683" s="12"/>
      <c r="Y683" s="12"/>
      <c r="Z683" s="12"/>
      <c r="AA683" s="12"/>
      <c r="AB683" s="12"/>
      <c r="AC683" s="12"/>
      <c r="AD683" s="12"/>
      <c r="AE683" s="12"/>
      <c r="AF683" s="12"/>
      <c r="AG683" s="12"/>
      <c r="AH683" s="12"/>
      <c r="AI683" s="12"/>
      <c r="AJ683" s="12"/>
      <c r="AK683" s="12"/>
      <c r="AL683" s="12"/>
      <c r="AM683" s="12"/>
      <c r="AN683" s="12"/>
      <c r="AO683" s="12"/>
      <c r="AP683" s="12"/>
      <c r="AQ683" s="12"/>
      <c r="AR683" s="12"/>
      <c r="AS683" s="12"/>
      <c r="AT683" s="12"/>
      <c r="AU683" s="12"/>
      <c r="AV683" s="12"/>
      <c r="AW683" s="12"/>
      <c r="AX683" s="12"/>
      <c r="AY683" s="12"/>
      <c r="AZ683" s="12"/>
      <c r="BA683" s="12"/>
      <c r="BB683" s="12"/>
      <c r="BC683" s="12"/>
      <c r="BD683" s="12"/>
      <c r="BE683" s="12"/>
      <c r="BF683" s="12"/>
      <c r="BG683" s="12"/>
      <c r="BH683" s="12"/>
      <c r="BI683" s="12"/>
      <c r="BJ683" s="12"/>
      <c r="BK683" s="12"/>
      <c r="BL683" s="12"/>
      <c r="BM683" s="12"/>
      <c r="BN683" s="12"/>
      <c r="BO683" s="12"/>
      <c r="BP683" s="12"/>
      <c r="BQ683" s="12"/>
      <c r="BR683" s="12"/>
      <c r="BS683" s="12"/>
      <c r="BT683" s="12"/>
      <c r="BU683" s="12"/>
      <c r="BV683" s="12"/>
      <c r="BW683" s="12"/>
      <c r="BX683" s="12"/>
      <c r="BY683" s="12"/>
      <c r="BZ683" s="12"/>
      <c r="CA683" s="12"/>
      <c r="CB683" s="12"/>
      <c r="CC683" s="12"/>
    </row>
    <row r="684" spans="1:81" ht="15.75" x14ac:dyDescent="0.25">
      <c r="A684" s="20"/>
      <c r="B684" s="29"/>
      <c r="C684" s="29"/>
      <c r="D684" s="29"/>
      <c r="E684" s="29"/>
      <c r="F684" s="26"/>
      <c r="G684" s="13"/>
      <c r="H684" s="20"/>
      <c r="I684" s="22"/>
      <c r="J684" s="22"/>
      <c r="K684" s="22"/>
      <c r="L684" s="22"/>
      <c r="M684" s="24"/>
      <c r="N684" s="22"/>
      <c r="O684" s="20"/>
      <c r="P684" s="12"/>
      <c r="Q684" s="12"/>
      <c r="R684" s="12"/>
      <c r="S684" s="12"/>
      <c r="T684" s="12"/>
      <c r="U684" s="12"/>
      <c r="V684" s="12"/>
      <c r="W684" s="12"/>
      <c r="X684" s="12"/>
      <c r="Y684" s="12"/>
      <c r="Z684" s="12"/>
      <c r="AA684" s="12"/>
      <c r="AB684" s="12"/>
      <c r="AC684" s="12"/>
      <c r="AD684" s="12"/>
      <c r="AE684" s="12"/>
      <c r="AF684" s="12"/>
      <c r="AG684" s="12"/>
      <c r="AH684" s="12"/>
      <c r="AI684" s="12"/>
      <c r="AJ684" s="12"/>
      <c r="AK684" s="12"/>
      <c r="AL684" s="12"/>
      <c r="AM684" s="12"/>
      <c r="AN684" s="12"/>
      <c r="AO684" s="12"/>
      <c r="AP684" s="12"/>
      <c r="AQ684" s="12"/>
      <c r="AR684" s="12"/>
      <c r="AS684" s="12"/>
      <c r="AT684" s="12"/>
      <c r="AU684" s="12"/>
      <c r="AV684" s="12"/>
      <c r="AW684" s="12"/>
      <c r="AX684" s="12"/>
      <c r="AY684" s="12"/>
      <c r="AZ684" s="12"/>
      <c r="BA684" s="12"/>
      <c r="BB684" s="12"/>
      <c r="BC684" s="12"/>
      <c r="BD684" s="12"/>
      <c r="BE684" s="12"/>
      <c r="BF684" s="12"/>
      <c r="BG684" s="12"/>
      <c r="BH684" s="12"/>
      <c r="BI684" s="12"/>
      <c r="BJ684" s="12"/>
      <c r="BK684" s="12"/>
      <c r="BL684" s="12"/>
      <c r="BM684" s="12"/>
      <c r="BN684" s="12"/>
      <c r="BO684" s="12"/>
      <c r="BP684" s="12"/>
      <c r="BQ684" s="12"/>
      <c r="BR684" s="12"/>
      <c r="BS684" s="12"/>
      <c r="BT684" s="12"/>
      <c r="BU684" s="12"/>
      <c r="BV684" s="12"/>
      <c r="BW684" s="12"/>
      <c r="BX684" s="12"/>
      <c r="BY684" s="12"/>
      <c r="BZ684" s="12"/>
      <c r="CA684" s="12"/>
      <c r="CB684" s="12"/>
      <c r="CC684" s="12"/>
    </row>
    <row r="685" spans="1:81" ht="15.75" x14ac:dyDescent="0.25">
      <c r="A685" s="20"/>
      <c r="B685" s="29"/>
      <c r="C685" s="29"/>
      <c r="D685" s="29"/>
      <c r="E685" s="29"/>
      <c r="F685" s="26"/>
      <c r="G685" s="13"/>
      <c r="H685" s="20"/>
      <c r="I685" s="22"/>
      <c r="J685" s="22"/>
      <c r="K685" s="22"/>
      <c r="L685" s="22"/>
      <c r="M685" s="24"/>
      <c r="N685" s="22"/>
      <c r="O685" s="20"/>
      <c r="P685" s="12"/>
      <c r="Q685" s="12"/>
      <c r="R685" s="12"/>
      <c r="S685" s="12"/>
      <c r="T685" s="12"/>
      <c r="U685" s="12"/>
      <c r="V685" s="12"/>
      <c r="W685" s="12"/>
      <c r="X685" s="12"/>
      <c r="Y685" s="12"/>
      <c r="Z685" s="12"/>
      <c r="AA685" s="12"/>
      <c r="AB685" s="12"/>
      <c r="AC685" s="12"/>
      <c r="AD685" s="12"/>
      <c r="AE685" s="12"/>
      <c r="AF685" s="12"/>
      <c r="AG685" s="12"/>
      <c r="AH685" s="12"/>
      <c r="AI685" s="12"/>
      <c r="AJ685" s="12"/>
      <c r="AK685" s="12"/>
      <c r="AL685" s="12"/>
      <c r="AM685" s="12"/>
      <c r="AN685" s="12"/>
      <c r="AO685" s="12"/>
      <c r="AP685" s="12"/>
      <c r="AQ685" s="12"/>
      <c r="AR685" s="12"/>
      <c r="AS685" s="12"/>
      <c r="AT685" s="12"/>
      <c r="AU685" s="12"/>
      <c r="AV685" s="12"/>
      <c r="AW685" s="12"/>
      <c r="AX685" s="12"/>
      <c r="AY685" s="12"/>
      <c r="AZ685" s="12"/>
      <c r="BA685" s="12"/>
      <c r="BB685" s="12"/>
      <c r="BC685" s="12"/>
      <c r="BD685" s="12"/>
      <c r="BE685" s="12"/>
      <c r="BF685" s="12"/>
      <c r="BG685" s="12"/>
      <c r="BH685" s="12"/>
      <c r="BI685" s="12"/>
      <c r="BJ685" s="12"/>
      <c r="BK685" s="12"/>
      <c r="BL685" s="12"/>
      <c r="BM685" s="12"/>
      <c r="BN685" s="12"/>
      <c r="BO685" s="12"/>
      <c r="BP685" s="12"/>
      <c r="BQ685" s="12"/>
      <c r="BR685" s="12"/>
      <c r="BS685" s="12"/>
      <c r="BT685" s="12"/>
      <c r="BU685" s="12"/>
      <c r="BV685" s="12"/>
      <c r="BW685" s="12"/>
      <c r="BX685" s="12"/>
      <c r="BY685" s="12"/>
      <c r="BZ685" s="12"/>
      <c r="CA685" s="12"/>
      <c r="CB685" s="12"/>
      <c r="CC685" s="12"/>
    </row>
    <row r="686" spans="1:81" ht="15.75" x14ac:dyDescent="0.25">
      <c r="A686" s="20"/>
      <c r="B686" s="29"/>
      <c r="C686" s="29"/>
      <c r="D686" s="29"/>
      <c r="E686" s="29"/>
      <c r="F686" s="26"/>
      <c r="G686" s="13"/>
      <c r="H686" s="20"/>
      <c r="I686" s="22"/>
      <c r="J686" s="22"/>
      <c r="K686" s="22"/>
      <c r="L686" s="22"/>
      <c r="M686" s="24"/>
      <c r="N686" s="22"/>
      <c r="O686" s="20"/>
      <c r="P686" s="12"/>
      <c r="Q686" s="12"/>
      <c r="R686" s="12"/>
      <c r="S686" s="12"/>
      <c r="T686" s="12"/>
      <c r="U686" s="12"/>
      <c r="V686" s="12"/>
      <c r="W686" s="12"/>
      <c r="X686" s="12"/>
      <c r="Y686" s="12"/>
      <c r="Z686" s="12"/>
      <c r="AA686" s="12"/>
      <c r="AB686" s="12"/>
      <c r="AC686" s="12"/>
      <c r="AD686" s="12"/>
      <c r="AE686" s="12"/>
      <c r="AF686" s="12"/>
      <c r="AG686" s="12"/>
      <c r="AH686" s="12"/>
      <c r="AI686" s="12"/>
      <c r="AJ686" s="12"/>
      <c r="AK686" s="12"/>
      <c r="AL686" s="12"/>
      <c r="AM686" s="12"/>
      <c r="AN686" s="12"/>
      <c r="AO686" s="12"/>
      <c r="AP686" s="12"/>
      <c r="AQ686" s="12"/>
      <c r="AR686" s="12"/>
      <c r="AS686" s="12"/>
      <c r="AT686" s="12"/>
      <c r="AU686" s="12"/>
      <c r="AV686" s="12"/>
      <c r="AW686" s="12"/>
      <c r="AX686" s="12"/>
      <c r="AY686" s="12"/>
      <c r="AZ686" s="12"/>
      <c r="BA686" s="12"/>
      <c r="BB686" s="12"/>
      <c r="BC686" s="12"/>
      <c r="BD686" s="12"/>
      <c r="BE686" s="12"/>
      <c r="BF686" s="12"/>
      <c r="BG686" s="12"/>
      <c r="BH686" s="12"/>
      <c r="BI686" s="12"/>
      <c r="BJ686" s="12"/>
      <c r="BK686" s="12"/>
      <c r="BL686" s="12"/>
      <c r="BM686" s="12"/>
      <c r="BN686" s="12"/>
      <c r="BO686" s="12"/>
      <c r="BP686" s="12"/>
      <c r="BQ686" s="12"/>
      <c r="BR686" s="12"/>
      <c r="BS686" s="12"/>
      <c r="BT686" s="12"/>
      <c r="BU686" s="12"/>
      <c r="BV686" s="12"/>
      <c r="BW686" s="12"/>
      <c r="BX686" s="12"/>
      <c r="BY686" s="12"/>
      <c r="BZ686" s="12"/>
      <c r="CA686" s="12"/>
      <c r="CB686" s="12"/>
      <c r="CC686" s="12"/>
    </row>
    <row r="687" spans="1:81" ht="15.75" x14ac:dyDescent="0.25">
      <c r="A687" s="20"/>
      <c r="B687" s="29"/>
      <c r="C687" s="29"/>
      <c r="D687" s="29"/>
      <c r="E687" s="29"/>
      <c r="F687" s="26"/>
      <c r="G687" s="13"/>
      <c r="H687" s="20"/>
      <c r="I687" s="22"/>
      <c r="J687" s="22"/>
      <c r="K687" s="22"/>
      <c r="L687" s="22"/>
      <c r="M687" s="24"/>
      <c r="N687" s="22"/>
      <c r="O687" s="20"/>
      <c r="P687" s="12"/>
      <c r="Q687" s="12"/>
      <c r="R687" s="12"/>
      <c r="S687" s="12"/>
      <c r="T687" s="12"/>
      <c r="U687" s="12"/>
      <c r="V687" s="12"/>
      <c r="W687" s="12"/>
      <c r="X687" s="12"/>
      <c r="Y687" s="12"/>
      <c r="Z687" s="12"/>
      <c r="AA687" s="12"/>
      <c r="AB687" s="12"/>
      <c r="AC687" s="12"/>
      <c r="AD687" s="12"/>
      <c r="AE687" s="12"/>
      <c r="AF687" s="12"/>
      <c r="AG687" s="12"/>
      <c r="AH687" s="12"/>
      <c r="AI687" s="12"/>
      <c r="AJ687" s="12"/>
      <c r="AK687" s="12"/>
      <c r="AL687" s="12"/>
      <c r="AM687" s="12"/>
      <c r="AN687" s="12"/>
      <c r="AO687" s="12"/>
      <c r="AP687" s="12"/>
      <c r="AQ687" s="12"/>
      <c r="AR687" s="12"/>
      <c r="AS687" s="12"/>
      <c r="AT687" s="12"/>
      <c r="AU687" s="12"/>
      <c r="AV687" s="12"/>
      <c r="AW687" s="12"/>
      <c r="AX687" s="12"/>
      <c r="AY687" s="12"/>
      <c r="AZ687" s="12"/>
      <c r="BA687" s="12"/>
      <c r="BB687" s="12"/>
      <c r="BC687" s="12"/>
      <c r="BD687" s="12"/>
      <c r="BE687" s="12"/>
      <c r="BF687" s="12"/>
      <c r="BG687" s="12"/>
      <c r="BH687" s="12"/>
      <c r="BI687" s="12"/>
      <c r="BJ687" s="12"/>
      <c r="BK687" s="12"/>
      <c r="BL687" s="12"/>
      <c r="BM687" s="12"/>
      <c r="BN687" s="12"/>
      <c r="BO687" s="12"/>
      <c r="BP687" s="12"/>
      <c r="BQ687" s="12"/>
      <c r="BR687" s="12"/>
      <c r="BS687" s="12"/>
      <c r="BT687" s="12"/>
      <c r="BU687" s="12"/>
      <c r="BV687" s="12"/>
      <c r="BW687" s="12"/>
      <c r="BX687" s="12"/>
      <c r="BY687" s="12"/>
      <c r="BZ687" s="12"/>
      <c r="CA687" s="12"/>
      <c r="CB687" s="12"/>
      <c r="CC687" s="12"/>
    </row>
    <row r="688" spans="1:81" ht="15.75" x14ac:dyDescent="0.25">
      <c r="A688" s="20"/>
      <c r="B688" s="29"/>
      <c r="C688" s="29"/>
      <c r="D688" s="29"/>
      <c r="E688" s="29"/>
      <c r="F688" s="26"/>
      <c r="G688" s="13"/>
      <c r="H688" s="20"/>
      <c r="I688" s="22"/>
      <c r="J688" s="22"/>
      <c r="K688" s="22"/>
      <c r="L688" s="22"/>
      <c r="M688" s="24"/>
      <c r="N688" s="22"/>
      <c r="O688" s="20"/>
      <c r="P688" s="12"/>
      <c r="Q688" s="12"/>
      <c r="R688" s="12"/>
      <c r="S688" s="12"/>
      <c r="T688" s="12"/>
      <c r="U688" s="12"/>
      <c r="V688" s="12"/>
      <c r="W688" s="12"/>
      <c r="X688" s="12"/>
      <c r="Y688" s="12"/>
      <c r="Z688" s="12"/>
      <c r="AA688" s="12"/>
      <c r="AB688" s="12"/>
      <c r="AC688" s="12"/>
      <c r="AD688" s="12"/>
      <c r="AE688" s="12"/>
      <c r="AF688" s="12"/>
      <c r="AG688" s="12"/>
      <c r="AH688" s="12"/>
      <c r="AI688" s="12"/>
      <c r="AJ688" s="12"/>
      <c r="AK688" s="12"/>
      <c r="AL688" s="12"/>
      <c r="AM688" s="12"/>
      <c r="AN688" s="12"/>
      <c r="AO688" s="12"/>
      <c r="AP688" s="12"/>
      <c r="AQ688" s="12"/>
      <c r="AR688" s="12"/>
      <c r="AS688" s="12"/>
      <c r="AT688" s="12"/>
      <c r="AU688" s="12"/>
      <c r="AV688" s="12"/>
      <c r="AW688" s="12"/>
      <c r="AX688" s="12"/>
      <c r="AY688" s="12"/>
      <c r="AZ688" s="12"/>
      <c r="BA688" s="12"/>
      <c r="BB688" s="12"/>
      <c r="BC688" s="12"/>
      <c r="BD688" s="12"/>
      <c r="BE688" s="12"/>
      <c r="BF688" s="12"/>
      <c r="BG688" s="12"/>
      <c r="BH688" s="12"/>
      <c r="BI688" s="12"/>
      <c r="BJ688" s="12"/>
      <c r="BK688" s="12"/>
      <c r="BL688" s="12"/>
      <c r="BM688" s="12"/>
      <c r="BN688" s="12"/>
      <c r="BO688" s="12"/>
      <c r="BP688" s="12"/>
      <c r="BQ688" s="12"/>
      <c r="BR688" s="12"/>
      <c r="BS688" s="12"/>
      <c r="BT688" s="12"/>
      <c r="BU688" s="12"/>
      <c r="BV688" s="12"/>
      <c r="BW688" s="12"/>
      <c r="BX688" s="12"/>
      <c r="BY688" s="12"/>
      <c r="BZ688" s="12"/>
      <c r="CA688" s="12"/>
      <c r="CB688" s="12"/>
      <c r="CC688" s="12"/>
    </row>
    <row r="689" spans="1:81" ht="15.75" x14ac:dyDescent="0.25">
      <c r="A689" s="20"/>
      <c r="B689" s="29"/>
      <c r="C689" s="29"/>
      <c r="D689" s="29"/>
      <c r="E689" s="29"/>
      <c r="F689" s="26"/>
      <c r="G689" s="13"/>
      <c r="H689" s="20"/>
      <c r="I689" s="22"/>
      <c r="J689" s="22"/>
      <c r="K689" s="22"/>
      <c r="L689" s="22"/>
      <c r="M689" s="24"/>
      <c r="N689" s="22"/>
      <c r="O689" s="20"/>
      <c r="P689" s="12"/>
      <c r="Q689" s="12"/>
      <c r="R689" s="12"/>
      <c r="S689" s="12"/>
      <c r="T689" s="12"/>
      <c r="U689" s="12"/>
      <c r="V689" s="12"/>
      <c r="W689" s="12"/>
      <c r="X689" s="12"/>
      <c r="Y689" s="12"/>
      <c r="Z689" s="12"/>
      <c r="AA689" s="12"/>
      <c r="AB689" s="12"/>
      <c r="AC689" s="12"/>
      <c r="AD689" s="12"/>
      <c r="AE689" s="12"/>
      <c r="AF689" s="12"/>
      <c r="AG689" s="12"/>
      <c r="AH689" s="12"/>
      <c r="AI689" s="12"/>
      <c r="AJ689" s="12"/>
      <c r="AK689" s="12"/>
      <c r="AL689" s="12"/>
      <c r="AM689" s="12"/>
      <c r="AN689" s="12"/>
      <c r="AO689" s="12"/>
      <c r="AP689" s="12"/>
      <c r="AQ689" s="12"/>
      <c r="AR689" s="12"/>
      <c r="AS689" s="12"/>
      <c r="AT689" s="12"/>
      <c r="AU689" s="12"/>
      <c r="AV689" s="12"/>
      <c r="AW689" s="12"/>
      <c r="AX689" s="12"/>
      <c r="AY689" s="12"/>
      <c r="AZ689" s="12"/>
      <c r="BA689" s="12"/>
      <c r="BB689" s="12"/>
      <c r="BC689" s="12"/>
      <c r="BD689" s="12"/>
      <c r="BE689" s="12"/>
      <c r="BF689" s="12"/>
      <c r="BG689" s="12"/>
      <c r="BH689" s="12"/>
      <c r="BI689" s="12"/>
      <c r="BJ689" s="12"/>
      <c r="BK689" s="12"/>
      <c r="BL689" s="12"/>
      <c r="BM689" s="12"/>
      <c r="BN689" s="12"/>
      <c r="BO689" s="12"/>
      <c r="BP689" s="12"/>
      <c r="BQ689" s="12"/>
      <c r="BR689" s="12"/>
      <c r="BS689" s="12"/>
      <c r="BT689" s="12"/>
      <c r="BU689" s="12"/>
      <c r="BV689" s="12"/>
      <c r="BW689" s="12"/>
      <c r="BX689" s="12"/>
      <c r="BY689" s="12"/>
      <c r="BZ689" s="12"/>
      <c r="CA689" s="12"/>
      <c r="CB689" s="12"/>
      <c r="CC689" s="12"/>
    </row>
    <row r="690" spans="1:81" ht="15.75" x14ac:dyDescent="0.25">
      <c r="A690" s="20"/>
      <c r="B690" s="29"/>
      <c r="C690" s="29"/>
      <c r="D690" s="29"/>
      <c r="E690" s="29"/>
      <c r="F690" s="26"/>
      <c r="G690" s="13"/>
      <c r="H690" s="20"/>
      <c r="I690" s="22"/>
      <c r="J690" s="22"/>
      <c r="K690" s="22"/>
      <c r="L690" s="22"/>
      <c r="M690" s="24"/>
      <c r="N690" s="22"/>
      <c r="O690" s="20"/>
      <c r="P690" s="12"/>
      <c r="Q690" s="12"/>
      <c r="R690" s="12"/>
      <c r="S690" s="12"/>
      <c r="T690" s="12"/>
      <c r="U690" s="12"/>
      <c r="V690" s="12"/>
      <c r="W690" s="12"/>
      <c r="X690" s="12"/>
      <c r="Y690" s="12"/>
      <c r="Z690" s="12"/>
      <c r="AA690" s="12"/>
      <c r="AB690" s="12"/>
      <c r="AC690" s="12"/>
      <c r="AD690" s="12"/>
      <c r="AE690" s="12"/>
      <c r="AF690" s="12"/>
      <c r="AG690" s="12"/>
      <c r="AH690" s="12"/>
      <c r="AI690" s="12"/>
      <c r="AJ690" s="12"/>
      <c r="AK690" s="12"/>
      <c r="AL690" s="12"/>
      <c r="AM690" s="12"/>
      <c r="AN690" s="12"/>
      <c r="AO690" s="12"/>
      <c r="AP690" s="12"/>
      <c r="AQ690" s="12"/>
      <c r="AR690" s="12"/>
      <c r="AS690" s="12"/>
      <c r="AT690" s="12"/>
      <c r="AU690" s="12"/>
      <c r="AV690" s="12"/>
      <c r="AW690" s="12"/>
      <c r="AX690" s="12"/>
      <c r="AY690" s="12"/>
      <c r="AZ690" s="12"/>
      <c r="BA690" s="12"/>
      <c r="BB690" s="12"/>
      <c r="BC690" s="12"/>
      <c r="BD690" s="12"/>
      <c r="BE690" s="12"/>
      <c r="BF690" s="12"/>
      <c r="BG690" s="12"/>
      <c r="BH690" s="12"/>
      <c r="BI690" s="12"/>
      <c r="BJ690" s="12"/>
      <c r="BK690" s="12"/>
      <c r="BL690" s="12"/>
      <c r="BM690" s="12"/>
      <c r="BN690" s="12"/>
      <c r="BO690" s="12"/>
      <c r="BP690" s="12"/>
      <c r="BQ690" s="12"/>
      <c r="BR690" s="12"/>
      <c r="BS690" s="12"/>
      <c r="BT690" s="12"/>
      <c r="BU690" s="12"/>
      <c r="BV690" s="12"/>
      <c r="BW690" s="12"/>
      <c r="BX690" s="12"/>
      <c r="BY690" s="12"/>
      <c r="BZ690" s="12"/>
      <c r="CA690" s="12"/>
      <c r="CB690" s="12"/>
      <c r="CC690" s="12"/>
    </row>
    <row r="691" spans="1:81" ht="15.75" x14ac:dyDescent="0.25">
      <c r="A691" s="20"/>
      <c r="B691" s="29"/>
      <c r="C691" s="29"/>
      <c r="D691" s="29"/>
      <c r="E691" s="29"/>
      <c r="F691" s="26"/>
      <c r="G691" s="13"/>
      <c r="H691" s="20"/>
      <c r="I691" s="22"/>
      <c r="J691" s="22"/>
      <c r="K691" s="22"/>
      <c r="L691" s="22"/>
      <c r="M691" s="24"/>
      <c r="N691" s="22"/>
      <c r="O691" s="20"/>
      <c r="P691" s="12"/>
      <c r="Q691" s="12"/>
      <c r="R691" s="12"/>
      <c r="S691" s="12"/>
      <c r="T691" s="12"/>
      <c r="U691" s="12"/>
      <c r="V691" s="12"/>
      <c r="W691" s="12"/>
      <c r="X691" s="12"/>
      <c r="Y691" s="12"/>
      <c r="Z691" s="12"/>
      <c r="AA691" s="12"/>
      <c r="AB691" s="12"/>
      <c r="AC691" s="12"/>
      <c r="AD691" s="12"/>
      <c r="AE691" s="12"/>
      <c r="AF691" s="12"/>
      <c r="AG691" s="12"/>
      <c r="AH691" s="12"/>
      <c r="AI691" s="12"/>
      <c r="AJ691" s="12"/>
      <c r="AK691" s="12"/>
      <c r="AL691" s="12"/>
      <c r="AM691" s="12"/>
      <c r="AN691" s="12"/>
      <c r="AO691" s="12"/>
      <c r="AP691" s="12"/>
      <c r="AQ691" s="12"/>
      <c r="AR691" s="12"/>
      <c r="AS691" s="12"/>
      <c r="AT691" s="12"/>
      <c r="AU691" s="12"/>
      <c r="AV691" s="12"/>
      <c r="AW691" s="12"/>
      <c r="AX691" s="12"/>
      <c r="AY691" s="12"/>
      <c r="AZ691" s="12"/>
      <c r="BA691" s="12"/>
      <c r="BB691" s="12"/>
      <c r="BC691" s="12"/>
      <c r="BD691" s="12"/>
      <c r="BE691" s="12"/>
      <c r="BF691" s="12"/>
      <c r="BG691" s="12"/>
      <c r="BH691" s="12"/>
      <c r="BI691" s="12"/>
      <c r="BJ691" s="12"/>
      <c r="BK691" s="12"/>
      <c r="BL691" s="12"/>
      <c r="BM691" s="12"/>
      <c r="BN691" s="12"/>
      <c r="BO691" s="12"/>
      <c r="BP691" s="12"/>
      <c r="BQ691" s="12"/>
      <c r="BR691" s="12"/>
      <c r="BS691" s="12"/>
      <c r="BT691" s="12"/>
      <c r="BU691" s="12"/>
      <c r="BV691" s="12"/>
      <c r="BW691" s="12"/>
      <c r="BX691" s="12"/>
      <c r="BY691" s="12"/>
      <c r="BZ691" s="12"/>
      <c r="CA691" s="12"/>
      <c r="CB691" s="12"/>
      <c r="CC691" s="12"/>
    </row>
    <row r="692" spans="1:81" ht="15.75" x14ac:dyDescent="0.25">
      <c r="A692" s="20"/>
      <c r="B692" s="29"/>
      <c r="C692" s="29"/>
      <c r="D692" s="29"/>
      <c r="E692" s="29"/>
      <c r="F692" s="26"/>
      <c r="G692" s="13"/>
      <c r="H692" s="20"/>
      <c r="I692" s="22"/>
      <c r="J692" s="22"/>
      <c r="K692" s="22"/>
      <c r="L692" s="22"/>
      <c r="M692" s="24"/>
      <c r="N692" s="22"/>
      <c r="O692" s="20"/>
      <c r="P692" s="12"/>
      <c r="Q692" s="12"/>
      <c r="R692" s="12"/>
      <c r="S692" s="12"/>
      <c r="T692" s="12"/>
      <c r="U692" s="12"/>
      <c r="V692" s="12"/>
      <c r="W692" s="12"/>
      <c r="X692" s="12"/>
      <c r="Y692" s="12"/>
      <c r="Z692" s="12"/>
      <c r="AA692" s="12"/>
      <c r="AB692" s="12"/>
      <c r="AC692" s="12"/>
      <c r="AD692" s="12"/>
      <c r="AE692" s="12"/>
      <c r="AF692" s="12"/>
      <c r="AG692" s="12"/>
      <c r="AH692" s="12"/>
      <c r="AI692" s="12"/>
      <c r="AJ692" s="12"/>
      <c r="AK692" s="12"/>
      <c r="AL692" s="12"/>
      <c r="AM692" s="12"/>
      <c r="AN692" s="12"/>
      <c r="AO692" s="12"/>
      <c r="AP692" s="12"/>
      <c r="AQ692" s="12"/>
      <c r="AR692" s="12"/>
      <c r="AS692" s="12"/>
      <c r="AT692" s="12"/>
      <c r="AU692" s="12"/>
      <c r="AV692" s="12"/>
      <c r="AW692" s="12"/>
      <c r="AX692" s="12"/>
      <c r="AY692" s="12"/>
      <c r="AZ692" s="12"/>
      <c r="BA692" s="12"/>
      <c r="BB692" s="12"/>
      <c r="BC692" s="12"/>
      <c r="BD692" s="12"/>
      <c r="BE692" s="12"/>
      <c r="BF692" s="12"/>
      <c r="BG692" s="12"/>
      <c r="BH692" s="12"/>
      <c r="BI692" s="12"/>
      <c r="BJ692" s="12"/>
      <c r="BK692" s="12"/>
      <c r="BL692" s="12"/>
      <c r="BM692" s="12"/>
      <c r="BN692" s="12"/>
      <c r="BO692" s="12"/>
      <c r="BP692" s="12"/>
      <c r="BQ692" s="12"/>
      <c r="BR692" s="12"/>
      <c r="BS692" s="12"/>
      <c r="BT692" s="12"/>
      <c r="BU692" s="12"/>
      <c r="BV692" s="12"/>
      <c r="BW692" s="12"/>
      <c r="BX692" s="12"/>
      <c r="BY692" s="12"/>
      <c r="BZ692" s="12"/>
      <c r="CA692" s="12"/>
      <c r="CB692" s="12"/>
      <c r="CC692" s="12"/>
    </row>
    <row r="693" spans="1:81" ht="15.75" x14ac:dyDescent="0.25">
      <c r="A693" s="20"/>
      <c r="B693" s="29"/>
      <c r="C693" s="29"/>
      <c r="D693" s="29"/>
      <c r="E693" s="29"/>
      <c r="F693" s="26"/>
      <c r="G693" s="13"/>
      <c r="H693" s="20"/>
      <c r="I693" s="22"/>
      <c r="J693" s="22"/>
      <c r="K693" s="22"/>
      <c r="L693" s="22"/>
      <c r="M693" s="24"/>
      <c r="N693" s="22"/>
      <c r="O693" s="20"/>
      <c r="P693" s="12"/>
      <c r="Q693" s="12"/>
      <c r="R693" s="12"/>
      <c r="S693" s="12"/>
      <c r="T693" s="12"/>
      <c r="U693" s="12"/>
      <c r="V693" s="12"/>
      <c r="W693" s="12"/>
      <c r="X693" s="12"/>
      <c r="Y693" s="12"/>
      <c r="Z693" s="12"/>
      <c r="AA693" s="12"/>
      <c r="AB693" s="12"/>
      <c r="AC693" s="12"/>
      <c r="AD693" s="12"/>
      <c r="AE693" s="12"/>
      <c r="AF693" s="12"/>
      <c r="AG693" s="12"/>
      <c r="AH693" s="12"/>
      <c r="AI693" s="12"/>
      <c r="AJ693" s="12"/>
      <c r="AK693" s="12"/>
      <c r="AL693" s="12"/>
      <c r="AM693" s="12"/>
      <c r="AN693" s="12"/>
      <c r="AO693" s="12"/>
      <c r="AP693" s="12"/>
      <c r="AQ693" s="12"/>
      <c r="AR693" s="12"/>
      <c r="AS693" s="12"/>
      <c r="AT693" s="12"/>
      <c r="AU693" s="12"/>
      <c r="AV693" s="12"/>
      <c r="AW693" s="12"/>
      <c r="AX693" s="12"/>
      <c r="AY693" s="12"/>
      <c r="AZ693" s="12"/>
      <c r="BA693" s="12"/>
      <c r="BB693" s="12"/>
      <c r="BC693" s="12"/>
      <c r="BD693" s="12"/>
      <c r="BE693" s="12"/>
      <c r="BF693" s="12"/>
      <c r="BG693" s="12"/>
      <c r="BH693" s="12"/>
      <c r="BI693" s="12"/>
      <c r="BJ693" s="12"/>
      <c r="BK693" s="12"/>
      <c r="BL693" s="12"/>
      <c r="BM693" s="12"/>
      <c r="BN693" s="12"/>
      <c r="BO693" s="12"/>
      <c r="BP693" s="12"/>
      <c r="BQ693" s="12"/>
      <c r="BR693" s="12"/>
      <c r="BS693" s="12"/>
      <c r="BT693" s="12"/>
      <c r="BU693" s="12"/>
      <c r="BV693" s="12"/>
      <c r="BW693" s="12"/>
      <c r="BX693" s="12"/>
      <c r="BY693" s="12"/>
      <c r="BZ693" s="12"/>
      <c r="CA693" s="12"/>
      <c r="CB693" s="12"/>
      <c r="CC693" s="12"/>
    </row>
    <row r="694" spans="1:81" ht="15.75" x14ac:dyDescent="0.25">
      <c r="A694" s="20"/>
      <c r="B694" s="29"/>
      <c r="C694" s="29"/>
      <c r="D694" s="29"/>
      <c r="E694" s="29"/>
      <c r="F694" s="26"/>
      <c r="G694" s="13"/>
      <c r="H694" s="20"/>
      <c r="I694" s="22"/>
      <c r="J694" s="22"/>
      <c r="K694" s="22"/>
      <c r="L694" s="22"/>
      <c r="M694" s="24"/>
      <c r="N694" s="22"/>
      <c r="O694" s="20"/>
      <c r="P694" s="12"/>
      <c r="Q694" s="12"/>
      <c r="R694" s="12"/>
      <c r="S694" s="12"/>
      <c r="T694" s="12"/>
      <c r="U694" s="12"/>
      <c r="V694" s="12"/>
      <c r="W694" s="12"/>
      <c r="X694" s="12"/>
      <c r="Y694" s="12"/>
      <c r="Z694" s="12"/>
      <c r="AA694" s="12"/>
      <c r="AB694" s="12"/>
      <c r="AC694" s="12"/>
      <c r="AD694" s="12"/>
      <c r="AE694" s="12"/>
      <c r="AF694" s="12"/>
      <c r="AG694" s="12"/>
      <c r="AH694" s="12"/>
      <c r="AI694" s="12"/>
      <c r="AJ694" s="12"/>
      <c r="AK694" s="12"/>
      <c r="AL694" s="12"/>
      <c r="AM694" s="12"/>
      <c r="AN694" s="12"/>
      <c r="AO694" s="12"/>
      <c r="AP694" s="12"/>
      <c r="AQ694" s="12"/>
      <c r="AR694" s="12"/>
      <c r="AS694" s="12"/>
      <c r="AT694" s="12"/>
      <c r="AU694" s="12"/>
      <c r="AV694" s="12"/>
      <c r="AW694" s="12"/>
      <c r="AX694" s="12"/>
      <c r="AY694" s="12"/>
      <c r="AZ694" s="12"/>
      <c r="BA694" s="12"/>
      <c r="BB694" s="12"/>
      <c r="BC694" s="12"/>
      <c r="BD694" s="12"/>
      <c r="BE694" s="12"/>
      <c r="BF694" s="12"/>
      <c r="BG694" s="12"/>
      <c r="BH694" s="12"/>
      <c r="BI694" s="12"/>
      <c r="BJ694" s="12"/>
      <c r="BK694" s="12"/>
      <c r="BL694" s="12"/>
      <c r="BM694" s="12"/>
      <c r="BN694" s="12"/>
      <c r="BO694" s="12"/>
      <c r="BP694" s="12"/>
      <c r="BQ694" s="12"/>
      <c r="BR694" s="12"/>
      <c r="BS694" s="12"/>
      <c r="BT694" s="12"/>
      <c r="BU694" s="12"/>
      <c r="BV694" s="12"/>
      <c r="BW694" s="12"/>
      <c r="BX694" s="12"/>
      <c r="BY694" s="12"/>
      <c r="BZ694" s="12"/>
      <c r="CA694" s="12"/>
      <c r="CB694" s="12"/>
      <c r="CC694" s="12"/>
    </row>
    <row r="695" spans="1:81" ht="15.75" x14ac:dyDescent="0.25">
      <c r="A695" s="20"/>
      <c r="B695" s="29"/>
      <c r="C695" s="29"/>
      <c r="D695" s="29"/>
      <c r="E695" s="29"/>
      <c r="F695" s="26"/>
      <c r="G695" s="13"/>
      <c r="H695" s="20"/>
      <c r="I695" s="22"/>
      <c r="J695" s="22"/>
      <c r="K695" s="22"/>
      <c r="L695" s="22"/>
      <c r="M695" s="24"/>
      <c r="N695" s="22"/>
      <c r="O695" s="20"/>
      <c r="P695" s="12"/>
      <c r="Q695" s="12"/>
      <c r="R695" s="12"/>
      <c r="S695" s="12"/>
      <c r="T695" s="12"/>
      <c r="U695" s="12"/>
      <c r="V695" s="12"/>
      <c r="W695" s="12"/>
      <c r="X695" s="12"/>
      <c r="Y695" s="12"/>
      <c r="Z695" s="12"/>
      <c r="AA695" s="12"/>
      <c r="AB695" s="12"/>
      <c r="AC695" s="12"/>
      <c r="AD695" s="12"/>
      <c r="AE695" s="12"/>
      <c r="AF695" s="12"/>
      <c r="AG695" s="12"/>
      <c r="AH695" s="12"/>
      <c r="AI695" s="12"/>
      <c r="AJ695" s="12"/>
      <c r="AK695" s="12"/>
      <c r="AL695" s="12"/>
      <c r="AM695" s="12"/>
      <c r="AN695" s="12"/>
      <c r="AO695" s="12"/>
      <c r="AP695" s="12"/>
      <c r="AQ695" s="12"/>
      <c r="AR695" s="12"/>
      <c r="AS695" s="12"/>
      <c r="AT695" s="12"/>
      <c r="AU695" s="12"/>
      <c r="AV695" s="12"/>
      <c r="AW695" s="12"/>
      <c r="AX695" s="12"/>
      <c r="AY695" s="12"/>
      <c r="AZ695" s="12"/>
      <c r="BA695" s="12"/>
      <c r="BB695" s="12"/>
      <c r="BC695" s="12"/>
      <c r="BD695" s="12"/>
      <c r="BE695" s="12"/>
      <c r="BF695" s="12"/>
      <c r="BG695" s="12"/>
      <c r="BH695" s="12"/>
      <c r="BI695" s="12"/>
      <c r="BJ695" s="12"/>
      <c r="BK695" s="12"/>
      <c r="BL695" s="12"/>
      <c r="BM695" s="12"/>
      <c r="BN695" s="12"/>
      <c r="BO695" s="12"/>
      <c r="BP695" s="12"/>
      <c r="BQ695" s="12"/>
      <c r="BR695" s="12"/>
      <c r="BS695" s="12"/>
      <c r="BT695" s="12"/>
      <c r="BU695" s="12"/>
      <c r="BV695" s="12"/>
      <c r="BW695" s="12"/>
      <c r="BX695" s="12"/>
      <c r="BY695" s="12"/>
      <c r="BZ695" s="12"/>
      <c r="CA695" s="12"/>
      <c r="CB695" s="12"/>
      <c r="CC695" s="12"/>
    </row>
    <row r="696" spans="1:81" ht="15.75" x14ac:dyDescent="0.25">
      <c r="A696" s="20"/>
      <c r="B696" s="29"/>
      <c r="C696" s="29"/>
      <c r="D696" s="29"/>
      <c r="E696" s="29"/>
      <c r="F696" s="26"/>
      <c r="G696" s="13"/>
      <c r="H696" s="20"/>
      <c r="I696" s="22"/>
      <c r="J696" s="22"/>
      <c r="K696" s="22"/>
      <c r="L696" s="22"/>
      <c r="M696" s="24"/>
      <c r="N696" s="22"/>
      <c r="O696" s="20"/>
      <c r="P696" s="12"/>
      <c r="Q696" s="12"/>
      <c r="R696" s="12"/>
      <c r="S696" s="12"/>
      <c r="T696" s="12"/>
      <c r="U696" s="12"/>
      <c r="V696" s="12"/>
      <c r="W696" s="12"/>
      <c r="X696" s="12"/>
      <c r="Y696" s="12"/>
      <c r="Z696" s="12"/>
      <c r="AA696" s="12"/>
      <c r="AB696" s="12"/>
      <c r="AC696" s="12"/>
      <c r="AD696" s="12"/>
      <c r="AE696" s="12"/>
      <c r="AF696" s="12"/>
      <c r="AG696" s="12"/>
      <c r="AH696" s="12"/>
      <c r="AI696" s="12"/>
      <c r="AJ696" s="12"/>
      <c r="AK696" s="12"/>
      <c r="AL696" s="12"/>
      <c r="AM696" s="12"/>
      <c r="AN696" s="12"/>
      <c r="AO696" s="12"/>
      <c r="AP696" s="12"/>
      <c r="AQ696" s="12"/>
      <c r="AR696" s="12"/>
      <c r="AS696" s="12"/>
      <c r="AT696" s="12"/>
      <c r="AU696" s="12"/>
      <c r="AV696" s="12"/>
      <c r="AW696" s="12"/>
      <c r="AX696" s="12"/>
      <c r="AY696" s="12"/>
      <c r="AZ696" s="12"/>
      <c r="BA696" s="12"/>
      <c r="BB696" s="12"/>
      <c r="BC696" s="12"/>
      <c r="BD696" s="12"/>
      <c r="BE696" s="12"/>
      <c r="BF696" s="12"/>
      <c r="BG696" s="12"/>
      <c r="BH696" s="12"/>
      <c r="BI696" s="12"/>
      <c r="BJ696" s="12"/>
      <c r="BK696" s="12"/>
      <c r="BL696" s="12"/>
      <c r="BM696" s="12"/>
      <c r="BN696" s="12"/>
      <c r="BO696" s="12"/>
      <c r="BP696" s="12"/>
      <c r="BQ696" s="12"/>
      <c r="BR696" s="12"/>
      <c r="BS696" s="12"/>
      <c r="BT696" s="12"/>
      <c r="BU696" s="12"/>
      <c r="BV696" s="12"/>
      <c r="BW696" s="12"/>
      <c r="BX696" s="12"/>
      <c r="BY696" s="12"/>
      <c r="BZ696" s="12"/>
      <c r="CA696" s="12"/>
      <c r="CB696" s="12"/>
      <c r="CC696" s="12"/>
    </row>
    <row r="697" spans="1:81" ht="15.75" x14ac:dyDescent="0.25">
      <c r="A697" s="20"/>
      <c r="B697" s="29"/>
      <c r="C697" s="29"/>
      <c r="D697" s="29"/>
      <c r="E697" s="29"/>
      <c r="F697" s="26"/>
      <c r="G697" s="13"/>
      <c r="H697" s="20"/>
      <c r="I697" s="22"/>
      <c r="J697" s="22"/>
      <c r="K697" s="22"/>
      <c r="L697" s="22"/>
      <c r="M697" s="24"/>
      <c r="N697" s="22"/>
      <c r="O697" s="20"/>
      <c r="P697" s="12"/>
      <c r="Q697" s="12"/>
      <c r="R697" s="12"/>
      <c r="S697" s="12"/>
      <c r="T697" s="12"/>
      <c r="U697" s="12"/>
      <c r="V697" s="12"/>
      <c r="W697" s="12"/>
      <c r="X697" s="12"/>
      <c r="Y697" s="12"/>
      <c r="Z697" s="12"/>
      <c r="AA697" s="12"/>
      <c r="AB697" s="12"/>
      <c r="AC697" s="12"/>
      <c r="AD697" s="12"/>
      <c r="AE697" s="12"/>
      <c r="AF697" s="12"/>
      <c r="AG697" s="12"/>
      <c r="AH697" s="12"/>
      <c r="AI697" s="12"/>
      <c r="AJ697" s="12"/>
      <c r="AK697" s="12"/>
      <c r="AL697" s="12"/>
      <c r="AM697" s="12"/>
      <c r="AN697" s="12"/>
      <c r="AO697" s="12"/>
      <c r="AP697" s="12"/>
      <c r="AQ697" s="12"/>
      <c r="AR697" s="12"/>
      <c r="AS697" s="12"/>
      <c r="AT697" s="12"/>
      <c r="AU697" s="12"/>
      <c r="AV697" s="12"/>
      <c r="AW697" s="12"/>
      <c r="AX697" s="12"/>
      <c r="AY697" s="12"/>
      <c r="AZ697" s="12"/>
      <c r="BA697" s="12"/>
      <c r="BB697" s="12"/>
      <c r="BC697" s="12"/>
      <c r="BD697" s="12"/>
      <c r="BE697" s="12"/>
      <c r="BF697" s="12"/>
      <c r="BG697" s="12"/>
      <c r="BH697" s="12"/>
      <c r="BI697" s="12"/>
      <c r="BJ697" s="12"/>
      <c r="BK697" s="12"/>
      <c r="BL697" s="12"/>
      <c r="BM697" s="12"/>
      <c r="BN697" s="12"/>
      <c r="BO697" s="12"/>
      <c r="BP697" s="12"/>
      <c r="BQ697" s="12"/>
      <c r="BR697" s="12"/>
      <c r="BS697" s="12"/>
      <c r="BT697" s="12"/>
      <c r="BU697" s="12"/>
      <c r="BV697" s="12"/>
      <c r="BW697" s="12"/>
      <c r="BX697" s="12"/>
      <c r="BY697" s="12"/>
      <c r="BZ697" s="12"/>
      <c r="CA697" s="12"/>
      <c r="CB697" s="12"/>
      <c r="CC697" s="12"/>
    </row>
    <row r="698" spans="1:81" ht="15.75" x14ac:dyDescent="0.25">
      <c r="A698" s="20"/>
      <c r="B698" s="29"/>
      <c r="C698" s="29"/>
      <c r="D698" s="29"/>
      <c r="E698" s="29"/>
      <c r="F698" s="26"/>
      <c r="G698" s="13"/>
      <c r="H698" s="20"/>
      <c r="I698" s="22"/>
      <c r="J698" s="22"/>
      <c r="K698" s="22"/>
      <c r="L698" s="22"/>
      <c r="M698" s="24"/>
      <c r="N698" s="22"/>
      <c r="O698" s="20"/>
      <c r="P698" s="12"/>
      <c r="Q698" s="12"/>
      <c r="R698" s="12"/>
      <c r="S698" s="12"/>
      <c r="T698" s="12"/>
      <c r="U698" s="12"/>
      <c r="V698" s="12"/>
      <c r="W698" s="12"/>
      <c r="X698" s="12"/>
      <c r="Y698" s="12"/>
      <c r="Z698" s="12"/>
      <c r="AA698" s="12"/>
      <c r="AB698" s="12"/>
      <c r="AC698" s="12"/>
      <c r="AD698" s="12"/>
      <c r="AE698" s="12"/>
      <c r="AF698" s="12"/>
      <c r="AG698" s="12"/>
      <c r="AH698" s="12"/>
      <c r="AI698" s="12"/>
      <c r="AJ698" s="12"/>
      <c r="AK698" s="12"/>
      <c r="AL698" s="12"/>
      <c r="AM698" s="12"/>
      <c r="AN698" s="12"/>
      <c r="AO698" s="12"/>
      <c r="AP698" s="12"/>
      <c r="AQ698" s="12"/>
      <c r="AR698" s="12"/>
      <c r="AS698" s="12"/>
      <c r="AT698" s="12"/>
      <c r="AU698" s="12"/>
      <c r="AV698" s="12"/>
      <c r="AW698" s="12"/>
      <c r="AX698" s="12"/>
      <c r="AY698" s="12"/>
      <c r="AZ698" s="12"/>
      <c r="BA698" s="12"/>
      <c r="BB698" s="12"/>
      <c r="BC698" s="12"/>
      <c r="BD698" s="12"/>
      <c r="BE698" s="12"/>
      <c r="BF698" s="12"/>
      <c r="BG698" s="12"/>
      <c r="BH698" s="12"/>
      <c r="BI698" s="12"/>
      <c r="BJ698" s="12"/>
      <c r="BK698" s="12"/>
      <c r="BL698" s="12"/>
      <c r="BM698" s="12"/>
      <c r="BN698" s="12"/>
      <c r="BO698" s="12"/>
      <c r="BP698" s="12"/>
      <c r="BQ698" s="12"/>
      <c r="BR698" s="12"/>
      <c r="BS698" s="12"/>
      <c r="BT698" s="12"/>
      <c r="BU698" s="12"/>
      <c r="BV698" s="12"/>
      <c r="BW698" s="12"/>
      <c r="BX698" s="12"/>
      <c r="BY698" s="12"/>
      <c r="BZ698" s="12"/>
      <c r="CA698" s="12"/>
      <c r="CB698" s="12"/>
      <c r="CC698" s="12"/>
    </row>
    <row r="699" spans="1:81" ht="15.75" x14ac:dyDescent="0.25">
      <c r="A699" s="20"/>
      <c r="B699" s="29"/>
      <c r="C699" s="29"/>
      <c r="D699" s="29"/>
      <c r="E699" s="29"/>
      <c r="F699" s="26"/>
      <c r="G699" s="13"/>
      <c r="H699" s="20"/>
      <c r="I699" s="22"/>
      <c r="J699" s="22"/>
      <c r="K699" s="22"/>
      <c r="L699" s="22"/>
      <c r="M699" s="24"/>
      <c r="N699" s="22"/>
      <c r="O699" s="20"/>
      <c r="P699" s="12"/>
      <c r="Q699" s="12"/>
      <c r="R699" s="12"/>
      <c r="S699" s="12"/>
      <c r="T699" s="12"/>
      <c r="U699" s="12"/>
      <c r="V699" s="12"/>
      <c r="W699" s="12"/>
      <c r="X699" s="12"/>
      <c r="Y699" s="12"/>
      <c r="Z699" s="12"/>
      <c r="AA699" s="12"/>
      <c r="AB699" s="12"/>
      <c r="AC699" s="12"/>
      <c r="AD699" s="12"/>
      <c r="AE699" s="12"/>
      <c r="AF699" s="12"/>
      <c r="AG699" s="12"/>
      <c r="AH699" s="12"/>
      <c r="AI699" s="12"/>
      <c r="AJ699" s="12"/>
      <c r="AK699" s="12"/>
      <c r="AL699" s="12"/>
      <c r="AM699" s="12"/>
      <c r="AN699" s="12"/>
      <c r="AO699" s="12"/>
      <c r="AP699" s="12"/>
      <c r="AQ699" s="12"/>
      <c r="AR699" s="12"/>
      <c r="AS699" s="12"/>
      <c r="AT699" s="12"/>
      <c r="AU699" s="12"/>
      <c r="AV699" s="12"/>
      <c r="AW699" s="12"/>
      <c r="AX699" s="12"/>
      <c r="AY699" s="12"/>
      <c r="AZ699" s="12"/>
      <c r="BA699" s="12"/>
      <c r="BB699" s="12"/>
      <c r="BC699" s="12"/>
      <c r="BD699" s="12"/>
      <c r="BE699" s="12"/>
      <c r="BF699" s="12"/>
      <c r="BG699" s="12"/>
      <c r="BH699" s="12"/>
      <c r="BI699" s="12"/>
      <c r="BJ699" s="12"/>
      <c r="BK699" s="12"/>
      <c r="BL699" s="12"/>
      <c r="BM699" s="12"/>
      <c r="BN699" s="12"/>
      <c r="BO699" s="12"/>
      <c r="BP699" s="12"/>
      <c r="BQ699" s="12"/>
      <c r="BR699" s="12"/>
      <c r="BS699" s="12"/>
      <c r="BT699" s="12"/>
      <c r="BU699" s="12"/>
      <c r="BV699" s="12"/>
      <c r="BW699" s="12"/>
      <c r="BX699" s="12"/>
      <c r="BY699" s="12"/>
      <c r="BZ699" s="12"/>
      <c r="CA699" s="12"/>
      <c r="CB699" s="12"/>
      <c r="CC699" s="12"/>
    </row>
    <row r="700" spans="1:81" ht="15.75" x14ac:dyDescent="0.25">
      <c r="A700" s="20"/>
      <c r="B700" s="29"/>
      <c r="C700" s="29"/>
      <c r="D700" s="29"/>
      <c r="E700" s="29"/>
      <c r="F700" s="26"/>
      <c r="G700" s="13"/>
      <c r="H700" s="20"/>
      <c r="I700" s="22"/>
      <c r="J700" s="22"/>
      <c r="K700" s="22"/>
      <c r="L700" s="22"/>
      <c r="M700" s="24"/>
      <c r="N700" s="22"/>
      <c r="O700" s="20"/>
      <c r="P700" s="12"/>
      <c r="Q700" s="12"/>
      <c r="R700" s="12"/>
      <c r="S700" s="12"/>
      <c r="T700" s="12"/>
      <c r="U700" s="12"/>
      <c r="V700" s="12"/>
      <c r="W700" s="12"/>
      <c r="X700" s="12"/>
      <c r="Y700" s="12"/>
      <c r="Z700" s="12"/>
      <c r="AA700" s="12"/>
      <c r="AB700" s="12"/>
      <c r="AC700" s="12"/>
      <c r="AD700" s="12"/>
      <c r="AE700" s="12"/>
      <c r="AF700" s="12"/>
      <c r="AG700" s="12"/>
      <c r="AH700" s="12"/>
      <c r="AI700" s="12"/>
      <c r="AJ700" s="12"/>
      <c r="AK700" s="12"/>
      <c r="AL700" s="12"/>
      <c r="AM700" s="12"/>
      <c r="AN700" s="12"/>
      <c r="AO700" s="12"/>
      <c r="AP700" s="12"/>
      <c r="AQ700" s="12"/>
      <c r="AR700" s="12"/>
      <c r="AS700" s="12"/>
      <c r="AT700" s="12"/>
      <c r="AU700" s="12"/>
      <c r="AV700" s="12"/>
      <c r="AW700" s="12"/>
      <c r="AX700" s="12"/>
      <c r="AY700" s="12"/>
      <c r="AZ700" s="12"/>
      <c r="BA700" s="12"/>
      <c r="BB700" s="12"/>
      <c r="BC700" s="12"/>
      <c r="BD700" s="12"/>
      <c r="BE700" s="12"/>
      <c r="BF700" s="12"/>
      <c r="BG700" s="12"/>
      <c r="BH700" s="12"/>
      <c r="BI700" s="12"/>
      <c r="BJ700" s="12"/>
      <c r="BK700" s="12"/>
      <c r="BL700" s="12"/>
      <c r="BM700" s="12"/>
      <c r="BN700" s="12"/>
      <c r="BO700" s="12"/>
      <c r="BP700" s="12"/>
      <c r="BQ700" s="12"/>
      <c r="BR700" s="12"/>
      <c r="BS700" s="12"/>
      <c r="BT700" s="12"/>
      <c r="BU700" s="12"/>
      <c r="BV700" s="12"/>
      <c r="BW700" s="12"/>
      <c r="BX700" s="12"/>
      <c r="BY700" s="12"/>
      <c r="BZ700" s="12"/>
      <c r="CA700" s="12"/>
      <c r="CB700" s="12"/>
      <c r="CC700" s="12"/>
    </row>
    <row r="701" spans="1:81" ht="15.75" x14ac:dyDescent="0.25">
      <c r="A701" s="20"/>
      <c r="B701" s="29"/>
      <c r="C701" s="29"/>
      <c r="D701" s="29"/>
      <c r="E701" s="29"/>
      <c r="F701" s="26"/>
      <c r="G701" s="13"/>
      <c r="H701" s="20"/>
      <c r="I701" s="22"/>
      <c r="J701" s="22"/>
      <c r="K701" s="22"/>
      <c r="L701" s="22"/>
      <c r="M701" s="24"/>
      <c r="N701" s="22"/>
      <c r="O701" s="20"/>
      <c r="P701" s="12"/>
      <c r="Q701" s="12"/>
      <c r="R701" s="12"/>
      <c r="S701" s="12"/>
      <c r="T701" s="12"/>
      <c r="U701" s="12"/>
      <c r="V701" s="12"/>
      <c r="W701" s="12"/>
      <c r="X701" s="12"/>
      <c r="Y701" s="12"/>
      <c r="Z701" s="12"/>
      <c r="AA701" s="12"/>
      <c r="AB701" s="12"/>
      <c r="AC701" s="12"/>
      <c r="AD701" s="12"/>
      <c r="AE701" s="12"/>
      <c r="AF701" s="12"/>
      <c r="AG701" s="12"/>
      <c r="AH701" s="12"/>
      <c r="AI701" s="12"/>
      <c r="AJ701" s="12"/>
      <c r="AK701" s="12"/>
      <c r="AL701" s="12"/>
      <c r="AM701" s="12"/>
      <c r="AN701" s="12"/>
      <c r="AO701" s="12"/>
      <c r="AP701" s="12"/>
      <c r="AQ701" s="12"/>
      <c r="AR701" s="12"/>
      <c r="AS701" s="12"/>
      <c r="AT701" s="12"/>
      <c r="AU701" s="12"/>
      <c r="AV701" s="12"/>
      <c r="AW701" s="12"/>
      <c r="AX701" s="12"/>
      <c r="AY701" s="12"/>
      <c r="AZ701" s="12"/>
      <c r="BA701" s="12"/>
      <c r="BB701" s="12"/>
      <c r="BC701" s="12"/>
      <c r="BD701" s="12"/>
      <c r="BE701" s="12"/>
      <c r="BF701" s="12"/>
      <c r="BG701" s="12"/>
      <c r="BH701" s="12"/>
      <c r="BI701" s="12"/>
      <c r="BJ701" s="12"/>
      <c r="BK701" s="12"/>
      <c r="BL701" s="12"/>
      <c r="BM701" s="12"/>
      <c r="BN701" s="12"/>
      <c r="BO701" s="12"/>
      <c r="BP701" s="12"/>
      <c r="BQ701" s="12"/>
      <c r="BR701" s="12"/>
      <c r="BS701" s="12"/>
      <c r="BT701" s="12"/>
      <c r="BU701" s="12"/>
      <c r="BV701" s="12"/>
      <c r="BW701" s="12"/>
      <c r="BX701" s="12"/>
      <c r="BY701" s="12"/>
      <c r="BZ701" s="12"/>
      <c r="CA701" s="12"/>
      <c r="CB701" s="12"/>
      <c r="CC701" s="12"/>
    </row>
  </sheetData>
  <sheetProtection algorithmName="SHA-512" hashValue="Uji9pozL+DpTvP7ULlK+0os091OOvwdLJXlCQI6HyhKOPEeM/hSDf032z0c2oUIFcuV7EyVOXvQwWwVPzB9Z8A==" saltValue="KplJavK2iDovRhhfGMjRxA==" spinCount="100000" sheet="1" selectLockedCells="1" selectUnlockedCells="1"/>
  <mergeCells count="394">
    <mergeCell ref="G77:G78"/>
    <mergeCell ref="M77:M78"/>
    <mergeCell ref="N77:N78"/>
    <mergeCell ref="O77:O78"/>
    <mergeCell ref="P77:P78"/>
    <mergeCell ref="M74:M75"/>
    <mergeCell ref="N74:N75"/>
    <mergeCell ref="O74:O75"/>
    <mergeCell ref="P74:P75"/>
    <mergeCell ref="B76:P76"/>
    <mergeCell ref="B77:B78"/>
    <mergeCell ref="C77:C78"/>
    <mergeCell ref="D77:D78"/>
    <mergeCell ref="E77:E78"/>
    <mergeCell ref="F77:F78"/>
    <mergeCell ref="B74:B75"/>
    <mergeCell ref="C74:C75"/>
    <mergeCell ref="D74:D75"/>
    <mergeCell ref="E74:E75"/>
    <mergeCell ref="F74:F75"/>
    <mergeCell ref="G74:G75"/>
    <mergeCell ref="G71:G72"/>
    <mergeCell ref="M71:M72"/>
    <mergeCell ref="N71:N72"/>
    <mergeCell ref="O71:O72"/>
    <mergeCell ref="P71:P72"/>
    <mergeCell ref="B73:P73"/>
    <mergeCell ref="M68:M69"/>
    <mergeCell ref="N68:N69"/>
    <mergeCell ref="O68:O69"/>
    <mergeCell ref="P68:P69"/>
    <mergeCell ref="B70:P70"/>
    <mergeCell ref="B71:B72"/>
    <mergeCell ref="C71:C72"/>
    <mergeCell ref="D71:D72"/>
    <mergeCell ref="E71:E72"/>
    <mergeCell ref="F71:F72"/>
    <mergeCell ref="B68:B69"/>
    <mergeCell ref="C68:C69"/>
    <mergeCell ref="D68:D69"/>
    <mergeCell ref="E68:E69"/>
    <mergeCell ref="F68:F69"/>
    <mergeCell ref="G68:G69"/>
    <mergeCell ref="G65:G66"/>
    <mergeCell ref="M65:M66"/>
    <mergeCell ref="N65:N66"/>
    <mergeCell ref="O65:O66"/>
    <mergeCell ref="P65:P66"/>
    <mergeCell ref="B67:P67"/>
    <mergeCell ref="A65:A66"/>
    <mergeCell ref="B65:B66"/>
    <mergeCell ref="C65:C66"/>
    <mergeCell ref="D65:D66"/>
    <mergeCell ref="E65:E66"/>
    <mergeCell ref="F65:F66"/>
    <mergeCell ref="F63:F64"/>
    <mergeCell ref="G63:G64"/>
    <mergeCell ref="M63:M64"/>
    <mergeCell ref="N63:N64"/>
    <mergeCell ref="O63:O64"/>
    <mergeCell ref="P63:P64"/>
    <mergeCell ref="G61:G62"/>
    <mergeCell ref="M61:M62"/>
    <mergeCell ref="N61:N62"/>
    <mergeCell ref="O61:O62"/>
    <mergeCell ref="P61:P62"/>
    <mergeCell ref="F61:F62"/>
    <mergeCell ref="A63:A64"/>
    <mergeCell ref="B63:B64"/>
    <mergeCell ref="C63:C64"/>
    <mergeCell ref="D63:D64"/>
    <mergeCell ref="E63:E64"/>
    <mergeCell ref="A61:A62"/>
    <mergeCell ref="B61:B62"/>
    <mergeCell ref="C61:C62"/>
    <mergeCell ref="D61:D62"/>
    <mergeCell ref="E61:E62"/>
    <mergeCell ref="F59:F60"/>
    <mergeCell ref="G59:G60"/>
    <mergeCell ref="M59:M60"/>
    <mergeCell ref="N59:N60"/>
    <mergeCell ref="O59:O60"/>
    <mergeCell ref="P59:P60"/>
    <mergeCell ref="G57:G58"/>
    <mergeCell ref="M57:M58"/>
    <mergeCell ref="N57:N58"/>
    <mergeCell ref="O57:O58"/>
    <mergeCell ref="P57:P58"/>
    <mergeCell ref="F57:F58"/>
    <mergeCell ref="A59:A60"/>
    <mergeCell ref="B59:B60"/>
    <mergeCell ref="C59:C60"/>
    <mergeCell ref="D59:D60"/>
    <mergeCell ref="E59:E60"/>
    <mergeCell ref="A57:A58"/>
    <mergeCell ref="B57:B58"/>
    <mergeCell ref="C57:C58"/>
    <mergeCell ref="D57:D58"/>
    <mergeCell ref="E57:E58"/>
    <mergeCell ref="F55:F56"/>
    <mergeCell ref="G55:G56"/>
    <mergeCell ref="M55:M56"/>
    <mergeCell ref="N55:N56"/>
    <mergeCell ref="O55:O56"/>
    <mergeCell ref="P55:P56"/>
    <mergeCell ref="G53:G54"/>
    <mergeCell ref="M53:M54"/>
    <mergeCell ref="N53:N54"/>
    <mergeCell ref="O53:O54"/>
    <mergeCell ref="P53:P54"/>
    <mergeCell ref="F53:F54"/>
    <mergeCell ref="A55:A56"/>
    <mergeCell ref="B55:B56"/>
    <mergeCell ref="C55:C56"/>
    <mergeCell ref="D55:D56"/>
    <mergeCell ref="E55:E56"/>
    <mergeCell ref="A53:A54"/>
    <mergeCell ref="B53:B54"/>
    <mergeCell ref="C53:C54"/>
    <mergeCell ref="D53:D54"/>
    <mergeCell ref="E53:E54"/>
    <mergeCell ref="F51:F52"/>
    <mergeCell ref="G51:G52"/>
    <mergeCell ref="M51:M52"/>
    <mergeCell ref="N51:N52"/>
    <mergeCell ref="O51:O52"/>
    <mergeCell ref="P51:P52"/>
    <mergeCell ref="G49:G50"/>
    <mergeCell ref="M49:M50"/>
    <mergeCell ref="N49:N50"/>
    <mergeCell ref="O49:O50"/>
    <mergeCell ref="P49:P50"/>
    <mergeCell ref="F49:F50"/>
    <mergeCell ref="A51:A52"/>
    <mergeCell ref="B51:B52"/>
    <mergeCell ref="C51:C52"/>
    <mergeCell ref="D51:D52"/>
    <mergeCell ref="E51:E52"/>
    <mergeCell ref="A49:A50"/>
    <mergeCell ref="B49:B50"/>
    <mergeCell ref="C49:C50"/>
    <mergeCell ref="D49:D50"/>
    <mergeCell ref="E49:E50"/>
    <mergeCell ref="F47:F48"/>
    <mergeCell ref="G47:G48"/>
    <mergeCell ref="M47:M48"/>
    <mergeCell ref="N47:N48"/>
    <mergeCell ref="O47:O48"/>
    <mergeCell ref="P47:P48"/>
    <mergeCell ref="G45:G46"/>
    <mergeCell ref="M45:M46"/>
    <mergeCell ref="N45:N46"/>
    <mergeCell ref="O45:O46"/>
    <mergeCell ref="P45:P46"/>
    <mergeCell ref="F45:F46"/>
    <mergeCell ref="A47:A48"/>
    <mergeCell ref="B47:B48"/>
    <mergeCell ref="C47:C48"/>
    <mergeCell ref="D47:D48"/>
    <mergeCell ref="E47:E48"/>
    <mergeCell ref="A45:A46"/>
    <mergeCell ref="B45:B46"/>
    <mergeCell ref="C45:C46"/>
    <mergeCell ref="D45:D46"/>
    <mergeCell ref="E45:E46"/>
    <mergeCell ref="F43:F44"/>
    <mergeCell ref="G43:G44"/>
    <mergeCell ref="M43:M44"/>
    <mergeCell ref="N43:N44"/>
    <mergeCell ref="O43:O44"/>
    <mergeCell ref="P43:P44"/>
    <mergeCell ref="G41:G42"/>
    <mergeCell ref="M41:M42"/>
    <mergeCell ref="N41:N42"/>
    <mergeCell ref="O41:O42"/>
    <mergeCell ref="P41:P42"/>
    <mergeCell ref="F41:F42"/>
    <mergeCell ref="A43:A44"/>
    <mergeCell ref="B43:B44"/>
    <mergeCell ref="C43:C44"/>
    <mergeCell ref="D43:D44"/>
    <mergeCell ref="E43:E44"/>
    <mergeCell ref="A41:A42"/>
    <mergeCell ref="B41:B42"/>
    <mergeCell ref="C41:C42"/>
    <mergeCell ref="D41:D42"/>
    <mergeCell ref="E41:E42"/>
    <mergeCell ref="F39:F40"/>
    <mergeCell ref="G39:G40"/>
    <mergeCell ref="M39:M40"/>
    <mergeCell ref="N39:N40"/>
    <mergeCell ref="O39:O40"/>
    <mergeCell ref="P39:P40"/>
    <mergeCell ref="G37:G38"/>
    <mergeCell ref="M37:M38"/>
    <mergeCell ref="N37:N38"/>
    <mergeCell ref="O37:O38"/>
    <mergeCell ref="P37:P38"/>
    <mergeCell ref="F37:F38"/>
    <mergeCell ref="A39:A40"/>
    <mergeCell ref="B39:B40"/>
    <mergeCell ref="C39:C40"/>
    <mergeCell ref="D39:D40"/>
    <mergeCell ref="E39:E40"/>
    <mergeCell ref="A37:A38"/>
    <mergeCell ref="B37:B38"/>
    <mergeCell ref="C37:C38"/>
    <mergeCell ref="D37:D38"/>
    <mergeCell ref="E37:E38"/>
    <mergeCell ref="F35:F36"/>
    <mergeCell ref="G35:G36"/>
    <mergeCell ref="M35:M36"/>
    <mergeCell ref="N35:N36"/>
    <mergeCell ref="O35:O36"/>
    <mergeCell ref="P35:P36"/>
    <mergeCell ref="G33:G34"/>
    <mergeCell ref="M33:M34"/>
    <mergeCell ref="N33:N34"/>
    <mergeCell ref="O33:O34"/>
    <mergeCell ref="P33:P34"/>
    <mergeCell ref="F33:F34"/>
    <mergeCell ref="A35:A36"/>
    <mergeCell ref="B35:B36"/>
    <mergeCell ref="C35:C36"/>
    <mergeCell ref="D35:D36"/>
    <mergeCell ref="E35:E36"/>
    <mergeCell ref="A33:A34"/>
    <mergeCell ref="B33:B34"/>
    <mergeCell ref="C33:C34"/>
    <mergeCell ref="D33:D34"/>
    <mergeCell ref="E33:E34"/>
    <mergeCell ref="F31:F32"/>
    <mergeCell ref="G31:G32"/>
    <mergeCell ref="M31:M32"/>
    <mergeCell ref="N31:N32"/>
    <mergeCell ref="O31:O32"/>
    <mergeCell ref="P31:P32"/>
    <mergeCell ref="G29:G30"/>
    <mergeCell ref="M29:M30"/>
    <mergeCell ref="N29:N30"/>
    <mergeCell ref="O29:O30"/>
    <mergeCell ref="P29:P30"/>
    <mergeCell ref="F29:F30"/>
    <mergeCell ref="A31:A32"/>
    <mergeCell ref="B31:B32"/>
    <mergeCell ref="C31:C32"/>
    <mergeCell ref="D31:D32"/>
    <mergeCell ref="E31:E32"/>
    <mergeCell ref="A29:A30"/>
    <mergeCell ref="B29:B30"/>
    <mergeCell ref="C29:C30"/>
    <mergeCell ref="D29:D30"/>
    <mergeCell ref="E29:E30"/>
    <mergeCell ref="F27:F28"/>
    <mergeCell ref="G27:G28"/>
    <mergeCell ref="M27:M28"/>
    <mergeCell ref="N27:N28"/>
    <mergeCell ref="O27:O28"/>
    <mergeCell ref="P27:P28"/>
    <mergeCell ref="G25:G26"/>
    <mergeCell ref="M25:M26"/>
    <mergeCell ref="N25:N26"/>
    <mergeCell ref="O25:O26"/>
    <mergeCell ref="P25:P26"/>
    <mergeCell ref="F25:F26"/>
    <mergeCell ref="A27:A28"/>
    <mergeCell ref="B27:B28"/>
    <mergeCell ref="C27:C28"/>
    <mergeCell ref="D27:D28"/>
    <mergeCell ref="E27:E28"/>
    <mergeCell ref="A25:A26"/>
    <mergeCell ref="B25:B26"/>
    <mergeCell ref="C25:C26"/>
    <mergeCell ref="D25:D26"/>
    <mergeCell ref="E25:E26"/>
    <mergeCell ref="F23:F24"/>
    <mergeCell ref="G23:G24"/>
    <mergeCell ref="M23:M24"/>
    <mergeCell ref="N23:N24"/>
    <mergeCell ref="O23:O24"/>
    <mergeCell ref="P23:P24"/>
    <mergeCell ref="G21:G22"/>
    <mergeCell ref="M21:M22"/>
    <mergeCell ref="N21:N22"/>
    <mergeCell ref="O21:O22"/>
    <mergeCell ref="P21:P22"/>
    <mergeCell ref="F21:F22"/>
    <mergeCell ref="A23:A24"/>
    <mergeCell ref="B23:B24"/>
    <mergeCell ref="C23:C24"/>
    <mergeCell ref="D23:D24"/>
    <mergeCell ref="E23:E24"/>
    <mergeCell ref="A21:A22"/>
    <mergeCell ref="B21:B22"/>
    <mergeCell ref="C21:C22"/>
    <mergeCell ref="D21:D22"/>
    <mergeCell ref="E21:E22"/>
    <mergeCell ref="F19:F20"/>
    <mergeCell ref="G19:G20"/>
    <mergeCell ref="M19:M20"/>
    <mergeCell ref="N19:N20"/>
    <mergeCell ref="O19:O20"/>
    <mergeCell ref="P19:P20"/>
    <mergeCell ref="G17:G18"/>
    <mergeCell ref="M17:M18"/>
    <mergeCell ref="N17:N18"/>
    <mergeCell ref="O17:O18"/>
    <mergeCell ref="P17:P18"/>
    <mergeCell ref="F17:F18"/>
    <mergeCell ref="A19:A20"/>
    <mergeCell ref="B19:B20"/>
    <mergeCell ref="C19:C20"/>
    <mergeCell ref="D19:D20"/>
    <mergeCell ref="E19:E20"/>
    <mergeCell ref="A17:A18"/>
    <mergeCell ref="B17:B18"/>
    <mergeCell ref="C17:C18"/>
    <mergeCell ref="D17:D18"/>
    <mergeCell ref="E17:E18"/>
    <mergeCell ref="F15:F16"/>
    <mergeCell ref="G15:G16"/>
    <mergeCell ref="M15:M16"/>
    <mergeCell ref="N15:N16"/>
    <mergeCell ref="O15:O16"/>
    <mergeCell ref="P15:P16"/>
    <mergeCell ref="G13:G14"/>
    <mergeCell ref="M13:M14"/>
    <mergeCell ref="N13:N14"/>
    <mergeCell ref="O13:O14"/>
    <mergeCell ref="P13:P14"/>
    <mergeCell ref="F13:F14"/>
    <mergeCell ref="A15:A16"/>
    <mergeCell ref="B15:B16"/>
    <mergeCell ref="C15:C16"/>
    <mergeCell ref="D15:D16"/>
    <mergeCell ref="E15:E16"/>
    <mergeCell ref="A13:A14"/>
    <mergeCell ref="B13:B14"/>
    <mergeCell ref="C13:C14"/>
    <mergeCell ref="D13:D14"/>
    <mergeCell ref="E13:E14"/>
    <mergeCell ref="F11:F12"/>
    <mergeCell ref="G11:G12"/>
    <mergeCell ref="M11:M12"/>
    <mergeCell ref="N11:N12"/>
    <mergeCell ref="O11:O12"/>
    <mergeCell ref="P11:P12"/>
    <mergeCell ref="G9:G10"/>
    <mergeCell ref="M9:M10"/>
    <mergeCell ref="N9:N10"/>
    <mergeCell ref="O9:O10"/>
    <mergeCell ref="P9:P10"/>
    <mergeCell ref="F9:F10"/>
    <mergeCell ref="A11:A12"/>
    <mergeCell ref="B11:B12"/>
    <mergeCell ref="C11:C12"/>
    <mergeCell ref="D11:D12"/>
    <mergeCell ref="E11:E12"/>
    <mergeCell ref="A9:A10"/>
    <mergeCell ref="B9:B10"/>
    <mergeCell ref="C9:C10"/>
    <mergeCell ref="D9:D10"/>
    <mergeCell ref="E9:E10"/>
    <mergeCell ref="F7:F8"/>
    <mergeCell ref="G7:G8"/>
    <mergeCell ref="M7:M8"/>
    <mergeCell ref="N7:N8"/>
    <mergeCell ref="O7:O8"/>
    <mergeCell ref="P7:P8"/>
    <mergeCell ref="G5:G6"/>
    <mergeCell ref="M5:M6"/>
    <mergeCell ref="N5:N6"/>
    <mergeCell ref="O5:O6"/>
    <mergeCell ref="P5:P6"/>
    <mergeCell ref="F5:F6"/>
    <mergeCell ref="A7:A8"/>
    <mergeCell ref="B7:B8"/>
    <mergeCell ref="C7:C8"/>
    <mergeCell ref="D7:D8"/>
    <mergeCell ref="E7:E8"/>
    <mergeCell ref="A5:A6"/>
    <mergeCell ref="B5:B6"/>
    <mergeCell ref="C5:C6"/>
    <mergeCell ref="D5:D6"/>
    <mergeCell ref="E5:E6"/>
    <mergeCell ref="A1:P1"/>
    <mergeCell ref="A2:P2"/>
    <mergeCell ref="A3:A4"/>
    <mergeCell ref="B3:E3"/>
    <mergeCell ref="F3:F4"/>
    <mergeCell ref="G3:G4"/>
    <mergeCell ref="H3:L3"/>
    <mergeCell ref="M3:O3"/>
    <mergeCell ref="P3:P4"/>
  </mergeCells>
  <pageMargins left="0.7" right="0.7" top="0.75" bottom="0.75" header="0.3" footer="0.3"/>
  <pageSetup scale="75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I120"/>
  <sheetViews>
    <sheetView zoomScaleNormal="100" workbookViewId="0">
      <pane xSplit="1" ySplit="2" topLeftCell="I3" activePane="bottomRight" state="frozen"/>
      <selection activeCell="N5" sqref="N5:N6"/>
      <selection pane="topRight" activeCell="N5" sqref="N5:N6"/>
      <selection pane="bottomLeft" activeCell="N5" sqref="N5:N6"/>
      <selection pane="bottomRight" sqref="A1:AI1"/>
    </sheetView>
  </sheetViews>
  <sheetFormatPr defaultRowHeight="15" x14ac:dyDescent="0.25"/>
  <cols>
    <col min="1" max="1" width="4.5703125" bestFit="1" customWidth="1"/>
    <col min="2" max="2" width="8.42578125" bestFit="1" customWidth="1"/>
    <col min="3" max="3" width="14.7109375" bestFit="1" customWidth="1"/>
    <col min="4" max="4" width="14.7109375" customWidth="1"/>
    <col min="5" max="5" width="14.7109375" bestFit="1" customWidth="1"/>
    <col min="6" max="6" width="15.7109375" bestFit="1" customWidth="1"/>
    <col min="7" max="7" width="14.7109375" customWidth="1"/>
    <col min="8" max="9" width="14.7109375" bestFit="1" customWidth="1"/>
    <col min="10" max="10" width="13.42578125" bestFit="1" customWidth="1"/>
    <col min="11" max="12" width="11.140625" customWidth="1"/>
    <col min="13" max="13" width="9.28515625" bestFit="1" customWidth="1"/>
    <col min="14" max="14" width="9.28515625" customWidth="1"/>
    <col min="17" max="17" width="8.28515625" bestFit="1" customWidth="1"/>
    <col min="18" max="18" width="9.7109375" bestFit="1" customWidth="1"/>
    <col min="19" max="19" width="7.5703125" style="10" bestFit="1" customWidth="1"/>
    <col min="20" max="20" width="0.42578125" customWidth="1"/>
    <col min="21" max="21" width="13.140625" bestFit="1" customWidth="1"/>
    <col min="22" max="22" width="10.42578125" style="174" bestFit="1" customWidth="1"/>
    <col min="23" max="23" width="9.140625" style="174" customWidth="1"/>
    <col min="24" max="24" width="11.28515625" style="119" customWidth="1"/>
    <col min="25" max="25" width="9.140625" style="174" customWidth="1"/>
    <col min="26" max="26" width="9.140625" style="174"/>
    <col min="27" max="27" width="11.28515625" style="119" customWidth="1"/>
    <col min="28" max="28" width="9.140625" style="174"/>
    <col min="29" max="29" width="9.7109375" style="174" bestFit="1" customWidth="1"/>
    <col min="30" max="30" width="9.7109375" style="174" customWidth="1"/>
    <col min="31" max="31" width="12.140625" style="1" bestFit="1" customWidth="1"/>
    <col min="32" max="32" width="0.42578125" customWidth="1"/>
    <col min="33" max="33" width="11.28515625" bestFit="1" customWidth="1"/>
    <col min="34" max="34" width="7.5703125" bestFit="1" customWidth="1"/>
    <col min="35" max="35" width="9.5703125" bestFit="1" customWidth="1"/>
  </cols>
  <sheetData>
    <row r="1" spans="1:35" ht="26.25" x14ac:dyDescent="0.4">
      <c r="A1" s="262" t="s">
        <v>95</v>
      </c>
      <c r="B1" s="263"/>
      <c r="C1" s="263"/>
      <c r="D1" s="263"/>
      <c r="E1" s="263"/>
      <c r="F1" s="263"/>
      <c r="G1" s="263"/>
      <c r="H1" s="263"/>
      <c r="I1" s="263"/>
      <c r="J1" s="263"/>
      <c r="K1" s="263"/>
      <c r="L1" s="263"/>
      <c r="M1" s="263"/>
      <c r="N1" s="263"/>
      <c r="O1" s="263"/>
      <c r="P1" s="263"/>
      <c r="Q1" s="263"/>
      <c r="R1" s="263"/>
      <c r="S1" s="263"/>
      <c r="T1" s="263"/>
      <c r="U1" s="263"/>
      <c r="V1" s="263"/>
      <c r="W1" s="263"/>
      <c r="X1" s="263"/>
      <c r="Y1" s="263"/>
      <c r="Z1" s="263"/>
      <c r="AA1" s="263"/>
      <c r="AB1" s="263"/>
      <c r="AC1" s="263"/>
      <c r="AD1" s="263"/>
      <c r="AE1" s="263"/>
      <c r="AF1" s="263"/>
      <c r="AG1" s="263"/>
      <c r="AH1" s="263"/>
      <c r="AI1" s="263"/>
    </row>
    <row r="2" spans="1:35" ht="15.75" x14ac:dyDescent="0.25">
      <c r="A2" s="86" t="s">
        <v>0</v>
      </c>
      <c r="B2" s="86" t="s">
        <v>20</v>
      </c>
      <c r="C2" s="86" t="s">
        <v>1</v>
      </c>
      <c r="D2" s="86" t="s">
        <v>42</v>
      </c>
      <c r="E2" s="86" t="s">
        <v>52</v>
      </c>
      <c r="F2" s="86" t="s">
        <v>2</v>
      </c>
      <c r="G2" s="86" t="s">
        <v>43</v>
      </c>
      <c r="H2" s="86" t="s">
        <v>53</v>
      </c>
      <c r="I2" s="87" t="s">
        <v>3</v>
      </c>
      <c r="J2" s="88" t="s">
        <v>4</v>
      </c>
      <c r="K2" s="88" t="s">
        <v>45</v>
      </c>
      <c r="L2" s="88" t="s">
        <v>46</v>
      </c>
      <c r="M2" s="88" t="s">
        <v>55</v>
      </c>
      <c r="N2" s="89" t="s">
        <v>54</v>
      </c>
      <c r="O2" s="89" t="s">
        <v>5</v>
      </c>
      <c r="P2" s="89" t="s">
        <v>44</v>
      </c>
      <c r="Q2" s="88" t="s">
        <v>6</v>
      </c>
      <c r="R2" s="88" t="s">
        <v>30</v>
      </c>
      <c r="S2" s="90" t="s">
        <v>29</v>
      </c>
      <c r="T2" s="70"/>
      <c r="U2" s="88" t="s">
        <v>20</v>
      </c>
      <c r="V2" s="160" t="s">
        <v>11</v>
      </c>
      <c r="W2" s="160" t="s">
        <v>47</v>
      </c>
      <c r="X2" s="120" t="s">
        <v>56</v>
      </c>
      <c r="Y2" s="175" t="s">
        <v>51</v>
      </c>
      <c r="Z2" s="175" t="s">
        <v>48</v>
      </c>
      <c r="AA2" s="121" t="s">
        <v>56</v>
      </c>
      <c r="AB2" s="175" t="s">
        <v>12</v>
      </c>
      <c r="AC2" s="175" t="s">
        <v>13</v>
      </c>
      <c r="AD2" s="175" t="s">
        <v>83</v>
      </c>
      <c r="AE2" s="91" t="s">
        <v>84</v>
      </c>
      <c r="AF2" s="11"/>
      <c r="AG2" s="86" t="s">
        <v>20</v>
      </c>
      <c r="AH2" s="91" t="s">
        <v>24</v>
      </c>
      <c r="AI2" s="92" t="s">
        <v>25</v>
      </c>
    </row>
    <row r="3" spans="1:35" ht="15.75" x14ac:dyDescent="0.25">
      <c r="A3" s="264">
        <v>1</v>
      </c>
      <c r="B3" s="135" t="s">
        <v>7</v>
      </c>
      <c r="C3" s="132">
        <v>173157</v>
      </c>
      <c r="D3" s="34">
        <v>418426</v>
      </c>
      <c r="E3" s="266">
        <f>(C5+D5)</f>
        <v>1172000</v>
      </c>
      <c r="F3" s="34">
        <v>156457</v>
      </c>
      <c r="G3" s="34">
        <v>124570</v>
      </c>
      <c r="H3" s="266">
        <f>(F5+G5)</f>
        <v>35000</v>
      </c>
      <c r="I3" s="34">
        <v>616104900</v>
      </c>
      <c r="J3" s="5">
        <v>4944.5</v>
      </c>
      <c r="K3" s="5">
        <v>42849</v>
      </c>
      <c r="L3" s="5">
        <v>37561.5</v>
      </c>
      <c r="M3" s="5">
        <v>393.3</v>
      </c>
      <c r="N3" s="36">
        <v>939.6</v>
      </c>
      <c r="O3" s="36">
        <v>333.7</v>
      </c>
      <c r="P3" s="36">
        <v>696.2</v>
      </c>
      <c r="Q3" s="5">
        <v>226.8</v>
      </c>
      <c r="R3" s="269">
        <v>1</v>
      </c>
      <c r="S3" s="272">
        <v>0.11</v>
      </c>
      <c r="T3" s="39"/>
      <c r="U3" s="42" t="s">
        <v>14</v>
      </c>
      <c r="V3" s="161">
        <v>0.75</v>
      </c>
      <c r="W3" s="161">
        <v>0</v>
      </c>
      <c r="X3" s="274">
        <f>(V4+W4)</f>
        <v>26.396250000000002</v>
      </c>
      <c r="Y3" s="176">
        <v>8.5</v>
      </c>
      <c r="Z3" s="176">
        <v>0</v>
      </c>
      <c r="AA3" s="274">
        <f>(Y4+Z4)</f>
        <v>18.700000000000003</v>
      </c>
      <c r="AB3" s="176">
        <v>2.5</v>
      </c>
      <c r="AC3" s="380">
        <v>13</v>
      </c>
      <c r="AD3" s="380">
        <v>0</v>
      </c>
      <c r="AE3" s="277">
        <f>AC3+AD3</f>
        <v>13</v>
      </c>
      <c r="AF3" s="11"/>
      <c r="AG3" s="17" t="s">
        <v>21</v>
      </c>
      <c r="AH3" s="9">
        <v>4.38</v>
      </c>
      <c r="AI3" s="37">
        <v>4.8000000000000001E-2</v>
      </c>
    </row>
    <row r="4" spans="1:35" ht="15.75" x14ac:dyDescent="0.25">
      <c r="A4" s="264"/>
      <c r="B4" s="136" t="s">
        <v>8</v>
      </c>
      <c r="C4" s="133">
        <v>171985</v>
      </c>
      <c r="D4" s="35">
        <v>418426</v>
      </c>
      <c r="E4" s="267"/>
      <c r="F4" s="34">
        <v>156422</v>
      </c>
      <c r="G4" s="34">
        <v>124570</v>
      </c>
      <c r="H4" s="267"/>
      <c r="I4" s="34">
        <v>615243800</v>
      </c>
      <c r="J4" s="5">
        <v>4930.1000000000004</v>
      </c>
      <c r="K4" s="5">
        <v>42849</v>
      </c>
      <c r="L4" s="5">
        <v>37561.5</v>
      </c>
      <c r="M4" s="5">
        <v>393.1</v>
      </c>
      <c r="N4" s="36">
        <v>939.6</v>
      </c>
      <c r="O4" s="36">
        <v>333.6</v>
      </c>
      <c r="P4" s="36">
        <v>696.2</v>
      </c>
      <c r="Q4" s="5">
        <v>226.7</v>
      </c>
      <c r="R4" s="270"/>
      <c r="S4" s="272"/>
      <c r="T4" s="39"/>
      <c r="U4" s="149" t="s">
        <v>16</v>
      </c>
      <c r="V4" s="162">
        <f>(V3*35.195)</f>
        <v>26.396250000000002</v>
      </c>
      <c r="W4" s="162">
        <f>(W3*5.25)</f>
        <v>0</v>
      </c>
      <c r="X4" s="275"/>
      <c r="Y4" s="177">
        <f>(Y3*2.2)</f>
        <v>18.700000000000003</v>
      </c>
      <c r="Z4" s="177">
        <f>(Z3*2.2)</f>
        <v>0</v>
      </c>
      <c r="AA4" s="275"/>
      <c r="AB4" s="177">
        <f>(AB3*0.25)</f>
        <v>0.625</v>
      </c>
      <c r="AC4" s="381"/>
      <c r="AD4" s="381"/>
      <c r="AE4" s="278"/>
      <c r="AF4" s="11"/>
      <c r="AG4" s="17" t="s">
        <v>23</v>
      </c>
      <c r="AH4" s="5">
        <v>9.5</v>
      </c>
      <c r="AI4" s="5">
        <v>9.6</v>
      </c>
    </row>
    <row r="5" spans="1:35" ht="16.5" thickBot="1" x14ac:dyDescent="0.3">
      <c r="A5" s="265"/>
      <c r="B5" s="152" t="s">
        <v>9</v>
      </c>
      <c r="C5" s="145">
        <f>((C3-C4)*1000)</f>
        <v>1172000</v>
      </c>
      <c r="D5" s="146">
        <f>((D3-D4)*1000)</f>
        <v>0</v>
      </c>
      <c r="E5" s="268"/>
      <c r="F5" s="146">
        <f>(F3-F4)*1000</f>
        <v>35000</v>
      </c>
      <c r="G5" s="146">
        <f>(G3-G4)*1000</f>
        <v>0</v>
      </c>
      <c r="H5" s="268"/>
      <c r="I5" s="146">
        <f t="shared" ref="I5:Q5" si="0">(I3-I4)</f>
        <v>861100</v>
      </c>
      <c r="J5" s="147">
        <f t="shared" si="0"/>
        <v>14.399999999999636</v>
      </c>
      <c r="K5" s="147">
        <f t="shared" si="0"/>
        <v>0</v>
      </c>
      <c r="L5" s="147">
        <f t="shared" si="0"/>
        <v>0</v>
      </c>
      <c r="M5" s="147">
        <f t="shared" si="0"/>
        <v>0.19999999999998863</v>
      </c>
      <c r="N5" s="148">
        <f t="shared" si="0"/>
        <v>0</v>
      </c>
      <c r="O5" s="148">
        <f t="shared" si="0"/>
        <v>9.9999999999965894E-2</v>
      </c>
      <c r="P5" s="148">
        <f t="shared" si="0"/>
        <v>0</v>
      </c>
      <c r="Q5" s="147">
        <f t="shared" si="0"/>
        <v>0.10000000000002274</v>
      </c>
      <c r="R5" s="271"/>
      <c r="S5" s="273"/>
      <c r="T5" s="39"/>
      <c r="U5" s="150" t="s">
        <v>15</v>
      </c>
      <c r="V5" s="163">
        <f>IF(V4=0,0,(V4)/((C5/1000000)*8.34))</f>
        <v>2.7005272914773988</v>
      </c>
      <c r="W5" s="163">
        <f>IF(W4=0,0,(W4)/((D5/1000000)*8.34))</f>
        <v>0</v>
      </c>
      <c r="X5" s="276"/>
      <c r="Y5" s="178">
        <f>IF(Y4=0,0,(Y4)/((C5/1000000)*8.34))</f>
        <v>1.913145251716716</v>
      </c>
      <c r="Z5" s="178">
        <f>IF(Z4=0,0,(Z4)/((D5/1000000)*8.34))</f>
        <v>0</v>
      </c>
      <c r="AA5" s="276"/>
      <c r="AB5" s="178">
        <f>IF(AB4=0,0,(AB4)/((C5/1000000)*8.34))</f>
        <v>6.3942020445077394E-2</v>
      </c>
      <c r="AC5" s="178">
        <f>IF(AC3=0,0,(AC3)/((C4/1000000)*8.34))</f>
        <v>9.0633078326709793</v>
      </c>
      <c r="AD5" s="178">
        <f>IF(AD3=0,0,(AD3)/((D4/1000000)*8.34))</f>
        <v>0</v>
      </c>
      <c r="AE5" s="279"/>
      <c r="AF5" s="11"/>
      <c r="AG5" s="18" t="s">
        <v>22</v>
      </c>
      <c r="AH5" s="6">
        <v>7.39</v>
      </c>
      <c r="AI5" s="6">
        <v>7.73</v>
      </c>
    </row>
    <row r="6" spans="1:35" ht="15.75" x14ac:dyDescent="0.25">
      <c r="A6" s="281">
        <v>2</v>
      </c>
      <c r="B6" s="153" t="s">
        <v>7</v>
      </c>
      <c r="C6" s="134">
        <v>173984</v>
      </c>
      <c r="D6" s="2">
        <v>418426</v>
      </c>
      <c r="E6" s="287">
        <f>(C7+D7)</f>
        <v>827000</v>
      </c>
      <c r="F6" s="2">
        <v>156457</v>
      </c>
      <c r="G6" s="2">
        <v>124570</v>
      </c>
      <c r="H6" s="287">
        <f>F7+G7</f>
        <v>0</v>
      </c>
      <c r="I6" s="2">
        <v>617027600</v>
      </c>
      <c r="J6" s="3">
        <v>4954.5</v>
      </c>
      <c r="K6" s="3">
        <v>42849</v>
      </c>
      <c r="L6" s="3">
        <v>37561.5</v>
      </c>
      <c r="M6" s="3">
        <v>393.3</v>
      </c>
      <c r="N6" s="4">
        <v>939.6</v>
      </c>
      <c r="O6" s="4">
        <v>333.7</v>
      </c>
      <c r="P6" s="4">
        <v>696.2</v>
      </c>
      <c r="Q6" s="3">
        <v>226.8</v>
      </c>
      <c r="R6" s="270">
        <v>1.03</v>
      </c>
      <c r="S6" s="270">
        <v>0.02</v>
      </c>
      <c r="T6" s="39"/>
      <c r="U6" s="40" t="s">
        <v>14</v>
      </c>
      <c r="V6" s="164">
        <v>0.375</v>
      </c>
      <c r="W6" s="164">
        <v>0</v>
      </c>
      <c r="X6" s="282">
        <f>(V7+W7)</f>
        <v>13.198125000000001</v>
      </c>
      <c r="Y6" s="179">
        <v>6</v>
      </c>
      <c r="Z6" s="179">
        <v>0</v>
      </c>
      <c r="AA6" s="282">
        <f>(Y7+Z7)</f>
        <v>13.200000000000001</v>
      </c>
      <c r="AB6" s="179">
        <v>1.875</v>
      </c>
      <c r="AC6" s="382">
        <v>9</v>
      </c>
      <c r="AD6" s="382">
        <v>0</v>
      </c>
      <c r="AE6" s="277">
        <f t="shared" ref="AE6" si="1">AC6+AD6</f>
        <v>9</v>
      </c>
      <c r="AF6" s="11"/>
      <c r="AG6" s="19" t="s">
        <v>21</v>
      </c>
      <c r="AH6" s="7">
        <v>3.47</v>
      </c>
      <c r="AI6" s="8">
        <v>6.8000000000000005E-2</v>
      </c>
    </row>
    <row r="7" spans="1:35" ht="15.75" x14ac:dyDescent="0.25">
      <c r="A7" s="264"/>
      <c r="B7" s="283" t="s">
        <v>9</v>
      </c>
      <c r="C7" s="266">
        <f>((C6-C3)*1000)</f>
        <v>827000</v>
      </c>
      <c r="D7" s="266">
        <f>((D6-D3)*1000)</f>
        <v>0</v>
      </c>
      <c r="E7" s="267"/>
      <c r="F7" s="266">
        <f>((F6-F3)*1000)</f>
        <v>0</v>
      </c>
      <c r="G7" s="266">
        <f>((G6-G3)*1000)</f>
        <v>0</v>
      </c>
      <c r="H7" s="267"/>
      <c r="I7" s="266">
        <f>(I6-I3)</f>
        <v>922700</v>
      </c>
      <c r="J7" s="285">
        <f t="shared" ref="J7:Q7" si="2">(J6-J3)</f>
        <v>10</v>
      </c>
      <c r="K7" s="285">
        <f t="shared" si="2"/>
        <v>0</v>
      </c>
      <c r="L7" s="285">
        <f t="shared" si="2"/>
        <v>0</v>
      </c>
      <c r="M7" s="285">
        <f t="shared" si="2"/>
        <v>0</v>
      </c>
      <c r="N7" s="285">
        <f t="shared" si="2"/>
        <v>0</v>
      </c>
      <c r="O7" s="285">
        <f t="shared" si="2"/>
        <v>0</v>
      </c>
      <c r="P7" s="285">
        <f t="shared" si="2"/>
        <v>0</v>
      </c>
      <c r="Q7" s="285">
        <f t="shared" si="2"/>
        <v>0</v>
      </c>
      <c r="R7" s="270"/>
      <c r="S7" s="270"/>
      <c r="T7" s="39"/>
      <c r="U7" s="149" t="s">
        <v>16</v>
      </c>
      <c r="V7" s="162">
        <f>(V6*35.195)</f>
        <v>13.198125000000001</v>
      </c>
      <c r="W7" s="162">
        <f>(W6*5.25)</f>
        <v>0</v>
      </c>
      <c r="X7" s="275"/>
      <c r="Y7" s="177">
        <f>(Y6*2.2)</f>
        <v>13.200000000000001</v>
      </c>
      <c r="Z7" s="177">
        <f>(Z6*2.2)</f>
        <v>0</v>
      </c>
      <c r="AA7" s="275"/>
      <c r="AB7" s="177">
        <f>(AB6*0.25)</f>
        <v>0.46875</v>
      </c>
      <c r="AC7" s="381"/>
      <c r="AD7" s="381"/>
      <c r="AE7" s="278"/>
      <c r="AF7" s="11"/>
      <c r="AG7" s="17" t="s">
        <v>23</v>
      </c>
      <c r="AH7" s="5">
        <v>9.4</v>
      </c>
      <c r="AI7" s="5">
        <v>9.4</v>
      </c>
    </row>
    <row r="8" spans="1:35" ht="16.5" thickBot="1" x14ac:dyDescent="0.3">
      <c r="A8" s="265"/>
      <c r="B8" s="284"/>
      <c r="C8" s="268"/>
      <c r="D8" s="268"/>
      <c r="E8" s="268"/>
      <c r="F8" s="268"/>
      <c r="G8" s="268"/>
      <c r="H8" s="268"/>
      <c r="I8" s="268"/>
      <c r="J8" s="286"/>
      <c r="K8" s="286"/>
      <c r="L8" s="286"/>
      <c r="M8" s="286"/>
      <c r="N8" s="286"/>
      <c r="O8" s="286"/>
      <c r="P8" s="286"/>
      <c r="Q8" s="286"/>
      <c r="R8" s="271"/>
      <c r="S8" s="271"/>
      <c r="T8" s="39"/>
      <c r="U8" s="150" t="s">
        <v>15</v>
      </c>
      <c r="V8" s="163">
        <f>IF(V7=0,0,(V7)/((C7/1000000)*8.34))</f>
        <v>1.9135538002487975</v>
      </c>
      <c r="W8" s="163">
        <f>IF(W7=0,0,(W7)/((D7/1000000)*8.34))</f>
        <v>0</v>
      </c>
      <c r="X8" s="276"/>
      <c r="Y8" s="178">
        <f>IF(Y7=0,0,(Y7)/((C7/1000000)*8.34))</f>
        <v>1.9138256504832412</v>
      </c>
      <c r="Z8" s="178">
        <f>IF(Z7=0,0,(Z7)/((D7/1000000)*8.34))</f>
        <v>0</v>
      </c>
      <c r="AA8" s="276"/>
      <c r="AB8" s="178">
        <f>IF(AB7=0,0,(AB7)/((C7/1000000)*8.34))</f>
        <v>6.7962558610910551E-2</v>
      </c>
      <c r="AC8" s="178">
        <f>IF(AC6=0,0,(AC6)/((C7/1000000)*8.34))</f>
        <v>1.3048811253294825</v>
      </c>
      <c r="AD8" s="178">
        <f>IF(AD6=0,0,(AD6)/((D7/1000000)*8.34))</f>
        <v>0</v>
      </c>
      <c r="AE8" s="279"/>
      <c r="AF8" s="11"/>
      <c r="AG8" s="18" t="s">
        <v>22</v>
      </c>
      <c r="AH8" s="6">
        <v>7.4</v>
      </c>
      <c r="AI8" s="6">
        <v>7.58</v>
      </c>
    </row>
    <row r="9" spans="1:35" ht="15.75" x14ac:dyDescent="0.25">
      <c r="A9" s="288">
        <v>3</v>
      </c>
      <c r="B9" s="38" t="s">
        <v>7</v>
      </c>
      <c r="C9" s="134">
        <v>175084</v>
      </c>
      <c r="D9" s="2">
        <v>418426</v>
      </c>
      <c r="E9" s="287">
        <f t="shared" ref="E9" si="3">(C10+D10)</f>
        <v>1100000</v>
      </c>
      <c r="F9" s="2">
        <v>156492</v>
      </c>
      <c r="G9" s="2">
        <v>124570</v>
      </c>
      <c r="H9" s="287">
        <f>F10+G10</f>
        <v>35000</v>
      </c>
      <c r="I9" s="2">
        <v>618132900</v>
      </c>
      <c r="J9" s="3">
        <v>4968</v>
      </c>
      <c r="K9" s="3">
        <v>42849</v>
      </c>
      <c r="L9" s="3">
        <v>37561.5</v>
      </c>
      <c r="M9" s="3">
        <v>393.4</v>
      </c>
      <c r="N9" s="4">
        <v>939.6</v>
      </c>
      <c r="O9" s="4">
        <v>333.7</v>
      </c>
      <c r="P9" s="4">
        <v>696.2</v>
      </c>
      <c r="Q9" s="3">
        <v>226.96</v>
      </c>
      <c r="R9" s="270">
        <v>1.1100000000000001</v>
      </c>
      <c r="S9" s="270">
        <v>0.01</v>
      </c>
      <c r="T9" s="39"/>
      <c r="U9" s="40" t="s">
        <v>14</v>
      </c>
      <c r="V9" s="164">
        <v>0.4375</v>
      </c>
      <c r="W9" s="164">
        <v>0</v>
      </c>
      <c r="X9" s="282">
        <f>(V10+W10)</f>
        <v>15.397812500000001</v>
      </c>
      <c r="Y9" s="179">
        <v>8</v>
      </c>
      <c r="Z9" s="179">
        <v>0</v>
      </c>
      <c r="AA9" s="282">
        <f>(Y10+Z10)</f>
        <v>17.600000000000001</v>
      </c>
      <c r="AB9" s="179">
        <v>2.625</v>
      </c>
      <c r="AC9" s="382">
        <v>13</v>
      </c>
      <c r="AD9" s="382">
        <v>0</v>
      </c>
      <c r="AE9" s="277">
        <f t="shared" ref="AE9" si="4">AC9+AD9</f>
        <v>13</v>
      </c>
      <c r="AF9" s="11"/>
      <c r="AG9" s="19" t="s">
        <v>21</v>
      </c>
      <c r="AH9" s="7">
        <v>2.52</v>
      </c>
      <c r="AI9" s="8">
        <v>4.8000000000000001E-2</v>
      </c>
    </row>
    <row r="10" spans="1:35" ht="15.75" x14ac:dyDescent="0.25">
      <c r="A10" s="264"/>
      <c r="B10" s="283" t="s">
        <v>9</v>
      </c>
      <c r="C10" s="266">
        <f>((C9-C6)*1000)</f>
        <v>1100000</v>
      </c>
      <c r="D10" s="266">
        <f>((D9-D6)*1000)</f>
        <v>0</v>
      </c>
      <c r="E10" s="267"/>
      <c r="F10" s="266">
        <f>((F9-F6)*1000)</f>
        <v>35000</v>
      </c>
      <c r="G10" s="266">
        <f>((G9-G6)*1000)</f>
        <v>0</v>
      </c>
      <c r="H10" s="267"/>
      <c r="I10" s="266">
        <f>(I9-I6)</f>
        <v>1105300</v>
      </c>
      <c r="J10" s="285">
        <f t="shared" ref="J10:Q10" si="5">(J9-J6)</f>
        <v>13.5</v>
      </c>
      <c r="K10" s="285">
        <f t="shared" si="5"/>
        <v>0</v>
      </c>
      <c r="L10" s="285">
        <f t="shared" si="5"/>
        <v>0</v>
      </c>
      <c r="M10" s="285">
        <f t="shared" si="5"/>
        <v>9.9999999999965894E-2</v>
      </c>
      <c r="N10" s="285">
        <f t="shared" si="5"/>
        <v>0</v>
      </c>
      <c r="O10" s="285">
        <f t="shared" si="5"/>
        <v>0</v>
      </c>
      <c r="P10" s="285">
        <f t="shared" si="5"/>
        <v>0</v>
      </c>
      <c r="Q10" s="285">
        <f t="shared" si="5"/>
        <v>0.15999999999999659</v>
      </c>
      <c r="R10" s="270"/>
      <c r="S10" s="270"/>
      <c r="T10" s="39"/>
      <c r="U10" s="149" t="s">
        <v>16</v>
      </c>
      <c r="V10" s="162">
        <f>(V9*35.195)</f>
        <v>15.397812500000001</v>
      </c>
      <c r="W10" s="162">
        <f>(W9*5.25)</f>
        <v>0</v>
      </c>
      <c r="X10" s="275"/>
      <c r="Y10" s="177">
        <f>(Y9*2.2)</f>
        <v>17.600000000000001</v>
      </c>
      <c r="Z10" s="177">
        <f>(Z9*2.2)</f>
        <v>0</v>
      </c>
      <c r="AA10" s="275"/>
      <c r="AB10" s="177">
        <f>(AB9*0.25)</f>
        <v>0.65625</v>
      </c>
      <c r="AC10" s="381"/>
      <c r="AD10" s="381"/>
      <c r="AE10" s="278"/>
      <c r="AF10" s="11"/>
      <c r="AG10" s="17" t="s">
        <v>23</v>
      </c>
      <c r="AH10" s="5">
        <v>9.1</v>
      </c>
      <c r="AI10" s="5">
        <v>8.6</v>
      </c>
    </row>
    <row r="11" spans="1:35" ht="16.5" thickBot="1" x14ac:dyDescent="0.3">
      <c r="A11" s="265"/>
      <c r="B11" s="284"/>
      <c r="C11" s="268"/>
      <c r="D11" s="268"/>
      <c r="E11" s="268"/>
      <c r="F11" s="268"/>
      <c r="G11" s="268"/>
      <c r="H11" s="268"/>
      <c r="I11" s="268"/>
      <c r="J11" s="286"/>
      <c r="K11" s="286"/>
      <c r="L11" s="286"/>
      <c r="M11" s="286"/>
      <c r="N11" s="286"/>
      <c r="O11" s="286"/>
      <c r="P11" s="286"/>
      <c r="Q11" s="286"/>
      <c r="R11" s="271"/>
      <c r="S11" s="271"/>
      <c r="T11" s="39"/>
      <c r="U11" s="150" t="s">
        <v>15</v>
      </c>
      <c r="V11" s="163">
        <f>IF(V10=0,0,(V10)/((C10/1000000)*8.34))</f>
        <v>1.6784186287333767</v>
      </c>
      <c r="W11" s="163">
        <f>IF(W10=0,0,(W10)/((D10/1000000)*8.34))</f>
        <v>0</v>
      </c>
      <c r="X11" s="276"/>
      <c r="Y11" s="178">
        <f>IF(Y10=0,0,(Y10)/((C10/1000000)*8.34))</f>
        <v>1.9184652278177456</v>
      </c>
      <c r="Z11" s="178">
        <f>IF(Z10=0,0,(Z10)/((D10/1000000)*8.34))</f>
        <v>0</v>
      </c>
      <c r="AA11" s="276"/>
      <c r="AB11" s="178">
        <f>IF(AB10=0,0,(AB10)/((C10/1000000)*8.34))</f>
        <v>7.1533682145192928E-2</v>
      </c>
      <c r="AC11" s="178">
        <f>IF(AC9=0,0,(AC9)/((C10/1000000)*8.34))</f>
        <v>1.4170481796381076</v>
      </c>
      <c r="AD11" s="178">
        <f>IF(AD9=0,0,(AD9)/((D10/1000000)*8.34))</f>
        <v>0</v>
      </c>
      <c r="AE11" s="279"/>
      <c r="AF11" s="11"/>
      <c r="AG11" s="18" t="s">
        <v>22</v>
      </c>
      <c r="AH11" s="6">
        <v>7.59</v>
      </c>
      <c r="AI11" s="6">
        <v>7.81</v>
      </c>
    </row>
    <row r="12" spans="1:35" ht="15.75" x14ac:dyDescent="0.25">
      <c r="A12" s="288">
        <v>4</v>
      </c>
      <c r="B12" s="38" t="s">
        <v>7</v>
      </c>
      <c r="C12" s="134">
        <v>176349</v>
      </c>
      <c r="D12" s="2">
        <v>418426</v>
      </c>
      <c r="E12" s="287">
        <f t="shared" ref="E12" si="6">(C13+D13)</f>
        <v>1265000</v>
      </c>
      <c r="F12" s="2">
        <v>156527</v>
      </c>
      <c r="G12" s="2">
        <v>124570</v>
      </c>
      <c r="H12" s="287">
        <f>F13+G13</f>
        <v>35000</v>
      </c>
      <c r="I12" s="2">
        <v>619199500</v>
      </c>
      <c r="J12" s="3">
        <v>4983.5</v>
      </c>
      <c r="K12" s="3">
        <v>42849</v>
      </c>
      <c r="L12" s="3">
        <v>37561.5</v>
      </c>
      <c r="M12" s="3">
        <v>393.6</v>
      </c>
      <c r="N12" s="4">
        <v>939.6</v>
      </c>
      <c r="O12" s="4">
        <v>333.8</v>
      </c>
      <c r="P12" s="4">
        <v>696.2</v>
      </c>
      <c r="Q12" s="3">
        <v>227</v>
      </c>
      <c r="R12" s="270">
        <v>1.03</v>
      </c>
      <c r="S12" s="270">
        <v>0.08</v>
      </c>
      <c r="T12" s="39"/>
      <c r="U12" s="40" t="s">
        <v>14</v>
      </c>
      <c r="V12" s="164">
        <v>0.6875</v>
      </c>
      <c r="W12" s="164">
        <v>0</v>
      </c>
      <c r="X12" s="282">
        <f>(V13+W13)</f>
        <v>24.196562499999999</v>
      </c>
      <c r="Y12" s="179">
        <v>9.25</v>
      </c>
      <c r="Z12" s="179">
        <v>0</v>
      </c>
      <c r="AA12" s="282">
        <f>(Y13+Z13)</f>
        <v>20.350000000000001</v>
      </c>
      <c r="AB12" s="179">
        <v>2.75</v>
      </c>
      <c r="AC12" s="382">
        <v>14</v>
      </c>
      <c r="AD12" s="382">
        <v>0</v>
      </c>
      <c r="AE12" s="277">
        <f t="shared" ref="AE12" si="7">AC12+AD12</f>
        <v>14</v>
      </c>
      <c r="AF12" s="11"/>
      <c r="AG12" s="19" t="s">
        <v>21</v>
      </c>
      <c r="AH12" s="7">
        <v>2.2400000000000002</v>
      </c>
      <c r="AI12" s="8">
        <v>4.8000000000000001E-2</v>
      </c>
    </row>
    <row r="13" spans="1:35" ht="15.75" x14ac:dyDescent="0.25">
      <c r="A13" s="264"/>
      <c r="B13" s="283" t="s">
        <v>9</v>
      </c>
      <c r="C13" s="266">
        <f>((C12-C9)*1000)</f>
        <v>1265000</v>
      </c>
      <c r="D13" s="266">
        <f>((D12-D9)*1000)</f>
        <v>0</v>
      </c>
      <c r="E13" s="267"/>
      <c r="F13" s="266">
        <f>((F12-F9)*1000)</f>
        <v>35000</v>
      </c>
      <c r="G13" s="266">
        <f>((G12-G9)*1000)</f>
        <v>0</v>
      </c>
      <c r="H13" s="267"/>
      <c r="I13" s="266">
        <f>(I12-I9)</f>
        <v>1066600</v>
      </c>
      <c r="J13" s="285">
        <f t="shared" ref="J13:Q13" si="8">(J12-J9)</f>
        <v>15.5</v>
      </c>
      <c r="K13" s="285">
        <f t="shared" si="8"/>
        <v>0</v>
      </c>
      <c r="L13" s="285">
        <f t="shared" si="8"/>
        <v>0</v>
      </c>
      <c r="M13" s="285">
        <f t="shared" si="8"/>
        <v>0.20000000000004547</v>
      </c>
      <c r="N13" s="285">
        <f t="shared" si="8"/>
        <v>0</v>
      </c>
      <c r="O13" s="285">
        <f t="shared" si="8"/>
        <v>0.10000000000002274</v>
      </c>
      <c r="P13" s="285">
        <f t="shared" si="8"/>
        <v>0</v>
      </c>
      <c r="Q13" s="285">
        <f t="shared" si="8"/>
        <v>3.9999999999992042E-2</v>
      </c>
      <c r="R13" s="270"/>
      <c r="S13" s="270"/>
      <c r="T13" s="39"/>
      <c r="U13" s="149" t="s">
        <v>16</v>
      </c>
      <c r="V13" s="162">
        <f>(V12*35.195)</f>
        <v>24.196562499999999</v>
      </c>
      <c r="W13" s="162">
        <f>(W12*5.25)</f>
        <v>0</v>
      </c>
      <c r="X13" s="275"/>
      <c r="Y13" s="177">
        <f>(Y12*2.2)</f>
        <v>20.350000000000001</v>
      </c>
      <c r="Z13" s="177">
        <f>(Z12*2.2)</f>
        <v>0</v>
      </c>
      <c r="AA13" s="275"/>
      <c r="AB13" s="177">
        <f>(AB12*0.25)</f>
        <v>0.6875</v>
      </c>
      <c r="AC13" s="381"/>
      <c r="AD13" s="381"/>
      <c r="AE13" s="278"/>
      <c r="AF13" s="11"/>
      <c r="AG13" s="17" t="s">
        <v>23</v>
      </c>
      <c r="AH13" s="5">
        <v>9.9</v>
      </c>
      <c r="AI13" s="5">
        <v>8.9</v>
      </c>
    </row>
    <row r="14" spans="1:35" ht="16.5" thickBot="1" x14ac:dyDescent="0.3">
      <c r="A14" s="265"/>
      <c r="B14" s="284"/>
      <c r="C14" s="268"/>
      <c r="D14" s="268"/>
      <c r="E14" s="268"/>
      <c r="F14" s="268"/>
      <c r="G14" s="268"/>
      <c r="H14" s="268"/>
      <c r="I14" s="268"/>
      <c r="J14" s="286"/>
      <c r="K14" s="286"/>
      <c r="L14" s="286"/>
      <c r="M14" s="286"/>
      <c r="N14" s="286"/>
      <c r="O14" s="286"/>
      <c r="P14" s="286"/>
      <c r="Q14" s="286"/>
      <c r="R14" s="271"/>
      <c r="S14" s="271"/>
      <c r="T14" s="39"/>
      <c r="U14" s="150" t="s">
        <v>15</v>
      </c>
      <c r="V14" s="163">
        <f>IF(V13=0,0,(V13)/((C13/1000000)*8.34))</f>
        <v>2.293491293921385</v>
      </c>
      <c r="W14" s="163">
        <f>IF(W13=0,0,(W13)/((D13/1000000)*8.34))</f>
        <v>0</v>
      </c>
      <c r="X14" s="276"/>
      <c r="Y14" s="178">
        <f>IF(Y13=0,0,(Y13)/((C13/1000000)*8.34))</f>
        <v>1.9288916692732774</v>
      </c>
      <c r="Z14" s="178">
        <f>IF(Z13=0,0,(Z13)/((D13/1000000)*8.34))</f>
        <v>0</v>
      </c>
      <c r="AA14" s="276"/>
      <c r="AB14" s="178">
        <f>IF(AB13=0,0,(AB13)/((C13/1000000)*8.34))</f>
        <v>6.5165259097070174E-2</v>
      </c>
      <c r="AC14" s="178">
        <f>IF(AC12=0,0,(AC12)/((C13/1000000)*8.34))</f>
        <v>1.3270016397948836</v>
      </c>
      <c r="AD14" s="178">
        <f>IF(AD12=0,0,(AD12)/((D13/1000000)*8.34))</f>
        <v>0</v>
      </c>
      <c r="AE14" s="279"/>
      <c r="AF14" s="11"/>
      <c r="AG14" s="18" t="s">
        <v>22</v>
      </c>
      <c r="AH14" s="6">
        <v>7.46</v>
      </c>
      <c r="AI14" s="6">
        <v>7.68</v>
      </c>
    </row>
    <row r="15" spans="1:35" ht="15.75" x14ac:dyDescent="0.25">
      <c r="A15" s="288">
        <v>5</v>
      </c>
      <c r="B15" s="38" t="s">
        <v>7</v>
      </c>
      <c r="C15" s="134">
        <v>177068</v>
      </c>
      <c r="D15" s="2">
        <v>418426</v>
      </c>
      <c r="E15" s="287">
        <f t="shared" ref="E15" si="9">(C16+D16)</f>
        <v>719000</v>
      </c>
      <c r="F15" s="2">
        <v>156527</v>
      </c>
      <c r="G15" s="2">
        <v>124570</v>
      </c>
      <c r="H15" s="287">
        <f>F16+G16</f>
        <v>0</v>
      </c>
      <c r="I15" s="2">
        <v>619966400</v>
      </c>
      <c r="J15" s="3">
        <v>4992.5</v>
      </c>
      <c r="K15" s="3">
        <v>42849</v>
      </c>
      <c r="L15" s="3">
        <v>37561.5</v>
      </c>
      <c r="M15" s="3">
        <v>393.6</v>
      </c>
      <c r="N15" s="4">
        <v>939.6</v>
      </c>
      <c r="O15" s="4">
        <v>333.8</v>
      </c>
      <c r="P15" s="4">
        <v>696.2</v>
      </c>
      <c r="Q15" s="3">
        <v>227</v>
      </c>
      <c r="R15" s="270">
        <v>1.06</v>
      </c>
      <c r="S15" s="270">
        <v>0</v>
      </c>
      <c r="T15" s="39"/>
      <c r="U15" s="40" t="s">
        <v>14</v>
      </c>
      <c r="V15" s="164">
        <v>0.375</v>
      </c>
      <c r="W15" s="164">
        <v>0</v>
      </c>
      <c r="X15" s="282">
        <f>(V16+W16)</f>
        <v>13.198125000000001</v>
      </c>
      <c r="Y15" s="179">
        <v>5.375</v>
      </c>
      <c r="Z15" s="179">
        <v>0</v>
      </c>
      <c r="AA15" s="282">
        <f>(Y16+Z16)</f>
        <v>11.825000000000001</v>
      </c>
      <c r="AB15" s="179">
        <v>1.5</v>
      </c>
      <c r="AC15" s="382">
        <v>8</v>
      </c>
      <c r="AD15" s="382">
        <v>0</v>
      </c>
      <c r="AE15" s="277">
        <f t="shared" ref="AE15" si="10">AC15+AD15</f>
        <v>8</v>
      </c>
      <c r="AF15" s="11"/>
      <c r="AG15" s="19" t="s">
        <v>21</v>
      </c>
      <c r="AH15" s="7">
        <v>2.08</v>
      </c>
      <c r="AI15" s="8">
        <v>4.5999999999999999E-2</v>
      </c>
    </row>
    <row r="16" spans="1:35" ht="15.75" x14ac:dyDescent="0.25">
      <c r="A16" s="264"/>
      <c r="B16" s="283" t="s">
        <v>9</v>
      </c>
      <c r="C16" s="266">
        <f>((C15-C12)*1000)</f>
        <v>719000</v>
      </c>
      <c r="D16" s="266">
        <f>((D15-D12)*1000)</f>
        <v>0</v>
      </c>
      <c r="E16" s="267"/>
      <c r="F16" s="266">
        <f>((F15-F12)*1000)</f>
        <v>0</v>
      </c>
      <c r="G16" s="266">
        <f>((G15-G12)*1000)</f>
        <v>0</v>
      </c>
      <c r="H16" s="267"/>
      <c r="I16" s="266">
        <f>(I15-I12)</f>
        <v>766900</v>
      </c>
      <c r="J16" s="285">
        <f t="shared" ref="J16:Q16" si="11">(J15-J12)</f>
        <v>9</v>
      </c>
      <c r="K16" s="285">
        <f t="shared" si="11"/>
        <v>0</v>
      </c>
      <c r="L16" s="285">
        <f t="shared" si="11"/>
        <v>0</v>
      </c>
      <c r="M16" s="285">
        <f t="shared" si="11"/>
        <v>0</v>
      </c>
      <c r="N16" s="285">
        <f t="shared" si="11"/>
        <v>0</v>
      </c>
      <c r="O16" s="285">
        <f t="shared" si="11"/>
        <v>0</v>
      </c>
      <c r="P16" s="285">
        <f t="shared" si="11"/>
        <v>0</v>
      </c>
      <c r="Q16" s="285">
        <f t="shared" si="11"/>
        <v>0</v>
      </c>
      <c r="R16" s="270"/>
      <c r="S16" s="270"/>
      <c r="T16" s="39"/>
      <c r="U16" s="149" t="s">
        <v>16</v>
      </c>
      <c r="V16" s="162">
        <f>(V15*35.195)</f>
        <v>13.198125000000001</v>
      </c>
      <c r="W16" s="162">
        <f>(W15*5.25)</f>
        <v>0</v>
      </c>
      <c r="X16" s="275"/>
      <c r="Y16" s="177">
        <f>(Y15*2.2)</f>
        <v>11.825000000000001</v>
      </c>
      <c r="Z16" s="177">
        <f>(Z15*2.2)</f>
        <v>0</v>
      </c>
      <c r="AA16" s="275"/>
      <c r="AB16" s="177">
        <f>(AB15*0.25)</f>
        <v>0.375</v>
      </c>
      <c r="AC16" s="381"/>
      <c r="AD16" s="381"/>
      <c r="AE16" s="278"/>
      <c r="AF16" s="11"/>
      <c r="AG16" s="17" t="s">
        <v>23</v>
      </c>
      <c r="AH16" s="5">
        <v>11.4</v>
      </c>
      <c r="AI16" s="5">
        <v>9.3000000000000007</v>
      </c>
    </row>
    <row r="17" spans="1:35" ht="16.5" thickBot="1" x14ac:dyDescent="0.3">
      <c r="A17" s="265"/>
      <c r="B17" s="284"/>
      <c r="C17" s="268"/>
      <c r="D17" s="268"/>
      <c r="E17" s="268"/>
      <c r="F17" s="268"/>
      <c r="G17" s="268"/>
      <c r="H17" s="268"/>
      <c r="I17" s="268"/>
      <c r="J17" s="286"/>
      <c r="K17" s="286"/>
      <c r="L17" s="286"/>
      <c r="M17" s="286"/>
      <c r="N17" s="286"/>
      <c r="O17" s="286"/>
      <c r="P17" s="286"/>
      <c r="Q17" s="286"/>
      <c r="R17" s="271"/>
      <c r="S17" s="271"/>
      <c r="T17" s="39"/>
      <c r="U17" s="150" t="s">
        <v>15</v>
      </c>
      <c r="V17" s="163">
        <f>IF(V16=0,0,(V16)/((C16/1000000)*8.34))</f>
        <v>2.2009860817882552</v>
      </c>
      <c r="W17" s="163">
        <f>IF(W16=0,0,(W16)/((D16/1000000)*8.34))</f>
        <v>0</v>
      </c>
      <c r="X17" s="276"/>
      <c r="Y17" s="178">
        <f>IF(Y16=0,0,(Y16)/((C16/1000000)*8.34))</f>
        <v>1.9719968114520903</v>
      </c>
      <c r="Z17" s="178">
        <f>IF(Z16=0,0,(Z16)/((D16/1000000)*8.34))</f>
        <v>0</v>
      </c>
      <c r="AA17" s="276"/>
      <c r="AB17" s="178">
        <f>IF(AB16=0,0,(AB16)/((C16/1000000)*8.34))</f>
        <v>6.2536896769093769E-2</v>
      </c>
      <c r="AC17" s="178">
        <f>IF(AC15=0,0,(AC15)/((C16/1000000)*8.34))</f>
        <v>1.3341204644073337</v>
      </c>
      <c r="AD17" s="178">
        <f>IF(AD15=0,0,(AD15)/((D16/1000000)*8.34))</f>
        <v>0</v>
      </c>
      <c r="AE17" s="279"/>
      <c r="AF17" s="11"/>
      <c r="AG17" s="18" t="s">
        <v>22</v>
      </c>
      <c r="AH17" s="6">
        <v>7.55</v>
      </c>
      <c r="AI17" s="6">
        <v>7.75</v>
      </c>
    </row>
    <row r="18" spans="1:35" ht="15.75" x14ac:dyDescent="0.25">
      <c r="A18" s="288">
        <v>6</v>
      </c>
      <c r="B18" s="38" t="s">
        <v>7</v>
      </c>
      <c r="C18" s="134">
        <v>178136</v>
      </c>
      <c r="D18" s="2">
        <v>418426</v>
      </c>
      <c r="E18" s="287">
        <f t="shared" ref="E18" si="12">(C19+D19)</f>
        <v>1068000</v>
      </c>
      <c r="F18" s="2">
        <v>156562</v>
      </c>
      <c r="G18" s="2">
        <v>124570</v>
      </c>
      <c r="H18" s="287">
        <f>F19+G19</f>
        <v>35000</v>
      </c>
      <c r="I18" s="2">
        <v>620948300</v>
      </c>
      <c r="J18" s="3">
        <v>5005.3999999999996</v>
      </c>
      <c r="K18" s="3">
        <v>42849</v>
      </c>
      <c r="L18" s="3">
        <v>37561.5</v>
      </c>
      <c r="M18" s="3">
        <v>393.7</v>
      </c>
      <c r="N18" s="4">
        <v>939.6</v>
      </c>
      <c r="O18" s="4">
        <v>333.8</v>
      </c>
      <c r="P18" s="4">
        <v>696.2</v>
      </c>
      <c r="Q18" s="3">
        <v>227.1</v>
      </c>
      <c r="R18" s="270">
        <v>1.04</v>
      </c>
      <c r="S18" s="270">
        <v>0</v>
      </c>
      <c r="T18" s="39"/>
      <c r="U18" s="40" t="s">
        <v>14</v>
      </c>
      <c r="V18" s="164">
        <v>0.625</v>
      </c>
      <c r="W18" s="164">
        <v>0</v>
      </c>
      <c r="X18" s="282">
        <f>(V19+W19)</f>
        <v>21.996874999999999</v>
      </c>
      <c r="Y18" s="179">
        <v>7.75</v>
      </c>
      <c r="Z18" s="179">
        <v>0</v>
      </c>
      <c r="AA18" s="282">
        <f>(Y19+Z19)</f>
        <v>17.05</v>
      </c>
      <c r="AB18" s="179">
        <v>2.25</v>
      </c>
      <c r="AC18" s="382">
        <v>11</v>
      </c>
      <c r="AD18" s="382">
        <v>0</v>
      </c>
      <c r="AE18" s="277">
        <f t="shared" ref="AE18" si="13">AC18+AD18</f>
        <v>11</v>
      </c>
      <c r="AF18" s="11"/>
      <c r="AG18" s="19" t="s">
        <v>21</v>
      </c>
      <c r="AH18" s="7">
        <v>2.0499999999999998</v>
      </c>
      <c r="AI18" s="8">
        <v>4.8000000000000001E-2</v>
      </c>
    </row>
    <row r="19" spans="1:35" ht="15.75" x14ac:dyDescent="0.25">
      <c r="A19" s="264"/>
      <c r="B19" s="283" t="s">
        <v>9</v>
      </c>
      <c r="C19" s="266">
        <f>((C18-C15)*1000)</f>
        <v>1068000</v>
      </c>
      <c r="D19" s="266">
        <f>((D18-D15)*1000)</f>
        <v>0</v>
      </c>
      <c r="E19" s="267"/>
      <c r="F19" s="266">
        <f>((F18-F15)*1000)</f>
        <v>35000</v>
      </c>
      <c r="G19" s="266">
        <f>((G18-G15)*1000)</f>
        <v>0</v>
      </c>
      <c r="H19" s="267"/>
      <c r="I19" s="266">
        <f>(I18-I15)</f>
        <v>981900</v>
      </c>
      <c r="J19" s="285">
        <f t="shared" ref="J19:Q19" si="14">(J18-J15)</f>
        <v>12.899999999999636</v>
      </c>
      <c r="K19" s="285">
        <f t="shared" si="14"/>
        <v>0</v>
      </c>
      <c r="L19" s="285">
        <f t="shared" si="14"/>
        <v>0</v>
      </c>
      <c r="M19" s="285">
        <f t="shared" si="14"/>
        <v>9.9999999999965894E-2</v>
      </c>
      <c r="N19" s="285">
        <f t="shared" si="14"/>
        <v>0</v>
      </c>
      <c r="O19" s="285">
        <f t="shared" si="14"/>
        <v>0</v>
      </c>
      <c r="P19" s="285">
        <f t="shared" si="14"/>
        <v>0</v>
      </c>
      <c r="Q19" s="285">
        <f t="shared" si="14"/>
        <v>9.9999999999994316E-2</v>
      </c>
      <c r="R19" s="270"/>
      <c r="S19" s="270"/>
      <c r="T19" s="39"/>
      <c r="U19" s="149" t="s">
        <v>16</v>
      </c>
      <c r="V19" s="162">
        <f>(V18*35.195)</f>
        <v>21.996874999999999</v>
      </c>
      <c r="W19" s="162">
        <f>(W18*5.25)</f>
        <v>0</v>
      </c>
      <c r="X19" s="275"/>
      <c r="Y19" s="177">
        <f>(Y18*2.2)</f>
        <v>17.05</v>
      </c>
      <c r="Z19" s="177">
        <f>(Z18*2.2)</f>
        <v>0</v>
      </c>
      <c r="AA19" s="275"/>
      <c r="AB19" s="177">
        <f>(AB18*0.25)</f>
        <v>0.5625</v>
      </c>
      <c r="AC19" s="381"/>
      <c r="AD19" s="381"/>
      <c r="AE19" s="278"/>
      <c r="AF19" s="11"/>
      <c r="AG19" s="17" t="s">
        <v>23</v>
      </c>
      <c r="AH19" s="5">
        <v>11.1</v>
      </c>
      <c r="AI19" s="5">
        <v>9.5</v>
      </c>
    </row>
    <row r="20" spans="1:35" ht="16.5" thickBot="1" x14ac:dyDescent="0.3">
      <c r="A20" s="265"/>
      <c r="B20" s="284"/>
      <c r="C20" s="268"/>
      <c r="D20" s="268"/>
      <c r="E20" s="268"/>
      <c r="F20" s="268"/>
      <c r="G20" s="268"/>
      <c r="H20" s="268"/>
      <c r="I20" s="268"/>
      <c r="J20" s="286"/>
      <c r="K20" s="286"/>
      <c r="L20" s="286"/>
      <c r="M20" s="286"/>
      <c r="N20" s="286"/>
      <c r="O20" s="286"/>
      <c r="P20" s="286"/>
      <c r="Q20" s="286"/>
      <c r="R20" s="271"/>
      <c r="S20" s="271"/>
      <c r="T20" s="39"/>
      <c r="U20" s="150" t="s">
        <v>15</v>
      </c>
      <c r="V20" s="163">
        <f>IF(V19=0,0,(V19)/((C19/1000000)*8.34))</f>
        <v>2.4695833221063594</v>
      </c>
      <c r="W20" s="163">
        <f>IF(W19=0,0,(W19)/((D19/1000000)*8.34))</f>
        <v>0</v>
      </c>
      <c r="X20" s="276"/>
      <c r="Y20" s="178">
        <f>IF(Y19=0,0,(Y19)/((C19/1000000)*8.34))</f>
        <v>1.9141989778963344</v>
      </c>
      <c r="Z20" s="178">
        <f>IF(Z19=0,0,(Z19)/((D19/1000000)*8.34))</f>
        <v>0</v>
      </c>
      <c r="AA20" s="276"/>
      <c r="AB20" s="178">
        <f>IF(AB19=0,0,(AB19)/((C19/1000000)*8.34))</f>
        <v>6.3151725810362935E-2</v>
      </c>
      <c r="AC20" s="178">
        <f>IF(AC18=0,0,(AC18)/((C19/1000000)*8.34))</f>
        <v>1.2349670825137642</v>
      </c>
      <c r="AD20" s="178">
        <f>IF(AD18=0,0,(AD18)/((D19/1000000)*8.34))</f>
        <v>0</v>
      </c>
      <c r="AE20" s="279"/>
      <c r="AF20" s="11"/>
      <c r="AG20" s="18" t="s">
        <v>22</v>
      </c>
      <c r="AH20" s="6">
        <v>7.45</v>
      </c>
      <c r="AI20" s="6">
        <v>7.69</v>
      </c>
    </row>
    <row r="21" spans="1:35" ht="15.75" x14ac:dyDescent="0.25">
      <c r="A21" s="288">
        <v>7</v>
      </c>
      <c r="B21" s="38" t="s">
        <v>7</v>
      </c>
      <c r="C21" s="134">
        <v>178894</v>
      </c>
      <c r="D21" s="2">
        <v>418426</v>
      </c>
      <c r="E21" s="287">
        <f t="shared" ref="E21" si="15">(C22+D22)</f>
        <v>758000</v>
      </c>
      <c r="F21" s="2">
        <v>156562</v>
      </c>
      <c r="G21" s="2">
        <v>124570</v>
      </c>
      <c r="H21" s="287">
        <f>F22+G22</f>
        <v>0</v>
      </c>
      <c r="I21" s="2">
        <v>621978800</v>
      </c>
      <c r="J21" s="3">
        <v>5014.8</v>
      </c>
      <c r="K21" s="3">
        <v>42849</v>
      </c>
      <c r="L21" s="3">
        <v>37561.5</v>
      </c>
      <c r="M21" s="3">
        <v>393.7</v>
      </c>
      <c r="N21" s="4">
        <v>939.6</v>
      </c>
      <c r="O21" s="4">
        <v>333.8</v>
      </c>
      <c r="P21" s="4">
        <v>696.2</v>
      </c>
      <c r="Q21" s="3">
        <v>227.1</v>
      </c>
      <c r="R21" s="270">
        <v>1.07</v>
      </c>
      <c r="S21" s="270">
        <v>0</v>
      </c>
      <c r="T21" s="39"/>
      <c r="U21" s="40" t="s">
        <v>14</v>
      </c>
      <c r="V21" s="164">
        <v>0.375</v>
      </c>
      <c r="W21" s="164">
        <v>0</v>
      </c>
      <c r="X21" s="282">
        <f>(V22+W22)</f>
        <v>13.198125000000001</v>
      </c>
      <c r="Y21" s="179">
        <v>5.25</v>
      </c>
      <c r="Z21" s="179">
        <v>0</v>
      </c>
      <c r="AA21" s="282">
        <f>(Y22+Z22)</f>
        <v>11.55</v>
      </c>
      <c r="AB21" s="179">
        <v>1.75</v>
      </c>
      <c r="AC21" s="382">
        <v>9</v>
      </c>
      <c r="AD21" s="382">
        <v>0</v>
      </c>
      <c r="AE21" s="277">
        <f>AC21+AD21</f>
        <v>9</v>
      </c>
      <c r="AF21" s="11"/>
      <c r="AG21" s="19" t="s">
        <v>21</v>
      </c>
      <c r="AH21" s="7">
        <v>1.1299999999999999</v>
      </c>
      <c r="AI21" s="8">
        <v>4.8000000000000001E-2</v>
      </c>
    </row>
    <row r="22" spans="1:35" ht="15.75" x14ac:dyDescent="0.25">
      <c r="A22" s="264"/>
      <c r="B22" s="283" t="s">
        <v>9</v>
      </c>
      <c r="C22" s="266">
        <f>((C21-C18)*1000)</f>
        <v>758000</v>
      </c>
      <c r="D22" s="266">
        <f>((D21-D18)*1000)</f>
        <v>0</v>
      </c>
      <c r="E22" s="267"/>
      <c r="F22" s="266">
        <f>((F21-F18)*1000)</f>
        <v>0</v>
      </c>
      <c r="G22" s="266">
        <f>((G21-G18)*1000)</f>
        <v>0</v>
      </c>
      <c r="H22" s="267"/>
      <c r="I22" s="266">
        <f t="shared" ref="I22:Q22" si="16">(I21-I18)</f>
        <v>1030500</v>
      </c>
      <c r="J22" s="285">
        <f t="shared" si="16"/>
        <v>9.4000000000005457</v>
      </c>
      <c r="K22" s="285">
        <f t="shared" si="16"/>
        <v>0</v>
      </c>
      <c r="L22" s="285">
        <f t="shared" si="16"/>
        <v>0</v>
      </c>
      <c r="M22" s="285">
        <f t="shared" si="16"/>
        <v>0</v>
      </c>
      <c r="N22" s="285">
        <f t="shared" si="16"/>
        <v>0</v>
      </c>
      <c r="O22" s="285">
        <f t="shared" si="16"/>
        <v>0</v>
      </c>
      <c r="P22" s="285">
        <f t="shared" si="16"/>
        <v>0</v>
      </c>
      <c r="Q22" s="285">
        <f t="shared" si="16"/>
        <v>0</v>
      </c>
      <c r="R22" s="270"/>
      <c r="S22" s="270"/>
      <c r="T22" s="39"/>
      <c r="U22" s="149" t="s">
        <v>16</v>
      </c>
      <c r="V22" s="162">
        <f>(V21*35.195)</f>
        <v>13.198125000000001</v>
      </c>
      <c r="W22" s="162">
        <f>(W21*5.25)</f>
        <v>0</v>
      </c>
      <c r="X22" s="275"/>
      <c r="Y22" s="177">
        <f>(Y21*2.2)</f>
        <v>11.55</v>
      </c>
      <c r="Z22" s="177">
        <f>(Z21*2.2)</f>
        <v>0</v>
      </c>
      <c r="AA22" s="275"/>
      <c r="AB22" s="177">
        <f>(AB21*0.25)</f>
        <v>0.4375</v>
      </c>
      <c r="AC22" s="381"/>
      <c r="AD22" s="381"/>
      <c r="AE22" s="278"/>
      <c r="AF22" s="11"/>
      <c r="AG22" s="17" t="s">
        <v>23</v>
      </c>
      <c r="AH22" s="5">
        <v>12</v>
      </c>
      <c r="AI22" s="5">
        <v>12.3</v>
      </c>
    </row>
    <row r="23" spans="1:35" ht="16.5" thickBot="1" x14ac:dyDescent="0.3">
      <c r="A23" s="265"/>
      <c r="B23" s="284"/>
      <c r="C23" s="268"/>
      <c r="D23" s="268"/>
      <c r="E23" s="268"/>
      <c r="F23" s="268"/>
      <c r="G23" s="268"/>
      <c r="H23" s="268"/>
      <c r="I23" s="268"/>
      <c r="J23" s="286"/>
      <c r="K23" s="286"/>
      <c r="L23" s="286"/>
      <c r="M23" s="286"/>
      <c r="N23" s="286"/>
      <c r="O23" s="286"/>
      <c r="P23" s="286"/>
      <c r="Q23" s="286"/>
      <c r="R23" s="271"/>
      <c r="S23" s="271"/>
      <c r="T23" s="39"/>
      <c r="U23" s="150" t="s">
        <v>15</v>
      </c>
      <c r="V23" s="163">
        <f>IF(V22=0,0,(V22)/((C22/1000000)*8.34))</f>
        <v>2.0877427345722368</v>
      </c>
      <c r="W23" s="163">
        <f>IF(W22=0,0,(W22)/((D22/1000000)*8.34))</f>
        <v>0</v>
      </c>
      <c r="X23" s="276"/>
      <c r="Y23" s="178">
        <f>IF(Y22=0,0,(Y22)/((C22/1000000)*8.34))</f>
        <v>1.8270344146846114</v>
      </c>
      <c r="Z23" s="178">
        <f>IF(Z22=0,0,(Z22)/((D22/1000000)*8.34))</f>
        <v>0</v>
      </c>
      <c r="AA23" s="276"/>
      <c r="AB23" s="178">
        <f>IF(AB22=0,0,(AB22)/((C22/1000000)*8.34))</f>
        <v>6.9205849041083761E-2</v>
      </c>
      <c r="AC23" s="178">
        <f>IF(AC21=0,0,(AC21)/((C22/1000000)*8.34))</f>
        <v>1.423663180273723</v>
      </c>
      <c r="AD23" s="178">
        <f>IF(AD21=0,0,(AD21)/((D22/1000000)*8.34))</f>
        <v>0</v>
      </c>
      <c r="AE23" s="279"/>
      <c r="AF23" s="11"/>
      <c r="AG23" s="18" t="s">
        <v>22</v>
      </c>
      <c r="AH23" s="6">
        <v>7.5</v>
      </c>
      <c r="AI23" s="6">
        <v>7.69</v>
      </c>
    </row>
    <row r="24" spans="1:35" ht="15.75" x14ac:dyDescent="0.25">
      <c r="A24" s="288">
        <v>8</v>
      </c>
      <c r="B24" s="38" t="s">
        <v>7</v>
      </c>
      <c r="C24" s="134">
        <v>180017</v>
      </c>
      <c r="D24" s="2">
        <v>418426</v>
      </c>
      <c r="E24" s="287">
        <f t="shared" ref="E24" si="17">(C25+D25)</f>
        <v>1123000</v>
      </c>
      <c r="F24" s="2">
        <v>156597</v>
      </c>
      <c r="G24" s="2">
        <v>124570</v>
      </c>
      <c r="H24" s="287">
        <f>F25+G25</f>
        <v>35000</v>
      </c>
      <c r="I24" s="2">
        <v>623042600</v>
      </c>
      <c r="J24" s="3">
        <v>5028.6000000000004</v>
      </c>
      <c r="K24" s="3">
        <v>42849</v>
      </c>
      <c r="L24" s="3">
        <v>37561.5</v>
      </c>
      <c r="M24" s="3">
        <v>393.9</v>
      </c>
      <c r="N24" s="4">
        <v>939.6</v>
      </c>
      <c r="O24" s="4">
        <v>333.9</v>
      </c>
      <c r="P24" s="4">
        <v>696.2</v>
      </c>
      <c r="Q24" s="3">
        <v>227.1</v>
      </c>
      <c r="R24" s="270">
        <v>1.04</v>
      </c>
      <c r="S24" s="270">
        <v>0</v>
      </c>
      <c r="T24" s="39"/>
      <c r="U24" s="40" t="s">
        <v>14</v>
      </c>
      <c r="V24" s="164">
        <v>0.625</v>
      </c>
      <c r="W24" s="164">
        <v>0</v>
      </c>
      <c r="X24" s="282">
        <f>(V25+W25)</f>
        <v>21.996874999999999</v>
      </c>
      <c r="Y24" s="179">
        <v>8.5</v>
      </c>
      <c r="Z24" s="179">
        <v>0</v>
      </c>
      <c r="AA24" s="282">
        <f>(Y25+Z25)</f>
        <v>18.700000000000003</v>
      </c>
      <c r="AB24" s="179">
        <v>2.5</v>
      </c>
      <c r="AC24" s="382">
        <v>13</v>
      </c>
      <c r="AD24" s="382">
        <v>0</v>
      </c>
      <c r="AE24" s="277">
        <f t="shared" ref="AE24" si="18">AC24+AD24</f>
        <v>13</v>
      </c>
      <c r="AF24" s="11"/>
      <c r="AG24" s="19" t="s">
        <v>21</v>
      </c>
      <c r="AH24" s="7">
        <v>1.69</v>
      </c>
      <c r="AI24" s="8">
        <v>5.1999999999999998E-2</v>
      </c>
    </row>
    <row r="25" spans="1:35" ht="15.75" x14ac:dyDescent="0.25">
      <c r="A25" s="264"/>
      <c r="B25" s="283" t="s">
        <v>9</v>
      </c>
      <c r="C25" s="266">
        <f>((C24-C21)*1000)</f>
        <v>1123000</v>
      </c>
      <c r="D25" s="266">
        <f>((D24-D21)*1000)</f>
        <v>0</v>
      </c>
      <c r="E25" s="267"/>
      <c r="F25" s="266">
        <f t="shared" ref="F25:G25" si="19">((F24-F21)*1000)</f>
        <v>35000</v>
      </c>
      <c r="G25" s="266">
        <f t="shared" si="19"/>
        <v>0</v>
      </c>
      <c r="H25" s="267"/>
      <c r="I25" s="266">
        <f t="shared" ref="I25:Q25" si="20">(I24-I21)</f>
        <v>1063800</v>
      </c>
      <c r="J25" s="285">
        <f t="shared" si="20"/>
        <v>13.800000000000182</v>
      </c>
      <c r="K25" s="285">
        <f t="shared" si="20"/>
        <v>0</v>
      </c>
      <c r="L25" s="285">
        <f t="shared" si="20"/>
        <v>0</v>
      </c>
      <c r="M25" s="285">
        <f t="shared" si="20"/>
        <v>0.19999999999998863</v>
      </c>
      <c r="N25" s="285">
        <f t="shared" si="20"/>
        <v>0</v>
      </c>
      <c r="O25" s="285">
        <f t="shared" si="20"/>
        <v>9.9999999999965894E-2</v>
      </c>
      <c r="P25" s="285">
        <f t="shared" si="20"/>
        <v>0</v>
      </c>
      <c r="Q25" s="285">
        <f t="shared" si="20"/>
        <v>0</v>
      </c>
      <c r="R25" s="270"/>
      <c r="S25" s="270"/>
      <c r="T25" s="39"/>
      <c r="U25" s="149" t="s">
        <v>16</v>
      </c>
      <c r="V25" s="162">
        <f>(V24*35.195)</f>
        <v>21.996874999999999</v>
      </c>
      <c r="W25" s="162">
        <f>(W24*5.25)</f>
        <v>0</v>
      </c>
      <c r="X25" s="275"/>
      <c r="Y25" s="177">
        <f>(Y24*2.2)</f>
        <v>18.700000000000003</v>
      </c>
      <c r="Z25" s="177">
        <f>(Z24*2.2)</f>
        <v>0</v>
      </c>
      <c r="AA25" s="275"/>
      <c r="AB25" s="177">
        <f>(AB24*0.25)</f>
        <v>0.625</v>
      </c>
      <c r="AC25" s="381"/>
      <c r="AD25" s="381"/>
      <c r="AE25" s="278"/>
      <c r="AF25" s="11"/>
      <c r="AG25" s="17" t="s">
        <v>23</v>
      </c>
      <c r="AH25" s="5">
        <v>10.1</v>
      </c>
      <c r="AI25" s="5">
        <v>10.8</v>
      </c>
    </row>
    <row r="26" spans="1:35" ht="16.5" thickBot="1" x14ac:dyDescent="0.3">
      <c r="A26" s="265"/>
      <c r="B26" s="284"/>
      <c r="C26" s="268"/>
      <c r="D26" s="268"/>
      <c r="E26" s="268"/>
      <c r="F26" s="268"/>
      <c r="G26" s="268"/>
      <c r="H26" s="268"/>
      <c r="I26" s="268"/>
      <c r="J26" s="286"/>
      <c r="K26" s="286"/>
      <c r="L26" s="286"/>
      <c r="M26" s="286"/>
      <c r="N26" s="286"/>
      <c r="O26" s="286"/>
      <c r="P26" s="286"/>
      <c r="Q26" s="286"/>
      <c r="R26" s="271"/>
      <c r="S26" s="271"/>
      <c r="T26" s="39"/>
      <c r="U26" s="150" t="s">
        <v>15</v>
      </c>
      <c r="V26" s="163">
        <f>IF(V25=0,0,(V25)/((C25/1000000)*8.34))</f>
        <v>2.3486331148794233</v>
      </c>
      <c r="W26" s="163">
        <f>IF(W25=0,0,(W25)/((D25/1000000)*8.34))</f>
        <v>0</v>
      </c>
      <c r="X26" s="276"/>
      <c r="Y26" s="178">
        <f>IF(Y25=0,0,(Y25)/((C25/1000000)*8.34))</f>
        <v>1.996621758692779</v>
      </c>
      <c r="Z26" s="178">
        <f>IF(Z25=0,0,(Z25)/((D25/1000000)*8.34))</f>
        <v>0</v>
      </c>
      <c r="AA26" s="276"/>
      <c r="AB26" s="178">
        <f>IF(AB25=0,0,(AB25)/((C25/1000000)*8.34))</f>
        <v>6.6732010651496615E-2</v>
      </c>
      <c r="AC26" s="178">
        <f>IF(AC24=0,0,(AC24)/((C25/1000000)*8.34))</f>
        <v>1.3880258215511296</v>
      </c>
      <c r="AD26" s="178">
        <f>IF(AD24=0,0,(AD24)/((D25/1000000)*8.34))</f>
        <v>0</v>
      </c>
      <c r="AE26" s="279"/>
      <c r="AF26" s="11"/>
      <c r="AG26" s="18" t="s">
        <v>22</v>
      </c>
      <c r="AH26" s="6">
        <v>7.54</v>
      </c>
      <c r="AI26" s="6">
        <v>7.73</v>
      </c>
    </row>
    <row r="27" spans="1:35" ht="15.75" x14ac:dyDescent="0.25">
      <c r="A27" s="288">
        <v>9</v>
      </c>
      <c r="B27" s="38" t="s">
        <v>7</v>
      </c>
      <c r="C27" s="134">
        <v>181039</v>
      </c>
      <c r="D27" s="2">
        <v>418426</v>
      </c>
      <c r="E27" s="287">
        <f t="shared" ref="E27" si="21">(C28+D28)</f>
        <v>1022000</v>
      </c>
      <c r="F27" s="2">
        <v>156632</v>
      </c>
      <c r="G27" s="2">
        <v>124570</v>
      </c>
      <c r="H27" s="287">
        <f>F28+G28</f>
        <v>35000</v>
      </c>
      <c r="I27" s="2">
        <v>624047300</v>
      </c>
      <c r="J27" s="3">
        <v>5041.1000000000004</v>
      </c>
      <c r="K27" s="3">
        <v>42849</v>
      </c>
      <c r="L27" s="3">
        <v>37561.5</v>
      </c>
      <c r="M27" s="3">
        <v>394.1</v>
      </c>
      <c r="N27" s="4">
        <v>939.6</v>
      </c>
      <c r="O27" s="4">
        <v>334</v>
      </c>
      <c r="P27" s="4">
        <v>696.2</v>
      </c>
      <c r="Q27" s="3">
        <v>227.1</v>
      </c>
      <c r="R27" s="270">
        <v>1.08</v>
      </c>
      <c r="S27" s="270">
        <v>0</v>
      </c>
      <c r="T27" s="39"/>
      <c r="U27" s="40" t="s">
        <v>14</v>
      </c>
      <c r="V27" s="164">
        <v>0.5</v>
      </c>
      <c r="W27" s="164">
        <v>0</v>
      </c>
      <c r="X27" s="282">
        <f>(V28+W28)</f>
        <v>17.5975</v>
      </c>
      <c r="Y27" s="179">
        <v>7.5</v>
      </c>
      <c r="Z27" s="179">
        <v>0</v>
      </c>
      <c r="AA27" s="282">
        <f>(Y28+Z28)</f>
        <v>16.5</v>
      </c>
      <c r="AB27" s="179">
        <v>2.375</v>
      </c>
      <c r="AC27" s="382">
        <v>12</v>
      </c>
      <c r="AD27" s="382">
        <v>0</v>
      </c>
      <c r="AE27" s="277">
        <f t="shared" ref="AE27" si="22">AC27+AD27</f>
        <v>12</v>
      </c>
      <c r="AF27" s="11"/>
      <c r="AG27" s="19" t="s">
        <v>21</v>
      </c>
      <c r="AH27" s="7">
        <v>1.63</v>
      </c>
      <c r="AI27" s="8">
        <v>4.7E-2</v>
      </c>
    </row>
    <row r="28" spans="1:35" ht="15.75" x14ac:dyDescent="0.25">
      <c r="A28" s="264"/>
      <c r="B28" s="283" t="s">
        <v>9</v>
      </c>
      <c r="C28" s="266">
        <f>((C27-C24)*1000)</f>
        <v>1022000</v>
      </c>
      <c r="D28" s="266">
        <f>((D27-D24)*1000)</f>
        <v>0</v>
      </c>
      <c r="E28" s="267"/>
      <c r="F28" s="266">
        <f>((F27-F24)*1000)</f>
        <v>35000</v>
      </c>
      <c r="G28" s="266">
        <f>((G27-G24)*1000)</f>
        <v>0</v>
      </c>
      <c r="H28" s="267"/>
      <c r="I28" s="266">
        <f t="shared" ref="I28:Q28" si="23">(I27-I24)</f>
        <v>1004700</v>
      </c>
      <c r="J28" s="285">
        <f t="shared" si="23"/>
        <v>12.5</v>
      </c>
      <c r="K28" s="285">
        <f t="shared" si="23"/>
        <v>0</v>
      </c>
      <c r="L28" s="285">
        <f t="shared" si="23"/>
        <v>0</v>
      </c>
      <c r="M28" s="285">
        <f t="shared" si="23"/>
        <v>0.20000000000004547</v>
      </c>
      <c r="N28" s="285">
        <f t="shared" si="23"/>
        <v>0</v>
      </c>
      <c r="O28" s="285">
        <f t="shared" si="23"/>
        <v>0.10000000000002274</v>
      </c>
      <c r="P28" s="285">
        <f t="shared" si="23"/>
        <v>0</v>
      </c>
      <c r="Q28" s="285">
        <f t="shared" si="23"/>
        <v>0</v>
      </c>
      <c r="R28" s="270"/>
      <c r="S28" s="270"/>
      <c r="T28" s="39"/>
      <c r="U28" s="149" t="s">
        <v>16</v>
      </c>
      <c r="V28" s="162">
        <f>(V27*35.195)</f>
        <v>17.5975</v>
      </c>
      <c r="W28" s="162">
        <f>(W27*5.25)</f>
        <v>0</v>
      </c>
      <c r="X28" s="275"/>
      <c r="Y28" s="177">
        <f>(Y27*2.2)</f>
        <v>16.5</v>
      </c>
      <c r="Z28" s="177">
        <f>(Z27*2.2)</f>
        <v>0</v>
      </c>
      <c r="AA28" s="275"/>
      <c r="AB28" s="177">
        <f>(AB27*0.25)</f>
        <v>0.59375</v>
      </c>
      <c r="AC28" s="381"/>
      <c r="AD28" s="381"/>
      <c r="AE28" s="278"/>
      <c r="AF28" s="11"/>
      <c r="AG28" s="17" t="s">
        <v>23</v>
      </c>
      <c r="AH28" s="5">
        <v>11.1</v>
      </c>
      <c r="AI28" s="5">
        <v>12</v>
      </c>
    </row>
    <row r="29" spans="1:35" ht="16.5" thickBot="1" x14ac:dyDescent="0.3">
      <c r="A29" s="265"/>
      <c r="B29" s="284"/>
      <c r="C29" s="268"/>
      <c r="D29" s="268"/>
      <c r="E29" s="268"/>
      <c r="F29" s="268"/>
      <c r="G29" s="268"/>
      <c r="H29" s="268"/>
      <c r="I29" s="268"/>
      <c r="J29" s="286"/>
      <c r="K29" s="286"/>
      <c r="L29" s="286"/>
      <c r="M29" s="286"/>
      <c r="N29" s="286"/>
      <c r="O29" s="286"/>
      <c r="P29" s="286"/>
      <c r="Q29" s="286"/>
      <c r="R29" s="271"/>
      <c r="S29" s="271"/>
      <c r="T29" s="39"/>
      <c r="U29" s="150" t="s">
        <v>15</v>
      </c>
      <c r="V29" s="163">
        <f>IF(V28=0,0,(V28)/((C28/1000000)*8.34))</f>
        <v>2.0645909886572151</v>
      </c>
      <c r="W29" s="163">
        <f>IF(W28=0,0,(W28)/((D28/1000000)*8.34))</f>
        <v>0</v>
      </c>
      <c r="X29" s="276"/>
      <c r="Y29" s="178">
        <f>IF(Y28=0,0,(Y28)/((C28/1000000)*8.34))</f>
        <v>1.9358290275802843</v>
      </c>
      <c r="Z29" s="178">
        <f>IF(Z28=0,0,(Z28)/((D28/1000000)*8.34))</f>
        <v>0</v>
      </c>
      <c r="AA29" s="276"/>
      <c r="AB29" s="178">
        <f>IF(AB28=0,0,(AB28)/((C28/1000000)*8.34))</f>
        <v>6.9660514250048114E-2</v>
      </c>
      <c r="AC29" s="178">
        <f>IF(AC27=0,0,(AC27)/((C28/1000000)*8.34))</f>
        <v>1.4078756564220249</v>
      </c>
      <c r="AD29" s="178">
        <f>IF(AD27=0,0,(AD27)/((D28/1000000)*8.34))</f>
        <v>0</v>
      </c>
      <c r="AE29" s="279"/>
      <c r="AF29" s="11"/>
      <c r="AG29" s="18" t="s">
        <v>22</v>
      </c>
      <c r="AH29" s="6">
        <v>7.64</v>
      </c>
      <c r="AI29" s="6">
        <v>7.7</v>
      </c>
    </row>
    <row r="30" spans="1:35" ht="15.75" x14ac:dyDescent="0.25">
      <c r="A30" s="288">
        <v>10</v>
      </c>
      <c r="B30" s="38" t="s">
        <v>7</v>
      </c>
      <c r="C30" s="134">
        <v>182178</v>
      </c>
      <c r="D30" s="2">
        <v>418426</v>
      </c>
      <c r="E30" s="287">
        <f t="shared" ref="E30" si="24">(C31+D31)</f>
        <v>1139000</v>
      </c>
      <c r="F30" s="2">
        <v>156668</v>
      </c>
      <c r="G30" s="2">
        <v>124570</v>
      </c>
      <c r="H30" s="287">
        <f>F31+G31</f>
        <v>36000</v>
      </c>
      <c r="I30" s="2">
        <v>625130400</v>
      </c>
      <c r="J30" s="3">
        <v>5055</v>
      </c>
      <c r="K30" s="3">
        <v>42849</v>
      </c>
      <c r="L30" s="3">
        <v>37561.5</v>
      </c>
      <c r="M30" s="3">
        <v>394.2</v>
      </c>
      <c r="N30" s="4">
        <v>939.6</v>
      </c>
      <c r="O30" s="4">
        <v>334.1</v>
      </c>
      <c r="P30" s="4">
        <v>696.2</v>
      </c>
      <c r="Q30" s="3">
        <v>227.2</v>
      </c>
      <c r="R30" s="270">
        <v>1.02</v>
      </c>
      <c r="S30" s="270">
        <v>0</v>
      </c>
      <c r="T30" s="39"/>
      <c r="U30" s="40" t="s">
        <v>14</v>
      </c>
      <c r="V30" s="164">
        <v>0.625</v>
      </c>
      <c r="W30" s="164">
        <v>0</v>
      </c>
      <c r="X30" s="282">
        <f>(V31+W31)</f>
        <v>21.996874999999999</v>
      </c>
      <c r="Y30" s="179">
        <v>8.375</v>
      </c>
      <c r="Z30" s="179">
        <v>0</v>
      </c>
      <c r="AA30" s="282">
        <f>(Y31+Z31)</f>
        <v>18.425000000000001</v>
      </c>
      <c r="AB30" s="179">
        <v>2.5</v>
      </c>
      <c r="AC30" s="382">
        <v>13</v>
      </c>
      <c r="AD30" s="382">
        <v>0</v>
      </c>
      <c r="AE30" s="277">
        <f t="shared" ref="AE30" si="25">AC30+AD30</f>
        <v>13</v>
      </c>
      <c r="AF30" s="11"/>
      <c r="AG30" s="19" t="s">
        <v>21</v>
      </c>
      <c r="AH30" s="7">
        <v>1.36</v>
      </c>
      <c r="AI30" s="8">
        <v>4.7E-2</v>
      </c>
    </row>
    <row r="31" spans="1:35" ht="15.75" x14ac:dyDescent="0.25">
      <c r="A31" s="264"/>
      <c r="B31" s="283" t="s">
        <v>9</v>
      </c>
      <c r="C31" s="266">
        <f>((C30-C27)*1000)</f>
        <v>1139000</v>
      </c>
      <c r="D31" s="266">
        <f>((D30-D27)*1000)</f>
        <v>0</v>
      </c>
      <c r="E31" s="267"/>
      <c r="F31" s="266">
        <f>((F30-F27)*1000)</f>
        <v>36000</v>
      </c>
      <c r="G31" s="266">
        <f>((G30-G27)*1000)</f>
        <v>0</v>
      </c>
      <c r="H31" s="267"/>
      <c r="I31" s="266">
        <f t="shared" ref="I31:Q31" si="26">(I30-I27)</f>
        <v>1083100</v>
      </c>
      <c r="J31" s="285">
        <f t="shared" si="26"/>
        <v>13.899999999999636</v>
      </c>
      <c r="K31" s="285">
        <f t="shared" si="26"/>
        <v>0</v>
      </c>
      <c r="L31" s="285">
        <f t="shared" si="26"/>
        <v>0</v>
      </c>
      <c r="M31" s="285">
        <f t="shared" si="26"/>
        <v>9.9999999999965894E-2</v>
      </c>
      <c r="N31" s="285">
        <f t="shared" si="26"/>
        <v>0</v>
      </c>
      <c r="O31" s="285">
        <f t="shared" si="26"/>
        <v>0.10000000000002274</v>
      </c>
      <c r="P31" s="285">
        <f t="shared" si="26"/>
        <v>0</v>
      </c>
      <c r="Q31" s="285">
        <f t="shared" si="26"/>
        <v>9.9999999999994316E-2</v>
      </c>
      <c r="R31" s="270"/>
      <c r="S31" s="270"/>
      <c r="T31" s="39"/>
      <c r="U31" s="149" t="s">
        <v>16</v>
      </c>
      <c r="V31" s="162">
        <f>(V30*35.195)</f>
        <v>21.996874999999999</v>
      </c>
      <c r="W31" s="162">
        <f>(W30*5.25)</f>
        <v>0</v>
      </c>
      <c r="X31" s="275"/>
      <c r="Y31" s="177">
        <f>(Y30*2.2)</f>
        <v>18.425000000000001</v>
      </c>
      <c r="Z31" s="177">
        <f>(Z30*2.2)</f>
        <v>0</v>
      </c>
      <c r="AA31" s="275"/>
      <c r="AB31" s="177">
        <f>(AB30*0.25)</f>
        <v>0.625</v>
      </c>
      <c r="AC31" s="381"/>
      <c r="AD31" s="381"/>
      <c r="AE31" s="278"/>
      <c r="AF31" s="11"/>
      <c r="AG31" s="17" t="s">
        <v>23</v>
      </c>
      <c r="AH31" s="5">
        <v>10.3</v>
      </c>
      <c r="AI31" s="5">
        <v>12.9</v>
      </c>
    </row>
    <row r="32" spans="1:35" ht="16.5" thickBot="1" x14ac:dyDescent="0.3">
      <c r="A32" s="265"/>
      <c r="B32" s="284"/>
      <c r="C32" s="268"/>
      <c r="D32" s="268"/>
      <c r="E32" s="268"/>
      <c r="F32" s="268"/>
      <c r="G32" s="268"/>
      <c r="H32" s="268"/>
      <c r="I32" s="268"/>
      <c r="J32" s="286"/>
      <c r="K32" s="286"/>
      <c r="L32" s="286"/>
      <c r="M32" s="286"/>
      <c r="N32" s="286"/>
      <c r="O32" s="286"/>
      <c r="P32" s="286"/>
      <c r="Q32" s="286"/>
      <c r="R32" s="271"/>
      <c r="S32" s="271"/>
      <c r="T32" s="39"/>
      <c r="U32" s="150" t="s">
        <v>15</v>
      </c>
      <c r="V32" s="163">
        <f>IF(V31=0,0,(V31)/((C31/1000000)*8.34))</f>
        <v>2.3156409025545148</v>
      </c>
      <c r="W32" s="163">
        <f>IF(W31=0,0,(W31)/((D31/1000000)*8.34))</f>
        <v>0</v>
      </c>
      <c r="X32" s="276"/>
      <c r="Y32" s="178">
        <f>IF(Y31=0,0,(Y31)/((C31/1000000)*8.34))</f>
        <v>1.9396247707716181</v>
      </c>
      <c r="Z32" s="178">
        <f>IF(Z31=0,0,(Z31)/((D31/1000000)*8.34))</f>
        <v>0</v>
      </c>
      <c r="AA32" s="276"/>
      <c r="AB32" s="178">
        <f>IF(AB31=0,0,(AB31)/((C31/1000000)*8.34))</f>
        <v>6.5794598737164797E-2</v>
      </c>
      <c r="AC32" s="178">
        <f>IF(AC30=0,0,(AC30)/((C31/1000000)*8.34))</f>
        <v>1.3685276537330278</v>
      </c>
      <c r="AD32" s="178">
        <f>IF(AD30=0,0,(AD30)/((D31/1000000)*8.34))</f>
        <v>0</v>
      </c>
      <c r="AE32" s="279"/>
      <c r="AF32" s="11"/>
      <c r="AG32" s="18" t="s">
        <v>22</v>
      </c>
      <c r="AH32" s="6">
        <v>7.55</v>
      </c>
      <c r="AI32" s="6">
        <v>7.61</v>
      </c>
    </row>
    <row r="33" spans="1:35" ht="15.75" x14ac:dyDescent="0.25">
      <c r="A33" s="288">
        <v>11</v>
      </c>
      <c r="B33" s="38" t="s">
        <v>7</v>
      </c>
      <c r="C33" s="134">
        <v>183287</v>
      </c>
      <c r="D33" s="2">
        <v>418426</v>
      </c>
      <c r="E33" s="287">
        <f t="shared" ref="E33" si="27">(C34+D34)</f>
        <v>1109000</v>
      </c>
      <c r="F33" s="2">
        <v>156668</v>
      </c>
      <c r="G33" s="2">
        <v>124570</v>
      </c>
      <c r="H33" s="287">
        <f>F34+G34</f>
        <v>0</v>
      </c>
      <c r="I33" s="2">
        <v>626129500</v>
      </c>
      <c r="J33" s="3">
        <v>5068.7</v>
      </c>
      <c r="K33" s="3">
        <v>42849</v>
      </c>
      <c r="L33" s="3">
        <v>37561.5</v>
      </c>
      <c r="M33" s="3">
        <v>394.2</v>
      </c>
      <c r="N33" s="4">
        <v>939.6</v>
      </c>
      <c r="O33" s="4">
        <v>334.1</v>
      </c>
      <c r="P33" s="4">
        <v>696.2</v>
      </c>
      <c r="Q33" s="3">
        <v>227.3</v>
      </c>
      <c r="R33" s="270">
        <v>1</v>
      </c>
      <c r="S33" s="270">
        <v>0</v>
      </c>
      <c r="T33" s="39"/>
      <c r="U33" s="40" t="s">
        <v>14</v>
      </c>
      <c r="V33" s="164">
        <v>0.5</v>
      </c>
      <c r="W33" s="164">
        <v>0</v>
      </c>
      <c r="X33" s="282">
        <f>(V34+W34)</f>
        <v>17.5975</v>
      </c>
      <c r="Y33" s="179">
        <v>8.25</v>
      </c>
      <c r="Z33" s="179">
        <v>0</v>
      </c>
      <c r="AA33" s="282">
        <f>(Y34+Z34)</f>
        <v>18.150000000000002</v>
      </c>
      <c r="AB33" s="179">
        <v>0</v>
      </c>
      <c r="AC33" s="382">
        <v>13</v>
      </c>
      <c r="AD33" s="382">
        <v>0</v>
      </c>
      <c r="AE33" s="277">
        <f t="shared" ref="AE33" si="28">AC33+AD33</f>
        <v>13</v>
      </c>
      <c r="AF33" s="11"/>
      <c r="AG33" s="19" t="s">
        <v>21</v>
      </c>
      <c r="AH33" s="7">
        <v>1.35</v>
      </c>
      <c r="AI33" s="8">
        <v>4.8000000000000001E-2</v>
      </c>
    </row>
    <row r="34" spans="1:35" ht="15.75" x14ac:dyDescent="0.25">
      <c r="A34" s="264"/>
      <c r="B34" s="283" t="s">
        <v>9</v>
      </c>
      <c r="C34" s="266">
        <f>((C33-C30)*1000)</f>
        <v>1109000</v>
      </c>
      <c r="D34" s="266">
        <f>((D33-D30)*1000)</f>
        <v>0</v>
      </c>
      <c r="E34" s="267"/>
      <c r="F34" s="266">
        <f>((F33-F30)*1000)</f>
        <v>0</v>
      </c>
      <c r="G34" s="266">
        <f>((G33-G30)*1000)</f>
        <v>0</v>
      </c>
      <c r="H34" s="267"/>
      <c r="I34" s="266">
        <f t="shared" ref="I34:Q34" si="29">(I33-I30)</f>
        <v>999100</v>
      </c>
      <c r="J34" s="285">
        <f t="shared" si="29"/>
        <v>13.699999999999818</v>
      </c>
      <c r="K34" s="285">
        <f t="shared" si="29"/>
        <v>0</v>
      </c>
      <c r="L34" s="285">
        <f t="shared" si="29"/>
        <v>0</v>
      </c>
      <c r="M34" s="285">
        <f t="shared" si="29"/>
        <v>0</v>
      </c>
      <c r="N34" s="285">
        <f t="shared" si="29"/>
        <v>0</v>
      </c>
      <c r="O34" s="285">
        <f t="shared" si="29"/>
        <v>0</v>
      </c>
      <c r="P34" s="285">
        <f t="shared" si="29"/>
        <v>0</v>
      </c>
      <c r="Q34" s="285">
        <f t="shared" si="29"/>
        <v>0.10000000000002274</v>
      </c>
      <c r="R34" s="270"/>
      <c r="S34" s="270"/>
      <c r="T34" s="39"/>
      <c r="U34" s="149" t="s">
        <v>16</v>
      </c>
      <c r="V34" s="162">
        <f>(V33*35.195)</f>
        <v>17.5975</v>
      </c>
      <c r="W34" s="162">
        <f>(W33*5.25)</f>
        <v>0</v>
      </c>
      <c r="X34" s="275"/>
      <c r="Y34" s="177">
        <f>(Y33*2.2)</f>
        <v>18.150000000000002</v>
      </c>
      <c r="Z34" s="177">
        <f>(Z33*2.2)</f>
        <v>0</v>
      </c>
      <c r="AA34" s="275"/>
      <c r="AB34" s="177">
        <f>(AB33*0.25)</f>
        <v>0</v>
      </c>
      <c r="AC34" s="381"/>
      <c r="AD34" s="381"/>
      <c r="AE34" s="278"/>
      <c r="AF34" s="11"/>
      <c r="AG34" s="17" t="s">
        <v>23</v>
      </c>
      <c r="AH34" s="5">
        <v>10.7</v>
      </c>
      <c r="AI34" s="5">
        <v>11.8</v>
      </c>
    </row>
    <row r="35" spans="1:35" ht="16.5" thickBot="1" x14ac:dyDescent="0.3">
      <c r="A35" s="265"/>
      <c r="B35" s="284"/>
      <c r="C35" s="268"/>
      <c r="D35" s="268"/>
      <c r="E35" s="268"/>
      <c r="F35" s="268"/>
      <c r="G35" s="268"/>
      <c r="H35" s="268"/>
      <c r="I35" s="268"/>
      <c r="J35" s="286"/>
      <c r="K35" s="286"/>
      <c r="L35" s="286"/>
      <c r="M35" s="286"/>
      <c r="N35" s="286"/>
      <c r="O35" s="286"/>
      <c r="P35" s="286"/>
      <c r="Q35" s="286"/>
      <c r="R35" s="271"/>
      <c r="S35" s="271"/>
      <c r="T35" s="39"/>
      <c r="U35" s="150" t="s">
        <v>15</v>
      </c>
      <c r="V35" s="163">
        <f>IF(V34=0,0,(V34)/((C34/1000000)*8.34))</f>
        <v>1.9026257803495707</v>
      </c>
      <c r="W35" s="163">
        <f>IF(W34=0,0,(W34)/((D34/1000000)*8.34))</f>
        <v>0</v>
      </c>
      <c r="X35" s="276"/>
      <c r="Y35" s="178">
        <f>IF(Y34=0,0,(Y34)/((C34/1000000)*8.34))</f>
        <v>1.9623615805281835</v>
      </c>
      <c r="Z35" s="178">
        <f>IF(Z34=0,0,(Z34)/((D34/1000000)*8.34))</f>
        <v>0</v>
      </c>
      <c r="AA35" s="276"/>
      <c r="AB35" s="178">
        <f>IF(AB34=0,0,(AB34)/((C34/1000000)*8.34))</f>
        <v>0</v>
      </c>
      <c r="AC35" s="178">
        <f>IF(AC33=0,0,(AC33)/((C34/1000000)*8.34))</f>
        <v>1.4055482394967704</v>
      </c>
      <c r="AD35" s="178">
        <f>IF(AD33=0,0,(AD33)/((D34/1000000)*8.34))</f>
        <v>0</v>
      </c>
      <c r="AE35" s="279"/>
      <c r="AF35" s="11"/>
      <c r="AG35" s="18" t="s">
        <v>22</v>
      </c>
      <c r="AH35" s="6">
        <v>7.53</v>
      </c>
      <c r="AI35" s="6">
        <v>7.72</v>
      </c>
    </row>
    <row r="36" spans="1:35" ht="15.75" x14ac:dyDescent="0.25">
      <c r="A36" s="288">
        <v>12</v>
      </c>
      <c r="B36" s="38" t="s">
        <v>7</v>
      </c>
      <c r="C36" s="134">
        <v>184162</v>
      </c>
      <c r="D36" s="2">
        <v>418426</v>
      </c>
      <c r="E36" s="287">
        <f t="shared" ref="E36" si="30">(C37+D37)</f>
        <v>875000</v>
      </c>
      <c r="F36" s="2">
        <v>156703</v>
      </c>
      <c r="G36" s="2">
        <v>124570</v>
      </c>
      <c r="H36" s="287">
        <f>F37+G37</f>
        <v>35000</v>
      </c>
      <c r="I36" s="2">
        <v>627213700</v>
      </c>
      <c r="J36" s="3">
        <v>5079.6000000000004</v>
      </c>
      <c r="K36" s="3">
        <v>42849</v>
      </c>
      <c r="L36" s="3">
        <v>37561.5</v>
      </c>
      <c r="M36" s="3">
        <v>394.2</v>
      </c>
      <c r="N36" s="4">
        <v>939.6</v>
      </c>
      <c r="O36" s="4">
        <v>334.2</v>
      </c>
      <c r="P36" s="4">
        <v>696.2</v>
      </c>
      <c r="Q36" s="3">
        <v>227.3</v>
      </c>
      <c r="R36" s="270">
        <v>1.05</v>
      </c>
      <c r="S36" s="270">
        <v>0</v>
      </c>
      <c r="T36" s="39"/>
      <c r="U36" s="40" t="s">
        <v>14</v>
      </c>
      <c r="V36" s="164">
        <v>0.375</v>
      </c>
      <c r="W36" s="164">
        <v>0</v>
      </c>
      <c r="X36" s="282">
        <f>(V37+W37)</f>
        <v>13.198125000000001</v>
      </c>
      <c r="Y36" s="179">
        <v>6.375</v>
      </c>
      <c r="Z36" s="179">
        <v>0</v>
      </c>
      <c r="AA36" s="282">
        <f>(Y37+Z37)</f>
        <v>14.025</v>
      </c>
      <c r="AB36" s="179">
        <v>0</v>
      </c>
      <c r="AC36" s="382">
        <v>10</v>
      </c>
      <c r="AD36" s="382">
        <v>0</v>
      </c>
      <c r="AE36" s="277">
        <f t="shared" ref="AE36" si="31">AC36+AD36</f>
        <v>10</v>
      </c>
      <c r="AF36" s="11"/>
      <c r="AG36" s="19" t="s">
        <v>21</v>
      </c>
      <c r="AH36" s="7">
        <v>1.3</v>
      </c>
      <c r="AI36" s="8">
        <v>4.7E-2</v>
      </c>
    </row>
    <row r="37" spans="1:35" ht="15.75" x14ac:dyDescent="0.25">
      <c r="A37" s="264"/>
      <c r="B37" s="289" t="s">
        <v>9</v>
      </c>
      <c r="C37" s="266">
        <f>((C36-C33)*1000)</f>
        <v>875000</v>
      </c>
      <c r="D37" s="266">
        <f>((D36-D33)*1000)</f>
        <v>0</v>
      </c>
      <c r="E37" s="267"/>
      <c r="F37" s="266">
        <f>((F36-F33)*1000)</f>
        <v>35000</v>
      </c>
      <c r="G37" s="266">
        <f>((G36-G33)*1000)</f>
        <v>0</v>
      </c>
      <c r="H37" s="267"/>
      <c r="I37" s="266">
        <f t="shared" ref="I37:Q37" si="32">(I36-I33)</f>
        <v>1084200</v>
      </c>
      <c r="J37" s="285">
        <f t="shared" si="32"/>
        <v>10.900000000000546</v>
      </c>
      <c r="K37" s="285">
        <f t="shared" si="32"/>
        <v>0</v>
      </c>
      <c r="L37" s="285">
        <f t="shared" si="32"/>
        <v>0</v>
      </c>
      <c r="M37" s="285">
        <f t="shared" si="32"/>
        <v>0</v>
      </c>
      <c r="N37" s="285">
        <f t="shared" si="32"/>
        <v>0</v>
      </c>
      <c r="O37" s="285">
        <f t="shared" si="32"/>
        <v>9.9999999999965894E-2</v>
      </c>
      <c r="P37" s="285">
        <f t="shared" si="32"/>
        <v>0</v>
      </c>
      <c r="Q37" s="285">
        <f t="shared" si="32"/>
        <v>0</v>
      </c>
      <c r="R37" s="270"/>
      <c r="S37" s="270"/>
      <c r="T37" s="39"/>
      <c r="U37" s="149" t="s">
        <v>16</v>
      </c>
      <c r="V37" s="162">
        <f>(V36*35.195)</f>
        <v>13.198125000000001</v>
      </c>
      <c r="W37" s="162">
        <f>(W36*5.25)</f>
        <v>0</v>
      </c>
      <c r="X37" s="275"/>
      <c r="Y37" s="177">
        <f>(Y36*2.2)</f>
        <v>14.025</v>
      </c>
      <c r="Z37" s="177">
        <f>(Z36*2.2)</f>
        <v>0</v>
      </c>
      <c r="AA37" s="275"/>
      <c r="AB37" s="177">
        <f>(AB36*0.25)</f>
        <v>0</v>
      </c>
      <c r="AC37" s="381"/>
      <c r="AD37" s="381"/>
      <c r="AE37" s="278"/>
      <c r="AF37" s="11"/>
      <c r="AG37" s="17" t="s">
        <v>23</v>
      </c>
      <c r="AH37" s="5">
        <v>10.6</v>
      </c>
      <c r="AI37" s="5">
        <v>11.2</v>
      </c>
    </row>
    <row r="38" spans="1:35" ht="16.5" thickBot="1" x14ac:dyDescent="0.3">
      <c r="A38" s="265"/>
      <c r="B38" s="290"/>
      <c r="C38" s="268"/>
      <c r="D38" s="268"/>
      <c r="E38" s="268"/>
      <c r="F38" s="268"/>
      <c r="G38" s="268"/>
      <c r="H38" s="268"/>
      <c r="I38" s="268"/>
      <c r="J38" s="286"/>
      <c r="K38" s="286"/>
      <c r="L38" s="286"/>
      <c r="M38" s="286"/>
      <c r="N38" s="286"/>
      <c r="O38" s="286"/>
      <c r="P38" s="286"/>
      <c r="Q38" s="286"/>
      <c r="R38" s="271"/>
      <c r="S38" s="271"/>
      <c r="T38" s="39"/>
      <c r="U38" s="150" t="s">
        <v>15</v>
      </c>
      <c r="V38" s="163">
        <f>IF(V37=0,0,(V37)/((C37/1000000)*8.34))</f>
        <v>1.8085817060637208</v>
      </c>
      <c r="W38" s="163">
        <f>IF(W37=0,0,(W37)/((D37/1000000)*8.34))</f>
        <v>0</v>
      </c>
      <c r="X38" s="276"/>
      <c r="Y38" s="178">
        <f>IF(Y37=0,0,(Y37)/((C37/1000000)*8.34))</f>
        <v>1.9218910585817062</v>
      </c>
      <c r="Z38" s="178">
        <f>IF(Z37=0,0,(Z37)/((D37/1000000)*8.34))</f>
        <v>0</v>
      </c>
      <c r="AA38" s="276"/>
      <c r="AB38" s="178">
        <f>IF(AB37=0,0,(AB37)/((C37/1000000)*8.34))</f>
        <v>0</v>
      </c>
      <c r="AC38" s="178">
        <f>IF(AC36=0,0,(AC36)/((C37/1000000)*8.34))</f>
        <v>1.3703323055841043</v>
      </c>
      <c r="AD38" s="178">
        <f>IF(AD36=0,0,(AD36)/((D37/1000000)*8.34))</f>
        <v>0</v>
      </c>
      <c r="AE38" s="279"/>
      <c r="AF38" s="11"/>
      <c r="AG38" s="18" t="s">
        <v>22</v>
      </c>
      <c r="AH38" s="6">
        <v>7.66</v>
      </c>
      <c r="AI38" s="6">
        <v>7.73</v>
      </c>
    </row>
    <row r="39" spans="1:35" ht="15.75" x14ac:dyDescent="0.25">
      <c r="A39" s="288">
        <v>13</v>
      </c>
      <c r="B39" s="122" t="s">
        <v>7</v>
      </c>
      <c r="C39" s="134">
        <v>184617</v>
      </c>
      <c r="D39" s="2">
        <v>419076</v>
      </c>
      <c r="E39" s="287">
        <f t="shared" ref="E39" si="33">(C40+D40)</f>
        <v>1105000</v>
      </c>
      <c r="F39" s="2">
        <v>156703</v>
      </c>
      <c r="G39" s="2">
        <v>124605</v>
      </c>
      <c r="H39" s="287">
        <f>F40+G40</f>
        <v>35000</v>
      </c>
      <c r="I39" s="2">
        <v>628289700</v>
      </c>
      <c r="J39" s="3">
        <v>5085.2</v>
      </c>
      <c r="K39" s="3">
        <v>42857.1</v>
      </c>
      <c r="L39" s="3">
        <v>37569.599999999999</v>
      </c>
      <c r="M39" s="3">
        <v>394.4</v>
      </c>
      <c r="N39" s="4">
        <v>939.9</v>
      </c>
      <c r="O39" s="4">
        <v>334.2</v>
      </c>
      <c r="P39" s="4">
        <v>696.4</v>
      </c>
      <c r="Q39" s="3">
        <v>227.3</v>
      </c>
      <c r="R39" s="270">
        <v>0.99</v>
      </c>
      <c r="S39" s="270">
        <v>0</v>
      </c>
      <c r="T39" s="39"/>
      <c r="U39" s="40" t="s">
        <v>14</v>
      </c>
      <c r="V39" s="164">
        <v>0.1875</v>
      </c>
      <c r="W39" s="164">
        <v>2.125</v>
      </c>
      <c r="X39" s="282">
        <f>(V40+W40)</f>
        <v>17.755312500000002</v>
      </c>
      <c r="Y39" s="179">
        <v>3.1875</v>
      </c>
      <c r="Z39" s="179">
        <v>2.75</v>
      </c>
      <c r="AA39" s="282">
        <f>(Y40+Z40)</f>
        <v>13.0625</v>
      </c>
      <c r="AB39" s="179">
        <v>0</v>
      </c>
      <c r="AC39" s="382">
        <v>5</v>
      </c>
      <c r="AD39" s="382">
        <v>6</v>
      </c>
      <c r="AE39" s="277">
        <f t="shared" ref="AE39" si="34">AC39+AD39</f>
        <v>11</v>
      </c>
      <c r="AF39" s="11"/>
      <c r="AG39" s="19" t="s">
        <v>21</v>
      </c>
      <c r="AH39" s="7">
        <v>1.28</v>
      </c>
      <c r="AI39" s="8">
        <v>4.8000000000000001E-2</v>
      </c>
    </row>
    <row r="40" spans="1:35" ht="15.75" x14ac:dyDescent="0.25">
      <c r="A40" s="264"/>
      <c r="B40" s="283" t="s">
        <v>9</v>
      </c>
      <c r="C40" s="266">
        <f>((C39-C36)*1000)</f>
        <v>455000</v>
      </c>
      <c r="D40" s="266">
        <f>((D39-D36)*1000)</f>
        <v>650000</v>
      </c>
      <c r="E40" s="267"/>
      <c r="F40" s="266">
        <f>((F39-F36)*1000)</f>
        <v>0</v>
      </c>
      <c r="G40" s="266">
        <f>((G39-G36)*1000)</f>
        <v>35000</v>
      </c>
      <c r="H40" s="267"/>
      <c r="I40" s="266">
        <f t="shared" ref="I40:Q40" si="35">(I39-I36)</f>
        <v>1076000</v>
      </c>
      <c r="J40" s="285">
        <f t="shared" si="35"/>
        <v>5.5999999999994543</v>
      </c>
      <c r="K40" s="285">
        <f t="shared" si="35"/>
        <v>8.0999999999985448</v>
      </c>
      <c r="L40" s="285">
        <f t="shared" si="35"/>
        <v>8.0999999999985448</v>
      </c>
      <c r="M40" s="285">
        <f t="shared" si="35"/>
        <v>0.19999999999998863</v>
      </c>
      <c r="N40" s="285">
        <f t="shared" si="35"/>
        <v>0.29999999999995453</v>
      </c>
      <c r="O40" s="285">
        <f t="shared" si="35"/>
        <v>0</v>
      </c>
      <c r="P40" s="285">
        <f t="shared" si="35"/>
        <v>0.19999999999993179</v>
      </c>
      <c r="Q40" s="285">
        <f t="shared" si="35"/>
        <v>0</v>
      </c>
      <c r="R40" s="270"/>
      <c r="S40" s="270"/>
      <c r="T40" s="39"/>
      <c r="U40" s="149" t="s">
        <v>16</v>
      </c>
      <c r="V40" s="162">
        <f>(V39*35.195)</f>
        <v>6.5990625000000005</v>
      </c>
      <c r="W40" s="162">
        <f>(W39*5.25)</f>
        <v>11.15625</v>
      </c>
      <c r="X40" s="275"/>
      <c r="Y40" s="177">
        <f>(Y39*2.2)</f>
        <v>7.0125000000000002</v>
      </c>
      <c r="Z40" s="177">
        <f>(Z39*2.2)</f>
        <v>6.0500000000000007</v>
      </c>
      <c r="AA40" s="275"/>
      <c r="AB40" s="177">
        <f>(AB39*0.25)</f>
        <v>0</v>
      </c>
      <c r="AC40" s="381"/>
      <c r="AD40" s="381"/>
      <c r="AE40" s="278"/>
      <c r="AF40" s="11"/>
      <c r="AG40" s="17" t="s">
        <v>23</v>
      </c>
      <c r="AH40" s="5">
        <v>9.4</v>
      </c>
      <c r="AI40" s="5">
        <v>10.199999999999999</v>
      </c>
    </row>
    <row r="41" spans="1:35" ht="16.5" thickBot="1" x14ac:dyDescent="0.3">
      <c r="A41" s="265"/>
      <c r="B41" s="284"/>
      <c r="C41" s="268"/>
      <c r="D41" s="268"/>
      <c r="E41" s="268"/>
      <c r="F41" s="268"/>
      <c r="G41" s="268"/>
      <c r="H41" s="268"/>
      <c r="I41" s="268"/>
      <c r="J41" s="286"/>
      <c r="K41" s="286"/>
      <c r="L41" s="286"/>
      <c r="M41" s="286"/>
      <c r="N41" s="286"/>
      <c r="O41" s="286"/>
      <c r="P41" s="286"/>
      <c r="Q41" s="286"/>
      <c r="R41" s="271"/>
      <c r="S41" s="271"/>
      <c r="T41" s="39"/>
      <c r="U41" s="150" t="s">
        <v>15</v>
      </c>
      <c r="V41" s="163">
        <f>IF(V40=0,0,(V40)/((C40/1000000)*8.34))</f>
        <v>1.7390208712151158</v>
      </c>
      <c r="W41" s="163">
        <f>IF(W40=0,0,(W40)/((D40/1000000)*8.34))</f>
        <v>2.0579690094078584</v>
      </c>
      <c r="X41" s="276"/>
      <c r="Y41" s="178">
        <f>IF(Y40=0,0,(Y40)/((C40/1000000)*8.34))</f>
        <v>1.847972171713179</v>
      </c>
      <c r="Z41" s="178">
        <f>IF(Z40=0,0,(Z40)/((D40/1000000)*8.34))</f>
        <v>1.1160302527209003</v>
      </c>
      <c r="AA41" s="276"/>
      <c r="AB41" s="178">
        <f>IF(AB40=0,0,(AB40)/((C40/1000000)*8.34))</f>
        <v>0</v>
      </c>
      <c r="AC41" s="178">
        <f>IF(AC39=0,0,(AC39)/((C40/1000000)*8.34))</f>
        <v>1.3176272169077923</v>
      </c>
      <c r="AD41" s="178">
        <f>IF(AD39=0,0,(AD39)/((D40/1000000)*8.34))</f>
        <v>1.1068068622025455</v>
      </c>
      <c r="AE41" s="279"/>
      <c r="AF41" s="11"/>
      <c r="AG41" s="18" t="s">
        <v>22</v>
      </c>
      <c r="AH41" s="6">
        <v>7.45</v>
      </c>
      <c r="AI41" s="6">
        <v>7.85</v>
      </c>
    </row>
    <row r="42" spans="1:35" ht="15.75" x14ac:dyDescent="0.25">
      <c r="A42" s="288">
        <v>14</v>
      </c>
      <c r="B42" s="38" t="s">
        <v>7</v>
      </c>
      <c r="C42" s="134">
        <v>185813</v>
      </c>
      <c r="D42" s="2">
        <v>419076</v>
      </c>
      <c r="E42" s="287">
        <f t="shared" ref="E42" si="36">(C43+D43)</f>
        <v>1196000</v>
      </c>
      <c r="F42" s="2">
        <v>156738</v>
      </c>
      <c r="G42" s="2">
        <v>124605</v>
      </c>
      <c r="H42" s="287">
        <f>F43+G43</f>
        <v>35000</v>
      </c>
      <c r="I42" s="2">
        <v>629449100</v>
      </c>
      <c r="J42" s="3">
        <v>5099.8999999999996</v>
      </c>
      <c r="K42" s="3">
        <v>42857.1</v>
      </c>
      <c r="L42" s="3">
        <v>37569.599999999999</v>
      </c>
      <c r="M42" s="3">
        <v>394.6</v>
      </c>
      <c r="N42" s="4">
        <v>939.9</v>
      </c>
      <c r="O42" s="4">
        <v>334.3</v>
      </c>
      <c r="P42" s="4">
        <v>696.4</v>
      </c>
      <c r="Q42" s="3">
        <v>227.3</v>
      </c>
      <c r="R42" s="270">
        <v>0.99</v>
      </c>
      <c r="S42" s="270">
        <v>0</v>
      </c>
      <c r="T42" s="39"/>
      <c r="U42" s="40" t="s">
        <v>14</v>
      </c>
      <c r="V42" s="164">
        <v>0.5625</v>
      </c>
      <c r="W42" s="164">
        <v>0</v>
      </c>
      <c r="X42" s="282">
        <f>(V43+W43)</f>
        <v>19.7971875</v>
      </c>
      <c r="Y42" s="179">
        <v>9</v>
      </c>
      <c r="Z42" s="179">
        <v>0</v>
      </c>
      <c r="AA42" s="282">
        <f>(Y43+Z43)</f>
        <v>19.8</v>
      </c>
      <c r="AB42" s="179">
        <v>1.125</v>
      </c>
      <c r="AC42" s="382">
        <v>14</v>
      </c>
      <c r="AD42" s="382">
        <v>0</v>
      </c>
      <c r="AE42" s="277">
        <f t="shared" ref="AE42" si="37">AC42+AD42</f>
        <v>14</v>
      </c>
      <c r="AF42" s="11"/>
      <c r="AG42" s="19" t="s">
        <v>21</v>
      </c>
      <c r="AH42" s="7">
        <v>1.32</v>
      </c>
      <c r="AI42" s="8">
        <v>4.7E-2</v>
      </c>
    </row>
    <row r="43" spans="1:35" ht="15.75" x14ac:dyDescent="0.25">
      <c r="A43" s="264"/>
      <c r="B43" s="289" t="s">
        <v>9</v>
      </c>
      <c r="C43" s="266">
        <f>((C42-C39)*1000)</f>
        <v>1196000</v>
      </c>
      <c r="D43" s="266">
        <f>((D42-D39)*1000)</f>
        <v>0</v>
      </c>
      <c r="E43" s="267"/>
      <c r="F43" s="266">
        <f>((F42-F39)*1000)</f>
        <v>35000</v>
      </c>
      <c r="G43" s="266">
        <f>((G42-G39)*1000)</f>
        <v>0</v>
      </c>
      <c r="H43" s="267"/>
      <c r="I43" s="266">
        <f t="shared" ref="I43:P43" si="38">(I42-I39)</f>
        <v>1159400</v>
      </c>
      <c r="J43" s="285">
        <f t="shared" si="38"/>
        <v>14.699999999999818</v>
      </c>
      <c r="K43" s="285">
        <f t="shared" si="38"/>
        <v>0</v>
      </c>
      <c r="L43" s="285">
        <f t="shared" si="38"/>
        <v>0</v>
      </c>
      <c r="M43" s="285">
        <f t="shared" si="38"/>
        <v>0.20000000000004547</v>
      </c>
      <c r="N43" s="285">
        <f t="shared" si="38"/>
        <v>0</v>
      </c>
      <c r="O43" s="285">
        <f t="shared" si="38"/>
        <v>0.10000000000002274</v>
      </c>
      <c r="P43" s="285">
        <f t="shared" si="38"/>
        <v>0</v>
      </c>
      <c r="Q43" s="285">
        <f>(Q42-Q39)</f>
        <v>0</v>
      </c>
      <c r="R43" s="270"/>
      <c r="S43" s="270"/>
      <c r="T43" s="39"/>
      <c r="U43" s="149" t="s">
        <v>16</v>
      </c>
      <c r="V43" s="162">
        <f>(V42*35.195)</f>
        <v>19.7971875</v>
      </c>
      <c r="W43" s="162">
        <f>(W42*5.25)</f>
        <v>0</v>
      </c>
      <c r="X43" s="275"/>
      <c r="Y43" s="177">
        <f>(Y42*2.2)</f>
        <v>19.8</v>
      </c>
      <c r="Z43" s="177">
        <f>(Z42*2.2)</f>
        <v>0</v>
      </c>
      <c r="AA43" s="275"/>
      <c r="AB43" s="177">
        <f>(AB42*0.25)</f>
        <v>0.28125</v>
      </c>
      <c r="AC43" s="381"/>
      <c r="AD43" s="381"/>
      <c r="AE43" s="278"/>
      <c r="AF43" s="11"/>
      <c r="AG43" s="17" t="s">
        <v>23</v>
      </c>
      <c r="AH43" s="5">
        <v>10.1</v>
      </c>
      <c r="AI43" s="5">
        <v>10.5</v>
      </c>
    </row>
    <row r="44" spans="1:35" ht="16.5" thickBot="1" x14ac:dyDescent="0.3">
      <c r="A44" s="265"/>
      <c r="B44" s="290"/>
      <c r="C44" s="268"/>
      <c r="D44" s="268"/>
      <c r="E44" s="268"/>
      <c r="F44" s="268"/>
      <c r="G44" s="268"/>
      <c r="H44" s="268"/>
      <c r="I44" s="268"/>
      <c r="J44" s="286"/>
      <c r="K44" s="286"/>
      <c r="L44" s="286"/>
      <c r="M44" s="286"/>
      <c r="N44" s="286"/>
      <c r="O44" s="286"/>
      <c r="P44" s="286"/>
      <c r="Q44" s="286"/>
      <c r="R44" s="271"/>
      <c r="S44" s="271"/>
      <c r="T44" s="39"/>
      <c r="U44" s="150" t="s">
        <v>15</v>
      </c>
      <c r="V44" s="163">
        <f>IF(V43=0,0,(V43)/((C43/1000000)*8.34))</f>
        <v>1.9847520812781214</v>
      </c>
      <c r="W44" s="163">
        <f>IF(W43=0,0,(W43)/((D43/1000000)*8.34))</f>
        <v>0</v>
      </c>
      <c r="X44" s="276"/>
      <c r="Y44" s="178">
        <f>IF(Y43=0,0,(Y43)/((C43/1000000)*8.34))</f>
        <v>1.9850340463415224</v>
      </c>
      <c r="Z44" s="178">
        <f>IF(Z43=0,0,(Z43)/((D43/1000000)*8.34))</f>
        <v>0</v>
      </c>
      <c r="AA44" s="276"/>
      <c r="AB44" s="178">
        <f>IF(AB43=0,0,(AB43)/((C43/1000000)*8.34))</f>
        <v>2.8196506340078441E-2</v>
      </c>
      <c r="AC44" s="178">
        <f>IF(AC42=0,0,(AC42)/((C43/1000000)*8.34))</f>
        <v>1.4035594267061269</v>
      </c>
      <c r="AD44" s="178">
        <f>IF(AD42=0,0,(AD42)/((D43/1000000)*8.34))</f>
        <v>0</v>
      </c>
      <c r="AE44" s="279"/>
      <c r="AF44" s="11"/>
      <c r="AG44" s="18" t="s">
        <v>22</v>
      </c>
      <c r="AH44" s="6">
        <v>7.38</v>
      </c>
      <c r="AI44" s="6">
        <v>7.74</v>
      </c>
    </row>
    <row r="45" spans="1:35" ht="15.75" x14ac:dyDescent="0.25">
      <c r="A45" s="288">
        <v>15</v>
      </c>
      <c r="B45" s="122" t="s">
        <v>7</v>
      </c>
      <c r="C45" s="134">
        <v>186981</v>
      </c>
      <c r="D45" s="2">
        <v>419076</v>
      </c>
      <c r="E45" s="287">
        <f t="shared" ref="E45" si="39">(C46+D46)</f>
        <v>1168000</v>
      </c>
      <c r="F45" s="2">
        <v>156738</v>
      </c>
      <c r="G45" s="2">
        <v>124605</v>
      </c>
      <c r="H45" s="287">
        <f>F46+G46</f>
        <v>0</v>
      </c>
      <c r="I45" s="2">
        <v>630485600</v>
      </c>
      <c r="J45" s="3">
        <v>5114.3999999999996</v>
      </c>
      <c r="K45" s="3">
        <v>42857.1</v>
      </c>
      <c r="L45" s="3">
        <v>37569.599999999999</v>
      </c>
      <c r="M45" s="3">
        <v>394.6</v>
      </c>
      <c r="N45" s="4">
        <v>939.9</v>
      </c>
      <c r="O45" s="4">
        <v>334.3</v>
      </c>
      <c r="P45" s="4">
        <v>696.4</v>
      </c>
      <c r="Q45" s="3">
        <v>227.4</v>
      </c>
      <c r="R45" s="270">
        <v>1.06</v>
      </c>
      <c r="S45" s="270">
        <v>0</v>
      </c>
      <c r="T45" s="39"/>
      <c r="U45" s="40" t="s">
        <v>14</v>
      </c>
      <c r="V45" s="164">
        <v>0.5625</v>
      </c>
      <c r="W45" s="164">
        <v>0</v>
      </c>
      <c r="X45" s="282">
        <f>(V46+W46)</f>
        <v>19.7971875</v>
      </c>
      <c r="Y45" s="179">
        <v>8.75</v>
      </c>
      <c r="Z45" s="179">
        <v>0</v>
      </c>
      <c r="AA45" s="282">
        <f>(Y46+Z46)</f>
        <v>19.25</v>
      </c>
      <c r="AB45" s="179">
        <v>1.375</v>
      </c>
      <c r="AC45" s="382">
        <v>14</v>
      </c>
      <c r="AD45" s="382">
        <v>0</v>
      </c>
      <c r="AE45" s="277">
        <f t="shared" ref="AE45" si="40">AC45+AD45</f>
        <v>14</v>
      </c>
      <c r="AF45" s="11"/>
      <c r="AG45" s="19" t="s">
        <v>21</v>
      </c>
      <c r="AH45" s="7">
        <v>1.35</v>
      </c>
      <c r="AI45" s="8">
        <v>3.7999999999999999E-2</v>
      </c>
    </row>
    <row r="46" spans="1:35" ht="15.75" x14ac:dyDescent="0.25">
      <c r="A46" s="264"/>
      <c r="B46" s="283" t="s">
        <v>9</v>
      </c>
      <c r="C46" s="266">
        <f>((C45-C42)*1000)</f>
        <v>1168000</v>
      </c>
      <c r="D46" s="266">
        <f>((D45-D42)*1000)</f>
        <v>0</v>
      </c>
      <c r="E46" s="267"/>
      <c r="F46" s="266">
        <f>((F45-F42)*1000)</f>
        <v>0</v>
      </c>
      <c r="G46" s="266">
        <f>((G45-G42)*1000)</f>
        <v>0</v>
      </c>
      <c r="H46" s="267"/>
      <c r="I46" s="266">
        <f t="shared" ref="I46:Q46" si="41">(I45-I42)</f>
        <v>1036500</v>
      </c>
      <c r="J46" s="285">
        <f t="shared" si="41"/>
        <v>14.5</v>
      </c>
      <c r="K46" s="285">
        <f t="shared" si="41"/>
        <v>0</v>
      </c>
      <c r="L46" s="285">
        <f t="shared" si="41"/>
        <v>0</v>
      </c>
      <c r="M46" s="285">
        <f t="shared" si="41"/>
        <v>0</v>
      </c>
      <c r="N46" s="285">
        <f t="shared" si="41"/>
        <v>0</v>
      </c>
      <c r="O46" s="285">
        <f t="shared" si="41"/>
        <v>0</v>
      </c>
      <c r="P46" s="285">
        <f t="shared" si="41"/>
        <v>0</v>
      </c>
      <c r="Q46" s="285">
        <f t="shared" si="41"/>
        <v>9.9999999999994316E-2</v>
      </c>
      <c r="R46" s="270"/>
      <c r="S46" s="270"/>
      <c r="T46" s="39"/>
      <c r="U46" s="149" t="s">
        <v>16</v>
      </c>
      <c r="V46" s="162">
        <f>(V45*35.195)</f>
        <v>19.7971875</v>
      </c>
      <c r="W46" s="162">
        <f>(W45*5.25)</f>
        <v>0</v>
      </c>
      <c r="X46" s="275"/>
      <c r="Y46" s="177">
        <f>(Y45*2.2)</f>
        <v>19.25</v>
      </c>
      <c r="Z46" s="177">
        <f>(Z45*2.2)</f>
        <v>0</v>
      </c>
      <c r="AA46" s="275"/>
      <c r="AB46" s="177">
        <f>(AB45*0.25)</f>
        <v>0.34375</v>
      </c>
      <c r="AC46" s="381"/>
      <c r="AD46" s="381"/>
      <c r="AE46" s="278"/>
      <c r="AF46" s="11"/>
      <c r="AG46" s="17" t="s">
        <v>23</v>
      </c>
      <c r="AH46" s="5">
        <v>11.7</v>
      </c>
      <c r="AI46" s="5">
        <v>11.2</v>
      </c>
    </row>
    <row r="47" spans="1:35" ht="16.5" thickBot="1" x14ac:dyDescent="0.3">
      <c r="A47" s="265"/>
      <c r="B47" s="284"/>
      <c r="C47" s="268"/>
      <c r="D47" s="268"/>
      <c r="E47" s="268"/>
      <c r="F47" s="268"/>
      <c r="G47" s="268"/>
      <c r="H47" s="268"/>
      <c r="I47" s="268"/>
      <c r="J47" s="286"/>
      <c r="K47" s="286"/>
      <c r="L47" s="286"/>
      <c r="M47" s="286"/>
      <c r="N47" s="286"/>
      <c r="O47" s="286"/>
      <c r="P47" s="286"/>
      <c r="Q47" s="286"/>
      <c r="R47" s="271"/>
      <c r="S47" s="271"/>
      <c r="T47" s="39"/>
      <c r="U47" s="150" t="s">
        <v>15</v>
      </c>
      <c r="V47" s="163">
        <f>IF(V46=0,0,(V46)/((C46/1000000)*8.34))</f>
        <v>2.0323317544594466</v>
      </c>
      <c r="W47" s="163">
        <f>IF(W46=0,0,(W46)/((D46/1000000)*8.34))</f>
        <v>0</v>
      </c>
      <c r="X47" s="276"/>
      <c r="Y47" s="178">
        <f>IF(Y46=0,0,(Y46)/((C46/1000000)*8.34))</f>
        <v>1.976158798988207</v>
      </c>
      <c r="Z47" s="178">
        <f>IF(Z46=0,0,(Z46)/((D46/1000000)*8.34))</f>
        <v>0</v>
      </c>
      <c r="AA47" s="276"/>
      <c r="AB47" s="178">
        <f>IF(AB46=0,0,(AB46)/((C46/1000000)*8.34))</f>
        <v>3.5288549981932267E-2</v>
      </c>
      <c r="AC47" s="178">
        <f>IF(AC45=0,0,(AC45)/((C46/1000000)*8.34))</f>
        <v>1.4372063992641506</v>
      </c>
      <c r="AD47" s="178">
        <f>IF(AD45=0,0,(AD45)/((D46/1000000)*8.34))</f>
        <v>0</v>
      </c>
      <c r="AE47" s="279"/>
      <c r="AF47" s="11"/>
      <c r="AG47" s="18" t="s">
        <v>22</v>
      </c>
      <c r="AH47" s="6">
        <v>7.4</v>
      </c>
      <c r="AI47" s="6">
        <v>7.73</v>
      </c>
    </row>
    <row r="48" spans="1:35" ht="15.75" x14ac:dyDescent="0.25">
      <c r="A48" s="288">
        <v>16</v>
      </c>
      <c r="B48" s="38" t="s">
        <v>7</v>
      </c>
      <c r="C48" s="134">
        <v>188170</v>
      </c>
      <c r="D48" s="2">
        <v>419076</v>
      </c>
      <c r="E48" s="287">
        <f t="shared" ref="E48" si="42">(C49+D49)</f>
        <v>1189000</v>
      </c>
      <c r="F48" s="2">
        <v>156773</v>
      </c>
      <c r="G48" s="2">
        <v>124605</v>
      </c>
      <c r="H48" s="287">
        <f>F49+G49</f>
        <v>35000</v>
      </c>
      <c r="I48" s="2">
        <v>631617500</v>
      </c>
      <c r="J48" s="3">
        <v>5128.8</v>
      </c>
      <c r="K48" s="3">
        <v>42857.1</v>
      </c>
      <c r="L48" s="3">
        <v>37569.599999999999</v>
      </c>
      <c r="M48" s="3">
        <v>394.7</v>
      </c>
      <c r="N48" s="4">
        <v>939.9</v>
      </c>
      <c r="O48" s="4">
        <v>334.3</v>
      </c>
      <c r="P48" s="4">
        <v>696.4</v>
      </c>
      <c r="Q48" s="3">
        <v>227.4</v>
      </c>
      <c r="R48" s="270">
        <v>1.04</v>
      </c>
      <c r="S48" s="270">
        <v>0</v>
      </c>
      <c r="T48" s="39"/>
      <c r="U48" s="40" t="s">
        <v>14</v>
      </c>
      <c r="V48" s="164">
        <v>0.5625</v>
      </c>
      <c r="W48" s="164">
        <v>0</v>
      </c>
      <c r="X48" s="282">
        <f>(V49+W49)</f>
        <v>19.7971875</v>
      </c>
      <c r="Y48" s="179">
        <v>8.625</v>
      </c>
      <c r="Z48" s="179">
        <v>0</v>
      </c>
      <c r="AA48" s="282">
        <f>(Y49+Z49)</f>
        <v>18.975000000000001</v>
      </c>
      <c r="AB48" s="179">
        <v>1.5</v>
      </c>
      <c r="AC48" s="382">
        <v>14</v>
      </c>
      <c r="AD48" s="382">
        <v>0</v>
      </c>
      <c r="AE48" s="277">
        <f t="shared" ref="AE48" si="43">AC48+AD48</f>
        <v>14</v>
      </c>
      <c r="AF48" s="11"/>
      <c r="AG48" s="19" t="s">
        <v>21</v>
      </c>
      <c r="AH48" s="7">
        <v>1.34</v>
      </c>
      <c r="AI48" s="8">
        <v>3.5000000000000003E-2</v>
      </c>
    </row>
    <row r="49" spans="1:35" ht="15.75" x14ac:dyDescent="0.25">
      <c r="A49" s="264"/>
      <c r="B49" s="289" t="s">
        <v>9</v>
      </c>
      <c r="C49" s="266">
        <f>((C48-C45)*1000)</f>
        <v>1189000</v>
      </c>
      <c r="D49" s="266">
        <f>((D48-D45)*1000)</f>
        <v>0</v>
      </c>
      <c r="E49" s="267"/>
      <c r="F49" s="266">
        <f>((F48-F45)*1000)</f>
        <v>35000</v>
      </c>
      <c r="G49" s="266">
        <f>((G48-G45)*1000)</f>
        <v>0</v>
      </c>
      <c r="H49" s="267"/>
      <c r="I49" s="266">
        <f t="shared" ref="I49:Q49" si="44">(I48-I45)</f>
        <v>1131900</v>
      </c>
      <c r="J49" s="285">
        <f t="shared" si="44"/>
        <v>14.400000000000546</v>
      </c>
      <c r="K49" s="285">
        <f t="shared" si="44"/>
        <v>0</v>
      </c>
      <c r="L49" s="285">
        <f t="shared" si="44"/>
        <v>0</v>
      </c>
      <c r="M49" s="285">
        <f t="shared" si="44"/>
        <v>9.9999999999965894E-2</v>
      </c>
      <c r="N49" s="285">
        <f t="shared" si="44"/>
        <v>0</v>
      </c>
      <c r="O49" s="285">
        <f t="shared" si="44"/>
        <v>0</v>
      </c>
      <c r="P49" s="285">
        <f t="shared" si="44"/>
        <v>0</v>
      </c>
      <c r="Q49" s="285">
        <f t="shared" si="44"/>
        <v>0</v>
      </c>
      <c r="R49" s="270"/>
      <c r="S49" s="270"/>
      <c r="T49" s="39"/>
      <c r="U49" s="149" t="s">
        <v>16</v>
      </c>
      <c r="V49" s="162">
        <f>(V48*35.195)</f>
        <v>19.7971875</v>
      </c>
      <c r="W49" s="162">
        <f>(W48*5.25)</f>
        <v>0</v>
      </c>
      <c r="X49" s="275"/>
      <c r="Y49" s="177">
        <f>(Y48*2.2)</f>
        <v>18.975000000000001</v>
      </c>
      <c r="Z49" s="177">
        <f>(Z48*2.2)</f>
        <v>0</v>
      </c>
      <c r="AA49" s="275"/>
      <c r="AB49" s="177">
        <f>(AB48*0.25)</f>
        <v>0.375</v>
      </c>
      <c r="AC49" s="381"/>
      <c r="AD49" s="381"/>
      <c r="AE49" s="278"/>
      <c r="AF49" s="11"/>
      <c r="AG49" s="17" t="s">
        <v>23</v>
      </c>
      <c r="AH49" s="5">
        <v>11</v>
      </c>
      <c r="AI49" s="5">
        <v>10.6</v>
      </c>
    </row>
    <row r="50" spans="1:35" ht="16.5" thickBot="1" x14ac:dyDescent="0.3">
      <c r="A50" s="265"/>
      <c r="B50" s="290"/>
      <c r="C50" s="268"/>
      <c r="D50" s="268"/>
      <c r="E50" s="268"/>
      <c r="F50" s="268"/>
      <c r="G50" s="268"/>
      <c r="H50" s="268"/>
      <c r="I50" s="268"/>
      <c r="J50" s="286"/>
      <c r="K50" s="286"/>
      <c r="L50" s="286"/>
      <c r="M50" s="286"/>
      <c r="N50" s="286"/>
      <c r="O50" s="286"/>
      <c r="P50" s="286"/>
      <c r="Q50" s="286"/>
      <c r="R50" s="271"/>
      <c r="S50" s="271"/>
      <c r="T50" s="39"/>
      <c r="U50" s="150" t="s">
        <v>15</v>
      </c>
      <c r="V50" s="163">
        <f>IF(V49=0,0,(V49)/((C49/1000000)*8.34))</f>
        <v>1.9964369127070083</v>
      </c>
      <c r="W50" s="163">
        <f>IF(W49=0,0,(W49)/((D49/1000000)*8.34))</f>
        <v>0</v>
      </c>
      <c r="X50" s="276"/>
      <c r="Y50" s="178">
        <f>IF(Y49=0,0,(Y49)/((C49/1000000)*8.34))</f>
        <v>1.9135238487090898</v>
      </c>
      <c r="Z50" s="178">
        <f>IF(Z49=0,0,(Z49)/((D49/1000000)*8.34))</f>
        <v>0</v>
      </c>
      <c r="AA50" s="276"/>
      <c r="AB50" s="178">
        <f>IF(AB49=0,0,(AB49)/((C49/1000000)*8.34))</f>
        <v>3.7816676851958296E-2</v>
      </c>
      <c r="AC50" s="178">
        <f>IF(AC48=0,0,(AC48)/((C49/1000000)*8.34))</f>
        <v>1.4118226024731098</v>
      </c>
      <c r="AD50" s="178">
        <f>IF(AD48=0,0,(AD48)/((D49/1000000)*8.34))</f>
        <v>0</v>
      </c>
      <c r="AE50" s="279"/>
      <c r="AF50" s="11"/>
      <c r="AG50" s="18" t="s">
        <v>22</v>
      </c>
      <c r="AH50" s="6">
        <v>7.36</v>
      </c>
      <c r="AI50" s="6">
        <v>7.7</v>
      </c>
    </row>
    <row r="51" spans="1:35" ht="15.75" x14ac:dyDescent="0.25">
      <c r="A51" s="288">
        <v>17</v>
      </c>
      <c r="B51" s="122" t="s">
        <v>7</v>
      </c>
      <c r="C51" s="134">
        <v>189352</v>
      </c>
      <c r="D51" s="2">
        <v>419047</v>
      </c>
      <c r="E51" s="287">
        <f t="shared" ref="E51" si="45">(C52+D52)</f>
        <v>1153000</v>
      </c>
      <c r="F51" s="2">
        <v>156808</v>
      </c>
      <c r="G51" s="2">
        <v>124605</v>
      </c>
      <c r="H51" s="287">
        <f>F52+G52</f>
        <v>35000</v>
      </c>
      <c r="I51" s="2">
        <v>632845200</v>
      </c>
      <c r="J51" s="3">
        <v>5143.3999999999996</v>
      </c>
      <c r="K51" s="3">
        <v>42857.1</v>
      </c>
      <c r="L51" s="3">
        <v>37569.599999999999</v>
      </c>
      <c r="M51" s="3">
        <v>394.9</v>
      </c>
      <c r="N51" s="4">
        <v>939.9</v>
      </c>
      <c r="O51" s="4">
        <v>334.4</v>
      </c>
      <c r="P51" s="4">
        <v>696.4</v>
      </c>
      <c r="Q51" s="3">
        <v>227.6</v>
      </c>
      <c r="R51" s="270">
        <v>1.1000000000000001</v>
      </c>
      <c r="S51" s="270">
        <v>0.04</v>
      </c>
      <c r="T51" s="39"/>
      <c r="U51" s="40" t="s">
        <v>14</v>
      </c>
      <c r="V51" s="164">
        <v>0.625</v>
      </c>
      <c r="W51" s="164">
        <v>0</v>
      </c>
      <c r="X51" s="282">
        <f>(V52+W52)</f>
        <v>21.996874999999999</v>
      </c>
      <c r="Y51" s="179">
        <v>8.5</v>
      </c>
      <c r="Z51" s="179">
        <v>0</v>
      </c>
      <c r="AA51" s="282">
        <f>(Y52+Z52)</f>
        <v>18.700000000000003</v>
      </c>
      <c r="AB51" s="179">
        <v>1.875</v>
      </c>
      <c r="AC51" s="382">
        <v>13</v>
      </c>
      <c r="AD51" s="382">
        <v>0</v>
      </c>
      <c r="AE51" s="277">
        <f t="shared" ref="AE51" si="46">AC51+AD51</f>
        <v>13</v>
      </c>
      <c r="AF51" s="11"/>
      <c r="AG51" s="19" t="s">
        <v>21</v>
      </c>
      <c r="AH51" s="7">
        <v>0.94</v>
      </c>
      <c r="AI51" s="8">
        <v>3.1E-2</v>
      </c>
    </row>
    <row r="52" spans="1:35" ht="15.75" x14ac:dyDescent="0.25">
      <c r="A52" s="264"/>
      <c r="B52" s="283" t="s">
        <v>9</v>
      </c>
      <c r="C52" s="266">
        <f>((C51-C48)*1000)</f>
        <v>1182000</v>
      </c>
      <c r="D52" s="266">
        <f>((D51-D48)*1000)</f>
        <v>-29000</v>
      </c>
      <c r="E52" s="267"/>
      <c r="F52" s="266">
        <f>((F51-F48)*1000)</f>
        <v>35000</v>
      </c>
      <c r="G52" s="266">
        <f>((G51-G48)*1000)</f>
        <v>0</v>
      </c>
      <c r="H52" s="267"/>
      <c r="I52" s="266">
        <f t="shared" ref="I52:Q52" si="47">(I51-I48)</f>
        <v>1227700</v>
      </c>
      <c r="J52" s="285">
        <f t="shared" si="47"/>
        <v>14.599999999999454</v>
      </c>
      <c r="K52" s="285">
        <f t="shared" si="47"/>
        <v>0</v>
      </c>
      <c r="L52" s="285">
        <f t="shared" si="47"/>
        <v>0</v>
      </c>
      <c r="M52" s="285">
        <f t="shared" si="47"/>
        <v>0.19999999999998863</v>
      </c>
      <c r="N52" s="285">
        <f t="shared" si="47"/>
        <v>0</v>
      </c>
      <c r="O52" s="285">
        <f t="shared" si="47"/>
        <v>9.9999999999965894E-2</v>
      </c>
      <c r="P52" s="285">
        <f t="shared" si="47"/>
        <v>0</v>
      </c>
      <c r="Q52" s="285">
        <f t="shared" si="47"/>
        <v>0.19999999999998863</v>
      </c>
      <c r="R52" s="270"/>
      <c r="S52" s="270"/>
      <c r="T52" s="39"/>
      <c r="U52" s="149" t="s">
        <v>16</v>
      </c>
      <c r="V52" s="162">
        <f>(V51*35.195)</f>
        <v>21.996874999999999</v>
      </c>
      <c r="W52" s="162">
        <f>(W51*5.25)</f>
        <v>0</v>
      </c>
      <c r="X52" s="275"/>
      <c r="Y52" s="177">
        <f>(Y51*2.2)</f>
        <v>18.700000000000003</v>
      </c>
      <c r="Z52" s="177">
        <f>(Z51*2.2)</f>
        <v>0</v>
      </c>
      <c r="AA52" s="275"/>
      <c r="AB52" s="177">
        <f>(AB51*0.25)</f>
        <v>0.46875</v>
      </c>
      <c r="AC52" s="381"/>
      <c r="AD52" s="381"/>
      <c r="AE52" s="278"/>
      <c r="AF52" s="11"/>
      <c r="AG52" s="17" t="s">
        <v>23</v>
      </c>
      <c r="AH52" s="5">
        <v>10</v>
      </c>
      <c r="AI52" s="5">
        <v>11.7</v>
      </c>
    </row>
    <row r="53" spans="1:35" ht="16.5" thickBot="1" x14ac:dyDescent="0.3">
      <c r="A53" s="265"/>
      <c r="B53" s="284"/>
      <c r="C53" s="268"/>
      <c r="D53" s="268"/>
      <c r="E53" s="268"/>
      <c r="F53" s="268"/>
      <c r="G53" s="268"/>
      <c r="H53" s="268"/>
      <c r="I53" s="268"/>
      <c r="J53" s="286"/>
      <c r="K53" s="286"/>
      <c r="L53" s="286"/>
      <c r="M53" s="286"/>
      <c r="N53" s="286"/>
      <c r="O53" s="286"/>
      <c r="P53" s="286"/>
      <c r="Q53" s="286"/>
      <c r="R53" s="271"/>
      <c r="S53" s="271"/>
      <c r="T53" s="39"/>
      <c r="U53" s="150" t="s">
        <v>15</v>
      </c>
      <c r="V53" s="163">
        <f>IF(V52=0,0,(V52)/((C52/1000000)*8.34))</f>
        <v>2.231400159060569</v>
      </c>
      <c r="W53" s="163">
        <f>IF(W52=0,0,(W52)/((D52/1000000)*8.34))</f>
        <v>0</v>
      </c>
      <c r="X53" s="276"/>
      <c r="Y53" s="178">
        <f>IF(Y52=0,0,(Y52)/((C52/1000000)*8.34))</f>
        <v>1.8969595896886555</v>
      </c>
      <c r="Z53" s="178">
        <f>IF(Z52=0,0,(Z52)/((D52/1000000)*8.34))</f>
        <v>0</v>
      </c>
      <c r="AA53" s="276"/>
      <c r="AB53" s="178">
        <f>IF(AB52=0,0,(AB52)/((C52/1000000)*8.34))</f>
        <v>4.7550791853826588E-2</v>
      </c>
      <c r="AC53" s="178">
        <f>IF(AC51=0,0,(AC51)/((C52/1000000)*8.34))</f>
        <v>1.3187419607461239</v>
      </c>
      <c r="AD53" s="178">
        <f>IF(AD51=0,0,(AD51)/((D52/1000000)*8.34))</f>
        <v>0</v>
      </c>
      <c r="AE53" s="279"/>
      <c r="AF53" s="11"/>
      <c r="AG53" s="18" t="s">
        <v>22</v>
      </c>
      <c r="AH53" s="6">
        <v>7.47</v>
      </c>
      <c r="AI53" s="6">
        <v>7.54</v>
      </c>
    </row>
    <row r="54" spans="1:35" ht="15.75" x14ac:dyDescent="0.25">
      <c r="A54" s="288">
        <v>18</v>
      </c>
      <c r="B54" s="38" t="s">
        <v>7</v>
      </c>
      <c r="C54" s="134">
        <v>190276</v>
      </c>
      <c r="D54" s="2">
        <v>419076</v>
      </c>
      <c r="E54" s="287">
        <f t="shared" ref="E54" si="48">(C55+D55)</f>
        <v>953000</v>
      </c>
      <c r="F54" s="2">
        <v>156808</v>
      </c>
      <c r="G54" s="2">
        <v>124605</v>
      </c>
      <c r="H54" s="287">
        <f>F55+G55</f>
        <v>0</v>
      </c>
      <c r="I54" s="2">
        <v>633923100</v>
      </c>
      <c r="J54" s="3">
        <v>5154.8999999999996</v>
      </c>
      <c r="K54" s="3">
        <v>42857.1</v>
      </c>
      <c r="L54" s="3">
        <v>37569.599999999999</v>
      </c>
      <c r="M54" s="3">
        <v>395.1</v>
      </c>
      <c r="N54" s="4">
        <v>939.9</v>
      </c>
      <c r="O54" s="4">
        <v>334.4</v>
      </c>
      <c r="P54" s="4">
        <v>696.4</v>
      </c>
      <c r="Q54" s="3">
        <v>227.6</v>
      </c>
      <c r="R54" s="270">
        <v>1.01</v>
      </c>
      <c r="S54" s="270">
        <v>0.05</v>
      </c>
      <c r="T54" s="39"/>
      <c r="U54" s="40" t="s">
        <v>14</v>
      </c>
      <c r="V54" s="164">
        <v>0.4375</v>
      </c>
      <c r="W54" s="164">
        <v>0</v>
      </c>
      <c r="X54" s="282">
        <f>(V55+W55)</f>
        <v>15.397812500000001</v>
      </c>
      <c r="Y54" s="179">
        <v>7</v>
      </c>
      <c r="Z54" s="179">
        <v>0</v>
      </c>
      <c r="AA54" s="282">
        <f>(Y55+Z55)</f>
        <v>15.400000000000002</v>
      </c>
      <c r="AB54" s="179">
        <v>1.75</v>
      </c>
      <c r="AC54" s="382">
        <v>11</v>
      </c>
      <c r="AD54" s="382">
        <v>0</v>
      </c>
      <c r="AE54" s="277">
        <f t="shared" ref="AE54" si="49">AC54+AD54</f>
        <v>11</v>
      </c>
      <c r="AF54" s="11"/>
      <c r="AG54" s="19" t="s">
        <v>21</v>
      </c>
      <c r="AH54" s="7">
        <v>0.96</v>
      </c>
      <c r="AI54" s="8">
        <v>4.7E-2</v>
      </c>
    </row>
    <row r="55" spans="1:35" ht="15.75" x14ac:dyDescent="0.25">
      <c r="A55" s="264"/>
      <c r="B55" s="289" t="s">
        <v>9</v>
      </c>
      <c r="C55" s="266">
        <f>((C54-C51)*1000)</f>
        <v>924000</v>
      </c>
      <c r="D55" s="266">
        <f>((D54-D51)*1000)</f>
        <v>29000</v>
      </c>
      <c r="E55" s="267"/>
      <c r="F55" s="266">
        <f>((F54-F51)*1000)</f>
        <v>0</v>
      </c>
      <c r="G55" s="266">
        <f>((G54-G51)*1000)</f>
        <v>0</v>
      </c>
      <c r="H55" s="267"/>
      <c r="I55" s="266">
        <f t="shared" ref="I55:Q55" si="50">(I54-I51)</f>
        <v>1077900</v>
      </c>
      <c r="J55" s="285">
        <f t="shared" si="50"/>
        <v>11.5</v>
      </c>
      <c r="K55" s="285">
        <f t="shared" si="50"/>
        <v>0</v>
      </c>
      <c r="L55" s="285">
        <f t="shared" si="50"/>
        <v>0</v>
      </c>
      <c r="M55" s="285">
        <f t="shared" si="50"/>
        <v>0.20000000000004547</v>
      </c>
      <c r="N55" s="285">
        <f t="shared" si="50"/>
        <v>0</v>
      </c>
      <c r="O55" s="285">
        <f t="shared" si="50"/>
        <v>0</v>
      </c>
      <c r="P55" s="285">
        <f t="shared" si="50"/>
        <v>0</v>
      </c>
      <c r="Q55" s="285">
        <f t="shared" si="50"/>
        <v>0</v>
      </c>
      <c r="R55" s="270"/>
      <c r="S55" s="270"/>
      <c r="T55" s="39"/>
      <c r="U55" s="149" t="s">
        <v>16</v>
      </c>
      <c r="V55" s="162">
        <f>(V54*35.195)</f>
        <v>15.397812500000001</v>
      </c>
      <c r="W55" s="162">
        <f>(W54*5.25)</f>
        <v>0</v>
      </c>
      <c r="X55" s="275"/>
      <c r="Y55" s="177">
        <f>(Y54*2.2)</f>
        <v>15.400000000000002</v>
      </c>
      <c r="Z55" s="177">
        <f>(Z54*2.2)</f>
        <v>0</v>
      </c>
      <c r="AA55" s="275"/>
      <c r="AB55" s="177">
        <f>(AB54*0.25)</f>
        <v>0.4375</v>
      </c>
      <c r="AC55" s="381"/>
      <c r="AD55" s="381"/>
      <c r="AE55" s="278"/>
      <c r="AF55" s="11"/>
      <c r="AG55" s="17" t="s">
        <v>23</v>
      </c>
      <c r="AH55" s="5">
        <v>10.7</v>
      </c>
      <c r="AI55" s="5">
        <v>10.8</v>
      </c>
    </row>
    <row r="56" spans="1:35" ht="16.5" thickBot="1" x14ac:dyDescent="0.3">
      <c r="A56" s="265"/>
      <c r="B56" s="290"/>
      <c r="C56" s="268"/>
      <c r="D56" s="268"/>
      <c r="E56" s="268"/>
      <c r="F56" s="268"/>
      <c r="G56" s="268"/>
      <c r="H56" s="268"/>
      <c r="I56" s="268"/>
      <c r="J56" s="286"/>
      <c r="K56" s="286"/>
      <c r="L56" s="286"/>
      <c r="M56" s="286"/>
      <c r="N56" s="286"/>
      <c r="O56" s="286"/>
      <c r="P56" s="286"/>
      <c r="Q56" s="286"/>
      <c r="R56" s="271"/>
      <c r="S56" s="271"/>
      <c r="T56" s="39"/>
      <c r="U56" s="150" t="s">
        <v>15</v>
      </c>
      <c r="V56" s="163">
        <f>IF(V55=0,0,(V55)/((C55/1000000)*8.34))</f>
        <v>1.9981174151587819</v>
      </c>
      <c r="W56" s="163">
        <f>IF(W55=0,0,(W55)/((D55/1000000)*8.34))</f>
        <v>0</v>
      </c>
      <c r="X56" s="276"/>
      <c r="Y56" s="178">
        <f>IF(Y55=0,0,(Y55)/((C55/1000000)*8.34))</f>
        <v>1.9984012789768186</v>
      </c>
      <c r="Z56" s="178">
        <f>IF(Z55=0,0,(Z55)/((D55/1000000)*8.34))</f>
        <v>0</v>
      </c>
      <c r="AA56" s="276"/>
      <c r="AB56" s="178">
        <f>IF(AB55=0,0,(AB55)/((C55/1000000)*8.34))</f>
        <v>5.6772763607295974E-2</v>
      </c>
      <c r="AC56" s="178">
        <f>IF(AC54=0,0,(AC54)/((C55/1000000)*8.34))</f>
        <v>1.4274294849834417</v>
      </c>
      <c r="AD56" s="178">
        <f>IF(AD54=0,0,(AD54)/((D55/1000000)*8.34))</f>
        <v>0</v>
      </c>
      <c r="AE56" s="279"/>
      <c r="AF56" s="11"/>
      <c r="AG56" s="18" t="s">
        <v>22</v>
      </c>
      <c r="AH56" s="6">
        <v>7.49</v>
      </c>
      <c r="AI56" s="6">
        <v>7.7</v>
      </c>
    </row>
    <row r="57" spans="1:35" ht="15.75" x14ac:dyDescent="0.25">
      <c r="A57" s="288">
        <v>19</v>
      </c>
      <c r="B57" s="122" t="s">
        <v>7</v>
      </c>
      <c r="C57" s="134">
        <v>191332</v>
      </c>
      <c r="D57" s="2">
        <v>419076</v>
      </c>
      <c r="E57" s="287">
        <f t="shared" ref="E57" si="51">(C58+D58)</f>
        <v>1056000</v>
      </c>
      <c r="F57" s="2">
        <v>156843</v>
      </c>
      <c r="G57" s="2">
        <v>124605</v>
      </c>
      <c r="H57" s="287">
        <f>F58+G58</f>
        <v>35000</v>
      </c>
      <c r="I57" s="2">
        <v>634808300</v>
      </c>
      <c r="J57" s="3">
        <v>5167.8</v>
      </c>
      <c r="K57" s="3">
        <v>42857.1</v>
      </c>
      <c r="L57" s="3">
        <v>37569.599999999999</v>
      </c>
      <c r="M57" s="3">
        <v>395.1</v>
      </c>
      <c r="N57" s="4">
        <v>939.9</v>
      </c>
      <c r="O57" s="4">
        <v>334.5</v>
      </c>
      <c r="P57" s="4">
        <v>696.4</v>
      </c>
      <c r="Q57" s="3">
        <v>227.7</v>
      </c>
      <c r="R57" s="270">
        <v>0.98</v>
      </c>
      <c r="S57" s="270">
        <v>0</v>
      </c>
      <c r="T57" s="39"/>
      <c r="U57" s="40" t="s">
        <v>14</v>
      </c>
      <c r="V57" s="164">
        <v>0.5</v>
      </c>
      <c r="W57" s="164">
        <v>0</v>
      </c>
      <c r="X57" s="282">
        <f>(V58+W58)</f>
        <v>17.5975</v>
      </c>
      <c r="Y57" s="179">
        <v>7.75</v>
      </c>
      <c r="Z57" s="179">
        <v>0</v>
      </c>
      <c r="AA57" s="282">
        <f>(Y58+Z58)</f>
        <v>17.05</v>
      </c>
      <c r="AB57" s="179">
        <v>1.75</v>
      </c>
      <c r="AC57" s="382">
        <v>12</v>
      </c>
      <c r="AD57" s="382">
        <v>0</v>
      </c>
      <c r="AE57" s="277">
        <f t="shared" ref="AE57" si="52">AC57+AD57</f>
        <v>12</v>
      </c>
      <c r="AF57" s="11"/>
      <c r="AG57" s="19" t="s">
        <v>21</v>
      </c>
      <c r="AH57" s="7">
        <v>0.95</v>
      </c>
      <c r="AI57" s="8">
        <v>4.8000000000000001E-2</v>
      </c>
    </row>
    <row r="58" spans="1:35" ht="15.75" x14ac:dyDescent="0.25">
      <c r="A58" s="264"/>
      <c r="B58" s="283" t="s">
        <v>9</v>
      </c>
      <c r="C58" s="266">
        <f>((C57-C54)*1000)</f>
        <v>1056000</v>
      </c>
      <c r="D58" s="266">
        <f>((D57-D54)*1000)</f>
        <v>0</v>
      </c>
      <c r="E58" s="267"/>
      <c r="F58" s="266">
        <f>((F57-F54)*1000)</f>
        <v>35000</v>
      </c>
      <c r="G58" s="266">
        <f>((G57-G54)*1000)</f>
        <v>0</v>
      </c>
      <c r="H58" s="267"/>
      <c r="I58" s="266">
        <f t="shared" ref="I58:Q58" si="53">(I57-I54)</f>
        <v>885200</v>
      </c>
      <c r="J58" s="285">
        <f t="shared" si="53"/>
        <v>12.900000000000546</v>
      </c>
      <c r="K58" s="285">
        <f t="shared" si="53"/>
        <v>0</v>
      </c>
      <c r="L58" s="285">
        <f t="shared" si="53"/>
        <v>0</v>
      </c>
      <c r="M58" s="285">
        <f t="shared" si="53"/>
        <v>0</v>
      </c>
      <c r="N58" s="285">
        <f t="shared" si="53"/>
        <v>0</v>
      </c>
      <c r="O58" s="285">
        <f t="shared" si="53"/>
        <v>0.10000000000002274</v>
      </c>
      <c r="P58" s="285">
        <f t="shared" si="53"/>
        <v>0</v>
      </c>
      <c r="Q58" s="285">
        <f t="shared" si="53"/>
        <v>9.9999999999994316E-2</v>
      </c>
      <c r="R58" s="270"/>
      <c r="S58" s="270"/>
      <c r="T58" s="39"/>
      <c r="U58" s="151" t="s">
        <v>16</v>
      </c>
      <c r="V58" s="162">
        <f>(V57*35.195)</f>
        <v>17.5975</v>
      </c>
      <c r="W58" s="162">
        <f>(W57*5.25)</f>
        <v>0</v>
      </c>
      <c r="X58" s="275"/>
      <c r="Y58" s="177">
        <f>(Y57*2.2)</f>
        <v>17.05</v>
      </c>
      <c r="Z58" s="177">
        <f>(Z57*2.2)</f>
        <v>0</v>
      </c>
      <c r="AA58" s="275"/>
      <c r="AB58" s="177">
        <f>(AB57*0.25)</f>
        <v>0.4375</v>
      </c>
      <c r="AC58" s="381"/>
      <c r="AD58" s="381"/>
      <c r="AE58" s="278"/>
      <c r="AF58" s="11"/>
      <c r="AG58" s="17" t="s">
        <v>23</v>
      </c>
      <c r="AH58" s="5">
        <v>11.1</v>
      </c>
      <c r="AI58" s="5">
        <v>11.5</v>
      </c>
    </row>
    <row r="59" spans="1:35" ht="16.5" thickBot="1" x14ac:dyDescent="0.3">
      <c r="A59" s="265"/>
      <c r="B59" s="284"/>
      <c r="C59" s="268"/>
      <c r="D59" s="268"/>
      <c r="E59" s="268"/>
      <c r="F59" s="268"/>
      <c r="G59" s="268"/>
      <c r="H59" s="268"/>
      <c r="I59" s="268"/>
      <c r="J59" s="286"/>
      <c r="K59" s="286"/>
      <c r="L59" s="286"/>
      <c r="M59" s="286"/>
      <c r="N59" s="286"/>
      <c r="O59" s="286"/>
      <c r="P59" s="286"/>
      <c r="Q59" s="286"/>
      <c r="R59" s="271"/>
      <c r="S59" s="271"/>
      <c r="T59" s="39"/>
      <c r="U59" s="150" t="s">
        <v>15</v>
      </c>
      <c r="V59" s="163">
        <f>IF(V58=0,0,(V58)/((C58/1000000)*8.34))</f>
        <v>1.9981174151587819</v>
      </c>
      <c r="W59" s="163">
        <f>IF(W58=0,0,(W58)/((D58/1000000)*8.34))</f>
        <v>0</v>
      </c>
      <c r="X59" s="276"/>
      <c r="Y59" s="178">
        <f>IF(Y58=0,0,(Y58)/((C58/1000000)*8.34))</f>
        <v>1.935951239008793</v>
      </c>
      <c r="Z59" s="178">
        <f>IF(Z58=0,0,(Z58)/((D58/1000000)*8.34))</f>
        <v>0</v>
      </c>
      <c r="AA59" s="276"/>
      <c r="AB59" s="178">
        <f>IF(AB58=0,0,(AB58)/((C58/1000000)*8.34))</f>
        <v>4.9676168156383982E-2</v>
      </c>
      <c r="AC59" s="178">
        <f>IF(AC57=0,0,(AC57)/((C58/1000000)*8.34))</f>
        <v>1.3625463265751034</v>
      </c>
      <c r="AD59" s="178">
        <f>IF(AD57=0,0,(AD57)/((D58/1000000)*8.34))</f>
        <v>0</v>
      </c>
      <c r="AE59" s="279"/>
      <c r="AF59" s="11"/>
      <c r="AG59" s="18" t="s">
        <v>22</v>
      </c>
      <c r="AH59" s="6">
        <v>7.42</v>
      </c>
      <c r="AI59" s="6">
        <v>7.77</v>
      </c>
    </row>
    <row r="60" spans="1:35" ht="15.75" x14ac:dyDescent="0.25">
      <c r="A60" s="288">
        <v>20</v>
      </c>
      <c r="B60" s="38" t="s">
        <v>7</v>
      </c>
      <c r="C60" s="134">
        <v>192367</v>
      </c>
      <c r="D60" s="2">
        <v>419076</v>
      </c>
      <c r="E60" s="287">
        <f t="shared" ref="E60" si="54">(C61+D61)</f>
        <v>1035000</v>
      </c>
      <c r="F60" s="2">
        <v>156843</v>
      </c>
      <c r="G60" s="2">
        <v>124605</v>
      </c>
      <c r="H60" s="287">
        <f>F61+G61</f>
        <v>0</v>
      </c>
      <c r="I60" s="2">
        <v>635957900</v>
      </c>
      <c r="J60" s="3">
        <v>5180.6000000000004</v>
      </c>
      <c r="K60" s="3">
        <v>42857.1</v>
      </c>
      <c r="L60" s="3">
        <v>37569.599999999999</v>
      </c>
      <c r="M60" s="3">
        <v>395.1</v>
      </c>
      <c r="N60" s="4">
        <v>939.9</v>
      </c>
      <c r="O60" s="4">
        <v>334.5</v>
      </c>
      <c r="P60" s="4">
        <v>696.4</v>
      </c>
      <c r="Q60" s="3">
        <v>227.7</v>
      </c>
      <c r="R60" s="270">
        <v>0.98</v>
      </c>
      <c r="S60" s="270">
        <v>0</v>
      </c>
      <c r="T60" s="39"/>
      <c r="U60" s="40" t="s">
        <v>14</v>
      </c>
      <c r="V60" s="164">
        <v>0.5</v>
      </c>
      <c r="W60" s="164">
        <v>0</v>
      </c>
      <c r="X60" s="282">
        <f>(V61+W61)</f>
        <v>17.5975</v>
      </c>
      <c r="Y60" s="179">
        <v>7.875</v>
      </c>
      <c r="Z60" s="179">
        <v>0</v>
      </c>
      <c r="AA60" s="282">
        <f>(Y61+Z61)</f>
        <v>17.325000000000003</v>
      </c>
      <c r="AB60" s="179">
        <v>2.25</v>
      </c>
      <c r="AC60" s="382">
        <v>13</v>
      </c>
      <c r="AD60" s="382">
        <v>0</v>
      </c>
      <c r="AE60" s="277">
        <f t="shared" ref="AE60" si="55">AC60+AD60</f>
        <v>13</v>
      </c>
      <c r="AF60" s="11"/>
      <c r="AG60" s="19" t="s">
        <v>21</v>
      </c>
      <c r="AH60" s="7">
        <v>1.02</v>
      </c>
      <c r="AI60" s="8">
        <v>5.7000000000000002E-2</v>
      </c>
    </row>
    <row r="61" spans="1:35" ht="15.75" x14ac:dyDescent="0.25">
      <c r="A61" s="264"/>
      <c r="B61" s="289" t="s">
        <v>9</v>
      </c>
      <c r="C61" s="266">
        <f>((C60-C57)*1000)</f>
        <v>1035000</v>
      </c>
      <c r="D61" s="266">
        <f>((D60-D57)*1000)</f>
        <v>0</v>
      </c>
      <c r="E61" s="267"/>
      <c r="F61" s="266">
        <f>((F60-F57)*1000)</f>
        <v>0</v>
      </c>
      <c r="G61" s="266">
        <f>((G60-G57)*1000)</f>
        <v>0</v>
      </c>
      <c r="H61" s="267"/>
      <c r="I61" s="266">
        <f t="shared" ref="I61:Q61" si="56">(I60-I57)</f>
        <v>1149600</v>
      </c>
      <c r="J61" s="285">
        <f t="shared" si="56"/>
        <v>12.800000000000182</v>
      </c>
      <c r="K61" s="285">
        <f t="shared" si="56"/>
        <v>0</v>
      </c>
      <c r="L61" s="285">
        <f t="shared" si="56"/>
        <v>0</v>
      </c>
      <c r="M61" s="285">
        <f t="shared" si="56"/>
        <v>0</v>
      </c>
      <c r="N61" s="285">
        <f t="shared" si="56"/>
        <v>0</v>
      </c>
      <c r="O61" s="285">
        <f t="shared" si="56"/>
        <v>0</v>
      </c>
      <c r="P61" s="285">
        <f t="shared" si="56"/>
        <v>0</v>
      </c>
      <c r="Q61" s="285">
        <f t="shared" si="56"/>
        <v>0</v>
      </c>
      <c r="R61" s="270"/>
      <c r="S61" s="270"/>
      <c r="T61" s="39"/>
      <c r="U61" s="149" t="s">
        <v>16</v>
      </c>
      <c r="V61" s="162">
        <f>(V60*35.195)</f>
        <v>17.5975</v>
      </c>
      <c r="W61" s="162">
        <f>(W60*5.25)</f>
        <v>0</v>
      </c>
      <c r="X61" s="275"/>
      <c r="Y61" s="177">
        <f>(Y60*2.2)</f>
        <v>17.325000000000003</v>
      </c>
      <c r="Z61" s="177">
        <f>(Z60*2.2)</f>
        <v>0</v>
      </c>
      <c r="AA61" s="275"/>
      <c r="AB61" s="177">
        <f>(AB60*0.25)</f>
        <v>0.5625</v>
      </c>
      <c r="AC61" s="381"/>
      <c r="AD61" s="381"/>
      <c r="AE61" s="278"/>
      <c r="AF61" s="11"/>
      <c r="AG61" s="17" t="s">
        <v>23</v>
      </c>
      <c r="AH61" s="5">
        <v>11.1</v>
      </c>
      <c r="AI61" s="5">
        <v>10.8</v>
      </c>
    </row>
    <row r="62" spans="1:35" ht="16.5" thickBot="1" x14ac:dyDescent="0.3">
      <c r="A62" s="265"/>
      <c r="B62" s="290"/>
      <c r="C62" s="268"/>
      <c r="D62" s="268"/>
      <c r="E62" s="268"/>
      <c r="F62" s="268"/>
      <c r="G62" s="268"/>
      <c r="H62" s="268"/>
      <c r="I62" s="268"/>
      <c r="J62" s="286"/>
      <c r="K62" s="286"/>
      <c r="L62" s="286"/>
      <c r="M62" s="286"/>
      <c r="N62" s="286"/>
      <c r="O62" s="286"/>
      <c r="P62" s="286"/>
      <c r="Q62" s="286"/>
      <c r="R62" s="271"/>
      <c r="S62" s="271"/>
      <c r="T62" s="39"/>
      <c r="U62" s="150" t="s">
        <v>15</v>
      </c>
      <c r="V62" s="163">
        <f>IF(V61=0,0,(V61)/((C61/1000000)*8.34))</f>
        <v>2.0386589279301197</v>
      </c>
      <c r="W62" s="163">
        <f>IF(W61=0,0,(W61)/((D61/1000000)*8.34))</f>
        <v>0</v>
      </c>
      <c r="X62" s="276"/>
      <c r="Y62" s="178">
        <f>IF(Y61=0,0,(Y61)/((C61/1000000)*8.34))</f>
        <v>2.0070899801897615</v>
      </c>
      <c r="Z62" s="178">
        <f>IF(Z61=0,0,(Z61)/((D61/1000000)*8.34))</f>
        <v>0</v>
      </c>
      <c r="AA62" s="276"/>
      <c r="AB62" s="178">
        <f>IF(AB61=0,0,(AB61)/((C61/1000000)*8.34))</f>
        <v>6.5165259097070174E-2</v>
      </c>
      <c r="AC62" s="178">
        <f>IF(AC60=0,0,(AC60)/((C61/1000000)*8.34))</f>
        <v>1.5060415435767329</v>
      </c>
      <c r="AD62" s="178">
        <f>IF(AD60=0,0,(AD60)/((D61/1000000)*8.34))</f>
        <v>0</v>
      </c>
      <c r="AE62" s="279"/>
      <c r="AF62" s="11"/>
      <c r="AG62" s="18" t="s">
        <v>22</v>
      </c>
      <c r="AH62" s="6">
        <v>7.42</v>
      </c>
      <c r="AI62" s="6">
        <v>7.74</v>
      </c>
    </row>
    <row r="63" spans="1:35" ht="15.75" x14ac:dyDescent="0.25">
      <c r="A63" s="288">
        <v>21</v>
      </c>
      <c r="B63" s="122" t="s">
        <v>7</v>
      </c>
      <c r="C63" s="134">
        <v>193433</v>
      </c>
      <c r="D63" s="2">
        <v>419076</v>
      </c>
      <c r="E63" s="287">
        <f t="shared" ref="E63" si="57">(C64+D64)</f>
        <v>1066000</v>
      </c>
      <c r="F63" s="2">
        <v>156879</v>
      </c>
      <c r="G63" s="2">
        <v>124605</v>
      </c>
      <c r="H63" s="287">
        <f>F64+G64</f>
        <v>36000</v>
      </c>
      <c r="I63" s="2">
        <v>636976300</v>
      </c>
      <c r="J63" s="3">
        <v>5193.5</v>
      </c>
      <c r="K63" s="3">
        <v>42857.1</v>
      </c>
      <c r="L63" s="3">
        <v>37569.599999999999</v>
      </c>
      <c r="M63" s="3">
        <v>395.2</v>
      </c>
      <c r="N63" s="4">
        <v>939.9</v>
      </c>
      <c r="O63" s="4">
        <v>334.5</v>
      </c>
      <c r="P63" s="4">
        <v>696.4</v>
      </c>
      <c r="Q63" s="3">
        <v>227.7</v>
      </c>
      <c r="R63" s="270">
        <v>1.03</v>
      </c>
      <c r="S63" s="270">
        <v>0.12</v>
      </c>
      <c r="T63" s="39"/>
      <c r="U63" s="40" t="s">
        <v>14</v>
      </c>
      <c r="V63" s="164">
        <v>0.625</v>
      </c>
      <c r="W63" s="164">
        <v>0</v>
      </c>
      <c r="X63" s="282">
        <f>(V64+W64)</f>
        <v>21.996874999999999</v>
      </c>
      <c r="Y63" s="179">
        <v>7.875</v>
      </c>
      <c r="Z63" s="179">
        <v>0</v>
      </c>
      <c r="AA63" s="282">
        <f>(Y64+Z64)</f>
        <v>17.325000000000003</v>
      </c>
      <c r="AB63" s="179">
        <v>2.5</v>
      </c>
      <c r="AC63" s="382">
        <v>17</v>
      </c>
      <c r="AD63" s="382">
        <v>0</v>
      </c>
      <c r="AE63" s="277">
        <f t="shared" ref="AE63" si="58">AC63+AD63</f>
        <v>17</v>
      </c>
      <c r="AF63" s="11"/>
      <c r="AG63" s="19" t="s">
        <v>21</v>
      </c>
      <c r="AH63" s="7">
        <v>1.1000000000000001</v>
      </c>
      <c r="AI63" s="8">
        <v>3.5999999999999997E-2</v>
      </c>
    </row>
    <row r="64" spans="1:35" ht="15.75" x14ac:dyDescent="0.25">
      <c r="A64" s="264"/>
      <c r="B64" s="283" t="s">
        <v>9</v>
      </c>
      <c r="C64" s="266">
        <f>((C63-C60)*1000)</f>
        <v>1066000</v>
      </c>
      <c r="D64" s="266">
        <f>((D63-D60)*1000)</f>
        <v>0</v>
      </c>
      <c r="E64" s="267"/>
      <c r="F64" s="266">
        <f>((F63-F60)*1000)</f>
        <v>36000</v>
      </c>
      <c r="G64" s="266">
        <f>((G63-G60)*1000)</f>
        <v>0</v>
      </c>
      <c r="H64" s="267"/>
      <c r="I64" s="266">
        <f t="shared" ref="I64:Q64" si="59">(I63-I60)</f>
        <v>1018400</v>
      </c>
      <c r="J64" s="285">
        <f t="shared" si="59"/>
        <v>12.899999999999636</v>
      </c>
      <c r="K64" s="285">
        <f t="shared" si="59"/>
        <v>0</v>
      </c>
      <c r="L64" s="285">
        <f t="shared" si="59"/>
        <v>0</v>
      </c>
      <c r="M64" s="285">
        <f t="shared" si="59"/>
        <v>9.9999999999965894E-2</v>
      </c>
      <c r="N64" s="285">
        <f t="shared" si="59"/>
        <v>0</v>
      </c>
      <c r="O64" s="285">
        <f t="shared" si="59"/>
        <v>0</v>
      </c>
      <c r="P64" s="285">
        <f t="shared" si="59"/>
        <v>0</v>
      </c>
      <c r="Q64" s="285">
        <f t="shared" si="59"/>
        <v>0</v>
      </c>
      <c r="R64" s="270"/>
      <c r="S64" s="270"/>
      <c r="T64" s="39"/>
      <c r="U64" s="149" t="s">
        <v>16</v>
      </c>
      <c r="V64" s="162">
        <f>(V63*35.195)</f>
        <v>21.996874999999999</v>
      </c>
      <c r="W64" s="162">
        <f>(W63*5.25)</f>
        <v>0</v>
      </c>
      <c r="X64" s="275"/>
      <c r="Y64" s="177">
        <f>(Y63*2.2)</f>
        <v>17.325000000000003</v>
      </c>
      <c r="Z64" s="177">
        <f>(Z63*2.2)</f>
        <v>0</v>
      </c>
      <c r="AA64" s="275"/>
      <c r="AB64" s="177">
        <f>(AB63*0.25)</f>
        <v>0.625</v>
      </c>
      <c r="AC64" s="381"/>
      <c r="AD64" s="381"/>
      <c r="AE64" s="278"/>
      <c r="AF64" s="11"/>
      <c r="AG64" s="17" t="s">
        <v>23</v>
      </c>
      <c r="AH64" s="5">
        <v>12.1</v>
      </c>
      <c r="AI64" s="5">
        <v>11.9</v>
      </c>
    </row>
    <row r="65" spans="1:35" ht="16.5" thickBot="1" x14ac:dyDescent="0.3">
      <c r="A65" s="265"/>
      <c r="B65" s="284"/>
      <c r="C65" s="268"/>
      <c r="D65" s="268"/>
      <c r="E65" s="268"/>
      <c r="F65" s="268"/>
      <c r="G65" s="268"/>
      <c r="H65" s="268"/>
      <c r="I65" s="268"/>
      <c r="J65" s="286"/>
      <c r="K65" s="286"/>
      <c r="L65" s="286"/>
      <c r="M65" s="286"/>
      <c r="N65" s="286"/>
      <c r="O65" s="286"/>
      <c r="P65" s="286"/>
      <c r="Q65" s="286"/>
      <c r="R65" s="271"/>
      <c r="S65" s="271"/>
      <c r="T65" s="39"/>
      <c r="U65" s="150" t="s">
        <v>15</v>
      </c>
      <c r="V65" s="163">
        <f>IF(V64=0,0,(V64)/((C64/1000000)*8.34))</f>
        <v>2.4742166866881727</v>
      </c>
      <c r="W65" s="163">
        <f>IF(W64=0,0,(W64)/((D64/1000000)*8.34))</f>
        <v>0</v>
      </c>
      <c r="X65" s="276"/>
      <c r="Y65" s="178">
        <f>IF(Y64=0,0,(Y64)/((C64/1000000)*8.34))</f>
        <v>1.948722447932836</v>
      </c>
      <c r="Z65" s="178">
        <f>IF(Z64=0,0,(Z64)/((D64/1000000)*8.34))</f>
        <v>0</v>
      </c>
      <c r="AA65" s="276"/>
      <c r="AB65" s="178">
        <f>IF(AB64=0,0,(AB64)/((C64/1000000)*8.34))</f>
        <v>7.0300232609409652E-2</v>
      </c>
      <c r="AC65" s="178">
        <f>IF(AC63=0,0,(AC63)/((C64/1000000)*8.34))</f>
        <v>1.9121663269759428</v>
      </c>
      <c r="AD65" s="178">
        <f>IF(AD63=0,0,(AD63)/((D64/1000000)*8.34))</f>
        <v>0</v>
      </c>
      <c r="AE65" s="279"/>
      <c r="AF65" s="11"/>
      <c r="AG65" s="18" t="s">
        <v>22</v>
      </c>
      <c r="AH65" s="6">
        <v>7.52</v>
      </c>
      <c r="AI65" s="6">
        <v>7.73</v>
      </c>
    </row>
    <row r="66" spans="1:35" ht="15.75" x14ac:dyDescent="0.25">
      <c r="A66" s="288">
        <v>22</v>
      </c>
      <c r="B66" s="38" t="s">
        <v>7</v>
      </c>
      <c r="C66" s="134">
        <v>194560</v>
      </c>
      <c r="D66" s="2">
        <v>419076</v>
      </c>
      <c r="E66" s="287">
        <f t="shared" ref="E66" si="60">(C67+D67)</f>
        <v>1127000</v>
      </c>
      <c r="F66" s="2">
        <v>156914</v>
      </c>
      <c r="G66" s="2">
        <v>124605</v>
      </c>
      <c r="H66" s="287">
        <f>F67+G67</f>
        <v>35000</v>
      </c>
      <c r="I66" s="2">
        <v>637979400</v>
      </c>
      <c r="J66" s="3">
        <v>5207.3999999999996</v>
      </c>
      <c r="K66" s="3">
        <v>42857.1</v>
      </c>
      <c r="L66" s="3">
        <v>37569.599999999999</v>
      </c>
      <c r="M66" s="3">
        <v>395.4</v>
      </c>
      <c r="N66" s="4">
        <v>939.9</v>
      </c>
      <c r="O66" s="4">
        <v>334.6</v>
      </c>
      <c r="P66" s="4">
        <v>696.4</v>
      </c>
      <c r="Q66" s="3">
        <v>227.8</v>
      </c>
      <c r="R66" s="270">
        <v>1.1200000000000001</v>
      </c>
      <c r="S66" s="270">
        <v>0.19</v>
      </c>
      <c r="T66" s="39"/>
      <c r="U66" s="40" t="s">
        <v>14</v>
      </c>
      <c r="V66" s="164">
        <v>0.625</v>
      </c>
      <c r="W66" s="164">
        <v>0</v>
      </c>
      <c r="X66" s="282">
        <f>(V67+W67)</f>
        <v>21.996874999999999</v>
      </c>
      <c r="Y66" s="179">
        <v>8.125</v>
      </c>
      <c r="Z66" s="179">
        <v>0</v>
      </c>
      <c r="AA66" s="282">
        <f>(Y67+Z67)</f>
        <v>17.875</v>
      </c>
      <c r="AB66" s="179">
        <v>2.375</v>
      </c>
      <c r="AC66" s="382">
        <v>11</v>
      </c>
      <c r="AD66" s="382">
        <v>0</v>
      </c>
      <c r="AE66" s="277">
        <f t="shared" ref="AE66" si="61">AC66+AD66</f>
        <v>11</v>
      </c>
      <c r="AF66" s="11"/>
      <c r="AG66" s="19" t="s">
        <v>21</v>
      </c>
      <c r="AH66" s="7">
        <v>1.1100000000000001</v>
      </c>
      <c r="AI66" s="8">
        <v>0.04</v>
      </c>
    </row>
    <row r="67" spans="1:35" ht="15.75" x14ac:dyDescent="0.25">
      <c r="A67" s="264"/>
      <c r="B67" s="283" t="s">
        <v>9</v>
      </c>
      <c r="C67" s="266">
        <f>((C66-C63)*1000)</f>
        <v>1127000</v>
      </c>
      <c r="D67" s="266">
        <f>((D66-D63)*1000)</f>
        <v>0</v>
      </c>
      <c r="E67" s="267"/>
      <c r="F67" s="266">
        <f>((F66-F63)*1000)</f>
        <v>35000</v>
      </c>
      <c r="G67" s="266">
        <f>((G66-G63)*1000)</f>
        <v>0</v>
      </c>
      <c r="H67" s="267"/>
      <c r="I67" s="266">
        <f t="shared" ref="I67:Q67" si="62">(I66-I63)</f>
        <v>1003100</v>
      </c>
      <c r="J67" s="285">
        <f t="shared" si="62"/>
        <v>13.899999999999636</v>
      </c>
      <c r="K67" s="285">
        <f t="shared" si="62"/>
        <v>0</v>
      </c>
      <c r="L67" s="285">
        <f t="shared" si="62"/>
        <v>0</v>
      </c>
      <c r="M67" s="285">
        <f t="shared" si="62"/>
        <v>0.19999999999998863</v>
      </c>
      <c r="N67" s="285">
        <f t="shared" si="62"/>
        <v>0</v>
      </c>
      <c r="O67" s="285">
        <f t="shared" si="62"/>
        <v>0.10000000000002274</v>
      </c>
      <c r="P67" s="285">
        <f t="shared" si="62"/>
        <v>0</v>
      </c>
      <c r="Q67" s="285">
        <f t="shared" si="62"/>
        <v>0.10000000000002274</v>
      </c>
      <c r="R67" s="270"/>
      <c r="S67" s="270"/>
      <c r="T67" s="39"/>
      <c r="U67" s="149" t="s">
        <v>16</v>
      </c>
      <c r="V67" s="162">
        <f>(V66*35.195)</f>
        <v>21.996874999999999</v>
      </c>
      <c r="W67" s="162">
        <f>(W66*5.25)</f>
        <v>0</v>
      </c>
      <c r="X67" s="275"/>
      <c r="Y67" s="177">
        <f>(Y66*2.2)</f>
        <v>17.875</v>
      </c>
      <c r="Z67" s="177">
        <f>(Z66*2.2)</f>
        <v>0</v>
      </c>
      <c r="AA67" s="275"/>
      <c r="AB67" s="177">
        <f>(AB66*0.25)</f>
        <v>0.59375</v>
      </c>
      <c r="AC67" s="381"/>
      <c r="AD67" s="381"/>
      <c r="AE67" s="278"/>
      <c r="AF67" s="11"/>
      <c r="AG67" s="17" t="s">
        <v>23</v>
      </c>
      <c r="AH67" s="5">
        <v>11.8</v>
      </c>
      <c r="AI67" s="5">
        <v>12.7</v>
      </c>
    </row>
    <row r="68" spans="1:35" ht="16.5" thickBot="1" x14ac:dyDescent="0.3">
      <c r="A68" s="265"/>
      <c r="B68" s="284"/>
      <c r="C68" s="268"/>
      <c r="D68" s="268"/>
      <c r="E68" s="268"/>
      <c r="F68" s="268"/>
      <c r="G68" s="268"/>
      <c r="H68" s="268"/>
      <c r="I68" s="268"/>
      <c r="J68" s="286"/>
      <c r="K68" s="286"/>
      <c r="L68" s="286"/>
      <c r="M68" s="286"/>
      <c r="N68" s="286"/>
      <c r="O68" s="286"/>
      <c r="P68" s="286"/>
      <c r="Q68" s="286"/>
      <c r="R68" s="271"/>
      <c r="S68" s="271"/>
      <c r="T68" s="39"/>
      <c r="U68" s="150" t="s">
        <v>15</v>
      </c>
      <c r="V68" s="163">
        <f>IF(V67=0,0,(V67)/((C67/1000000)*8.34))</f>
        <v>2.3402972386952907</v>
      </c>
      <c r="W68" s="163">
        <f>IF(W67=0,0,(W67)/((D67/1000000)*8.34))</f>
        <v>0</v>
      </c>
      <c r="X68" s="276"/>
      <c r="Y68" s="178">
        <f>IF(Y67=0,0,(Y67)/((C67/1000000)*8.34))</f>
        <v>1.9017616430369459</v>
      </c>
      <c r="Z68" s="178">
        <f>IF(Z67=0,0,(Z67)/((D67/1000000)*8.34))</f>
        <v>0</v>
      </c>
      <c r="AA68" s="276"/>
      <c r="AB68" s="178">
        <f>IF(AB67=0,0,(AB67)/((C67/1000000)*8.34))</f>
        <v>6.31704042267517E-2</v>
      </c>
      <c r="AC68" s="178">
        <f>IF(AC66=0,0,(AC66)/((C67/1000000)*8.34))</f>
        <v>1.1703148572535051</v>
      </c>
      <c r="AD68" s="178">
        <f>IF(AD66=0,0,(AD66)/((D67/1000000)*8.34))</f>
        <v>0</v>
      </c>
      <c r="AE68" s="279"/>
      <c r="AF68" s="11"/>
      <c r="AG68" s="18" t="s">
        <v>22</v>
      </c>
      <c r="AH68" s="6">
        <v>7.66</v>
      </c>
      <c r="AI68" s="6">
        <v>7.79</v>
      </c>
    </row>
    <row r="69" spans="1:35" ht="15.75" x14ac:dyDescent="0.25">
      <c r="A69" s="288">
        <v>23</v>
      </c>
      <c r="B69" s="38" t="s">
        <v>7</v>
      </c>
      <c r="C69" s="134">
        <v>195450</v>
      </c>
      <c r="D69" s="2">
        <v>419076</v>
      </c>
      <c r="E69" s="287">
        <f t="shared" ref="E69" si="63">(C70+D70)</f>
        <v>890000</v>
      </c>
      <c r="F69" s="2">
        <v>156914</v>
      </c>
      <c r="G69" s="2">
        <v>124605</v>
      </c>
      <c r="H69" s="287">
        <f>F70+G70</f>
        <v>0</v>
      </c>
      <c r="I69" s="2">
        <v>639038600</v>
      </c>
      <c r="J69" s="3">
        <v>5218.5</v>
      </c>
      <c r="K69" s="3">
        <v>42857.1</v>
      </c>
      <c r="L69" s="3">
        <v>37569.599999999999</v>
      </c>
      <c r="M69" s="3">
        <v>395.4</v>
      </c>
      <c r="N69" s="4">
        <v>939.9</v>
      </c>
      <c r="O69" s="4">
        <v>334.6</v>
      </c>
      <c r="P69" s="4">
        <v>696.4</v>
      </c>
      <c r="Q69" s="3">
        <v>227.8</v>
      </c>
      <c r="R69" s="270">
        <v>1.1299999999999999</v>
      </c>
      <c r="S69" s="270">
        <v>0.03</v>
      </c>
      <c r="T69" s="39"/>
      <c r="U69" s="40" t="s">
        <v>14</v>
      </c>
      <c r="V69" s="164">
        <v>0.75</v>
      </c>
      <c r="W69" s="164">
        <v>0</v>
      </c>
      <c r="X69" s="282">
        <f>(V70+W70)</f>
        <v>26.396250000000002</v>
      </c>
      <c r="Y69" s="179">
        <v>6.25</v>
      </c>
      <c r="Z69" s="179">
        <v>0</v>
      </c>
      <c r="AA69" s="282">
        <f>(Y70+Z70)</f>
        <v>13.750000000000002</v>
      </c>
      <c r="AB69" s="179">
        <v>2</v>
      </c>
      <c r="AC69" s="382">
        <v>8</v>
      </c>
      <c r="AD69" s="382">
        <v>0</v>
      </c>
      <c r="AE69" s="277">
        <f t="shared" ref="AE69" si="64">AC69+AD69</f>
        <v>8</v>
      </c>
      <c r="AF69" s="11"/>
      <c r="AG69" s="19" t="s">
        <v>21</v>
      </c>
      <c r="AH69" s="7">
        <v>1.9</v>
      </c>
      <c r="AI69" s="8">
        <v>4.2000000000000003E-2</v>
      </c>
    </row>
    <row r="70" spans="1:35" ht="15.75" x14ac:dyDescent="0.25">
      <c r="A70" s="264"/>
      <c r="B70" s="283" t="s">
        <v>9</v>
      </c>
      <c r="C70" s="266">
        <f>((C69-C66)*1000)</f>
        <v>890000</v>
      </c>
      <c r="D70" s="266">
        <f>((D69-D66)*1000)</f>
        <v>0</v>
      </c>
      <c r="E70" s="267"/>
      <c r="F70" s="266">
        <f>((F69-F66)*1000)</f>
        <v>0</v>
      </c>
      <c r="G70" s="266">
        <f>((G69-G66)*1000)</f>
        <v>0</v>
      </c>
      <c r="H70" s="267"/>
      <c r="I70" s="266">
        <f t="shared" ref="I70:Q70" si="65">(I69-I66)</f>
        <v>1059200</v>
      </c>
      <c r="J70" s="285">
        <f t="shared" si="65"/>
        <v>11.100000000000364</v>
      </c>
      <c r="K70" s="285">
        <f t="shared" si="65"/>
        <v>0</v>
      </c>
      <c r="L70" s="285">
        <f t="shared" si="65"/>
        <v>0</v>
      </c>
      <c r="M70" s="285">
        <f t="shared" si="65"/>
        <v>0</v>
      </c>
      <c r="N70" s="285">
        <f t="shared" si="65"/>
        <v>0</v>
      </c>
      <c r="O70" s="285">
        <f t="shared" si="65"/>
        <v>0</v>
      </c>
      <c r="P70" s="285">
        <f t="shared" si="65"/>
        <v>0</v>
      </c>
      <c r="Q70" s="285">
        <f t="shared" si="65"/>
        <v>0</v>
      </c>
      <c r="R70" s="270"/>
      <c r="S70" s="270"/>
      <c r="T70" s="39"/>
      <c r="U70" s="149" t="s">
        <v>16</v>
      </c>
      <c r="V70" s="162">
        <f>(V69*35.195)</f>
        <v>26.396250000000002</v>
      </c>
      <c r="W70" s="162">
        <f>(W69*5.25)</f>
        <v>0</v>
      </c>
      <c r="X70" s="275"/>
      <c r="Y70" s="177">
        <f>(Y69*2.2)</f>
        <v>13.750000000000002</v>
      </c>
      <c r="Z70" s="177">
        <f>(Z69*2.2)</f>
        <v>0</v>
      </c>
      <c r="AA70" s="275"/>
      <c r="AB70" s="177">
        <f>(AB69*0.25)</f>
        <v>0.5</v>
      </c>
      <c r="AC70" s="381"/>
      <c r="AD70" s="381"/>
      <c r="AE70" s="278"/>
      <c r="AF70" s="11"/>
      <c r="AG70" s="17" t="s">
        <v>23</v>
      </c>
      <c r="AH70" s="5">
        <v>11.5</v>
      </c>
      <c r="AI70" s="5">
        <v>12</v>
      </c>
    </row>
    <row r="71" spans="1:35" ht="16.5" thickBot="1" x14ac:dyDescent="0.3">
      <c r="A71" s="265"/>
      <c r="B71" s="284"/>
      <c r="C71" s="268"/>
      <c r="D71" s="268"/>
      <c r="E71" s="268"/>
      <c r="F71" s="268"/>
      <c r="G71" s="268"/>
      <c r="H71" s="268"/>
      <c r="I71" s="268"/>
      <c r="J71" s="286"/>
      <c r="K71" s="286"/>
      <c r="L71" s="286"/>
      <c r="M71" s="286"/>
      <c r="N71" s="286"/>
      <c r="O71" s="286"/>
      <c r="P71" s="286"/>
      <c r="Q71" s="286"/>
      <c r="R71" s="271"/>
      <c r="S71" s="271"/>
      <c r="T71" s="39"/>
      <c r="U71" s="150" t="s">
        <v>15</v>
      </c>
      <c r="V71" s="163">
        <f>IF(V70=0,0,(V70)/((C70/1000000)*8.34))</f>
        <v>3.5561999838331584</v>
      </c>
      <c r="W71" s="163">
        <f>IF(W70=0,0,(W70)/((D70/1000000)*8.34))</f>
        <v>0</v>
      </c>
      <c r="X71" s="276"/>
      <c r="Y71" s="178">
        <f>IF(Y70=0,0,(Y70)/((C70/1000000)*8.34))</f>
        <v>1.8524506237706466</v>
      </c>
      <c r="Z71" s="178">
        <f>IF(Z70=0,0,(Z70)/((D70/1000000)*8.34))</f>
        <v>0</v>
      </c>
      <c r="AA71" s="276"/>
      <c r="AB71" s="178">
        <f>IF(AB70=0,0,(AB70)/((C70/1000000)*8.34))</f>
        <v>6.7361840864387137E-2</v>
      </c>
      <c r="AC71" s="178">
        <f>IF(AC69=0,0,(AC69)/((C70/1000000)*8.34))</f>
        <v>1.0777894538301942</v>
      </c>
      <c r="AD71" s="178">
        <f>IF(AD69=0,0,(AD69)/((D70/1000000)*8.34))</f>
        <v>0</v>
      </c>
      <c r="AE71" s="279"/>
      <c r="AF71" s="11"/>
      <c r="AG71" s="18" t="s">
        <v>22</v>
      </c>
      <c r="AH71" s="6">
        <v>7.58</v>
      </c>
      <c r="AI71" s="6">
        <v>7.74</v>
      </c>
    </row>
    <row r="72" spans="1:35" ht="15.75" x14ac:dyDescent="0.25">
      <c r="A72" s="288">
        <v>24</v>
      </c>
      <c r="B72" s="38" t="s">
        <v>7</v>
      </c>
      <c r="C72" s="134">
        <v>196580</v>
      </c>
      <c r="D72" s="2">
        <v>419076</v>
      </c>
      <c r="E72" s="287">
        <f t="shared" ref="E72" si="66">(C73+D73)</f>
        <v>1130000</v>
      </c>
      <c r="F72" s="2">
        <v>156949</v>
      </c>
      <c r="G72" s="2">
        <v>124605</v>
      </c>
      <c r="H72" s="287">
        <f>F73+G73</f>
        <v>35000</v>
      </c>
      <c r="I72" s="2">
        <v>640072300</v>
      </c>
      <c r="J72" s="3">
        <v>5232.3</v>
      </c>
      <c r="K72" s="3">
        <v>42857.1</v>
      </c>
      <c r="L72" s="3">
        <v>37569.599999999999</v>
      </c>
      <c r="M72" s="3">
        <v>395.6</v>
      </c>
      <c r="N72" s="4">
        <v>939.9</v>
      </c>
      <c r="O72" s="4">
        <v>334.7</v>
      </c>
      <c r="P72" s="4">
        <v>696.4</v>
      </c>
      <c r="Q72" s="3">
        <v>227.8</v>
      </c>
      <c r="R72" s="270">
        <v>1.05</v>
      </c>
      <c r="S72" s="270">
        <v>0.09</v>
      </c>
      <c r="T72" s="39"/>
      <c r="U72" s="40" t="s">
        <v>14</v>
      </c>
      <c r="V72" s="164">
        <v>0.625</v>
      </c>
      <c r="W72" s="164">
        <v>0</v>
      </c>
      <c r="X72" s="282">
        <f>(V73+W73)</f>
        <v>21.996874999999999</v>
      </c>
      <c r="Y72" s="179">
        <v>8.25</v>
      </c>
      <c r="Z72" s="179">
        <v>0</v>
      </c>
      <c r="AA72" s="282">
        <f>(Y73+Z73)</f>
        <v>18.150000000000002</v>
      </c>
      <c r="AB72" s="179">
        <v>2.75</v>
      </c>
      <c r="AC72" s="382">
        <v>10</v>
      </c>
      <c r="AD72" s="382">
        <v>0</v>
      </c>
      <c r="AE72" s="277">
        <f t="shared" ref="AE72" si="67">AC72+AD72</f>
        <v>10</v>
      </c>
      <c r="AF72" s="11"/>
      <c r="AG72" s="19" t="s">
        <v>21</v>
      </c>
      <c r="AH72" s="7">
        <v>1.1100000000000001</v>
      </c>
      <c r="AI72" s="8">
        <v>3.5999999999999997E-2</v>
      </c>
    </row>
    <row r="73" spans="1:35" ht="15.75" x14ac:dyDescent="0.25">
      <c r="A73" s="264"/>
      <c r="B73" s="283" t="s">
        <v>9</v>
      </c>
      <c r="C73" s="266">
        <f>((C72-C69)*1000)</f>
        <v>1130000</v>
      </c>
      <c r="D73" s="266">
        <f>((D72-D69)*1000)</f>
        <v>0</v>
      </c>
      <c r="E73" s="267"/>
      <c r="F73" s="266">
        <f>((F72-F69)*1000)</f>
        <v>35000</v>
      </c>
      <c r="G73" s="266">
        <f>((G72-G69)*1000)</f>
        <v>0</v>
      </c>
      <c r="H73" s="267"/>
      <c r="I73" s="266">
        <f t="shared" ref="I73:Q73" si="68">(I72-I69)</f>
        <v>1033700</v>
      </c>
      <c r="J73" s="285">
        <f t="shared" si="68"/>
        <v>13.800000000000182</v>
      </c>
      <c r="K73" s="285">
        <f t="shared" si="68"/>
        <v>0</v>
      </c>
      <c r="L73" s="285">
        <f t="shared" si="68"/>
        <v>0</v>
      </c>
      <c r="M73" s="285">
        <f t="shared" si="68"/>
        <v>0.20000000000004547</v>
      </c>
      <c r="N73" s="285">
        <f t="shared" si="68"/>
        <v>0</v>
      </c>
      <c r="O73" s="285">
        <f t="shared" si="68"/>
        <v>9.9999999999965894E-2</v>
      </c>
      <c r="P73" s="285">
        <f t="shared" si="68"/>
        <v>0</v>
      </c>
      <c r="Q73" s="285">
        <f t="shared" si="68"/>
        <v>0</v>
      </c>
      <c r="R73" s="270"/>
      <c r="S73" s="270"/>
      <c r="T73" s="39"/>
      <c r="U73" s="149" t="s">
        <v>16</v>
      </c>
      <c r="V73" s="162">
        <f>(V72*35.195)</f>
        <v>21.996874999999999</v>
      </c>
      <c r="W73" s="162">
        <f>(W72*5.25)</f>
        <v>0</v>
      </c>
      <c r="X73" s="275"/>
      <c r="Y73" s="177">
        <f>(Y72*2.2)</f>
        <v>18.150000000000002</v>
      </c>
      <c r="Z73" s="177">
        <f>(Z72*2.2)</f>
        <v>0</v>
      </c>
      <c r="AA73" s="275"/>
      <c r="AB73" s="177">
        <f>(AB72*0.25)</f>
        <v>0.6875</v>
      </c>
      <c r="AC73" s="381"/>
      <c r="AD73" s="381"/>
      <c r="AE73" s="278"/>
      <c r="AF73" s="11"/>
      <c r="AG73" s="17" t="s">
        <v>23</v>
      </c>
      <c r="AH73" s="5">
        <v>11</v>
      </c>
      <c r="AI73" s="5">
        <v>11.8</v>
      </c>
    </row>
    <row r="74" spans="1:35" ht="16.5" thickBot="1" x14ac:dyDescent="0.3">
      <c r="A74" s="265"/>
      <c r="B74" s="284"/>
      <c r="C74" s="268"/>
      <c r="D74" s="268"/>
      <c r="E74" s="268"/>
      <c r="F74" s="268"/>
      <c r="G74" s="268"/>
      <c r="H74" s="268"/>
      <c r="I74" s="268"/>
      <c r="J74" s="286"/>
      <c r="K74" s="286"/>
      <c r="L74" s="286"/>
      <c r="M74" s="286"/>
      <c r="N74" s="286"/>
      <c r="O74" s="286"/>
      <c r="P74" s="286"/>
      <c r="Q74" s="286"/>
      <c r="R74" s="271"/>
      <c r="S74" s="271"/>
      <c r="T74" s="39"/>
      <c r="U74" s="150" t="s">
        <v>15</v>
      </c>
      <c r="V74" s="163">
        <f>IF(V73=0,0,(V73)/((C73/1000000)*8.34))</f>
        <v>2.33408406018548</v>
      </c>
      <c r="W74" s="163">
        <f>IF(W73=0,0,(W73)/((D73/1000000)*8.34))</f>
        <v>0</v>
      </c>
      <c r="X74" s="276"/>
      <c r="Y74" s="178">
        <f>IF(Y73=0,0,(Y73)/((C73/1000000)*8.34))</f>
        <v>1.9258929139873946</v>
      </c>
      <c r="Z74" s="178">
        <f>IF(Z73=0,0,(Z73)/((D73/1000000)*8.34))</f>
        <v>0</v>
      </c>
      <c r="AA74" s="276"/>
      <c r="AB74" s="178">
        <f>IF(AB73=0,0,(AB73)/((C73/1000000)*8.34))</f>
        <v>7.2950489166189181E-2</v>
      </c>
      <c r="AC74" s="178">
        <f>IF(AC72=0,0,(AC72)/((C73/1000000)*8.34))</f>
        <v>1.0610980242354791</v>
      </c>
      <c r="AD74" s="178">
        <f>IF(AD72=0,0,(AD72)/((D73/1000000)*8.34))</f>
        <v>0</v>
      </c>
      <c r="AE74" s="279"/>
      <c r="AF74" s="11"/>
      <c r="AG74" s="18" t="s">
        <v>22</v>
      </c>
      <c r="AH74" s="6">
        <v>7.6</v>
      </c>
      <c r="AI74" s="6">
        <v>7.77</v>
      </c>
    </row>
    <row r="75" spans="1:35" ht="15.75" x14ac:dyDescent="0.25">
      <c r="A75" s="288">
        <v>25</v>
      </c>
      <c r="B75" s="38" t="s">
        <v>7</v>
      </c>
      <c r="C75" s="134">
        <v>197929</v>
      </c>
      <c r="D75" s="2">
        <v>419076</v>
      </c>
      <c r="E75" s="287">
        <f t="shared" ref="E75" si="69">(C76+D76)</f>
        <v>1349000</v>
      </c>
      <c r="F75" s="2">
        <v>156984</v>
      </c>
      <c r="G75" s="2">
        <v>124605</v>
      </c>
      <c r="H75" s="287">
        <f>F76+G76</f>
        <v>35000</v>
      </c>
      <c r="I75" s="2">
        <v>641187900</v>
      </c>
      <c r="J75" s="3">
        <v>5248.8</v>
      </c>
      <c r="K75" s="3">
        <v>42857.1</v>
      </c>
      <c r="L75" s="3">
        <v>37569.599999999999</v>
      </c>
      <c r="M75" s="3">
        <v>395.7</v>
      </c>
      <c r="N75" s="4">
        <v>939.9</v>
      </c>
      <c r="O75" s="4">
        <v>334.7</v>
      </c>
      <c r="P75" s="4">
        <v>696.4</v>
      </c>
      <c r="Q75" s="3">
        <v>227.9</v>
      </c>
      <c r="R75" s="270">
        <v>1.03</v>
      </c>
      <c r="S75" s="270">
        <v>0.14000000000000001</v>
      </c>
      <c r="T75" s="39"/>
      <c r="U75" s="40" t="s">
        <v>14</v>
      </c>
      <c r="V75" s="164">
        <v>0.75</v>
      </c>
      <c r="W75" s="164">
        <v>0</v>
      </c>
      <c r="X75" s="282">
        <f>(V76+W76)</f>
        <v>26.396250000000002</v>
      </c>
      <c r="Y75" s="179">
        <v>10</v>
      </c>
      <c r="Z75" s="179">
        <v>0</v>
      </c>
      <c r="AA75" s="282">
        <f>(Y76+Z76)</f>
        <v>22</v>
      </c>
      <c r="AB75" s="179">
        <v>3.125</v>
      </c>
      <c r="AC75" s="382">
        <v>12</v>
      </c>
      <c r="AD75" s="382">
        <v>0</v>
      </c>
      <c r="AE75" s="277">
        <f t="shared" ref="AE75" si="70">AC75+AD75</f>
        <v>12</v>
      </c>
      <c r="AF75" s="11"/>
      <c r="AG75" s="19" t="s">
        <v>21</v>
      </c>
      <c r="AH75" s="7">
        <v>1.05</v>
      </c>
      <c r="AI75" s="8">
        <v>3.5999999999999997E-2</v>
      </c>
    </row>
    <row r="76" spans="1:35" ht="15.75" x14ac:dyDescent="0.25">
      <c r="A76" s="264"/>
      <c r="B76" s="283" t="s">
        <v>9</v>
      </c>
      <c r="C76" s="266">
        <f>((C75-C72)*1000)</f>
        <v>1349000</v>
      </c>
      <c r="D76" s="266">
        <f>((D75-D72)*1000)</f>
        <v>0</v>
      </c>
      <c r="E76" s="267"/>
      <c r="F76" s="266">
        <f>((F75-F72)*1000)</f>
        <v>35000</v>
      </c>
      <c r="G76" s="266">
        <f>((G75-G72)*1000)</f>
        <v>0</v>
      </c>
      <c r="H76" s="267"/>
      <c r="I76" s="266">
        <f t="shared" ref="I76:Q76" si="71">(I75-I72)</f>
        <v>1115600</v>
      </c>
      <c r="J76" s="285">
        <f t="shared" si="71"/>
        <v>16.5</v>
      </c>
      <c r="K76" s="285">
        <f t="shared" si="71"/>
        <v>0</v>
      </c>
      <c r="L76" s="285">
        <f t="shared" si="71"/>
        <v>0</v>
      </c>
      <c r="M76" s="285">
        <f t="shared" si="71"/>
        <v>9.9999999999965894E-2</v>
      </c>
      <c r="N76" s="285">
        <f t="shared" si="71"/>
        <v>0</v>
      </c>
      <c r="O76" s="285">
        <f t="shared" si="71"/>
        <v>0</v>
      </c>
      <c r="P76" s="285">
        <f t="shared" si="71"/>
        <v>0</v>
      </c>
      <c r="Q76" s="285">
        <f t="shared" si="71"/>
        <v>9.9999999999994316E-2</v>
      </c>
      <c r="R76" s="270"/>
      <c r="S76" s="270"/>
      <c r="T76" s="39"/>
      <c r="U76" s="149" t="s">
        <v>16</v>
      </c>
      <c r="V76" s="162">
        <f>(V75*35.195)</f>
        <v>26.396250000000002</v>
      </c>
      <c r="W76" s="162">
        <f>(W75*5.25)</f>
        <v>0</v>
      </c>
      <c r="X76" s="275"/>
      <c r="Y76" s="177">
        <f>(Y75*2.2)</f>
        <v>22</v>
      </c>
      <c r="Z76" s="177">
        <f>(Z75*2.2)</f>
        <v>0</v>
      </c>
      <c r="AA76" s="275"/>
      <c r="AB76" s="177">
        <f>(AB75*0.25)</f>
        <v>0.78125</v>
      </c>
      <c r="AC76" s="381"/>
      <c r="AD76" s="381"/>
      <c r="AE76" s="278"/>
      <c r="AF76" s="11"/>
      <c r="AG76" s="17" t="s">
        <v>23</v>
      </c>
      <c r="AH76" s="5">
        <v>12</v>
      </c>
      <c r="AI76" s="5">
        <v>13</v>
      </c>
    </row>
    <row r="77" spans="1:35" ht="16.5" thickBot="1" x14ac:dyDescent="0.3">
      <c r="A77" s="265"/>
      <c r="B77" s="284"/>
      <c r="C77" s="268"/>
      <c r="D77" s="268"/>
      <c r="E77" s="268"/>
      <c r="F77" s="268"/>
      <c r="G77" s="268"/>
      <c r="H77" s="268"/>
      <c r="I77" s="268"/>
      <c r="J77" s="286"/>
      <c r="K77" s="286"/>
      <c r="L77" s="286"/>
      <c r="M77" s="286"/>
      <c r="N77" s="286"/>
      <c r="O77" s="286"/>
      <c r="P77" s="286"/>
      <c r="Q77" s="286"/>
      <c r="R77" s="271"/>
      <c r="S77" s="271"/>
      <c r="T77" s="39"/>
      <c r="U77" s="150" t="s">
        <v>15</v>
      </c>
      <c r="V77" s="163">
        <f>IF(V76=0,0,(V76)/((C76/1000000)*8.34))</f>
        <v>2.3461956898528622</v>
      </c>
      <c r="W77" s="163">
        <f>IF(W76=0,0,(W76)/((D76/1000000)*8.34))</f>
        <v>0</v>
      </c>
      <c r="X77" s="276"/>
      <c r="Y77" s="178">
        <f>IF(Y76=0,0,(Y76)/((C76/1000000)*8.34))</f>
        <v>1.9554408363598226</v>
      </c>
      <c r="Z77" s="178">
        <f>IF(Z76=0,0,(Z76)/((D76/1000000)*8.34))</f>
        <v>0</v>
      </c>
      <c r="AA77" s="276"/>
      <c r="AB77" s="178">
        <f>IF(AB76=0,0,(AB76)/((C76/1000000)*8.34))</f>
        <v>6.9440370609368696E-2</v>
      </c>
      <c r="AC77" s="178">
        <f>IF(AC75=0,0,(AC75)/((C76/1000000)*8.34))</f>
        <v>1.0666040925599032</v>
      </c>
      <c r="AD77" s="178">
        <f>IF(AD75=0,0,(AD75)/((D76/1000000)*8.34))</f>
        <v>0</v>
      </c>
      <c r="AE77" s="279"/>
      <c r="AF77" s="11"/>
      <c r="AG77" s="18" t="s">
        <v>22</v>
      </c>
      <c r="AH77" s="6">
        <v>7.58</v>
      </c>
      <c r="AI77" s="6">
        <v>7.81</v>
      </c>
    </row>
    <row r="78" spans="1:35" ht="15.75" x14ac:dyDescent="0.25">
      <c r="A78" s="288">
        <v>26</v>
      </c>
      <c r="B78" s="38" t="s">
        <v>7</v>
      </c>
      <c r="C78" s="134">
        <v>198652</v>
      </c>
      <c r="D78" s="2">
        <v>419076</v>
      </c>
      <c r="E78" s="287">
        <f t="shared" ref="E78" si="72">(C79+D79)</f>
        <v>723000</v>
      </c>
      <c r="F78" s="2">
        <v>156984</v>
      </c>
      <c r="G78" s="2">
        <v>124605</v>
      </c>
      <c r="H78" s="287">
        <f>F79+G79</f>
        <v>0</v>
      </c>
      <c r="I78" s="2">
        <v>642193732</v>
      </c>
      <c r="J78" s="3">
        <v>5257.9</v>
      </c>
      <c r="K78" s="3">
        <v>42857.1</v>
      </c>
      <c r="L78" s="3">
        <v>37569.599999999999</v>
      </c>
      <c r="M78" s="3">
        <v>395.8</v>
      </c>
      <c r="N78" s="4">
        <v>939.9</v>
      </c>
      <c r="O78" s="4">
        <v>334.8</v>
      </c>
      <c r="P78" s="4">
        <v>696.4</v>
      </c>
      <c r="Q78" s="3">
        <v>228</v>
      </c>
      <c r="R78" s="270">
        <v>1.06</v>
      </c>
      <c r="S78" s="270">
        <v>0.11</v>
      </c>
      <c r="T78" s="39"/>
      <c r="U78" s="40" t="s">
        <v>14</v>
      </c>
      <c r="V78" s="164">
        <v>0.4375</v>
      </c>
      <c r="W78" s="164">
        <v>0</v>
      </c>
      <c r="X78" s="282">
        <f>(V79+W79)</f>
        <v>15.397812500000001</v>
      </c>
      <c r="Y78" s="179">
        <v>5.375</v>
      </c>
      <c r="Z78" s="179">
        <v>0</v>
      </c>
      <c r="AA78" s="282">
        <f>(Y79+Z79)</f>
        <v>11.825000000000001</v>
      </c>
      <c r="AB78" s="179">
        <v>1.5</v>
      </c>
      <c r="AC78" s="382">
        <v>6</v>
      </c>
      <c r="AD78" s="382">
        <v>0</v>
      </c>
      <c r="AE78" s="277">
        <f t="shared" ref="AE78" si="73">AC78+AD78</f>
        <v>6</v>
      </c>
      <c r="AF78" s="11"/>
      <c r="AG78" s="19" t="s">
        <v>21</v>
      </c>
      <c r="AH78" s="7">
        <v>1.1100000000000001</v>
      </c>
      <c r="AI78" s="8">
        <v>3.7999999999999999E-2</v>
      </c>
    </row>
    <row r="79" spans="1:35" ht="15.75" x14ac:dyDescent="0.25">
      <c r="A79" s="264"/>
      <c r="B79" s="283" t="s">
        <v>9</v>
      </c>
      <c r="C79" s="266">
        <f>((C78-C75)*1000)</f>
        <v>723000</v>
      </c>
      <c r="D79" s="266">
        <f>((D78-D75)*1000)</f>
        <v>0</v>
      </c>
      <c r="E79" s="267"/>
      <c r="F79" s="266">
        <f>((F78-F75)*1000)</f>
        <v>0</v>
      </c>
      <c r="G79" s="266">
        <f>((G78-G75)*1000)</f>
        <v>0</v>
      </c>
      <c r="H79" s="267"/>
      <c r="I79" s="266">
        <f t="shared" ref="I79:Q79" si="74">(I78-I75)</f>
        <v>1005832</v>
      </c>
      <c r="J79" s="285">
        <f t="shared" si="74"/>
        <v>9.0999999999994543</v>
      </c>
      <c r="K79" s="285">
        <f t="shared" si="74"/>
        <v>0</v>
      </c>
      <c r="L79" s="285">
        <f t="shared" si="74"/>
        <v>0</v>
      </c>
      <c r="M79" s="285">
        <f t="shared" si="74"/>
        <v>0.10000000000002274</v>
      </c>
      <c r="N79" s="285">
        <f t="shared" si="74"/>
        <v>0</v>
      </c>
      <c r="O79" s="285">
        <f t="shared" si="74"/>
        <v>0.10000000000002274</v>
      </c>
      <c r="P79" s="285">
        <f t="shared" si="74"/>
        <v>0</v>
      </c>
      <c r="Q79" s="285">
        <f t="shared" si="74"/>
        <v>9.9999999999994316E-2</v>
      </c>
      <c r="R79" s="270"/>
      <c r="S79" s="270"/>
      <c r="T79" s="39"/>
      <c r="U79" s="149" t="s">
        <v>16</v>
      </c>
      <c r="V79" s="162">
        <f>(V78*35.195)</f>
        <v>15.397812500000001</v>
      </c>
      <c r="W79" s="162">
        <f>(W78*5.25)</f>
        <v>0</v>
      </c>
      <c r="X79" s="275"/>
      <c r="Y79" s="177">
        <f>(Y78*2.2)</f>
        <v>11.825000000000001</v>
      </c>
      <c r="Z79" s="177">
        <f>(Z78*2.2)</f>
        <v>0</v>
      </c>
      <c r="AA79" s="275"/>
      <c r="AB79" s="177">
        <f>(AB78*0.25)</f>
        <v>0.375</v>
      </c>
      <c r="AC79" s="381"/>
      <c r="AD79" s="381"/>
      <c r="AE79" s="278"/>
      <c r="AF79" s="11"/>
      <c r="AG79" s="17" t="s">
        <v>23</v>
      </c>
      <c r="AH79" s="5">
        <v>11</v>
      </c>
      <c r="AI79" s="5">
        <v>11.6</v>
      </c>
    </row>
    <row r="80" spans="1:35" ht="16.5" thickBot="1" x14ac:dyDescent="0.3">
      <c r="A80" s="265"/>
      <c r="B80" s="284"/>
      <c r="C80" s="268"/>
      <c r="D80" s="268"/>
      <c r="E80" s="268"/>
      <c r="F80" s="268"/>
      <c r="G80" s="268"/>
      <c r="H80" s="268"/>
      <c r="I80" s="268"/>
      <c r="J80" s="286"/>
      <c r="K80" s="286"/>
      <c r="L80" s="286"/>
      <c r="M80" s="286"/>
      <c r="N80" s="286"/>
      <c r="O80" s="286"/>
      <c r="P80" s="286"/>
      <c r="Q80" s="286"/>
      <c r="R80" s="271"/>
      <c r="S80" s="271"/>
      <c r="T80" s="39"/>
      <c r="U80" s="150" t="s">
        <v>15</v>
      </c>
      <c r="V80" s="163">
        <f>IF(V79=0,0,(V79)/((C79/1000000)*8.34))</f>
        <v>2.5536106384601864</v>
      </c>
      <c r="W80" s="163">
        <f>IF(W79=0,0,(W79)/((D79/1000000)*8.34))</f>
        <v>0</v>
      </c>
      <c r="X80" s="276"/>
      <c r="Y80" s="178">
        <f>IF(Y79=0,0,(Y79)/((C79/1000000)*8.34))</f>
        <v>1.961086732273932</v>
      </c>
      <c r="Z80" s="178">
        <f>IF(Z79=0,0,(Z79)/((D79/1000000)*8.34))</f>
        <v>0</v>
      </c>
      <c r="AA80" s="276"/>
      <c r="AB80" s="178">
        <f>IF(AB79=0,0,(AB79)/((C79/1000000)*8.34))</f>
        <v>6.2190911171477757E-2</v>
      </c>
      <c r="AC80" s="178">
        <f>IF(AC78=0,0,(AC78)/((C79/1000000)*8.34))</f>
        <v>0.99505457874364411</v>
      </c>
      <c r="AD80" s="178">
        <f>IF(AD78=0,0,(AD78)/((D79/1000000)*8.34))</f>
        <v>0</v>
      </c>
      <c r="AE80" s="279"/>
      <c r="AF80" s="11"/>
      <c r="AG80" s="18" t="s">
        <v>22</v>
      </c>
      <c r="AH80" s="6">
        <v>7.7</v>
      </c>
      <c r="AI80" s="6">
        <v>7.83</v>
      </c>
    </row>
    <row r="81" spans="1:35" ht="15.75" x14ac:dyDescent="0.25">
      <c r="A81" s="288">
        <v>27</v>
      </c>
      <c r="B81" s="38" t="s">
        <v>7</v>
      </c>
      <c r="C81" s="134">
        <v>199207</v>
      </c>
      <c r="D81" s="2">
        <v>419842</v>
      </c>
      <c r="E81" s="287">
        <f t="shared" ref="E81" si="75">(C82+D82)</f>
        <v>1321000</v>
      </c>
      <c r="F81" s="2">
        <v>156984</v>
      </c>
      <c r="G81" s="2">
        <v>124605</v>
      </c>
      <c r="H81" s="287">
        <f>F82+G82</f>
        <v>0</v>
      </c>
      <c r="I81" s="2">
        <v>643305500</v>
      </c>
      <c r="J81" s="3">
        <v>5264.6</v>
      </c>
      <c r="K81" s="3">
        <v>42866.8</v>
      </c>
      <c r="L81" s="3">
        <v>37579.300000000003</v>
      </c>
      <c r="M81" s="3">
        <v>395.8</v>
      </c>
      <c r="N81" s="4">
        <v>939.9</v>
      </c>
      <c r="O81" s="4">
        <v>334.8</v>
      </c>
      <c r="P81" s="4">
        <v>696.4</v>
      </c>
      <c r="Q81" s="3">
        <v>228</v>
      </c>
      <c r="R81" s="270">
        <v>0.97</v>
      </c>
      <c r="S81" s="270">
        <v>0</v>
      </c>
      <c r="T81" s="39"/>
      <c r="U81" s="40" t="s">
        <v>14</v>
      </c>
      <c r="V81" s="164">
        <v>0.375</v>
      </c>
      <c r="W81" s="164">
        <v>3.125</v>
      </c>
      <c r="X81" s="282">
        <f>(V82+W82)</f>
        <v>29.604375000000001</v>
      </c>
      <c r="Y81" s="179">
        <v>4</v>
      </c>
      <c r="Z81" s="179">
        <v>3</v>
      </c>
      <c r="AA81" s="282">
        <f>(Y82+Z82)</f>
        <v>15.400000000000002</v>
      </c>
      <c r="AB81" s="179">
        <v>0.9375</v>
      </c>
      <c r="AC81" s="382">
        <v>5</v>
      </c>
      <c r="AD81" s="382">
        <v>12</v>
      </c>
      <c r="AE81" s="277">
        <f t="shared" ref="AE81" si="76">AC81+AD81</f>
        <v>17</v>
      </c>
      <c r="AF81" s="11"/>
      <c r="AG81" s="19" t="s">
        <v>21</v>
      </c>
      <c r="AH81" s="7">
        <v>1.17</v>
      </c>
      <c r="AI81" s="8">
        <v>4.1000000000000002E-2</v>
      </c>
    </row>
    <row r="82" spans="1:35" ht="15.75" x14ac:dyDescent="0.25">
      <c r="A82" s="264"/>
      <c r="B82" s="283" t="s">
        <v>9</v>
      </c>
      <c r="C82" s="266">
        <f>((C81-C78)*1000)</f>
        <v>555000</v>
      </c>
      <c r="D82" s="266">
        <f>((D81-D78)*1000)</f>
        <v>766000</v>
      </c>
      <c r="E82" s="267"/>
      <c r="F82" s="266">
        <f>((F81-F78)*1000)</f>
        <v>0</v>
      </c>
      <c r="G82" s="266">
        <f>((G81-G78)*1000)</f>
        <v>0</v>
      </c>
      <c r="H82" s="267"/>
      <c r="I82" s="266">
        <f t="shared" ref="I82:Q82" si="77">(I81-I78)</f>
        <v>1111768</v>
      </c>
      <c r="J82" s="285">
        <f t="shared" si="77"/>
        <v>6.7000000000007276</v>
      </c>
      <c r="K82" s="285">
        <f t="shared" si="77"/>
        <v>9.7000000000043656</v>
      </c>
      <c r="L82" s="285">
        <f t="shared" si="77"/>
        <v>9.7000000000043656</v>
      </c>
      <c r="M82" s="285">
        <f t="shared" si="77"/>
        <v>0</v>
      </c>
      <c r="N82" s="285">
        <f t="shared" si="77"/>
        <v>0</v>
      </c>
      <c r="O82" s="285">
        <f t="shared" si="77"/>
        <v>0</v>
      </c>
      <c r="P82" s="285">
        <f t="shared" si="77"/>
        <v>0</v>
      </c>
      <c r="Q82" s="285">
        <f t="shared" si="77"/>
        <v>0</v>
      </c>
      <c r="R82" s="270"/>
      <c r="S82" s="270"/>
      <c r="T82" s="39"/>
      <c r="U82" s="149" t="s">
        <v>16</v>
      </c>
      <c r="V82" s="162">
        <f>(V81*35.195)</f>
        <v>13.198125000000001</v>
      </c>
      <c r="W82" s="162">
        <f>(W81*5.25)</f>
        <v>16.40625</v>
      </c>
      <c r="X82" s="275"/>
      <c r="Y82" s="177">
        <f>(Y81*2.2)</f>
        <v>8.8000000000000007</v>
      </c>
      <c r="Z82" s="177">
        <f>(Z81*2.2)</f>
        <v>6.6000000000000005</v>
      </c>
      <c r="AA82" s="275"/>
      <c r="AB82" s="177">
        <f>(AB81*0.25)</f>
        <v>0.234375</v>
      </c>
      <c r="AC82" s="381"/>
      <c r="AD82" s="381"/>
      <c r="AE82" s="278"/>
      <c r="AF82" s="11"/>
      <c r="AG82" s="17" t="s">
        <v>23</v>
      </c>
      <c r="AH82" s="5">
        <v>12</v>
      </c>
      <c r="AI82" s="5">
        <v>12</v>
      </c>
    </row>
    <row r="83" spans="1:35" ht="16.5" thickBot="1" x14ac:dyDescent="0.3">
      <c r="A83" s="265"/>
      <c r="B83" s="284"/>
      <c r="C83" s="268"/>
      <c r="D83" s="268"/>
      <c r="E83" s="268"/>
      <c r="F83" s="268"/>
      <c r="G83" s="268"/>
      <c r="H83" s="268"/>
      <c r="I83" s="268"/>
      <c r="J83" s="286"/>
      <c r="K83" s="286"/>
      <c r="L83" s="286"/>
      <c r="M83" s="286"/>
      <c r="N83" s="286"/>
      <c r="O83" s="286"/>
      <c r="P83" s="286"/>
      <c r="Q83" s="286"/>
      <c r="R83" s="271"/>
      <c r="S83" s="271"/>
      <c r="T83" s="39"/>
      <c r="U83" s="150" t="s">
        <v>15</v>
      </c>
      <c r="V83" s="163">
        <f>IF(V82=0,0,(V82)/((C82/1000000)*8.34))</f>
        <v>2.8513675546049648</v>
      </c>
      <c r="W83" s="163">
        <f>IF(W82=0,0,(W82)/((D82/1000000)*8.34))</f>
        <v>2.5681152206172397</v>
      </c>
      <c r="X83" s="276"/>
      <c r="Y83" s="178">
        <f>IF(Y82=0,0,(Y82)/((C82/1000000)*8.34))</f>
        <v>1.9011817572968652</v>
      </c>
      <c r="Z83" s="178">
        <f>IF(Z82=0,0,(Z82)/((D82/1000000)*8.34))</f>
        <v>1.0331160658940211</v>
      </c>
      <c r="AA83" s="276"/>
      <c r="AB83" s="178">
        <f>IF(AB82=0,0,(AB82)/((C82/1000000)*8.34))</f>
        <v>5.0635167541642358E-2</v>
      </c>
      <c r="AC83" s="178">
        <f>IF(AC81=0,0,(AC81)/((C82/1000000)*8.34))</f>
        <v>1.080216907555037</v>
      </c>
      <c r="AD83" s="178">
        <f>IF(AD81=0,0,(AD81)/((D82/1000000)*8.34))</f>
        <v>1.8783928470800382</v>
      </c>
      <c r="AE83" s="279"/>
      <c r="AF83" s="11"/>
      <c r="AG83" s="18" t="s">
        <v>22</v>
      </c>
      <c r="AH83" s="6">
        <v>7.52</v>
      </c>
      <c r="AI83" s="6">
        <v>7.84</v>
      </c>
    </row>
    <row r="84" spans="1:35" ht="15.75" x14ac:dyDescent="0.25">
      <c r="A84" s="288">
        <v>28</v>
      </c>
      <c r="B84" s="38" t="s">
        <v>7</v>
      </c>
      <c r="C84" s="134">
        <v>199207</v>
      </c>
      <c r="D84" s="2">
        <v>420748</v>
      </c>
      <c r="E84" s="287">
        <f t="shared" ref="E84" si="78">(C85+D85)</f>
        <v>906000</v>
      </c>
      <c r="F84" s="2">
        <v>156984</v>
      </c>
      <c r="G84" s="2">
        <v>124641</v>
      </c>
      <c r="H84" s="287">
        <f>F85+G85</f>
        <v>36000</v>
      </c>
      <c r="I84" s="2">
        <v>644280100</v>
      </c>
      <c r="J84" s="3">
        <v>5264.6</v>
      </c>
      <c r="K84" s="3">
        <v>42878</v>
      </c>
      <c r="L84" s="3">
        <v>37590.5</v>
      </c>
      <c r="M84" s="3">
        <v>395.8</v>
      </c>
      <c r="N84" s="4">
        <v>940.2</v>
      </c>
      <c r="O84" s="4">
        <v>334.8</v>
      </c>
      <c r="P84" s="4">
        <v>696.6</v>
      </c>
      <c r="Q84" s="3">
        <v>228</v>
      </c>
      <c r="R84" s="270">
        <v>1.07</v>
      </c>
      <c r="S84" s="270">
        <v>0</v>
      </c>
      <c r="T84" s="39"/>
      <c r="U84" s="40" t="s">
        <v>14</v>
      </c>
      <c r="V84" s="164">
        <v>0</v>
      </c>
      <c r="W84" s="164">
        <v>4.5</v>
      </c>
      <c r="X84" s="282">
        <f>(V85+W85)</f>
        <v>23.625</v>
      </c>
      <c r="Y84" s="179">
        <v>0</v>
      </c>
      <c r="Z84" s="179">
        <v>3.625</v>
      </c>
      <c r="AA84" s="282">
        <f>(Y85+Z85)</f>
        <v>7.9750000000000005</v>
      </c>
      <c r="AB84" s="179">
        <v>0</v>
      </c>
      <c r="AC84" s="382">
        <v>0</v>
      </c>
      <c r="AD84" s="382">
        <v>11</v>
      </c>
      <c r="AE84" s="277">
        <f t="shared" ref="AE84" si="79">AC84+AD84</f>
        <v>11</v>
      </c>
      <c r="AF84" s="11"/>
      <c r="AG84" s="19" t="s">
        <v>21</v>
      </c>
      <c r="AH84" s="7">
        <v>1.23</v>
      </c>
      <c r="AI84" s="8">
        <v>3.4000000000000002E-2</v>
      </c>
    </row>
    <row r="85" spans="1:35" ht="15.75" x14ac:dyDescent="0.25">
      <c r="A85" s="264"/>
      <c r="B85" s="283" t="s">
        <v>9</v>
      </c>
      <c r="C85" s="266">
        <f>((C84-C81)*1000)</f>
        <v>0</v>
      </c>
      <c r="D85" s="266">
        <f>((D84-D81)*1000)</f>
        <v>906000</v>
      </c>
      <c r="E85" s="267"/>
      <c r="F85" s="266">
        <f>((F84-F81)*1000)</f>
        <v>0</v>
      </c>
      <c r="G85" s="266">
        <f>((G84-G81)*1000)</f>
        <v>36000</v>
      </c>
      <c r="H85" s="267"/>
      <c r="I85" s="266">
        <f t="shared" ref="I85:Q85" si="80">(I84-I81)</f>
        <v>974600</v>
      </c>
      <c r="J85" s="285">
        <f t="shared" si="80"/>
        <v>0</v>
      </c>
      <c r="K85" s="285">
        <f t="shared" si="80"/>
        <v>11.19999999999709</v>
      </c>
      <c r="L85" s="285">
        <f t="shared" si="80"/>
        <v>11.19999999999709</v>
      </c>
      <c r="M85" s="285">
        <f t="shared" si="80"/>
        <v>0</v>
      </c>
      <c r="N85" s="285">
        <f t="shared" si="80"/>
        <v>0.30000000000006821</v>
      </c>
      <c r="O85" s="285">
        <f t="shared" si="80"/>
        <v>0</v>
      </c>
      <c r="P85" s="285">
        <f t="shared" si="80"/>
        <v>0.20000000000004547</v>
      </c>
      <c r="Q85" s="285">
        <f t="shared" si="80"/>
        <v>0</v>
      </c>
      <c r="R85" s="270"/>
      <c r="S85" s="270"/>
      <c r="T85" s="39"/>
      <c r="U85" s="149" t="s">
        <v>16</v>
      </c>
      <c r="V85" s="162">
        <f>(V84*35.195)</f>
        <v>0</v>
      </c>
      <c r="W85" s="162">
        <f>(W84*5.25)</f>
        <v>23.625</v>
      </c>
      <c r="X85" s="275"/>
      <c r="Y85" s="177">
        <f>(Y84*2.2)</f>
        <v>0</v>
      </c>
      <c r="Z85" s="177">
        <f>(Z84*2.2)</f>
        <v>7.9750000000000005</v>
      </c>
      <c r="AA85" s="275"/>
      <c r="AB85" s="177">
        <f>(AB84*0.25)</f>
        <v>0</v>
      </c>
      <c r="AC85" s="381"/>
      <c r="AD85" s="381"/>
      <c r="AE85" s="278"/>
      <c r="AF85" s="11"/>
      <c r="AG85" s="17" t="s">
        <v>23</v>
      </c>
      <c r="AH85" s="5">
        <v>11.8</v>
      </c>
      <c r="AI85" s="5">
        <v>13.4</v>
      </c>
    </row>
    <row r="86" spans="1:35" ht="16.5" thickBot="1" x14ac:dyDescent="0.3">
      <c r="A86" s="265"/>
      <c r="B86" s="284"/>
      <c r="C86" s="268"/>
      <c r="D86" s="268"/>
      <c r="E86" s="268"/>
      <c r="F86" s="268"/>
      <c r="G86" s="268"/>
      <c r="H86" s="268"/>
      <c r="I86" s="268"/>
      <c r="J86" s="286"/>
      <c r="K86" s="286"/>
      <c r="L86" s="286"/>
      <c r="M86" s="286"/>
      <c r="N86" s="286"/>
      <c r="O86" s="286"/>
      <c r="P86" s="286"/>
      <c r="Q86" s="286"/>
      <c r="R86" s="271"/>
      <c r="S86" s="271"/>
      <c r="T86" s="39"/>
      <c r="U86" s="150" t="s">
        <v>15</v>
      </c>
      <c r="V86" s="163">
        <f>IF(V85=0,0,(V85)/((C85/1000000)*8.34))</f>
        <v>0</v>
      </c>
      <c r="W86" s="163">
        <f>IF(W85=0,0,(W85)/((D85/1000000)*8.34))</f>
        <v>3.1266377626375719</v>
      </c>
      <c r="X86" s="276"/>
      <c r="Y86" s="178">
        <f>IF(Y85=0,0,(Y85)/((C85/1000000)*8.34))</f>
        <v>0</v>
      </c>
      <c r="Z86" s="178">
        <f>IF(Z85=0,0,(Z85)/((D85/1000000)*8.34))</f>
        <v>1.0554470331019952</v>
      </c>
      <c r="AA86" s="276"/>
      <c r="AB86" s="178">
        <f>IF(AB85=0,0,(AB85)/((C85/1000000)*8.34))</f>
        <v>0</v>
      </c>
      <c r="AC86" s="178">
        <f>IF(AC84=0,0,(AC84)/((C85/1000000)*8.34))</f>
        <v>0</v>
      </c>
      <c r="AD86" s="178">
        <f>IF(AD84=0,0,(AD84)/((D85/1000000)*8.34))</f>
        <v>1.4557890111751657</v>
      </c>
      <c r="AE86" s="279"/>
      <c r="AF86" s="11"/>
      <c r="AG86" s="18" t="s">
        <v>22</v>
      </c>
      <c r="AH86" s="6">
        <v>7.6</v>
      </c>
      <c r="AI86" s="6">
        <v>7.73</v>
      </c>
    </row>
    <row r="87" spans="1:35" ht="15.75" x14ac:dyDescent="0.25">
      <c r="A87" s="288">
        <v>29</v>
      </c>
      <c r="B87" s="38" t="s">
        <v>7</v>
      </c>
      <c r="C87" s="134">
        <v>199207</v>
      </c>
      <c r="D87" s="2">
        <v>421595</v>
      </c>
      <c r="E87" s="287">
        <f t="shared" ref="E87" si="81">(C88+D88)</f>
        <v>847000</v>
      </c>
      <c r="F87" s="2">
        <v>156984</v>
      </c>
      <c r="G87" s="2">
        <v>124641</v>
      </c>
      <c r="H87" s="287">
        <f>F88+G88</f>
        <v>0</v>
      </c>
      <c r="I87" s="2">
        <v>645217000</v>
      </c>
      <c r="J87" s="3">
        <v>5264.6</v>
      </c>
      <c r="K87" s="3">
        <v>42888.7</v>
      </c>
      <c r="L87" s="3">
        <v>37601.199999999997</v>
      </c>
      <c r="M87" s="3">
        <v>395.8</v>
      </c>
      <c r="N87" s="4">
        <v>940.2</v>
      </c>
      <c r="O87" s="4">
        <v>334.8</v>
      </c>
      <c r="P87" s="4">
        <v>696.6</v>
      </c>
      <c r="Q87" s="3">
        <v>228</v>
      </c>
      <c r="R87" s="270">
        <v>1.1000000000000001</v>
      </c>
      <c r="S87" s="270">
        <v>0.1</v>
      </c>
      <c r="T87" s="39"/>
      <c r="U87" s="40" t="s">
        <v>14</v>
      </c>
      <c r="V87" s="164">
        <v>0</v>
      </c>
      <c r="W87" s="164">
        <v>3.75</v>
      </c>
      <c r="X87" s="282">
        <f>(V88+W88)</f>
        <v>19.6875</v>
      </c>
      <c r="Y87" s="179">
        <v>0</v>
      </c>
      <c r="Z87" s="179">
        <v>3.5</v>
      </c>
      <c r="AA87" s="282">
        <f>(Y88+Z88)</f>
        <v>7.7000000000000011</v>
      </c>
      <c r="AB87" s="179">
        <v>0.5</v>
      </c>
      <c r="AC87" s="382">
        <v>0</v>
      </c>
      <c r="AD87" s="382">
        <v>9</v>
      </c>
      <c r="AE87" s="277">
        <f t="shared" ref="AE87" si="82">AC87+AD87</f>
        <v>9</v>
      </c>
      <c r="AF87" s="11"/>
      <c r="AG87" s="19" t="s">
        <v>21</v>
      </c>
      <c r="AH87" s="7">
        <v>1.23</v>
      </c>
      <c r="AI87" s="8">
        <v>4.7E-2</v>
      </c>
    </row>
    <row r="88" spans="1:35" ht="15.75" x14ac:dyDescent="0.25">
      <c r="A88" s="264"/>
      <c r="B88" s="283" t="s">
        <v>9</v>
      </c>
      <c r="C88" s="266">
        <f>((C87-C84)*1000)</f>
        <v>0</v>
      </c>
      <c r="D88" s="266">
        <f>((D87-D84)*1000)</f>
        <v>847000</v>
      </c>
      <c r="E88" s="267"/>
      <c r="F88" s="266">
        <f>((F87-F84)*1000)</f>
        <v>0</v>
      </c>
      <c r="G88" s="266">
        <f>((G87-G84)*1000)</f>
        <v>0</v>
      </c>
      <c r="H88" s="267"/>
      <c r="I88" s="266">
        <f t="shared" ref="I88:Q88" si="83">(I87-I84)</f>
        <v>936900</v>
      </c>
      <c r="J88" s="285">
        <f t="shared" si="83"/>
        <v>0</v>
      </c>
      <c r="K88" s="285">
        <f t="shared" si="83"/>
        <v>10.69999999999709</v>
      </c>
      <c r="L88" s="285">
        <f t="shared" si="83"/>
        <v>10.69999999999709</v>
      </c>
      <c r="M88" s="285">
        <f t="shared" si="83"/>
        <v>0</v>
      </c>
      <c r="N88" s="285">
        <f t="shared" si="83"/>
        <v>0</v>
      </c>
      <c r="O88" s="285">
        <f t="shared" si="83"/>
        <v>0</v>
      </c>
      <c r="P88" s="285">
        <f t="shared" si="83"/>
        <v>0</v>
      </c>
      <c r="Q88" s="285">
        <f t="shared" si="83"/>
        <v>0</v>
      </c>
      <c r="R88" s="270"/>
      <c r="S88" s="270"/>
      <c r="T88" s="39"/>
      <c r="U88" s="149" t="s">
        <v>16</v>
      </c>
      <c r="V88" s="162">
        <f>(V87*35.195)</f>
        <v>0</v>
      </c>
      <c r="W88" s="162">
        <f>(W87*5.25)</f>
        <v>19.6875</v>
      </c>
      <c r="X88" s="275"/>
      <c r="Y88" s="177">
        <f>(Y87*2.2)</f>
        <v>0</v>
      </c>
      <c r="Z88" s="177">
        <f>(Z87*2.2)</f>
        <v>7.7000000000000011</v>
      </c>
      <c r="AA88" s="275"/>
      <c r="AB88" s="177">
        <f>(AB87*0.25)</f>
        <v>0.125</v>
      </c>
      <c r="AC88" s="381"/>
      <c r="AD88" s="381"/>
      <c r="AE88" s="278"/>
      <c r="AF88" s="11"/>
      <c r="AG88" s="17" t="s">
        <v>23</v>
      </c>
      <c r="AH88" s="5">
        <v>12.7</v>
      </c>
      <c r="AI88" s="5">
        <v>12.5</v>
      </c>
    </row>
    <row r="89" spans="1:35" ht="16.5" thickBot="1" x14ac:dyDescent="0.3">
      <c r="A89" s="265"/>
      <c r="B89" s="284"/>
      <c r="C89" s="268"/>
      <c r="D89" s="268"/>
      <c r="E89" s="268"/>
      <c r="F89" s="268"/>
      <c r="G89" s="268"/>
      <c r="H89" s="268"/>
      <c r="I89" s="268"/>
      <c r="J89" s="286"/>
      <c r="K89" s="286"/>
      <c r="L89" s="286"/>
      <c r="M89" s="286"/>
      <c r="N89" s="286"/>
      <c r="O89" s="286"/>
      <c r="P89" s="286"/>
      <c r="Q89" s="286"/>
      <c r="R89" s="271"/>
      <c r="S89" s="271"/>
      <c r="T89" s="39"/>
      <c r="U89" s="150" t="s">
        <v>15</v>
      </c>
      <c r="V89" s="163">
        <f>IF(V88=0,0,(V88)/((C88/1000000)*8.34))</f>
        <v>0</v>
      </c>
      <c r="W89" s="163">
        <f>IF(W88=0,0,(W88)/((D88/1000000)*8.34))</f>
        <v>2.787026577085439</v>
      </c>
      <c r="X89" s="276"/>
      <c r="Y89" s="178">
        <f>IF(Y88=0,0,(Y88)/((C88/1000000)*8.34))</f>
        <v>0</v>
      </c>
      <c r="Z89" s="178">
        <f>IF(Z88=0,0,(Z88)/((D88/1000000)*8.34))</f>
        <v>1.0900370612600829</v>
      </c>
      <c r="AA89" s="276"/>
      <c r="AB89" s="178">
        <f>IF(AB88=0,0,(AB88)/((D88/1000000)*8.34))</f>
        <v>1.7695406838637708E-2</v>
      </c>
      <c r="AC89" s="178">
        <f>IF(AC87=0,0,(AC87)/((C88/1000000)*8.34))</f>
        <v>0</v>
      </c>
      <c r="AD89" s="178">
        <f>IF(AD87=0,0,(AD87)/((D88/1000000)*8.34))</f>
        <v>1.274069292381915</v>
      </c>
      <c r="AE89" s="279"/>
      <c r="AF89" s="11"/>
      <c r="AG89" s="18" t="s">
        <v>22</v>
      </c>
      <c r="AH89" s="6">
        <v>7.47</v>
      </c>
      <c r="AI89" s="6">
        <v>7.71</v>
      </c>
    </row>
    <row r="90" spans="1:35" ht="15.75" x14ac:dyDescent="0.25">
      <c r="A90" s="288">
        <v>30</v>
      </c>
      <c r="B90" s="38" t="s">
        <v>7</v>
      </c>
      <c r="C90" s="134">
        <v>200149</v>
      </c>
      <c r="D90" s="2">
        <v>421815</v>
      </c>
      <c r="E90" s="287">
        <f t="shared" ref="E90" si="84">(C91+D91)</f>
        <v>1162000</v>
      </c>
      <c r="F90" s="2">
        <v>157020</v>
      </c>
      <c r="G90" s="2">
        <v>124676</v>
      </c>
      <c r="H90" s="287">
        <f>F91+G91</f>
        <v>71000</v>
      </c>
      <c r="I90" s="2">
        <v>646212500</v>
      </c>
      <c r="J90" s="3">
        <v>5275.8</v>
      </c>
      <c r="K90" s="3">
        <v>42891.4</v>
      </c>
      <c r="L90" s="3">
        <v>37603.9</v>
      </c>
      <c r="M90" s="3">
        <v>395.9</v>
      </c>
      <c r="N90" s="4">
        <v>939.5</v>
      </c>
      <c r="O90" s="4">
        <v>334.8</v>
      </c>
      <c r="P90" s="4">
        <v>696.8</v>
      </c>
      <c r="Q90" s="3">
        <v>228.1</v>
      </c>
      <c r="R90" s="270">
        <v>1.0900000000000001</v>
      </c>
      <c r="S90" s="270">
        <v>0</v>
      </c>
      <c r="T90" s="39"/>
      <c r="U90" s="40" t="s">
        <v>14</v>
      </c>
      <c r="V90" s="164">
        <v>0.625</v>
      </c>
      <c r="W90" s="164">
        <v>1</v>
      </c>
      <c r="X90" s="282">
        <f>(V91+W91)</f>
        <v>27.246874999999999</v>
      </c>
      <c r="Y90" s="179">
        <v>6.125</v>
      </c>
      <c r="Z90" s="179">
        <v>0.75</v>
      </c>
      <c r="AA90" s="282">
        <f>(Y91+Z91)</f>
        <v>15.125000000000002</v>
      </c>
      <c r="AB90" s="179">
        <v>0.25</v>
      </c>
      <c r="AC90" s="382">
        <v>8</v>
      </c>
      <c r="AD90" s="382">
        <v>2</v>
      </c>
      <c r="AE90" s="277">
        <f t="shared" ref="AE90" si="85">AC90+AD90</f>
        <v>10</v>
      </c>
      <c r="AF90" s="11"/>
      <c r="AG90" s="19" t="s">
        <v>21</v>
      </c>
      <c r="AH90" s="7">
        <v>1.49</v>
      </c>
      <c r="AI90" s="8">
        <v>4.5999999999999999E-2</v>
      </c>
    </row>
    <row r="91" spans="1:35" ht="15.75" x14ac:dyDescent="0.25">
      <c r="A91" s="264"/>
      <c r="B91" s="283" t="s">
        <v>9</v>
      </c>
      <c r="C91" s="266">
        <f>((C90-C87)*1000)</f>
        <v>942000</v>
      </c>
      <c r="D91" s="266">
        <f>((D90-D87)*1000)</f>
        <v>220000</v>
      </c>
      <c r="E91" s="267"/>
      <c r="F91" s="266">
        <f>((F90-F87)*1000)</f>
        <v>36000</v>
      </c>
      <c r="G91" s="266">
        <f>((G90-G87)*1000)</f>
        <v>35000</v>
      </c>
      <c r="H91" s="267"/>
      <c r="I91" s="266">
        <f t="shared" ref="I91:Q91" si="86">(I90-I87)</f>
        <v>995500</v>
      </c>
      <c r="J91" s="285">
        <f t="shared" si="86"/>
        <v>11.199999999999818</v>
      </c>
      <c r="K91" s="285">
        <f t="shared" si="86"/>
        <v>2.7000000000043656</v>
      </c>
      <c r="L91" s="285">
        <f t="shared" si="86"/>
        <v>2.7000000000043656</v>
      </c>
      <c r="M91" s="285">
        <f t="shared" si="86"/>
        <v>9.9999999999965894E-2</v>
      </c>
      <c r="N91" s="285">
        <f t="shared" si="86"/>
        <v>-0.70000000000004547</v>
      </c>
      <c r="O91" s="285">
        <f t="shared" si="86"/>
        <v>0</v>
      </c>
      <c r="P91" s="285">
        <f t="shared" si="86"/>
        <v>0.19999999999993179</v>
      </c>
      <c r="Q91" s="285">
        <f t="shared" si="86"/>
        <v>9.9999999999994316E-2</v>
      </c>
      <c r="R91" s="270"/>
      <c r="S91" s="270"/>
      <c r="T91" s="39"/>
      <c r="U91" s="149" t="s">
        <v>16</v>
      </c>
      <c r="V91" s="162">
        <f>(V90*35.195)</f>
        <v>21.996874999999999</v>
      </c>
      <c r="W91" s="162">
        <f>(W90*5.25)</f>
        <v>5.25</v>
      </c>
      <c r="X91" s="275"/>
      <c r="Y91" s="177">
        <f>(Y90*2.2)</f>
        <v>13.475000000000001</v>
      </c>
      <c r="Z91" s="177">
        <f>(Z90*2.2)</f>
        <v>1.6500000000000001</v>
      </c>
      <c r="AA91" s="275"/>
      <c r="AB91" s="177">
        <f>(AB90*0.25)</f>
        <v>6.25E-2</v>
      </c>
      <c r="AC91" s="381"/>
      <c r="AD91" s="381"/>
      <c r="AE91" s="278"/>
      <c r="AF91" s="11"/>
      <c r="AG91" s="17" t="s">
        <v>23</v>
      </c>
      <c r="AH91" s="5">
        <v>12.6</v>
      </c>
      <c r="AI91" s="5">
        <v>12.5</v>
      </c>
    </row>
    <row r="92" spans="1:35" ht="16.5" thickBot="1" x14ac:dyDescent="0.3">
      <c r="A92" s="265"/>
      <c r="B92" s="284"/>
      <c r="C92" s="268"/>
      <c r="D92" s="268"/>
      <c r="E92" s="268"/>
      <c r="F92" s="268"/>
      <c r="G92" s="268"/>
      <c r="H92" s="268"/>
      <c r="I92" s="268"/>
      <c r="J92" s="286"/>
      <c r="K92" s="286"/>
      <c r="L92" s="286"/>
      <c r="M92" s="286"/>
      <c r="N92" s="286"/>
      <c r="O92" s="286"/>
      <c r="P92" s="286"/>
      <c r="Q92" s="286"/>
      <c r="R92" s="271"/>
      <c r="S92" s="271"/>
      <c r="T92" s="39"/>
      <c r="U92" s="150" t="s">
        <v>15</v>
      </c>
      <c r="V92" s="163">
        <f>IF(V91=0,0,(V91)/((C91/1000000)*8.34))</f>
        <v>2.7999097537256823</v>
      </c>
      <c r="W92" s="163">
        <f>IF(W91=0,0,(W91)/((D91/1000000)*8.34))</f>
        <v>2.8613472858077174</v>
      </c>
      <c r="X92" s="276"/>
      <c r="Y92" s="178">
        <f>IF(Y91=0,0,(Y91)/((C91/1000000)*8.34))</f>
        <v>1.7151883588670469</v>
      </c>
      <c r="Z92" s="178">
        <f>IF(Z91=0,0,(Z91)/((D91/1000000)*8.34))</f>
        <v>0.89928057553956842</v>
      </c>
      <c r="AA92" s="276"/>
      <c r="AB92" s="178">
        <f>IF(AB91=0,0,(AB91)/((C91/1000000)*8.34))</f>
        <v>7.9554191042070805E-3</v>
      </c>
      <c r="AC92" s="178">
        <f>IF(AC90=0,0,(AC90)/((C91/1000000)*8.34))</f>
        <v>1.0182936453385063</v>
      </c>
      <c r="AD92" s="178">
        <f>IF(AD90=0,0,(AD90)/((D91/1000000)*8.34))</f>
        <v>1.0900370612600829</v>
      </c>
      <c r="AE92" s="279"/>
      <c r="AF92" s="11"/>
      <c r="AG92" s="18" t="s">
        <v>22</v>
      </c>
      <c r="AH92" s="6">
        <v>7.49</v>
      </c>
      <c r="AI92" s="6">
        <v>7.76</v>
      </c>
    </row>
    <row r="93" spans="1:35" ht="15.75" x14ac:dyDescent="0.25">
      <c r="A93" s="93"/>
      <c r="B93" s="43"/>
      <c r="C93" s="44"/>
      <c r="D93" s="44"/>
      <c r="E93" s="44"/>
      <c r="F93" s="45"/>
      <c r="G93" s="45"/>
      <c r="H93" s="45"/>
      <c r="I93" s="45"/>
      <c r="J93" s="46"/>
      <c r="K93" s="46"/>
      <c r="L93" s="46"/>
      <c r="M93" s="46"/>
      <c r="N93" s="46"/>
      <c r="O93" s="46"/>
      <c r="P93" s="46"/>
      <c r="Q93" s="47"/>
      <c r="R93" s="47"/>
      <c r="S93" s="48"/>
      <c r="T93" s="49"/>
      <c r="U93" s="50"/>
      <c r="V93" s="165"/>
      <c r="W93" s="165"/>
      <c r="X93" s="123"/>
      <c r="Y93" s="165"/>
      <c r="Z93" s="165"/>
      <c r="AA93" s="123"/>
      <c r="AB93" s="165"/>
      <c r="AC93" s="183"/>
      <c r="AD93" s="183"/>
      <c r="AE93" s="51"/>
      <c r="AF93" s="76"/>
      <c r="AG93" s="77"/>
      <c r="AH93" s="78"/>
      <c r="AI93" s="79"/>
    </row>
    <row r="94" spans="1:35" ht="15.75" x14ac:dyDescent="0.25">
      <c r="A94" s="93"/>
      <c r="B94" s="41" t="s">
        <v>9</v>
      </c>
      <c r="C94" s="52">
        <f>SUM(C91,C88,C85,C82,C79,C76,C73,C70,C67,C64,C61,C58,C55,C52,C49,C46,C43,C40,C37,C34,C31,C28,C25,C22,C19,C16,C13,C10,C7,C5)</f>
        <v>28164000</v>
      </c>
      <c r="D94" s="52">
        <f>SUM(D91,D88,D85,D82,D79,D76,D73,D70,D67,D64,D61,D58,D55,D52,D49,D46,D43,D40,D37,D34,D31,D28,D25,D22,D19,D16,D13,D10,D7,D5)</f>
        <v>3389000</v>
      </c>
      <c r="E94" s="52">
        <f>(E90+E87+E84+E81+E78+E75+E72+E69+E66+E63+E60+E57+E54+E51+E48+E45+E42+E39+E36+E33+E30+E27+E24+E21+E18+E15+E12+E9+E6+E3)</f>
        <v>31553000</v>
      </c>
      <c r="F94" s="52">
        <f t="shared" ref="F94:G94" si="87">SUM(F91,F88,F85,F82,F79,F76,F73,F70,F67,F64,F61,F58,F55,F52,F49,F46,F43,F40,F37,F34,F31,F28,F25,F22,F19,F16,F13,F10,F7,F5)</f>
        <v>598000</v>
      </c>
      <c r="G94" s="52">
        <f t="shared" si="87"/>
        <v>106000</v>
      </c>
      <c r="H94" s="52">
        <f>(H90+H87+H84+H81+H78+H75+H72+H69+H66+H63+H60+H57+H54+H51+H48+H45+H42+H39+H36+H33+H30+H27+H24+H21+H18+H15+H12+H9+H6+H3)</f>
        <v>704000</v>
      </c>
      <c r="I94" s="52">
        <f>SUM(I91,I88,I85,I82,I79,I76,I73,I70,I67,I64,I61,I58,I55,I52,I49,I46,I43,I40,I37,I34,I31,I28,I25,I22,I19,I16,I13,I10,I7,I5)</f>
        <v>30968700</v>
      </c>
      <c r="J94" s="53">
        <f t="shared" ref="J94:Q94" si="88">SUM(J91,J88,J85,J82,J79,J76,J73,J70,J67,J64,J61,J58,J55,J52,J49,J46,J43,J40,J37,J34,J31,J28,J25,J22,J19,J16,J13,J10,J7,J5)</f>
        <v>345.69999999999982</v>
      </c>
      <c r="K94" s="53">
        <f t="shared" si="88"/>
        <v>42.400000000001455</v>
      </c>
      <c r="L94" s="53">
        <f t="shared" si="88"/>
        <v>42.400000000001455</v>
      </c>
      <c r="M94" s="53">
        <f t="shared" si="88"/>
        <v>2.7999999999999545</v>
      </c>
      <c r="N94" s="53">
        <f t="shared" si="88"/>
        <v>-0.10000000000002274</v>
      </c>
      <c r="O94" s="53">
        <f t="shared" si="88"/>
        <v>1.1999999999999886</v>
      </c>
      <c r="P94" s="53">
        <f t="shared" si="88"/>
        <v>0.59999999999990905</v>
      </c>
      <c r="Q94" s="53">
        <f t="shared" si="88"/>
        <v>1.4000000000000057</v>
      </c>
      <c r="R94" s="54" t="s">
        <v>31</v>
      </c>
      <c r="S94" s="54">
        <f>SUM(S3:S92)</f>
        <v>1.0900000000000001</v>
      </c>
      <c r="T94" s="55"/>
      <c r="U94" s="41" t="s">
        <v>18</v>
      </c>
      <c r="V94" s="166">
        <f>(V91+V88+V85+V82+V79+V76+V73+V70+V67+V64+V61+V58+V55+V52+V49+V46+V43+V40+V37+V34+V31+V28+V25+V22+V19+V16+V13+V10+V7+V4)</f>
        <v>527.92500000000007</v>
      </c>
      <c r="W94" s="166">
        <f>(W91+W88+W85+W82+W79+W76+W73+W70+W67+W64+W61+W58+W55+W52+W49+W46+W43+W40+W37+W34+W31+W28+W25+W22+W19+W16+W13+W10+W7+W4)</f>
        <v>76.125</v>
      </c>
      <c r="X94" s="124">
        <f>(X90+X87+X84+X81+X78+X75+X72+X69+X66+X63+X60+X57+X54+X51+X48+X45+X42+X39+X36+X33+X30+X27+X24+X21+X18+X15+X12+X9+X6+X3)</f>
        <v>604.05000000000007</v>
      </c>
      <c r="Y94" s="168">
        <f>(Y91+Y88+Y85+Y82+Y79+Y76+Y73+Y70+Y67+Y64+Y61+Y58+Y55+Y52+Y49+Y46+Y43+Y40+Y37+Y34+Y31+Y28+Y25+Y22+Y19+Y16+Y13+Y10+Y7+Y4)</f>
        <v>452.78750000000002</v>
      </c>
      <c r="Z94" s="168">
        <f>(Z91+Z88+Z85+Z82+Z79+Z76+Z73+Z70+Z67+Z64+Z61+Z58+Z55+Z52+Z49+Z46+Z43+Z40+Z37+Z34+Z31+Z28+Z25+Z22+Z19+Z16+Z13+Z10+Z7+Z4)</f>
        <v>29.975000000000005</v>
      </c>
      <c r="AA94" s="125">
        <f>(AA90+AA87+AA84+AA81+AA78+AA75+AA72+AA69+AA66+AA63+AA60+AA57+AA54+AA51+AA48+AA45+AA42+AA39+AA36+AA33+AA30+AA27+AA24+AA21+AA18+AA15+AA12+AA9+AA6+AA3)</f>
        <v>482.76249999999999</v>
      </c>
      <c r="AB94" s="168">
        <f>(AB91+AB88+AB85+AB82+AB79+AB76+AB73+AB70+AB67+AB64+AB61+AB58+AB55+AB52+AB49+AB46+AB43+AB40+AB37+AB34+AB31+AB28+AB25+AB22+AB19+AB16+AB13+AB10+AB7+AB4)</f>
        <v>12.546875</v>
      </c>
      <c r="AC94" s="168">
        <f>(AC91+AC88+AC85+AC82+AC79+AC76+AC73+AC70+AC67+AC64+AC61+AC58+AC55+AC52+AC49+AC46+AC43+AC40+AC37+AC34+AC31+AC28+AC25+AC22+AC19+AC16+AC13+AC10+AC7+AC4)</f>
        <v>0</v>
      </c>
      <c r="AD94" s="168">
        <f>(AD91+AD88+AD85+AD82+AD79+AD76+AD73+AD70+AD67+AD64+AD61+AD58+AD55+AD52+AD49+AD46+AD43+AD40+AD37+AD34+AD31+AD28+AD25+AD22+AD19+AD16+AD13+AD10+AD7+AD4)</f>
        <v>0</v>
      </c>
      <c r="AE94" s="56">
        <f>SUM(AE90,AE87,AE84,AE81,AE78,AE75,AE72,AE69,AE66,AE63,AE60,AE57,AE54,AE51,AE48,AE45,AE42,AE39,AE36,AE33,AE30,AE27,AE24,AE21,AE18,AE15,AE12,AE9,AE6,AE3)</f>
        <v>351</v>
      </c>
      <c r="AF94" s="76"/>
      <c r="AG94" s="41" t="s">
        <v>26</v>
      </c>
      <c r="AH94" s="80">
        <f t="shared" ref="AH94:AI96" si="89">(AH90+AH87+AH84+AH81+AH78+AH75+AH72+AH69+AH66+AH63+AH60+AH57+AH54+AH51+AH48+AH45+AH42+AH39+AH36+AH33+AH30+AH27+AH24+AH21+AH18+AH15+AH12+AH9+AH6+AH3)/30</f>
        <v>1.5620000000000003</v>
      </c>
      <c r="AI94" s="81">
        <f>(AI90+AI87+AI84+AI81+AI78+AI75+AI72+AI69+AI66+AI63+AI60+AI57+AI54+AI51+AI48+AI45+AI42+AI39+AI36+AI33+AI30+AI27+AI24+AI21+AI18+AI15+AI12+AI9+AI6+AI3)/30</f>
        <v>4.4733333333333361E-2</v>
      </c>
    </row>
    <row r="95" spans="1:35" ht="15.75" x14ac:dyDescent="0.25">
      <c r="A95" s="93"/>
      <c r="B95" s="57" t="s">
        <v>10</v>
      </c>
      <c r="C95" s="58">
        <f t="shared" ref="C95:S95" si="90">(C94/30)</f>
        <v>938800</v>
      </c>
      <c r="D95" s="59">
        <f t="shared" si="90"/>
        <v>112966.66666666667</v>
      </c>
      <c r="E95" s="59">
        <f t="shared" si="90"/>
        <v>1051766.6666666667</v>
      </c>
      <c r="F95" s="60">
        <f t="shared" si="90"/>
        <v>19933.333333333332</v>
      </c>
      <c r="G95" s="60">
        <f t="shared" si="90"/>
        <v>3533.3333333333335</v>
      </c>
      <c r="H95" s="60">
        <f t="shared" si="90"/>
        <v>23466.666666666668</v>
      </c>
      <c r="I95" s="59">
        <f t="shared" si="90"/>
        <v>1032290</v>
      </c>
      <c r="J95" s="61">
        <f t="shared" si="90"/>
        <v>11.523333333333328</v>
      </c>
      <c r="K95" s="61">
        <f t="shared" si="90"/>
        <v>1.4133333333333817</v>
      </c>
      <c r="L95" s="61">
        <f t="shared" si="90"/>
        <v>1.4133333333333817</v>
      </c>
      <c r="M95" s="61">
        <f t="shared" si="90"/>
        <v>9.3333333333331811E-2</v>
      </c>
      <c r="N95" s="61">
        <f t="shared" si="90"/>
        <v>-3.3333333333340912E-3</v>
      </c>
      <c r="O95" s="61">
        <f t="shared" si="90"/>
        <v>3.9999999999999619E-2</v>
      </c>
      <c r="P95" s="61">
        <f t="shared" si="90"/>
        <v>1.9999999999996968E-2</v>
      </c>
      <c r="Q95" s="61">
        <f t="shared" si="90"/>
        <v>4.6666666666666856E-2</v>
      </c>
      <c r="R95" s="62">
        <f>SUM(R3:R92)/30</f>
        <v>1.0443333333333336</v>
      </c>
      <c r="S95" s="62">
        <f t="shared" si="90"/>
        <v>3.6333333333333336E-2</v>
      </c>
      <c r="T95" s="55"/>
      <c r="U95" s="57" t="s">
        <v>19</v>
      </c>
      <c r="V95" s="167">
        <f t="shared" ref="V95:AD95" si="91">(V94/30)</f>
        <v>17.597500000000004</v>
      </c>
      <c r="W95" s="167">
        <f t="shared" si="91"/>
        <v>2.5375000000000001</v>
      </c>
      <c r="X95" s="126">
        <f>(X94/30)</f>
        <v>20.135000000000002</v>
      </c>
      <c r="Y95" s="180">
        <f t="shared" si="91"/>
        <v>15.092916666666667</v>
      </c>
      <c r="Z95" s="180">
        <f t="shared" si="91"/>
        <v>0.99916666666666687</v>
      </c>
      <c r="AA95" s="127">
        <f>(AA94/30)</f>
        <v>16.092083333333331</v>
      </c>
      <c r="AB95" s="180">
        <f t="shared" si="91"/>
        <v>0.41822916666666665</v>
      </c>
      <c r="AC95" s="180">
        <f t="shared" si="91"/>
        <v>0</v>
      </c>
      <c r="AD95" s="168">
        <f t="shared" si="91"/>
        <v>0</v>
      </c>
      <c r="AE95" s="56">
        <f>AVERAGE(AE90,AE87,AE84,AE81,AE78,AE75,AE72,AE69,AE66,AE63,AE60,AE57,AE54,AE51,AE48,AE45,AE42,AE39,AE36,AE33,AE30,AE27,AE24,AE21,AE18,AE15,AE12,AE9,AE6,AE3)</f>
        <v>11.7</v>
      </c>
      <c r="AF95" s="76"/>
      <c r="AG95" s="41" t="s">
        <v>27</v>
      </c>
      <c r="AH95" s="82">
        <f t="shared" si="89"/>
        <v>10.959999999999999</v>
      </c>
      <c r="AI95" s="82">
        <f t="shared" si="89"/>
        <v>11.233333333333336</v>
      </c>
    </row>
    <row r="96" spans="1:35" s="12" customFormat="1" ht="15.75" x14ac:dyDescent="0.25">
      <c r="A96" s="67"/>
      <c r="B96" s="41" t="s">
        <v>49</v>
      </c>
      <c r="C96" s="63">
        <f>MAX(C91,C88,C85,C82,C79,C76,C73,C70,C67,C64,C61,C58,C55,C52,C49,C46,C43,C40,C37,C34,C31,C28,C25,C22,C19,C16,C13,C10,C7,C5)</f>
        <v>1349000</v>
      </c>
      <c r="D96" s="63">
        <f>MAX(D92,D89,D86,D83,D80,D77,D74,D71,D68,D65,D62,D59,D56,D53,D50,D47,D44,D41,D38,D35,D32,D29,D26,D23,D20,D17,D14,D11,D8,D5)</f>
        <v>0</v>
      </c>
      <c r="E96" s="63">
        <f>MAX(E90,E87,E84,E81,E78,E75,E72,E69,E66,E63,E60,E57,E54,E51,E48,E45,E42,E39,E36,E33,E30,E27,E24,E21,E18,E15,E12,E9,E6,E3)</f>
        <v>1349000</v>
      </c>
      <c r="F96" s="63">
        <f t="shared" ref="F96:G96" si="92">MAX(F91,F88,F85,F82,F79,F76,F73,F70,F67,F64,F61,F58,F55,F52,F49,F46,F43,F40,F37,F34,F31,F28,F25,F22,F19,F16,F13,F10,F7,F5)</f>
        <v>36000</v>
      </c>
      <c r="G96" s="63">
        <f t="shared" si="92"/>
        <v>36000</v>
      </c>
      <c r="H96" s="63">
        <f>MAX(H90,H87,H84,H81,H78,H75,H72,H69,H66,H63,H60,H57,H54,H51,H48,H45,H42,H39,H36,H33,H30,H27,H24,H21,H18,H15,H12,H9,H6,H3)</f>
        <v>71000</v>
      </c>
      <c r="I96" s="63">
        <f>MAX(I91,I88,I85,I82,I79,I76,I73,I70,I67,I64,I61,I58,I55,I52,I49,I46,I43,I40,I37,I34,I31,I28,I25,I22,I19,I16,I13,I10,I7,I5)</f>
        <v>1227700</v>
      </c>
      <c r="J96" s="64">
        <f t="shared" ref="J96:Q96" si="93">MAX(J91,J88,J85,J82,J79,J76,J73,J70,J67,J64,J61,J58,J55,J52,J49,J46,J43,J40,J37,J34,J31,J28,J25,J22,J19,J16,J13,J10,J7,J5)</f>
        <v>16.5</v>
      </c>
      <c r="K96" s="64">
        <f t="shared" si="93"/>
        <v>11.19999999999709</v>
      </c>
      <c r="L96" s="64">
        <f t="shared" si="93"/>
        <v>11.19999999999709</v>
      </c>
      <c r="M96" s="64">
        <f t="shared" si="93"/>
        <v>0.20000000000004547</v>
      </c>
      <c r="N96" s="64">
        <f t="shared" si="93"/>
        <v>0.30000000000006821</v>
      </c>
      <c r="O96" s="64">
        <f t="shared" si="93"/>
        <v>0.10000000000002274</v>
      </c>
      <c r="P96" s="64">
        <f t="shared" si="93"/>
        <v>0.20000000000004547</v>
      </c>
      <c r="Q96" s="64">
        <f t="shared" si="93"/>
        <v>0.19999999999998863</v>
      </c>
      <c r="R96" s="65">
        <f>MAX(R3:R92)</f>
        <v>1.1299999999999999</v>
      </c>
      <c r="S96" s="65">
        <f>MAX(S3:S92)</f>
        <v>0.19</v>
      </c>
      <c r="T96" s="39"/>
      <c r="U96" s="42" t="s">
        <v>35</v>
      </c>
      <c r="V96" s="168">
        <f>MAX(V91,V88,V85,V82,V79,V76,V73,V70,V67,V64,V61,V58,V55,V52,V49,V46,V43,V40,V37,V34,V31,V28,V25,V22,V19,V16,V13,V10,V7,V4)</f>
        <v>26.396250000000002</v>
      </c>
      <c r="W96" s="168">
        <f>MAX(W91,W88,W85,W82,W79,W76,W73,W70,W67,W64,W61,W58,W55,W52,W49,W46,W43,W40,W37,W34,W31,W28,W25,W22,W19,W16,W13,W10,W7,W4)</f>
        <v>23.625</v>
      </c>
      <c r="X96" s="125">
        <f>MAX(X90,X87,X84,X81,X78,X75,X72,X69,X66,X63,X60,X57,X54,X51,X48,X45,X42,X39,X36,X33,X30,X27,X24,X21,X18,X15,X12,X9,X6,X3)</f>
        <v>29.604375000000001</v>
      </c>
      <c r="Y96" s="168">
        <f>MAX(Y91,Y88,Y85,Y82,Y79,Y76,Y73,Y70,Y67,Y64,Y61,Y58,Y55,Y52,Y49,Y46,Y43,Y40,Y37,Y34,Y31,Y28,Y25,Y22,Y19,Y16,Y13,Y10,Y7,Y4)</f>
        <v>22</v>
      </c>
      <c r="Z96" s="168">
        <f>MAX(Z91,Z88,Z85,Z82,Z79,Z76,Z73,Z70,Z67,Z64,Z61,Z58,Z55,Z52,Z49,Z46,Z43,Z40,Z37,Z34,Z31,Z28,Z25,Z22,Z19,Z16,Z13,Z10,Z7,Z4)</f>
        <v>7.9750000000000005</v>
      </c>
      <c r="AA96" s="125">
        <f>MAX(AA90,AA87,AA84,AA81,AA78,AA75,AA72,AA69,AA66,AA63,AA60,AA57,AA54,AA51,AA48,AA45,AA42,AA39,AA36,AA33,AA30,AA27,AA24,AA21,AA18,AA15,AA12,AA9,AA6,AA3)</f>
        <v>22</v>
      </c>
      <c r="AB96" s="168">
        <f>MAX(AB91,AB88,AB85,AB82,AB79,AB76,AB73,AB70,AB67,AB64,AB61,AB58,AB55,AB52,AB49,AB46,AB43,AB40,AB37,AB34,AB31,AB28,AB25,AB22,AB19,AB16,AB13,AB10,AB7,AB4)</f>
        <v>0.78125</v>
      </c>
      <c r="AC96" s="168">
        <f>MAX(AC91,AC88,AC85,AC82,AC79,AC76,AC73,AC70,AC67,AC64,AC61,AC58,AC55,AC52,AC49,AC46,AC43,AC40,AC37,AC34,AC31,AC28,AC25,AC22,AC19,AC16,AC13,AC10,AC7,AC4)</f>
        <v>0</v>
      </c>
      <c r="AD96" s="168">
        <f>MAX(AD91,AD88,AD85,AD82,AD79,AD76,AD73,AD70,AD67,AD64,AD61,AD58,AD55,AD52,AD49,AD46,AD43,AD40,AD37,AD34,AD31,AD28,AD25,AD22,AD19,AD16,AD13,AD10,AD7,AD4)</f>
        <v>0</v>
      </c>
      <c r="AE96" s="56">
        <f>MAX(AE90,AE87,AE84,AE81,AE78,AE75,AE72,AE69,AE66,AE63,AE60,AE57,AE54,AE51,AE48,AE45,AE42,AE39,AE36,AE33,AE30,AE27,AE24,AE21,AE18,AE15,AE12,AE9,AE6,AE3)</f>
        <v>17</v>
      </c>
      <c r="AF96" s="11"/>
      <c r="AG96" s="41" t="s">
        <v>28</v>
      </c>
      <c r="AH96" s="80">
        <f t="shared" si="89"/>
        <v>7.5123333333333324</v>
      </c>
      <c r="AI96" s="80">
        <f t="shared" si="89"/>
        <v>7.73</v>
      </c>
    </row>
    <row r="97" spans="1:35" s="12" customFormat="1" ht="15.75" x14ac:dyDescent="0.25">
      <c r="A97" s="67"/>
      <c r="B97" s="41" t="s">
        <v>50</v>
      </c>
      <c r="C97" s="63">
        <f>MIN(C91,C88,C85,C82,C79,C76,C73,C70,C67,C64,C61,C58,C55,C52,C49,C46,C43,C40,C37,C34,C31,C28,C25,C22,C19,C16,C13,C10,C7,C5)</f>
        <v>0</v>
      </c>
      <c r="D97" s="63">
        <f>MIN(D92,D89,D86,D83,D80,D77,D74,D71,D68,D65,D62,D59,D56,D53,D50,D47,D44,D41,D38,D35,D32,D29,D26,D23,D20,D17,D14,D11,D8,D5)</f>
        <v>0</v>
      </c>
      <c r="E97" s="63">
        <f>MIN(E90,E87,E84,E81,E78,E75,E72,E69,E66,E63,E60,E57,E54,E51,E48,E45,E42,E39,E36,E33,E30,E27,E24,E21,E18,E15,E12,E9,E6,E3)</f>
        <v>719000</v>
      </c>
      <c r="F97" s="63">
        <f>MIN(F92,F89,F86,F83,F80,F77,F74,F71,F68,F65,F62,F59,F56,F53,F50,F47,F44,F41,F38,F35,F32,F29,F26,F23,F20,F17,F14,F11,F8,F5)</f>
        <v>35000</v>
      </c>
      <c r="G97" s="63">
        <f>MIN(G92,G89,G86,G83,G80,G77,G74,G71,G68,G65,G62,G59,G56,G53,G50,G47,G44,G41,G38,G35,G32,G29,G26,G23,G20,G17,G14,G11,G8,G5)</f>
        <v>0</v>
      </c>
      <c r="H97" s="63">
        <f>MIN(H90,H87,H84,H81,H78,H75,H72,H69,H66,H63,H60,H57,H54,H51,H48,H45,H42,H39,H36,H33,H30,H27,H24,H21,H18,H15,H12,H9,H6,H3)</f>
        <v>0</v>
      </c>
      <c r="I97" s="63">
        <f>MIN(I91,I88,I85,I82,I79,I76,I73,I70,I67,I64,I61,I58,I55,I52,I49,I46,I43,I40,I37,I34,I31,I28,I25,I22,I19,I16,I13,I10,I7,I5)</f>
        <v>766900</v>
      </c>
      <c r="J97" s="63">
        <f t="shared" ref="J97:Q97" si="94">MIN(J92,J89,J86,J83,J80,J77,J74,J71,J68,J65,J62,J59,J56,J53,J50,J47,J44,J41,J38,J35,J32,J29,J26,J23,J20,J17,J14,J11,J8,J5)</f>
        <v>14.399999999999636</v>
      </c>
      <c r="K97" s="63">
        <f t="shared" si="94"/>
        <v>0</v>
      </c>
      <c r="L97" s="63">
        <f t="shared" si="94"/>
        <v>0</v>
      </c>
      <c r="M97" s="63">
        <f t="shared" si="94"/>
        <v>0.19999999999998863</v>
      </c>
      <c r="N97" s="63">
        <f t="shared" si="94"/>
        <v>0</v>
      </c>
      <c r="O97" s="63">
        <f t="shared" si="94"/>
        <v>9.9999999999965894E-2</v>
      </c>
      <c r="P97" s="63">
        <f t="shared" si="94"/>
        <v>0</v>
      </c>
      <c r="Q97" s="63">
        <f t="shared" si="94"/>
        <v>0.10000000000002274</v>
      </c>
      <c r="R97" s="65">
        <f>MIN(R3:R92)</f>
        <v>0.97</v>
      </c>
      <c r="S97" s="66">
        <f>MIN(S3:S92)</f>
        <v>0</v>
      </c>
      <c r="T97" s="67"/>
      <c r="U97" s="41" t="s">
        <v>36</v>
      </c>
      <c r="V97" s="169">
        <f>MIN(V91,V88,V85,V82,V79,V76,V73,V70,V67,V64,V61,V58,V55,V52,V49,V46,V43,V40,V37,V34,V31,V28,V25,V22,V19,V16,V13,V10,V7,V4)</f>
        <v>0</v>
      </c>
      <c r="W97" s="184">
        <f>MIN(W91,W88,W85,W82,W79,W76,W73,W70,W67,W64,W61,W58,W55,W52,W49,W46,W43,W40,W37,W34,W31,W28,W25,W22,W19,W16,W13,W10,W7,W4)</f>
        <v>0</v>
      </c>
      <c r="X97" s="125">
        <f>MIN(X90,X87,X84,X81,X78,X75,X72,X69,X66,X63,X60,X57,X54,X51,X48,X45,X42,X39,X36,X33,X30,X27,X24,X21,X18,X15,X12,X9,X6,X3)</f>
        <v>13.198125000000001</v>
      </c>
      <c r="Y97" s="181">
        <f>MIN(Y91,Y88,Y85,Y82,Y79,Y76,Y73,Y70,Y67,Y64,Y61,Y58,Y55,Y52,Y49,Y46,Y43,Y40,Y37,Y34,Y31,Y28,Y25,Y22,Y19,Y16,Y13,Y10,Y7,Y4)</f>
        <v>0</v>
      </c>
      <c r="Z97" s="169">
        <f>MIN(Z91,Z88,Z85,Z82,Z79,Z76,Z73,Z70,Z67,Z64,Z61,Z58,Z55,Z52,Z49,Z46,Z43,Z40,Z37,Z34,Z31,Z28,Z25,Z22,Z19,Z16,Z13,Z10,Z7,Z4)</f>
        <v>0</v>
      </c>
      <c r="AA97" s="125">
        <f>MIN(AA90,AA87,AA84,AA81,AA78,AA75,AA72,AA69,AA66,AA63,AA60,AA57,AA54,AA51,AA48,AA45,AA42,AA39,AA36,AA33,AA30,AA27,AA24,AA21,AA18,AA15,AA12,AA9,AA6,AA3)</f>
        <v>7.7000000000000011</v>
      </c>
      <c r="AB97" s="181">
        <f>MIN(AB91,AB88,AB85,AB82,AB79,AB76,AB73,AB70,AB67,AB64,AB61,AB58,AB55,AB52,AB49,AB46,AB43,AB40,AB37,AB34,AB31,AB28,AB25,AB22,AB19,AB16,AB13,AB10,AB7,AB4)</f>
        <v>0</v>
      </c>
      <c r="AC97" s="184">
        <f>MIN(AC91,AC88,AC85,AC82,AC79,AC76,AC73,AC70,AC67,AC64,AC61,AC58,AC55,AC52,AC49,AC46,AC43,AC40,AC37,AC34,AC31,AC28,AC25,AC22,AC19,AC16,AC13,AC10,AC7,AC4)</f>
        <v>0</v>
      </c>
      <c r="AD97" s="184">
        <f>MIN(AD91,AD88,AD85,AD82,AD79,AD76,AD73,AD70,AD67,AD64,AD61,AD58,AD55,AD52,AD49,AD46,AD43,AD40,AD37,AD34,AD31,AD28,AD25,AD22,AD19,AD16,AD13,AD10,AD7,AD4)</f>
        <v>0</v>
      </c>
      <c r="AE97" s="68">
        <f>MIN(AE90,AE87,AE84,AE81,AE78,AE75,AE72,AE69,AE66,AE63,AE60,AE57,AE54,AE51,AE48,AE45,AE42,AE39,AE36,AE33,AE30,AE27,AE24,AE21,AE18,AE15,AE12,AE9,AE6,AE3)</f>
        <v>6</v>
      </c>
      <c r="AF97" s="67"/>
      <c r="AG97" s="67"/>
      <c r="AH97" s="67"/>
      <c r="AI97" s="67"/>
    </row>
    <row r="98" spans="1:35" s="12" customFormat="1" ht="15.75" x14ac:dyDescent="0.25">
      <c r="A98" s="67"/>
      <c r="B98" s="141"/>
      <c r="C98" s="69"/>
      <c r="D98" s="69"/>
      <c r="E98" s="69"/>
      <c r="F98" s="69"/>
      <c r="G98" s="69"/>
      <c r="H98" s="69"/>
      <c r="I98" s="69"/>
      <c r="J98" s="70"/>
      <c r="K98" s="70"/>
      <c r="L98" s="70"/>
      <c r="M98" s="70"/>
      <c r="N98" s="70"/>
      <c r="O98" s="71"/>
      <c r="P98" s="71"/>
      <c r="Q98" s="70"/>
      <c r="R98" s="72"/>
      <c r="S98" s="72"/>
      <c r="T98" s="39"/>
      <c r="U98" s="42" t="s">
        <v>17</v>
      </c>
      <c r="V98" s="170">
        <f>AVERAGE(V92,V89,V86,V83,V80,V77,V74,V71,V68,V65,V62,V59,V56,V53,V50,V47,V44,V41,V38,V35,V32,V29,V26,V23,V20,V17,V14,V11,V8,V5)</f>
        <v>2.1019697596122002</v>
      </c>
      <c r="W98" s="168">
        <f>AVERAGE(W92,W89,W86,W83,W80,W77,W74,W71,W68,W65,W62,W59,W56,W53,W50,W47,W44,W41,W38,W35,W32,W29,W26,W23,W20,W17,W14,W11,W8,W5)</f>
        <v>0.44670319518519425</v>
      </c>
      <c r="X98" s="128"/>
      <c r="Y98" s="170">
        <f>AVERAGE(Y92,Y89,Y86,Y83,Y80,Y77,Y74,Y71,Y68,Y65,Y62,Y59,Y56,Y53,Y50,Y47,Y44,Y41,Y38,Y35,Y32,Y29,Y26,Y23,Y20,Y17,Y14,Y11,Y8,Y5)</f>
        <v>1.7955567488873365</v>
      </c>
      <c r="Z98" s="168">
        <f>AVERAGE(Z92,Z89,Z86,Z83,Z80,Z77,Z74,Z71,Z68,Z65,Z62,Z59,Z56,Z53,Z50,Z47,Z44,Z41,Z38,Z35,Z32,Z29,Z26,Z23,Z20,Z17,Z14,Z11,Z8,Z5)</f>
        <v>0.17313036628388562</v>
      </c>
      <c r="AA98" s="128"/>
      <c r="AB98" s="168">
        <f>AVERAGE(AB92,AB89,AB86,AB83,AB80,AB77,AB74,AB71,AB68,AB65,AB62,AB59,AB56,AB53,AB50,AB47,AB44,AB41,AB38,AB35,AB32,AB29,AB26,AB23,AB20,AB17,AB14,AB11,AB8,AB5)</f>
        <v>4.8928402452603929E-2</v>
      </c>
      <c r="AC98" s="166">
        <f>AVERAGE(AC92,AC89,AC86,AC83,AC80,AC77,AC74,AC71,AC68,AC65,AC62,AC59,AC56,AC53,AC50,AC47,AC44,AC41,AC38,AC35,AC32,AC29,AC26,AC23,AC20,AC17,AC14,AC11,AC8,AC5)</f>
        <v>1.4870604009713375</v>
      </c>
      <c r="AD98" s="168">
        <f>AVERAGE(AD92,AD89,AD86,AD83,AD80,AD77,AD74,AD71,AD68,AD65,AD62,AD59,AD56,AD53,AD50,AD47,AD44,AD41,AD38,AD35,AD32,AD29,AD26,AD23,AD20,AD17,AD14,AD11,AD8,AD5)</f>
        <v>0.22683650246999157</v>
      </c>
      <c r="AE98" s="11"/>
      <c r="AF98" s="11"/>
      <c r="AG98" s="41" t="s">
        <v>32</v>
      </c>
      <c r="AH98" s="80">
        <f t="shared" ref="AH98:AI100" si="95">MAX(AH90,AH87,AH84,AH81,AH78,AH75,AH72,AH69,AH66,AH63,AH60,AH57,AH54,AH51,AH48,AH45,AH42,AH39,AH36,AH33,AH30,AH27,AH24,AH21,AH18,AH15,AH12,AH9,AH6,AH3)</f>
        <v>4.38</v>
      </c>
      <c r="AI98" s="81">
        <f t="shared" si="95"/>
        <v>6.8000000000000005E-2</v>
      </c>
    </row>
    <row r="99" spans="1:35" s="12" customFormat="1" ht="15.75" x14ac:dyDescent="0.25">
      <c r="A99" s="67"/>
      <c r="B99" s="297"/>
      <c r="C99" s="297"/>
      <c r="D99" s="297"/>
      <c r="E99" s="297"/>
      <c r="F99" s="69"/>
      <c r="G99" s="69"/>
      <c r="H99" s="69"/>
      <c r="I99" s="69"/>
      <c r="J99" s="70"/>
      <c r="K99" s="70"/>
      <c r="L99" s="70"/>
      <c r="M99" s="70"/>
      <c r="N99" s="70"/>
      <c r="O99" s="70"/>
      <c r="P99" s="70"/>
      <c r="Q99" s="70"/>
      <c r="R99" s="72"/>
      <c r="S99" s="73"/>
      <c r="T99" s="39"/>
      <c r="U99" s="42" t="s">
        <v>37</v>
      </c>
      <c r="V99" s="168">
        <f>MAX(V92,V89,V86,V83,V80,V77,V74,V71,V68,V65,V62,V59,V56,V53,V50,V47,V44,V41,V38,V35,V32,V29,V26,V23,V20,V17,V14,V11,V8,V5)</f>
        <v>3.5561999838331584</v>
      </c>
      <c r="W99" s="168">
        <f>MAX(W92,W89,W86,W83,W80,W77,W74,W71,W68,W65,W62,W59,W56,W53,W50,W47,W44,W41,W38,W35,W32,W29,W26,W23,W20,W17,W14,W11,W8,W5)</f>
        <v>3.1266377626375719</v>
      </c>
      <c r="X99" s="128"/>
      <c r="Y99" s="182">
        <f>MAX(Y92,Y89,Y86,Y83,Y80,Y77,Y74,Y71,Y68,Y65,Y62,Y59,Y56,Y53,Y50,Y47,Y44,Y41,Y38,Y35,Y32,Y29,Y26,Y23,Y20,Y17,Y14,Y11,Y8,Y5)</f>
        <v>2.0070899801897615</v>
      </c>
      <c r="Z99" s="168">
        <f>MAX(Z92,Z89,Z86,Z83,Z80,Z77,Z74,Z71,Z68,Z65,Z62,Z59,Z56,Z53,Z50,Z47,Z44,Z41,Z38,Z35,Z32,Z29,Z26,Z23,Z20,Z17,Z14,Z11,Z8,Z5)</f>
        <v>1.1160302527209003</v>
      </c>
      <c r="AA99" s="128"/>
      <c r="AB99" s="182">
        <f>MAX(AB92,AB89,AB86,AB83,AB80,AB77,AB74,AB71,AB68,AB65,AB62,AB59,AB56,AB53,AB50,AB47,AB44,AB41,AB38,AB35,AB32,AB29,AB26,AB23,AB20,AB17,AB14,AB11,AB8,AB5)</f>
        <v>7.2950489166189181E-2</v>
      </c>
      <c r="AC99" s="168">
        <f>MAX(AC92,AC89,AC86,AC83,AC80,AC77,AC74,AC71,AC68,AC65,AC62,AC59,AC56,AC53,AC50,AC47,AC44,AC41,AC38,AC35,AC32,AC29,AC26,AC23,AC20,AC17,AC14,AC11,AC8,AC5)</f>
        <v>9.0633078326709793</v>
      </c>
      <c r="AD99" s="168">
        <f>MAX(AD92,AD89,AD86,AD83,AD80,AD77,AD74,AD71,AD68,AD65,AD62,AD59,AD56,AD53,AD50,AD47,AD44,AD41,AD38,AD35,AD32,AD29,AD26,AD23,AD20,AD17,AD14,AD11,AD8,AD5)</f>
        <v>1.8783928470800382</v>
      </c>
      <c r="AE99" s="11"/>
      <c r="AF99" s="11"/>
      <c r="AG99" s="41" t="s">
        <v>33</v>
      </c>
      <c r="AH99" s="82">
        <f t="shared" si="95"/>
        <v>12.7</v>
      </c>
      <c r="AI99" s="82">
        <f t="shared" si="95"/>
        <v>13.4</v>
      </c>
    </row>
    <row r="100" spans="1:35" s="12" customFormat="1" ht="15.75" x14ac:dyDescent="0.25">
      <c r="A100" s="67"/>
      <c r="B100" s="297"/>
      <c r="C100" s="297"/>
      <c r="D100" s="297"/>
      <c r="E100" s="297"/>
      <c r="F100" s="297"/>
      <c r="G100" s="141"/>
      <c r="H100" s="141"/>
      <c r="I100" s="69"/>
      <c r="J100" s="69"/>
      <c r="K100" s="70"/>
      <c r="L100" s="70"/>
      <c r="M100" s="70"/>
      <c r="N100" s="70"/>
      <c r="O100" s="70"/>
      <c r="P100" s="70"/>
      <c r="Q100" s="70"/>
      <c r="R100" s="74"/>
      <c r="S100" s="73"/>
      <c r="T100" s="39"/>
      <c r="U100" s="42" t="s">
        <v>38</v>
      </c>
      <c r="V100" s="168">
        <f>MIN(V92,V89,V86,V83,V80,V77,V74,V71,V68,V65,V62,V59,V56,V53,V50,V47,V44,V41,V38,V35,V32,V29,V26,V23,V20,V17,V14,V11,V8,V5)</f>
        <v>0</v>
      </c>
      <c r="W100" s="168">
        <f>MIN(W92,W89,W86,W83,W80,W77,W74,W71,W68,W65,W62,W59,W56,W53,W50,W47,W44,W41,W38,W35,W32,W29,W26,W23,W20,W17,W14,W11,W8,W5)</f>
        <v>0</v>
      </c>
      <c r="X100" s="128"/>
      <c r="Y100" s="168">
        <f>MIN(Y92,Y89,Y86,Y83,Y80,Y77,Y74,Y71,Y68,Y65,Y62,Y59,Y56,Y53,Y50,Y47,Y44,Y41,Y38,Y35,Y32,Y29,Y26,Y23,Y20,Y17,Y14,Y11,Y8,Y5)</f>
        <v>0</v>
      </c>
      <c r="Z100" s="168">
        <f>MIN(Z92,Z89,Z86,Z83,Z80,Z77,Z74,Z71,Z68,Z65,Z62,Z59,Z56,Z53,Z50,Z47,Z44,Z41,Z38,Z35,Z32,Z29,Z26,Z23,Z20,Z17,Z14,Z11,Z8,Z5)</f>
        <v>0</v>
      </c>
      <c r="AA100" s="128"/>
      <c r="AB100" s="168">
        <f>MIN(AB92,AB89,AB86,AB83,AB80,AB77,AB74,AB71,AB68,AB65,AB62,AB59,AB56,AB53,AB50,AB47,AB44,AB41,AB38,AB35,AB32,AB29,AB26,AB23,AB20,AB17,AB14,AB11,AB8,AB5)</f>
        <v>0</v>
      </c>
      <c r="AC100" s="168">
        <f>MIN(AC92,AC89,AC86,AC83,AC80,AC77,AC74,AC71,AC68,AC65,AC62,AC59,AC56,AC53,AC50,AC47,AC44,AC41,AC38,AC35,AC32,AC29,AC26,AC23,AC20,AC17,AC14,AC11,AC8,AC5)</f>
        <v>0</v>
      </c>
      <c r="AD100" s="168">
        <f>MIN(AD92,AD89,AD86,AD83,AD80,AD77,AD74,AD71,AD68,AD65,AD62,AD59,AD56,AD53,AD50,AD47,AD44,AD41,AD38,AD35,AD32,AD29,AD26,AD23,AD20,AD17,AD14,AD11,AD8,AD5)</f>
        <v>0</v>
      </c>
      <c r="AE100" s="11"/>
      <c r="AF100" s="11"/>
      <c r="AG100" s="41" t="s">
        <v>34</v>
      </c>
      <c r="AH100" s="80">
        <f t="shared" si="95"/>
        <v>7.7</v>
      </c>
      <c r="AI100" s="80">
        <f t="shared" si="95"/>
        <v>7.85</v>
      </c>
    </row>
    <row r="101" spans="1:35" s="12" customFormat="1" ht="15.75" x14ac:dyDescent="0.25">
      <c r="A101" s="94"/>
      <c r="B101" s="299"/>
      <c r="C101" s="299"/>
      <c r="D101" s="75"/>
      <c r="E101" s="75"/>
      <c r="F101" s="75"/>
      <c r="G101" s="75"/>
      <c r="H101" s="75"/>
      <c r="I101" s="75"/>
      <c r="J101" s="75"/>
      <c r="K101" s="70"/>
      <c r="L101" s="70"/>
      <c r="M101" s="70"/>
      <c r="N101" s="70"/>
      <c r="O101" s="70"/>
      <c r="P101" s="70"/>
      <c r="Q101" s="70"/>
      <c r="R101" s="74"/>
      <c r="S101" s="73"/>
      <c r="T101" s="39"/>
      <c r="U101" s="291" t="s">
        <v>72</v>
      </c>
      <c r="V101" s="291"/>
      <c r="W101" s="291"/>
      <c r="X101" s="291"/>
      <c r="Y101" s="291"/>
      <c r="Z101" s="291"/>
      <c r="AA101" s="291"/>
      <c r="AB101" s="171"/>
      <c r="AC101" s="171"/>
      <c r="AD101" s="171"/>
      <c r="AE101" s="11"/>
      <c r="AF101" s="11"/>
      <c r="AG101" s="83"/>
      <c r="AH101" s="78"/>
      <c r="AI101" s="84"/>
    </row>
    <row r="102" spans="1:35" s="12" customFormat="1" ht="15.75" x14ac:dyDescent="0.25">
      <c r="A102" s="94"/>
      <c r="B102" s="292"/>
      <c r="C102" s="292"/>
      <c r="D102" s="75"/>
      <c r="E102" s="75"/>
      <c r="F102" s="75"/>
      <c r="G102" s="75"/>
      <c r="H102" s="75"/>
      <c r="I102" s="75"/>
      <c r="J102" s="75"/>
      <c r="K102" s="70"/>
      <c r="L102" s="70"/>
      <c r="M102" s="70"/>
      <c r="N102" s="70"/>
      <c r="O102" s="70"/>
      <c r="P102" s="70"/>
      <c r="Q102" s="70"/>
      <c r="R102" s="70"/>
      <c r="S102" s="73"/>
      <c r="T102" s="39"/>
      <c r="U102" s="70"/>
      <c r="V102" s="171"/>
      <c r="W102" s="171"/>
      <c r="X102" s="128"/>
      <c r="Y102" s="171"/>
      <c r="Z102" s="171"/>
      <c r="AA102" s="128"/>
      <c r="AB102" s="171"/>
      <c r="AC102" s="171"/>
      <c r="AD102" s="171"/>
      <c r="AE102" s="11"/>
      <c r="AF102" s="11"/>
      <c r="AG102" s="41" t="s">
        <v>39</v>
      </c>
      <c r="AH102" s="80">
        <f t="shared" ref="AH102:AI104" si="96">MIN(AH90,AH87,AH84,AH81,AH78,AH75,AH72,AH69,AH66,AH63,AH60,AH57,AH54,AH51,AH48,AH45,AH42,AH39,AH36,AH33,AH30,AH27,AH24,AH21,AH18,AH15,AH12,AH9,AH6,AH3)</f>
        <v>0.94</v>
      </c>
      <c r="AI102" s="81">
        <f t="shared" si="96"/>
        <v>3.1E-2</v>
      </c>
    </row>
    <row r="103" spans="1:35" s="12" customFormat="1" ht="15.75" x14ac:dyDescent="0.25">
      <c r="A103" s="67"/>
      <c r="B103" s="293"/>
      <c r="C103" s="293"/>
      <c r="D103" s="142"/>
      <c r="E103" s="142"/>
      <c r="F103" s="75"/>
      <c r="G103" s="75"/>
      <c r="H103" s="75"/>
      <c r="I103" s="142"/>
      <c r="J103" s="142"/>
      <c r="K103" s="70"/>
      <c r="L103" s="70"/>
      <c r="M103" s="70"/>
      <c r="N103" s="70"/>
      <c r="O103" s="70"/>
      <c r="P103" s="70"/>
      <c r="Q103" s="70"/>
      <c r="R103" s="70"/>
      <c r="S103" s="73"/>
      <c r="T103" s="39"/>
      <c r="U103" s="95"/>
      <c r="V103" s="172"/>
      <c r="W103" s="172"/>
      <c r="X103" s="129"/>
      <c r="Y103" s="172"/>
      <c r="Z103" s="172"/>
      <c r="AA103" s="129"/>
      <c r="AB103" s="172"/>
      <c r="AC103" s="172"/>
      <c r="AD103" s="172"/>
      <c r="AE103" s="85"/>
      <c r="AF103" s="11"/>
      <c r="AG103" s="41" t="s">
        <v>40</v>
      </c>
      <c r="AH103" s="82">
        <f t="shared" si="96"/>
        <v>9.1</v>
      </c>
      <c r="AI103" s="82">
        <f t="shared" si="96"/>
        <v>8.6</v>
      </c>
    </row>
    <row r="104" spans="1:35" s="12" customFormat="1" ht="15.75" x14ac:dyDescent="0.25">
      <c r="A104" s="67"/>
      <c r="B104" s="294"/>
      <c r="C104" s="294"/>
      <c r="D104" s="294"/>
      <c r="E104" s="139"/>
      <c r="F104" s="96"/>
      <c r="G104" s="96"/>
      <c r="H104" s="96"/>
      <c r="I104" s="97"/>
      <c r="J104" s="97"/>
      <c r="K104" s="98"/>
      <c r="L104" s="98"/>
      <c r="M104" s="99"/>
      <c r="N104" s="99"/>
      <c r="O104" s="99"/>
      <c r="P104" s="99"/>
      <c r="Q104" s="100"/>
      <c r="R104" s="101"/>
      <c r="S104" s="102"/>
      <c r="T104" s="39"/>
      <c r="U104" s="95"/>
      <c r="V104" s="172"/>
      <c r="W104" s="172"/>
      <c r="X104" s="129"/>
      <c r="Y104" s="172"/>
      <c r="Z104" s="172"/>
      <c r="AA104" s="129"/>
      <c r="AB104" s="172"/>
      <c r="AC104" s="172"/>
      <c r="AD104" s="172"/>
      <c r="AE104" s="85"/>
      <c r="AF104" s="11"/>
      <c r="AG104" s="41" t="s">
        <v>41</v>
      </c>
      <c r="AH104" s="80">
        <f t="shared" si="96"/>
        <v>7.36</v>
      </c>
      <c r="AI104" s="80">
        <f t="shared" si="96"/>
        <v>7.54</v>
      </c>
    </row>
    <row r="105" spans="1:35" s="12" customFormat="1" ht="15.75" x14ac:dyDescent="0.25">
      <c r="B105" s="295"/>
      <c r="C105" s="295"/>
      <c r="D105" s="295"/>
      <c r="E105" s="295"/>
      <c r="F105" s="295"/>
      <c r="G105" s="295"/>
      <c r="H105" s="140"/>
      <c r="I105" s="296"/>
      <c r="J105" s="296"/>
      <c r="K105" s="16"/>
      <c r="L105" s="16"/>
      <c r="M105" s="14"/>
      <c r="N105" s="14"/>
      <c r="O105" s="14"/>
      <c r="P105" s="14"/>
      <c r="S105" s="13"/>
      <c r="V105" s="173"/>
      <c r="W105" s="173"/>
      <c r="X105" s="118"/>
      <c r="Y105" s="173"/>
      <c r="Z105" s="173"/>
      <c r="AA105" s="118"/>
      <c r="AB105" s="173"/>
      <c r="AC105" s="173"/>
      <c r="AD105" s="173"/>
      <c r="AE105" s="31"/>
    </row>
    <row r="106" spans="1:35" s="12" customFormat="1" ht="15.75" x14ac:dyDescent="0.25">
      <c r="B106" s="15"/>
      <c r="C106" s="298"/>
      <c r="D106" s="298"/>
      <c r="E106" s="298"/>
      <c r="F106" s="298"/>
      <c r="G106" s="298"/>
      <c r="H106" s="298"/>
      <c r="I106" s="298"/>
      <c r="J106" s="298"/>
      <c r="K106" s="298"/>
      <c r="L106" s="298"/>
      <c r="M106" s="14"/>
      <c r="N106" s="14"/>
      <c r="O106" s="14"/>
      <c r="P106" s="14"/>
      <c r="S106" s="13"/>
      <c r="V106" s="173"/>
      <c r="W106" s="173"/>
      <c r="X106" s="118"/>
      <c r="Y106" s="173"/>
      <c r="Z106" s="173"/>
      <c r="AA106" s="118"/>
      <c r="AB106" s="173"/>
      <c r="AC106" s="173"/>
      <c r="AD106" s="173"/>
      <c r="AE106" s="31"/>
    </row>
    <row r="107" spans="1:35" s="12" customFormat="1" ht="15.75" x14ac:dyDescent="0.25">
      <c r="S107" s="13"/>
      <c r="V107" s="173"/>
      <c r="W107" s="173"/>
      <c r="X107" s="118"/>
      <c r="Y107" s="173"/>
      <c r="Z107" s="173"/>
      <c r="AA107" s="118"/>
      <c r="AB107" s="173"/>
      <c r="AC107" s="173"/>
      <c r="AD107" s="173"/>
      <c r="AE107" s="31"/>
    </row>
    <row r="108" spans="1:35" s="12" customFormat="1" ht="15.75" x14ac:dyDescent="0.25">
      <c r="S108" s="13"/>
      <c r="V108" s="173"/>
      <c r="W108" s="173"/>
      <c r="X108" s="118"/>
      <c r="Y108" s="173"/>
      <c r="Z108" s="173"/>
      <c r="AA108" s="118"/>
      <c r="AB108" s="173"/>
      <c r="AC108" s="173"/>
      <c r="AD108" s="173"/>
      <c r="AE108" s="31"/>
    </row>
    <row r="109" spans="1:35" s="12" customFormat="1" ht="15.75" x14ac:dyDescent="0.25">
      <c r="S109" s="13"/>
      <c r="V109" s="173"/>
      <c r="W109" s="173"/>
      <c r="X109" s="118"/>
      <c r="Y109" s="173"/>
      <c r="Z109" s="173"/>
      <c r="AA109" s="118"/>
      <c r="AB109" s="173"/>
      <c r="AC109" s="173"/>
      <c r="AD109" s="173"/>
      <c r="AE109" s="31"/>
    </row>
    <row r="110" spans="1:35" s="12" customFormat="1" ht="15.75" x14ac:dyDescent="0.25">
      <c r="S110" s="13"/>
      <c r="V110" s="173"/>
      <c r="W110" s="173"/>
      <c r="X110" s="118"/>
      <c r="Y110" s="173"/>
      <c r="Z110" s="173"/>
      <c r="AA110" s="118"/>
      <c r="AB110" s="173"/>
      <c r="AC110" s="173"/>
      <c r="AD110" s="173"/>
      <c r="AE110" s="31"/>
    </row>
    <row r="111" spans="1:35" s="12" customFormat="1" ht="15.75" x14ac:dyDescent="0.25">
      <c r="S111" s="13"/>
      <c r="V111" s="173"/>
      <c r="W111" s="173"/>
      <c r="X111" s="118"/>
      <c r="Y111" s="173"/>
      <c r="Z111" s="173"/>
      <c r="AA111" s="118"/>
      <c r="AB111" s="173"/>
      <c r="AC111" s="173"/>
      <c r="AD111" s="173"/>
      <c r="AE111" s="31"/>
    </row>
    <row r="112" spans="1:35" s="12" customFormat="1" ht="15.75" x14ac:dyDescent="0.25">
      <c r="S112" s="13"/>
      <c r="V112" s="173"/>
      <c r="W112" s="173"/>
      <c r="X112" s="118"/>
      <c r="Y112" s="173"/>
      <c r="Z112" s="173"/>
      <c r="AA112" s="118"/>
      <c r="AB112" s="173"/>
      <c r="AC112" s="173"/>
      <c r="AD112" s="173"/>
      <c r="AE112" s="31"/>
    </row>
    <row r="113" spans="19:31" s="12" customFormat="1" ht="15.75" x14ac:dyDescent="0.25">
      <c r="S113" s="13"/>
      <c r="V113" s="173"/>
      <c r="W113" s="173"/>
      <c r="X113" s="118"/>
      <c r="Y113" s="173"/>
      <c r="Z113" s="173"/>
      <c r="AA113" s="118"/>
      <c r="AB113" s="173"/>
      <c r="AC113" s="173"/>
      <c r="AD113" s="173"/>
      <c r="AE113" s="31"/>
    </row>
    <row r="114" spans="19:31" s="12" customFormat="1" ht="15.75" x14ac:dyDescent="0.25">
      <c r="S114" s="13"/>
      <c r="V114" s="173"/>
      <c r="W114" s="173"/>
      <c r="X114" s="118"/>
      <c r="Y114" s="173"/>
      <c r="Z114" s="173"/>
      <c r="AA114" s="118"/>
      <c r="AB114" s="173"/>
      <c r="AC114" s="173"/>
      <c r="AD114" s="173"/>
      <c r="AE114" s="31"/>
    </row>
    <row r="115" spans="19:31" s="12" customFormat="1" ht="15.75" x14ac:dyDescent="0.25">
      <c r="S115" s="13"/>
      <c r="V115" s="173"/>
      <c r="W115" s="173"/>
      <c r="X115" s="118"/>
      <c r="Y115" s="173"/>
      <c r="Z115" s="173"/>
      <c r="AA115" s="118"/>
      <c r="AB115" s="173"/>
      <c r="AC115" s="173"/>
      <c r="AD115" s="173"/>
      <c r="AE115" s="31"/>
    </row>
    <row r="116" spans="19:31" s="12" customFormat="1" ht="15.75" x14ac:dyDescent="0.25">
      <c r="S116" s="13"/>
      <c r="V116" s="173"/>
      <c r="W116" s="173"/>
      <c r="X116" s="118"/>
      <c r="Y116" s="173"/>
      <c r="Z116" s="173"/>
      <c r="AA116" s="118"/>
      <c r="AB116" s="173"/>
      <c r="AC116" s="173"/>
      <c r="AD116" s="173"/>
      <c r="AE116" s="31"/>
    </row>
    <row r="117" spans="19:31" s="12" customFormat="1" ht="15.75" x14ac:dyDescent="0.25">
      <c r="S117" s="13"/>
      <c r="V117" s="173"/>
      <c r="W117" s="173"/>
      <c r="X117" s="118"/>
      <c r="Y117" s="173"/>
      <c r="Z117" s="173"/>
      <c r="AA117" s="118"/>
      <c r="AB117" s="173"/>
      <c r="AC117" s="173"/>
      <c r="AD117" s="173"/>
      <c r="AE117" s="31"/>
    </row>
    <row r="118" spans="19:31" s="12" customFormat="1" ht="15.75" x14ac:dyDescent="0.25">
      <c r="S118" s="13"/>
      <c r="V118" s="173"/>
      <c r="W118" s="173"/>
      <c r="X118" s="118"/>
      <c r="Y118" s="173"/>
      <c r="Z118" s="173"/>
      <c r="AA118" s="118"/>
      <c r="AB118" s="173"/>
      <c r="AC118" s="173"/>
      <c r="AD118" s="173"/>
      <c r="AE118" s="31"/>
    </row>
    <row r="119" spans="19:31" s="12" customFormat="1" ht="15.75" x14ac:dyDescent="0.25">
      <c r="S119" s="13"/>
      <c r="V119" s="173"/>
      <c r="W119" s="173"/>
      <c r="X119" s="118"/>
      <c r="Y119" s="173"/>
      <c r="Z119" s="173"/>
      <c r="AA119" s="118"/>
      <c r="AB119" s="173"/>
      <c r="AC119" s="173"/>
      <c r="AD119" s="173"/>
      <c r="AE119" s="31"/>
    </row>
    <row r="120" spans="19:31" s="12" customFormat="1" ht="15.75" x14ac:dyDescent="0.25">
      <c r="S120" s="13"/>
      <c r="V120" s="173"/>
      <c r="W120" s="173"/>
      <c r="X120" s="118"/>
      <c r="Y120" s="173"/>
      <c r="Z120" s="173"/>
      <c r="AA120" s="118"/>
      <c r="AB120" s="173"/>
      <c r="AC120" s="173"/>
      <c r="AD120" s="173"/>
      <c r="AE120" s="31"/>
    </row>
  </sheetData>
  <sheetProtection algorithmName="SHA-512" hashValue="wFQ1KXtFgPEfvRzzhMSiliuDLc0l2ITcNHjMXdn/T5BHB86blrrAfIPmZrMoU+Stab58/5hFCBCAJrfTHssgBQ==" saltValue="b56xnr9Nnl8vcIj34NUtGA==" spinCount="100000" sheet="1" selectLockedCells="1" selectUnlockedCells="1"/>
  <mergeCells count="717">
    <mergeCell ref="C106:L106"/>
    <mergeCell ref="B101:C101"/>
    <mergeCell ref="U101:AA101"/>
    <mergeCell ref="B102:C102"/>
    <mergeCell ref="B103:C103"/>
    <mergeCell ref="B104:D104"/>
    <mergeCell ref="B105:G105"/>
    <mergeCell ref="I105:J105"/>
    <mergeCell ref="N91:N92"/>
    <mergeCell ref="O91:O92"/>
    <mergeCell ref="P91:P92"/>
    <mergeCell ref="Q91:Q92"/>
    <mergeCell ref="B99:E99"/>
    <mergeCell ref="B100:F100"/>
    <mergeCell ref="S90:S92"/>
    <mergeCell ref="X90:X92"/>
    <mergeCell ref="AA90:AA92"/>
    <mergeCell ref="AE90:AE92"/>
    <mergeCell ref="B91:B92"/>
    <mergeCell ref="C91:C92"/>
    <mergeCell ref="D91:D92"/>
    <mergeCell ref="F91:F92"/>
    <mergeCell ref="G91:G92"/>
    <mergeCell ref="I91:I92"/>
    <mergeCell ref="P88:P89"/>
    <mergeCell ref="Q88:Q89"/>
    <mergeCell ref="AE87:AE89"/>
    <mergeCell ref="M88:M89"/>
    <mergeCell ref="N88:N89"/>
    <mergeCell ref="O88:O89"/>
    <mergeCell ref="AC87:AC88"/>
    <mergeCell ref="AC90:AC91"/>
    <mergeCell ref="AD90:AD91"/>
    <mergeCell ref="AD87:AD88"/>
    <mergeCell ref="A90:A92"/>
    <mergeCell ref="E90:E92"/>
    <mergeCell ref="H90:H92"/>
    <mergeCell ref="R90:R92"/>
    <mergeCell ref="J91:J92"/>
    <mergeCell ref="K91:K92"/>
    <mergeCell ref="L91:L92"/>
    <mergeCell ref="M91:M92"/>
    <mergeCell ref="AA87:AA89"/>
    <mergeCell ref="B88:B89"/>
    <mergeCell ref="C88:C89"/>
    <mergeCell ref="D88:D89"/>
    <mergeCell ref="F88:F89"/>
    <mergeCell ref="G88:G89"/>
    <mergeCell ref="I88:I89"/>
    <mergeCell ref="J88:J89"/>
    <mergeCell ref="K88:K89"/>
    <mergeCell ref="A87:A89"/>
    <mergeCell ref="E87:E89"/>
    <mergeCell ref="H87:H89"/>
    <mergeCell ref="R87:R89"/>
    <mergeCell ref="S87:S89"/>
    <mergeCell ref="X87:X89"/>
    <mergeCell ref="L88:L89"/>
    <mergeCell ref="AE84:AE86"/>
    <mergeCell ref="B85:B86"/>
    <mergeCell ref="C85:C86"/>
    <mergeCell ref="D85:D86"/>
    <mergeCell ref="F85:F86"/>
    <mergeCell ref="G85:G86"/>
    <mergeCell ref="N82:N83"/>
    <mergeCell ref="O82:O83"/>
    <mergeCell ref="P82:P83"/>
    <mergeCell ref="Q82:Q83"/>
    <mergeCell ref="AE81:AE83"/>
    <mergeCell ref="L85:L86"/>
    <mergeCell ref="M85:M86"/>
    <mergeCell ref="N85:N86"/>
    <mergeCell ref="O85:O86"/>
    <mergeCell ref="P85:P86"/>
    <mergeCell ref="Q85:Q86"/>
    <mergeCell ref="R84:R86"/>
    <mergeCell ref="S84:S86"/>
    <mergeCell ref="X84:X86"/>
    <mergeCell ref="AC81:AC82"/>
    <mergeCell ref="AC84:AC85"/>
    <mergeCell ref="AD84:AD85"/>
    <mergeCell ref="AD81:AD82"/>
    <mergeCell ref="A84:A86"/>
    <mergeCell ref="E84:E86"/>
    <mergeCell ref="H84:H86"/>
    <mergeCell ref="I85:I86"/>
    <mergeCell ref="J85:J86"/>
    <mergeCell ref="K85:K86"/>
    <mergeCell ref="S81:S83"/>
    <mergeCell ref="X81:X83"/>
    <mergeCell ref="AA81:AA83"/>
    <mergeCell ref="B82:B83"/>
    <mergeCell ref="C82:C83"/>
    <mergeCell ref="D82:D83"/>
    <mergeCell ref="F82:F83"/>
    <mergeCell ref="G82:G83"/>
    <mergeCell ref="I82:I83"/>
    <mergeCell ref="AA84:AA86"/>
    <mergeCell ref="A81:A83"/>
    <mergeCell ref="E81:E83"/>
    <mergeCell ref="H81:H83"/>
    <mergeCell ref="R81:R83"/>
    <mergeCell ref="J82:J83"/>
    <mergeCell ref="K82:K83"/>
    <mergeCell ref="L82:L83"/>
    <mergeCell ref="M82:M83"/>
    <mergeCell ref="A78:A80"/>
    <mergeCell ref="AA78:AA80"/>
    <mergeCell ref="AE78:AE80"/>
    <mergeCell ref="B79:B80"/>
    <mergeCell ref="C79:C80"/>
    <mergeCell ref="D79:D80"/>
    <mergeCell ref="F79:F80"/>
    <mergeCell ref="G79:G80"/>
    <mergeCell ref="I79:I80"/>
    <mergeCell ref="J79:J80"/>
    <mergeCell ref="K79:K80"/>
    <mergeCell ref="E78:E80"/>
    <mergeCell ref="H78:H80"/>
    <mergeCell ref="R78:R80"/>
    <mergeCell ref="S78:S80"/>
    <mergeCell ref="X78:X80"/>
    <mergeCell ref="L79:L80"/>
    <mergeCell ref="M79:M80"/>
    <mergeCell ref="N79:N80"/>
    <mergeCell ref="O79:O80"/>
    <mergeCell ref="P79:P80"/>
    <mergeCell ref="Q79:Q80"/>
    <mergeCell ref="AC78:AC79"/>
    <mergeCell ref="AD78:AD79"/>
    <mergeCell ref="AE75:AE77"/>
    <mergeCell ref="B76:B77"/>
    <mergeCell ref="C76:C77"/>
    <mergeCell ref="D76:D77"/>
    <mergeCell ref="F76:F77"/>
    <mergeCell ref="G76:G77"/>
    <mergeCell ref="N73:N74"/>
    <mergeCell ref="O73:O74"/>
    <mergeCell ref="P73:P74"/>
    <mergeCell ref="Q73:Q74"/>
    <mergeCell ref="AE72:AE74"/>
    <mergeCell ref="L76:L77"/>
    <mergeCell ref="M76:M77"/>
    <mergeCell ref="N76:N77"/>
    <mergeCell ref="O76:O77"/>
    <mergeCell ref="P76:P77"/>
    <mergeCell ref="Q76:Q77"/>
    <mergeCell ref="R75:R77"/>
    <mergeCell ref="S75:S77"/>
    <mergeCell ref="X75:X77"/>
    <mergeCell ref="AC72:AC73"/>
    <mergeCell ref="AC75:AC76"/>
    <mergeCell ref="AD75:AD76"/>
    <mergeCell ref="AD72:AD73"/>
    <mergeCell ref="A75:A77"/>
    <mergeCell ref="E75:E77"/>
    <mergeCell ref="H75:H77"/>
    <mergeCell ref="I76:I77"/>
    <mergeCell ref="J76:J77"/>
    <mergeCell ref="K76:K77"/>
    <mergeCell ref="S72:S74"/>
    <mergeCell ref="X72:X74"/>
    <mergeCell ref="AA72:AA74"/>
    <mergeCell ref="B73:B74"/>
    <mergeCell ref="C73:C74"/>
    <mergeCell ref="D73:D74"/>
    <mergeCell ref="F73:F74"/>
    <mergeCell ref="G73:G74"/>
    <mergeCell ref="I73:I74"/>
    <mergeCell ref="AA75:AA77"/>
    <mergeCell ref="A72:A74"/>
    <mergeCell ref="E72:E74"/>
    <mergeCell ref="H72:H74"/>
    <mergeCell ref="R72:R74"/>
    <mergeCell ref="J73:J74"/>
    <mergeCell ref="K73:K74"/>
    <mergeCell ref="L73:L74"/>
    <mergeCell ref="M73:M74"/>
    <mergeCell ref="A69:A71"/>
    <mergeCell ref="AA69:AA71"/>
    <mergeCell ref="AE69:AE71"/>
    <mergeCell ref="B70:B71"/>
    <mergeCell ref="C70:C71"/>
    <mergeCell ref="D70:D71"/>
    <mergeCell ref="F70:F71"/>
    <mergeCell ref="G70:G71"/>
    <mergeCell ref="I70:I71"/>
    <mergeCell ref="J70:J71"/>
    <mergeCell ref="K70:K71"/>
    <mergeCell ref="E69:E71"/>
    <mergeCell ref="H69:H71"/>
    <mergeCell ref="R69:R71"/>
    <mergeCell ref="S69:S71"/>
    <mergeCell ref="X69:X71"/>
    <mergeCell ref="L70:L71"/>
    <mergeCell ref="M70:M71"/>
    <mergeCell ref="N70:N71"/>
    <mergeCell ref="O70:O71"/>
    <mergeCell ref="P70:P71"/>
    <mergeCell ref="Q70:Q71"/>
    <mergeCell ref="AC69:AC70"/>
    <mergeCell ref="AD69:AD70"/>
    <mergeCell ref="AE66:AE68"/>
    <mergeCell ref="B67:B68"/>
    <mergeCell ref="C67:C68"/>
    <mergeCell ref="D67:D68"/>
    <mergeCell ref="F67:F68"/>
    <mergeCell ref="G67:G68"/>
    <mergeCell ref="N64:N65"/>
    <mergeCell ref="O64:O65"/>
    <mergeCell ref="P64:P65"/>
    <mergeCell ref="Q64:Q65"/>
    <mergeCell ref="AE63:AE65"/>
    <mergeCell ref="L67:L68"/>
    <mergeCell ref="M67:M68"/>
    <mergeCell ref="N67:N68"/>
    <mergeCell ref="O67:O68"/>
    <mergeCell ref="P67:P68"/>
    <mergeCell ref="Q67:Q68"/>
    <mergeCell ref="R66:R68"/>
    <mergeCell ref="S66:S68"/>
    <mergeCell ref="X66:X68"/>
    <mergeCell ref="AC63:AC64"/>
    <mergeCell ref="AC66:AC67"/>
    <mergeCell ref="AD66:AD67"/>
    <mergeCell ref="AD63:AD64"/>
    <mergeCell ref="A66:A68"/>
    <mergeCell ref="E66:E68"/>
    <mergeCell ref="H66:H68"/>
    <mergeCell ref="I67:I68"/>
    <mergeCell ref="J67:J68"/>
    <mergeCell ref="K67:K68"/>
    <mergeCell ref="S63:S65"/>
    <mergeCell ref="X63:X65"/>
    <mergeCell ref="AA63:AA65"/>
    <mergeCell ref="B64:B65"/>
    <mergeCell ref="C64:C65"/>
    <mergeCell ref="D64:D65"/>
    <mergeCell ref="F64:F65"/>
    <mergeCell ref="G64:G65"/>
    <mergeCell ref="I64:I65"/>
    <mergeCell ref="AA66:AA68"/>
    <mergeCell ref="A63:A65"/>
    <mergeCell ref="E63:E65"/>
    <mergeCell ref="H63:H65"/>
    <mergeCell ref="R63:R65"/>
    <mergeCell ref="J64:J65"/>
    <mergeCell ref="K64:K65"/>
    <mergeCell ref="L64:L65"/>
    <mergeCell ref="M64:M65"/>
    <mergeCell ref="A60:A62"/>
    <mergeCell ref="AA60:AA62"/>
    <mergeCell ref="AE60:AE62"/>
    <mergeCell ref="B61:B62"/>
    <mergeCell ref="C61:C62"/>
    <mergeCell ref="D61:D62"/>
    <mergeCell ref="F61:F62"/>
    <mergeCell ref="G61:G62"/>
    <mergeCell ref="I61:I62"/>
    <mergeCell ref="J61:J62"/>
    <mergeCell ref="K61:K62"/>
    <mergeCell ref="E60:E62"/>
    <mergeCell ref="H60:H62"/>
    <mergeCell ref="R60:R62"/>
    <mergeCell ref="S60:S62"/>
    <mergeCell ref="X60:X62"/>
    <mergeCell ref="L61:L62"/>
    <mergeCell ref="M61:M62"/>
    <mergeCell ref="N61:N62"/>
    <mergeCell ref="O61:O62"/>
    <mergeCell ref="P61:P62"/>
    <mergeCell ref="Q61:Q62"/>
    <mergeCell ref="AC60:AC61"/>
    <mergeCell ref="AD60:AD61"/>
    <mergeCell ref="AE57:AE59"/>
    <mergeCell ref="B58:B59"/>
    <mergeCell ref="C58:C59"/>
    <mergeCell ref="D58:D59"/>
    <mergeCell ref="F58:F59"/>
    <mergeCell ref="G58:G59"/>
    <mergeCell ref="N55:N56"/>
    <mergeCell ref="O55:O56"/>
    <mergeCell ref="P55:P56"/>
    <mergeCell ref="Q55:Q56"/>
    <mergeCell ref="AE54:AE56"/>
    <mergeCell ref="L58:L59"/>
    <mergeCell ref="M58:M59"/>
    <mergeCell ref="N58:N59"/>
    <mergeCell ref="O58:O59"/>
    <mergeCell ref="P58:P59"/>
    <mergeCell ref="Q58:Q59"/>
    <mergeCell ref="R57:R59"/>
    <mergeCell ref="S57:S59"/>
    <mergeCell ref="X57:X59"/>
    <mergeCell ref="AC54:AC55"/>
    <mergeCell ref="AC57:AC58"/>
    <mergeCell ref="AD57:AD58"/>
    <mergeCell ref="AD54:AD55"/>
    <mergeCell ref="A57:A59"/>
    <mergeCell ref="E57:E59"/>
    <mergeCell ref="H57:H59"/>
    <mergeCell ref="I58:I59"/>
    <mergeCell ref="J58:J59"/>
    <mergeCell ref="K58:K59"/>
    <mergeCell ref="S54:S56"/>
    <mergeCell ref="X54:X56"/>
    <mergeCell ref="AA54:AA56"/>
    <mergeCell ref="B55:B56"/>
    <mergeCell ref="C55:C56"/>
    <mergeCell ref="D55:D56"/>
    <mergeCell ref="F55:F56"/>
    <mergeCell ref="G55:G56"/>
    <mergeCell ref="I55:I56"/>
    <mergeCell ref="AA57:AA59"/>
    <mergeCell ref="A54:A56"/>
    <mergeCell ref="E54:E56"/>
    <mergeCell ref="H54:H56"/>
    <mergeCell ref="R54:R56"/>
    <mergeCell ref="J55:J56"/>
    <mergeCell ref="K55:K56"/>
    <mergeCell ref="L55:L56"/>
    <mergeCell ref="M55:M56"/>
    <mergeCell ref="A51:A53"/>
    <mergeCell ref="AA51:AA53"/>
    <mergeCell ref="AE51:AE53"/>
    <mergeCell ref="B52:B53"/>
    <mergeCell ref="C52:C53"/>
    <mergeCell ref="D52:D53"/>
    <mergeCell ref="F52:F53"/>
    <mergeCell ref="G52:G53"/>
    <mergeCell ref="I52:I53"/>
    <mergeCell ref="J52:J53"/>
    <mergeCell ref="K52:K53"/>
    <mergeCell ref="E51:E53"/>
    <mergeCell ref="H51:H53"/>
    <mergeCell ref="R51:R53"/>
    <mergeCell ref="S51:S53"/>
    <mergeCell ref="X51:X53"/>
    <mergeCell ref="L52:L53"/>
    <mergeCell ref="M52:M53"/>
    <mergeCell ref="N52:N53"/>
    <mergeCell ref="O52:O53"/>
    <mergeCell ref="P52:P53"/>
    <mergeCell ref="Q52:Q53"/>
    <mergeCell ref="AC51:AC52"/>
    <mergeCell ref="AD51:AD52"/>
    <mergeCell ref="AE48:AE50"/>
    <mergeCell ref="B49:B50"/>
    <mergeCell ref="C49:C50"/>
    <mergeCell ref="D49:D50"/>
    <mergeCell ref="F49:F50"/>
    <mergeCell ref="G49:G50"/>
    <mergeCell ref="N46:N47"/>
    <mergeCell ref="O46:O47"/>
    <mergeCell ref="P46:P47"/>
    <mergeCell ref="Q46:Q47"/>
    <mergeCell ref="AE45:AE47"/>
    <mergeCell ref="L49:L50"/>
    <mergeCell ref="M49:M50"/>
    <mergeCell ref="N49:N50"/>
    <mergeCell ref="O49:O50"/>
    <mergeCell ref="P49:P50"/>
    <mergeCell ref="Q49:Q50"/>
    <mergeCell ref="R48:R50"/>
    <mergeCell ref="S48:S50"/>
    <mergeCell ref="X48:X50"/>
    <mergeCell ref="AC45:AC46"/>
    <mergeCell ref="AC48:AC49"/>
    <mergeCell ref="AD48:AD49"/>
    <mergeCell ref="AD45:AD46"/>
    <mergeCell ref="A48:A50"/>
    <mergeCell ref="E48:E50"/>
    <mergeCell ref="H48:H50"/>
    <mergeCell ref="I49:I50"/>
    <mergeCell ref="J49:J50"/>
    <mergeCell ref="K49:K50"/>
    <mergeCell ref="S45:S47"/>
    <mergeCell ref="X45:X47"/>
    <mergeCell ref="AA45:AA47"/>
    <mergeCell ref="B46:B47"/>
    <mergeCell ref="C46:C47"/>
    <mergeCell ref="D46:D47"/>
    <mergeCell ref="F46:F47"/>
    <mergeCell ref="G46:G47"/>
    <mergeCell ref="I46:I47"/>
    <mergeCell ref="AA48:AA50"/>
    <mergeCell ref="A45:A47"/>
    <mergeCell ref="E45:E47"/>
    <mergeCell ref="H45:H47"/>
    <mergeCell ref="R45:R47"/>
    <mergeCell ref="J46:J47"/>
    <mergeCell ref="K46:K47"/>
    <mergeCell ref="L46:L47"/>
    <mergeCell ref="M46:M47"/>
    <mergeCell ref="A42:A44"/>
    <mergeCell ref="AA42:AA44"/>
    <mergeCell ref="AE42:AE44"/>
    <mergeCell ref="B43:B44"/>
    <mergeCell ref="C43:C44"/>
    <mergeCell ref="D43:D44"/>
    <mergeCell ref="F43:F44"/>
    <mergeCell ref="G43:G44"/>
    <mergeCell ref="I43:I44"/>
    <mergeCell ref="J43:J44"/>
    <mergeCell ref="K43:K44"/>
    <mergeCell ref="E42:E44"/>
    <mergeCell ref="H42:H44"/>
    <mergeCell ref="R42:R44"/>
    <mergeCell ref="S42:S44"/>
    <mergeCell ref="X42:X44"/>
    <mergeCell ref="L43:L44"/>
    <mergeCell ref="M43:M44"/>
    <mergeCell ref="N43:N44"/>
    <mergeCell ref="O43:O44"/>
    <mergeCell ref="P43:P44"/>
    <mergeCell ref="Q43:Q44"/>
    <mergeCell ref="AC42:AC43"/>
    <mergeCell ref="AD42:AD43"/>
    <mergeCell ref="AE39:AE41"/>
    <mergeCell ref="B40:B41"/>
    <mergeCell ref="C40:C41"/>
    <mergeCell ref="D40:D41"/>
    <mergeCell ref="F40:F41"/>
    <mergeCell ref="G40:G41"/>
    <mergeCell ref="N37:N38"/>
    <mergeCell ref="O37:O38"/>
    <mergeCell ref="P37:P38"/>
    <mergeCell ref="Q37:Q38"/>
    <mergeCell ref="AE36:AE38"/>
    <mergeCell ref="L40:L41"/>
    <mergeCell ref="M40:M41"/>
    <mergeCell ref="N40:N41"/>
    <mergeCell ref="O40:O41"/>
    <mergeCell ref="P40:P41"/>
    <mergeCell ref="Q40:Q41"/>
    <mergeCell ref="R39:R41"/>
    <mergeCell ref="S39:S41"/>
    <mergeCell ref="X39:X41"/>
    <mergeCell ref="AC36:AC37"/>
    <mergeCell ref="AC39:AC40"/>
    <mergeCell ref="AD39:AD40"/>
    <mergeCell ref="AD36:AD37"/>
    <mergeCell ref="A39:A41"/>
    <mergeCell ref="E39:E41"/>
    <mergeCell ref="H39:H41"/>
    <mergeCell ref="I40:I41"/>
    <mergeCell ref="J40:J41"/>
    <mergeCell ref="K40:K41"/>
    <mergeCell ref="S36:S38"/>
    <mergeCell ref="X36:X38"/>
    <mergeCell ref="AA36:AA38"/>
    <mergeCell ref="B37:B38"/>
    <mergeCell ref="C37:C38"/>
    <mergeCell ref="D37:D38"/>
    <mergeCell ref="F37:F38"/>
    <mergeCell ref="G37:G38"/>
    <mergeCell ref="I37:I38"/>
    <mergeCell ref="AA39:AA41"/>
    <mergeCell ref="A36:A38"/>
    <mergeCell ref="E36:E38"/>
    <mergeCell ref="H36:H38"/>
    <mergeCell ref="R36:R38"/>
    <mergeCell ref="J37:J38"/>
    <mergeCell ref="K37:K38"/>
    <mergeCell ref="L37:L38"/>
    <mergeCell ref="M37:M38"/>
    <mergeCell ref="A33:A35"/>
    <mergeCell ref="AA33:AA35"/>
    <mergeCell ref="AE33:AE35"/>
    <mergeCell ref="B34:B35"/>
    <mergeCell ref="C34:C35"/>
    <mergeCell ref="D34:D35"/>
    <mergeCell ref="F34:F35"/>
    <mergeCell ref="G34:G35"/>
    <mergeCell ref="I34:I35"/>
    <mergeCell ref="J34:J35"/>
    <mergeCell ref="K34:K35"/>
    <mergeCell ref="E33:E35"/>
    <mergeCell ref="H33:H35"/>
    <mergeCell ref="R33:R35"/>
    <mergeCell ref="S33:S35"/>
    <mergeCell ref="X33:X35"/>
    <mergeCell ref="L34:L35"/>
    <mergeCell ref="M34:M35"/>
    <mergeCell ref="N34:N35"/>
    <mergeCell ref="O34:O35"/>
    <mergeCell ref="P34:P35"/>
    <mergeCell ref="Q34:Q35"/>
    <mergeCell ref="AC33:AC34"/>
    <mergeCell ref="AD33:AD34"/>
    <mergeCell ref="AE30:AE32"/>
    <mergeCell ref="B31:B32"/>
    <mergeCell ref="C31:C32"/>
    <mergeCell ref="D31:D32"/>
    <mergeCell ref="F31:F32"/>
    <mergeCell ref="G31:G32"/>
    <mergeCell ref="N28:N29"/>
    <mergeCell ref="O28:O29"/>
    <mergeCell ref="P28:P29"/>
    <mergeCell ref="Q28:Q29"/>
    <mergeCell ref="AE27:AE29"/>
    <mergeCell ref="L31:L32"/>
    <mergeCell ref="M31:M32"/>
    <mergeCell ref="N31:N32"/>
    <mergeCell ref="O31:O32"/>
    <mergeCell ref="P31:P32"/>
    <mergeCell ref="Q31:Q32"/>
    <mergeCell ref="R30:R32"/>
    <mergeCell ref="S30:S32"/>
    <mergeCell ref="X30:X32"/>
    <mergeCell ref="AC27:AC28"/>
    <mergeCell ref="AC30:AC31"/>
    <mergeCell ref="AD30:AD31"/>
    <mergeCell ref="AD27:AD28"/>
    <mergeCell ref="A30:A32"/>
    <mergeCell ref="E30:E32"/>
    <mergeCell ref="H30:H32"/>
    <mergeCell ref="I31:I32"/>
    <mergeCell ref="J31:J32"/>
    <mergeCell ref="K31:K32"/>
    <mergeCell ref="S27:S29"/>
    <mergeCell ref="X27:X29"/>
    <mergeCell ref="AA27:AA29"/>
    <mergeCell ref="B28:B29"/>
    <mergeCell ref="C28:C29"/>
    <mergeCell ref="D28:D29"/>
    <mergeCell ref="F28:F29"/>
    <mergeCell ref="G28:G29"/>
    <mergeCell ref="I28:I29"/>
    <mergeCell ref="AA30:AA32"/>
    <mergeCell ref="A27:A29"/>
    <mergeCell ref="E27:E29"/>
    <mergeCell ref="H27:H29"/>
    <mergeCell ref="R27:R29"/>
    <mergeCell ref="J28:J29"/>
    <mergeCell ref="K28:K29"/>
    <mergeCell ref="L28:L29"/>
    <mergeCell ref="M28:M29"/>
    <mergeCell ref="A24:A26"/>
    <mergeCell ref="AA24:AA26"/>
    <mergeCell ref="AE24:AE26"/>
    <mergeCell ref="B25:B26"/>
    <mergeCell ref="C25:C26"/>
    <mergeCell ref="D25:D26"/>
    <mergeCell ref="F25:F26"/>
    <mergeCell ref="G25:G26"/>
    <mergeCell ref="I25:I26"/>
    <mergeCell ref="J25:J26"/>
    <mergeCell ref="K25:K26"/>
    <mergeCell ref="E24:E26"/>
    <mergeCell ref="H24:H26"/>
    <mergeCell ref="R24:R26"/>
    <mergeCell ref="S24:S26"/>
    <mergeCell ref="X24:X26"/>
    <mergeCell ref="L25:L26"/>
    <mergeCell ref="M25:M26"/>
    <mergeCell ref="N25:N26"/>
    <mergeCell ref="O25:O26"/>
    <mergeCell ref="P25:P26"/>
    <mergeCell ref="Q25:Q26"/>
    <mergeCell ref="AC24:AC25"/>
    <mergeCell ref="AD24:AD25"/>
    <mergeCell ref="AE21:AE23"/>
    <mergeCell ref="B22:B23"/>
    <mergeCell ref="C22:C23"/>
    <mergeCell ref="D22:D23"/>
    <mergeCell ref="F22:F23"/>
    <mergeCell ref="G22:G23"/>
    <mergeCell ref="N19:N20"/>
    <mergeCell ref="O19:O20"/>
    <mergeCell ref="P19:P20"/>
    <mergeCell ref="Q19:Q20"/>
    <mergeCell ref="AE18:AE20"/>
    <mergeCell ref="L22:L23"/>
    <mergeCell ref="M22:M23"/>
    <mergeCell ref="N22:N23"/>
    <mergeCell ref="O22:O23"/>
    <mergeCell ref="P22:P23"/>
    <mergeCell ref="Q22:Q23"/>
    <mergeCell ref="R21:R23"/>
    <mergeCell ref="S21:S23"/>
    <mergeCell ref="X21:X23"/>
    <mergeCell ref="AC18:AC19"/>
    <mergeCell ref="AC21:AC22"/>
    <mergeCell ref="AD21:AD22"/>
    <mergeCell ref="AD18:AD19"/>
    <mergeCell ref="A21:A23"/>
    <mergeCell ref="E21:E23"/>
    <mergeCell ref="H21:H23"/>
    <mergeCell ref="I22:I23"/>
    <mergeCell ref="J22:J23"/>
    <mergeCell ref="K22:K23"/>
    <mergeCell ref="S18:S20"/>
    <mergeCell ref="X18:X20"/>
    <mergeCell ref="AA18:AA20"/>
    <mergeCell ref="B19:B20"/>
    <mergeCell ref="C19:C20"/>
    <mergeCell ref="D19:D20"/>
    <mergeCell ref="F19:F20"/>
    <mergeCell ref="G19:G20"/>
    <mergeCell ref="I19:I20"/>
    <mergeCell ref="AA21:AA23"/>
    <mergeCell ref="A18:A20"/>
    <mergeCell ref="E18:E20"/>
    <mergeCell ref="H18:H20"/>
    <mergeCell ref="R18:R20"/>
    <mergeCell ref="J19:J20"/>
    <mergeCell ref="K19:K20"/>
    <mergeCell ref="L19:L20"/>
    <mergeCell ref="M19:M20"/>
    <mergeCell ref="A15:A17"/>
    <mergeCell ref="AA15:AA17"/>
    <mergeCell ref="AE15:AE17"/>
    <mergeCell ref="B16:B17"/>
    <mergeCell ref="C16:C17"/>
    <mergeCell ref="D16:D17"/>
    <mergeCell ref="F16:F17"/>
    <mergeCell ref="G16:G17"/>
    <mergeCell ref="I16:I17"/>
    <mergeCell ref="J16:J17"/>
    <mergeCell ref="K16:K17"/>
    <mergeCell ref="E15:E17"/>
    <mergeCell ref="H15:H17"/>
    <mergeCell ref="R15:R17"/>
    <mergeCell ref="S15:S17"/>
    <mergeCell ref="X15:X17"/>
    <mergeCell ref="L16:L17"/>
    <mergeCell ref="M16:M17"/>
    <mergeCell ref="N16:N17"/>
    <mergeCell ref="O16:O17"/>
    <mergeCell ref="P16:P17"/>
    <mergeCell ref="Q16:Q17"/>
    <mergeCell ref="AC15:AC16"/>
    <mergeCell ref="AD15:AD16"/>
    <mergeCell ref="AE12:AE14"/>
    <mergeCell ref="B13:B14"/>
    <mergeCell ref="C13:C14"/>
    <mergeCell ref="D13:D14"/>
    <mergeCell ref="F13:F14"/>
    <mergeCell ref="G13:G14"/>
    <mergeCell ref="N10:N11"/>
    <mergeCell ref="O10:O11"/>
    <mergeCell ref="P10:P11"/>
    <mergeCell ref="Q10:Q11"/>
    <mergeCell ref="AE9:AE11"/>
    <mergeCell ref="L13:L14"/>
    <mergeCell ref="M13:M14"/>
    <mergeCell ref="N13:N14"/>
    <mergeCell ref="O13:O14"/>
    <mergeCell ref="P13:P14"/>
    <mergeCell ref="Q13:Q14"/>
    <mergeCell ref="R12:R14"/>
    <mergeCell ref="S12:S14"/>
    <mergeCell ref="X12:X14"/>
    <mergeCell ref="AC9:AC10"/>
    <mergeCell ref="AC12:AC13"/>
    <mergeCell ref="AD12:AD13"/>
    <mergeCell ref="AD9:AD10"/>
    <mergeCell ref="A12:A14"/>
    <mergeCell ref="E12:E14"/>
    <mergeCell ref="H12:H14"/>
    <mergeCell ref="I13:I14"/>
    <mergeCell ref="J13:J14"/>
    <mergeCell ref="K13:K14"/>
    <mergeCell ref="S9:S11"/>
    <mergeCell ref="X9:X11"/>
    <mergeCell ref="AA9:AA11"/>
    <mergeCell ref="B10:B11"/>
    <mergeCell ref="C10:C11"/>
    <mergeCell ref="D10:D11"/>
    <mergeCell ref="F10:F11"/>
    <mergeCell ref="G10:G11"/>
    <mergeCell ref="I10:I11"/>
    <mergeCell ref="AA12:AA14"/>
    <mergeCell ref="A9:A11"/>
    <mergeCell ref="E9:E11"/>
    <mergeCell ref="H9:H11"/>
    <mergeCell ref="R9:R11"/>
    <mergeCell ref="J10:J11"/>
    <mergeCell ref="K10:K11"/>
    <mergeCell ref="L10:L11"/>
    <mergeCell ref="M10:M11"/>
    <mergeCell ref="A6:A8"/>
    <mergeCell ref="AA6:AA8"/>
    <mergeCell ref="AE6:AE8"/>
    <mergeCell ref="B7:B8"/>
    <mergeCell ref="C7:C8"/>
    <mergeCell ref="D7:D8"/>
    <mergeCell ref="F7:F8"/>
    <mergeCell ref="G7:G8"/>
    <mergeCell ref="I7:I8"/>
    <mergeCell ref="J7:J8"/>
    <mergeCell ref="K7:K8"/>
    <mergeCell ref="E6:E8"/>
    <mergeCell ref="H6:H8"/>
    <mergeCell ref="R6:R8"/>
    <mergeCell ref="S6:S8"/>
    <mergeCell ref="X6:X8"/>
    <mergeCell ref="L7:L8"/>
    <mergeCell ref="M7:M8"/>
    <mergeCell ref="N7:N8"/>
    <mergeCell ref="O7:O8"/>
    <mergeCell ref="P7:P8"/>
    <mergeCell ref="Q7:Q8"/>
    <mergeCell ref="AC6:AC7"/>
    <mergeCell ref="AD6:AD7"/>
    <mergeCell ref="A1:AI1"/>
    <mergeCell ref="A3:A5"/>
    <mergeCell ref="E3:E5"/>
    <mergeCell ref="H3:H5"/>
    <mergeCell ref="R3:R5"/>
    <mergeCell ref="S3:S5"/>
    <mergeCell ref="X3:X5"/>
    <mergeCell ref="AA3:AA5"/>
    <mergeCell ref="AE3:AE5"/>
    <mergeCell ref="AD3:AD4"/>
    <mergeCell ref="AC3:AC4"/>
  </mergeCells>
  <pageMargins left="0.7" right="0.7" top="0.75" bottom="0.75" header="0.3" footer="0.3"/>
  <pageSetup orientation="portrait" r:id="rId1"/>
  <ignoredErrors>
    <ignoredError sqref="AA94 AA96:AA97 X96:X97 X94 E96:E97 H96:H97 R95 E94 H94" 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CC699"/>
  <sheetViews>
    <sheetView zoomScaleNormal="100" workbookViewId="0">
      <pane ySplit="4" topLeftCell="A5" activePane="bottomLeft" state="frozen"/>
      <selection pane="bottomLeft" sqref="A1:P1"/>
    </sheetView>
  </sheetViews>
  <sheetFormatPr defaultRowHeight="15" x14ac:dyDescent="0.25"/>
  <cols>
    <col min="1" max="1" width="4.5703125" style="21" bestFit="1" customWidth="1"/>
    <col min="2" max="5" width="12.7109375" style="30" customWidth="1"/>
    <col min="6" max="6" width="9.140625" style="27" customWidth="1"/>
    <col min="7" max="7" width="9.140625" style="10"/>
    <col min="8" max="8" width="9.140625" style="21"/>
    <col min="9" max="9" width="9.7109375" style="23" bestFit="1" customWidth="1"/>
    <col min="10" max="12" width="9.140625" style="23"/>
    <col min="13" max="13" width="9.140625" style="25"/>
    <col min="14" max="14" width="9.140625" style="23"/>
    <col min="15" max="15" width="9.7109375" style="21" bestFit="1" customWidth="1"/>
  </cols>
  <sheetData>
    <row r="1" spans="1:81" ht="26.25" x14ac:dyDescent="0.25">
      <c r="A1" s="300" t="s">
        <v>93</v>
      </c>
      <c r="B1" s="300"/>
      <c r="C1" s="300"/>
      <c r="D1" s="300"/>
      <c r="E1" s="300"/>
      <c r="F1" s="300"/>
      <c r="G1" s="300"/>
      <c r="H1" s="300"/>
      <c r="I1" s="300"/>
      <c r="J1" s="300"/>
      <c r="K1" s="300"/>
      <c r="L1" s="300"/>
      <c r="M1" s="300"/>
      <c r="N1" s="300"/>
      <c r="O1" s="300"/>
      <c r="P1" s="300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2"/>
      <c r="BB1" s="12"/>
      <c r="BC1" s="12"/>
      <c r="BD1" s="12"/>
      <c r="BE1" s="12"/>
      <c r="BF1" s="12"/>
      <c r="BG1" s="12"/>
      <c r="BH1" s="12"/>
      <c r="BI1" s="12"/>
      <c r="BJ1" s="12"/>
      <c r="BK1" s="12"/>
      <c r="BL1" s="12"/>
      <c r="BM1" s="12"/>
      <c r="BN1" s="12"/>
      <c r="BO1" s="12"/>
      <c r="BP1" s="12"/>
      <c r="BQ1" s="12"/>
      <c r="BR1" s="12"/>
      <c r="BS1" s="12"/>
      <c r="BT1" s="12"/>
      <c r="BU1" s="12"/>
      <c r="BV1" s="12"/>
      <c r="BW1" s="12"/>
      <c r="BX1" s="12"/>
      <c r="BY1" s="12"/>
      <c r="BZ1" s="12"/>
      <c r="CA1" s="12"/>
      <c r="CB1" s="12"/>
      <c r="CC1" s="12"/>
    </row>
    <row r="2" spans="1:81" ht="18.75" x14ac:dyDescent="0.3">
      <c r="A2" s="301" t="s">
        <v>57</v>
      </c>
      <c r="B2" s="301"/>
      <c r="C2" s="301"/>
      <c r="D2" s="301"/>
      <c r="E2" s="301"/>
      <c r="F2" s="301"/>
      <c r="G2" s="301"/>
      <c r="H2" s="301"/>
      <c r="I2" s="301"/>
      <c r="J2" s="301"/>
      <c r="K2" s="301"/>
      <c r="L2" s="301"/>
      <c r="M2" s="301"/>
      <c r="N2" s="301"/>
      <c r="O2" s="301"/>
      <c r="P2" s="30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2"/>
      <c r="AN2" s="12"/>
      <c r="AO2" s="12"/>
      <c r="AP2" s="12"/>
      <c r="AQ2" s="12"/>
      <c r="AR2" s="12"/>
      <c r="AS2" s="12"/>
      <c r="AT2" s="12"/>
      <c r="AU2" s="12"/>
      <c r="AV2" s="12"/>
      <c r="AW2" s="12"/>
      <c r="AX2" s="12"/>
      <c r="AY2" s="12"/>
      <c r="AZ2" s="12"/>
      <c r="BA2" s="12"/>
      <c r="BB2" s="12"/>
      <c r="BC2" s="12"/>
      <c r="BD2" s="12"/>
      <c r="BE2" s="12"/>
      <c r="BF2" s="12"/>
      <c r="BG2" s="12"/>
      <c r="BH2" s="12"/>
      <c r="BI2" s="12"/>
      <c r="BJ2" s="12"/>
      <c r="BK2" s="12"/>
      <c r="BL2" s="12"/>
      <c r="BM2" s="12"/>
      <c r="BN2" s="12"/>
      <c r="BO2" s="12"/>
      <c r="BP2" s="12"/>
      <c r="BQ2" s="12"/>
      <c r="BR2" s="12"/>
      <c r="BS2" s="12"/>
      <c r="BT2" s="12"/>
      <c r="BU2" s="12"/>
      <c r="BV2" s="12"/>
      <c r="BW2" s="12"/>
      <c r="BX2" s="12"/>
      <c r="BY2" s="12"/>
      <c r="BZ2" s="12"/>
      <c r="CA2" s="12"/>
      <c r="CB2" s="12"/>
      <c r="CC2" s="12"/>
    </row>
    <row r="3" spans="1:81" ht="15.75" customHeight="1" x14ac:dyDescent="0.25">
      <c r="A3" s="303" t="s">
        <v>0</v>
      </c>
      <c r="B3" s="305" t="s">
        <v>58</v>
      </c>
      <c r="C3" s="305"/>
      <c r="D3" s="305"/>
      <c r="E3" s="305"/>
      <c r="F3" s="306" t="s">
        <v>59</v>
      </c>
      <c r="G3" s="308" t="s">
        <v>61</v>
      </c>
      <c r="H3" s="310" t="s">
        <v>62</v>
      </c>
      <c r="I3" s="310"/>
      <c r="J3" s="310"/>
      <c r="K3" s="310"/>
      <c r="L3" s="310"/>
      <c r="M3" s="310" t="s">
        <v>70</v>
      </c>
      <c r="N3" s="310"/>
      <c r="O3" s="310"/>
      <c r="P3" s="311" t="s">
        <v>60</v>
      </c>
      <c r="Q3" s="12"/>
      <c r="R3" s="12"/>
      <c r="S3" s="12"/>
      <c r="T3" s="12"/>
      <c r="U3" s="12"/>
      <c r="V3" s="12"/>
      <c r="W3" s="12"/>
      <c r="X3" s="12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  <c r="BB3" s="12"/>
      <c r="BC3" s="12"/>
      <c r="BD3" s="12"/>
      <c r="BE3" s="12"/>
      <c r="BF3" s="12"/>
      <c r="BG3" s="12"/>
      <c r="BH3" s="12"/>
      <c r="BI3" s="12"/>
      <c r="BJ3" s="12"/>
      <c r="BK3" s="12"/>
      <c r="BL3" s="12"/>
      <c r="BM3" s="12"/>
      <c r="BN3" s="12"/>
      <c r="BO3" s="12"/>
      <c r="BP3" s="12"/>
      <c r="BQ3" s="12"/>
      <c r="BR3" s="12"/>
      <c r="BS3" s="12"/>
      <c r="BT3" s="12"/>
      <c r="BU3" s="12"/>
      <c r="BV3" s="12"/>
      <c r="BW3" s="12"/>
      <c r="BX3" s="12"/>
      <c r="BY3" s="12"/>
      <c r="BZ3" s="12"/>
      <c r="CA3" s="12"/>
      <c r="CB3" s="12"/>
      <c r="CC3" s="12"/>
    </row>
    <row r="4" spans="1:81" ht="15.75" x14ac:dyDescent="0.25">
      <c r="A4" s="304"/>
      <c r="B4" s="28" t="s">
        <v>1</v>
      </c>
      <c r="C4" s="28" t="s">
        <v>2</v>
      </c>
      <c r="D4" s="28" t="s">
        <v>68</v>
      </c>
      <c r="E4" s="28" t="s">
        <v>3</v>
      </c>
      <c r="F4" s="307"/>
      <c r="G4" s="309"/>
      <c r="H4" s="188" t="s">
        <v>20</v>
      </c>
      <c r="I4" s="144" t="s">
        <v>11</v>
      </c>
      <c r="J4" s="144" t="s">
        <v>63</v>
      </c>
      <c r="K4" s="144" t="s">
        <v>12</v>
      </c>
      <c r="L4" s="144" t="s">
        <v>64</v>
      </c>
      <c r="M4" s="143" t="s">
        <v>21</v>
      </c>
      <c r="N4" s="144" t="s">
        <v>22</v>
      </c>
      <c r="O4" s="188" t="s">
        <v>65</v>
      </c>
      <c r="P4" s="311"/>
      <c r="Q4" s="12"/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2"/>
      <c r="AH4" s="12"/>
      <c r="AI4" s="12"/>
      <c r="AJ4" s="12"/>
      <c r="AK4" s="12"/>
      <c r="AL4" s="12"/>
      <c r="AM4" s="12"/>
      <c r="AN4" s="12"/>
      <c r="AO4" s="12"/>
      <c r="AP4" s="12"/>
      <c r="AQ4" s="12"/>
      <c r="AR4" s="12"/>
      <c r="AS4" s="12"/>
      <c r="AT4" s="12"/>
      <c r="AU4" s="12"/>
      <c r="AV4" s="12"/>
      <c r="AW4" s="12"/>
      <c r="AX4" s="12"/>
      <c r="AY4" s="12"/>
      <c r="AZ4" s="12"/>
      <c r="BA4" s="12"/>
      <c r="BB4" s="12"/>
      <c r="BC4" s="12"/>
      <c r="BD4" s="12"/>
      <c r="BE4" s="12"/>
      <c r="BF4" s="12"/>
      <c r="BG4" s="12"/>
      <c r="BH4" s="12"/>
      <c r="BI4" s="12"/>
      <c r="BJ4" s="12"/>
      <c r="BK4" s="12"/>
      <c r="BL4" s="12"/>
      <c r="BM4" s="12"/>
      <c r="BN4" s="12"/>
      <c r="BO4" s="12"/>
      <c r="BP4" s="12"/>
      <c r="BQ4" s="12"/>
      <c r="BR4" s="12"/>
      <c r="BS4" s="12"/>
      <c r="BT4" s="12"/>
      <c r="BU4" s="12"/>
      <c r="BV4" s="12"/>
      <c r="BW4" s="12"/>
      <c r="BX4" s="12"/>
      <c r="BY4" s="12"/>
      <c r="BZ4" s="12"/>
      <c r="CA4" s="12"/>
      <c r="CB4" s="12"/>
      <c r="CC4" s="12"/>
    </row>
    <row r="5" spans="1:81" ht="15.75" x14ac:dyDescent="0.25">
      <c r="A5" s="304">
        <v>1</v>
      </c>
      <c r="B5" s="312">
        <f>Apr!E3</f>
        <v>1172000</v>
      </c>
      <c r="C5" s="312">
        <f>Apr!H3</f>
        <v>35000</v>
      </c>
      <c r="D5" s="312">
        <f>Apr!Q5*10*15000</f>
        <v>15000.000000003411</v>
      </c>
      <c r="E5" s="312">
        <f>Apr!I5</f>
        <v>861100</v>
      </c>
      <c r="F5" s="316">
        <f>Apr!J5+Apr!K5</f>
        <v>14.399999999999636</v>
      </c>
      <c r="G5" s="318">
        <f>Apr!S3</f>
        <v>0.11</v>
      </c>
      <c r="H5" s="188" t="s">
        <v>16</v>
      </c>
      <c r="I5" s="187">
        <f>Apr!X3</f>
        <v>26.396250000000002</v>
      </c>
      <c r="J5" s="187">
        <f>Apr!AA3</f>
        <v>18.700000000000003</v>
      </c>
      <c r="K5" s="187">
        <f>Apr!AB4</f>
        <v>0.625</v>
      </c>
      <c r="L5" s="187">
        <f>Apr!AE3</f>
        <v>13</v>
      </c>
      <c r="M5" s="320">
        <f>Apr!AI3</f>
        <v>4.8000000000000001E-2</v>
      </c>
      <c r="N5" s="318">
        <f>Apr!AI5</f>
        <v>7.73</v>
      </c>
      <c r="O5" s="316">
        <f>Apr!AI4</f>
        <v>9.6</v>
      </c>
      <c r="P5" s="322">
        <f>Apr!R3</f>
        <v>1</v>
      </c>
      <c r="Q5" s="12"/>
      <c r="R5" s="12"/>
      <c r="S5" s="12"/>
      <c r="T5" s="12"/>
      <c r="U5" s="12"/>
      <c r="V5" s="12"/>
      <c r="W5" s="12"/>
      <c r="X5" s="12"/>
      <c r="Y5" s="12"/>
      <c r="Z5" s="12"/>
      <c r="AA5" s="12"/>
      <c r="AB5" s="12"/>
      <c r="AC5" s="12"/>
      <c r="AD5" s="12"/>
      <c r="AE5" s="12"/>
      <c r="AF5" s="12"/>
      <c r="AG5" s="12"/>
      <c r="AH5" s="12"/>
      <c r="AI5" s="12"/>
      <c r="AJ5" s="12"/>
      <c r="AK5" s="12"/>
      <c r="AL5" s="12"/>
      <c r="AM5" s="12"/>
      <c r="AN5" s="12"/>
      <c r="AO5" s="12"/>
      <c r="AP5" s="12"/>
      <c r="AQ5" s="12"/>
      <c r="AR5" s="12"/>
      <c r="AS5" s="12"/>
      <c r="AT5" s="12"/>
      <c r="AU5" s="12"/>
      <c r="AV5" s="12"/>
      <c r="AW5" s="12"/>
      <c r="AX5" s="12"/>
      <c r="AY5" s="12"/>
      <c r="AZ5" s="12"/>
      <c r="BA5" s="12"/>
      <c r="BB5" s="12"/>
      <c r="BC5" s="12"/>
      <c r="BD5" s="12"/>
      <c r="BE5" s="12"/>
      <c r="BF5" s="12"/>
      <c r="BG5" s="12"/>
      <c r="BH5" s="12"/>
      <c r="BI5" s="12"/>
      <c r="BJ5" s="12"/>
      <c r="BK5" s="12"/>
      <c r="BL5" s="12"/>
      <c r="BM5" s="12"/>
      <c r="BN5" s="12"/>
      <c r="BO5" s="12"/>
      <c r="BP5" s="12"/>
      <c r="BQ5" s="12"/>
      <c r="BR5" s="12"/>
      <c r="BS5" s="12"/>
      <c r="BT5" s="12"/>
      <c r="BU5" s="12"/>
      <c r="BV5" s="12"/>
      <c r="BW5" s="12"/>
      <c r="BX5" s="12"/>
      <c r="BY5" s="12"/>
      <c r="BZ5" s="12"/>
      <c r="CA5" s="12"/>
      <c r="CB5" s="12"/>
      <c r="CC5" s="12"/>
    </row>
    <row r="6" spans="1:81" ht="15.75" x14ac:dyDescent="0.25">
      <c r="A6" s="304"/>
      <c r="B6" s="313"/>
      <c r="C6" s="313"/>
      <c r="D6" s="313"/>
      <c r="E6" s="313"/>
      <c r="F6" s="317"/>
      <c r="G6" s="319"/>
      <c r="H6" s="188" t="s">
        <v>15</v>
      </c>
      <c r="I6" s="187">
        <f>IF(Apr!W5=0,Apr!V5,AVERAGE(Apr!V5,Apr!W5))</f>
        <v>2.7005272914773988</v>
      </c>
      <c r="J6" s="187">
        <f>IF(Apr!Z5=0,Apr!Y5,AVERAGE(Apr!Z5,Apr!Y5))</f>
        <v>1.913145251716716</v>
      </c>
      <c r="K6" s="187">
        <f>Apr!AB5</f>
        <v>6.3942020445077394E-2</v>
      </c>
      <c r="L6" s="187">
        <f>IF(Apr!AD5=0,Apr!AC5,AVERAGE(Apr!AC5,Apr!AD5))</f>
        <v>9.0633078326709793</v>
      </c>
      <c r="M6" s="321"/>
      <c r="N6" s="319"/>
      <c r="O6" s="317"/>
      <c r="P6" s="322"/>
      <c r="Q6" s="12"/>
      <c r="R6" s="12"/>
      <c r="S6" s="12"/>
      <c r="T6" s="12"/>
      <c r="U6" s="12"/>
      <c r="V6" s="12"/>
      <c r="W6" s="12"/>
      <c r="X6" s="12"/>
      <c r="Y6" s="12"/>
      <c r="Z6" s="12"/>
      <c r="AA6" s="12"/>
      <c r="AB6" s="12"/>
      <c r="AC6" s="12"/>
      <c r="AD6" s="12"/>
      <c r="AE6" s="12"/>
      <c r="AF6" s="12"/>
      <c r="AG6" s="12"/>
      <c r="AH6" s="12"/>
      <c r="AI6" s="12"/>
      <c r="AJ6" s="12"/>
      <c r="AK6" s="12"/>
      <c r="AL6" s="12"/>
      <c r="AM6" s="12"/>
      <c r="AN6" s="12"/>
      <c r="AO6" s="12"/>
      <c r="AP6" s="12"/>
      <c r="AQ6" s="12"/>
      <c r="AR6" s="12"/>
      <c r="AS6" s="12"/>
      <c r="AT6" s="12"/>
      <c r="AU6" s="12"/>
      <c r="AV6" s="12"/>
      <c r="AW6" s="12"/>
      <c r="AX6" s="12"/>
      <c r="AY6" s="12"/>
      <c r="AZ6" s="12"/>
      <c r="BA6" s="12"/>
      <c r="BB6" s="12"/>
      <c r="BC6" s="12"/>
      <c r="BD6" s="12"/>
      <c r="BE6" s="12"/>
      <c r="BF6" s="12"/>
      <c r="BG6" s="12"/>
      <c r="BH6" s="12"/>
      <c r="BI6" s="12"/>
      <c r="BJ6" s="12"/>
      <c r="BK6" s="12"/>
      <c r="BL6" s="12"/>
      <c r="BM6" s="12"/>
      <c r="BN6" s="12"/>
      <c r="BO6" s="12"/>
      <c r="BP6" s="12"/>
      <c r="BQ6" s="12"/>
      <c r="BR6" s="12"/>
      <c r="BS6" s="12"/>
      <c r="BT6" s="12"/>
      <c r="BU6" s="12"/>
      <c r="BV6" s="12"/>
      <c r="BW6" s="12"/>
      <c r="BX6" s="12"/>
      <c r="BY6" s="12"/>
      <c r="BZ6" s="12"/>
      <c r="CA6" s="12"/>
      <c r="CB6" s="12"/>
      <c r="CC6" s="12"/>
    </row>
    <row r="7" spans="1:81" ht="15.75" x14ac:dyDescent="0.25">
      <c r="A7" s="304">
        <v>2</v>
      </c>
      <c r="B7" s="312">
        <f>Apr!E6</f>
        <v>827000</v>
      </c>
      <c r="C7" s="314">
        <f>Apr!H6</f>
        <v>0</v>
      </c>
      <c r="D7" s="314">
        <f>Apr!Q7*10*15000</f>
        <v>0</v>
      </c>
      <c r="E7" s="312">
        <f>Apr!I7</f>
        <v>922700</v>
      </c>
      <c r="F7" s="316">
        <f>Apr!J7+Apr!K7</f>
        <v>10</v>
      </c>
      <c r="G7" s="318">
        <f>Apr!S6</f>
        <v>0.02</v>
      </c>
      <c r="H7" s="188" t="s">
        <v>16</v>
      </c>
      <c r="I7" s="187">
        <f>Apr!X6</f>
        <v>13.198125000000001</v>
      </c>
      <c r="J7" s="187">
        <f>Apr!AA6</f>
        <v>13.200000000000001</v>
      </c>
      <c r="K7" s="187">
        <f>Apr!AB7</f>
        <v>0.46875</v>
      </c>
      <c r="L7" s="187">
        <f>Apr!AE6</f>
        <v>9</v>
      </c>
      <c r="M7" s="320">
        <f>Apr!AI6</f>
        <v>6.8000000000000005E-2</v>
      </c>
      <c r="N7" s="318">
        <f>Apr!AI8</f>
        <v>7.58</v>
      </c>
      <c r="O7" s="316">
        <f>Apr!AI7</f>
        <v>9.4</v>
      </c>
      <c r="P7" s="322">
        <f>Apr!R6</f>
        <v>1.03</v>
      </c>
      <c r="Q7" s="12"/>
      <c r="R7" s="12"/>
      <c r="S7" s="12"/>
      <c r="T7" s="12"/>
      <c r="U7" s="12"/>
      <c r="V7" s="12"/>
      <c r="W7" s="12"/>
      <c r="X7" s="12"/>
      <c r="Y7" s="12"/>
      <c r="Z7" s="12"/>
      <c r="AA7" s="12"/>
      <c r="AB7" s="12"/>
      <c r="AC7" s="12"/>
      <c r="AD7" s="12"/>
      <c r="AE7" s="12"/>
      <c r="AF7" s="12"/>
      <c r="AG7" s="12"/>
      <c r="AH7" s="12"/>
      <c r="AI7" s="12"/>
      <c r="AJ7" s="12"/>
      <c r="AK7" s="12"/>
      <c r="AL7" s="12"/>
      <c r="AM7" s="12"/>
      <c r="AN7" s="12"/>
      <c r="AO7" s="12"/>
      <c r="AP7" s="12"/>
      <c r="AQ7" s="12"/>
      <c r="AR7" s="12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/>
      <c r="BM7" s="12"/>
      <c r="BN7" s="12"/>
      <c r="BO7" s="12"/>
      <c r="BP7" s="12"/>
      <c r="BQ7" s="12"/>
      <c r="BR7" s="12"/>
      <c r="BS7" s="12"/>
      <c r="BT7" s="12"/>
      <c r="BU7" s="12"/>
      <c r="BV7" s="12"/>
      <c r="BW7" s="12"/>
      <c r="BX7" s="12"/>
      <c r="BY7" s="12"/>
      <c r="BZ7" s="12"/>
      <c r="CA7" s="12"/>
      <c r="CB7" s="12"/>
      <c r="CC7" s="12"/>
    </row>
    <row r="8" spans="1:81" ht="15.75" x14ac:dyDescent="0.25">
      <c r="A8" s="304"/>
      <c r="B8" s="313"/>
      <c r="C8" s="315"/>
      <c r="D8" s="315"/>
      <c r="E8" s="313"/>
      <c r="F8" s="317"/>
      <c r="G8" s="319"/>
      <c r="H8" s="188" t="s">
        <v>15</v>
      </c>
      <c r="I8" s="187">
        <f>IF(Apr!W8=0,Apr!V8,AVERAGE(Apr!V8,Apr!W8))</f>
        <v>1.9135538002487975</v>
      </c>
      <c r="J8" s="187">
        <f>IF(Apr!Z8=0,Apr!Y8,AVERAGE(Apr!Z8,Apr!Y8))</f>
        <v>1.9138256504832412</v>
      </c>
      <c r="K8" s="187">
        <f>Apr!AB8</f>
        <v>6.7962558610910551E-2</v>
      </c>
      <c r="L8" s="187">
        <f>IF(Apr!AD8=0,Apr!AC8,AVERAGE(Apr!AC8,Apr!AD8))</f>
        <v>1.3048811253294825</v>
      </c>
      <c r="M8" s="321"/>
      <c r="N8" s="319"/>
      <c r="O8" s="317"/>
      <c r="P8" s="322"/>
      <c r="Q8" s="12"/>
      <c r="R8" s="12"/>
      <c r="S8" s="12"/>
      <c r="T8" s="12"/>
      <c r="U8" s="12"/>
      <c r="V8" s="12"/>
      <c r="W8" s="12"/>
      <c r="X8" s="12"/>
      <c r="Y8" s="12"/>
      <c r="Z8" s="12"/>
      <c r="AA8" s="12"/>
      <c r="AB8" s="12"/>
      <c r="AC8" s="12"/>
      <c r="AD8" s="12"/>
      <c r="AE8" s="12"/>
      <c r="AF8" s="12"/>
      <c r="AG8" s="12"/>
      <c r="AH8" s="12"/>
      <c r="AI8" s="12"/>
      <c r="AJ8" s="12"/>
      <c r="AK8" s="12"/>
      <c r="AL8" s="12"/>
      <c r="AM8" s="12"/>
      <c r="AN8" s="12"/>
      <c r="AO8" s="12"/>
      <c r="AP8" s="12"/>
      <c r="AQ8" s="12"/>
      <c r="AR8" s="12"/>
      <c r="AS8" s="12"/>
      <c r="AT8" s="12"/>
      <c r="AU8" s="12"/>
      <c r="AV8" s="12"/>
      <c r="AW8" s="12"/>
      <c r="AX8" s="12"/>
      <c r="AY8" s="12"/>
      <c r="AZ8" s="12"/>
      <c r="BA8" s="12"/>
      <c r="BB8" s="12"/>
      <c r="BC8" s="12"/>
      <c r="BD8" s="12"/>
      <c r="BE8" s="12"/>
      <c r="BF8" s="12"/>
      <c r="BG8" s="12"/>
      <c r="BH8" s="12"/>
      <c r="BI8" s="12"/>
      <c r="BJ8" s="12"/>
      <c r="BK8" s="12"/>
      <c r="BL8" s="12"/>
      <c r="BM8" s="12"/>
      <c r="BN8" s="12"/>
      <c r="BO8" s="12"/>
      <c r="BP8" s="12"/>
      <c r="BQ8" s="12"/>
      <c r="BR8" s="12"/>
      <c r="BS8" s="12"/>
      <c r="BT8" s="12"/>
      <c r="BU8" s="12"/>
      <c r="BV8" s="12"/>
      <c r="BW8" s="12"/>
      <c r="BX8" s="12"/>
      <c r="BY8" s="12"/>
      <c r="BZ8" s="12"/>
      <c r="CA8" s="12"/>
      <c r="CB8" s="12"/>
      <c r="CC8" s="12"/>
    </row>
    <row r="9" spans="1:81" ht="15.75" x14ac:dyDescent="0.25">
      <c r="A9" s="304">
        <v>3</v>
      </c>
      <c r="B9" s="312">
        <f>Apr!E9</f>
        <v>1100000</v>
      </c>
      <c r="C9" s="312">
        <f>Apr!H9</f>
        <v>35000</v>
      </c>
      <c r="D9" s="312">
        <f>Apr!Q10*10*15000</f>
        <v>23999.999999999487</v>
      </c>
      <c r="E9" s="312">
        <f>Apr!I10</f>
        <v>1105300</v>
      </c>
      <c r="F9" s="316">
        <f>Apr!J10+Apr!K10</f>
        <v>13.5</v>
      </c>
      <c r="G9" s="318">
        <f>Apr!S9</f>
        <v>0.01</v>
      </c>
      <c r="H9" s="188" t="s">
        <v>16</v>
      </c>
      <c r="I9" s="187">
        <f>Apr!X9</f>
        <v>15.397812500000001</v>
      </c>
      <c r="J9" s="187">
        <f>Apr!AA9</f>
        <v>17.600000000000001</v>
      </c>
      <c r="K9" s="187">
        <f>Apr!AB10</f>
        <v>0.65625</v>
      </c>
      <c r="L9" s="187">
        <f>Apr!AE9</f>
        <v>13</v>
      </c>
      <c r="M9" s="320">
        <f>Apr!AI9</f>
        <v>4.8000000000000001E-2</v>
      </c>
      <c r="N9" s="318">
        <f>Apr!AI11</f>
        <v>7.81</v>
      </c>
      <c r="O9" s="316">
        <f>Apr!AI10</f>
        <v>8.6</v>
      </c>
      <c r="P9" s="322">
        <f>Apr!R9</f>
        <v>1.1100000000000001</v>
      </c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</row>
    <row r="10" spans="1:81" ht="15.75" x14ac:dyDescent="0.25">
      <c r="A10" s="304"/>
      <c r="B10" s="313"/>
      <c r="C10" s="313"/>
      <c r="D10" s="313"/>
      <c r="E10" s="313"/>
      <c r="F10" s="317"/>
      <c r="G10" s="319"/>
      <c r="H10" s="188" t="s">
        <v>15</v>
      </c>
      <c r="I10" s="187">
        <f>IF(Apr!W11=0,Apr!V11,AVERAGE(Apr!V11,Apr!W11))</f>
        <v>1.6784186287333767</v>
      </c>
      <c r="J10" s="187">
        <f>IF(Apr!Z11=0,Apr!Y11,AVERAGE(Apr!Z11,Apr!Y11))</f>
        <v>1.9184652278177456</v>
      </c>
      <c r="K10" s="187">
        <f>Apr!AB11</f>
        <v>7.1533682145192928E-2</v>
      </c>
      <c r="L10" s="187">
        <f>IF(Apr!AD11=0,Apr!AC11,AVERAGE(Apr!AC11,Apr!AD11))</f>
        <v>1.4170481796381076</v>
      </c>
      <c r="M10" s="321"/>
      <c r="N10" s="319"/>
      <c r="O10" s="317"/>
      <c r="P10" s="322"/>
      <c r="Q10" s="12"/>
      <c r="R10" s="12"/>
      <c r="S10" s="12"/>
      <c r="T10" s="12"/>
      <c r="U10" s="12"/>
      <c r="V10" s="12"/>
      <c r="W10" s="12"/>
      <c r="X10" s="12"/>
      <c r="Y10" s="12"/>
      <c r="Z10" s="12"/>
      <c r="AA10" s="12"/>
      <c r="AB10" s="12"/>
      <c r="AC10" s="12"/>
      <c r="AD10" s="12"/>
      <c r="AE10" s="12"/>
      <c r="AF10" s="12"/>
      <c r="AG10" s="12"/>
      <c r="AH10" s="12"/>
      <c r="AI10" s="12"/>
      <c r="AJ10" s="12"/>
      <c r="AK10" s="12"/>
      <c r="AL10" s="12"/>
      <c r="AM10" s="12"/>
      <c r="AN10" s="12"/>
      <c r="AO10" s="12"/>
      <c r="AP10" s="12"/>
      <c r="AQ10" s="12"/>
      <c r="AR10" s="12"/>
      <c r="AS10" s="12"/>
      <c r="AT10" s="12"/>
      <c r="AU10" s="12"/>
      <c r="AV10" s="12"/>
      <c r="AW10" s="12"/>
      <c r="AX10" s="12"/>
      <c r="AY10" s="12"/>
      <c r="AZ10" s="12"/>
      <c r="BA10" s="12"/>
      <c r="BB10" s="12"/>
      <c r="BC10" s="12"/>
      <c r="BD10" s="12"/>
      <c r="BE10" s="12"/>
      <c r="BF10" s="12"/>
      <c r="BG10" s="12"/>
      <c r="BH10" s="12"/>
      <c r="BI10" s="12"/>
      <c r="BJ10" s="12"/>
      <c r="BK10" s="12"/>
      <c r="BL10" s="12"/>
      <c r="BM10" s="12"/>
      <c r="BN10" s="12"/>
      <c r="BO10" s="12"/>
      <c r="BP10" s="12"/>
      <c r="BQ10" s="12"/>
      <c r="BR10" s="12"/>
      <c r="BS10" s="12"/>
      <c r="BT10" s="12"/>
      <c r="BU10" s="12"/>
      <c r="BV10" s="12"/>
      <c r="BW10" s="12"/>
      <c r="BX10" s="12"/>
      <c r="BY10" s="12"/>
      <c r="BZ10" s="12"/>
      <c r="CA10" s="12"/>
      <c r="CB10" s="12"/>
      <c r="CC10" s="12"/>
    </row>
    <row r="11" spans="1:81" ht="15.75" x14ac:dyDescent="0.25">
      <c r="A11" s="304">
        <v>4</v>
      </c>
      <c r="B11" s="312">
        <f>Apr!E12</f>
        <v>1265000</v>
      </c>
      <c r="C11" s="312">
        <f>Apr!H12</f>
        <v>35000</v>
      </c>
      <c r="D11" s="312">
        <f>Apr!Q13*10*15000</f>
        <v>5999.9999999988067</v>
      </c>
      <c r="E11" s="312">
        <f>Apr!I13</f>
        <v>1066600</v>
      </c>
      <c r="F11" s="316">
        <f>Apr!J13+Apr!K13</f>
        <v>15.5</v>
      </c>
      <c r="G11" s="318">
        <f>Apr!S12</f>
        <v>0.08</v>
      </c>
      <c r="H11" s="188" t="s">
        <v>16</v>
      </c>
      <c r="I11" s="187">
        <f>Apr!X12</f>
        <v>24.196562499999999</v>
      </c>
      <c r="J11" s="187">
        <f>Apr!AA12</f>
        <v>20.350000000000001</v>
      </c>
      <c r="K11" s="187">
        <f>Apr!AB13</f>
        <v>0.6875</v>
      </c>
      <c r="L11" s="187">
        <f>Apr!AE12</f>
        <v>14</v>
      </c>
      <c r="M11" s="320">
        <f>Apr!AI12</f>
        <v>4.8000000000000001E-2</v>
      </c>
      <c r="N11" s="318">
        <f>Apr!AI14</f>
        <v>7.68</v>
      </c>
      <c r="O11" s="316">
        <f>Apr!AI13</f>
        <v>8.9</v>
      </c>
      <c r="P11" s="322">
        <f>Apr!R12</f>
        <v>1.03</v>
      </c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2"/>
      <c r="BP11" s="12"/>
      <c r="BQ11" s="12"/>
      <c r="BR11" s="12"/>
      <c r="BS11" s="12"/>
      <c r="BT11" s="12"/>
      <c r="BU11" s="12"/>
      <c r="BV11" s="12"/>
      <c r="BW11" s="12"/>
      <c r="BX11" s="12"/>
      <c r="BY11" s="12"/>
      <c r="BZ11" s="12"/>
      <c r="CA11" s="12"/>
      <c r="CB11" s="12"/>
      <c r="CC11" s="12"/>
    </row>
    <row r="12" spans="1:81" ht="15.75" x14ac:dyDescent="0.25">
      <c r="A12" s="304"/>
      <c r="B12" s="313"/>
      <c r="C12" s="313"/>
      <c r="D12" s="313"/>
      <c r="E12" s="313"/>
      <c r="F12" s="317"/>
      <c r="G12" s="319"/>
      <c r="H12" s="188" t="s">
        <v>15</v>
      </c>
      <c r="I12" s="187">
        <f>IF(Apr!W14=0,Apr!V14,AVERAGE(Apr!V14,Apr!W14))</f>
        <v>2.293491293921385</v>
      </c>
      <c r="J12" s="187">
        <f>IF(Apr!Z14=0,Apr!Y14,AVERAGE(Apr!Z14,Apr!Y14))</f>
        <v>1.9288916692732774</v>
      </c>
      <c r="K12" s="187">
        <f>Apr!AB14</f>
        <v>6.5165259097070174E-2</v>
      </c>
      <c r="L12" s="187">
        <f>IF(Apr!AD14=0,Apr!AC14,AVERAGE(Apr!AC14,Apr!AD14))</f>
        <v>1.3270016397948836</v>
      </c>
      <c r="M12" s="321"/>
      <c r="N12" s="319"/>
      <c r="O12" s="317"/>
      <c r="P12" s="322"/>
      <c r="Q12" s="12"/>
      <c r="R12" s="12"/>
      <c r="S12" s="12"/>
      <c r="T12" s="12"/>
      <c r="U12" s="12"/>
      <c r="V12" s="12"/>
      <c r="W12" s="12"/>
      <c r="X12" s="12"/>
      <c r="Y12" s="12"/>
      <c r="Z12" s="12"/>
      <c r="AA12" s="12"/>
      <c r="AB12" s="12"/>
      <c r="AC12" s="12"/>
      <c r="AD12" s="12"/>
      <c r="AE12" s="12"/>
      <c r="AF12" s="12"/>
      <c r="AG12" s="12"/>
      <c r="AH12" s="12"/>
      <c r="AI12" s="12"/>
      <c r="AJ12" s="12"/>
      <c r="AK12" s="12"/>
      <c r="AL12" s="12"/>
      <c r="AM12" s="12"/>
      <c r="AN12" s="12"/>
      <c r="AO12" s="12"/>
      <c r="AP12" s="12"/>
      <c r="AQ12" s="12"/>
      <c r="AR12" s="12"/>
      <c r="AS12" s="12"/>
      <c r="AT12" s="12"/>
      <c r="AU12" s="12"/>
      <c r="AV12" s="12"/>
      <c r="AW12" s="12"/>
      <c r="AX12" s="12"/>
      <c r="AY12" s="12"/>
      <c r="AZ12" s="12"/>
      <c r="BA12" s="12"/>
      <c r="BB12" s="12"/>
      <c r="BC12" s="12"/>
      <c r="BD12" s="12"/>
      <c r="BE12" s="12"/>
      <c r="BF12" s="12"/>
      <c r="BG12" s="12"/>
      <c r="BH12" s="12"/>
      <c r="BI12" s="12"/>
      <c r="BJ12" s="12"/>
      <c r="BK12" s="12"/>
      <c r="BL12" s="12"/>
      <c r="BM12" s="12"/>
      <c r="BN12" s="12"/>
      <c r="BO12" s="12"/>
      <c r="BP12" s="12"/>
      <c r="BQ12" s="12"/>
      <c r="BR12" s="12"/>
      <c r="BS12" s="12"/>
      <c r="BT12" s="12"/>
      <c r="BU12" s="12"/>
      <c r="BV12" s="12"/>
      <c r="BW12" s="12"/>
      <c r="BX12" s="12"/>
      <c r="BY12" s="12"/>
      <c r="BZ12" s="12"/>
      <c r="CA12" s="12"/>
      <c r="CB12" s="12"/>
      <c r="CC12" s="12"/>
    </row>
    <row r="13" spans="1:81" ht="15.75" x14ac:dyDescent="0.25">
      <c r="A13" s="304">
        <v>5</v>
      </c>
      <c r="B13" s="312">
        <f>Apr!E15</f>
        <v>719000</v>
      </c>
      <c r="C13" s="314">
        <f>Apr!H15</f>
        <v>0</v>
      </c>
      <c r="D13" s="314">
        <f>Apr!Q16*10*15000</f>
        <v>0</v>
      </c>
      <c r="E13" s="312">
        <f>Apr!I16</f>
        <v>766900</v>
      </c>
      <c r="F13" s="316">
        <f>Apr!J16+Apr!K16</f>
        <v>9</v>
      </c>
      <c r="G13" s="318">
        <f>Apr!S15</f>
        <v>0</v>
      </c>
      <c r="H13" s="188" t="s">
        <v>16</v>
      </c>
      <c r="I13" s="187">
        <f>Apr!X15</f>
        <v>13.198125000000001</v>
      </c>
      <c r="J13" s="187">
        <f>Apr!AA15</f>
        <v>11.825000000000001</v>
      </c>
      <c r="K13" s="187">
        <f>Apr!AB16</f>
        <v>0.375</v>
      </c>
      <c r="L13" s="187">
        <f>Apr!AE15</f>
        <v>8</v>
      </c>
      <c r="M13" s="320">
        <f>Apr!AI15</f>
        <v>4.5999999999999999E-2</v>
      </c>
      <c r="N13" s="318">
        <f>Apr!AI17</f>
        <v>7.75</v>
      </c>
      <c r="O13" s="316">
        <f>Apr!AI16</f>
        <v>9.3000000000000007</v>
      </c>
      <c r="P13" s="322">
        <f>Apr!R15</f>
        <v>1.06</v>
      </c>
      <c r="Q13" s="12"/>
      <c r="R13" s="12"/>
      <c r="S13" s="12"/>
      <c r="T13" s="12"/>
      <c r="U13" s="12"/>
      <c r="V13" s="12"/>
      <c r="W13" s="12"/>
      <c r="X13" s="12"/>
      <c r="Y13" s="12"/>
      <c r="Z13" s="12"/>
      <c r="AA13" s="12"/>
      <c r="AB13" s="12"/>
      <c r="AC13" s="12"/>
      <c r="AD13" s="12"/>
      <c r="AE13" s="12"/>
      <c r="AF13" s="12"/>
      <c r="AG13" s="12"/>
      <c r="AH13" s="12"/>
      <c r="AI13" s="12"/>
      <c r="AJ13" s="12"/>
      <c r="AK13" s="12"/>
      <c r="AL13" s="12"/>
      <c r="AM13" s="12"/>
      <c r="AN13" s="12"/>
      <c r="AO13" s="12"/>
      <c r="AP13" s="12"/>
      <c r="AQ13" s="12"/>
      <c r="AR13" s="12"/>
      <c r="AS13" s="12"/>
      <c r="AT13" s="12"/>
      <c r="AU13" s="12"/>
      <c r="AV13" s="12"/>
      <c r="AW13" s="12"/>
      <c r="AX13" s="12"/>
      <c r="AY13" s="12"/>
      <c r="AZ13" s="12"/>
      <c r="BA13" s="12"/>
      <c r="BB13" s="12"/>
      <c r="BC13" s="12"/>
      <c r="BD13" s="12"/>
      <c r="BE13" s="12"/>
      <c r="BF13" s="12"/>
      <c r="BG13" s="12"/>
      <c r="BH13" s="12"/>
      <c r="BI13" s="12"/>
      <c r="BJ13" s="12"/>
      <c r="BK13" s="12"/>
      <c r="BL13" s="12"/>
      <c r="BM13" s="12"/>
      <c r="BN13" s="12"/>
      <c r="BO13" s="12"/>
      <c r="BP13" s="12"/>
      <c r="BQ13" s="12"/>
      <c r="BR13" s="12"/>
      <c r="BS13" s="12"/>
      <c r="BT13" s="12"/>
      <c r="BU13" s="12"/>
      <c r="BV13" s="12"/>
      <c r="BW13" s="12"/>
      <c r="BX13" s="12"/>
      <c r="BY13" s="12"/>
      <c r="BZ13" s="12"/>
      <c r="CA13" s="12"/>
      <c r="CB13" s="12"/>
      <c r="CC13" s="12"/>
    </row>
    <row r="14" spans="1:81" ht="15.75" x14ac:dyDescent="0.25">
      <c r="A14" s="304"/>
      <c r="B14" s="313"/>
      <c r="C14" s="315"/>
      <c r="D14" s="315"/>
      <c r="E14" s="313"/>
      <c r="F14" s="317"/>
      <c r="G14" s="319"/>
      <c r="H14" s="188" t="s">
        <v>15</v>
      </c>
      <c r="I14" s="187">
        <f>IF(Apr!W17=0,Apr!V17,AVERAGE(Apr!V17,Apr!W17))</f>
        <v>2.2009860817882552</v>
      </c>
      <c r="J14" s="187">
        <f>IF(Apr!Z17=0,Apr!Y17,AVERAGE(Apr!Z17,Apr!Y17))</f>
        <v>1.9719968114520903</v>
      </c>
      <c r="K14" s="187">
        <f>Apr!AB17</f>
        <v>6.2536896769093769E-2</v>
      </c>
      <c r="L14" s="187">
        <f>IF(Apr!AD17=0,Apr!AC17,AVERAGE(Apr!AC17,Apr!AD17))</f>
        <v>1.3341204644073337</v>
      </c>
      <c r="M14" s="321"/>
      <c r="N14" s="319"/>
      <c r="O14" s="317"/>
      <c r="P14" s="322"/>
      <c r="Q14" s="12"/>
      <c r="R14" s="12"/>
      <c r="S14" s="12"/>
      <c r="T14" s="12"/>
      <c r="U14" s="12"/>
      <c r="V14" s="12"/>
      <c r="W14" s="12"/>
      <c r="X14" s="12"/>
      <c r="Y14" s="12"/>
      <c r="Z14" s="12"/>
      <c r="AA14" s="12"/>
      <c r="AB14" s="12"/>
      <c r="AC14" s="12"/>
      <c r="AD14" s="12"/>
      <c r="AE14" s="12"/>
      <c r="AF14" s="12"/>
      <c r="AG14" s="12"/>
      <c r="AH14" s="12"/>
      <c r="AI14" s="12"/>
      <c r="AJ14" s="12"/>
      <c r="AK14" s="12"/>
      <c r="AL14" s="12"/>
      <c r="AM14" s="12"/>
      <c r="AN14" s="12"/>
      <c r="AO14" s="12"/>
      <c r="AP14" s="12"/>
      <c r="AQ14" s="12"/>
      <c r="AR14" s="12"/>
      <c r="AS14" s="12"/>
      <c r="AT14" s="12"/>
      <c r="AU14" s="12"/>
      <c r="AV14" s="12"/>
      <c r="AW14" s="12"/>
      <c r="AX14" s="12"/>
      <c r="AY14" s="12"/>
      <c r="AZ14" s="12"/>
      <c r="BA14" s="12"/>
      <c r="BB14" s="12"/>
      <c r="BC14" s="12"/>
      <c r="BD14" s="12"/>
      <c r="BE14" s="12"/>
      <c r="BF14" s="12"/>
      <c r="BG14" s="12"/>
      <c r="BH14" s="12"/>
      <c r="BI14" s="12"/>
      <c r="BJ14" s="12"/>
      <c r="BK14" s="12"/>
      <c r="BL14" s="12"/>
      <c r="BM14" s="12"/>
      <c r="BN14" s="12"/>
      <c r="BO14" s="12"/>
      <c r="BP14" s="12"/>
      <c r="BQ14" s="12"/>
      <c r="BR14" s="12"/>
      <c r="BS14" s="12"/>
      <c r="BT14" s="12"/>
      <c r="BU14" s="12"/>
      <c r="BV14" s="12"/>
      <c r="BW14" s="12"/>
      <c r="BX14" s="12"/>
      <c r="BY14" s="12"/>
      <c r="BZ14" s="12"/>
      <c r="CA14" s="12"/>
      <c r="CB14" s="12"/>
      <c r="CC14" s="12"/>
    </row>
    <row r="15" spans="1:81" ht="15.75" x14ac:dyDescent="0.25">
      <c r="A15" s="304">
        <v>6</v>
      </c>
      <c r="B15" s="312">
        <f>Apr!E18</f>
        <v>1068000</v>
      </c>
      <c r="C15" s="312">
        <f>Apr!H18</f>
        <v>35000</v>
      </c>
      <c r="D15" s="312">
        <f>Apr!Q19*10*15000</f>
        <v>14999.999999999147</v>
      </c>
      <c r="E15" s="312">
        <f>Apr!I19</f>
        <v>981900</v>
      </c>
      <c r="F15" s="316">
        <f>Apr!J19+Apr!K19</f>
        <v>12.899999999999636</v>
      </c>
      <c r="G15" s="318">
        <f>Apr!S18</f>
        <v>0</v>
      </c>
      <c r="H15" s="188" t="s">
        <v>16</v>
      </c>
      <c r="I15" s="187">
        <f>Apr!X18</f>
        <v>21.996874999999999</v>
      </c>
      <c r="J15" s="187">
        <f>Apr!AA18</f>
        <v>17.05</v>
      </c>
      <c r="K15" s="187">
        <f>Apr!AB19</f>
        <v>0.5625</v>
      </c>
      <c r="L15" s="187">
        <f>Apr!AE18</f>
        <v>11</v>
      </c>
      <c r="M15" s="320">
        <f>Apr!AI18</f>
        <v>4.8000000000000001E-2</v>
      </c>
      <c r="N15" s="318">
        <f>Apr!AI20</f>
        <v>7.69</v>
      </c>
      <c r="O15" s="316">
        <f>Apr!AI19</f>
        <v>9.5</v>
      </c>
      <c r="P15" s="322">
        <f>Apr!R18</f>
        <v>1.04</v>
      </c>
      <c r="Q15" s="12"/>
      <c r="R15" s="12"/>
      <c r="S15" s="12"/>
      <c r="T15" s="12"/>
      <c r="U15" s="12"/>
      <c r="V15" s="12"/>
      <c r="W15" s="12"/>
      <c r="X15" s="12"/>
      <c r="Y15" s="12"/>
      <c r="Z15" s="12"/>
      <c r="AA15" s="12"/>
      <c r="AB15" s="12"/>
      <c r="AC15" s="12"/>
      <c r="AD15" s="12"/>
      <c r="AE15" s="12"/>
      <c r="AF15" s="12"/>
      <c r="AG15" s="12"/>
      <c r="AH15" s="12"/>
      <c r="AI15" s="12"/>
      <c r="AJ15" s="12"/>
      <c r="AK15" s="12"/>
      <c r="AL15" s="12"/>
      <c r="AM15" s="12"/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2"/>
      <c r="AY15" s="12"/>
      <c r="AZ15" s="12"/>
      <c r="BA15" s="12"/>
      <c r="BB15" s="12"/>
      <c r="BC15" s="12"/>
      <c r="BD15" s="12"/>
      <c r="BE15" s="12"/>
      <c r="BF15" s="12"/>
      <c r="BG15" s="12"/>
      <c r="BH15" s="12"/>
      <c r="BI15" s="12"/>
      <c r="BJ15" s="12"/>
      <c r="BK15" s="12"/>
      <c r="BL15" s="12"/>
      <c r="BM15" s="12"/>
      <c r="BN15" s="12"/>
      <c r="BO15" s="12"/>
      <c r="BP15" s="12"/>
      <c r="BQ15" s="12"/>
      <c r="BR15" s="12"/>
      <c r="BS15" s="12"/>
      <c r="BT15" s="12"/>
      <c r="BU15" s="12"/>
      <c r="BV15" s="12"/>
      <c r="BW15" s="12"/>
      <c r="BX15" s="12"/>
      <c r="BY15" s="12"/>
      <c r="BZ15" s="12"/>
      <c r="CA15" s="12"/>
      <c r="CB15" s="12"/>
      <c r="CC15" s="12"/>
    </row>
    <row r="16" spans="1:81" ht="15.75" x14ac:dyDescent="0.25">
      <c r="A16" s="304"/>
      <c r="B16" s="313"/>
      <c r="C16" s="313"/>
      <c r="D16" s="313"/>
      <c r="E16" s="313"/>
      <c r="F16" s="317"/>
      <c r="G16" s="319"/>
      <c r="H16" s="188" t="s">
        <v>15</v>
      </c>
      <c r="I16" s="187">
        <f>IF(Apr!W20=0,Apr!V20,AVERAGE(Apr!V20,Apr!W20))</f>
        <v>2.4695833221063594</v>
      </c>
      <c r="J16" s="187">
        <f>IF(Apr!Z20=0,Apr!Y20,AVERAGE(Apr!Z20,Apr!Y20))</f>
        <v>1.9141989778963344</v>
      </c>
      <c r="K16" s="187">
        <f>Apr!AB20</f>
        <v>6.3151725810362935E-2</v>
      </c>
      <c r="L16" s="187">
        <f>IF(Apr!AD20=0,Apr!AC20,AVERAGE(Apr!AC20,Apr!AD20))</f>
        <v>1.2349670825137642</v>
      </c>
      <c r="M16" s="321"/>
      <c r="N16" s="319"/>
      <c r="O16" s="317"/>
      <c r="P16" s="322"/>
      <c r="Q16" s="12"/>
      <c r="R16" s="12"/>
      <c r="S16" s="12"/>
      <c r="T16" s="12"/>
      <c r="U16" s="12"/>
      <c r="V16" s="12"/>
      <c r="W16" s="12"/>
      <c r="X16" s="12"/>
      <c r="Y16" s="12"/>
      <c r="Z16" s="12"/>
      <c r="AA16" s="12"/>
      <c r="AB16" s="12"/>
      <c r="AC16" s="12"/>
      <c r="AD16" s="12"/>
      <c r="AE16" s="12"/>
      <c r="AF16" s="12"/>
      <c r="AG16" s="12"/>
      <c r="AH16" s="12"/>
      <c r="AI16" s="12"/>
      <c r="AJ16" s="12"/>
      <c r="AK16" s="12"/>
      <c r="AL16" s="12"/>
      <c r="AM16" s="12"/>
      <c r="AN16" s="12"/>
      <c r="AO16" s="12"/>
      <c r="AP16" s="12"/>
      <c r="AQ16" s="12"/>
      <c r="AR16" s="12"/>
      <c r="AS16" s="12"/>
      <c r="AT16" s="12"/>
      <c r="AU16" s="12"/>
      <c r="AV16" s="12"/>
      <c r="AW16" s="12"/>
      <c r="AX16" s="12"/>
      <c r="AY16" s="12"/>
      <c r="AZ16" s="12"/>
      <c r="BA16" s="12"/>
      <c r="BB16" s="12"/>
      <c r="BC16" s="12"/>
      <c r="BD16" s="12"/>
      <c r="BE16" s="12"/>
      <c r="BF16" s="12"/>
      <c r="BG16" s="12"/>
      <c r="BH16" s="12"/>
      <c r="BI16" s="12"/>
      <c r="BJ16" s="12"/>
      <c r="BK16" s="12"/>
      <c r="BL16" s="12"/>
      <c r="BM16" s="12"/>
      <c r="BN16" s="12"/>
      <c r="BO16" s="12"/>
      <c r="BP16" s="12"/>
      <c r="BQ16" s="12"/>
      <c r="BR16" s="12"/>
      <c r="BS16" s="12"/>
      <c r="BT16" s="12"/>
      <c r="BU16" s="12"/>
      <c r="BV16" s="12"/>
      <c r="BW16" s="12"/>
      <c r="BX16" s="12"/>
      <c r="BY16" s="12"/>
      <c r="BZ16" s="12"/>
      <c r="CA16" s="12"/>
      <c r="CB16" s="12"/>
      <c r="CC16" s="12"/>
    </row>
    <row r="17" spans="1:81" ht="15.75" x14ac:dyDescent="0.25">
      <c r="A17" s="304">
        <v>7</v>
      </c>
      <c r="B17" s="312">
        <f>Apr!E21</f>
        <v>758000</v>
      </c>
      <c r="C17" s="314">
        <f>Apr!H21</f>
        <v>0</v>
      </c>
      <c r="D17" s="314">
        <f>Apr!Q22*10*15000</f>
        <v>0</v>
      </c>
      <c r="E17" s="312">
        <f>Apr!I22</f>
        <v>1030500</v>
      </c>
      <c r="F17" s="316">
        <f>Apr!J22+Apr!K22</f>
        <v>9.4000000000005457</v>
      </c>
      <c r="G17" s="318">
        <f>Apr!S21</f>
        <v>0</v>
      </c>
      <c r="H17" s="188" t="s">
        <v>16</v>
      </c>
      <c r="I17" s="187">
        <f>Apr!X21</f>
        <v>13.198125000000001</v>
      </c>
      <c r="J17" s="187">
        <f>Apr!AA21</f>
        <v>11.55</v>
      </c>
      <c r="K17" s="187">
        <f>Apr!AB22</f>
        <v>0.4375</v>
      </c>
      <c r="L17" s="187">
        <f>Apr!AE21</f>
        <v>9</v>
      </c>
      <c r="M17" s="320">
        <f>Apr!AI21</f>
        <v>4.8000000000000001E-2</v>
      </c>
      <c r="N17" s="318">
        <f>Apr!AI23</f>
        <v>7.69</v>
      </c>
      <c r="O17" s="316">
        <f>Apr!AI22</f>
        <v>12.3</v>
      </c>
      <c r="P17" s="322">
        <f>Apr!R21</f>
        <v>1.07</v>
      </c>
      <c r="Q17" s="12"/>
      <c r="R17" s="12"/>
      <c r="S17" s="12"/>
      <c r="T17" s="12"/>
      <c r="U17" s="12"/>
      <c r="V17" s="12"/>
      <c r="W17" s="12"/>
      <c r="X17" s="12"/>
      <c r="Y17" s="12"/>
      <c r="Z17" s="12"/>
      <c r="AA17" s="12"/>
      <c r="AB17" s="12"/>
      <c r="AC17" s="12"/>
      <c r="AD17" s="12"/>
      <c r="AE17" s="12"/>
      <c r="AF17" s="12"/>
      <c r="AG17" s="12"/>
      <c r="AH17" s="12"/>
      <c r="AI17" s="12"/>
      <c r="AJ17" s="12"/>
      <c r="AK17" s="12"/>
      <c r="AL17" s="12"/>
      <c r="AM17" s="12"/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2"/>
      <c r="AY17" s="12"/>
      <c r="AZ17" s="12"/>
      <c r="BA17" s="12"/>
      <c r="BB17" s="12"/>
      <c r="BC17" s="12"/>
      <c r="BD17" s="12"/>
      <c r="BE17" s="12"/>
      <c r="BF17" s="12"/>
      <c r="BG17" s="12"/>
      <c r="BH17" s="12"/>
      <c r="BI17" s="12"/>
      <c r="BJ17" s="12"/>
      <c r="BK17" s="12"/>
      <c r="BL17" s="12"/>
      <c r="BM17" s="12"/>
      <c r="BN17" s="12"/>
      <c r="BO17" s="12"/>
      <c r="BP17" s="12"/>
      <c r="BQ17" s="12"/>
      <c r="BR17" s="12"/>
      <c r="BS17" s="12"/>
      <c r="BT17" s="12"/>
      <c r="BU17" s="12"/>
      <c r="BV17" s="12"/>
      <c r="BW17" s="12"/>
      <c r="BX17" s="12"/>
      <c r="BY17" s="12"/>
      <c r="BZ17" s="12"/>
      <c r="CA17" s="12"/>
      <c r="CB17" s="12"/>
      <c r="CC17" s="12"/>
    </row>
    <row r="18" spans="1:81" ht="15.75" x14ac:dyDescent="0.25">
      <c r="A18" s="304"/>
      <c r="B18" s="313"/>
      <c r="C18" s="315"/>
      <c r="D18" s="315"/>
      <c r="E18" s="313"/>
      <c r="F18" s="317"/>
      <c r="G18" s="319"/>
      <c r="H18" s="188" t="s">
        <v>15</v>
      </c>
      <c r="I18" s="187">
        <f>IF(Apr!W23=0,Apr!V23,AVERAGE(Apr!V23,Apr!W23))</f>
        <v>2.0877427345722368</v>
      </c>
      <c r="J18" s="187">
        <f>IF(Apr!Z23=0,Apr!Y23,AVERAGE(Apr!Z23,Apr!Y23))</f>
        <v>1.8270344146846114</v>
      </c>
      <c r="K18" s="187">
        <f>Apr!AB23</f>
        <v>6.9205849041083761E-2</v>
      </c>
      <c r="L18" s="187">
        <f>IF(Apr!AD23=0,Apr!AC23,AVERAGE(Apr!AC23,Apr!AD23))</f>
        <v>1.423663180273723</v>
      </c>
      <c r="M18" s="321"/>
      <c r="N18" s="319"/>
      <c r="O18" s="317"/>
      <c r="P18" s="322"/>
      <c r="Q18" s="12"/>
      <c r="R18" s="12"/>
      <c r="S18" s="12"/>
      <c r="T18" s="12"/>
      <c r="U18" s="12"/>
      <c r="V18" s="12"/>
      <c r="W18" s="12"/>
      <c r="X18" s="12"/>
      <c r="Y18" s="12"/>
      <c r="Z18" s="12"/>
      <c r="AA18" s="12"/>
      <c r="AB18" s="12"/>
      <c r="AC18" s="12"/>
      <c r="AD18" s="12"/>
      <c r="AE18" s="12"/>
      <c r="AF18" s="12"/>
      <c r="AG18" s="12"/>
      <c r="AH18" s="12"/>
      <c r="AI18" s="12"/>
      <c r="AJ18" s="12"/>
      <c r="AK18" s="12"/>
      <c r="AL18" s="12"/>
      <c r="AM18" s="12"/>
      <c r="AN18" s="12"/>
      <c r="AO18" s="12"/>
      <c r="AP18" s="12"/>
      <c r="AQ18" s="12"/>
      <c r="AR18" s="12"/>
      <c r="AS18" s="12"/>
      <c r="AT18" s="12"/>
      <c r="AU18" s="12"/>
      <c r="AV18" s="12"/>
      <c r="AW18" s="12"/>
      <c r="AX18" s="12"/>
      <c r="AY18" s="12"/>
      <c r="AZ18" s="12"/>
      <c r="BA18" s="12"/>
      <c r="BB18" s="12"/>
      <c r="BC18" s="12"/>
      <c r="BD18" s="12"/>
      <c r="BE18" s="12"/>
      <c r="BF18" s="12"/>
      <c r="BG18" s="12"/>
      <c r="BH18" s="12"/>
      <c r="BI18" s="12"/>
      <c r="BJ18" s="12"/>
      <c r="BK18" s="12"/>
      <c r="BL18" s="12"/>
      <c r="BM18" s="12"/>
      <c r="BN18" s="12"/>
      <c r="BO18" s="12"/>
      <c r="BP18" s="12"/>
      <c r="BQ18" s="12"/>
      <c r="BR18" s="12"/>
      <c r="BS18" s="12"/>
      <c r="BT18" s="12"/>
      <c r="BU18" s="12"/>
      <c r="BV18" s="12"/>
      <c r="BW18" s="12"/>
      <c r="BX18" s="12"/>
      <c r="BY18" s="12"/>
      <c r="BZ18" s="12"/>
      <c r="CA18" s="12"/>
      <c r="CB18" s="12"/>
      <c r="CC18" s="12"/>
    </row>
    <row r="19" spans="1:81" ht="15.75" x14ac:dyDescent="0.25">
      <c r="A19" s="304">
        <v>8</v>
      </c>
      <c r="B19" s="312">
        <f>Apr!E24</f>
        <v>1123000</v>
      </c>
      <c r="C19" s="312">
        <f>Apr!H24</f>
        <v>35000</v>
      </c>
      <c r="D19" s="314">
        <f>Apr!Q25*10*15000</f>
        <v>0</v>
      </c>
      <c r="E19" s="312">
        <f>Apr!I25</f>
        <v>1063800</v>
      </c>
      <c r="F19" s="316">
        <f>Apr!J25+Apr!K25</f>
        <v>13.800000000000182</v>
      </c>
      <c r="G19" s="318">
        <f>Apr!S24</f>
        <v>0</v>
      </c>
      <c r="H19" s="188" t="s">
        <v>16</v>
      </c>
      <c r="I19" s="187">
        <f>Apr!X24</f>
        <v>21.996874999999999</v>
      </c>
      <c r="J19" s="187">
        <f>Apr!AA24</f>
        <v>18.700000000000003</v>
      </c>
      <c r="K19" s="187">
        <f>Apr!AB25</f>
        <v>0.625</v>
      </c>
      <c r="L19" s="187">
        <f>Apr!AE24</f>
        <v>13</v>
      </c>
      <c r="M19" s="320">
        <f>Apr!AI24</f>
        <v>5.1999999999999998E-2</v>
      </c>
      <c r="N19" s="318">
        <f>Apr!AI26</f>
        <v>7.73</v>
      </c>
      <c r="O19" s="316">
        <f>Apr!AI25</f>
        <v>10.8</v>
      </c>
      <c r="P19" s="322">
        <f>Apr!R24</f>
        <v>1.04</v>
      </c>
      <c r="Q19" s="12"/>
      <c r="R19" s="12"/>
      <c r="S19" s="12"/>
      <c r="T19" s="12"/>
      <c r="U19" s="12"/>
      <c r="V19" s="12"/>
      <c r="W19" s="12"/>
      <c r="X19" s="12"/>
      <c r="Y19" s="12"/>
      <c r="Z19" s="12"/>
      <c r="AA19" s="12"/>
      <c r="AB19" s="12"/>
      <c r="AC19" s="12"/>
      <c r="AD19" s="12"/>
      <c r="AE19" s="12"/>
      <c r="AF19" s="12"/>
      <c r="AG19" s="12"/>
      <c r="AH19" s="12"/>
      <c r="AI19" s="12"/>
      <c r="AJ19" s="12"/>
      <c r="AK19" s="12"/>
      <c r="AL19" s="12"/>
      <c r="AM19" s="12"/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2"/>
      <c r="AY19" s="12"/>
      <c r="AZ19" s="12"/>
      <c r="BA19" s="12"/>
      <c r="BB19" s="12"/>
      <c r="BC19" s="12"/>
      <c r="BD19" s="12"/>
      <c r="BE19" s="12"/>
      <c r="BF19" s="12"/>
      <c r="BG19" s="12"/>
      <c r="BH19" s="12"/>
      <c r="BI19" s="12"/>
      <c r="BJ19" s="12"/>
      <c r="BK19" s="12"/>
      <c r="BL19" s="12"/>
      <c r="BM19" s="12"/>
      <c r="BN19" s="12"/>
      <c r="BO19" s="12"/>
      <c r="BP19" s="12"/>
      <c r="BQ19" s="12"/>
      <c r="BR19" s="12"/>
      <c r="BS19" s="12"/>
      <c r="BT19" s="12"/>
      <c r="BU19" s="12"/>
      <c r="BV19" s="12"/>
      <c r="BW19" s="12"/>
      <c r="BX19" s="12"/>
      <c r="BY19" s="12"/>
      <c r="BZ19" s="12"/>
      <c r="CA19" s="12"/>
      <c r="CB19" s="12"/>
      <c r="CC19" s="12"/>
    </row>
    <row r="20" spans="1:81" ht="15.75" x14ac:dyDescent="0.25">
      <c r="A20" s="304"/>
      <c r="B20" s="313"/>
      <c r="C20" s="313"/>
      <c r="D20" s="315"/>
      <c r="E20" s="313"/>
      <c r="F20" s="317"/>
      <c r="G20" s="319"/>
      <c r="H20" s="188" t="s">
        <v>15</v>
      </c>
      <c r="I20" s="187">
        <f>IF(Apr!W26=0,Apr!V26,AVERAGE(Apr!V26,Apr!W26))</f>
        <v>2.3486331148794233</v>
      </c>
      <c r="J20" s="187">
        <f>IF(Apr!Z26=0,Apr!Y26,AVERAGE(Apr!Z26,Apr!Y26))</f>
        <v>1.996621758692779</v>
      </c>
      <c r="K20" s="187">
        <f>Apr!AB26</f>
        <v>6.6732010651496615E-2</v>
      </c>
      <c r="L20" s="187">
        <f>IF(Apr!AD26=0,Apr!AC26,AVERAGE(Apr!AC26,Apr!AD26))</f>
        <v>1.3880258215511296</v>
      </c>
      <c r="M20" s="321"/>
      <c r="N20" s="319"/>
      <c r="O20" s="317"/>
      <c r="P20" s="322"/>
      <c r="Q20" s="12"/>
      <c r="R20" s="12"/>
      <c r="S20" s="12"/>
      <c r="T20" s="12"/>
      <c r="U20" s="12"/>
      <c r="V20" s="12"/>
      <c r="W20" s="12"/>
      <c r="X20" s="12"/>
      <c r="Y20" s="12"/>
      <c r="Z20" s="12"/>
      <c r="AA20" s="12"/>
      <c r="AB20" s="12"/>
      <c r="AC20" s="12"/>
      <c r="AD20" s="12"/>
      <c r="AE20" s="12"/>
      <c r="AF20" s="12"/>
      <c r="AG20" s="12"/>
      <c r="AH20" s="12"/>
      <c r="AI20" s="12"/>
      <c r="AJ20" s="12"/>
      <c r="AK20" s="12"/>
      <c r="AL20" s="12"/>
      <c r="AM20" s="12"/>
      <c r="AN20" s="12"/>
      <c r="AO20" s="12"/>
      <c r="AP20" s="12"/>
      <c r="AQ20" s="12"/>
      <c r="AR20" s="12"/>
      <c r="AS20" s="12"/>
      <c r="AT20" s="12"/>
      <c r="AU20" s="12"/>
      <c r="AV20" s="12"/>
      <c r="AW20" s="12"/>
      <c r="AX20" s="12"/>
      <c r="AY20" s="12"/>
      <c r="AZ20" s="12"/>
      <c r="BA20" s="12"/>
      <c r="BB20" s="12"/>
      <c r="BC20" s="12"/>
      <c r="BD20" s="12"/>
      <c r="BE20" s="12"/>
      <c r="BF20" s="12"/>
      <c r="BG20" s="12"/>
      <c r="BH20" s="12"/>
      <c r="BI20" s="12"/>
      <c r="BJ20" s="12"/>
      <c r="BK20" s="12"/>
      <c r="BL20" s="12"/>
      <c r="BM20" s="12"/>
      <c r="BN20" s="12"/>
      <c r="BO20" s="12"/>
      <c r="BP20" s="12"/>
      <c r="BQ20" s="12"/>
      <c r="BR20" s="12"/>
      <c r="BS20" s="12"/>
      <c r="BT20" s="12"/>
      <c r="BU20" s="12"/>
      <c r="BV20" s="12"/>
      <c r="BW20" s="12"/>
      <c r="BX20" s="12"/>
      <c r="BY20" s="12"/>
      <c r="BZ20" s="12"/>
      <c r="CA20" s="12"/>
      <c r="CB20" s="12"/>
      <c r="CC20" s="12"/>
    </row>
    <row r="21" spans="1:81" ht="15.75" x14ac:dyDescent="0.25">
      <c r="A21" s="323">
        <v>9</v>
      </c>
      <c r="B21" s="312">
        <f>Apr!E27</f>
        <v>1022000</v>
      </c>
      <c r="C21" s="312">
        <f>Apr!H27</f>
        <v>35000</v>
      </c>
      <c r="D21" s="314">
        <f>Apr!Q28*10*15000</f>
        <v>0</v>
      </c>
      <c r="E21" s="312">
        <f>Apr!I28</f>
        <v>1004700</v>
      </c>
      <c r="F21" s="316">
        <f>Apr!J28+Apr!K28</f>
        <v>12.5</v>
      </c>
      <c r="G21" s="318">
        <f>Apr!S27</f>
        <v>0</v>
      </c>
      <c r="H21" s="188" t="s">
        <v>16</v>
      </c>
      <c r="I21" s="187">
        <f>Apr!X27</f>
        <v>17.5975</v>
      </c>
      <c r="J21" s="187">
        <f>Apr!AA27</f>
        <v>16.5</v>
      </c>
      <c r="K21" s="187">
        <f>Apr!AB28</f>
        <v>0.59375</v>
      </c>
      <c r="L21" s="187">
        <f>Apr!AE27</f>
        <v>12</v>
      </c>
      <c r="M21" s="320">
        <f>Apr!AI27</f>
        <v>4.7E-2</v>
      </c>
      <c r="N21" s="318">
        <f>Apr!AI29</f>
        <v>7.7</v>
      </c>
      <c r="O21" s="316">
        <f>Apr!AI28</f>
        <v>12</v>
      </c>
      <c r="P21" s="322">
        <f>Apr!R27</f>
        <v>1.08</v>
      </c>
      <c r="Q21" s="12"/>
      <c r="R21" s="12"/>
      <c r="S21" s="12"/>
      <c r="T21" s="12"/>
      <c r="U21" s="12"/>
      <c r="V21" s="12"/>
      <c r="W21" s="12"/>
      <c r="X21" s="12"/>
      <c r="Y21" s="12"/>
      <c r="Z21" s="12"/>
      <c r="AA21" s="12"/>
      <c r="AB21" s="12"/>
      <c r="AC21" s="12"/>
      <c r="AD21" s="12"/>
      <c r="AE21" s="12"/>
      <c r="AF21" s="12"/>
      <c r="AG21" s="12"/>
      <c r="AH21" s="12"/>
      <c r="AI21" s="12"/>
      <c r="AJ21" s="12"/>
      <c r="AK21" s="12"/>
      <c r="AL21" s="12"/>
      <c r="AM21" s="12"/>
      <c r="AN21" s="12"/>
      <c r="AO21" s="12"/>
      <c r="AP21" s="12"/>
      <c r="AQ21" s="12"/>
      <c r="AR21" s="12"/>
      <c r="AS21" s="12"/>
      <c r="AT21" s="12"/>
      <c r="AU21" s="12"/>
      <c r="AV21" s="12"/>
      <c r="AW21" s="12"/>
      <c r="AX21" s="12"/>
      <c r="AY21" s="12"/>
      <c r="AZ21" s="12"/>
      <c r="BA21" s="12"/>
      <c r="BB21" s="12"/>
      <c r="BC21" s="12"/>
      <c r="BD21" s="12"/>
      <c r="BE21" s="12"/>
      <c r="BF21" s="12"/>
      <c r="BG21" s="12"/>
      <c r="BH21" s="12"/>
      <c r="BI21" s="12"/>
      <c r="BJ21" s="12"/>
      <c r="BK21" s="12"/>
      <c r="BL21" s="12"/>
      <c r="BM21" s="12"/>
      <c r="BN21" s="12"/>
      <c r="BO21" s="12"/>
      <c r="BP21" s="12"/>
      <c r="BQ21" s="12"/>
      <c r="BR21" s="12"/>
      <c r="BS21" s="12"/>
      <c r="BT21" s="12"/>
      <c r="BU21" s="12"/>
      <c r="BV21" s="12"/>
      <c r="BW21" s="12"/>
      <c r="BX21" s="12"/>
      <c r="BY21" s="12"/>
      <c r="BZ21" s="12"/>
      <c r="CA21" s="12"/>
      <c r="CB21" s="12"/>
      <c r="CC21" s="12"/>
    </row>
    <row r="22" spans="1:81" ht="15.75" x14ac:dyDescent="0.25">
      <c r="A22" s="303"/>
      <c r="B22" s="313"/>
      <c r="C22" s="313"/>
      <c r="D22" s="315"/>
      <c r="E22" s="313"/>
      <c r="F22" s="317"/>
      <c r="G22" s="319"/>
      <c r="H22" s="188" t="s">
        <v>15</v>
      </c>
      <c r="I22" s="187">
        <f>IF(Apr!W29=0,Apr!V29,AVERAGE(Apr!V29,Apr!W29))</f>
        <v>2.0645909886572151</v>
      </c>
      <c r="J22" s="187">
        <f>IF(Apr!Z29=0,Apr!Y29,AVERAGE(Apr!Z29,Apr!Y29))</f>
        <v>1.9358290275802843</v>
      </c>
      <c r="K22" s="187">
        <f>Apr!AB29</f>
        <v>6.9660514250048114E-2</v>
      </c>
      <c r="L22" s="187">
        <f>IF(Apr!AD29=0,Apr!AC29,AVERAGE(Apr!AC29,Apr!AD29))</f>
        <v>1.4078756564220249</v>
      </c>
      <c r="M22" s="321"/>
      <c r="N22" s="319"/>
      <c r="O22" s="317"/>
      <c r="P22" s="322"/>
      <c r="Q22" s="12"/>
      <c r="R22" s="12"/>
      <c r="S22" s="12"/>
      <c r="T22" s="12"/>
      <c r="U22" s="12"/>
      <c r="V22" s="12"/>
      <c r="W22" s="12"/>
      <c r="X22" s="12"/>
      <c r="Y22" s="12"/>
      <c r="Z22" s="12"/>
      <c r="AA22" s="12"/>
      <c r="AB22" s="12"/>
      <c r="AC22" s="12"/>
      <c r="AD22" s="12"/>
      <c r="AE22" s="12"/>
      <c r="AF22" s="12"/>
      <c r="AG22" s="12"/>
      <c r="AH22" s="12"/>
      <c r="AI22" s="12"/>
      <c r="AJ22" s="12"/>
      <c r="AK22" s="12"/>
      <c r="AL22" s="12"/>
      <c r="AM22" s="12"/>
      <c r="AN22" s="12"/>
      <c r="AO22" s="12"/>
      <c r="AP22" s="12"/>
      <c r="AQ22" s="12"/>
      <c r="AR22" s="12"/>
      <c r="AS22" s="12"/>
      <c r="AT22" s="12"/>
      <c r="AU22" s="12"/>
      <c r="AV22" s="12"/>
      <c r="AW22" s="12"/>
      <c r="AX22" s="12"/>
      <c r="AY22" s="12"/>
      <c r="AZ22" s="12"/>
      <c r="BA22" s="12"/>
      <c r="BB22" s="12"/>
      <c r="BC22" s="12"/>
      <c r="BD22" s="12"/>
      <c r="BE22" s="12"/>
      <c r="BF22" s="12"/>
      <c r="BG22" s="12"/>
      <c r="BH22" s="12"/>
      <c r="BI22" s="12"/>
      <c r="BJ22" s="12"/>
      <c r="BK22" s="12"/>
      <c r="BL22" s="12"/>
      <c r="BM22" s="12"/>
      <c r="BN22" s="12"/>
      <c r="BO22" s="12"/>
      <c r="BP22" s="12"/>
      <c r="BQ22" s="12"/>
      <c r="BR22" s="12"/>
      <c r="BS22" s="12"/>
      <c r="BT22" s="12"/>
      <c r="BU22" s="12"/>
      <c r="BV22" s="12"/>
      <c r="BW22" s="12"/>
      <c r="BX22" s="12"/>
      <c r="BY22" s="12"/>
      <c r="BZ22" s="12"/>
      <c r="CA22" s="12"/>
      <c r="CB22" s="12"/>
      <c r="CC22" s="12"/>
    </row>
    <row r="23" spans="1:81" ht="15.75" x14ac:dyDescent="0.25">
      <c r="A23" s="323">
        <v>10</v>
      </c>
      <c r="B23" s="312">
        <f>Apr!E30</f>
        <v>1139000</v>
      </c>
      <c r="C23" s="312">
        <f>Apr!H30</f>
        <v>36000</v>
      </c>
      <c r="D23" s="312">
        <f>Apr!Q31*10*15000</f>
        <v>14999.999999999147</v>
      </c>
      <c r="E23" s="312">
        <f>Apr!I31</f>
        <v>1083100</v>
      </c>
      <c r="F23" s="316">
        <f>Apr!J31+Apr!K31</f>
        <v>13.899999999999636</v>
      </c>
      <c r="G23" s="318">
        <f>Apr!S30</f>
        <v>0</v>
      </c>
      <c r="H23" s="188" t="s">
        <v>16</v>
      </c>
      <c r="I23" s="187">
        <f>Apr!X30</f>
        <v>21.996874999999999</v>
      </c>
      <c r="J23" s="187">
        <f>Apr!AA30</f>
        <v>18.425000000000001</v>
      </c>
      <c r="K23" s="187">
        <f>Apr!AB31</f>
        <v>0.625</v>
      </c>
      <c r="L23" s="187">
        <f>Apr!AE30</f>
        <v>13</v>
      </c>
      <c r="M23" s="320">
        <f>Apr!AI30</f>
        <v>4.7E-2</v>
      </c>
      <c r="N23" s="318">
        <f>Apr!AI32</f>
        <v>7.61</v>
      </c>
      <c r="O23" s="316">
        <f>Apr!AI31</f>
        <v>12.9</v>
      </c>
      <c r="P23" s="322">
        <f>Apr!R30</f>
        <v>1.02</v>
      </c>
      <c r="Q23" s="12"/>
      <c r="R23" s="12"/>
      <c r="S23" s="12"/>
      <c r="T23" s="12"/>
      <c r="U23" s="12"/>
      <c r="V23" s="12"/>
      <c r="W23" s="12"/>
      <c r="X23" s="12"/>
      <c r="Y23" s="12"/>
      <c r="Z23" s="12"/>
      <c r="AA23" s="12"/>
      <c r="AB23" s="12"/>
      <c r="AC23" s="12"/>
      <c r="AD23" s="12"/>
      <c r="AE23" s="12"/>
      <c r="AF23" s="12"/>
      <c r="AG23" s="12"/>
      <c r="AH23" s="12"/>
      <c r="AI23" s="12"/>
      <c r="AJ23" s="12"/>
      <c r="AK23" s="12"/>
      <c r="AL23" s="12"/>
      <c r="AM23" s="12"/>
      <c r="AN23" s="12"/>
      <c r="AO23" s="12"/>
      <c r="AP23" s="12"/>
      <c r="AQ23" s="12"/>
      <c r="AR23" s="12"/>
      <c r="AS23" s="12"/>
      <c r="AT23" s="12"/>
      <c r="AU23" s="12"/>
      <c r="AV23" s="12"/>
      <c r="AW23" s="12"/>
      <c r="AX23" s="12"/>
      <c r="AY23" s="12"/>
      <c r="AZ23" s="12"/>
      <c r="BA23" s="12"/>
      <c r="BB23" s="12"/>
      <c r="BC23" s="12"/>
      <c r="BD23" s="12"/>
      <c r="BE23" s="12"/>
      <c r="BF23" s="12"/>
      <c r="BG23" s="12"/>
      <c r="BH23" s="12"/>
      <c r="BI23" s="12"/>
      <c r="BJ23" s="12"/>
      <c r="BK23" s="12"/>
      <c r="BL23" s="12"/>
      <c r="BM23" s="12"/>
      <c r="BN23" s="12"/>
      <c r="BO23" s="12"/>
      <c r="BP23" s="12"/>
      <c r="BQ23" s="12"/>
      <c r="BR23" s="12"/>
      <c r="BS23" s="12"/>
      <c r="BT23" s="12"/>
      <c r="BU23" s="12"/>
      <c r="BV23" s="12"/>
      <c r="BW23" s="12"/>
      <c r="BX23" s="12"/>
      <c r="BY23" s="12"/>
      <c r="BZ23" s="12"/>
      <c r="CA23" s="12"/>
      <c r="CB23" s="12"/>
      <c r="CC23" s="12"/>
    </row>
    <row r="24" spans="1:81" ht="15.75" x14ac:dyDescent="0.25">
      <c r="A24" s="303"/>
      <c r="B24" s="313"/>
      <c r="C24" s="313"/>
      <c r="D24" s="313"/>
      <c r="E24" s="313"/>
      <c r="F24" s="317"/>
      <c r="G24" s="319"/>
      <c r="H24" s="188" t="s">
        <v>15</v>
      </c>
      <c r="I24" s="187">
        <f>IF(Apr!W32=0,Apr!V32,AVERAGE(Apr!V32,Apr!W32))</f>
        <v>2.3156409025545148</v>
      </c>
      <c r="J24" s="187">
        <f>IF(Apr!Z32=0,Apr!Y32,AVERAGE(Apr!Z32,Apr!Y32))</f>
        <v>1.9396247707716181</v>
      </c>
      <c r="K24" s="187">
        <f>Apr!AB32</f>
        <v>6.5794598737164797E-2</v>
      </c>
      <c r="L24" s="187">
        <f>IF(Apr!AD32=0,Apr!AC32,AVERAGE(Apr!AC32,Apr!AD32))</f>
        <v>1.3685276537330278</v>
      </c>
      <c r="M24" s="321"/>
      <c r="N24" s="319"/>
      <c r="O24" s="317"/>
      <c r="P24" s="322"/>
      <c r="Q24" s="12"/>
      <c r="R24" s="12"/>
      <c r="S24" s="12"/>
      <c r="T24" s="12"/>
      <c r="U24" s="12"/>
      <c r="V24" s="12"/>
      <c r="W24" s="12"/>
      <c r="X24" s="12"/>
      <c r="Y24" s="12"/>
      <c r="Z24" s="12"/>
      <c r="AA24" s="12"/>
      <c r="AB24" s="12"/>
      <c r="AC24" s="12"/>
      <c r="AD24" s="12"/>
      <c r="AE24" s="12"/>
      <c r="AF24" s="12"/>
      <c r="AG24" s="12"/>
      <c r="AH24" s="12"/>
      <c r="AI24" s="12"/>
      <c r="AJ24" s="12"/>
      <c r="AK24" s="12"/>
      <c r="AL24" s="12"/>
      <c r="AM24" s="12"/>
      <c r="AN24" s="12"/>
      <c r="AO24" s="12"/>
      <c r="AP24" s="12"/>
      <c r="AQ24" s="12"/>
      <c r="AR24" s="12"/>
      <c r="AS24" s="12"/>
      <c r="AT24" s="12"/>
      <c r="AU24" s="12"/>
      <c r="AV24" s="12"/>
      <c r="AW24" s="12"/>
      <c r="AX24" s="12"/>
      <c r="AY24" s="12"/>
      <c r="AZ24" s="12"/>
      <c r="BA24" s="12"/>
      <c r="BB24" s="12"/>
      <c r="BC24" s="12"/>
      <c r="BD24" s="12"/>
      <c r="BE24" s="12"/>
      <c r="BF24" s="12"/>
      <c r="BG24" s="12"/>
      <c r="BH24" s="12"/>
      <c r="BI24" s="12"/>
      <c r="BJ24" s="12"/>
      <c r="BK24" s="12"/>
      <c r="BL24" s="12"/>
      <c r="BM24" s="12"/>
      <c r="BN24" s="12"/>
      <c r="BO24" s="12"/>
      <c r="BP24" s="12"/>
      <c r="BQ24" s="12"/>
      <c r="BR24" s="12"/>
      <c r="BS24" s="12"/>
      <c r="BT24" s="12"/>
      <c r="BU24" s="12"/>
      <c r="BV24" s="12"/>
      <c r="BW24" s="12"/>
      <c r="BX24" s="12"/>
      <c r="BY24" s="12"/>
      <c r="BZ24" s="12"/>
      <c r="CA24" s="12"/>
      <c r="CB24" s="12"/>
      <c r="CC24" s="12"/>
    </row>
    <row r="25" spans="1:81" ht="15.75" x14ac:dyDescent="0.25">
      <c r="A25" s="323">
        <v>11</v>
      </c>
      <c r="B25" s="312">
        <f>Apr!E33</f>
        <v>1109000</v>
      </c>
      <c r="C25" s="314">
        <f>Apr!H33</f>
        <v>0</v>
      </c>
      <c r="D25" s="312">
        <f>Apr!Q34*10*15000</f>
        <v>15000.000000003411</v>
      </c>
      <c r="E25" s="312">
        <f>Apr!I34</f>
        <v>999100</v>
      </c>
      <c r="F25" s="316">
        <f>Apr!J34+Apr!K34</f>
        <v>13.699999999999818</v>
      </c>
      <c r="G25" s="318">
        <f>Apr!S33</f>
        <v>0</v>
      </c>
      <c r="H25" s="188" t="s">
        <v>16</v>
      </c>
      <c r="I25" s="187">
        <f>Apr!X33</f>
        <v>17.5975</v>
      </c>
      <c r="J25" s="187">
        <f>Apr!AA33</f>
        <v>18.150000000000002</v>
      </c>
      <c r="K25" s="187">
        <f>Apr!AB34</f>
        <v>0</v>
      </c>
      <c r="L25" s="187">
        <f>Apr!AE33</f>
        <v>13</v>
      </c>
      <c r="M25" s="320">
        <f>Apr!AI33</f>
        <v>4.8000000000000001E-2</v>
      </c>
      <c r="N25" s="318">
        <f>Apr!AI35</f>
        <v>7.72</v>
      </c>
      <c r="O25" s="316">
        <f>Apr!AI34</f>
        <v>11.8</v>
      </c>
      <c r="P25" s="322">
        <f>Apr!R33</f>
        <v>1</v>
      </c>
      <c r="Q25" s="12"/>
      <c r="R25" s="12"/>
      <c r="S25" s="12"/>
      <c r="T25" s="12"/>
      <c r="U25" s="12"/>
      <c r="V25" s="12"/>
      <c r="W25" s="12"/>
      <c r="X25" s="12"/>
      <c r="Y25" s="12"/>
      <c r="Z25" s="12"/>
      <c r="AA25" s="12"/>
      <c r="AB25" s="12"/>
      <c r="AC25" s="12"/>
      <c r="AD25" s="12"/>
      <c r="AE25" s="12"/>
      <c r="AF25" s="12"/>
      <c r="AG25" s="12"/>
      <c r="AH25" s="12"/>
      <c r="AI25" s="12"/>
      <c r="AJ25" s="12"/>
      <c r="AK25" s="12"/>
      <c r="AL25" s="12"/>
      <c r="AM25" s="12"/>
      <c r="AN25" s="12"/>
      <c r="AO25" s="12"/>
      <c r="AP25" s="12"/>
      <c r="AQ25" s="12"/>
      <c r="AR25" s="12"/>
      <c r="AS25" s="12"/>
      <c r="AT25" s="12"/>
      <c r="AU25" s="12"/>
      <c r="AV25" s="12"/>
      <c r="AW25" s="12"/>
      <c r="AX25" s="12"/>
      <c r="AY25" s="12"/>
      <c r="AZ25" s="12"/>
      <c r="BA25" s="12"/>
      <c r="BB25" s="12"/>
      <c r="BC25" s="12"/>
      <c r="BD25" s="12"/>
      <c r="BE25" s="12"/>
      <c r="BF25" s="12"/>
      <c r="BG25" s="12"/>
      <c r="BH25" s="12"/>
      <c r="BI25" s="12"/>
      <c r="BJ25" s="12"/>
      <c r="BK25" s="12"/>
      <c r="BL25" s="12"/>
      <c r="BM25" s="12"/>
      <c r="BN25" s="12"/>
      <c r="BO25" s="12"/>
      <c r="BP25" s="12"/>
      <c r="BQ25" s="12"/>
      <c r="BR25" s="12"/>
      <c r="BS25" s="12"/>
      <c r="BT25" s="12"/>
      <c r="BU25" s="12"/>
      <c r="BV25" s="12"/>
      <c r="BW25" s="12"/>
      <c r="BX25" s="12"/>
      <c r="BY25" s="12"/>
      <c r="BZ25" s="12"/>
      <c r="CA25" s="12"/>
      <c r="CB25" s="12"/>
      <c r="CC25" s="12"/>
    </row>
    <row r="26" spans="1:81" ht="15.75" x14ac:dyDescent="0.25">
      <c r="A26" s="303"/>
      <c r="B26" s="313"/>
      <c r="C26" s="315"/>
      <c r="D26" s="313"/>
      <c r="E26" s="313"/>
      <c r="F26" s="317"/>
      <c r="G26" s="319"/>
      <c r="H26" s="188" t="s">
        <v>15</v>
      </c>
      <c r="I26" s="187">
        <f>IF(Apr!W35=0,Apr!V35,AVERAGE(Apr!V35,Apr!W35))</f>
        <v>1.9026257803495707</v>
      </c>
      <c r="J26" s="187">
        <f>IF(Apr!Z35=0,Apr!Y35,AVERAGE(Apr!Z35,Apr!Y35))</f>
        <v>1.9623615805281835</v>
      </c>
      <c r="K26" s="187">
        <f>Apr!AB35</f>
        <v>0</v>
      </c>
      <c r="L26" s="187">
        <f>IF(Apr!AD35=0,Apr!AC35,AVERAGE(Apr!AC35,Apr!AD35))</f>
        <v>1.4055482394967704</v>
      </c>
      <c r="M26" s="321"/>
      <c r="N26" s="319"/>
      <c r="O26" s="317"/>
      <c r="P26" s="322"/>
      <c r="Q26" s="12"/>
      <c r="R26" s="12"/>
      <c r="S26" s="12"/>
      <c r="T26" s="12"/>
      <c r="U26" s="12"/>
      <c r="V26" s="12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2"/>
      <c r="AV26" s="12"/>
      <c r="AW26" s="12"/>
      <c r="AX26" s="12"/>
      <c r="AY26" s="12"/>
      <c r="AZ26" s="12"/>
      <c r="BA26" s="12"/>
      <c r="BB26" s="12"/>
      <c r="BC26" s="12"/>
      <c r="BD26" s="12"/>
      <c r="BE26" s="12"/>
      <c r="BF26" s="12"/>
      <c r="BG26" s="12"/>
      <c r="BH26" s="12"/>
      <c r="BI26" s="12"/>
      <c r="BJ26" s="12"/>
      <c r="BK26" s="12"/>
      <c r="BL26" s="12"/>
      <c r="BM26" s="12"/>
      <c r="BN26" s="12"/>
      <c r="BO26" s="12"/>
      <c r="BP26" s="12"/>
      <c r="BQ26" s="12"/>
      <c r="BR26" s="12"/>
      <c r="BS26" s="12"/>
      <c r="BT26" s="12"/>
      <c r="BU26" s="12"/>
      <c r="BV26" s="12"/>
      <c r="BW26" s="12"/>
      <c r="BX26" s="12"/>
      <c r="BY26" s="12"/>
      <c r="BZ26" s="12"/>
      <c r="CA26" s="12"/>
      <c r="CB26" s="12"/>
      <c r="CC26" s="12"/>
    </row>
    <row r="27" spans="1:81" ht="15.75" x14ac:dyDescent="0.25">
      <c r="A27" s="323">
        <v>12</v>
      </c>
      <c r="B27" s="312">
        <f>Apr!E36</f>
        <v>875000</v>
      </c>
      <c r="C27" s="312">
        <f>Apr!H36</f>
        <v>35000</v>
      </c>
      <c r="D27" s="314">
        <f>Apr!Q37*10*15000</f>
        <v>0</v>
      </c>
      <c r="E27" s="312">
        <f>Apr!I37</f>
        <v>1084200</v>
      </c>
      <c r="F27" s="316">
        <f>Apr!J37+Apr!K37</f>
        <v>10.900000000000546</v>
      </c>
      <c r="G27" s="318">
        <f>Apr!S36</f>
        <v>0</v>
      </c>
      <c r="H27" s="188" t="s">
        <v>16</v>
      </c>
      <c r="I27" s="187">
        <f>Apr!X36</f>
        <v>13.198125000000001</v>
      </c>
      <c r="J27" s="187">
        <f>Apr!AA36</f>
        <v>14.025</v>
      </c>
      <c r="K27" s="187">
        <f>Apr!AB37</f>
        <v>0</v>
      </c>
      <c r="L27" s="187">
        <f>Apr!AE36</f>
        <v>10</v>
      </c>
      <c r="M27" s="320">
        <f>Apr!AI36</f>
        <v>4.7E-2</v>
      </c>
      <c r="N27" s="318">
        <f>Apr!AI38</f>
        <v>7.73</v>
      </c>
      <c r="O27" s="316">
        <f>Apr!AI37</f>
        <v>11.2</v>
      </c>
      <c r="P27" s="322">
        <f>Apr!R36</f>
        <v>1.05</v>
      </c>
      <c r="Q27" s="12"/>
      <c r="R27" s="12"/>
      <c r="S27" s="12"/>
      <c r="T27" s="12"/>
      <c r="U27" s="12"/>
      <c r="V27" s="12"/>
      <c r="W27" s="12"/>
      <c r="X27" s="12"/>
      <c r="Y27" s="12"/>
      <c r="Z27" s="12"/>
      <c r="AA27" s="12"/>
      <c r="AB27" s="12"/>
      <c r="AC27" s="12"/>
      <c r="AD27" s="12"/>
      <c r="AE27" s="12"/>
      <c r="AF27" s="12"/>
      <c r="AG27" s="12"/>
      <c r="AH27" s="12"/>
      <c r="AI27" s="12"/>
      <c r="AJ27" s="12"/>
      <c r="AK27" s="12"/>
      <c r="AL27" s="12"/>
      <c r="AM27" s="12"/>
      <c r="AN27" s="12"/>
      <c r="AO27" s="12"/>
      <c r="AP27" s="12"/>
      <c r="AQ27" s="12"/>
      <c r="AR27" s="12"/>
      <c r="AS27" s="12"/>
      <c r="AT27" s="12"/>
      <c r="AU27" s="12"/>
      <c r="AV27" s="12"/>
      <c r="AW27" s="12"/>
      <c r="AX27" s="12"/>
      <c r="AY27" s="12"/>
      <c r="AZ27" s="12"/>
      <c r="BA27" s="12"/>
      <c r="BB27" s="12"/>
      <c r="BC27" s="12"/>
      <c r="BD27" s="12"/>
      <c r="BE27" s="12"/>
      <c r="BF27" s="12"/>
      <c r="BG27" s="12"/>
      <c r="BH27" s="12"/>
      <c r="BI27" s="12"/>
      <c r="BJ27" s="12"/>
      <c r="BK27" s="12"/>
      <c r="BL27" s="12"/>
      <c r="BM27" s="12"/>
      <c r="BN27" s="12"/>
      <c r="BO27" s="12"/>
      <c r="BP27" s="12"/>
      <c r="BQ27" s="12"/>
      <c r="BR27" s="12"/>
      <c r="BS27" s="12"/>
      <c r="BT27" s="12"/>
      <c r="BU27" s="12"/>
      <c r="BV27" s="12"/>
      <c r="BW27" s="12"/>
      <c r="BX27" s="12"/>
      <c r="BY27" s="12"/>
      <c r="BZ27" s="12"/>
      <c r="CA27" s="12"/>
      <c r="CB27" s="12"/>
      <c r="CC27" s="12"/>
    </row>
    <row r="28" spans="1:81" ht="15.75" x14ac:dyDescent="0.25">
      <c r="A28" s="303"/>
      <c r="B28" s="313"/>
      <c r="C28" s="313"/>
      <c r="D28" s="315"/>
      <c r="E28" s="313"/>
      <c r="F28" s="317"/>
      <c r="G28" s="319"/>
      <c r="H28" s="188" t="s">
        <v>15</v>
      </c>
      <c r="I28" s="187">
        <f>IF(Apr!W38=0,Apr!V38,AVERAGE(Apr!V38,Apr!W38))</f>
        <v>1.8085817060637208</v>
      </c>
      <c r="J28" s="187">
        <f>IF(Apr!Z38=0,Apr!Y38,AVERAGE(Apr!Z38,Apr!Y38))</f>
        <v>1.9218910585817062</v>
      </c>
      <c r="K28" s="187">
        <f>Apr!AB38</f>
        <v>0</v>
      </c>
      <c r="L28" s="187">
        <f>IF(Apr!AD38=0,Apr!AC38,AVERAGE(Apr!AC38,Apr!AD38))</f>
        <v>1.3703323055841043</v>
      </c>
      <c r="M28" s="321"/>
      <c r="N28" s="319"/>
      <c r="O28" s="317"/>
      <c r="P28" s="322"/>
      <c r="Q28" s="12"/>
      <c r="R28" s="12"/>
      <c r="S28" s="12"/>
      <c r="T28" s="12"/>
      <c r="U28" s="12"/>
      <c r="V28" s="12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2"/>
      <c r="AV28" s="12"/>
      <c r="AW28" s="12"/>
      <c r="AX28" s="12"/>
      <c r="AY28" s="12"/>
      <c r="AZ28" s="12"/>
      <c r="BA28" s="12"/>
      <c r="BB28" s="12"/>
      <c r="BC28" s="12"/>
      <c r="BD28" s="12"/>
      <c r="BE28" s="12"/>
      <c r="BF28" s="12"/>
      <c r="BG28" s="12"/>
      <c r="BH28" s="12"/>
      <c r="BI28" s="12"/>
      <c r="BJ28" s="12"/>
      <c r="BK28" s="12"/>
      <c r="BL28" s="12"/>
      <c r="BM28" s="12"/>
      <c r="BN28" s="12"/>
      <c r="BO28" s="12"/>
      <c r="BP28" s="12"/>
      <c r="BQ28" s="12"/>
      <c r="BR28" s="12"/>
      <c r="BS28" s="12"/>
      <c r="BT28" s="12"/>
      <c r="BU28" s="12"/>
      <c r="BV28" s="12"/>
      <c r="BW28" s="12"/>
      <c r="BX28" s="12"/>
      <c r="BY28" s="12"/>
      <c r="BZ28" s="12"/>
      <c r="CA28" s="12"/>
      <c r="CB28" s="12"/>
      <c r="CC28" s="12"/>
    </row>
    <row r="29" spans="1:81" ht="15.75" x14ac:dyDescent="0.25">
      <c r="A29" s="323">
        <v>13</v>
      </c>
      <c r="B29" s="312">
        <f>Apr!E39</f>
        <v>1105000</v>
      </c>
      <c r="C29" s="312">
        <f>Apr!H39</f>
        <v>35000</v>
      </c>
      <c r="D29" s="314">
        <f>Apr!Q40*10*15000</f>
        <v>0</v>
      </c>
      <c r="E29" s="312">
        <f>Apr!I40</f>
        <v>1076000</v>
      </c>
      <c r="F29" s="316">
        <f>Apr!J40+Apr!K40</f>
        <v>13.699999999997999</v>
      </c>
      <c r="G29" s="318">
        <f>Apr!S39</f>
        <v>0</v>
      </c>
      <c r="H29" s="188" t="s">
        <v>16</v>
      </c>
      <c r="I29" s="187">
        <f>Apr!X39</f>
        <v>17.755312500000002</v>
      </c>
      <c r="J29" s="187">
        <f>Apr!AA39</f>
        <v>13.0625</v>
      </c>
      <c r="K29" s="187">
        <f>Apr!AB40</f>
        <v>0</v>
      </c>
      <c r="L29" s="187">
        <f>Apr!AE39</f>
        <v>11</v>
      </c>
      <c r="M29" s="320">
        <f>Apr!AI39</f>
        <v>4.8000000000000001E-2</v>
      </c>
      <c r="N29" s="318">
        <f>Apr!AI41</f>
        <v>7.85</v>
      </c>
      <c r="O29" s="316">
        <f>Apr!AI40</f>
        <v>10.199999999999999</v>
      </c>
      <c r="P29" s="322">
        <f>Apr!R39</f>
        <v>0.99</v>
      </c>
      <c r="Q29" s="12"/>
      <c r="R29" s="12"/>
      <c r="S29" s="12"/>
      <c r="T29" s="12"/>
      <c r="U29" s="12"/>
      <c r="V29" s="12"/>
      <c r="W29" s="12"/>
      <c r="X29" s="12"/>
      <c r="Y29" s="12"/>
      <c r="Z29" s="12"/>
      <c r="AA29" s="12"/>
      <c r="AB29" s="12"/>
      <c r="AC29" s="12"/>
      <c r="AD29" s="12"/>
      <c r="AE29" s="12"/>
      <c r="AF29" s="12"/>
      <c r="AG29" s="12"/>
      <c r="AH29" s="12"/>
      <c r="AI29" s="12"/>
      <c r="AJ29" s="12"/>
      <c r="AK29" s="12"/>
      <c r="AL29" s="12"/>
      <c r="AM29" s="12"/>
      <c r="AN29" s="12"/>
      <c r="AO29" s="12"/>
      <c r="AP29" s="12"/>
      <c r="AQ29" s="12"/>
      <c r="AR29" s="12"/>
      <c r="AS29" s="12"/>
      <c r="AT29" s="12"/>
      <c r="AU29" s="12"/>
      <c r="AV29" s="12"/>
      <c r="AW29" s="12"/>
      <c r="AX29" s="12"/>
      <c r="AY29" s="12"/>
      <c r="AZ29" s="12"/>
      <c r="BA29" s="12"/>
      <c r="BB29" s="12"/>
      <c r="BC29" s="12"/>
      <c r="BD29" s="12"/>
      <c r="BE29" s="12"/>
      <c r="BF29" s="12"/>
      <c r="BG29" s="12"/>
      <c r="BH29" s="12"/>
      <c r="BI29" s="12"/>
      <c r="BJ29" s="12"/>
      <c r="BK29" s="12"/>
      <c r="BL29" s="12"/>
      <c r="BM29" s="12"/>
      <c r="BN29" s="12"/>
      <c r="BO29" s="12"/>
      <c r="BP29" s="12"/>
      <c r="BQ29" s="12"/>
      <c r="BR29" s="12"/>
      <c r="BS29" s="12"/>
      <c r="BT29" s="12"/>
      <c r="BU29" s="12"/>
      <c r="BV29" s="12"/>
      <c r="BW29" s="12"/>
      <c r="BX29" s="12"/>
      <c r="BY29" s="12"/>
      <c r="BZ29" s="12"/>
      <c r="CA29" s="12"/>
      <c r="CB29" s="12"/>
      <c r="CC29" s="12"/>
    </row>
    <row r="30" spans="1:81" ht="15.75" x14ac:dyDescent="0.25">
      <c r="A30" s="303"/>
      <c r="B30" s="313"/>
      <c r="C30" s="313"/>
      <c r="D30" s="315"/>
      <c r="E30" s="313"/>
      <c r="F30" s="317"/>
      <c r="G30" s="319"/>
      <c r="H30" s="188" t="s">
        <v>15</v>
      </c>
      <c r="I30" s="187">
        <f>IF(Apr!W41=0,Apr!V41,AVERAGE(Apr!V41,Apr!W41))</f>
        <v>1.8984949403114872</v>
      </c>
      <c r="J30" s="187">
        <f>IF(Apr!Z41=0,Apr!Y41,AVERAGE(Apr!Z41,Apr!Y41))</f>
        <v>1.4820012122170396</v>
      </c>
      <c r="K30" s="187">
        <f>Apr!AB41</f>
        <v>0</v>
      </c>
      <c r="L30" s="187">
        <f>IF(Apr!AD41=0,Apr!AC41,AVERAGE(Apr!AC41,Apr!AD41))</f>
        <v>1.2122170395551688</v>
      </c>
      <c r="M30" s="321"/>
      <c r="N30" s="319"/>
      <c r="O30" s="317"/>
      <c r="P30" s="322"/>
      <c r="Q30" s="12"/>
      <c r="R30" s="12"/>
      <c r="S30" s="12"/>
      <c r="T30" s="12"/>
      <c r="U30" s="12"/>
      <c r="V30" s="12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2"/>
      <c r="AV30" s="12"/>
      <c r="AW30" s="12"/>
      <c r="AX30" s="12"/>
      <c r="AY30" s="12"/>
      <c r="AZ30" s="12"/>
      <c r="BA30" s="12"/>
      <c r="BB30" s="12"/>
      <c r="BC30" s="12"/>
      <c r="BD30" s="12"/>
      <c r="BE30" s="12"/>
      <c r="BF30" s="12"/>
      <c r="BG30" s="12"/>
      <c r="BH30" s="12"/>
      <c r="BI30" s="12"/>
      <c r="BJ30" s="12"/>
      <c r="BK30" s="12"/>
      <c r="BL30" s="12"/>
      <c r="BM30" s="12"/>
      <c r="BN30" s="12"/>
      <c r="BO30" s="12"/>
      <c r="BP30" s="12"/>
      <c r="BQ30" s="12"/>
      <c r="BR30" s="12"/>
      <c r="BS30" s="12"/>
      <c r="BT30" s="12"/>
      <c r="BU30" s="12"/>
      <c r="BV30" s="12"/>
      <c r="BW30" s="12"/>
      <c r="BX30" s="12"/>
      <c r="BY30" s="12"/>
      <c r="BZ30" s="12"/>
      <c r="CA30" s="12"/>
      <c r="CB30" s="12"/>
      <c r="CC30" s="12"/>
    </row>
    <row r="31" spans="1:81" ht="15.75" x14ac:dyDescent="0.25">
      <c r="A31" s="323">
        <v>14</v>
      </c>
      <c r="B31" s="312">
        <f>Apr!E42</f>
        <v>1196000</v>
      </c>
      <c r="C31" s="312">
        <f>Apr!H42</f>
        <v>35000</v>
      </c>
      <c r="D31" s="314">
        <f>Apr!Q43*10*15000</f>
        <v>0</v>
      </c>
      <c r="E31" s="312">
        <f>Apr!I43</f>
        <v>1159400</v>
      </c>
      <c r="F31" s="316">
        <f>Apr!J43+Apr!K43</f>
        <v>14.699999999999818</v>
      </c>
      <c r="G31" s="318">
        <f>Apr!S42</f>
        <v>0</v>
      </c>
      <c r="H31" s="188" t="s">
        <v>16</v>
      </c>
      <c r="I31" s="187">
        <f>Apr!X42</f>
        <v>19.7971875</v>
      </c>
      <c r="J31" s="187">
        <f>Apr!AA42</f>
        <v>19.8</v>
      </c>
      <c r="K31" s="187">
        <f>Apr!AB43</f>
        <v>0.28125</v>
      </c>
      <c r="L31" s="187">
        <f>Apr!AE42</f>
        <v>14</v>
      </c>
      <c r="M31" s="320">
        <f>Apr!AI42</f>
        <v>4.7E-2</v>
      </c>
      <c r="N31" s="318">
        <f>Apr!AI44</f>
        <v>7.74</v>
      </c>
      <c r="O31" s="316">
        <f>Apr!AI43</f>
        <v>10.5</v>
      </c>
      <c r="P31" s="322">
        <f>Apr!R42</f>
        <v>0.99</v>
      </c>
      <c r="Q31" s="12"/>
      <c r="R31" s="12"/>
      <c r="S31" s="12"/>
      <c r="T31" s="12"/>
      <c r="U31" s="12"/>
      <c r="V31" s="12"/>
      <c r="W31" s="12"/>
      <c r="X31" s="12"/>
      <c r="Y31" s="12"/>
      <c r="Z31" s="12"/>
      <c r="AA31" s="12"/>
      <c r="AB31" s="12"/>
      <c r="AC31" s="12"/>
      <c r="AD31" s="12"/>
      <c r="AE31" s="12"/>
      <c r="AF31" s="12"/>
      <c r="AG31" s="12"/>
      <c r="AH31" s="12"/>
      <c r="AI31" s="12"/>
      <c r="AJ31" s="12"/>
      <c r="AK31" s="12"/>
      <c r="AL31" s="12"/>
      <c r="AM31" s="12"/>
      <c r="AN31" s="12"/>
      <c r="AO31" s="12"/>
      <c r="AP31" s="12"/>
      <c r="AQ31" s="12"/>
      <c r="AR31" s="12"/>
      <c r="AS31" s="12"/>
      <c r="AT31" s="12"/>
      <c r="AU31" s="12"/>
      <c r="AV31" s="12"/>
      <c r="AW31" s="12"/>
      <c r="AX31" s="12"/>
      <c r="AY31" s="12"/>
      <c r="AZ31" s="12"/>
      <c r="BA31" s="12"/>
      <c r="BB31" s="12"/>
      <c r="BC31" s="12"/>
      <c r="BD31" s="12"/>
      <c r="BE31" s="12"/>
      <c r="BF31" s="12"/>
      <c r="BG31" s="12"/>
      <c r="BH31" s="12"/>
      <c r="BI31" s="12"/>
      <c r="BJ31" s="12"/>
      <c r="BK31" s="12"/>
      <c r="BL31" s="12"/>
      <c r="BM31" s="12"/>
      <c r="BN31" s="12"/>
      <c r="BO31" s="12"/>
      <c r="BP31" s="12"/>
      <c r="BQ31" s="12"/>
      <c r="BR31" s="12"/>
      <c r="BS31" s="12"/>
      <c r="BT31" s="12"/>
      <c r="BU31" s="12"/>
      <c r="BV31" s="12"/>
      <c r="BW31" s="12"/>
      <c r="BX31" s="12"/>
      <c r="BY31" s="12"/>
      <c r="BZ31" s="12"/>
      <c r="CA31" s="12"/>
      <c r="CB31" s="12"/>
      <c r="CC31" s="12"/>
    </row>
    <row r="32" spans="1:81" ht="15.75" x14ac:dyDescent="0.25">
      <c r="A32" s="303"/>
      <c r="B32" s="313"/>
      <c r="C32" s="313"/>
      <c r="D32" s="315"/>
      <c r="E32" s="313"/>
      <c r="F32" s="317"/>
      <c r="G32" s="319"/>
      <c r="H32" s="188" t="s">
        <v>15</v>
      </c>
      <c r="I32" s="187">
        <f>IF(Apr!W44=0,Apr!V44,AVERAGE(Apr!V44, Apr!W44))</f>
        <v>1.9847520812781214</v>
      </c>
      <c r="J32" s="187">
        <f>IF(Apr!Z44=0,Apr!Y44,AVERAGE(Apr!Z44,Apr!Y44))</f>
        <v>1.9850340463415224</v>
      </c>
      <c r="K32" s="187">
        <f>Apr!AB44</f>
        <v>2.8196506340078441E-2</v>
      </c>
      <c r="L32" s="187">
        <f>IF(Apr!AD44=0,Apr!AC44,AVERAGE(Apr!AC44,Apr!AD44))</f>
        <v>1.4035594267061269</v>
      </c>
      <c r="M32" s="321"/>
      <c r="N32" s="319"/>
      <c r="O32" s="317"/>
      <c r="P32" s="322"/>
      <c r="Q32" s="12"/>
      <c r="R32" s="12"/>
      <c r="S32" s="12"/>
      <c r="T32" s="12"/>
      <c r="U32" s="12"/>
      <c r="V32" s="12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2"/>
      <c r="AV32" s="12"/>
      <c r="AW32" s="12"/>
      <c r="AX32" s="12"/>
      <c r="AY32" s="12"/>
      <c r="AZ32" s="12"/>
      <c r="BA32" s="12"/>
      <c r="BB32" s="12"/>
      <c r="BC32" s="12"/>
      <c r="BD32" s="12"/>
      <c r="BE32" s="12"/>
      <c r="BF32" s="12"/>
      <c r="BG32" s="12"/>
      <c r="BH32" s="12"/>
      <c r="BI32" s="12"/>
      <c r="BJ32" s="12"/>
      <c r="BK32" s="12"/>
      <c r="BL32" s="12"/>
      <c r="BM32" s="12"/>
      <c r="BN32" s="12"/>
      <c r="BO32" s="12"/>
      <c r="BP32" s="12"/>
      <c r="BQ32" s="12"/>
      <c r="BR32" s="12"/>
      <c r="BS32" s="12"/>
      <c r="BT32" s="12"/>
      <c r="BU32" s="12"/>
      <c r="BV32" s="12"/>
      <c r="BW32" s="12"/>
      <c r="BX32" s="12"/>
      <c r="BY32" s="12"/>
      <c r="BZ32" s="12"/>
      <c r="CA32" s="12"/>
      <c r="CB32" s="12"/>
      <c r="CC32" s="12"/>
    </row>
    <row r="33" spans="1:81" ht="15.75" x14ac:dyDescent="0.25">
      <c r="A33" s="323">
        <v>15</v>
      </c>
      <c r="B33" s="312">
        <f>Apr!E45</f>
        <v>1168000</v>
      </c>
      <c r="C33" s="314">
        <f>Apr!H45</f>
        <v>0</v>
      </c>
      <c r="D33" s="312">
        <f>Apr!Q46*10*15000</f>
        <v>14999.999999999147</v>
      </c>
      <c r="E33" s="312">
        <f>Apr!I46</f>
        <v>1036500</v>
      </c>
      <c r="F33" s="316">
        <f>Apr!J46+Apr!K46</f>
        <v>14.5</v>
      </c>
      <c r="G33" s="318">
        <f>Apr!S45</f>
        <v>0</v>
      </c>
      <c r="H33" s="188" t="s">
        <v>16</v>
      </c>
      <c r="I33" s="187">
        <f>Apr!X45</f>
        <v>19.7971875</v>
      </c>
      <c r="J33" s="187">
        <f>Apr!AA45</f>
        <v>19.25</v>
      </c>
      <c r="K33" s="187">
        <f>Apr!AB46</f>
        <v>0.34375</v>
      </c>
      <c r="L33" s="187">
        <f>Apr!AE45</f>
        <v>14</v>
      </c>
      <c r="M33" s="320">
        <f>Apr!AI45</f>
        <v>3.7999999999999999E-2</v>
      </c>
      <c r="N33" s="318">
        <f>Apr!AI47</f>
        <v>7.73</v>
      </c>
      <c r="O33" s="316">
        <f>Apr!AI46</f>
        <v>11.2</v>
      </c>
      <c r="P33" s="322">
        <f>Apr!R45</f>
        <v>1.06</v>
      </c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</row>
    <row r="34" spans="1:81" ht="15.75" x14ac:dyDescent="0.25">
      <c r="A34" s="303"/>
      <c r="B34" s="313"/>
      <c r="C34" s="315"/>
      <c r="D34" s="313"/>
      <c r="E34" s="313"/>
      <c r="F34" s="317"/>
      <c r="G34" s="319"/>
      <c r="H34" s="188" t="s">
        <v>15</v>
      </c>
      <c r="I34" s="187">
        <f>IF(Apr!W47=0,Apr!V47,AVERAGE(Apr!V47,Apr!W47))</f>
        <v>2.0323317544594466</v>
      </c>
      <c r="J34" s="187">
        <f>IF(Apr!Z47=0,Apr!Y47,AVERAGE(Apr!Z47,Apr!Y47))</f>
        <v>1.976158798988207</v>
      </c>
      <c r="K34" s="187">
        <f>Apr!AB47</f>
        <v>3.5288549981932267E-2</v>
      </c>
      <c r="L34" s="187">
        <f>IF(Apr!AD47=0,Apr!AC47,AVERAGE(Apr!AC47,Apr!AD47))</f>
        <v>1.4372063992641506</v>
      </c>
      <c r="M34" s="321"/>
      <c r="N34" s="319"/>
      <c r="O34" s="317"/>
      <c r="P34" s="322"/>
      <c r="Q34" s="12"/>
      <c r="R34" s="12"/>
      <c r="S34" s="12"/>
      <c r="T34" s="12"/>
      <c r="U34" s="12"/>
      <c r="V34" s="12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2"/>
      <c r="AV34" s="12"/>
      <c r="AW34" s="12"/>
      <c r="AX34" s="12"/>
      <c r="AY34" s="12"/>
      <c r="AZ34" s="12"/>
      <c r="BA34" s="12"/>
      <c r="BB34" s="12"/>
      <c r="BC34" s="12"/>
      <c r="BD34" s="12"/>
      <c r="BE34" s="12"/>
      <c r="BF34" s="12"/>
      <c r="BG34" s="12"/>
      <c r="BH34" s="12"/>
      <c r="BI34" s="12"/>
      <c r="BJ34" s="12"/>
      <c r="BK34" s="12"/>
      <c r="BL34" s="12"/>
      <c r="BM34" s="12"/>
      <c r="BN34" s="12"/>
      <c r="BO34" s="12"/>
      <c r="BP34" s="12"/>
      <c r="BQ34" s="12"/>
      <c r="BR34" s="12"/>
      <c r="BS34" s="12"/>
      <c r="BT34" s="12"/>
      <c r="BU34" s="12"/>
      <c r="BV34" s="12"/>
      <c r="BW34" s="12"/>
      <c r="BX34" s="12"/>
      <c r="BY34" s="12"/>
      <c r="BZ34" s="12"/>
      <c r="CA34" s="12"/>
      <c r="CB34" s="12"/>
      <c r="CC34" s="12"/>
    </row>
    <row r="35" spans="1:81" ht="15.75" x14ac:dyDescent="0.25">
      <c r="A35" s="323">
        <v>16</v>
      </c>
      <c r="B35" s="312">
        <f>Apr!E48</f>
        <v>1189000</v>
      </c>
      <c r="C35" s="312">
        <f>Apr!H48</f>
        <v>35000</v>
      </c>
      <c r="D35" s="314">
        <f>Apr!Q49*10*15000</f>
        <v>0</v>
      </c>
      <c r="E35" s="312">
        <f>Apr!I49</f>
        <v>1131900</v>
      </c>
      <c r="F35" s="316">
        <f>Apr!J49+Apr!K49</f>
        <v>14.400000000000546</v>
      </c>
      <c r="G35" s="318">
        <f>Apr!S48</f>
        <v>0</v>
      </c>
      <c r="H35" s="188" t="s">
        <v>16</v>
      </c>
      <c r="I35" s="187">
        <f>Apr!X48</f>
        <v>19.7971875</v>
      </c>
      <c r="J35" s="187">
        <f>Apr!AA48</f>
        <v>18.975000000000001</v>
      </c>
      <c r="K35" s="187">
        <f>Apr!AB49</f>
        <v>0.375</v>
      </c>
      <c r="L35" s="187">
        <f>Apr!AE48</f>
        <v>14</v>
      </c>
      <c r="M35" s="320">
        <f>Apr!AI48</f>
        <v>3.5000000000000003E-2</v>
      </c>
      <c r="N35" s="318">
        <f>Apr!AI50</f>
        <v>7.7</v>
      </c>
      <c r="O35" s="316">
        <f>Apr!AI49</f>
        <v>10.6</v>
      </c>
      <c r="P35" s="322">
        <f>Apr!R48</f>
        <v>1.04</v>
      </c>
      <c r="Q35" s="12"/>
      <c r="R35" s="12"/>
      <c r="S35" s="12"/>
      <c r="T35" s="12"/>
      <c r="U35" s="12"/>
      <c r="V35" s="12"/>
      <c r="W35" s="12"/>
      <c r="X35" s="12"/>
      <c r="Y35" s="12"/>
      <c r="Z35" s="12"/>
      <c r="AA35" s="12"/>
      <c r="AB35" s="12"/>
      <c r="AC35" s="12"/>
      <c r="AD35" s="12"/>
      <c r="AE35" s="12"/>
      <c r="AF35" s="12"/>
      <c r="AG35" s="12"/>
      <c r="AH35" s="12"/>
      <c r="AI35" s="12"/>
      <c r="AJ35" s="12"/>
      <c r="AK35" s="12"/>
      <c r="AL35" s="12"/>
      <c r="AM35" s="12"/>
      <c r="AN35" s="12"/>
      <c r="AO35" s="12"/>
      <c r="AP35" s="12"/>
      <c r="AQ35" s="12"/>
      <c r="AR35" s="12"/>
      <c r="AS35" s="12"/>
      <c r="AT35" s="12"/>
      <c r="AU35" s="12"/>
      <c r="AV35" s="12"/>
      <c r="AW35" s="12"/>
      <c r="AX35" s="12"/>
      <c r="AY35" s="12"/>
      <c r="AZ35" s="12"/>
      <c r="BA35" s="12"/>
      <c r="BB35" s="12"/>
      <c r="BC35" s="12"/>
      <c r="BD35" s="12"/>
      <c r="BE35" s="12"/>
      <c r="BF35" s="12"/>
      <c r="BG35" s="12"/>
      <c r="BH35" s="12"/>
      <c r="BI35" s="12"/>
      <c r="BJ35" s="12"/>
      <c r="BK35" s="12"/>
      <c r="BL35" s="12"/>
      <c r="BM35" s="12"/>
      <c r="BN35" s="12"/>
      <c r="BO35" s="12"/>
      <c r="BP35" s="12"/>
      <c r="BQ35" s="12"/>
      <c r="BR35" s="12"/>
      <c r="BS35" s="12"/>
      <c r="BT35" s="12"/>
      <c r="BU35" s="12"/>
      <c r="BV35" s="12"/>
      <c r="BW35" s="12"/>
      <c r="BX35" s="12"/>
      <c r="BY35" s="12"/>
      <c r="BZ35" s="12"/>
      <c r="CA35" s="12"/>
      <c r="CB35" s="12"/>
      <c r="CC35" s="12"/>
    </row>
    <row r="36" spans="1:81" ht="15.75" x14ac:dyDescent="0.25">
      <c r="A36" s="303"/>
      <c r="B36" s="313"/>
      <c r="C36" s="313"/>
      <c r="D36" s="315"/>
      <c r="E36" s="313"/>
      <c r="F36" s="317"/>
      <c r="G36" s="319"/>
      <c r="H36" s="188" t="s">
        <v>15</v>
      </c>
      <c r="I36" s="187">
        <f>IF(Apr!W50=0,Apr!V50,AVERAGE(Apr!V50,Apr!W50))</f>
        <v>1.9964369127070083</v>
      </c>
      <c r="J36" s="187">
        <f>IF(Apr!Z50=0,Apr!Y50,AVERAGE(Apr!Z50,Apr!Y50))</f>
        <v>1.9135238487090898</v>
      </c>
      <c r="K36" s="187">
        <f>Apr!AB50</f>
        <v>3.7816676851958296E-2</v>
      </c>
      <c r="L36" s="187">
        <f>IF(Apr!AD50=0,Apr!AC50,AVERAGE(Apr!AC50,Apr!AD50))</f>
        <v>1.4118226024731098</v>
      </c>
      <c r="M36" s="321"/>
      <c r="N36" s="319"/>
      <c r="O36" s="317"/>
      <c r="P36" s="322"/>
      <c r="Q36" s="12"/>
      <c r="R36" s="12"/>
      <c r="S36" s="12"/>
      <c r="T36" s="12"/>
      <c r="U36" s="12"/>
      <c r="V36" s="12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2"/>
      <c r="AV36" s="12"/>
      <c r="AW36" s="12"/>
      <c r="AX36" s="12"/>
      <c r="AY36" s="12"/>
      <c r="AZ36" s="12"/>
      <c r="BA36" s="12"/>
      <c r="BB36" s="12"/>
      <c r="BC36" s="12"/>
      <c r="BD36" s="12"/>
      <c r="BE36" s="12"/>
      <c r="BF36" s="12"/>
      <c r="BG36" s="12"/>
      <c r="BH36" s="12"/>
      <c r="BI36" s="12"/>
      <c r="BJ36" s="12"/>
      <c r="BK36" s="12"/>
      <c r="BL36" s="12"/>
      <c r="BM36" s="12"/>
      <c r="BN36" s="12"/>
      <c r="BO36" s="12"/>
      <c r="BP36" s="12"/>
      <c r="BQ36" s="12"/>
      <c r="BR36" s="12"/>
      <c r="BS36" s="12"/>
      <c r="BT36" s="12"/>
      <c r="BU36" s="12"/>
      <c r="BV36" s="12"/>
      <c r="BW36" s="12"/>
      <c r="BX36" s="12"/>
      <c r="BY36" s="12"/>
      <c r="BZ36" s="12"/>
      <c r="CA36" s="12"/>
      <c r="CB36" s="12"/>
      <c r="CC36" s="12"/>
    </row>
    <row r="37" spans="1:81" ht="15.75" x14ac:dyDescent="0.25">
      <c r="A37" s="323">
        <v>17</v>
      </c>
      <c r="B37" s="312">
        <f>Apr!E51</f>
        <v>1153000</v>
      </c>
      <c r="C37" s="312">
        <f>Apr!H51</f>
        <v>35000</v>
      </c>
      <c r="D37" s="312">
        <f>Apr!Q52*10*15000</f>
        <v>29999.999999998294</v>
      </c>
      <c r="E37" s="312">
        <f>Apr!I52</f>
        <v>1227700</v>
      </c>
      <c r="F37" s="316">
        <f>Apr!J52+Apr!K52</f>
        <v>14.599999999999454</v>
      </c>
      <c r="G37" s="318">
        <f>Apr!S51</f>
        <v>0.04</v>
      </c>
      <c r="H37" s="188" t="s">
        <v>16</v>
      </c>
      <c r="I37" s="187">
        <f>Apr!X51</f>
        <v>21.996874999999999</v>
      </c>
      <c r="J37" s="187">
        <f>Apr!AA51</f>
        <v>18.700000000000003</v>
      </c>
      <c r="K37" s="187">
        <f>Apr!AB52</f>
        <v>0.46875</v>
      </c>
      <c r="L37" s="187">
        <f>Apr!AE51</f>
        <v>13</v>
      </c>
      <c r="M37" s="320">
        <f>Apr!AI51</f>
        <v>3.1E-2</v>
      </c>
      <c r="N37" s="318">
        <f>Apr!AI53</f>
        <v>7.54</v>
      </c>
      <c r="O37" s="316">
        <f>Apr!AI52</f>
        <v>11.7</v>
      </c>
      <c r="P37" s="322">
        <f>Apr!R51</f>
        <v>1.1000000000000001</v>
      </c>
      <c r="Q37" s="12"/>
      <c r="R37" s="12"/>
      <c r="S37" s="12"/>
      <c r="T37" s="12"/>
      <c r="U37" s="12"/>
      <c r="V37" s="12"/>
      <c r="W37" s="12"/>
      <c r="X37" s="12"/>
      <c r="Y37" s="12"/>
      <c r="Z37" s="12"/>
      <c r="AA37" s="12"/>
      <c r="AB37" s="12"/>
      <c r="AC37" s="12"/>
      <c r="AD37" s="12"/>
      <c r="AE37" s="12"/>
      <c r="AF37" s="12"/>
      <c r="AG37" s="12"/>
      <c r="AH37" s="12"/>
      <c r="AI37" s="12"/>
      <c r="AJ37" s="12"/>
      <c r="AK37" s="12"/>
      <c r="AL37" s="12"/>
      <c r="AM37" s="12"/>
      <c r="AN37" s="12"/>
      <c r="AO37" s="12"/>
      <c r="AP37" s="12"/>
      <c r="AQ37" s="12"/>
      <c r="AR37" s="12"/>
      <c r="AS37" s="12"/>
      <c r="AT37" s="12"/>
      <c r="AU37" s="12"/>
      <c r="AV37" s="12"/>
      <c r="AW37" s="12"/>
      <c r="AX37" s="12"/>
      <c r="AY37" s="12"/>
      <c r="AZ37" s="12"/>
      <c r="BA37" s="12"/>
      <c r="BB37" s="12"/>
      <c r="BC37" s="12"/>
      <c r="BD37" s="12"/>
      <c r="BE37" s="12"/>
      <c r="BF37" s="12"/>
      <c r="BG37" s="12"/>
      <c r="BH37" s="12"/>
      <c r="BI37" s="12"/>
      <c r="BJ37" s="12"/>
      <c r="BK37" s="12"/>
      <c r="BL37" s="12"/>
      <c r="BM37" s="12"/>
      <c r="BN37" s="12"/>
      <c r="BO37" s="12"/>
      <c r="BP37" s="12"/>
      <c r="BQ37" s="12"/>
      <c r="BR37" s="12"/>
      <c r="BS37" s="12"/>
      <c r="BT37" s="12"/>
      <c r="BU37" s="12"/>
      <c r="BV37" s="12"/>
      <c r="BW37" s="12"/>
      <c r="BX37" s="12"/>
      <c r="BY37" s="12"/>
      <c r="BZ37" s="12"/>
      <c r="CA37" s="12"/>
      <c r="CB37" s="12"/>
      <c r="CC37" s="12"/>
    </row>
    <row r="38" spans="1:81" ht="15.75" x14ac:dyDescent="0.25">
      <c r="A38" s="303"/>
      <c r="B38" s="313"/>
      <c r="C38" s="313"/>
      <c r="D38" s="313"/>
      <c r="E38" s="313"/>
      <c r="F38" s="317"/>
      <c r="G38" s="319"/>
      <c r="H38" s="188" t="s">
        <v>15</v>
      </c>
      <c r="I38" s="187">
        <f>IF(Apr!W53=0,Apr!V53,AVERAGE(Apr!V53,Apr!W53))</f>
        <v>2.231400159060569</v>
      </c>
      <c r="J38" s="187">
        <f>IF(Apr!Z53=0,Apr!Y53,AVERAGE(Apr!Z53,Apr!Y53))</f>
        <v>1.8969595896886555</v>
      </c>
      <c r="K38" s="187">
        <f>Apr!AB53</f>
        <v>4.7550791853826588E-2</v>
      </c>
      <c r="L38" s="187">
        <f>IF(Apr!AD53=0,Apr!AC53,AVERAGE(Apr!AC53,Apr!AD53))</f>
        <v>1.3187419607461239</v>
      </c>
      <c r="M38" s="321"/>
      <c r="N38" s="319"/>
      <c r="O38" s="317"/>
      <c r="P38" s="322"/>
      <c r="Q38" s="12"/>
      <c r="R38" s="12"/>
      <c r="S38" s="12"/>
      <c r="T38" s="12"/>
      <c r="U38" s="12"/>
      <c r="V38" s="12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2"/>
      <c r="AV38" s="12"/>
      <c r="AW38" s="12"/>
      <c r="AX38" s="12"/>
      <c r="AY38" s="12"/>
      <c r="AZ38" s="12"/>
      <c r="BA38" s="12"/>
      <c r="BB38" s="12"/>
      <c r="BC38" s="12"/>
      <c r="BD38" s="12"/>
      <c r="BE38" s="12"/>
      <c r="BF38" s="12"/>
      <c r="BG38" s="12"/>
      <c r="BH38" s="12"/>
      <c r="BI38" s="12"/>
      <c r="BJ38" s="12"/>
      <c r="BK38" s="12"/>
      <c r="BL38" s="12"/>
      <c r="BM38" s="12"/>
      <c r="BN38" s="12"/>
      <c r="BO38" s="12"/>
      <c r="BP38" s="12"/>
      <c r="BQ38" s="12"/>
      <c r="BR38" s="12"/>
      <c r="BS38" s="12"/>
      <c r="BT38" s="12"/>
      <c r="BU38" s="12"/>
      <c r="BV38" s="12"/>
      <c r="BW38" s="12"/>
      <c r="BX38" s="12"/>
      <c r="BY38" s="12"/>
      <c r="BZ38" s="12"/>
      <c r="CA38" s="12"/>
      <c r="CB38" s="12"/>
      <c r="CC38" s="12"/>
    </row>
    <row r="39" spans="1:81" ht="15.75" x14ac:dyDescent="0.25">
      <c r="A39" s="323">
        <v>18</v>
      </c>
      <c r="B39" s="312">
        <f>Apr!E54</f>
        <v>953000</v>
      </c>
      <c r="C39" s="314">
        <f>Apr!H54</f>
        <v>0</v>
      </c>
      <c r="D39" s="314">
        <f>Apr!Q55*10*15000</f>
        <v>0</v>
      </c>
      <c r="E39" s="312">
        <f>Apr!I55</f>
        <v>1077900</v>
      </c>
      <c r="F39" s="316">
        <f>Apr!J55+Apr!K55</f>
        <v>11.5</v>
      </c>
      <c r="G39" s="318">
        <f>Apr!S54</f>
        <v>0.05</v>
      </c>
      <c r="H39" s="188" t="s">
        <v>16</v>
      </c>
      <c r="I39" s="187">
        <f>Apr!X54</f>
        <v>15.397812500000001</v>
      </c>
      <c r="J39" s="187">
        <f>Apr!AA54</f>
        <v>15.400000000000002</v>
      </c>
      <c r="K39" s="187">
        <f>Apr!AB55</f>
        <v>0.4375</v>
      </c>
      <c r="L39" s="187">
        <f>Apr!AE54</f>
        <v>11</v>
      </c>
      <c r="M39" s="320">
        <f>Apr!AI54</f>
        <v>4.7E-2</v>
      </c>
      <c r="N39" s="318">
        <f>Apr!AI56</f>
        <v>7.7</v>
      </c>
      <c r="O39" s="316">
        <f>Apr!AI55</f>
        <v>10.8</v>
      </c>
      <c r="P39" s="322">
        <f>Apr!R54</f>
        <v>1.01</v>
      </c>
      <c r="Q39" s="12"/>
      <c r="R39" s="12"/>
      <c r="S39" s="12"/>
      <c r="T39" s="12"/>
      <c r="U39" s="12"/>
      <c r="V39" s="12"/>
      <c r="W39" s="12"/>
      <c r="X39" s="12"/>
      <c r="Y39" s="12"/>
      <c r="Z39" s="12"/>
      <c r="AA39" s="12"/>
      <c r="AB39" s="12"/>
      <c r="AC39" s="12"/>
      <c r="AD39" s="12"/>
      <c r="AE39" s="12"/>
      <c r="AF39" s="12"/>
      <c r="AG39" s="12"/>
      <c r="AH39" s="12"/>
      <c r="AI39" s="12"/>
      <c r="AJ39" s="12"/>
      <c r="AK39" s="12"/>
      <c r="AL39" s="12"/>
      <c r="AM39" s="12"/>
      <c r="AN39" s="12"/>
      <c r="AO39" s="12"/>
      <c r="AP39" s="12"/>
      <c r="AQ39" s="12"/>
      <c r="AR39" s="12"/>
      <c r="AS39" s="12"/>
      <c r="AT39" s="12"/>
      <c r="AU39" s="12"/>
      <c r="AV39" s="12"/>
      <c r="AW39" s="12"/>
      <c r="AX39" s="12"/>
      <c r="AY39" s="12"/>
      <c r="AZ39" s="12"/>
      <c r="BA39" s="12"/>
      <c r="BB39" s="12"/>
      <c r="BC39" s="12"/>
      <c r="BD39" s="12"/>
      <c r="BE39" s="12"/>
      <c r="BF39" s="12"/>
      <c r="BG39" s="12"/>
      <c r="BH39" s="12"/>
      <c r="BI39" s="12"/>
      <c r="BJ39" s="12"/>
      <c r="BK39" s="12"/>
      <c r="BL39" s="12"/>
      <c r="BM39" s="12"/>
      <c r="BN39" s="12"/>
      <c r="BO39" s="12"/>
      <c r="BP39" s="12"/>
      <c r="BQ39" s="12"/>
      <c r="BR39" s="12"/>
      <c r="BS39" s="12"/>
      <c r="BT39" s="12"/>
      <c r="BU39" s="12"/>
      <c r="BV39" s="12"/>
      <c r="BW39" s="12"/>
      <c r="BX39" s="12"/>
      <c r="BY39" s="12"/>
      <c r="BZ39" s="12"/>
      <c r="CA39" s="12"/>
      <c r="CB39" s="12"/>
      <c r="CC39" s="12"/>
    </row>
    <row r="40" spans="1:81" ht="15.75" x14ac:dyDescent="0.25">
      <c r="A40" s="303"/>
      <c r="B40" s="313"/>
      <c r="C40" s="315"/>
      <c r="D40" s="315"/>
      <c r="E40" s="313"/>
      <c r="F40" s="317"/>
      <c r="G40" s="319"/>
      <c r="H40" s="188" t="s">
        <v>15</v>
      </c>
      <c r="I40" s="187">
        <f>IF(Apr!W56=0,Apr!V56,AVERAGE(Apr!V56,Apr!W56))</f>
        <v>1.9981174151587819</v>
      </c>
      <c r="J40" s="187">
        <f>IF(Apr!Z56=0,Apr!Y56,AVERAGE(Apr!Z56,Apr!Y56))</f>
        <v>1.9984012789768186</v>
      </c>
      <c r="K40" s="187">
        <f>Apr!AB56</f>
        <v>5.6772763607295974E-2</v>
      </c>
      <c r="L40" s="187">
        <f>IF(Apr!AD56=0,Apr!AC56,AVERAGE(Apr!AC56,Apr!AD56))</f>
        <v>1.4274294849834417</v>
      </c>
      <c r="M40" s="321"/>
      <c r="N40" s="319"/>
      <c r="O40" s="317"/>
      <c r="P40" s="322"/>
      <c r="Q40" s="12"/>
      <c r="R40" s="12"/>
      <c r="S40" s="12"/>
      <c r="T40" s="12"/>
      <c r="U40" s="12"/>
      <c r="V40" s="12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2"/>
      <c r="AV40" s="12"/>
      <c r="AW40" s="12"/>
      <c r="AX40" s="12"/>
      <c r="AY40" s="12"/>
      <c r="AZ40" s="12"/>
      <c r="BA40" s="12"/>
      <c r="BB40" s="12"/>
      <c r="BC40" s="12"/>
      <c r="BD40" s="12"/>
      <c r="BE40" s="12"/>
      <c r="BF40" s="12"/>
      <c r="BG40" s="12"/>
      <c r="BH40" s="12"/>
      <c r="BI40" s="12"/>
      <c r="BJ40" s="12"/>
      <c r="BK40" s="12"/>
      <c r="BL40" s="12"/>
      <c r="BM40" s="12"/>
      <c r="BN40" s="12"/>
      <c r="BO40" s="12"/>
      <c r="BP40" s="12"/>
      <c r="BQ40" s="12"/>
      <c r="BR40" s="12"/>
      <c r="BS40" s="12"/>
      <c r="BT40" s="12"/>
      <c r="BU40" s="12"/>
      <c r="BV40" s="12"/>
      <c r="BW40" s="12"/>
      <c r="BX40" s="12"/>
      <c r="BY40" s="12"/>
      <c r="BZ40" s="12"/>
      <c r="CA40" s="12"/>
      <c r="CB40" s="12"/>
      <c r="CC40" s="12"/>
    </row>
    <row r="41" spans="1:81" ht="15.75" x14ac:dyDescent="0.25">
      <c r="A41" s="323">
        <v>19</v>
      </c>
      <c r="B41" s="312">
        <f>Apr!E57</f>
        <v>1056000</v>
      </c>
      <c r="C41" s="312">
        <f>Apr!H57</f>
        <v>35000</v>
      </c>
      <c r="D41" s="312">
        <f>Apr!Q58*10*15000</f>
        <v>14999.999999999147</v>
      </c>
      <c r="E41" s="312">
        <f>Apr!I58</f>
        <v>885200</v>
      </c>
      <c r="F41" s="316">
        <f>Apr!J58+Apr!K58</f>
        <v>12.900000000000546</v>
      </c>
      <c r="G41" s="318">
        <f>Apr!S57</f>
        <v>0</v>
      </c>
      <c r="H41" s="188" t="s">
        <v>16</v>
      </c>
      <c r="I41" s="187">
        <f>Apr!X57</f>
        <v>17.5975</v>
      </c>
      <c r="J41" s="187">
        <f>Apr!AA57</f>
        <v>17.05</v>
      </c>
      <c r="K41" s="187">
        <f>Apr!AB58</f>
        <v>0.4375</v>
      </c>
      <c r="L41" s="187">
        <f>Apr!AE57</f>
        <v>12</v>
      </c>
      <c r="M41" s="320">
        <f>Apr!AI57</f>
        <v>4.8000000000000001E-2</v>
      </c>
      <c r="N41" s="318">
        <f>Apr!AI59</f>
        <v>7.77</v>
      </c>
      <c r="O41" s="316">
        <f>Apr!AI58</f>
        <v>11.5</v>
      </c>
      <c r="P41" s="322">
        <f>Apr!R57</f>
        <v>0.98</v>
      </c>
      <c r="Q41" s="12"/>
      <c r="R41" s="12"/>
      <c r="S41" s="12"/>
      <c r="T41" s="12"/>
      <c r="U41" s="12"/>
      <c r="V41" s="12"/>
      <c r="W41" s="12"/>
      <c r="X41" s="12"/>
      <c r="Y41" s="12"/>
      <c r="Z41" s="12"/>
      <c r="AA41" s="12"/>
      <c r="AB41" s="12"/>
      <c r="AC41" s="12"/>
      <c r="AD41" s="12"/>
      <c r="AE41" s="12"/>
      <c r="AF41" s="12"/>
      <c r="AG41" s="12"/>
      <c r="AH41" s="12"/>
      <c r="AI41" s="12"/>
      <c r="AJ41" s="12"/>
      <c r="AK41" s="12"/>
      <c r="AL41" s="12"/>
      <c r="AM41" s="12"/>
      <c r="AN41" s="12"/>
      <c r="AO41" s="12"/>
      <c r="AP41" s="12"/>
      <c r="AQ41" s="12"/>
      <c r="AR41" s="12"/>
      <c r="AS41" s="12"/>
      <c r="AT41" s="12"/>
      <c r="AU41" s="12"/>
      <c r="AV41" s="12"/>
      <c r="AW41" s="12"/>
      <c r="AX41" s="12"/>
      <c r="AY41" s="12"/>
      <c r="AZ41" s="12"/>
      <c r="BA41" s="12"/>
      <c r="BB41" s="12"/>
      <c r="BC41" s="12"/>
      <c r="BD41" s="12"/>
      <c r="BE41" s="12"/>
      <c r="BF41" s="12"/>
      <c r="BG41" s="12"/>
      <c r="BH41" s="12"/>
      <c r="BI41" s="12"/>
      <c r="BJ41" s="12"/>
      <c r="BK41" s="12"/>
      <c r="BL41" s="12"/>
      <c r="BM41" s="12"/>
      <c r="BN41" s="12"/>
      <c r="BO41" s="12"/>
      <c r="BP41" s="12"/>
      <c r="BQ41" s="12"/>
      <c r="BR41" s="12"/>
      <c r="BS41" s="12"/>
      <c r="BT41" s="12"/>
      <c r="BU41" s="12"/>
      <c r="BV41" s="12"/>
      <c r="BW41" s="12"/>
      <c r="BX41" s="12"/>
      <c r="BY41" s="12"/>
      <c r="BZ41" s="12"/>
      <c r="CA41" s="12"/>
      <c r="CB41" s="12"/>
      <c r="CC41" s="12"/>
    </row>
    <row r="42" spans="1:81" ht="15.75" x14ac:dyDescent="0.25">
      <c r="A42" s="303"/>
      <c r="B42" s="313"/>
      <c r="C42" s="313"/>
      <c r="D42" s="313"/>
      <c r="E42" s="313"/>
      <c r="F42" s="317"/>
      <c r="G42" s="319"/>
      <c r="H42" s="188" t="s">
        <v>15</v>
      </c>
      <c r="I42" s="187">
        <f>IF(Apr!W59=0,Apr!V59,AVERAGE(Apr!V59,Apr!W59))</f>
        <v>1.9981174151587819</v>
      </c>
      <c r="J42" s="187">
        <f>IF(Apr!Z59=0,Apr!Y59,AVERAGE(Apr!Z59,Apr!Y59))</f>
        <v>1.935951239008793</v>
      </c>
      <c r="K42" s="187">
        <f>Apr!AB59</f>
        <v>4.9676168156383982E-2</v>
      </c>
      <c r="L42" s="187">
        <f>IF(Apr!AD59=0,Apr!AC59,AVERAGE(Apr!AC59,Apr!AD59))</f>
        <v>1.3625463265751034</v>
      </c>
      <c r="M42" s="321"/>
      <c r="N42" s="319"/>
      <c r="O42" s="317"/>
      <c r="P42" s="322"/>
      <c r="Q42" s="12"/>
      <c r="R42" s="12"/>
      <c r="S42" s="12"/>
      <c r="T42" s="12"/>
      <c r="U42" s="12"/>
      <c r="V42" s="12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2"/>
      <c r="AV42" s="12"/>
      <c r="AW42" s="12"/>
      <c r="AX42" s="12"/>
      <c r="AY42" s="12"/>
      <c r="AZ42" s="12"/>
      <c r="BA42" s="12"/>
      <c r="BB42" s="12"/>
      <c r="BC42" s="12"/>
      <c r="BD42" s="12"/>
      <c r="BE42" s="12"/>
      <c r="BF42" s="12"/>
      <c r="BG42" s="12"/>
      <c r="BH42" s="12"/>
      <c r="BI42" s="12"/>
      <c r="BJ42" s="12"/>
      <c r="BK42" s="12"/>
      <c r="BL42" s="12"/>
      <c r="BM42" s="12"/>
      <c r="BN42" s="12"/>
      <c r="BO42" s="12"/>
      <c r="BP42" s="12"/>
      <c r="BQ42" s="12"/>
      <c r="BR42" s="12"/>
      <c r="BS42" s="12"/>
      <c r="BT42" s="12"/>
      <c r="BU42" s="12"/>
      <c r="BV42" s="12"/>
      <c r="BW42" s="12"/>
      <c r="BX42" s="12"/>
      <c r="BY42" s="12"/>
      <c r="BZ42" s="12"/>
      <c r="CA42" s="12"/>
      <c r="CB42" s="12"/>
      <c r="CC42" s="12"/>
    </row>
    <row r="43" spans="1:81" ht="15.75" x14ac:dyDescent="0.25">
      <c r="A43" s="323">
        <v>20</v>
      </c>
      <c r="B43" s="312">
        <f>Apr!E60</f>
        <v>1035000</v>
      </c>
      <c r="C43" s="314">
        <f>Apr!H60</f>
        <v>0</v>
      </c>
      <c r="D43" s="314">
        <f>Apr!Q61*10*15000</f>
        <v>0</v>
      </c>
      <c r="E43" s="312">
        <f>Apr!I61</f>
        <v>1149600</v>
      </c>
      <c r="F43" s="316">
        <f>Apr!J61+Apr!K61</f>
        <v>12.800000000000182</v>
      </c>
      <c r="G43" s="318">
        <f>Apr!S60</f>
        <v>0</v>
      </c>
      <c r="H43" s="188" t="s">
        <v>16</v>
      </c>
      <c r="I43" s="187">
        <f>Apr!X60</f>
        <v>17.5975</v>
      </c>
      <c r="J43" s="187">
        <f>Apr!AA60</f>
        <v>17.325000000000003</v>
      </c>
      <c r="K43" s="187">
        <f>Apr!AB61</f>
        <v>0.5625</v>
      </c>
      <c r="L43" s="187">
        <f>Apr!AE60</f>
        <v>13</v>
      </c>
      <c r="M43" s="320">
        <f>Apr!AI60</f>
        <v>5.7000000000000002E-2</v>
      </c>
      <c r="N43" s="318">
        <f>Apr!AI62</f>
        <v>7.74</v>
      </c>
      <c r="O43" s="316">
        <f>Apr!AI61</f>
        <v>10.8</v>
      </c>
      <c r="P43" s="322">
        <f>Apr!R60</f>
        <v>0.98</v>
      </c>
      <c r="Q43" s="12"/>
      <c r="R43" s="12"/>
      <c r="S43" s="12"/>
      <c r="T43" s="12"/>
      <c r="U43" s="12"/>
      <c r="V43" s="12"/>
      <c r="W43" s="12"/>
      <c r="X43" s="12"/>
      <c r="Y43" s="12"/>
      <c r="Z43" s="12"/>
      <c r="AA43" s="12"/>
      <c r="AB43" s="12"/>
      <c r="AC43" s="12"/>
      <c r="AD43" s="12"/>
      <c r="AE43" s="12"/>
      <c r="AF43" s="12"/>
      <c r="AG43" s="12"/>
      <c r="AH43" s="12"/>
      <c r="AI43" s="12"/>
      <c r="AJ43" s="12"/>
      <c r="AK43" s="12"/>
      <c r="AL43" s="12"/>
      <c r="AM43" s="12"/>
      <c r="AN43" s="12"/>
      <c r="AO43" s="12"/>
      <c r="AP43" s="12"/>
      <c r="AQ43" s="12"/>
      <c r="AR43" s="12"/>
      <c r="AS43" s="12"/>
      <c r="AT43" s="12"/>
      <c r="AU43" s="12"/>
      <c r="AV43" s="12"/>
      <c r="AW43" s="12"/>
      <c r="AX43" s="12"/>
      <c r="AY43" s="12"/>
      <c r="AZ43" s="12"/>
      <c r="BA43" s="12"/>
      <c r="BB43" s="12"/>
      <c r="BC43" s="12"/>
      <c r="BD43" s="12"/>
      <c r="BE43" s="12"/>
      <c r="BF43" s="12"/>
      <c r="BG43" s="12"/>
      <c r="BH43" s="12"/>
      <c r="BI43" s="12"/>
      <c r="BJ43" s="12"/>
      <c r="BK43" s="12"/>
      <c r="BL43" s="12"/>
      <c r="BM43" s="12"/>
      <c r="BN43" s="12"/>
      <c r="BO43" s="12"/>
      <c r="BP43" s="12"/>
      <c r="BQ43" s="12"/>
      <c r="BR43" s="12"/>
      <c r="BS43" s="12"/>
      <c r="BT43" s="12"/>
      <c r="BU43" s="12"/>
      <c r="BV43" s="12"/>
      <c r="BW43" s="12"/>
      <c r="BX43" s="12"/>
      <c r="BY43" s="12"/>
      <c r="BZ43" s="12"/>
      <c r="CA43" s="12"/>
      <c r="CB43" s="12"/>
      <c r="CC43" s="12"/>
    </row>
    <row r="44" spans="1:81" ht="15.75" x14ac:dyDescent="0.25">
      <c r="A44" s="303"/>
      <c r="B44" s="313"/>
      <c r="C44" s="315"/>
      <c r="D44" s="315"/>
      <c r="E44" s="313"/>
      <c r="F44" s="317"/>
      <c r="G44" s="319"/>
      <c r="H44" s="188" t="s">
        <v>15</v>
      </c>
      <c r="I44" s="187">
        <f>IF(Apr!W62=0,Apr!V62,AVERAGE(Apr!V62,Apr!W62))</f>
        <v>2.0386589279301197</v>
      </c>
      <c r="J44" s="187">
        <f>IF(Apr!Z62=0,Apr!Y62,AVERAGE(Apr!Z62,Apr!Y62))</f>
        <v>2.0070899801897615</v>
      </c>
      <c r="K44" s="187">
        <f>Apr!AB62</f>
        <v>6.5165259097070174E-2</v>
      </c>
      <c r="L44" s="187">
        <f>IF(Apr!AD62=0,Apr!AC62,AVERAGE(Apr!AC62,Apr!AD62))</f>
        <v>1.5060415435767329</v>
      </c>
      <c r="M44" s="321"/>
      <c r="N44" s="319"/>
      <c r="O44" s="317"/>
      <c r="P44" s="322"/>
      <c r="Q44" s="12"/>
      <c r="R44" s="12"/>
      <c r="S44" s="12"/>
      <c r="T44" s="12"/>
      <c r="U44" s="12"/>
      <c r="V44" s="12"/>
      <c r="W44" s="12"/>
      <c r="X44" s="12"/>
      <c r="Y44" s="12"/>
      <c r="Z44" s="12"/>
      <c r="AA44" s="12"/>
      <c r="AB44" s="12"/>
      <c r="AC44" s="12"/>
      <c r="AD44" s="12"/>
      <c r="AE44" s="12"/>
      <c r="AF44" s="12"/>
      <c r="AG44" s="12"/>
      <c r="AH44" s="12"/>
      <c r="AI44" s="12"/>
      <c r="AJ44" s="12"/>
      <c r="AK44" s="12"/>
      <c r="AL44" s="12"/>
      <c r="AM44" s="12"/>
      <c r="AN44" s="12"/>
      <c r="AO44" s="12"/>
      <c r="AP44" s="12"/>
      <c r="AQ44" s="12"/>
      <c r="AR44" s="12"/>
      <c r="AS44" s="12"/>
      <c r="AT44" s="12"/>
      <c r="AU44" s="12"/>
      <c r="AV44" s="12"/>
      <c r="AW44" s="12"/>
      <c r="AX44" s="12"/>
      <c r="AY44" s="12"/>
      <c r="AZ44" s="12"/>
      <c r="BA44" s="12"/>
      <c r="BB44" s="12"/>
      <c r="BC44" s="12"/>
      <c r="BD44" s="12"/>
      <c r="BE44" s="12"/>
      <c r="BF44" s="12"/>
      <c r="BG44" s="12"/>
      <c r="BH44" s="12"/>
      <c r="BI44" s="12"/>
      <c r="BJ44" s="12"/>
      <c r="BK44" s="12"/>
      <c r="BL44" s="12"/>
      <c r="BM44" s="12"/>
      <c r="BN44" s="12"/>
      <c r="BO44" s="12"/>
      <c r="BP44" s="12"/>
      <c r="BQ44" s="12"/>
      <c r="BR44" s="12"/>
      <c r="BS44" s="12"/>
      <c r="BT44" s="12"/>
      <c r="BU44" s="12"/>
      <c r="BV44" s="12"/>
      <c r="BW44" s="12"/>
      <c r="BX44" s="12"/>
      <c r="BY44" s="12"/>
      <c r="BZ44" s="12"/>
      <c r="CA44" s="12"/>
      <c r="CB44" s="12"/>
      <c r="CC44" s="12"/>
    </row>
    <row r="45" spans="1:81" ht="15.75" x14ac:dyDescent="0.25">
      <c r="A45" s="323">
        <v>21</v>
      </c>
      <c r="B45" s="312">
        <f>Apr!E63</f>
        <v>1066000</v>
      </c>
      <c r="C45" s="312">
        <f>Apr!H63</f>
        <v>36000</v>
      </c>
      <c r="D45" s="314">
        <f>Apr!Q64*10*15000</f>
        <v>0</v>
      </c>
      <c r="E45" s="312">
        <f>Apr!I64</f>
        <v>1018400</v>
      </c>
      <c r="F45" s="316">
        <f>Apr!J64+Apr!K64</f>
        <v>12.899999999999636</v>
      </c>
      <c r="G45" s="318">
        <f>Apr!S63</f>
        <v>0.12</v>
      </c>
      <c r="H45" s="188" t="s">
        <v>16</v>
      </c>
      <c r="I45" s="187">
        <f>Apr!X63</f>
        <v>21.996874999999999</v>
      </c>
      <c r="J45" s="187">
        <f>Apr!AA63</f>
        <v>17.325000000000003</v>
      </c>
      <c r="K45" s="187">
        <f>Apr!AB64</f>
        <v>0.625</v>
      </c>
      <c r="L45" s="187">
        <f>Apr!AE63</f>
        <v>17</v>
      </c>
      <c r="M45" s="320">
        <f>Apr!AI63</f>
        <v>3.5999999999999997E-2</v>
      </c>
      <c r="N45" s="318">
        <f>Apr!AI65</f>
        <v>7.73</v>
      </c>
      <c r="O45" s="316">
        <f>Apr!AI64</f>
        <v>11.9</v>
      </c>
      <c r="P45" s="322">
        <f>Apr!R63</f>
        <v>1.03</v>
      </c>
      <c r="Q45" s="12"/>
      <c r="R45" s="12"/>
      <c r="S45" s="12"/>
      <c r="T45" s="12"/>
      <c r="U45" s="12"/>
      <c r="V45" s="12"/>
      <c r="W45" s="12"/>
      <c r="X45" s="12"/>
      <c r="Y45" s="12"/>
      <c r="Z45" s="12"/>
      <c r="AA45" s="12"/>
      <c r="AB45" s="12"/>
      <c r="AC45" s="12"/>
      <c r="AD45" s="12"/>
      <c r="AE45" s="12"/>
      <c r="AF45" s="12"/>
      <c r="AG45" s="12"/>
      <c r="AH45" s="12"/>
      <c r="AI45" s="12"/>
      <c r="AJ45" s="12"/>
      <c r="AK45" s="12"/>
      <c r="AL45" s="12"/>
      <c r="AM45" s="12"/>
      <c r="AN45" s="12"/>
      <c r="AO45" s="12"/>
      <c r="AP45" s="12"/>
      <c r="AQ45" s="12"/>
      <c r="AR45" s="12"/>
      <c r="AS45" s="12"/>
      <c r="AT45" s="12"/>
      <c r="AU45" s="12"/>
      <c r="AV45" s="12"/>
      <c r="AW45" s="12"/>
      <c r="AX45" s="12"/>
      <c r="AY45" s="12"/>
      <c r="AZ45" s="12"/>
      <c r="BA45" s="12"/>
      <c r="BB45" s="12"/>
      <c r="BC45" s="12"/>
      <c r="BD45" s="12"/>
      <c r="BE45" s="12"/>
      <c r="BF45" s="12"/>
      <c r="BG45" s="12"/>
      <c r="BH45" s="12"/>
      <c r="BI45" s="12"/>
      <c r="BJ45" s="12"/>
      <c r="BK45" s="12"/>
      <c r="BL45" s="12"/>
      <c r="BM45" s="12"/>
      <c r="BN45" s="12"/>
      <c r="BO45" s="12"/>
      <c r="BP45" s="12"/>
      <c r="BQ45" s="12"/>
      <c r="BR45" s="12"/>
      <c r="BS45" s="12"/>
      <c r="BT45" s="12"/>
      <c r="BU45" s="12"/>
      <c r="BV45" s="12"/>
      <c r="BW45" s="12"/>
      <c r="BX45" s="12"/>
      <c r="BY45" s="12"/>
      <c r="BZ45" s="12"/>
      <c r="CA45" s="12"/>
      <c r="CB45" s="12"/>
      <c r="CC45" s="12"/>
    </row>
    <row r="46" spans="1:81" ht="15.75" x14ac:dyDescent="0.25">
      <c r="A46" s="303"/>
      <c r="B46" s="313"/>
      <c r="C46" s="313"/>
      <c r="D46" s="315"/>
      <c r="E46" s="313"/>
      <c r="F46" s="317"/>
      <c r="G46" s="319"/>
      <c r="H46" s="188" t="s">
        <v>15</v>
      </c>
      <c r="I46" s="187">
        <f>IF(Apr!W65=0,Apr!V65,AVERAGE(Apr!V65,Apr!W65))</f>
        <v>2.4742166866881727</v>
      </c>
      <c r="J46" s="187">
        <f>IF(Apr!Z65=0,Apr!Y65,AVERAGE(Apr!Z65,Apr!Y65))</f>
        <v>1.948722447932836</v>
      </c>
      <c r="K46" s="187">
        <f>Apr!AB65</f>
        <v>7.0300232609409652E-2</v>
      </c>
      <c r="L46" s="187">
        <f>IF(Apr!AD65=0,Apr!AC65,AVERAGE(Apr!AC65,Apr!AD65))</f>
        <v>1.9121663269759428</v>
      </c>
      <c r="M46" s="321"/>
      <c r="N46" s="319"/>
      <c r="O46" s="317"/>
      <c r="P46" s="32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12"/>
      <c r="AE46" s="12"/>
      <c r="AF46" s="12"/>
      <c r="AG46" s="12"/>
      <c r="AH46" s="12"/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12"/>
      <c r="AT46" s="12"/>
      <c r="AU46" s="12"/>
      <c r="AV46" s="12"/>
      <c r="AW46" s="12"/>
      <c r="AX46" s="12"/>
      <c r="AY46" s="12"/>
      <c r="AZ46" s="12"/>
      <c r="BA46" s="12"/>
      <c r="BB46" s="12"/>
      <c r="BC46" s="12"/>
      <c r="BD46" s="12"/>
      <c r="BE46" s="12"/>
      <c r="BF46" s="12"/>
      <c r="BG46" s="12"/>
      <c r="BH46" s="12"/>
      <c r="BI46" s="12"/>
      <c r="BJ46" s="12"/>
      <c r="BK46" s="12"/>
      <c r="BL46" s="12"/>
      <c r="BM46" s="12"/>
      <c r="BN46" s="12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</row>
    <row r="47" spans="1:81" ht="15.75" x14ac:dyDescent="0.25">
      <c r="A47" s="323">
        <v>22</v>
      </c>
      <c r="B47" s="312">
        <f>Apr!E66</f>
        <v>1127000</v>
      </c>
      <c r="C47" s="312">
        <f>Apr!H66</f>
        <v>35000</v>
      </c>
      <c r="D47" s="312">
        <f>Apr!Q67*10*15000</f>
        <v>15000.000000003411</v>
      </c>
      <c r="E47" s="312">
        <f>Apr!I67</f>
        <v>1003100</v>
      </c>
      <c r="F47" s="316">
        <f>Apr!J67+Apr!K67</f>
        <v>13.899999999999636</v>
      </c>
      <c r="G47" s="318">
        <f>Apr!S66</f>
        <v>0.19</v>
      </c>
      <c r="H47" s="188" t="s">
        <v>16</v>
      </c>
      <c r="I47" s="187">
        <f>Apr!X66</f>
        <v>21.996874999999999</v>
      </c>
      <c r="J47" s="187">
        <f>Apr!AA66</f>
        <v>17.875</v>
      </c>
      <c r="K47" s="187">
        <f>Apr!AB67</f>
        <v>0.59375</v>
      </c>
      <c r="L47" s="187">
        <f>Apr!AE66</f>
        <v>11</v>
      </c>
      <c r="M47" s="320">
        <f>Apr!AI66</f>
        <v>0.04</v>
      </c>
      <c r="N47" s="318">
        <f>Apr!AI68</f>
        <v>7.79</v>
      </c>
      <c r="O47" s="316">
        <f>Apr!AI67</f>
        <v>12.7</v>
      </c>
      <c r="P47" s="322">
        <f>Apr!R66</f>
        <v>1.1200000000000001</v>
      </c>
      <c r="Q47" s="12"/>
      <c r="R47" s="12"/>
      <c r="S47" s="12"/>
      <c r="T47" s="12"/>
      <c r="U47" s="12"/>
      <c r="V47" s="12"/>
      <c r="W47" s="12"/>
      <c r="X47" s="12"/>
      <c r="Y47" s="12"/>
      <c r="Z47" s="12"/>
      <c r="AA47" s="12"/>
      <c r="AB47" s="12"/>
      <c r="AC47" s="12"/>
      <c r="AD47" s="12"/>
      <c r="AE47" s="12"/>
      <c r="AF47" s="12"/>
      <c r="AG47" s="12"/>
      <c r="AH47" s="12"/>
      <c r="AI47" s="12"/>
      <c r="AJ47" s="12"/>
      <c r="AK47" s="12"/>
      <c r="AL47" s="12"/>
      <c r="AM47" s="12"/>
      <c r="AN47" s="12"/>
      <c r="AO47" s="12"/>
      <c r="AP47" s="12"/>
      <c r="AQ47" s="12"/>
      <c r="AR47" s="12"/>
      <c r="AS47" s="12"/>
      <c r="AT47" s="12"/>
      <c r="AU47" s="12"/>
      <c r="AV47" s="12"/>
      <c r="AW47" s="12"/>
      <c r="AX47" s="12"/>
      <c r="AY47" s="12"/>
      <c r="AZ47" s="12"/>
      <c r="BA47" s="12"/>
      <c r="BB47" s="12"/>
      <c r="BC47" s="12"/>
      <c r="BD47" s="12"/>
      <c r="BE47" s="12"/>
      <c r="BF47" s="12"/>
      <c r="BG47" s="12"/>
      <c r="BH47" s="12"/>
      <c r="BI47" s="12"/>
      <c r="BJ47" s="12"/>
      <c r="BK47" s="12"/>
      <c r="BL47" s="12"/>
      <c r="BM47" s="12"/>
      <c r="BN47" s="12"/>
      <c r="BO47" s="12"/>
      <c r="BP47" s="12"/>
      <c r="BQ47" s="12"/>
      <c r="BR47" s="12"/>
      <c r="BS47" s="12"/>
      <c r="BT47" s="12"/>
      <c r="BU47" s="12"/>
      <c r="BV47" s="12"/>
      <c r="BW47" s="12"/>
      <c r="BX47" s="12"/>
      <c r="BY47" s="12"/>
      <c r="BZ47" s="12"/>
      <c r="CA47" s="12"/>
      <c r="CB47" s="12"/>
      <c r="CC47" s="12"/>
    </row>
    <row r="48" spans="1:81" ht="15.75" x14ac:dyDescent="0.25">
      <c r="A48" s="303"/>
      <c r="B48" s="313"/>
      <c r="C48" s="313"/>
      <c r="D48" s="313"/>
      <c r="E48" s="313"/>
      <c r="F48" s="317"/>
      <c r="G48" s="319"/>
      <c r="H48" s="188" t="s">
        <v>15</v>
      </c>
      <c r="I48" s="187">
        <f>IF(Apr!W68=0,Apr!V68,AVERAGE(Apr!V68,Apr!W68))</f>
        <v>2.3402972386952907</v>
      </c>
      <c r="J48" s="187">
        <f>IF(Apr!Z68=0,Apr!Y68,AVERAGE(Apr!Z68,Apr!Y68))</f>
        <v>1.9017616430369459</v>
      </c>
      <c r="K48" s="187">
        <f>Apr!AB68</f>
        <v>6.31704042267517E-2</v>
      </c>
      <c r="L48" s="187">
        <f>IF(Apr!AD68=0,Apr!AC68,AVERAGE(Apr!AC68,Apr!AD68))</f>
        <v>1.1703148572535051</v>
      </c>
      <c r="M48" s="321"/>
      <c r="N48" s="319"/>
      <c r="O48" s="317"/>
      <c r="P48" s="322"/>
      <c r="Q48" s="12"/>
      <c r="R48" s="12"/>
      <c r="S48" s="12"/>
      <c r="T48" s="12"/>
      <c r="U48" s="12"/>
      <c r="V48" s="12"/>
      <c r="W48" s="12"/>
      <c r="X48" s="12"/>
      <c r="Y48" s="12"/>
      <c r="Z48" s="12"/>
      <c r="AA48" s="12"/>
      <c r="AB48" s="12"/>
      <c r="AC48" s="12"/>
      <c r="AD48" s="12"/>
      <c r="AE48" s="12"/>
      <c r="AF48" s="12"/>
      <c r="AG48" s="12"/>
      <c r="AH48" s="12"/>
      <c r="AI48" s="12"/>
      <c r="AJ48" s="12"/>
      <c r="AK48" s="12"/>
      <c r="AL48" s="12"/>
      <c r="AM48" s="12"/>
      <c r="AN48" s="12"/>
      <c r="AO48" s="12"/>
      <c r="AP48" s="12"/>
      <c r="AQ48" s="12"/>
      <c r="AR48" s="12"/>
      <c r="AS48" s="12"/>
      <c r="AT48" s="12"/>
      <c r="AU48" s="12"/>
      <c r="AV48" s="12"/>
      <c r="AW48" s="12"/>
      <c r="AX48" s="12"/>
      <c r="AY48" s="12"/>
      <c r="AZ48" s="12"/>
      <c r="BA48" s="12"/>
      <c r="BB48" s="12"/>
      <c r="BC48" s="12"/>
      <c r="BD48" s="12"/>
      <c r="BE48" s="12"/>
      <c r="BF48" s="12"/>
      <c r="BG48" s="12"/>
      <c r="BH48" s="12"/>
      <c r="BI48" s="12"/>
      <c r="BJ48" s="12"/>
      <c r="BK48" s="12"/>
      <c r="BL48" s="12"/>
      <c r="BM48" s="12"/>
      <c r="BN48" s="12"/>
      <c r="BO48" s="12"/>
      <c r="BP48" s="12"/>
      <c r="BQ48" s="12"/>
      <c r="BR48" s="12"/>
      <c r="BS48" s="12"/>
      <c r="BT48" s="12"/>
      <c r="BU48" s="12"/>
      <c r="BV48" s="12"/>
      <c r="BW48" s="12"/>
      <c r="BX48" s="12"/>
      <c r="BY48" s="12"/>
      <c r="BZ48" s="12"/>
      <c r="CA48" s="12"/>
      <c r="CB48" s="12"/>
      <c r="CC48" s="12"/>
    </row>
    <row r="49" spans="1:81" ht="15.75" x14ac:dyDescent="0.25">
      <c r="A49" s="323">
        <v>23</v>
      </c>
      <c r="B49" s="312">
        <f>Apr!E69</f>
        <v>890000</v>
      </c>
      <c r="C49" s="314">
        <f>Apr!H69</f>
        <v>0</v>
      </c>
      <c r="D49" s="314">
        <f>Apr!Q70*10*15000</f>
        <v>0</v>
      </c>
      <c r="E49" s="312">
        <f>Apr!I70</f>
        <v>1059200</v>
      </c>
      <c r="F49" s="316">
        <f>Apr!J70+Apr!K70</f>
        <v>11.100000000000364</v>
      </c>
      <c r="G49" s="318">
        <f>Apr!S69</f>
        <v>0.03</v>
      </c>
      <c r="H49" s="188" t="s">
        <v>16</v>
      </c>
      <c r="I49" s="197">
        <f>Apr!X69</f>
        <v>26.396250000000002</v>
      </c>
      <c r="J49" s="187">
        <f>Apr!AA69</f>
        <v>13.750000000000002</v>
      </c>
      <c r="K49" s="187">
        <f>Apr!AB70</f>
        <v>0.5</v>
      </c>
      <c r="L49" s="187">
        <f>Apr!AE69</f>
        <v>8</v>
      </c>
      <c r="M49" s="320">
        <f>Apr!AI69</f>
        <v>4.2000000000000003E-2</v>
      </c>
      <c r="N49" s="318">
        <f>Apr!AI71</f>
        <v>7.74</v>
      </c>
      <c r="O49" s="316">
        <f>Apr!AI70</f>
        <v>12</v>
      </c>
      <c r="P49" s="322">
        <f>Apr!R69</f>
        <v>1.1299999999999999</v>
      </c>
      <c r="Q49" s="12"/>
      <c r="R49" s="12"/>
      <c r="S49" s="12"/>
      <c r="T49" s="12"/>
      <c r="U49" s="12"/>
      <c r="V49" s="12"/>
      <c r="W49" s="12"/>
      <c r="X49" s="12"/>
      <c r="Y49" s="12"/>
      <c r="Z49" s="12"/>
      <c r="AA49" s="12"/>
      <c r="AB49" s="12"/>
      <c r="AC49" s="12"/>
      <c r="AD49" s="12"/>
      <c r="AE49" s="12"/>
      <c r="AF49" s="12"/>
      <c r="AG49" s="12"/>
      <c r="AH49" s="12"/>
      <c r="AI49" s="12"/>
      <c r="AJ49" s="12"/>
      <c r="AK49" s="12"/>
      <c r="AL49" s="12"/>
      <c r="AM49" s="12"/>
      <c r="AN49" s="12"/>
      <c r="AO49" s="12"/>
      <c r="AP49" s="12"/>
      <c r="AQ49" s="12"/>
      <c r="AR49" s="12"/>
      <c r="AS49" s="12"/>
      <c r="AT49" s="12"/>
      <c r="AU49" s="12"/>
      <c r="AV49" s="12"/>
      <c r="AW49" s="12"/>
      <c r="AX49" s="12"/>
      <c r="AY49" s="12"/>
      <c r="AZ49" s="12"/>
      <c r="BA49" s="12"/>
      <c r="BB49" s="12"/>
      <c r="BC49" s="12"/>
      <c r="BD49" s="12"/>
      <c r="BE49" s="12"/>
      <c r="BF49" s="12"/>
      <c r="BG49" s="12"/>
      <c r="BH49" s="12"/>
      <c r="BI49" s="12"/>
      <c r="BJ49" s="12"/>
      <c r="BK49" s="12"/>
      <c r="BL49" s="12"/>
      <c r="BM49" s="12"/>
      <c r="BN49" s="12"/>
      <c r="BO49" s="12"/>
      <c r="BP49" s="12"/>
      <c r="BQ49" s="12"/>
      <c r="BR49" s="12"/>
      <c r="BS49" s="12"/>
      <c r="BT49" s="12"/>
      <c r="BU49" s="12"/>
      <c r="BV49" s="12"/>
      <c r="BW49" s="12"/>
      <c r="BX49" s="12"/>
      <c r="BY49" s="12"/>
      <c r="BZ49" s="12"/>
      <c r="CA49" s="12"/>
      <c r="CB49" s="12"/>
      <c r="CC49" s="12"/>
    </row>
    <row r="50" spans="1:81" ht="15.75" x14ac:dyDescent="0.25">
      <c r="A50" s="303"/>
      <c r="B50" s="313"/>
      <c r="C50" s="315"/>
      <c r="D50" s="315"/>
      <c r="E50" s="313"/>
      <c r="F50" s="317"/>
      <c r="G50" s="319"/>
      <c r="H50" s="188" t="s">
        <v>15</v>
      </c>
      <c r="I50" s="187">
        <f>IF(Apr!W71=0,Apr!V71,AVERAGE(Apr!V71,Apr!W71))</f>
        <v>3.5561999838331584</v>
      </c>
      <c r="J50" s="187">
        <f>IF(Apr!Z71=0,Apr!Y71,AVERAGE(Apr!Z71,Apr!Y71))</f>
        <v>1.8524506237706466</v>
      </c>
      <c r="K50" s="187">
        <f>Apr!AB71</f>
        <v>6.7361840864387137E-2</v>
      </c>
      <c r="L50" s="187">
        <f>IF(Apr!AD71=0,Apr!AC71,AVERAGE(Apr!AC71,Apr!AD71))</f>
        <v>1.0777894538301942</v>
      </c>
      <c r="M50" s="321"/>
      <c r="N50" s="319"/>
      <c r="O50" s="317"/>
      <c r="P50" s="322"/>
      <c r="Q50" s="12"/>
      <c r="R50" s="12"/>
      <c r="S50" s="12"/>
      <c r="T50" s="12"/>
      <c r="U50" s="12"/>
      <c r="V50" s="12"/>
      <c r="W50" s="12"/>
      <c r="X50" s="12"/>
      <c r="Y50" s="12"/>
      <c r="Z50" s="12"/>
      <c r="AA50" s="12"/>
      <c r="AB50" s="12"/>
      <c r="AC50" s="12"/>
      <c r="AD50" s="12"/>
      <c r="AE50" s="12"/>
      <c r="AF50" s="12"/>
      <c r="AG50" s="12"/>
      <c r="AH50" s="12"/>
      <c r="AI50" s="12"/>
      <c r="AJ50" s="12"/>
      <c r="AK50" s="12"/>
      <c r="AL50" s="12"/>
      <c r="AM50" s="12"/>
      <c r="AN50" s="12"/>
      <c r="AO50" s="12"/>
      <c r="AP50" s="12"/>
      <c r="AQ50" s="12"/>
      <c r="AR50" s="12"/>
      <c r="AS50" s="12"/>
      <c r="AT50" s="12"/>
      <c r="AU50" s="12"/>
      <c r="AV50" s="12"/>
      <c r="AW50" s="12"/>
      <c r="AX50" s="12"/>
      <c r="AY50" s="12"/>
      <c r="AZ50" s="12"/>
      <c r="BA50" s="12"/>
      <c r="BB50" s="12"/>
      <c r="BC50" s="12"/>
      <c r="BD50" s="12"/>
      <c r="BE50" s="12"/>
      <c r="BF50" s="12"/>
      <c r="BG50" s="12"/>
      <c r="BH50" s="12"/>
      <c r="BI50" s="12"/>
      <c r="BJ50" s="12"/>
      <c r="BK50" s="12"/>
      <c r="BL50" s="12"/>
      <c r="BM50" s="12"/>
      <c r="BN50" s="12"/>
      <c r="BO50" s="12"/>
      <c r="BP50" s="12"/>
      <c r="BQ50" s="12"/>
      <c r="BR50" s="12"/>
      <c r="BS50" s="12"/>
      <c r="BT50" s="12"/>
      <c r="BU50" s="12"/>
      <c r="BV50" s="12"/>
      <c r="BW50" s="12"/>
      <c r="BX50" s="12"/>
      <c r="BY50" s="12"/>
      <c r="BZ50" s="12"/>
      <c r="CA50" s="12"/>
      <c r="CB50" s="12"/>
      <c r="CC50" s="12"/>
    </row>
    <row r="51" spans="1:81" ht="15.75" x14ac:dyDescent="0.25">
      <c r="A51" s="323">
        <v>24</v>
      </c>
      <c r="B51" s="312">
        <f>Apr!E72</f>
        <v>1130000</v>
      </c>
      <c r="C51" s="312">
        <f>Apr!H72</f>
        <v>35000</v>
      </c>
      <c r="D51" s="314">
        <f>Apr!Q73*10*15000</f>
        <v>0</v>
      </c>
      <c r="E51" s="312">
        <f>Apr!I73</f>
        <v>1033700</v>
      </c>
      <c r="F51" s="316">
        <f>Apr!J73+Apr!K73</f>
        <v>13.800000000000182</v>
      </c>
      <c r="G51" s="318">
        <f>Apr!S72</f>
        <v>0.09</v>
      </c>
      <c r="H51" s="188" t="s">
        <v>16</v>
      </c>
      <c r="I51" s="187">
        <f>Apr!X72</f>
        <v>21.996874999999999</v>
      </c>
      <c r="J51" s="187">
        <f>Apr!AA72</f>
        <v>18.150000000000002</v>
      </c>
      <c r="K51" s="187">
        <f>Apr!AB73</f>
        <v>0.6875</v>
      </c>
      <c r="L51" s="187">
        <f>Apr!AE72</f>
        <v>10</v>
      </c>
      <c r="M51" s="320">
        <f>Apr!AI72</f>
        <v>3.5999999999999997E-2</v>
      </c>
      <c r="N51" s="318">
        <f>Apr!AI74</f>
        <v>7.77</v>
      </c>
      <c r="O51" s="316">
        <f>Apr!AI73</f>
        <v>11.8</v>
      </c>
      <c r="P51" s="322">
        <f>Apr!R72</f>
        <v>1.05</v>
      </c>
      <c r="Q51" s="12"/>
      <c r="R51" s="12"/>
      <c r="S51" s="12"/>
      <c r="T51" s="12"/>
      <c r="U51" s="12"/>
      <c r="V51" s="12"/>
      <c r="W51" s="12"/>
      <c r="X51" s="12"/>
      <c r="Y51" s="12"/>
      <c r="Z51" s="12"/>
      <c r="AA51" s="12"/>
      <c r="AB51" s="12"/>
      <c r="AC51" s="12"/>
      <c r="AD51" s="12"/>
      <c r="AE51" s="12"/>
      <c r="AF51" s="12"/>
      <c r="AG51" s="12"/>
      <c r="AH51" s="12"/>
      <c r="AI51" s="12"/>
      <c r="AJ51" s="12"/>
      <c r="AK51" s="12"/>
      <c r="AL51" s="12"/>
      <c r="AM51" s="12"/>
      <c r="AN51" s="12"/>
      <c r="AO51" s="12"/>
      <c r="AP51" s="12"/>
      <c r="AQ51" s="12"/>
      <c r="AR51" s="12"/>
      <c r="AS51" s="12"/>
      <c r="AT51" s="12"/>
      <c r="AU51" s="12"/>
      <c r="AV51" s="12"/>
      <c r="AW51" s="12"/>
      <c r="AX51" s="12"/>
      <c r="AY51" s="12"/>
      <c r="AZ51" s="12"/>
      <c r="BA51" s="12"/>
      <c r="BB51" s="12"/>
      <c r="BC51" s="12"/>
      <c r="BD51" s="12"/>
      <c r="BE51" s="12"/>
      <c r="BF51" s="12"/>
      <c r="BG51" s="12"/>
      <c r="BH51" s="12"/>
      <c r="BI51" s="12"/>
      <c r="BJ51" s="12"/>
      <c r="BK51" s="12"/>
      <c r="BL51" s="12"/>
      <c r="BM51" s="12"/>
      <c r="BN51" s="12"/>
      <c r="BO51" s="12"/>
      <c r="BP51" s="12"/>
      <c r="BQ51" s="12"/>
      <c r="BR51" s="12"/>
      <c r="BS51" s="12"/>
      <c r="BT51" s="12"/>
      <c r="BU51" s="12"/>
      <c r="BV51" s="12"/>
      <c r="BW51" s="12"/>
      <c r="BX51" s="12"/>
      <c r="BY51" s="12"/>
      <c r="BZ51" s="12"/>
      <c r="CA51" s="12"/>
      <c r="CB51" s="12"/>
      <c r="CC51" s="12"/>
    </row>
    <row r="52" spans="1:81" ht="15.75" x14ac:dyDescent="0.25">
      <c r="A52" s="303"/>
      <c r="B52" s="313"/>
      <c r="C52" s="313"/>
      <c r="D52" s="315"/>
      <c r="E52" s="313"/>
      <c r="F52" s="317"/>
      <c r="G52" s="319"/>
      <c r="H52" s="188" t="s">
        <v>15</v>
      </c>
      <c r="I52" s="187">
        <f>IF(Apr!W74=0,Apr!V74,AVERAGE(Apr!V74,Apr!W74))</f>
        <v>2.33408406018548</v>
      </c>
      <c r="J52" s="187">
        <f>IF(Apr!Z74=0,Apr!Y74,AVERAGE(Apr!Z74,Apr!Y74))</f>
        <v>1.9258929139873946</v>
      </c>
      <c r="K52" s="187">
        <f>Apr!AB74</f>
        <v>7.2950489166189181E-2</v>
      </c>
      <c r="L52" s="187">
        <f>IF(Apr!AD74=0,Apr!AC74,AVERAGE(Apr!AC74,Apr!AD74))</f>
        <v>1.0610980242354791</v>
      </c>
      <c r="M52" s="321"/>
      <c r="N52" s="319"/>
      <c r="O52" s="317"/>
      <c r="P52" s="322"/>
      <c r="Q52" s="12"/>
      <c r="R52" s="12"/>
      <c r="S52" s="12"/>
      <c r="T52" s="12"/>
      <c r="U52" s="12"/>
      <c r="V52" s="12"/>
      <c r="W52" s="12"/>
      <c r="X52" s="12"/>
      <c r="Y52" s="12"/>
      <c r="Z52" s="12"/>
      <c r="AA52" s="12"/>
      <c r="AB52" s="12"/>
      <c r="AC52" s="12"/>
      <c r="AD52" s="12"/>
      <c r="AE52" s="12"/>
      <c r="AF52" s="12"/>
      <c r="AG52" s="12"/>
      <c r="AH52" s="12"/>
      <c r="AI52" s="12"/>
      <c r="AJ52" s="12"/>
      <c r="AK52" s="12"/>
      <c r="AL52" s="12"/>
      <c r="AM52" s="12"/>
      <c r="AN52" s="12"/>
      <c r="AO52" s="12"/>
      <c r="AP52" s="12"/>
      <c r="AQ52" s="12"/>
      <c r="AR52" s="12"/>
      <c r="AS52" s="12"/>
      <c r="AT52" s="12"/>
      <c r="AU52" s="12"/>
      <c r="AV52" s="12"/>
      <c r="AW52" s="12"/>
      <c r="AX52" s="12"/>
      <c r="AY52" s="12"/>
      <c r="AZ52" s="12"/>
      <c r="BA52" s="12"/>
      <c r="BB52" s="12"/>
      <c r="BC52" s="12"/>
      <c r="BD52" s="12"/>
      <c r="BE52" s="12"/>
      <c r="BF52" s="12"/>
      <c r="BG52" s="12"/>
      <c r="BH52" s="12"/>
      <c r="BI52" s="12"/>
      <c r="BJ52" s="12"/>
      <c r="BK52" s="12"/>
      <c r="BL52" s="12"/>
      <c r="BM52" s="12"/>
      <c r="BN52" s="12"/>
      <c r="BO52" s="12"/>
      <c r="BP52" s="12"/>
      <c r="BQ52" s="12"/>
      <c r="BR52" s="12"/>
      <c r="BS52" s="12"/>
      <c r="BT52" s="12"/>
      <c r="BU52" s="12"/>
      <c r="BV52" s="12"/>
      <c r="BW52" s="12"/>
      <c r="BX52" s="12"/>
      <c r="BY52" s="12"/>
      <c r="BZ52" s="12"/>
      <c r="CA52" s="12"/>
      <c r="CB52" s="12"/>
      <c r="CC52" s="12"/>
    </row>
    <row r="53" spans="1:81" ht="15.75" x14ac:dyDescent="0.25">
      <c r="A53" s="323">
        <v>25</v>
      </c>
      <c r="B53" s="312">
        <f>Apr!E75</f>
        <v>1349000</v>
      </c>
      <c r="C53" s="312">
        <f>Apr!H75</f>
        <v>35000</v>
      </c>
      <c r="D53" s="312">
        <f>Apr!Q76*10*15000</f>
        <v>14999.999999999147</v>
      </c>
      <c r="E53" s="312">
        <f>Apr!I76</f>
        <v>1115600</v>
      </c>
      <c r="F53" s="316">
        <f>Apr!J76+Apr!K76</f>
        <v>16.5</v>
      </c>
      <c r="G53" s="318">
        <f>Apr!S75</f>
        <v>0.14000000000000001</v>
      </c>
      <c r="H53" s="188" t="s">
        <v>16</v>
      </c>
      <c r="I53" s="187">
        <f>Apr!X75</f>
        <v>26.396250000000002</v>
      </c>
      <c r="J53" s="187">
        <f>Apr!AA75</f>
        <v>22</v>
      </c>
      <c r="K53" s="187">
        <f>Apr!AB76</f>
        <v>0.78125</v>
      </c>
      <c r="L53" s="187">
        <f>Apr!AE75</f>
        <v>12</v>
      </c>
      <c r="M53" s="320">
        <f>Apr!AI75</f>
        <v>3.5999999999999997E-2</v>
      </c>
      <c r="N53" s="318">
        <f>Apr!AI77</f>
        <v>7.81</v>
      </c>
      <c r="O53" s="316">
        <f>Apr!AI76</f>
        <v>13</v>
      </c>
      <c r="P53" s="322">
        <f>Apr!R75</f>
        <v>1.03</v>
      </c>
      <c r="Q53" s="12"/>
      <c r="R53" s="12"/>
      <c r="S53" s="12"/>
      <c r="T53" s="12"/>
      <c r="U53" s="12"/>
      <c r="V53" s="12"/>
      <c r="W53" s="12"/>
      <c r="X53" s="12"/>
      <c r="Y53" s="12"/>
      <c r="Z53" s="12"/>
      <c r="AA53" s="12"/>
      <c r="AB53" s="12"/>
      <c r="AC53" s="12"/>
      <c r="AD53" s="12"/>
      <c r="AE53" s="12"/>
      <c r="AF53" s="12"/>
      <c r="AG53" s="12"/>
      <c r="AH53" s="12"/>
      <c r="AI53" s="12"/>
      <c r="AJ53" s="12"/>
      <c r="AK53" s="12"/>
      <c r="AL53" s="12"/>
      <c r="AM53" s="12"/>
      <c r="AN53" s="12"/>
      <c r="AO53" s="12"/>
      <c r="AP53" s="12"/>
      <c r="AQ53" s="12"/>
      <c r="AR53" s="12"/>
      <c r="AS53" s="12"/>
      <c r="AT53" s="12"/>
      <c r="AU53" s="12"/>
      <c r="AV53" s="12"/>
      <c r="AW53" s="12"/>
      <c r="AX53" s="12"/>
      <c r="AY53" s="12"/>
      <c r="AZ53" s="12"/>
      <c r="BA53" s="12"/>
      <c r="BB53" s="12"/>
      <c r="BC53" s="12"/>
      <c r="BD53" s="12"/>
      <c r="BE53" s="12"/>
      <c r="BF53" s="12"/>
      <c r="BG53" s="12"/>
      <c r="BH53" s="12"/>
      <c r="BI53" s="12"/>
      <c r="BJ53" s="12"/>
      <c r="BK53" s="12"/>
      <c r="BL53" s="12"/>
      <c r="BM53" s="12"/>
      <c r="BN53" s="12"/>
      <c r="BO53" s="12"/>
      <c r="BP53" s="12"/>
      <c r="BQ53" s="12"/>
      <c r="BR53" s="12"/>
      <c r="BS53" s="12"/>
      <c r="BT53" s="12"/>
      <c r="BU53" s="12"/>
      <c r="BV53" s="12"/>
      <c r="BW53" s="12"/>
      <c r="BX53" s="12"/>
      <c r="BY53" s="12"/>
      <c r="BZ53" s="12"/>
      <c r="CA53" s="12"/>
      <c r="CB53" s="12"/>
      <c r="CC53" s="12"/>
    </row>
    <row r="54" spans="1:81" ht="15.75" x14ac:dyDescent="0.25">
      <c r="A54" s="303"/>
      <c r="B54" s="313"/>
      <c r="C54" s="313"/>
      <c r="D54" s="313"/>
      <c r="E54" s="313"/>
      <c r="F54" s="317"/>
      <c r="G54" s="319"/>
      <c r="H54" s="188" t="s">
        <v>15</v>
      </c>
      <c r="I54" s="187">
        <f>IF(Apr!W77=0,Apr!V77,AVERAGE(Apr!V77,Apr!W77))</f>
        <v>2.3461956898528622</v>
      </c>
      <c r="J54" s="187">
        <f>IF(Apr!Z77=0,Apr!Y77,AVERAGE(Apr!Z77,Apr!Y77))</f>
        <v>1.9554408363598226</v>
      </c>
      <c r="K54" s="187">
        <f>Apr!AB77</f>
        <v>6.9440370609368696E-2</v>
      </c>
      <c r="L54" s="187">
        <f>IF(Apr!AD77=0,Apr!AC77,AVERAGE(Apr!AC77,Apr!AD77))</f>
        <v>1.0666040925599032</v>
      </c>
      <c r="M54" s="321"/>
      <c r="N54" s="319"/>
      <c r="O54" s="317"/>
      <c r="P54" s="322"/>
      <c r="Q54" s="12"/>
      <c r="R54" s="12"/>
      <c r="S54" s="12"/>
      <c r="T54" s="12"/>
      <c r="U54" s="12"/>
      <c r="V54" s="12"/>
      <c r="W54" s="12"/>
      <c r="X54" s="12"/>
      <c r="Y54" s="12"/>
      <c r="Z54" s="12"/>
      <c r="AA54" s="12"/>
      <c r="AB54" s="12"/>
      <c r="AC54" s="12"/>
      <c r="AD54" s="12"/>
      <c r="AE54" s="12"/>
      <c r="AF54" s="12"/>
      <c r="AG54" s="12"/>
      <c r="AH54" s="12"/>
      <c r="AI54" s="12"/>
      <c r="AJ54" s="12"/>
      <c r="AK54" s="12"/>
      <c r="AL54" s="12"/>
      <c r="AM54" s="12"/>
      <c r="AN54" s="12"/>
      <c r="AO54" s="12"/>
      <c r="AP54" s="12"/>
      <c r="AQ54" s="12"/>
      <c r="AR54" s="12"/>
      <c r="AS54" s="12"/>
      <c r="AT54" s="12"/>
      <c r="AU54" s="12"/>
      <c r="AV54" s="12"/>
      <c r="AW54" s="12"/>
      <c r="AX54" s="12"/>
      <c r="AY54" s="12"/>
      <c r="AZ54" s="12"/>
      <c r="BA54" s="12"/>
      <c r="BB54" s="12"/>
      <c r="BC54" s="12"/>
      <c r="BD54" s="12"/>
      <c r="BE54" s="12"/>
      <c r="BF54" s="12"/>
      <c r="BG54" s="12"/>
      <c r="BH54" s="12"/>
      <c r="BI54" s="12"/>
      <c r="BJ54" s="12"/>
      <c r="BK54" s="12"/>
      <c r="BL54" s="12"/>
      <c r="BM54" s="12"/>
      <c r="BN54" s="12"/>
      <c r="BO54" s="12"/>
      <c r="BP54" s="12"/>
      <c r="BQ54" s="12"/>
      <c r="BR54" s="12"/>
      <c r="BS54" s="12"/>
      <c r="BT54" s="12"/>
      <c r="BU54" s="12"/>
      <c r="BV54" s="12"/>
      <c r="BW54" s="12"/>
      <c r="BX54" s="12"/>
      <c r="BY54" s="12"/>
      <c r="BZ54" s="12"/>
      <c r="CA54" s="12"/>
      <c r="CB54" s="12"/>
      <c r="CC54" s="12"/>
    </row>
    <row r="55" spans="1:81" ht="15.75" x14ac:dyDescent="0.25">
      <c r="A55" s="323">
        <v>26</v>
      </c>
      <c r="B55" s="312">
        <f>Apr!E78</f>
        <v>723000</v>
      </c>
      <c r="C55" s="314">
        <f>Apr!H78</f>
        <v>0</v>
      </c>
      <c r="D55" s="312">
        <f>Apr!Q79*10*15000</f>
        <v>14999.999999999147</v>
      </c>
      <c r="E55" s="312">
        <f>Apr!I79</f>
        <v>1005832</v>
      </c>
      <c r="F55" s="316">
        <f>Apr!J79+Apr!K79</f>
        <v>9.0999999999994543</v>
      </c>
      <c r="G55" s="318">
        <f>Apr!S79</f>
        <v>0</v>
      </c>
      <c r="H55" s="188" t="s">
        <v>16</v>
      </c>
      <c r="I55" s="187">
        <f>Apr!X78</f>
        <v>15.397812500000001</v>
      </c>
      <c r="J55" s="187">
        <f>Apr!AA78</f>
        <v>11.825000000000001</v>
      </c>
      <c r="K55" s="187">
        <f>Apr!AB79</f>
        <v>0.375</v>
      </c>
      <c r="L55" s="187">
        <f>Apr!AE78</f>
        <v>6</v>
      </c>
      <c r="M55" s="320">
        <f>Apr!AI78</f>
        <v>3.7999999999999999E-2</v>
      </c>
      <c r="N55" s="318">
        <f>Apr!AI80</f>
        <v>7.83</v>
      </c>
      <c r="O55" s="316">
        <f>Apr!AI79</f>
        <v>11.6</v>
      </c>
      <c r="P55" s="322">
        <f>Apr!R78</f>
        <v>1.06</v>
      </c>
      <c r="Q55" s="12"/>
      <c r="R55" s="12"/>
      <c r="S55" s="12"/>
      <c r="T55" s="12"/>
      <c r="U55" s="12"/>
      <c r="V55" s="12"/>
      <c r="W55" s="12"/>
      <c r="X55" s="12"/>
      <c r="Y55" s="12"/>
      <c r="Z55" s="12"/>
      <c r="AA55" s="12"/>
      <c r="AB55" s="12"/>
      <c r="AC55" s="12"/>
      <c r="AD55" s="12"/>
      <c r="AE55" s="12"/>
      <c r="AF55" s="12"/>
      <c r="AG55" s="12"/>
      <c r="AH55" s="12"/>
      <c r="AI55" s="12"/>
      <c r="AJ55" s="12"/>
      <c r="AK55" s="12"/>
      <c r="AL55" s="12"/>
      <c r="AM55" s="12"/>
      <c r="AN55" s="12"/>
      <c r="AO55" s="12"/>
      <c r="AP55" s="12"/>
      <c r="AQ55" s="12"/>
      <c r="AR55" s="12"/>
      <c r="AS55" s="12"/>
      <c r="AT55" s="12"/>
      <c r="AU55" s="12"/>
      <c r="AV55" s="12"/>
      <c r="AW55" s="12"/>
      <c r="AX55" s="12"/>
      <c r="AY55" s="12"/>
      <c r="AZ55" s="12"/>
      <c r="BA55" s="12"/>
      <c r="BB55" s="12"/>
      <c r="BC55" s="12"/>
      <c r="BD55" s="12"/>
      <c r="BE55" s="12"/>
      <c r="BF55" s="12"/>
      <c r="BG55" s="12"/>
      <c r="BH55" s="12"/>
      <c r="BI55" s="12"/>
      <c r="BJ55" s="12"/>
      <c r="BK55" s="12"/>
      <c r="BL55" s="12"/>
      <c r="BM55" s="12"/>
      <c r="BN55" s="12"/>
      <c r="BO55" s="12"/>
      <c r="BP55" s="12"/>
      <c r="BQ55" s="12"/>
      <c r="BR55" s="12"/>
      <c r="BS55" s="12"/>
      <c r="BT55" s="12"/>
      <c r="BU55" s="12"/>
      <c r="BV55" s="12"/>
      <c r="BW55" s="12"/>
      <c r="BX55" s="12"/>
      <c r="BY55" s="12"/>
      <c r="BZ55" s="12"/>
      <c r="CA55" s="12"/>
      <c r="CB55" s="12"/>
      <c r="CC55" s="12"/>
    </row>
    <row r="56" spans="1:81" ht="15.75" x14ac:dyDescent="0.25">
      <c r="A56" s="303"/>
      <c r="B56" s="313"/>
      <c r="C56" s="315"/>
      <c r="D56" s="313"/>
      <c r="E56" s="313"/>
      <c r="F56" s="317"/>
      <c r="G56" s="319"/>
      <c r="H56" s="188" t="s">
        <v>15</v>
      </c>
      <c r="I56" s="187">
        <f>IF(Apr!W80=0,Apr!V80,AVERAGE(Apr!V80,Apr!W80))</f>
        <v>2.5536106384601864</v>
      </c>
      <c r="J56" s="187">
        <f>IF(Apr!Z80=0,Apr!Y80,AVERAGE(Apr!Z80,Apr!Y80))</f>
        <v>1.961086732273932</v>
      </c>
      <c r="K56" s="187">
        <f>Apr!AB80</f>
        <v>6.2190911171477757E-2</v>
      </c>
      <c r="L56" s="187">
        <f>IF(Apr!AD80=0,Apr!AC80,AVERAGE(Apr!AC80,Apr!AD80))</f>
        <v>0.99505457874364411</v>
      </c>
      <c r="M56" s="321"/>
      <c r="N56" s="319"/>
      <c r="O56" s="317"/>
      <c r="P56" s="322"/>
      <c r="Q56" s="12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G56" s="12"/>
      <c r="AH56" s="12"/>
      <c r="AI56" s="12"/>
      <c r="AJ56" s="12"/>
      <c r="AK56" s="12"/>
      <c r="AL56" s="12"/>
      <c r="AM56" s="12"/>
      <c r="AN56" s="12"/>
      <c r="AO56" s="12"/>
      <c r="AP56" s="12"/>
      <c r="AQ56" s="12"/>
      <c r="AR56" s="12"/>
      <c r="AS56" s="12"/>
      <c r="AT56" s="12"/>
      <c r="AU56" s="12"/>
      <c r="AV56" s="12"/>
      <c r="AW56" s="12"/>
      <c r="AX56" s="12"/>
      <c r="AY56" s="12"/>
      <c r="AZ56" s="12"/>
      <c r="BA56" s="12"/>
      <c r="BB56" s="12"/>
      <c r="BC56" s="12"/>
      <c r="BD56" s="12"/>
      <c r="BE56" s="12"/>
      <c r="BF56" s="12"/>
      <c r="BG56" s="12"/>
      <c r="BH56" s="12"/>
      <c r="BI56" s="12"/>
      <c r="BJ56" s="12"/>
      <c r="BK56" s="12"/>
      <c r="BL56" s="12"/>
      <c r="BM56" s="12"/>
      <c r="BN56" s="12"/>
      <c r="BO56" s="12"/>
      <c r="BP56" s="12"/>
      <c r="BQ56" s="12"/>
      <c r="BR56" s="12"/>
      <c r="BS56" s="12"/>
      <c r="BT56" s="12"/>
      <c r="BU56" s="12"/>
      <c r="BV56" s="12"/>
      <c r="BW56" s="12"/>
      <c r="BX56" s="12"/>
      <c r="BY56" s="12"/>
      <c r="BZ56" s="12"/>
      <c r="CA56" s="12"/>
      <c r="CB56" s="12"/>
      <c r="CC56" s="12"/>
    </row>
    <row r="57" spans="1:81" ht="15.75" x14ac:dyDescent="0.25">
      <c r="A57" s="323">
        <v>27</v>
      </c>
      <c r="B57" s="312">
        <f>Apr!E81</f>
        <v>1321000</v>
      </c>
      <c r="C57" s="314">
        <f>Apr!H81</f>
        <v>0</v>
      </c>
      <c r="D57" s="314">
        <f>Apr!Q82*10*15000</f>
        <v>0</v>
      </c>
      <c r="E57" s="312">
        <f>Apr!I82</f>
        <v>1111768</v>
      </c>
      <c r="F57" s="316">
        <f>Apr!J82+Apr!K82</f>
        <v>16.400000000005093</v>
      </c>
      <c r="G57" s="318">
        <f>Apr!S81</f>
        <v>0</v>
      </c>
      <c r="H57" s="188" t="s">
        <v>16</v>
      </c>
      <c r="I57" s="197">
        <f>Apr!X81</f>
        <v>29.604375000000001</v>
      </c>
      <c r="J57" s="187">
        <f>Apr!AA81</f>
        <v>15.400000000000002</v>
      </c>
      <c r="K57" s="187">
        <f>Apr!AB82</f>
        <v>0.234375</v>
      </c>
      <c r="L57" s="187">
        <f>Apr!AE81</f>
        <v>17</v>
      </c>
      <c r="M57" s="320">
        <f>Apr!AI81</f>
        <v>4.1000000000000002E-2</v>
      </c>
      <c r="N57" s="318">
        <f>Apr!AI83</f>
        <v>7.84</v>
      </c>
      <c r="O57" s="316">
        <f>Apr!AI82</f>
        <v>12</v>
      </c>
      <c r="P57" s="322">
        <f>Apr!R81</f>
        <v>0.97</v>
      </c>
      <c r="Q57" s="12"/>
      <c r="R57" s="12"/>
      <c r="S57" s="12"/>
      <c r="T57" s="12"/>
      <c r="U57" s="12"/>
      <c r="V57" s="12"/>
      <c r="W57" s="12"/>
      <c r="X57" s="12"/>
      <c r="Y57" s="12"/>
      <c r="Z57" s="12"/>
      <c r="AA57" s="12"/>
      <c r="AB57" s="12"/>
      <c r="AC57" s="12"/>
      <c r="AD57" s="12"/>
      <c r="AE57" s="12"/>
      <c r="AF57" s="12"/>
      <c r="AG57" s="12"/>
      <c r="AH57" s="12"/>
      <c r="AI57" s="12"/>
      <c r="AJ57" s="12"/>
      <c r="AK57" s="12"/>
      <c r="AL57" s="12"/>
      <c r="AM57" s="12"/>
      <c r="AN57" s="12"/>
      <c r="AO57" s="12"/>
      <c r="AP57" s="12"/>
      <c r="AQ57" s="12"/>
      <c r="AR57" s="12"/>
      <c r="AS57" s="12"/>
      <c r="AT57" s="12"/>
      <c r="AU57" s="12"/>
      <c r="AV57" s="12"/>
      <c r="AW57" s="12"/>
      <c r="AX57" s="12"/>
      <c r="AY57" s="12"/>
      <c r="AZ57" s="12"/>
      <c r="BA57" s="12"/>
      <c r="BB57" s="12"/>
      <c r="BC57" s="12"/>
      <c r="BD57" s="12"/>
      <c r="BE57" s="12"/>
      <c r="BF57" s="12"/>
      <c r="BG57" s="12"/>
      <c r="BH57" s="12"/>
      <c r="BI57" s="12"/>
      <c r="BJ57" s="12"/>
      <c r="BK57" s="12"/>
      <c r="BL57" s="12"/>
      <c r="BM57" s="12"/>
      <c r="BN57" s="12"/>
      <c r="BO57" s="12"/>
      <c r="BP57" s="12"/>
      <c r="BQ57" s="12"/>
      <c r="BR57" s="12"/>
      <c r="BS57" s="12"/>
      <c r="BT57" s="12"/>
      <c r="BU57" s="12"/>
      <c r="BV57" s="12"/>
      <c r="BW57" s="12"/>
      <c r="BX57" s="12"/>
      <c r="BY57" s="12"/>
      <c r="BZ57" s="12"/>
      <c r="CA57" s="12"/>
      <c r="CB57" s="12"/>
      <c r="CC57" s="12"/>
    </row>
    <row r="58" spans="1:81" ht="15.75" x14ac:dyDescent="0.25">
      <c r="A58" s="303"/>
      <c r="B58" s="313"/>
      <c r="C58" s="315"/>
      <c r="D58" s="315"/>
      <c r="E58" s="313"/>
      <c r="F58" s="317"/>
      <c r="G58" s="319"/>
      <c r="H58" s="188" t="s">
        <v>15</v>
      </c>
      <c r="I58" s="187">
        <f>IF(Apr!W83=0,Apr!V83,AVERAGE(Apr!V83,Apr!W83))</f>
        <v>2.7097413876111025</v>
      </c>
      <c r="J58" s="187">
        <f>IF(Apr!Z83=0,Apr!Y83,AVERAGE(Apr!Z83,Apr!Y83))</f>
        <v>1.467148911595443</v>
      </c>
      <c r="K58" s="187">
        <f>Apr!AB83</f>
        <v>5.0635167541642358E-2</v>
      </c>
      <c r="L58" s="187">
        <f>IF(Apr!AD83=0,Apr!AC83,AVERAGE(Apr!AC83,Apr!AD83))</f>
        <v>1.4793048773175377</v>
      </c>
      <c r="M58" s="321"/>
      <c r="N58" s="319"/>
      <c r="O58" s="317"/>
      <c r="P58" s="322"/>
      <c r="Q58" s="12"/>
      <c r="R58" s="12"/>
      <c r="S58" s="12"/>
      <c r="T58" s="12"/>
      <c r="U58" s="12"/>
      <c r="V58" s="12"/>
      <c r="W58" s="12"/>
      <c r="X58" s="12"/>
      <c r="Y58" s="12"/>
      <c r="Z58" s="12"/>
      <c r="AA58" s="12"/>
      <c r="AB58" s="12"/>
      <c r="AC58" s="12"/>
      <c r="AD58" s="12"/>
      <c r="AE58" s="12"/>
      <c r="AF58" s="12"/>
      <c r="AG58" s="12"/>
      <c r="AH58" s="12"/>
      <c r="AI58" s="12"/>
      <c r="AJ58" s="12"/>
      <c r="AK58" s="12"/>
      <c r="AL58" s="12"/>
      <c r="AM58" s="12"/>
      <c r="AN58" s="12"/>
      <c r="AO58" s="12"/>
      <c r="AP58" s="12"/>
      <c r="AQ58" s="12"/>
      <c r="AR58" s="12"/>
      <c r="AS58" s="12"/>
      <c r="AT58" s="12"/>
      <c r="AU58" s="12"/>
      <c r="AV58" s="12"/>
      <c r="AW58" s="12"/>
      <c r="AX58" s="12"/>
      <c r="AY58" s="12"/>
      <c r="AZ58" s="12"/>
      <c r="BA58" s="12"/>
      <c r="BB58" s="12"/>
      <c r="BC58" s="12"/>
      <c r="BD58" s="12"/>
      <c r="BE58" s="12"/>
      <c r="BF58" s="12"/>
      <c r="BG58" s="12"/>
      <c r="BH58" s="12"/>
      <c r="BI58" s="12"/>
      <c r="BJ58" s="12"/>
      <c r="BK58" s="12"/>
      <c r="BL58" s="12"/>
      <c r="BM58" s="12"/>
      <c r="BN58" s="12"/>
      <c r="BO58" s="12"/>
      <c r="BP58" s="12"/>
      <c r="BQ58" s="12"/>
      <c r="BR58" s="12"/>
      <c r="BS58" s="12"/>
      <c r="BT58" s="12"/>
      <c r="BU58" s="12"/>
      <c r="BV58" s="12"/>
      <c r="BW58" s="12"/>
      <c r="BX58" s="12"/>
      <c r="BY58" s="12"/>
      <c r="BZ58" s="12"/>
      <c r="CA58" s="12"/>
      <c r="CB58" s="12"/>
      <c r="CC58" s="12"/>
    </row>
    <row r="59" spans="1:81" ht="15.75" x14ac:dyDescent="0.25">
      <c r="A59" s="304">
        <v>28</v>
      </c>
      <c r="B59" s="312">
        <f>Apr!E84</f>
        <v>906000</v>
      </c>
      <c r="C59" s="312">
        <f>Apr!H84</f>
        <v>36000</v>
      </c>
      <c r="D59" s="314">
        <f>Apr!Q85*10*15000</f>
        <v>0</v>
      </c>
      <c r="E59" s="312">
        <f>Apr!I85</f>
        <v>974600</v>
      </c>
      <c r="F59" s="316">
        <f>Apr!J85+Apr!K85</f>
        <v>11.19999999999709</v>
      </c>
      <c r="G59" s="318">
        <f>Apr!S84</f>
        <v>0</v>
      </c>
      <c r="H59" s="188" t="s">
        <v>16</v>
      </c>
      <c r="I59" s="187">
        <f>Apr!X84</f>
        <v>23.625</v>
      </c>
      <c r="J59" s="187">
        <f>Apr!AA84</f>
        <v>7.9750000000000005</v>
      </c>
      <c r="K59" s="187">
        <f>Apr!AB85</f>
        <v>0</v>
      </c>
      <c r="L59" s="187">
        <f>Apr!AE84</f>
        <v>11</v>
      </c>
      <c r="M59" s="320">
        <f>Apr!AI84</f>
        <v>3.4000000000000002E-2</v>
      </c>
      <c r="N59" s="318">
        <f>Apr!AI86</f>
        <v>7.73</v>
      </c>
      <c r="O59" s="316">
        <f>Apr!AI85</f>
        <v>13.4</v>
      </c>
      <c r="P59" s="318">
        <f>Apr!R84</f>
        <v>1.07</v>
      </c>
      <c r="Q59" s="12"/>
      <c r="R59" s="12"/>
      <c r="S59" s="12"/>
      <c r="T59" s="12"/>
      <c r="U59" s="12"/>
      <c r="V59" s="12"/>
      <c r="W59" s="12"/>
      <c r="X59" s="12"/>
      <c r="Y59" s="12"/>
      <c r="Z59" s="12"/>
      <c r="AA59" s="12"/>
      <c r="AB59" s="12"/>
      <c r="AC59" s="12"/>
      <c r="AD59" s="12"/>
      <c r="AE59" s="12"/>
      <c r="AF59" s="12"/>
      <c r="AG59" s="12"/>
      <c r="AH59" s="12"/>
      <c r="AI59" s="12"/>
      <c r="AJ59" s="12"/>
      <c r="AK59" s="12"/>
      <c r="AL59" s="12"/>
      <c r="AM59" s="12"/>
      <c r="AN59" s="12"/>
      <c r="AO59" s="12"/>
      <c r="AP59" s="12"/>
      <c r="AQ59" s="12"/>
      <c r="AR59" s="12"/>
      <c r="AS59" s="12"/>
      <c r="AT59" s="12"/>
      <c r="AU59" s="12"/>
      <c r="AV59" s="12"/>
      <c r="AW59" s="12"/>
      <c r="AX59" s="12"/>
      <c r="AY59" s="12"/>
      <c r="AZ59" s="12"/>
      <c r="BA59" s="12"/>
      <c r="BB59" s="12"/>
      <c r="BC59" s="12"/>
      <c r="BD59" s="12"/>
      <c r="BE59" s="12"/>
      <c r="BF59" s="12"/>
      <c r="BG59" s="12"/>
      <c r="BH59" s="12"/>
      <c r="BI59" s="12"/>
      <c r="BJ59" s="12"/>
      <c r="BK59" s="12"/>
      <c r="BL59" s="12"/>
      <c r="BM59" s="12"/>
      <c r="BN59" s="12"/>
      <c r="BO59" s="12"/>
      <c r="BP59" s="12"/>
      <c r="BQ59" s="12"/>
      <c r="BR59" s="12"/>
      <c r="BS59" s="12"/>
      <c r="BT59" s="12"/>
      <c r="BU59" s="12"/>
      <c r="BV59" s="12"/>
      <c r="BW59" s="12"/>
      <c r="BX59" s="12"/>
      <c r="BY59" s="12"/>
      <c r="BZ59" s="12"/>
      <c r="CA59" s="12"/>
      <c r="CB59" s="12"/>
      <c r="CC59" s="12"/>
    </row>
    <row r="60" spans="1:81" ht="15.75" x14ac:dyDescent="0.25">
      <c r="A60" s="304"/>
      <c r="B60" s="313"/>
      <c r="C60" s="313"/>
      <c r="D60" s="315"/>
      <c r="E60" s="313"/>
      <c r="F60" s="317"/>
      <c r="G60" s="319"/>
      <c r="H60" s="188" t="s">
        <v>15</v>
      </c>
      <c r="I60" s="187">
        <f>IF(Apr!W86=0,Apr!V86,AVERAGE(Apr!V86,Apr!W86))</f>
        <v>1.5633188813187859</v>
      </c>
      <c r="J60" s="187">
        <f>IF(Apr!Z86=0,Apr!Y86,AVERAGE(Apr!Z86,Apr!Y86))</f>
        <v>0.52772351655099758</v>
      </c>
      <c r="K60" s="187">
        <f>Apr!AB86</f>
        <v>0</v>
      </c>
      <c r="L60" s="187">
        <f>IF(Apr!AD86=0,Apr!AC86,AVERAGE(Apr!AC86,Apr!AD86))</f>
        <v>0.72789450558758284</v>
      </c>
      <c r="M60" s="321"/>
      <c r="N60" s="319"/>
      <c r="O60" s="317"/>
      <c r="P60" s="319"/>
      <c r="Q60" s="12"/>
      <c r="R60" s="12"/>
      <c r="S60" s="12"/>
      <c r="T60" s="12"/>
      <c r="U60" s="12"/>
      <c r="V60" s="12"/>
      <c r="W60" s="12"/>
      <c r="X60" s="12"/>
      <c r="Y60" s="12"/>
      <c r="Z60" s="12"/>
      <c r="AA60" s="12"/>
      <c r="AB60" s="12"/>
      <c r="AC60" s="12"/>
      <c r="AD60" s="12"/>
      <c r="AE60" s="12"/>
      <c r="AF60" s="12"/>
      <c r="AG60" s="12"/>
      <c r="AH60" s="12"/>
      <c r="AI60" s="12"/>
      <c r="AJ60" s="12"/>
      <c r="AK60" s="12"/>
      <c r="AL60" s="12"/>
      <c r="AM60" s="12"/>
      <c r="AN60" s="12"/>
      <c r="AO60" s="12"/>
      <c r="AP60" s="12"/>
      <c r="AQ60" s="12"/>
      <c r="AR60" s="12"/>
      <c r="AS60" s="12"/>
      <c r="AT60" s="12"/>
      <c r="AU60" s="12"/>
      <c r="AV60" s="12"/>
      <c r="AW60" s="12"/>
      <c r="AX60" s="12"/>
      <c r="AY60" s="12"/>
      <c r="AZ60" s="12"/>
      <c r="BA60" s="12"/>
      <c r="BB60" s="12"/>
      <c r="BC60" s="12"/>
      <c r="BD60" s="12"/>
      <c r="BE60" s="12"/>
      <c r="BF60" s="12"/>
      <c r="BG60" s="12"/>
      <c r="BH60" s="12"/>
      <c r="BI60" s="12"/>
      <c r="BJ60" s="12"/>
      <c r="BK60" s="12"/>
      <c r="BL60" s="12"/>
      <c r="BM60" s="12"/>
      <c r="BN60" s="12"/>
      <c r="BO60" s="12"/>
      <c r="BP60" s="12"/>
      <c r="BQ60" s="12"/>
      <c r="BR60" s="12"/>
      <c r="BS60" s="12"/>
      <c r="BT60" s="12"/>
      <c r="BU60" s="12"/>
      <c r="BV60" s="12"/>
      <c r="BW60" s="12"/>
      <c r="BX60" s="12"/>
      <c r="BY60" s="12"/>
      <c r="BZ60" s="12"/>
      <c r="CA60" s="12"/>
      <c r="CB60" s="12"/>
      <c r="CC60" s="12"/>
    </row>
    <row r="61" spans="1:81" ht="15.75" x14ac:dyDescent="0.25">
      <c r="A61" s="304">
        <v>29</v>
      </c>
      <c r="B61" s="312">
        <f>Apr!E87</f>
        <v>847000</v>
      </c>
      <c r="C61" s="314">
        <f>Apr!H87</f>
        <v>0</v>
      </c>
      <c r="D61" s="314">
        <f>Apr!Q88*10*15000</f>
        <v>0</v>
      </c>
      <c r="E61" s="312">
        <f>Apr!I88</f>
        <v>936900</v>
      </c>
      <c r="F61" s="316">
        <f>Apr!J88+Apr!K88</f>
        <v>10.69999999999709</v>
      </c>
      <c r="G61" s="318">
        <f>Apr!S87</f>
        <v>0.1</v>
      </c>
      <c r="H61" s="188" t="s">
        <v>16</v>
      </c>
      <c r="I61" s="187">
        <f>Apr!X87</f>
        <v>19.6875</v>
      </c>
      <c r="J61" s="187">
        <f>Apr!AA87</f>
        <v>7.7000000000000011</v>
      </c>
      <c r="K61" s="187">
        <f>Apr!AB88</f>
        <v>0.125</v>
      </c>
      <c r="L61" s="187">
        <f>Apr!AE87</f>
        <v>9</v>
      </c>
      <c r="M61" s="320">
        <f>Apr!AI87</f>
        <v>4.7E-2</v>
      </c>
      <c r="N61" s="318">
        <f>Apr!AI89</f>
        <v>7.71</v>
      </c>
      <c r="O61" s="316">
        <f>Apr!AI88</f>
        <v>12.5</v>
      </c>
      <c r="P61" s="318">
        <f>Apr!R87</f>
        <v>1.1000000000000001</v>
      </c>
      <c r="Q61" s="12"/>
      <c r="R61" s="12"/>
      <c r="S61" s="12"/>
      <c r="T61" s="12"/>
      <c r="U61" s="12"/>
      <c r="V61" s="12"/>
      <c r="W61" s="12"/>
      <c r="X61" s="12"/>
      <c r="Y61" s="12"/>
      <c r="Z61" s="12"/>
      <c r="AA61" s="12"/>
      <c r="AB61" s="12"/>
      <c r="AC61" s="12"/>
      <c r="AD61" s="12"/>
      <c r="AE61" s="12"/>
      <c r="AF61" s="12"/>
      <c r="AG61" s="12"/>
      <c r="AH61" s="12"/>
      <c r="AI61" s="12"/>
      <c r="AJ61" s="12"/>
      <c r="AK61" s="12"/>
      <c r="AL61" s="12"/>
      <c r="AM61" s="12"/>
      <c r="AN61" s="12"/>
      <c r="AO61" s="12"/>
      <c r="AP61" s="12"/>
      <c r="AQ61" s="12"/>
      <c r="AR61" s="12"/>
      <c r="AS61" s="12"/>
      <c r="AT61" s="12"/>
      <c r="AU61" s="12"/>
      <c r="AV61" s="12"/>
      <c r="AW61" s="12"/>
      <c r="AX61" s="12"/>
      <c r="AY61" s="12"/>
      <c r="AZ61" s="12"/>
      <c r="BA61" s="12"/>
      <c r="BB61" s="12"/>
      <c r="BC61" s="12"/>
      <c r="BD61" s="12"/>
      <c r="BE61" s="12"/>
      <c r="BF61" s="12"/>
      <c r="BG61" s="12"/>
      <c r="BH61" s="12"/>
      <c r="BI61" s="12"/>
      <c r="BJ61" s="12"/>
      <c r="BK61" s="12"/>
      <c r="BL61" s="12"/>
      <c r="BM61" s="12"/>
      <c r="BN61" s="12"/>
      <c r="BO61" s="12"/>
      <c r="BP61" s="12"/>
      <c r="BQ61" s="12"/>
      <c r="BR61" s="12"/>
      <c r="BS61" s="12"/>
      <c r="BT61" s="12"/>
      <c r="BU61" s="12"/>
      <c r="BV61" s="12"/>
      <c r="BW61" s="12"/>
      <c r="BX61" s="12"/>
      <c r="BY61" s="12"/>
      <c r="BZ61" s="12"/>
      <c r="CA61" s="12"/>
      <c r="CB61" s="12"/>
      <c r="CC61" s="12"/>
    </row>
    <row r="62" spans="1:81" ht="15.75" x14ac:dyDescent="0.25">
      <c r="A62" s="304"/>
      <c r="B62" s="313"/>
      <c r="C62" s="315"/>
      <c r="D62" s="315"/>
      <c r="E62" s="313"/>
      <c r="F62" s="317"/>
      <c r="G62" s="319"/>
      <c r="H62" s="188" t="s">
        <v>15</v>
      </c>
      <c r="I62" s="187">
        <f>IF(Apr!W89=0,Apr!V89,AVERAGE(Apr!V89,Apr!W89))</f>
        <v>1.3935132885427195</v>
      </c>
      <c r="J62" s="187">
        <f>IF(Apr!Z89=0,Apr!Y89,AVERAGE(Apr!Z89,Apr!Y89))</f>
        <v>0.54501853063004146</v>
      </c>
      <c r="K62" s="187">
        <f>Apr!AB89</f>
        <v>1.7695406838637708E-2</v>
      </c>
      <c r="L62" s="187">
        <f>IF(Apr!AD89=0,Apr!AC89,AVERAGE(Apr!AC89,Apr!AD89))</f>
        <v>0.63703464619095751</v>
      </c>
      <c r="M62" s="321"/>
      <c r="N62" s="319"/>
      <c r="O62" s="317"/>
      <c r="P62" s="319"/>
      <c r="Q62" s="12"/>
      <c r="R62" s="12"/>
      <c r="S62" s="12"/>
      <c r="T62" s="12"/>
      <c r="U62" s="12"/>
      <c r="V62" s="12"/>
      <c r="W62" s="12"/>
      <c r="X62" s="12"/>
      <c r="Y62" s="12"/>
      <c r="Z62" s="12"/>
      <c r="AA62" s="12"/>
      <c r="AB62" s="12"/>
      <c r="AC62" s="12"/>
      <c r="AD62" s="12"/>
      <c r="AE62" s="12"/>
      <c r="AF62" s="12"/>
      <c r="AG62" s="12"/>
      <c r="AH62" s="12"/>
      <c r="AI62" s="12"/>
      <c r="AJ62" s="12"/>
      <c r="AK62" s="12"/>
      <c r="AL62" s="12"/>
      <c r="AM62" s="12"/>
      <c r="AN62" s="12"/>
      <c r="AO62" s="12"/>
      <c r="AP62" s="12"/>
      <c r="AQ62" s="12"/>
      <c r="AR62" s="12"/>
      <c r="AS62" s="12"/>
      <c r="AT62" s="12"/>
      <c r="AU62" s="12"/>
      <c r="AV62" s="12"/>
      <c r="AW62" s="12"/>
      <c r="AX62" s="12"/>
      <c r="AY62" s="12"/>
      <c r="AZ62" s="12"/>
      <c r="BA62" s="12"/>
      <c r="BB62" s="12"/>
      <c r="BC62" s="12"/>
      <c r="BD62" s="12"/>
      <c r="BE62" s="12"/>
      <c r="BF62" s="12"/>
      <c r="BG62" s="12"/>
      <c r="BH62" s="12"/>
      <c r="BI62" s="12"/>
      <c r="BJ62" s="12"/>
      <c r="BK62" s="12"/>
      <c r="BL62" s="12"/>
      <c r="BM62" s="12"/>
      <c r="BN62" s="12"/>
      <c r="BO62" s="12"/>
      <c r="BP62" s="12"/>
      <c r="BQ62" s="12"/>
      <c r="BR62" s="12"/>
      <c r="BS62" s="12"/>
      <c r="BT62" s="12"/>
      <c r="BU62" s="12"/>
      <c r="BV62" s="12"/>
      <c r="BW62" s="12"/>
      <c r="BX62" s="12"/>
      <c r="BY62" s="12"/>
      <c r="BZ62" s="12"/>
      <c r="CA62" s="12"/>
      <c r="CB62" s="12"/>
      <c r="CC62" s="12"/>
    </row>
    <row r="63" spans="1:81" ht="15.75" x14ac:dyDescent="0.25">
      <c r="A63" s="323">
        <v>30</v>
      </c>
      <c r="B63" s="312">
        <f>Apr!E90</f>
        <v>1162000</v>
      </c>
      <c r="C63" s="312">
        <f>Apr!H90</f>
        <v>71000</v>
      </c>
      <c r="D63" s="312">
        <f>Apr!Q91*10*15000</f>
        <v>14999.999999999147</v>
      </c>
      <c r="E63" s="312">
        <f>Apr!I91</f>
        <v>995500</v>
      </c>
      <c r="F63" s="316">
        <f>Apr!J91+Apr!K91</f>
        <v>13.900000000004184</v>
      </c>
      <c r="G63" s="318">
        <f>Apr!S90</f>
        <v>0</v>
      </c>
      <c r="H63" s="188" t="s">
        <v>16</v>
      </c>
      <c r="I63" s="187">
        <f>Apr!X90</f>
        <v>27.246874999999999</v>
      </c>
      <c r="J63" s="187">
        <f>Apr!AA90</f>
        <v>15.125000000000002</v>
      </c>
      <c r="K63" s="187">
        <f>Apr!AB91</f>
        <v>6.25E-2</v>
      </c>
      <c r="L63" s="187">
        <f>Apr!AE90</f>
        <v>10</v>
      </c>
      <c r="M63" s="320">
        <f>Apr!AI90</f>
        <v>4.5999999999999999E-2</v>
      </c>
      <c r="N63" s="318">
        <f>Apr!AI92</f>
        <v>7.76</v>
      </c>
      <c r="O63" s="316">
        <f>Apr!AI91</f>
        <v>12.5</v>
      </c>
      <c r="P63" s="322">
        <f>Apr!R90</f>
        <v>1.0900000000000001</v>
      </c>
      <c r="Q63" s="12"/>
      <c r="R63" s="12"/>
      <c r="S63" s="12"/>
      <c r="T63" s="12"/>
      <c r="U63" s="12"/>
      <c r="V63" s="12"/>
      <c r="W63" s="12"/>
      <c r="X63" s="12"/>
      <c r="Y63" s="12"/>
      <c r="Z63" s="12"/>
      <c r="AA63" s="12"/>
      <c r="AB63" s="12"/>
      <c r="AC63" s="12"/>
      <c r="AD63" s="12"/>
      <c r="AE63" s="12"/>
      <c r="AF63" s="12"/>
      <c r="AG63" s="12"/>
      <c r="AH63" s="12"/>
      <c r="AI63" s="12"/>
      <c r="AJ63" s="12"/>
      <c r="AK63" s="12"/>
      <c r="AL63" s="12"/>
      <c r="AM63" s="12"/>
      <c r="AN63" s="12"/>
      <c r="AO63" s="12"/>
      <c r="AP63" s="12"/>
      <c r="AQ63" s="12"/>
      <c r="AR63" s="12"/>
      <c r="AS63" s="12"/>
      <c r="AT63" s="12"/>
      <c r="AU63" s="12"/>
      <c r="AV63" s="12"/>
      <c r="AW63" s="12"/>
      <c r="AX63" s="12"/>
      <c r="AY63" s="12"/>
      <c r="AZ63" s="12"/>
      <c r="BA63" s="12"/>
      <c r="BB63" s="12"/>
      <c r="BC63" s="12"/>
      <c r="BD63" s="12"/>
      <c r="BE63" s="12"/>
      <c r="BF63" s="12"/>
      <c r="BG63" s="12"/>
      <c r="BH63" s="12"/>
      <c r="BI63" s="12"/>
      <c r="BJ63" s="12"/>
      <c r="BK63" s="12"/>
      <c r="BL63" s="12"/>
      <c r="BM63" s="12"/>
      <c r="BN63" s="12"/>
      <c r="BO63" s="12"/>
      <c r="BP63" s="12"/>
      <c r="BQ63" s="12"/>
      <c r="BR63" s="12"/>
      <c r="BS63" s="12"/>
      <c r="BT63" s="12"/>
      <c r="BU63" s="12"/>
      <c r="BV63" s="12"/>
      <c r="BW63" s="12"/>
      <c r="BX63" s="12"/>
      <c r="BY63" s="12"/>
      <c r="BZ63" s="12"/>
      <c r="CA63" s="12"/>
      <c r="CB63" s="12"/>
      <c r="CC63" s="12"/>
    </row>
    <row r="64" spans="1:81" ht="15.75" x14ac:dyDescent="0.25">
      <c r="A64" s="303"/>
      <c r="B64" s="324"/>
      <c r="C64" s="313"/>
      <c r="D64" s="324"/>
      <c r="E64" s="324"/>
      <c r="F64" s="328"/>
      <c r="G64" s="319"/>
      <c r="H64" s="191" t="s">
        <v>15</v>
      </c>
      <c r="I64" s="190">
        <f>IF(Apr!W92=0,Apr!V92,AVERAGE(Apr!V92,Apr!W92))</f>
        <v>2.8306285197666998</v>
      </c>
      <c r="J64" s="190">
        <f>IF(Apr!Z92=0,Apr!Y92,AVERAGE(Apr!Z92,Apr!Y92))</f>
        <v>1.3072344672033076</v>
      </c>
      <c r="K64" s="190">
        <f>Apr!AB92</f>
        <v>7.9554191042070805E-3</v>
      </c>
      <c r="L64" s="190">
        <f>IF(Apr!AD92=0,Apr!AC92,AVERAGE(Apr!AC92,Apr!AD92))</f>
        <v>1.0541653532992945</v>
      </c>
      <c r="M64" s="330"/>
      <c r="N64" s="329"/>
      <c r="O64" s="328"/>
      <c r="P64" s="322"/>
      <c r="Q64" s="12"/>
      <c r="R64" s="12"/>
      <c r="S64" s="12"/>
      <c r="T64" s="12"/>
      <c r="U64" s="12"/>
      <c r="V64" s="12"/>
      <c r="W64" s="12"/>
      <c r="X64" s="12"/>
      <c r="Y64" s="12"/>
      <c r="Z64" s="12"/>
      <c r="AA64" s="12"/>
      <c r="AB64" s="12"/>
      <c r="AC64" s="12"/>
      <c r="AD64" s="12"/>
      <c r="AE64" s="12"/>
      <c r="AF64" s="12"/>
      <c r="AG64" s="12"/>
      <c r="AH64" s="12"/>
      <c r="AI64" s="12"/>
      <c r="AJ64" s="12"/>
      <c r="AK64" s="12"/>
      <c r="AL64" s="12"/>
      <c r="AM64" s="12"/>
      <c r="AN64" s="12"/>
      <c r="AO64" s="12"/>
      <c r="AP64" s="12"/>
      <c r="AQ64" s="12"/>
      <c r="AR64" s="12"/>
      <c r="AS64" s="12"/>
      <c r="AT64" s="12"/>
      <c r="AU64" s="12"/>
      <c r="AV64" s="12"/>
      <c r="AW64" s="12"/>
      <c r="AX64" s="12"/>
      <c r="AY64" s="12"/>
      <c r="AZ64" s="12"/>
      <c r="BA64" s="12"/>
      <c r="BB64" s="12"/>
      <c r="BC64" s="12"/>
      <c r="BD64" s="12"/>
      <c r="BE64" s="12"/>
      <c r="BF64" s="12"/>
      <c r="BG64" s="12"/>
      <c r="BH64" s="12"/>
      <c r="BI64" s="12"/>
      <c r="BJ64" s="12"/>
      <c r="BK64" s="12"/>
      <c r="BL64" s="12"/>
      <c r="BM64" s="12"/>
      <c r="BN64" s="12"/>
      <c r="BO64" s="12"/>
      <c r="BP64" s="12"/>
      <c r="BQ64" s="12"/>
      <c r="BR64" s="12"/>
      <c r="BS64" s="12"/>
      <c r="BT64" s="12"/>
      <c r="BU64" s="12"/>
      <c r="BV64" s="12"/>
      <c r="BW64" s="12"/>
      <c r="BX64" s="12"/>
      <c r="BY64" s="12"/>
      <c r="BZ64" s="12"/>
      <c r="CA64" s="12"/>
      <c r="CB64" s="12"/>
      <c r="CC64" s="12"/>
    </row>
    <row r="65" spans="1:81" ht="18.75" x14ac:dyDescent="0.3">
      <c r="A65" s="20"/>
      <c r="B65" s="301" t="s">
        <v>66</v>
      </c>
      <c r="C65" s="301"/>
      <c r="D65" s="301"/>
      <c r="E65" s="301"/>
      <c r="F65" s="301"/>
      <c r="G65" s="301"/>
      <c r="H65" s="301"/>
      <c r="I65" s="301"/>
      <c r="J65" s="301"/>
      <c r="K65" s="301"/>
      <c r="L65" s="301"/>
      <c r="M65" s="301"/>
      <c r="N65" s="301"/>
      <c r="O65" s="301"/>
      <c r="P65" s="301"/>
      <c r="Q65" s="12"/>
      <c r="R65" s="12"/>
      <c r="S65" s="12"/>
      <c r="T65" s="12"/>
      <c r="U65" s="12"/>
      <c r="V65" s="12"/>
      <c r="W65" s="12"/>
      <c r="X65" s="12"/>
      <c r="Y65" s="12"/>
      <c r="Z65" s="12"/>
      <c r="AA65" s="12"/>
      <c r="AB65" s="12"/>
      <c r="AC65" s="12"/>
      <c r="AD65" s="12"/>
      <c r="AE65" s="12"/>
      <c r="AF65" s="12"/>
      <c r="AG65" s="12"/>
      <c r="AH65" s="12"/>
      <c r="AI65" s="12"/>
      <c r="AJ65" s="12"/>
      <c r="AK65" s="12"/>
      <c r="AL65" s="12"/>
      <c r="AM65" s="12"/>
      <c r="AN65" s="12"/>
      <c r="AO65" s="12"/>
      <c r="AP65" s="12"/>
      <c r="AQ65" s="12"/>
      <c r="AR65" s="12"/>
      <c r="AS65" s="12"/>
      <c r="AT65" s="12"/>
      <c r="AU65" s="12"/>
      <c r="AV65" s="12"/>
      <c r="AW65" s="12"/>
      <c r="AX65" s="12"/>
      <c r="AY65" s="12"/>
      <c r="AZ65" s="12"/>
      <c r="BA65" s="12"/>
      <c r="BB65" s="12"/>
      <c r="BC65" s="12"/>
      <c r="BD65" s="12"/>
      <c r="BE65" s="12"/>
      <c r="BF65" s="12"/>
      <c r="BG65" s="12"/>
      <c r="BH65" s="12"/>
      <c r="BI65" s="12"/>
      <c r="BJ65" s="12"/>
      <c r="BK65" s="12"/>
      <c r="BL65" s="12"/>
      <c r="BM65" s="12"/>
      <c r="BN65" s="12"/>
      <c r="BO65" s="12"/>
      <c r="BP65" s="12"/>
      <c r="BQ65" s="12"/>
      <c r="BR65" s="12"/>
      <c r="BS65" s="12"/>
      <c r="BT65" s="12"/>
      <c r="BU65" s="12"/>
      <c r="BV65" s="12"/>
      <c r="BW65" s="12"/>
      <c r="BX65" s="12"/>
      <c r="BY65" s="12"/>
      <c r="BZ65" s="12"/>
      <c r="CA65" s="12"/>
      <c r="CB65" s="12"/>
      <c r="CC65" s="12"/>
    </row>
    <row r="66" spans="1:81" ht="15.75" x14ac:dyDescent="0.25">
      <c r="A66" s="20"/>
      <c r="B66" s="324">
        <f>SUM(B5:B64)</f>
        <v>31553000</v>
      </c>
      <c r="C66" s="324">
        <f t="shared" ref="C66:G66" si="0">SUM(C5:C64)</f>
        <v>704000</v>
      </c>
      <c r="D66" s="324">
        <f t="shared" si="0"/>
        <v>210000.00000000087</v>
      </c>
      <c r="E66" s="324">
        <f t="shared" si="0"/>
        <v>30968700</v>
      </c>
      <c r="F66" s="328">
        <f t="shared" si="0"/>
        <v>388.10000000000127</v>
      </c>
      <c r="G66" s="329">
        <f t="shared" si="0"/>
        <v>0.98</v>
      </c>
      <c r="H66" s="192" t="s">
        <v>16</v>
      </c>
      <c r="I66" s="189">
        <f>I5+I7+I9+I11+I13+I15+I17+I19+I21+I23+I25+I27+I29+I31+I33+I35+I37+I39+I41+I43+I45+I47+I49+I51+I53+I55+I57+I63+I61+I59</f>
        <v>604.05000000000007</v>
      </c>
      <c r="J66" s="189">
        <f>J5+J7+J9+J11+J13+J15+J17+J19+J21+J23+J25+J27+J29+J31++J61+J59+J33+J35+J37+J39+J41+J43+J45+J47+J49+J51+J53+J55+J57+J63</f>
        <v>482.76249999999999</v>
      </c>
      <c r="K66" s="189">
        <f>K5+K7+K9+K11+K13+K15+K17+K19+K21+K23+K25+K27+K29++K59+K61+K31+K33+K35+K37+K39+K41+K43+K45+K47+K49+K51+K53+K55+K57+K63</f>
        <v>12.546875</v>
      </c>
      <c r="L66" s="189">
        <f>L5+L7+L9+L11+L13+L15+L17+L19+L21+L23+L25+L27+L29+L31+L33++L59+L61+L35+L37+L39+L41+L43+L45+L47+L49+L51+L53+L55+L57+L63</f>
        <v>351</v>
      </c>
      <c r="M66" s="334" t="s">
        <v>31</v>
      </c>
      <c r="N66" s="335" t="s">
        <v>31</v>
      </c>
      <c r="O66" s="336" t="s">
        <v>31</v>
      </c>
      <c r="P66" s="304" t="s">
        <v>31</v>
      </c>
      <c r="Q66" s="12"/>
      <c r="R66" s="12"/>
      <c r="S66" s="12"/>
      <c r="T66" s="12"/>
      <c r="U66" s="12"/>
      <c r="V66" s="12"/>
      <c r="W66" s="12"/>
      <c r="X66" s="12"/>
      <c r="Y66" s="12"/>
      <c r="Z66" s="12"/>
      <c r="AA66" s="12"/>
      <c r="AB66" s="12"/>
      <c r="AC66" s="12"/>
      <c r="AD66" s="12"/>
      <c r="AE66" s="12"/>
      <c r="AF66" s="12"/>
      <c r="AG66" s="12"/>
      <c r="AH66" s="12"/>
      <c r="AI66" s="12"/>
      <c r="AJ66" s="12"/>
      <c r="AK66" s="12"/>
      <c r="AL66" s="12"/>
      <c r="AM66" s="12"/>
      <c r="AN66" s="12"/>
      <c r="AO66" s="12"/>
      <c r="AP66" s="12"/>
      <c r="AQ66" s="12"/>
      <c r="AR66" s="12"/>
      <c r="AS66" s="12"/>
      <c r="AT66" s="12"/>
      <c r="AU66" s="12"/>
      <c r="AV66" s="12"/>
      <c r="AW66" s="12"/>
      <c r="AX66" s="12"/>
      <c r="AY66" s="12"/>
      <c r="AZ66" s="12"/>
      <c r="BA66" s="12"/>
      <c r="BB66" s="12"/>
      <c r="BC66" s="12"/>
      <c r="BD66" s="12"/>
      <c r="BE66" s="12"/>
      <c r="BF66" s="12"/>
      <c r="BG66" s="12"/>
      <c r="BH66" s="12"/>
      <c r="BI66" s="12"/>
      <c r="BJ66" s="12"/>
      <c r="BK66" s="12"/>
      <c r="BL66" s="12"/>
      <c r="BM66" s="12"/>
      <c r="BN66" s="12"/>
      <c r="BO66" s="12"/>
      <c r="BP66" s="12"/>
      <c r="BQ66" s="12"/>
      <c r="BR66" s="12"/>
      <c r="BS66" s="12"/>
      <c r="BT66" s="12"/>
      <c r="BU66" s="12"/>
      <c r="BV66" s="12"/>
      <c r="BW66" s="12"/>
      <c r="BX66" s="12"/>
      <c r="BY66" s="12"/>
      <c r="BZ66" s="12"/>
      <c r="CA66" s="12"/>
      <c r="CB66" s="12"/>
      <c r="CC66" s="12"/>
    </row>
    <row r="67" spans="1:81" ht="15.75" x14ac:dyDescent="0.25">
      <c r="A67" s="20"/>
      <c r="B67" s="324"/>
      <c r="C67" s="324"/>
      <c r="D67" s="324"/>
      <c r="E67" s="324"/>
      <c r="F67" s="328"/>
      <c r="G67" s="329"/>
      <c r="H67" s="191" t="s">
        <v>15</v>
      </c>
      <c r="I67" s="159" t="s">
        <v>31</v>
      </c>
      <c r="J67" s="159" t="s">
        <v>31</v>
      </c>
      <c r="K67" s="159" t="s">
        <v>31</v>
      </c>
      <c r="L67" s="159" t="s">
        <v>31</v>
      </c>
      <c r="M67" s="334"/>
      <c r="N67" s="335"/>
      <c r="O67" s="336"/>
      <c r="P67" s="304"/>
      <c r="Q67" s="12"/>
      <c r="R67" s="12"/>
      <c r="S67" s="12"/>
      <c r="T67" s="12"/>
      <c r="U67" s="12"/>
      <c r="V67" s="12"/>
      <c r="W67" s="12"/>
      <c r="X67" s="12"/>
      <c r="Y67" s="12"/>
      <c r="Z67" s="12"/>
      <c r="AA67" s="12"/>
      <c r="AB67" s="12"/>
      <c r="AC67" s="12"/>
      <c r="AD67" s="12"/>
      <c r="AE67" s="12"/>
      <c r="AF67" s="12"/>
      <c r="AG67" s="12"/>
      <c r="AH67" s="12"/>
      <c r="AI67" s="12"/>
      <c r="AJ67" s="12"/>
      <c r="AK67" s="12"/>
      <c r="AL67" s="12"/>
      <c r="AM67" s="12"/>
      <c r="AN67" s="12"/>
      <c r="AO67" s="12"/>
      <c r="AP67" s="12"/>
      <c r="AQ67" s="12"/>
      <c r="AR67" s="12"/>
      <c r="AS67" s="12"/>
      <c r="AT67" s="12"/>
      <c r="AU67" s="12"/>
      <c r="AV67" s="12"/>
      <c r="AW67" s="12"/>
      <c r="AX67" s="12"/>
      <c r="AY67" s="12"/>
      <c r="AZ67" s="12"/>
      <c r="BA67" s="12"/>
      <c r="BB67" s="12"/>
      <c r="BC67" s="12"/>
      <c r="BD67" s="12"/>
      <c r="BE67" s="12"/>
      <c r="BF67" s="12"/>
      <c r="BG67" s="12"/>
      <c r="BH67" s="12"/>
      <c r="BI67" s="12"/>
      <c r="BJ67" s="12"/>
      <c r="BK67" s="12"/>
      <c r="BL67" s="12"/>
      <c r="BM67" s="12"/>
      <c r="BN67" s="12"/>
      <c r="BO67" s="12"/>
      <c r="BP67" s="12"/>
      <c r="BQ67" s="12"/>
      <c r="BR67" s="12"/>
      <c r="BS67" s="12"/>
      <c r="BT67" s="12"/>
      <c r="BU67" s="12"/>
      <c r="BV67" s="12"/>
      <c r="BW67" s="12"/>
      <c r="BX67" s="12"/>
      <c r="BY67" s="12"/>
      <c r="BZ67" s="12"/>
      <c r="CA67" s="12"/>
      <c r="CB67" s="12"/>
      <c r="CC67" s="12"/>
    </row>
    <row r="68" spans="1:81" ht="18.75" x14ac:dyDescent="0.3">
      <c r="A68" s="20"/>
      <c r="B68" s="301" t="s">
        <v>67</v>
      </c>
      <c r="C68" s="301"/>
      <c r="D68" s="301"/>
      <c r="E68" s="301"/>
      <c r="F68" s="301"/>
      <c r="G68" s="301"/>
      <c r="H68" s="301"/>
      <c r="I68" s="301"/>
      <c r="J68" s="301"/>
      <c r="K68" s="301"/>
      <c r="L68" s="301"/>
      <c r="M68" s="301"/>
      <c r="N68" s="301"/>
      <c r="O68" s="301"/>
      <c r="P68" s="331"/>
      <c r="Q68" s="12"/>
      <c r="R68" s="12"/>
      <c r="S68" s="12"/>
      <c r="T68" s="12"/>
      <c r="U68" s="12"/>
      <c r="V68" s="12"/>
      <c r="W68" s="12"/>
      <c r="X68" s="12"/>
      <c r="Y68" s="12"/>
      <c r="Z68" s="12"/>
      <c r="AA68" s="12"/>
      <c r="AB68" s="12"/>
      <c r="AC68" s="12"/>
      <c r="AD68" s="12"/>
      <c r="AE68" s="12"/>
      <c r="AF68" s="12"/>
      <c r="AG68" s="12"/>
      <c r="AH68" s="12"/>
      <c r="AI68" s="12"/>
      <c r="AJ68" s="12"/>
      <c r="AK68" s="12"/>
      <c r="AL68" s="12"/>
      <c r="AM68" s="12"/>
      <c r="AN68" s="12"/>
      <c r="AO68" s="12"/>
      <c r="AP68" s="12"/>
      <c r="AQ68" s="12"/>
      <c r="AR68" s="12"/>
      <c r="AS68" s="12"/>
      <c r="AT68" s="12"/>
      <c r="AU68" s="12"/>
      <c r="AV68" s="12"/>
      <c r="AW68" s="12"/>
      <c r="AX68" s="12"/>
      <c r="AY68" s="12"/>
      <c r="AZ68" s="12"/>
      <c r="BA68" s="12"/>
      <c r="BB68" s="12"/>
      <c r="BC68" s="12"/>
      <c r="BD68" s="12"/>
      <c r="BE68" s="12"/>
      <c r="BF68" s="12"/>
      <c r="BG68" s="12"/>
      <c r="BH68" s="12"/>
      <c r="BI68" s="12"/>
      <c r="BJ68" s="12"/>
      <c r="BK68" s="12"/>
      <c r="BL68" s="12"/>
      <c r="BM68" s="12"/>
      <c r="BN68" s="12"/>
      <c r="BO68" s="12"/>
      <c r="BP68" s="12"/>
      <c r="BQ68" s="12"/>
      <c r="BR68" s="12"/>
      <c r="BS68" s="12"/>
      <c r="BT68" s="12"/>
      <c r="BU68" s="12"/>
      <c r="BV68" s="12"/>
      <c r="BW68" s="12"/>
      <c r="BX68" s="12"/>
      <c r="BY68" s="12"/>
      <c r="BZ68" s="12"/>
      <c r="CA68" s="12"/>
      <c r="CB68" s="12"/>
      <c r="CC68" s="12"/>
    </row>
    <row r="69" spans="1:81" ht="15.75" x14ac:dyDescent="0.25">
      <c r="A69" s="20"/>
      <c r="B69" s="324">
        <f>AVERAGE(B5:B64)</f>
        <v>1051766.6666666667</v>
      </c>
      <c r="C69" s="324">
        <f t="shared" ref="C69:G69" si="1">AVERAGE(C5:C64)</f>
        <v>23466.666666666668</v>
      </c>
      <c r="D69" s="324">
        <f t="shared" si="1"/>
        <v>7000.0000000000291</v>
      </c>
      <c r="E69" s="324">
        <f t="shared" si="1"/>
        <v>1032290</v>
      </c>
      <c r="F69" s="332">
        <f t="shared" si="1"/>
        <v>12.936666666666708</v>
      </c>
      <c r="G69" s="333">
        <f t="shared" si="1"/>
        <v>3.2666666666666663E-2</v>
      </c>
      <c r="H69" s="192" t="s">
        <v>16</v>
      </c>
      <c r="I69" s="189">
        <f>I66/30</f>
        <v>20.135000000000002</v>
      </c>
      <c r="J69" s="189">
        <f>J66/30</f>
        <v>16.092083333333331</v>
      </c>
      <c r="K69" s="189">
        <f>K66/30</f>
        <v>0.41822916666666665</v>
      </c>
      <c r="L69" s="189">
        <f>L66/30</f>
        <v>11.7</v>
      </c>
      <c r="M69" s="330">
        <f t="shared" ref="M69:O69" si="2">AVERAGE(M5:M64)</f>
        <v>4.473333333333334E-2</v>
      </c>
      <c r="N69" s="329">
        <f t="shared" si="2"/>
        <v>7.73</v>
      </c>
      <c r="O69" s="328">
        <f t="shared" si="2"/>
        <v>11.233333333333333</v>
      </c>
      <c r="P69" s="322">
        <f>AVERAGE(P5:P64)</f>
        <v>1.0443333333333336</v>
      </c>
      <c r="Q69" s="12"/>
      <c r="R69" s="12"/>
      <c r="S69" s="12"/>
      <c r="T69" s="12"/>
      <c r="U69" s="12"/>
      <c r="V69" s="12"/>
      <c r="W69" s="12"/>
      <c r="X69" s="12"/>
      <c r="Y69" s="12"/>
      <c r="Z69" s="12"/>
      <c r="AA69" s="12"/>
      <c r="AB69" s="12"/>
      <c r="AC69" s="12"/>
      <c r="AD69" s="12"/>
      <c r="AE69" s="12"/>
      <c r="AF69" s="12"/>
      <c r="AG69" s="12"/>
      <c r="AH69" s="12"/>
      <c r="AI69" s="12"/>
      <c r="AJ69" s="12"/>
      <c r="AK69" s="12"/>
      <c r="AL69" s="12"/>
      <c r="AM69" s="12"/>
      <c r="AN69" s="12"/>
      <c r="AO69" s="12"/>
      <c r="AP69" s="12"/>
      <c r="AQ69" s="12"/>
      <c r="AR69" s="12"/>
      <c r="AS69" s="12"/>
      <c r="AT69" s="12"/>
      <c r="AU69" s="12"/>
      <c r="AV69" s="12"/>
      <c r="AW69" s="12"/>
      <c r="AX69" s="12"/>
      <c r="AY69" s="12"/>
      <c r="AZ69" s="12"/>
      <c r="BA69" s="12"/>
      <c r="BB69" s="12"/>
      <c r="BC69" s="12"/>
      <c r="BD69" s="12"/>
      <c r="BE69" s="12"/>
      <c r="BF69" s="12"/>
      <c r="BG69" s="12"/>
      <c r="BH69" s="12"/>
      <c r="BI69" s="12"/>
      <c r="BJ69" s="12"/>
      <c r="BK69" s="12"/>
      <c r="BL69" s="12"/>
      <c r="BM69" s="12"/>
      <c r="BN69" s="12"/>
      <c r="BO69" s="12"/>
      <c r="BP69" s="12"/>
      <c r="BQ69" s="12"/>
      <c r="BR69" s="12"/>
      <c r="BS69" s="12"/>
      <c r="BT69" s="12"/>
      <c r="BU69" s="12"/>
      <c r="BV69" s="12"/>
      <c r="BW69" s="12"/>
      <c r="BX69" s="12"/>
      <c r="BY69" s="12"/>
      <c r="BZ69" s="12"/>
      <c r="CA69" s="12"/>
      <c r="CB69" s="12"/>
      <c r="CC69" s="12"/>
    </row>
    <row r="70" spans="1:81" ht="15.75" x14ac:dyDescent="0.25">
      <c r="A70" s="20"/>
      <c r="B70" s="324"/>
      <c r="C70" s="324"/>
      <c r="D70" s="324"/>
      <c r="E70" s="324"/>
      <c r="F70" s="332"/>
      <c r="G70" s="333"/>
      <c r="H70" s="191" t="s">
        <v>15</v>
      </c>
      <c r="I70" s="190">
        <f>(I64+I58+I56+I54+I52+I50+I48+I46+I44+I42+I40+I38+I36+I34+I32+I30+I62+I60+I28+I26+I24+I22+I20+I18+I16+I14+I12+I10+I8+I6)/30</f>
        <v>2.2021497208790346</v>
      </c>
      <c r="J70" s="190">
        <f>(J64+J58+J56+J54+J52+J50+J48+J46+J44+J42+J40+J38+J36+J34+J32+J60+J62+J30+J28+J26+J24+J22+J20+J18+J16+J14+J12+J10+J8+J6)/30</f>
        <v>1.7910495605646612</v>
      </c>
      <c r="K70" s="190">
        <f>(K64+K58+K56+K54+K52+K50+K48+K46+K44+K42+K40+K38+K36+K34+K32+K30+K28+K26+K24+K22++K60+K62+K20+K18+K16+K14+K12+K10+K8+K6)/30</f>
        <v>4.8928402452603929E-2</v>
      </c>
      <c r="L70" s="190">
        <f>(L64+L58+L56+L54+L52+L50+L48+L46+L44+L42+L40+L38+L36+L34+L32+L30+L28+L26+L24+L22+L20+L18+L16+L14+L60+L62+L12+L10+L8+L6)/30</f>
        <v>1.5435430227096445</v>
      </c>
      <c r="M70" s="330"/>
      <c r="N70" s="329"/>
      <c r="O70" s="328"/>
      <c r="P70" s="322"/>
      <c r="Q70" s="12"/>
      <c r="R70" s="12"/>
      <c r="S70" s="12"/>
      <c r="T70" s="12"/>
      <c r="U70" s="12"/>
      <c r="V70" s="12"/>
      <c r="W70" s="12"/>
      <c r="X70" s="12"/>
      <c r="Y70" s="12"/>
      <c r="Z70" s="12"/>
      <c r="AA70" s="12"/>
      <c r="AB70" s="12"/>
      <c r="AC70" s="12"/>
      <c r="AD70" s="12"/>
      <c r="AE70" s="12"/>
      <c r="AF70" s="12"/>
      <c r="AG70" s="12"/>
      <c r="AH70" s="12"/>
      <c r="AI70" s="12"/>
      <c r="AJ70" s="12"/>
      <c r="AK70" s="12"/>
      <c r="AL70" s="12"/>
      <c r="AM70" s="12"/>
      <c r="AN70" s="12"/>
      <c r="AO70" s="12"/>
      <c r="AP70" s="12"/>
      <c r="AQ70" s="12"/>
      <c r="AR70" s="12"/>
      <c r="AS70" s="12"/>
      <c r="AT70" s="12"/>
      <c r="AU70" s="12"/>
      <c r="AV70" s="12"/>
      <c r="AW70" s="12"/>
      <c r="AX70" s="12"/>
      <c r="AY70" s="12"/>
      <c r="AZ70" s="12"/>
      <c r="BA70" s="12"/>
      <c r="BB70" s="12"/>
      <c r="BC70" s="12"/>
      <c r="BD70" s="12"/>
      <c r="BE70" s="12"/>
      <c r="BF70" s="12"/>
      <c r="BG70" s="12"/>
      <c r="BH70" s="12"/>
      <c r="BI70" s="12"/>
      <c r="BJ70" s="12"/>
      <c r="BK70" s="12"/>
      <c r="BL70" s="12"/>
      <c r="BM70" s="12"/>
      <c r="BN70" s="12"/>
      <c r="BO70" s="12"/>
      <c r="BP70" s="12"/>
      <c r="BQ70" s="12"/>
      <c r="BR70" s="12"/>
      <c r="BS70" s="12"/>
      <c r="BT70" s="12"/>
      <c r="BU70" s="12"/>
      <c r="BV70" s="12"/>
      <c r="BW70" s="12"/>
      <c r="BX70" s="12"/>
      <c r="BY70" s="12"/>
      <c r="BZ70" s="12"/>
      <c r="CA70" s="12"/>
      <c r="CB70" s="12"/>
      <c r="CC70" s="12"/>
    </row>
    <row r="71" spans="1:81" ht="18.75" x14ac:dyDescent="0.25">
      <c r="A71" s="20"/>
      <c r="B71" s="326" t="s">
        <v>69</v>
      </c>
      <c r="C71" s="326"/>
      <c r="D71" s="326"/>
      <c r="E71" s="326"/>
      <c r="F71" s="326"/>
      <c r="G71" s="326"/>
      <c r="H71" s="326"/>
      <c r="I71" s="326"/>
      <c r="J71" s="326"/>
      <c r="K71" s="326"/>
      <c r="L71" s="326"/>
      <c r="M71" s="326"/>
      <c r="N71" s="326"/>
      <c r="O71" s="326"/>
      <c r="P71" s="327"/>
      <c r="Q71" s="12"/>
      <c r="R71" s="12"/>
      <c r="S71" s="12"/>
      <c r="T71" s="12"/>
      <c r="U71" s="12"/>
      <c r="V71" s="12"/>
      <c r="W71" s="12"/>
      <c r="X71" s="12"/>
      <c r="Y71" s="12"/>
      <c r="Z71" s="12"/>
      <c r="AA71" s="12"/>
      <c r="AB71" s="12"/>
      <c r="AC71" s="12"/>
      <c r="AD71" s="12"/>
      <c r="AE71" s="12"/>
      <c r="AF71" s="12"/>
      <c r="AG71" s="12"/>
      <c r="AH71" s="12"/>
      <c r="AI71" s="12"/>
      <c r="AJ71" s="12"/>
      <c r="AK71" s="12"/>
      <c r="AL71" s="12"/>
      <c r="AM71" s="12"/>
      <c r="AN71" s="12"/>
      <c r="AO71" s="12"/>
      <c r="AP71" s="12"/>
      <c r="AQ71" s="12"/>
      <c r="AR71" s="12"/>
      <c r="AS71" s="12"/>
      <c r="AT71" s="12"/>
      <c r="AU71" s="12"/>
      <c r="AV71" s="12"/>
      <c r="AW71" s="12"/>
      <c r="AX71" s="12"/>
      <c r="AY71" s="12"/>
      <c r="AZ71" s="12"/>
      <c r="BA71" s="12"/>
      <c r="BB71" s="12"/>
      <c r="BC71" s="12"/>
      <c r="BD71" s="12"/>
      <c r="BE71" s="12"/>
      <c r="BF71" s="12"/>
      <c r="BG71" s="12"/>
      <c r="BH71" s="12"/>
      <c r="BI71" s="12"/>
      <c r="BJ71" s="12"/>
      <c r="BK71" s="12"/>
      <c r="BL71" s="12"/>
      <c r="BM71" s="12"/>
      <c r="BN71" s="12"/>
      <c r="BO71" s="12"/>
      <c r="BP71" s="12"/>
      <c r="BQ71" s="12"/>
      <c r="BR71" s="12"/>
      <c r="BS71" s="12"/>
      <c r="BT71" s="12"/>
      <c r="BU71" s="12"/>
      <c r="BV71" s="12"/>
      <c r="BW71" s="12"/>
      <c r="BX71" s="12"/>
      <c r="BY71" s="12"/>
      <c r="BZ71" s="12"/>
      <c r="CA71" s="12"/>
      <c r="CB71" s="12"/>
      <c r="CC71" s="12"/>
    </row>
    <row r="72" spans="1:81" ht="15.75" x14ac:dyDescent="0.25">
      <c r="A72" s="20"/>
      <c r="B72" s="313">
        <f t="shared" ref="B72:F72" si="3">MAX(B5:B64)</f>
        <v>1349000</v>
      </c>
      <c r="C72" s="324">
        <f t="shared" si="3"/>
        <v>71000</v>
      </c>
      <c r="D72" s="324">
        <f t="shared" si="3"/>
        <v>29999.999999998294</v>
      </c>
      <c r="E72" s="324">
        <f t="shared" si="3"/>
        <v>1227700</v>
      </c>
      <c r="F72" s="328">
        <f t="shared" si="3"/>
        <v>16.5</v>
      </c>
      <c r="G72" s="329">
        <f>MAX(G5:G64)</f>
        <v>0.19</v>
      </c>
      <c r="H72" s="192" t="s">
        <v>16</v>
      </c>
      <c r="I72" s="189">
        <f>MAX(I5,I7,I9,I11,I13,I15,I17,I19,I21,I23,I25,I27,I61,I59,I29,I31,I33,I35,I37,I39,I41,I43,I45,I47,I49,I51,I53,I55,I57,I63)</f>
        <v>29.604375000000001</v>
      </c>
      <c r="J72" s="189">
        <f>MAX(J5,J7,J9,J11,J13,J15,J17,J19,J21,J23,J25,J61,J59,J27,J29,J31,J33,J35,J37,J39,J41,J43,J45,J47,J49,J51,J53,J55,J57,J63)</f>
        <v>22</v>
      </c>
      <c r="K72" s="189">
        <f>MAX(K5,K7,K9,K11,K13,K15,K17,K19,K21,K23,K25,K59,K61,K27,K29,K31,K33,K35,K37,K39,K41,K43,K45,K47,K49,K51,K53,K55,K57,K63)</f>
        <v>0.78125</v>
      </c>
      <c r="L72" s="189">
        <f>MAX(L5,L7,L9,L11,L13,L15,L17,L19,L21,L23,L25,L27,L29,L31,L33,L35,L59,L61,L37,L39,L41,L43,L45,L47,L49,L51,L53,L55,L57,L63)</f>
        <v>17</v>
      </c>
      <c r="M72" s="330">
        <f>MAX(M5:M64)</f>
        <v>6.8000000000000005E-2</v>
      </c>
      <c r="N72" s="329">
        <f t="shared" ref="N72:O72" si="4">MAX(N5:N64)</f>
        <v>7.85</v>
      </c>
      <c r="O72" s="328">
        <f t="shared" si="4"/>
        <v>13.4</v>
      </c>
      <c r="P72" s="322">
        <f>MAX(P5:P64)</f>
        <v>1.1299999999999999</v>
      </c>
      <c r="Q72" s="12"/>
      <c r="R72" s="12"/>
      <c r="S72" s="12"/>
      <c r="T72" s="12"/>
      <c r="U72" s="12"/>
      <c r="V72" s="12"/>
      <c r="W72" s="12"/>
      <c r="X72" s="12"/>
      <c r="Y72" s="12"/>
      <c r="Z72" s="12"/>
      <c r="AA72" s="12"/>
      <c r="AB72" s="12"/>
      <c r="AC72" s="12"/>
      <c r="AD72" s="12"/>
      <c r="AE72" s="12"/>
      <c r="AF72" s="12"/>
      <c r="AG72" s="12"/>
      <c r="AH72" s="12"/>
      <c r="AI72" s="12"/>
      <c r="AJ72" s="12"/>
      <c r="AK72" s="12"/>
      <c r="AL72" s="12"/>
      <c r="AM72" s="12"/>
      <c r="AN72" s="12"/>
      <c r="AO72" s="12"/>
      <c r="AP72" s="12"/>
      <c r="AQ72" s="12"/>
      <c r="AR72" s="12"/>
      <c r="AS72" s="12"/>
      <c r="AT72" s="12"/>
      <c r="AU72" s="12"/>
      <c r="AV72" s="12"/>
      <c r="AW72" s="12"/>
      <c r="AX72" s="12"/>
      <c r="AY72" s="12"/>
      <c r="AZ72" s="12"/>
      <c r="BA72" s="12"/>
      <c r="BB72" s="12"/>
      <c r="BC72" s="12"/>
      <c r="BD72" s="12"/>
      <c r="BE72" s="12"/>
      <c r="BF72" s="12"/>
      <c r="BG72" s="12"/>
      <c r="BH72" s="12"/>
      <c r="BI72" s="12"/>
      <c r="BJ72" s="12"/>
      <c r="BK72" s="12"/>
      <c r="BL72" s="12"/>
      <c r="BM72" s="12"/>
      <c r="BN72" s="12"/>
      <c r="BO72" s="12"/>
      <c r="BP72" s="12"/>
      <c r="BQ72" s="12"/>
      <c r="BR72" s="12"/>
      <c r="BS72" s="12"/>
      <c r="BT72" s="12"/>
      <c r="BU72" s="12"/>
      <c r="BV72" s="12"/>
      <c r="BW72" s="12"/>
      <c r="BX72" s="12"/>
      <c r="BY72" s="12"/>
      <c r="BZ72" s="12"/>
      <c r="CA72" s="12"/>
      <c r="CB72" s="12"/>
      <c r="CC72" s="12"/>
    </row>
    <row r="73" spans="1:81" ht="15.75" x14ac:dyDescent="0.25">
      <c r="A73" s="20"/>
      <c r="B73" s="312"/>
      <c r="C73" s="324"/>
      <c r="D73" s="324"/>
      <c r="E73" s="324"/>
      <c r="F73" s="328"/>
      <c r="G73" s="329"/>
      <c r="H73" s="191" t="s">
        <v>15</v>
      </c>
      <c r="I73" s="190">
        <f>MAX(I6,I8,I10,I12,I14,I16,I18,I20,I22,I24,I26,I62,I60,I28,I30,I32,I34,I36,I38,I40,I42,I44,I46,I48,I50,I52,I54,I56,I58,I64)</f>
        <v>3.5561999838331584</v>
      </c>
      <c r="J73" s="190">
        <f>MAX(J6,J8,J10,J12,J14,J16,J18,J20,J22,J24,J26,J28,J30,J60,J62,J32,J34,J36,J38,J40,J42,J44,J46,J48,J50,J52,J54,J56,J58,J64)</f>
        <v>2.0070899801897615</v>
      </c>
      <c r="K73" s="190">
        <f>MAX(K6,K8,K10,K12,K14,K16,K18,K20,K22,K24,K26,K28,K30,K32,K62,K60,K34,K36,K38,K40,K42,K44,K46,K48,K50,K52,K54,K56,K58,K64)</f>
        <v>7.2950489166189181E-2</v>
      </c>
      <c r="L73" s="190">
        <f>MAX(L6,L8,L10,L12,L14,L16,L18,L20,L22,L24,L26,L28,L30,L32,L34,L36,L38,L60,L62,L40,L42,L44,L46,L48,L50,L52,L54,L56,L58,L64)</f>
        <v>9.0633078326709793</v>
      </c>
      <c r="M73" s="330"/>
      <c r="N73" s="329"/>
      <c r="O73" s="328"/>
      <c r="P73" s="322"/>
      <c r="Q73" s="12"/>
      <c r="R73" s="12"/>
      <c r="S73" s="12"/>
      <c r="T73" s="12"/>
      <c r="U73" s="12"/>
      <c r="V73" s="12"/>
      <c r="W73" s="12"/>
      <c r="X73" s="12"/>
      <c r="Y73" s="12"/>
      <c r="Z73" s="12"/>
      <c r="AA73" s="12"/>
      <c r="AB73" s="12"/>
      <c r="AC73" s="12"/>
      <c r="AD73" s="12"/>
      <c r="AE73" s="12"/>
      <c r="AF73" s="12"/>
      <c r="AG73" s="12"/>
      <c r="AH73" s="12"/>
      <c r="AI73" s="12"/>
      <c r="AJ73" s="12"/>
      <c r="AK73" s="12"/>
      <c r="AL73" s="12"/>
      <c r="AM73" s="12"/>
      <c r="AN73" s="12"/>
      <c r="AO73" s="12"/>
      <c r="AP73" s="12"/>
      <c r="AQ73" s="12"/>
      <c r="AR73" s="12"/>
      <c r="AS73" s="12"/>
      <c r="AT73" s="12"/>
      <c r="AU73" s="12"/>
      <c r="AV73" s="12"/>
      <c r="AW73" s="12"/>
      <c r="AX73" s="12"/>
      <c r="AY73" s="12"/>
      <c r="AZ73" s="12"/>
      <c r="BA73" s="12"/>
      <c r="BB73" s="12"/>
      <c r="BC73" s="12"/>
      <c r="BD73" s="12"/>
      <c r="BE73" s="12"/>
      <c r="BF73" s="12"/>
      <c r="BG73" s="12"/>
      <c r="BH73" s="12"/>
      <c r="BI73" s="12"/>
      <c r="BJ73" s="12"/>
      <c r="BK73" s="12"/>
      <c r="BL73" s="12"/>
      <c r="BM73" s="12"/>
      <c r="BN73" s="12"/>
      <c r="BO73" s="12"/>
      <c r="BP73" s="12"/>
      <c r="BQ73" s="12"/>
      <c r="BR73" s="12"/>
      <c r="BS73" s="12"/>
      <c r="BT73" s="12"/>
      <c r="BU73" s="12"/>
      <c r="BV73" s="12"/>
      <c r="BW73" s="12"/>
      <c r="BX73" s="12"/>
      <c r="BY73" s="12"/>
      <c r="BZ73" s="12"/>
      <c r="CA73" s="12"/>
      <c r="CB73" s="12"/>
      <c r="CC73" s="12"/>
    </row>
    <row r="74" spans="1:81" ht="18.75" x14ac:dyDescent="0.25">
      <c r="A74" s="20"/>
      <c r="B74" s="341" t="s">
        <v>71</v>
      </c>
      <c r="C74" s="341"/>
      <c r="D74" s="341"/>
      <c r="E74" s="341"/>
      <c r="F74" s="341"/>
      <c r="G74" s="341"/>
      <c r="H74" s="341"/>
      <c r="I74" s="341"/>
      <c r="J74" s="341"/>
      <c r="K74" s="341"/>
      <c r="L74" s="341"/>
      <c r="M74" s="341"/>
      <c r="N74" s="341"/>
      <c r="O74" s="341"/>
      <c r="P74" s="342"/>
      <c r="Q74" s="12"/>
      <c r="R74" s="12"/>
      <c r="S74" s="12"/>
      <c r="T74" s="12"/>
      <c r="U74" s="12"/>
      <c r="V74" s="12"/>
      <c r="W74" s="12"/>
      <c r="X74" s="12"/>
      <c r="Y74" s="12"/>
      <c r="Z74" s="12"/>
      <c r="AA74" s="12"/>
      <c r="AB74" s="12"/>
      <c r="AC74" s="12"/>
      <c r="AD74" s="12"/>
      <c r="AE74" s="12"/>
      <c r="AF74" s="12"/>
      <c r="AG74" s="12"/>
      <c r="AH74" s="12"/>
      <c r="AI74" s="12"/>
      <c r="AJ74" s="12"/>
      <c r="AK74" s="12"/>
      <c r="AL74" s="12"/>
      <c r="AM74" s="12"/>
      <c r="AN74" s="12"/>
      <c r="AO74" s="12"/>
      <c r="AP74" s="12"/>
      <c r="AQ74" s="12"/>
      <c r="AR74" s="12"/>
      <c r="AS74" s="12"/>
      <c r="AT74" s="12"/>
      <c r="AU74" s="12"/>
      <c r="AV74" s="12"/>
      <c r="AW74" s="12"/>
      <c r="AX74" s="12"/>
      <c r="AY74" s="12"/>
      <c r="AZ74" s="12"/>
      <c r="BA74" s="12"/>
      <c r="BB74" s="12"/>
      <c r="BC74" s="12"/>
      <c r="BD74" s="12"/>
      <c r="BE74" s="12"/>
      <c r="BF74" s="12"/>
      <c r="BG74" s="12"/>
      <c r="BH74" s="12"/>
      <c r="BI74" s="12"/>
      <c r="BJ74" s="12"/>
      <c r="BK74" s="12"/>
      <c r="BL74" s="12"/>
      <c r="BM74" s="12"/>
      <c r="BN74" s="12"/>
      <c r="BO74" s="12"/>
      <c r="BP74" s="12"/>
      <c r="BQ74" s="12"/>
      <c r="BR74" s="12"/>
      <c r="BS74" s="12"/>
      <c r="BT74" s="12"/>
      <c r="BU74" s="12"/>
      <c r="BV74" s="12"/>
      <c r="BW74" s="12"/>
      <c r="BX74" s="12"/>
      <c r="BY74" s="12"/>
      <c r="BZ74" s="12"/>
      <c r="CA74" s="12"/>
      <c r="CB74" s="12"/>
      <c r="CC74" s="12"/>
    </row>
    <row r="75" spans="1:81" ht="15.75" x14ac:dyDescent="0.25">
      <c r="A75" s="20"/>
      <c r="B75" s="313">
        <f t="shared" ref="B75:D75" si="5">MIN(B5:B64)</f>
        <v>719000</v>
      </c>
      <c r="C75" s="315">
        <f t="shared" si="5"/>
        <v>0</v>
      </c>
      <c r="D75" s="315">
        <f t="shared" si="5"/>
        <v>0</v>
      </c>
      <c r="E75" s="313">
        <f>MIN(E5:E64)</f>
        <v>766900</v>
      </c>
      <c r="F75" s="345">
        <f>MIN(F5:F64)</f>
        <v>9</v>
      </c>
      <c r="G75" s="347">
        <f>MIN(G5:G64)</f>
        <v>0</v>
      </c>
      <c r="H75" s="185" t="s">
        <v>16</v>
      </c>
      <c r="I75" s="189">
        <f>MIN(I63,I57,I55,I53,I51,I49,I47,I45,I43,I41,I39,I37,I35,I61,I59,I33,I31,I29,I27,I25,I23,I21,I19,I17,I15,I13,I11,I9,I7,I5)</f>
        <v>13.198125000000001</v>
      </c>
      <c r="J75" s="189">
        <f>MIN(J63,J57,J55,J53,J51,J49,J47,J45,J43,J41,J39,J37,J59,J61,J35,J33,J31,J29,J27,J25,J23,J21,J19,J17,J15,J13,J11,J9,J7,J5)</f>
        <v>7.7000000000000011</v>
      </c>
      <c r="K75" s="189">
        <f>MIN(K63,K57,K55,K53,K51,K49,K47,K45,K43,K41,K39,K37,K35,K33,K31,K29,K27,K59,K61,K25,K23,K21,K19,K17,K15,K13,K11,K9,K7,K5)</f>
        <v>0</v>
      </c>
      <c r="L75" s="186">
        <f>MIN(L63,L57,L55,L53,L51,L49,L47,L45,L43,L41,L39,L37,L35,L33,L61,L59,L31,L29,L27,L25,L23,L21,L19,L17,L15,L13,L11,L9,L7,L5)</f>
        <v>6</v>
      </c>
      <c r="M75" s="321">
        <f t="shared" ref="M75:O75" si="6">MIN(M5:M64)</f>
        <v>3.1E-2</v>
      </c>
      <c r="N75" s="319">
        <f t="shared" si="6"/>
        <v>7.54</v>
      </c>
      <c r="O75" s="317">
        <f t="shared" si="6"/>
        <v>8.6</v>
      </c>
      <c r="P75" s="340">
        <f>MIN(P5:P64)</f>
        <v>0.97</v>
      </c>
      <c r="Q75" s="12"/>
      <c r="R75" s="12"/>
      <c r="S75" s="12"/>
      <c r="T75" s="12"/>
      <c r="U75" s="12"/>
      <c r="V75" s="12"/>
      <c r="W75" s="12"/>
      <c r="X75" s="12"/>
      <c r="Y75" s="12"/>
      <c r="Z75" s="12"/>
      <c r="AA75" s="12"/>
      <c r="AB75" s="12"/>
      <c r="AC75" s="12"/>
      <c r="AD75" s="12"/>
      <c r="AE75" s="12"/>
      <c r="AF75" s="12"/>
      <c r="AG75" s="12"/>
      <c r="AH75" s="12"/>
      <c r="AI75" s="12"/>
      <c r="AJ75" s="12"/>
      <c r="AK75" s="12"/>
      <c r="AL75" s="12"/>
      <c r="AM75" s="12"/>
      <c r="AN75" s="12"/>
      <c r="AO75" s="12"/>
      <c r="AP75" s="12"/>
      <c r="AQ75" s="12"/>
      <c r="AR75" s="12"/>
      <c r="AS75" s="12"/>
      <c r="AT75" s="12"/>
      <c r="AU75" s="12"/>
      <c r="AV75" s="12"/>
      <c r="AW75" s="12"/>
      <c r="AX75" s="12"/>
      <c r="AY75" s="12"/>
      <c r="AZ75" s="12"/>
      <c r="BA75" s="12"/>
      <c r="BB75" s="12"/>
      <c r="BC75" s="12"/>
      <c r="BD75" s="12"/>
      <c r="BE75" s="12"/>
      <c r="BF75" s="12"/>
      <c r="BG75" s="12"/>
      <c r="BH75" s="12"/>
      <c r="BI75" s="12"/>
      <c r="BJ75" s="12"/>
      <c r="BK75" s="12"/>
      <c r="BL75" s="12"/>
      <c r="BM75" s="12"/>
      <c r="BN75" s="12"/>
      <c r="BO75" s="12"/>
      <c r="BP75" s="12"/>
      <c r="BQ75" s="12"/>
      <c r="BR75" s="12"/>
      <c r="BS75" s="12"/>
      <c r="BT75" s="12"/>
      <c r="BU75" s="12"/>
      <c r="BV75" s="12"/>
      <c r="BW75" s="12"/>
      <c r="BX75" s="12"/>
      <c r="BY75" s="12"/>
      <c r="BZ75" s="12"/>
      <c r="CA75" s="12"/>
      <c r="CB75" s="12"/>
      <c r="CC75" s="12"/>
    </row>
    <row r="76" spans="1:81" ht="15.75" x14ac:dyDescent="0.25">
      <c r="A76" s="20"/>
      <c r="B76" s="343"/>
      <c r="C76" s="344"/>
      <c r="D76" s="344"/>
      <c r="E76" s="343"/>
      <c r="F76" s="346"/>
      <c r="G76" s="348"/>
      <c r="H76" s="33" t="s">
        <v>15</v>
      </c>
      <c r="I76" s="187">
        <f>MIN(I64,I58,I56,I54,I52,I50,I48,I46,I44,I42,I40,I38,I36,I34,I62,I60,I32,I30,I28,I26,I24,I22,I20,I18,I16,I14,I12,I10,I8,I6)</f>
        <v>1.3935132885427195</v>
      </c>
      <c r="J76" s="187">
        <f>MIN(J64,J58,J56,J54,J52,J50,J48,J46,J44,J42,J40,J38,J36,J34,J32,J60,J62,J30,J28,J26,J24,J22,J20,J18,J16,J14,J12,J10,J8,J6)</f>
        <v>0.52772351655099758</v>
      </c>
      <c r="K76" s="187">
        <f>MIN(K64,K58,K56,K54,K52,K50,K48,K46,K44,K42,K40,K38,K36,K34,K32,K30,K60,K62,K28,K26,K24,K22,K20,K18,K16,K14,K12,K10,K8,K6)</f>
        <v>0</v>
      </c>
      <c r="L76" s="32">
        <f>MIN(L64,L58,L56,L54,L52,L50,L48,L46,L44,L42,L40,L38,L36,L34,L32,L30,L28,L62,L60,L26,L24,L22,L20,L18,L16,L14,L12,L10,L8,L6)</f>
        <v>0.63703464619095751</v>
      </c>
      <c r="M76" s="338"/>
      <c r="N76" s="322"/>
      <c r="O76" s="376"/>
      <c r="P76" s="340"/>
      <c r="Q76" s="12"/>
      <c r="R76" s="12"/>
      <c r="S76" s="12"/>
      <c r="T76" s="12"/>
      <c r="U76" s="12"/>
      <c r="V76" s="12"/>
      <c r="W76" s="12"/>
      <c r="X76" s="12"/>
      <c r="Y76" s="12"/>
      <c r="Z76" s="12"/>
      <c r="AA76" s="12"/>
      <c r="AB76" s="12"/>
      <c r="AC76" s="12"/>
      <c r="AD76" s="12"/>
      <c r="AE76" s="12"/>
      <c r="AF76" s="12"/>
      <c r="AG76" s="12"/>
      <c r="AH76" s="12"/>
      <c r="AI76" s="12"/>
      <c r="AJ76" s="12"/>
      <c r="AK76" s="12"/>
      <c r="AL76" s="12"/>
      <c r="AM76" s="12"/>
      <c r="AN76" s="12"/>
      <c r="AO76" s="12"/>
      <c r="AP76" s="12"/>
      <c r="AQ76" s="12"/>
      <c r="AR76" s="12"/>
      <c r="AS76" s="12"/>
      <c r="AT76" s="12"/>
      <c r="AU76" s="12"/>
      <c r="AV76" s="12"/>
      <c r="AW76" s="12"/>
      <c r="AX76" s="12"/>
      <c r="AY76" s="12"/>
      <c r="AZ76" s="12"/>
      <c r="BA76" s="12"/>
      <c r="BB76" s="12"/>
      <c r="BC76" s="12"/>
      <c r="BD76" s="12"/>
      <c r="BE76" s="12"/>
      <c r="BF76" s="12"/>
      <c r="BG76" s="12"/>
      <c r="BH76" s="12"/>
      <c r="BI76" s="12"/>
      <c r="BJ76" s="12"/>
      <c r="BK76" s="12"/>
      <c r="BL76" s="12"/>
      <c r="BM76" s="12"/>
      <c r="BN76" s="12"/>
      <c r="BO76" s="12"/>
      <c r="BP76" s="12"/>
      <c r="BQ76" s="12"/>
      <c r="BR76" s="12"/>
      <c r="BS76" s="12"/>
      <c r="BT76" s="12"/>
      <c r="BU76" s="12"/>
      <c r="BV76" s="12"/>
      <c r="BW76" s="12"/>
      <c r="BX76" s="12"/>
      <c r="BY76" s="12"/>
      <c r="BZ76" s="12"/>
      <c r="CA76" s="12"/>
      <c r="CB76" s="12"/>
      <c r="CC76" s="12"/>
    </row>
    <row r="77" spans="1:81" ht="15.75" x14ac:dyDescent="0.25">
      <c r="A77" s="20"/>
      <c r="B77" s="29"/>
      <c r="C77" s="29"/>
      <c r="D77" s="29"/>
      <c r="E77" s="29"/>
      <c r="F77" s="26"/>
      <c r="G77" s="13"/>
      <c r="H77" s="20"/>
      <c r="I77" s="22"/>
      <c r="J77" s="22"/>
      <c r="K77" s="22"/>
      <c r="L77" s="22"/>
      <c r="M77" s="24"/>
      <c r="N77" s="22"/>
      <c r="O77" s="20"/>
      <c r="P77" s="12"/>
      <c r="Q77" s="12"/>
      <c r="R77" s="12"/>
      <c r="S77" s="12"/>
      <c r="T77" s="12"/>
      <c r="U77" s="12"/>
      <c r="V77" s="12"/>
      <c r="W77" s="12"/>
      <c r="X77" s="12"/>
      <c r="Y77" s="12"/>
      <c r="Z77" s="12"/>
      <c r="AA77" s="12"/>
      <c r="AB77" s="12"/>
      <c r="AC77" s="12"/>
      <c r="AD77" s="12"/>
      <c r="AE77" s="12"/>
      <c r="AF77" s="12"/>
      <c r="AG77" s="12"/>
      <c r="AH77" s="12"/>
      <c r="AI77" s="12"/>
      <c r="AJ77" s="12"/>
      <c r="AK77" s="12"/>
      <c r="AL77" s="12"/>
      <c r="AM77" s="12"/>
      <c r="AN77" s="12"/>
      <c r="AO77" s="12"/>
      <c r="AP77" s="12"/>
      <c r="AQ77" s="12"/>
      <c r="AR77" s="12"/>
      <c r="AS77" s="12"/>
      <c r="AT77" s="12"/>
      <c r="AU77" s="12"/>
      <c r="AV77" s="12"/>
      <c r="AW77" s="12"/>
      <c r="AX77" s="12"/>
      <c r="AY77" s="12"/>
      <c r="AZ77" s="12"/>
      <c r="BA77" s="12"/>
      <c r="BB77" s="12"/>
      <c r="BC77" s="12"/>
      <c r="BD77" s="12"/>
      <c r="BE77" s="12"/>
      <c r="BF77" s="12"/>
      <c r="BG77" s="12"/>
      <c r="BH77" s="12"/>
      <c r="BI77" s="12"/>
      <c r="BJ77" s="12"/>
      <c r="BK77" s="12"/>
      <c r="BL77" s="12"/>
      <c r="BM77" s="12"/>
      <c r="BN77" s="12"/>
      <c r="BO77" s="12"/>
      <c r="BP77" s="12"/>
      <c r="BQ77" s="12"/>
      <c r="BR77" s="12"/>
      <c r="BS77" s="12"/>
      <c r="BT77" s="12"/>
      <c r="BU77" s="12"/>
      <c r="BV77" s="12"/>
      <c r="BW77" s="12"/>
      <c r="BX77" s="12"/>
      <c r="BY77" s="12"/>
      <c r="BZ77" s="12"/>
      <c r="CA77" s="12"/>
      <c r="CB77" s="12"/>
      <c r="CC77" s="12"/>
    </row>
    <row r="78" spans="1:81" ht="15.75" x14ac:dyDescent="0.25">
      <c r="A78" s="20"/>
      <c r="B78" s="29"/>
      <c r="C78" s="29"/>
      <c r="D78" s="29"/>
      <c r="E78" s="29"/>
      <c r="F78" s="26"/>
      <c r="G78" s="13"/>
      <c r="H78" s="20"/>
      <c r="I78" s="22"/>
      <c r="J78" s="22"/>
      <c r="K78" s="22"/>
      <c r="L78" s="22"/>
      <c r="M78" s="24"/>
      <c r="N78" s="22"/>
      <c r="O78" s="20"/>
      <c r="P78" s="12"/>
      <c r="Q78" s="12"/>
      <c r="R78" s="12"/>
      <c r="S78" s="12"/>
      <c r="T78" s="12"/>
      <c r="U78" s="12"/>
      <c r="V78" s="12"/>
      <c r="W78" s="12"/>
      <c r="X78" s="12"/>
      <c r="Y78" s="12"/>
      <c r="Z78" s="12"/>
      <c r="AA78" s="12"/>
      <c r="AB78" s="12"/>
      <c r="AC78" s="12"/>
      <c r="AD78" s="12"/>
      <c r="AE78" s="12"/>
      <c r="AF78" s="12"/>
      <c r="AG78" s="12"/>
      <c r="AH78" s="12"/>
      <c r="AI78" s="12"/>
      <c r="AJ78" s="12"/>
      <c r="AK78" s="12"/>
      <c r="AL78" s="12"/>
      <c r="AM78" s="12"/>
      <c r="AN78" s="12"/>
      <c r="AO78" s="12"/>
      <c r="AP78" s="12"/>
      <c r="AQ78" s="12"/>
      <c r="AR78" s="12"/>
      <c r="AS78" s="12"/>
      <c r="AT78" s="12"/>
      <c r="AU78" s="12"/>
      <c r="AV78" s="12"/>
      <c r="AW78" s="12"/>
      <c r="AX78" s="12"/>
      <c r="AY78" s="12"/>
      <c r="AZ78" s="12"/>
      <c r="BA78" s="12"/>
      <c r="BB78" s="12"/>
      <c r="BC78" s="12"/>
      <c r="BD78" s="12"/>
      <c r="BE78" s="12"/>
      <c r="BF78" s="12"/>
      <c r="BG78" s="12"/>
      <c r="BH78" s="12"/>
      <c r="BI78" s="12"/>
      <c r="BJ78" s="12"/>
      <c r="BK78" s="12"/>
      <c r="BL78" s="12"/>
      <c r="BM78" s="12"/>
      <c r="BN78" s="12"/>
      <c r="BO78" s="12"/>
      <c r="BP78" s="12"/>
      <c r="BQ78" s="12"/>
      <c r="BR78" s="12"/>
      <c r="BS78" s="12"/>
      <c r="BT78" s="12"/>
      <c r="BU78" s="12"/>
      <c r="BV78" s="12"/>
      <c r="BW78" s="12"/>
      <c r="BX78" s="12"/>
      <c r="BY78" s="12"/>
      <c r="BZ78" s="12"/>
      <c r="CA78" s="12"/>
      <c r="CB78" s="12"/>
      <c r="CC78" s="12"/>
    </row>
    <row r="79" spans="1:81" ht="15.75" x14ac:dyDescent="0.25">
      <c r="A79" s="20"/>
      <c r="B79" s="29"/>
      <c r="C79" s="29"/>
      <c r="D79" s="29"/>
      <c r="E79" s="29"/>
      <c r="F79" s="26"/>
      <c r="G79" s="13"/>
      <c r="H79" s="20"/>
      <c r="I79" s="22"/>
      <c r="J79" s="22"/>
      <c r="K79" s="22"/>
      <c r="L79" s="22"/>
      <c r="M79" s="24"/>
      <c r="N79" s="22"/>
      <c r="O79" s="20"/>
      <c r="P79" s="12"/>
      <c r="Q79" s="12"/>
      <c r="R79" s="12"/>
      <c r="S79" s="12"/>
      <c r="T79" s="12"/>
      <c r="U79" s="12"/>
      <c r="V79" s="12"/>
      <c r="W79" s="12"/>
      <c r="X79" s="12"/>
      <c r="Y79" s="12"/>
      <c r="Z79" s="12"/>
      <c r="AA79" s="12"/>
      <c r="AB79" s="12"/>
      <c r="AC79" s="12"/>
      <c r="AD79" s="12"/>
      <c r="AE79" s="12"/>
      <c r="AF79" s="12"/>
      <c r="AG79" s="12"/>
      <c r="AH79" s="12"/>
      <c r="AI79" s="12"/>
      <c r="AJ79" s="12"/>
      <c r="AK79" s="12"/>
      <c r="AL79" s="12"/>
      <c r="AM79" s="12"/>
      <c r="AN79" s="12"/>
      <c r="AO79" s="12"/>
      <c r="AP79" s="12"/>
      <c r="AQ79" s="12"/>
      <c r="AR79" s="12"/>
      <c r="AS79" s="12"/>
      <c r="AT79" s="12"/>
      <c r="AU79" s="12"/>
      <c r="AV79" s="12"/>
      <c r="AW79" s="12"/>
      <c r="AX79" s="12"/>
      <c r="AY79" s="12"/>
      <c r="AZ79" s="12"/>
      <c r="BA79" s="12"/>
      <c r="BB79" s="12"/>
      <c r="BC79" s="12"/>
      <c r="BD79" s="12"/>
      <c r="BE79" s="12"/>
      <c r="BF79" s="12"/>
      <c r="BG79" s="12"/>
      <c r="BH79" s="12"/>
      <c r="BI79" s="12"/>
      <c r="BJ79" s="12"/>
      <c r="BK79" s="12"/>
      <c r="BL79" s="12"/>
      <c r="BM79" s="12"/>
      <c r="BN79" s="12"/>
      <c r="BO79" s="12"/>
      <c r="BP79" s="12"/>
      <c r="BQ79" s="12"/>
      <c r="BR79" s="12"/>
      <c r="BS79" s="12"/>
      <c r="BT79" s="12"/>
      <c r="BU79" s="12"/>
      <c r="BV79" s="12"/>
      <c r="BW79" s="12"/>
      <c r="BX79" s="12"/>
      <c r="BY79" s="12"/>
      <c r="BZ79" s="12"/>
      <c r="CA79" s="12"/>
      <c r="CB79" s="12"/>
      <c r="CC79" s="12"/>
    </row>
    <row r="80" spans="1:81" ht="15.75" x14ac:dyDescent="0.25">
      <c r="A80" s="20"/>
      <c r="B80" s="29"/>
      <c r="C80" s="29"/>
      <c r="D80" s="29"/>
      <c r="E80" s="29"/>
      <c r="F80" s="26"/>
      <c r="G80" s="13"/>
      <c r="H80" s="20"/>
      <c r="I80" s="22"/>
      <c r="J80" s="22"/>
      <c r="K80" s="22"/>
      <c r="L80" s="22"/>
      <c r="M80" s="24"/>
      <c r="N80" s="22"/>
      <c r="O80" s="20"/>
      <c r="P80" s="12"/>
      <c r="Q80" s="12"/>
      <c r="R80" s="12"/>
      <c r="S80" s="12"/>
      <c r="T80" s="12"/>
      <c r="U80" s="12"/>
      <c r="V80" s="12"/>
      <c r="W80" s="12"/>
      <c r="X80" s="12"/>
      <c r="Y80" s="12"/>
      <c r="Z80" s="12"/>
      <c r="AA80" s="12"/>
      <c r="AB80" s="12"/>
      <c r="AC80" s="12"/>
      <c r="AD80" s="12"/>
      <c r="AE80" s="12"/>
      <c r="AF80" s="12"/>
      <c r="AG80" s="12"/>
      <c r="AH80" s="12"/>
      <c r="AI80" s="12"/>
      <c r="AJ80" s="12"/>
      <c r="AK80" s="12"/>
      <c r="AL80" s="12"/>
      <c r="AM80" s="12"/>
      <c r="AN80" s="12"/>
      <c r="AO80" s="12"/>
      <c r="AP80" s="12"/>
      <c r="AQ80" s="12"/>
      <c r="AR80" s="12"/>
      <c r="AS80" s="12"/>
      <c r="AT80" s="12"/>
      <c r="AU80" s="12"/>
      <c r="AV80" s="12"/>
      <c r="AW80" s="12"/>
      <c r="AX80" s="12"/>
      <c r="AY80" s="12"/>
      <c r="AZ80" s="12"/>
      <c r="BA80" s="12"/>
      <c r="BB80" s="12"/>
      <c r="BC80" s="12"/>
      <c r="BD80" s="12"/>
      <c r="BE80" s="12"/>
      <c r="BF80" s="12"/>
      <c r="BG80" s="12"/>
      <c r="BH80" s="12"/>
      <c r="BI80" s="12"/>
      <c r="BJ80" s="12"/>
      <c r="BK80" s="12"/>
      <c r="BL80" s="12"/>
      <c r="BM80" s="12"/>
      <c r="BN80" s="12"/>
      <c r="BO80" s="12"/>
      <c r="BP80" s="12"/>
      <c r="BQ80" s="12"/>
      <c r="BR80" s="12"/>
      <c r="BS80" s="12"/>
      <c r="BT80" s="12"/>
      <c r="BU80" s="12"/>
      <c r="BV80" s="12"/>
      <c r="BW80" s="12"/>
      <c r="BX80" s="12"/>
      <c r="BY80" s="12"/>
      <c r="BZ80" s="12"/>
      <c r="CA80" s="12"/>
      <c r="CB80" s="12"/>
      <c r="CC80" s="12"/>
    </row>
    <row r="81" spans="1:81" ht="15.75" x14ac:dyDescent="0.25">
      <c r="A81" s="20"/>
      <c r="B81" s="29"/>
      <c r="C81" s="29"/>
      <c r="D81" s="29"/>
      <c r="E81" s="29"/>
      <c r="F81" s="26"/>
      <c r="G81" s="13"/>
      <c r="H81" s="20"/>
      <c r="I81" s="22"/>
      <c r="J81" s="22"/>
      <c r="K81" s="22"/>
      <c r="L81" s="22"/>
      <c r="M81" s="24"/>
      <c r="N81" s="22"/>
      <c r="O81" s="20"/>
      <c r="P81" s="12"/>
      <c r="Q81" s="12"/>
      <c r="R81" s="12"/>
      <c r="S81" s="12"/>
      <c r="T81" s="12"/>
      <c r="U81" s="12"/>
      <c r="V81" s="12"/>
      <c r="W81" s="12"/>
      <c r="X81" s="12"/>
      <c r="Y81" s="12"/>
      <c r="Z81" s="12"/>
      <c r="AA81" s="12"/>
      <c r="AB81" s="12"/>
      <c r="AC81" s="12"/>
      <c r="AD81" s="12"/>
      <c r="AE81" s="12"/>
      <c r="AF81" s="12"/>
      <c r="AG81" s="12"/>
      <c r="AH81" s="12"/>
      <c r="AI81" s="12"/>
      <c r="AJ81" s="12"/>
      <c r="AK81" s="12"/>
      <c r="AL81" s="12"/>
      <c r="AM81" s="12"/>
      <c r="AN81" s="12"/>
      <c r="AO81" s="12"/>
      <c r="AP81" s="12"/>
      <c r="AQ81" s="12"/>
      <c r="AR81" s="12"/>
      <c r="AS81" s="12"/>
      <c r="AT81" s="12"/>
      <c r="AU81" s="12"/>
      <c r="AV81" s="12"/>
      <c r="AW81" s="12"/>
      <c r="AX81" s="12"/>
      <c r="AY81" s="12"/>
      <c r="AZ81" s="12"/>
      <c r="BA81" s="12"/>
      <c r="BB81" s="12"/>
      <c r="BC81" s="12"/>
      <c r="BD81" s="12"/>
      <c r="BE81" s="12"/>
      <c r="BF81" s="12"/>
      <c r="BG81" s="12"/>
      <c r="BH81" s="12"/>
      <c r="BI81" s="12"/>
      <c r="BJ81" s="12"/>
      <c r="BK81" s="12"/>
      <c r="BL81" s="12"/>
      <c r="BM81" s="12"/>
      <c r="BN81" s="12"/>
      <c r="BO81" s="12"/>
      <c r="BP81" s="12"/>
      <c r="BQ81" s="12"/>
      <c r="BR81" s="12"/>
      <c r="BS81" s="12"/>
      <c r="BT81" s="12"/>
      <c r="BU81" s="12"/>
      <c r="BV81" s="12"/>
      <c r="BW81" s="12"/>
      <c r="BX81" s="12"/>
      <c r="BY81" s="12"/>
      <c r="BZ81" s="12"/>
      <c r="CA81" s="12"/>
      <c r="CB81" s="12"/>
      <c r="CC81" s="12"/>
    </row>
    <row r="82" spans="1:81" ht="15.75" x14ac:dyDescent="0.25">
      <c r="A82" s="20"/>
      <c r="B82" s="29"/>
      <c r="C82" s="29"/>
      <c r="D82" s="29"/>
      <c r="E82" s="29"/>
      <c r="F82" s="26"/>
      <c r="G82" s="13"/>
      <c r="H82" s="20"/>
      <c r="I82" s="22"/>
      <c r="J82" s="22"/>
      <c r="K82" s="22"/>
      <c r="L82" s="22"/>
      <c r="M82" s="24"/>
      <c r="N82" s="22"/>
      <c r="O82" s="20"/>
      <c r="P82" s="12"/>
      <c r="Q82" s="12"/>
      <c r="R82" s="12"/>
      <c r="S82" s="12"/>
      <c r="T82" s="12"/>
      <c r="U82" s="12"/>
      <c r="V82" s="12"/>
      <c r="W82" s="12"/>
      <c r="X82" s="12"/>
      <c r="Y82" s="12"/>
      <c r="Z82" s="12"/>
      <c r="AA82" s="12"/>
      <c r="AB82" s="12"/>
      <c r="AC82" s="12"/>
      <c r="AD82" s="12"/>
      <c r="AE82" s="12"/>
      <c r="AF82" s="12"/>
      <c r="AG82" s="12"/>
      <c r="AH82" s="12"/>
      <c r="AI82" s="12"/>
      <c r="AJ82" s="12"/>
      <c r="AK82" s="12"/>
      <c r="AL82" s="12"/>
      <c r="AM82" s="12"/>
      <c r="AN82" s="12"/>
      <c r="AO82" s="12"/>
      <c r="AP82" s="12"/>
      <c r="AQ82" s="12"/>
      <c r="AR82" s="12"/>
      <c r="AS82" s="12"/>
      <c r="AT82" s="12"/>
      <c r="AU82" s="12"/>
      <c r="AV82" s="12"/>
      <c r="AW82" s="12"/>
      <c r="AX82" s="12"/>
      <c r="AY82" s="12"/>
      <c r="AZ82" s="12"/>
      <c r="BA82" s="12"/>
      <c r="BB82" s="12"/>
      <c r="BC82" s="12"/>
      <c r="BD82" s="12"/>
      <c r="BE82" s="12"/>
      <c r="BF82" s="12"/>
      <c r="BG82" s="12"/>
      <c r="BH82" s="12"/>
      <c r="BI82" s="12"/>
      <c r="BJ82" s="12"/>
      <c r="BK82" s="12"/>
      <c r="BL82" s="12"/>
      <c r="BM82" s="12"/>
      <c r="BN82" s="12"/>
      <c r="BO82" s="12"/>
      <c r="BP82" s="12"/>
      <c r="BQ82" s="12"/>
      <c r="BR82" s="12"/>
      <c r="BS82" s="12"/>
      <c r="BT82" s="12"/>
      <c r="BU82" s="12"/>
      <c r="BV82" s="12"/>
      <c r="BW82" s="12"/>
      <c r="BX82" s="12"/>
      <c r="BY82" s="12"/>
      <c r="BZ82" s="12"/>
      <c r="CA82" s="12"/>
      <c r="CB82" s="12"/>
      <c r="CC82" s="12"/>
    </row>
    <row r="83" spans="1:81" ht="15.75" x14ac:dyDescent="0.25">
      <c r="A83" s="20"/>
      <c r="B83" s="29"/>
      <c r="C83" s="29"/>
      <c r="D83" s="29"/>
      <c r="E83" s="29"/>
      <c r="F83" s="26"/>
      <c r="G83" s="13"/>
      <c r="H83" s="20"/>
      <c r="I83" s="22"/>
      <c r="J83" s="22"/>
      <c r="K83" s="22"/>
      <c r="L83" s="22"/>
      <c r="M83" s="24"/>
      <c r="N83" s="22"/>
      <c r="O83" s="20"/>
      <c r="P83" s="12"/>
      <c r="Q83" s="12"/>
      <c r="R83" s="12"/>
      <c r="S83" s="12"/>
      <c r="T83" s="12"/>
      <c r="U83" s="12"/>
      <c r="V83" s="12"/>
      <c r="W83" s="12"/>
      <c r="X83" s="12"/>
      <c r="Y83" s="12"/>
      <c r="Z83" s="12"/>
      <c r="AA83" s="12"/>
      <c r="AB83" s="12"/>
      <c r="AC83" s="12"/>
      <c r="AD83" s="12"/>
      <c r="AE83" s="12"/>
      <c r="AF83" s="12"/>
      <c r="AG83" s="12"/>
      <c r="AH83" s="12"/>
      <c r="AI83" s="12"/>
      <c r="AJ83" s="12"/>
      <c r="AK83" s="12"/>
      <c r="AL83" s="12"/>
      <c r="AM83" s="12"/>
      <c r="AN83" s="12"/>
      <c r="AO83" s="12"/>
      <c r="AP83" s="12"/>
      <c r="AQ83" s="12"/>
      <c r="AR83" s="12"/>
      <c r="AS83" s="12"/>
      <c r="AT83" s="12"/>
      <c r="AU83" s="12"/>
      <c r="AV83" s="12"/>
      <c r="AW83" s="12"/>
      <c r="AX83" s="12"/>
      <c r="AY83" s="12"/>
      <c r="AZ83" s="12"/>
      <c r="BA83" s="12"/>
      <c r="BB83" s="12"/>
      <c r="BC83" s="12"/>
      <c r="BD83" s="12"/>
      <c r="BE83" s="12"/>
      <c r="BF83" s="12"/>
      <c r="BG83" s="12"/>
      <c r="BH83" s="12"/>
      <c r="BI83" s="12"/>
      <c r="BJ83" s="12"/>
      <c r="BK83" s="12"/>
      <c r="BL83" s="12"/>
      <c r="BM83" s="12"/>
      <c r="BN83" s="12"/>
      <c r="BO83" s="12"/>
      <c r="BP83" s="12"/>
      <c r="BQ83" s="12"/>
      <c r="BR83" s="12"/>
      <c r="BS83" s="12"/>
      <c r="BT83" s="12"/>
      <c r="BU83" s="12"/>
      <c r="BV83" s="12"/>
      <c r="BW83" s="12"/>
      <c r="BX83" s="12"/>
      <c r="BY83" s="12"/>
      <c r="BZ83" s="12"/>
      <c r="CA83" s="12"/>
      <c r="CB83" s="12"/>
      <c r="CC83" s="12"/>
    </row>
    <row r="84" spans="1:81" ht="15.75" x14ac:dyDescent="0.25">
      <c r="A84" s="20"/>
      <c r="B84" s="29"/>
      <c r="C84" s="29"/>
      <c r="D84" s="29"/>
      <c r="E84" s="29"/>
      <c r="F84" s="26"/>
      <c r="G84" s="13"/>
      <c r="H84" s="20"/>
      <c r="I84" s="22"/>
      <c r="J84" s="22"/>
      <c r="K84" s="22"/>
      <c r="L84" s="22"/>
      <c r="M84" s="24"/>
      <c r="N84" s="22"/>
      <c r="O84" s="20"/>
      <c r="P84" s="12"/>
      <c r="Q84" s="12"/>
      <c r="R84" s="12"/>
      <c r="S84" s="12"/>
      <c r="T84" s="12"/>
      <c r="U84" s="12"/>
      <c r="V84" s="12"/>
      <c r="W84" s="12"/>
      <c r="X84" s="12"/>
      <c r="Y84" s="12"/>
      <c r="Z84" s="12"/>
      <c r="AA84" s="12"/>
      <c r="AB84" s="12"/>
      <c r="AC84" s="12"/>
      <c r="AD84" s="12"/>
      <c r="AE84" s="12"/>
      <c r="AF84" s="12"/>
      <c r="AG84" s="12"/>
      <c r="AH84" s="12"/>
      <c r="AI84" s="12"/>
      <c r="AJ84" s="12"/>
      <c r="AK84" s="12"/>
      <c r="AL84" s="12"/>
      <c r="AM84" s="12"/>
      <c r="AN84" s="12"/>
      <c r="AO84" s="12"/>
      <c r="AP84" s="12"/>
      <c r="AQ84" s="12"/>
      <c r="AR84" s="12"/>
      <c r="AS84" s="12"/>
      <c r="AT84" s="12"/>
      <c r="AU84" s="12"/>
      <c r="AV84" s="12"/>
      <c r="AW84" s="12"/>
      <c r="AX84" s="12"/>
      <c r="AY84" s="12"/>
      <c r="AZ84" s="12"/>
      <c r="BA84" s="12"/>
      <c r="BB84" s="12"/>
      <c r="BC84" s="12"/>
      <c r="BD84" s="12"/>
      <c r="BE84" s="12"/>
      <c r="BF84" s="12"/>
      <c r="BG84" s="12"/>
      <c r="BH84" s="12"/>
      <c r="BI84" s="12"/>
      <c r="BJ84" s="12"/>
      <c r="BK84" s="12"/>
      <c r="BL84" s="12"/>
      <c r="BM84" s="12"/>
      <c r="BN84" s="12"/>
      <c r="BO84" s="12"/>
      <c r="BP84" s="12"/>
      <c r="BQ84" s="12"/>
      <c r="BR84" s="12"/>
      <c r="BS84" s="12"/>
      <c r="BT84" s="12"/>
      <c r="BU84" s="12"/>
      <c r="BV84" s="12"/>
      <c r="BW84" s="12"/>
      <c r="BX84" s="12"/>
      <c r="BY84" s="12"/>
      <c r="BZ84" s="12"/>
      <c r="CA84" s="12"/>
      <c r="CB84" s="12"/>
      <c r="CC84" s="12"/>
    </row>
    <row r="85" spans="1:81" ht="15.75" x14ac:dyDescent="0.25">
      <c r="A85" s="20"/>
      <c r="B85" s="29"/>
      <c r="C85" s="29"/>
      <c r="D85" s="29"/>
      <c r="E85" s="29"/>
      <c r="F85" s="26"/>
      <c r="G85" s="13"/>
      <c r="H85" s="20"/>
      <c r="I85" s="22"/>
      <c r="J85" s="22"/>
      <c r="K85" s="22"/>
      <c r="L85" s="22"/>
      <c r="M85" s="24"/>
      <c r="N85" s="22"/>
      <c r="O85" s="20"/>
      <c r="P85" s="12"/>
      <c r="Q85" s="12"/>
      <c r="R85" s="12"/>
      <c r="S85" s="12"/>
      <c r="T85" s="12"/>
      <c r="U85" s="12"/>
      <c r="V85" s="12"/>
      <c r="W85" s="12"/>
      <c r="X85" s="12"/>
      <c r="Y85" s="12"/>
      <c r="Z85" s="12"/>
      <c r="AA85" s="12"/>
      <c r="AB85" s="12"/>
      <c r="AC85" s="12"/>
      <c r="AD85" s="12"/>
      <c r="AE85" s="12"/>
      <c r="AF85" s="12"/>
      <c r="AG85" s="12"/>
      <c r="AH85" s="12"/>
      <c r="AI85" s="12"/>
      <c r="AJ85" s="12"/>
      <c r="AK85" s="12"/>
      <c r="AL85" s="12"/>
      <c r="AM85" s="12"/>
      <c r="AN85" s="12"/>
      <c r="AO85" s="12"/>
      <c r="AP85" s="12"/>
      <c r="AQ85" s="12"/>
      <c r="AR85" s="12"/>
      <c r="AS85" s="12"/>
      <c r="AT85" s="12"/>
      <c r="AU85" s="12"/>
      <c r="AV85" s="12"/>
      <c r="AW85" s="12"/>
      <c r="AX85" s="12"/>
      <c r="AY85" s="12"/>
      <c r="AZ85" s="12"/>
      <c r="BA85" s="12"/>
      <c r="BB85" s="12"/>
      <c r="BC85" s="12"/>
      <c r="BD85" s="12"/>
      <c r="BE85" s="12"/>
      <c r="BF85" s="12"/>
      <c r="BG85" s="12"/>
      <c r="BH85" s="12"/>
      <c r="BI85" s="12"/>
      <c r="BJ85" s="12"/>
      <c r="BK85" s="12"/>
      <c r="BL85" s="12"/>
      <c r="BM85" s="12"/>
      <c r="BN85" s="12"/>
      <c r="BO85" s="12"/>
      <c r="BP85" s="12"/>
      <c r="BQ85" s="12"/>
      <c r="BR85" s="12"/>
      <c r="BS85" s="12"/>
      <c r="BT85" s="12"/>
      <c r="BU85" s="12"/>
      <c r="BV85" s="12"/>
      <c r="BW85" s="12"/>
      <c r="BX85" s="12"/>
      <c r="BY85" s="12"/>
      <c r="BZ85" s="12"/>
      <c r="CA85" s="12"/>
      <c r="CB85" s="12"/>
      <c r="CC85" s="12"/>
    </row>
    <row r="86" spans="1:81" ht="15.75" x14ac:dyDescent="0.25">
      <c r="A86" s="20"/>
      <c r="B86" s="29"/>
      <c r="C86" s="29"/>
      <c r="D86" s="29"/>
      <c r="E86" s="29"/>
      <c r="F86" s="26"/>
      <c r="G86" s="13"/>
      <c r="H86" s="20"/>
      <c r="I86" s="22"/>
      <c r="J86" s="22"/>
      <c r="K86" s="22"/>
      <c r="L86" s="22"/>
      <c r="M86" s="24"/>
      <c r="N86" s="22"/>
      <c r="O86" s="20"/>
      <c r="P86" s="12"/>
      <c r="Q86" s="12"/>
      <c r="R86" s="12"/>
      <c r="S86" s="12"/>
      <c r="T86" s="12"/>
      <c r="U86" s="12"/>
      <c r="V86" s="12"/>
      <c r="W86" s="12"/>
      <c r="X86" s="12"/>
      <c r="Y86" s="12"/>
      <c r="Z86" s="12"/>
      <c r="AA86" s="12"/>
      <c r="AB86" s="12"/>
      <c r="AC86" s="12"/>
      <c r="AD86" s="12"/>
      <c r="AE86" s="12"/>
      <c r="AF86" s="12"/>
      <c r="AG86" s="12"/>
      <c r="AH86" s="12"/>
      <c r="AI86" s="12"/>
      <c r="AJ86" s="12"/>
      <c r="AK86" s="12"/>
      <c r="AL86" s="12"/>
      <c r="AM86" s="12"/>
      <c r="AN86" s="12"/>
      <c r="AO86" s="12"/>
      <c r="AP86" s="12"/>
      <c r="AQ86" s="12"/>
      <c r="AR86" s="12"/>
      <c r="AS86" s="12"/>
      <c r="AT86" s="12"/>
      <c r="AU86" s="12"/>
      <c r="AV86" s="12"/>
      <c r="AW86" s="12"/>
      <c r="AX86" s="12"/>
      <c r="AY86" s="12"/>
      <c r="AZ86" s="12"/>
      <c r="BA86" s="12"/>
      <c r="BB86" s="12"/>
      <c r="BC86" s="12"/>
      <c r="BD86" s="12"/>
      <c r="BE86" s="12"/>
      <c r="BF86" s="12"/>
      <c r="BG86" s="12"/>
      <c r="BH86" s="12"/>
      <c r="BI86" s="12"/>
      <c r="BJ86" s="12"/>
      <c r="BK86" s="12"/>
      <c r="BL86" s="12"/>
      <c r="BM86" s="12"/>
      <c r="BN86" s="12"/>
      <c r="BO86" s="12"/>
      <c r="BP86" s="12"/>
      <c r="BQ86" s="12"/>
      <c r="BR86" s="12"/>
      <c r="BS86" s="12"/>
      <c r="BT86" s="12"/>
      <c r="BU86" s="12"/>
      <c r="BV86" s="12"/>
      <c r="BW86" s="12"/>
      <c r="BX86" s="12"/>
      <c r="BY86" s="12"/>
      <c r="BZ86" s="12"/>
      <c r="CA86" s="12"/>
      <c r="CB86" s="12"/>
      <c r="CC86" s="12"/>
    </row>
    <row r="87" spans="1:81" ht="15.75" x14ac:dyDescent="0.25">
      <c r="A87" s="20"/>
      <c r="B87" s="29"/>
      <c r="C87" s="29"/>
      <c r="D87" s="29"/>
      <c r="E87" s="29"/>
      <c r="F87" s="26"/>
      <c r="G87" s="13"/>
      <c r="H87" s="20"/>
      <c r="I87" s="22"/>
      <c r="J87" s="22"/>
      <c r="K87" s="22"/>
      <c r="L87" s="22"/>
      <c r="M87" s="24"/>
      <c r="N87" s="22"/>
      <c r="O87" s="20"/>
      <c r="P87" s="12"/>
      <c r="Q87" s="12"/>
      <c r="R87" s="12"/>
      <c r="S87" s="12"/>
      <c r="T87" s="12"/>
      <c r="U87" s="12"/>
      <c r="V87" s="12"/>
      <c r="W87" s="12"/>
      <c r="X87" s="12"/>
      <c r="Y87" s="12"/>
      <c r="Z87" s="12"/>
      <c r="AA87" s="12"/>
      <c r="AB87" s="12"/>
      <c r="AC87" s="12"/>
      <c r="AD87" s="12"/>
      <c r="AE87" s="12"/>
      <c r="AF87" s="12"/>
      <c r="AG87" s="12"/>
      <c r="AH87" s="12"/>
      <c r="AI87" s="12"/>
      <c r="AJ87" s="12"/>
      <c r="AK87" s="12"/>
      <c r="AL87" s="12"/>
      <c r="AM87" s="12"/>
      <c r="AN87" s="12"/>
      <c r="AO87" s="12"/>
      <c r="AP87" s="12"/>
      <c r="AQ87" s="12"/>
      <c r="AR87" s="12"/>
      <c r="AS87" s="12"/>
      <c r="AT87" s="12"/>
      <c r="AU87" s="12"/>
      <c r="AV87" s="12"/>
      <c r="AW87" s="12"/>
      <c r="AX87" s="12"/>
      <c r="AY87" s="12"/>
      <c r="AZ87" s="12"/>
      <c r="BA87" s="12"/>
      <c r="BB87" s="12"/>
      <c r="BC87" s="12"/>
      <c r="BD87" s="12"/>
      <c r="BE87" s="12"/>
      <c r="BF87" s="12"/>
      <c r="BG87" s="12"/>
      <c r="BH87" s="12"/>
      <c r="BI87" s="12"/>
      <c r="BJ87" s="12"/>
      <c r="BK87" s="12"/>
      <c r="BL87" s="12"/>
      <c r="BM87" s="12"/>
      <c r="BN87" s="12"/>
      <c r="BO87" s="12"/>
      <c r="BP87" s="12"/>
      <c r="BQ87" s="12"/>
      <c r="BR87" s="12"/>
      <c r="BS87" s="12"/>
      <c r="BT87" s="12"/>
      <c r="BU87" s="12"/>
      <c r="BV87" s="12"/>
      <c r="BW87" s="12"/>
      <c r="BX87" s="12"/>
      <c r="BY87" s="12"/>
      <c r="BZ87" s="12"/>
      <c r="CA87" s="12"/>
      <c r="CB87" s="12"/>
      <c r="CC87" s="12"/>
    </row>
    <row r="88" spans="1:81" ht="15.75" x14ac:dyDescent="0.25">
      <c r="A88" s="20"/>
      <c r="B88" s="29"/>
      <c r="C88" s="29"/>
      <c r="D88" s="29"/>
      <c r="E88" s="29"/>
      <c r="F88" s="26"/>
      <c r="G88" s="13"/>
      <c r="H88" s="20"/>
      <c r="I88" s="22"/>
      <c r="J88" s="22"/>
      <c r="K88" s="22"/>
      <c r="L88" s="22"/>
      <c r="M88" s="24"/>
      <c r="N88" s="22"/>
      <c r="O88" s="20"/>
      <c r="P88" s="12"/>
      <c r="Q88" s="12"/>
      <c r="R88" s="12"/>
      <c r="S88" s="12"/>
      <c r="T88" s="12"/>
      <c r="U88" s="12"/>
      <c r="V88" s="12"/>
      <c r="W88" s="12"/>
      <c r="X88" s="12"/>
      <c r="Y88" s="12"/>
      <c r="Z88" s="12"/>
      <c r="AA88" s="12"/>
      <c r="AB88" s="12"/>
      <c r="AC88" s="12"/>
      <c r="AD88" s="12"/>
      <c r="AE88" s="12"/>
      <c r="AF88" s="12"/>
      <c r="AG88" s="12"/>
      <c r="AH88" s="12"/>
      <c r="AI88" s="12"/>
      <c r="AJ88" s="12"/>
      <c r="AK88" s="12"/>
      <c r="AL88" s="12"/>
      <c r="AM88" s="12"/>
      <c r="AN88" s="12"/>
      <c r="AO88" s="12"/>
      <c r="AP88" s="12"/>
      <c r="AQ88" s="12"/>
      <c r="AR88" s="12"/>
      <c r="AS88" s="12"/>
      <c r="AT88" s="12"/>
      <c r="AU88" s="12"/>
      <c r="AV88" s="12"/>
      <c r="AW88" s="12"/>
      <c r="AX88" s="12"/>
      <c r="AY88" s="12"/>
      <c r="AZ88" s="12"/>
      <c r="BA88" s="12"/>
      <c r="BB88" s="12"/>
      <c r="BC88" s="12"/>
      <c r="BD88" s="12"/>
      <c r="BE88" s="12"/>
      <c r="BF88" s="12"/>
      <c r="BG88" s="12"/>
      <c r="BH88" s="12"/>
      <c r="BI88" s="12"/>
      <c r="BJ88" s="12"/>
      <c r="BK88" s="12"/>
      <c r="BL88" s="12"/>
      <c r="BM88" s="12"/>
      <c r="BN88" s="12"/>
      <c r="BO88" s="12"/>
      <c r="BP88" s="12"/>
      <c r="BQ88" s="12"/>
      <c r="BR88" s="12"/>
      <c r="BS88" s="12"/>
      <c r="BT88" s="12"/>
      <c r="BU88" s="12"/>
      <c r="BV88" s="12"/>
      <c r="BW88" s="12"/>
      <c r="BX88" s="12"/>
      <c r="BY88" s="12"/>
      <c r="BZ88" s="12"/>
      <c r="CA88" s="12"/>
      <c r="CB88" s="12"/>
      <c r="CC88" s="12"/>
    </row>
    <row r="89" spans="1:81" ht="15.75" x14ac:dyDescent="0.25">
      <c r="A89" s="20"/>
      <c r="B89" s="29"/>
      <c r="C89" s="29"/>
      <c r="D89" s="29"/>
      <c r="E89" s="29"/>
      <c r="F89" s="26"/>
      <c r="G89" s="13"/>
      <c r="H89" s="20"/>
      <c r="I89" s="22"/>
      <c r="J89" s="22"/>
      <c r="K89" s="22"/>
      <c r="L89" s="22"/>
      <c r="M89" s="24"/>
      <c r="N89" s="22"/>
      <c r="O89" s="20"/>
      <c r="P89" s="12"/>
      <c r="Q89" s="12"/>
      <c r="R89" s="12"/>
      <c r="S89" s="12"/>
      <c r="T89" s="12"/>
      <c r="U89" s="12"/>
      <c r="V89" s="12"/>
      <c r="W89" s="12"/>
      <c r="X89" s="12"/>
      <c r="Y89" s="12"/>
      <c r="Z89" s="12"/>
      <c r="AA89" s="12"/>
      <c r="AB89" s="12"/>
      <c r="AC89" s="12"/>
      <c r="AD89" s="12"/>
      <c r="AE89" s="12"/>
      <c r="AF89" s="12"/>
      <c r="AG89" s="12"/>
      <c r="AH89" s="12"/>
      <c r="AI89" s="12"/>
      <c r="AJ89" s="12"/>
      <c r="AK89" s="12"/>
      <c r="AL89" s="12"/>
      <c r="AM89" s="12"/>
      <c r="AN89" s="12"/>
      <c r="AO89" s="12"/>
      <c r="AP89" s="12"/>
      <c r="AQ89" s="12"/>
      <c r="AR89" s="12"/>
      <c r="AS89" s="12"/>
      <c r="AT89" s="12"/>
      <c r="AU89" s="12"/>
      <c r="AV89" s="12"/>
      <c r="AW89" s="12"/>
      <c r="AX89" s="12"/>
      <c r="AY89" s="12"/>
      <c r="AZ89" s="12"/>
      <c r="BA89" s="12"/>
      <c r="BB89" s="12"/>
      <c r="BC89" s="12"/>
      <c r="BD89" s="12"/>
      <c r="BE89" s="12"/>
      <c r="BF89" s="12"/>
      <c r="BG89" s="12"/>
      <c r="BH89" s="12"/>
      <c r="BI89" s="12"/>
      <c r="BJ89" s="12"/>
      <c r="BK89" s="12"/>
      <c r="BL89" s="12"/>
      <c r="BM89" s="12"/>
      <c r="BN89" s="12"/>
      <c r="BO89" s="12"/>
      <c r="BP89" s="12"/>
      <c r="BQ89" s="12"/>
      <c r="BR89" s="12"/>
      <c r="BS89" s="12"/>
      <c r="BT89" s="12"/>
      <c r="BU89" s="12"/>
      <c r="BV89" s="12"/>
      <c r="BW89" s="12"/>
      <c r="BX89" s="12"/>
      <c r="BY89" s="12"/>
      <c r="BZ89" s="12"/>
      <c r="CA89" s="12"/>
      <c r="CB89" s="12"/>
      <c r="CC89" s="12"/>
    </row>
    <row r="90" spans="1:81" ht="15.75" x14ac:dyDescent="0.25">
      <c r="A90" s="20"/>
      <c r="B90" s="29"/>
      <c r="C90" s="29"/>
      <c r="D90" s="29"/>
      <c r="E90" s="29"/>
      <c r="F90" s="26"/>
      <c r="G90" s="13"/>
      <c r="H90" s="20"/>
      <c r="I90" s="22"/>
      <c r="J90" s="22"/>
      <c r="K90" s="22"/>
      <c r="L90" s="22"/>
      <c r="M90" s="24"/>
      <c r="N90" s="22"/>
      <c r="O90" s="20"/>
      <c r="P90" s="12"/>
      <c r="Q90" s="12"/>
      <c r="R90" s="12"/>
      <c r="S90" s="12"/>
      <c r="T90" s="12"/>
      <c r="U90" s="12"/>
      <c r="V90" s="12"/>
      <c r="W90" s="12"/>
      <c r="X90" s="12"/>
      <c r="Y90" s="12"/>
      <c r="Z90" s="12"/>
      <c r="AA90" s="12"/>
      <c r="AB90" s="12"/>
      <c r="AC90" s="12"/>
      <c r="AD90" s="12"/>
      <c r="AE90" s="12"/>
      <c r="AF90" s="12"/>
      <c r="AG90" s="12"/>
      <c r="AH90" s="12"/>
      <c r="AI90" s="12"/>
      <c r="AJ90" s="12"/>
      <c r="AK90" s="12"/>
      <c r="AL90" s="12"/>
      <c r="AM90" s="12"/>
      <c r="AN90" s="12"/>
      <c r="AO90" s="12"/>
      <c r="AP90" s="12"/>
      <c r="AQ90" s="12"/>
      <c r="AR90" s="12"/>
      <c r="AS90" s="12"/>
      <c r="AT90" s="12"/>
      <c r="AU90" s="12"/>
      <c r="AV90" s="12"/>
      <c r="AW90" s="12"/>
      <c r="AX90" s="12"/>
      <c r="AY90" s="12"/>
      <c r="AZ90" s="12"/>
      <c r="BA90" s="12"/>
      <c r="BB90" s="12"/>
      <c r="BC90" s="12"/>
      <c r="BD90" s="12"/>
      <c r="BE90" s="12"/>
      <c r="BF90" s="12"/>
      <c r="BG90" s="12"/>
      <c r="BH90" s="12"/>
      <c r="BI90" s="12"/>
      <c r="BJ90" s="12"/>
      <c r="BK90" s="12"/>
      <c r="BL90" s="12"/>
      <c r="BM90" s="12"/>
      <c r="BN90" s="12"/>
      <c r="BO90" s="12"/>
      <c r="BP90" s="12"/>
      <c r="BQ90" s="12"/>
      <c r="BR90" s="12"/>
      <c r="BS90" s="12"/>
      <c r="BT90" s="12"/>
      <c r="BU90" s="12"/>
      <c r="BV90" s="12"/>
      <c r="BW90" s="12"/>
      <c r="BX90" s="12"/>
      <c r="BY90" s="12"/>
      <c r="BZ90" s="12"/>
      <c r="CA90" s="12"/>
      <c r="CB90" s="12"/>
      <c r="CC90" s="12"/>
    </row>
    <row r="91" spans="1:81" ht="15.75" x14ac:dyDescent="0.25">
      <c r="A91" s="20"/>
      <c r="B91" s="29"/>
      <c r="C91" s="29"/>
      <c r="D91" s="29"/>
      <c r="E91" s="29"/>
      <c r="F91" s="26"/>
      <c r="G91" s="13"/>
      <c r="H91" s="20"/>
      <c r="I91" s="22"/>
      <c r="J91" s="22"/>
      <c r="K91" s="22"/>
      <c r="L91" s="22"/>
      <c r="M91" s="24"/>
      <c r="N91" s="22"/>
      <c r="O91" s="20"/>
      <c r="P91" s="12"/>
      <c r="Q91" s="12"/>
      <c r="R91" s="12"/>
      <c r="S91" s="12"/>
      <c r="T91" s="12"/>
      <c r="U91" s="12"/>
      <c r="V91" s="12"/>
      <c r="W91" s="12"/>
      <c r="X91" s="12"/>
      <c r="Y91" s="12"/>
      <c r="Z91" s="12"/>
      <c r="AA91" s="12"/>
      <c r="AB91" s="12"/>
      <c r="AC91" s="12"/>
      <c r="AD91" s="12"/>
      <c r="AE91" s="12"/>
      <c r="AF91" s="12"/>
      <c r="AG91" s="12"/>
      <c r="AH91" s="12"/>
      <c r="AI91" s="12"/>
      <c r="AJ91" s="12"/>
      <c r="AK91" s="12"/>
      <c r="AL91" s="12"/>
      <c r="AM91" s="12"/>
      <c r="AN91" s="12"/>
      <c r="AO91" s="12"/>
      <c r="AP91" s="12"/>
      <c r="AQ91" s="12"/>
      <c r="AR91" s="12"/>
      <c r="AS91" s="12"/>
      <c r="AT91" s="12"/>
      <c r="AU91" s="12"/>
      <c r="AV91" s="12"/>
      <c r="AW91" s="12"/>
      <c r="AX91" s="12"/>
      <c r="AY91" s="12"/>
      <c r="AZ91" s="12"/>
      <c r="BA91" s="12"/>
      <c r="BB91" s="12"/>
      <c r="BC91" s="12"/>
      <c r="BD91" s="12"/>
      <c r="BE91" s="12"/>
      <c r="BF91" s="12"/>
      <c r="BG91" s="12"/>
      <c r="BH91" s="12"/>
      <c r="BI91" s="12"/>
      <c r="BJ91" s="12"/>
      <c r="BK91" s="12"/>
      <c r="BL91" s="12"/>
      <c r="BM91" s="12"/>
      <c r="BN91" s="12"/>
      <c r="BO91" s="12"/>
      <c r="BP91" s="12"/>
      <c r="BQ91" s="12"/>
      <c r="BR91" s="12"/>
      <c r="BS91" s="12"/>
      <c r="BT91" s="12"/>
      <c r="BU91" s="12"/>
      <c r="BV91" s="12"/>
      <c r="BW91" s="12"/>
      <c r="BX91" s="12"/>
      <c r="BY91" s="12"/>
      <c r="BZ91" s="12"/>
      <c r="CA91" s="12"/>
      <c r="CB91" s="12"/>
      <c r="CC91" s="12"/>
    </row>
    <row r="92" spans="1:81" ht="15.75" x14ac:dyDescent="0.25">
      <c r="A92" s="20"/>
      <c r="B92" s="29"/>
      <c r="C92" s="29"/>
      <c r="D92" s="29"/>
      <c r="E92" s="29"/>
      <c r="F92" s="26"/>
      <c r="G92" s="13"/>
      <c r="H92" s="20"/>
      <c r="I92" s="22"/>
      <c r="J92" s="22"/>
      <c r="K92" s="22"/>
      <c r="L92" s="22"/>
      <c r="M92" s="24"/>
      <c r="N92" s="22"/>
      <c r="O92" s="20"/>
      <c r="P92" s="12"/>
      <c r="Q92" s="12"/>
      <c r="R92" s="12"/>
      <c r="S92" s="12"/>
      <c r="T92" s="12"/>
      <c r="U92" s="12"/>
      <c r="V92" s="12"/>
      <c r="W92" s="12"/>
      <c r="X92" s="12"/>
      <c r="Y92" s="12"/>
      <c r="Z92" s="12"/>
      <c r="AA92" s="12"/>
      <c r="AB92" s="12"/>
      <c r="AC92" s="12"/>
      <c r="AD92" s="12"/>
      <c r="AE92" s="12"/>
      <c r="AF92" s="12"/>
      <c r="AG92" s="12"/>
      <c r="AH92" s="12"/>
      <c r="AI92" s="12"/>
      <c r="AJ92" s="12"/>
      <c r="AK92" s="12"/>
      <c r="AL92" s="12"/>
      <c r="AM92" s="12"/>
      <c r="AN92" s="12"/>
      <c r="AO92" s="12"/>
      <c r="AP92" s="12"/>
      <c r="AQ92" s="12"/>
      <c r="AR92" s="12"/>
      <c r="AS92" s="12"/>
      <c r="AT92" s="12"/>
      <c r="AU92" s="12"/>
      <c r="AV92" s="12"/>
      <c r="AW92" s="12"/>
      <c r="AX92" s="12"/>
      <c r="AY92" s="12"/>
      <c r="AZ92" s="12"/>
      <c r="BA92" s="12"/>
      <c r="BB92" s="12"/>
      <c r="BC92" s="12"/>
      <c r="BD92" s="12"/>
      <c r="BE92" s="12"/>
      <c r="BF92" s="12"/>
      <c r="BG92" s="12"/>
      <c r="BH92" s="12"/>
      <c r="BI92" s="12"/>
      <c r="BJ92" s="12"/>
      <c r="BK92" s="12"/>
      <c r="BL92" s="12"/>
      <c r="BM92" s="12"/>
      <c r="BN92" s="12"/>
      <c r="BO92" s="12"/>
      <c r="BP92" s="12"/>
      <c r="BQ92" s="12"/>
      <c r="BR92" s="12"/>
      <c r="BS92" s="12"/>
      <c r="BT92" s="12"/>
      <c r="BU92" s="12"/>
      <c r="BV92" s="12"/>
      <c r="BW92" s="12"/>
      <c r="BX92" s="12"/>
      <c r="BY92" s="12"/>
      <c r="BZ92" s="12"/>
      <c r="CA92" s="12"/>
      <c r="CB92" s="12"/>
      <c r="CC92" s="12"/>
    </row>
    <row r="93" spans="1:81" ht="15.75" x14ac:dyDescent="0.25">
      <c r="A93" s="20"/>
      <c r="B93" s="29"/>
      <c r="C93" s="29"/>
      <c r="D93" s="29"/>
      <c r="E93" s="29"/>
      <c r="F93" s="26"/>
      <c r="G93" s="13"/>
      <c r="H93" s="20"/>
      <c r="I93" s="22"/>
      <c r="J93" s="22"/>
      <c r="K93" s="22"/>
      <c r="L93" s="22"/>
      <c r="M93" s="24"/>
      <c r="N93" s="22"/>
      <c r="O93" s="20"/>
      <c r="P93" s="12"/>
      <c r="Q93" s="12"/>
      <c r="R93" s="12"/>
      <c r="S93" s="12"/>
      <c r="T93" s="12"/>
      <c r="U93" s="12"/>
      <c r="V93" s="12"/>
      <c r="W93" s="12"/>
      <c r="X93" s="12"/>
      <c r="Y93" s="12"/>
      <c r="Z93" s="12"/>
      <c r="AA93" s="12"/>
      <c r="AB93" s="12"/>
      <c r="AC93" s="12"/>
      <c r="AD93" s="12"/>
      <c r="AE93" s="12"/>
      <c r="AF93" s="12"/>
      <c r="AG93" s="12"/>
      <c r="AH93" s="12"/>
      <c r="AI93" s="12"/>
      <c r="AJ93" s="12"/>
      <c r="AK93" s="12"/>
      <c r="AL93" s="12"/>
      <c r="AM93" s="12"/>
      <c r="AN93" s="12"/>
      <c r="AO93" s="12"/>
      <c r="AP93" s="12"/>
      <c r="AQ93" s="12"/>
      <c r="AR93" s="12"/>
      <c r="AS93" s="12"/>
      <c r="AT93" s="12"/>
      <c r="AU93" s="12"/>
      <c r="AV93" s="12"/>
      <c r="AW93" s="12"/>
      <c r="AX93" s="12"/>
      <c r="AY93" s="12"/>
      <c r="AZ93" s="12"/>
      <c r="BA93" s="12"/>
      <c r="BB93" s="12"/>
      <c r="BC93" s="12"/>
      <c r="BD93" s="12"/>
      <c r="BE93" s="12"/>
      <c r="BF93" s="12"/>
      <c r="BG93" s="12"/>
      <c r="BH93" s="12"/>
      <c r="BI93" s="12"/>
      <c r="BJ93" s="12"/>
      <c r="BK93" s="12"/>
      <c r="BL93" s="12"/>
      <c r="BM93" s="12"/>
      <c r="BN93" s="12"/>
      <c r="BO93" s="12"/>
      <c r="BP93" s="12"/>
      <c r="BQ93" s="12"/>
      <c r="BR93" s="12"/>
      <c r="BS93" s="12"/>
      <c r="BT93" s="12"/>
      <c r="BU93" s="12"/>
      <c r="BV93" s="12"/>
      <c r="BW93" s="12"/>
      <c r="BX93" s="12"/>
      <c r="BY93" s="12"/>
      <c r="BZ93" s="12"/>
      <c r="CA93" s="12"/>
      <c r="CB93" s="12"/>
      <c r="CC93" s="12"/>
    </row>
    <row r="94" spans="1:81" ht="15.75" x14ac:dyDescent="0.25">
      <c r="A94" s="20"/>
      <c r="B94" s="29"/>
      <c r="C94" s="29"/>
      <c r="D94" s="29"/>
      <c r="E94" s="29"/>
      <c r="F94" s="26"/>
      <c r="G94" s="13"/>
      <c r="H94" s="20"/>
      <c r="I94" s="22"/>
      <c r="J94" s="22"/>
      <c r="K94" s="22"/>
      <c r="L94" s="22"/>
      <c r="M94" s="24"/>
      <c r="N94" s="22"/>
      <c r="O94" s="20"/>
      <c r="P94" s="12"/>
      <c r="Q94" s="12"/>
      <c r="R94" s="12"/>
      <c r="S94" s="12"/>
      <c r="T94" s="12"/>
      <c r="U94" s="12"/>
      <c r="V94" s="12"/>
      <c r="W94" s="12"/>
      <c r="X94" s="12"/>
      <c r="Y94" s="12"/>
      <c r="Z94" s="12"/>
      <c r="AA94" s="12"/>
      <c r="AB94" s="12"/>
      <c r="AC94" s="12"/>
      <c r="AD94" s="12"/>
      <c r="AE94" s="12"/>
      <c r="AF94" s="12"/>
      <c r="AG94" s="12"/>
      <c r="AH94" s="12"/>
      <c r="AI94" s="12"/>
      <c r="AJ94" s="12"/>
      <c r="AK94" s="12"/>
      <c r="AL94" s="12"/>
      <c r="AM94" s="12"/>
      <c r="AN94" s="12"/>
      <c r="AO94" s="12"/>
      <c r="AP94" s="12"/>
      <c r="AQ94" s="12"/>
      <c r="AR94" s="12"/>
      <c r="AS94" s="12"/>
      <c r="AT94" s="12"/>
      <c r="AU94" s="12"/>
      <c r="AV94" s="12"/>
      <c r="AW94" s="12"/>
      <c r="AX94" s="12"/>
      <c r="AY94" s="12"/>
      <c r="AZ94" s="12"/>
      <c r="BA94" s="12"/>
      <c r="BB94" s="12"/>
      <c r="BC94" s="12"/>
      <c r="BD94" s="12"/>
      <c r="BE94" s="12"/>
      <c r="BF94" s="12"/>
      <c r="BG94" s="12"/>
      <c r="BH94" s="12"/>
      <c r="BI94" s="12"/>
      <c r="BJ94" s="12"/>
      <c r="BK94" s="12"/>
      <c r="BL94" s="12"/>
      <c r="BM94" s="12"/>
      <c r="BN94" s="12"/>
      <c r="BO94" s="12"/>
      <c r="BP94" s="12"/>
      <c r="BQ94" s="12"/>
      <c r="BR94" s="12"/>
      <c r="BS94" s="12"/>
      <c r="BT94" s="12"/>
      <c r="BU94" s="12"/>
      <c r="BV94" s="12"/>
      <c r="BW94" s="12"/>
      <c r="BX94" s="12"/>
      <c r="BY94" s="12"/>
      <c r="BZ94" s="12"/>
      <c r="CA94" s="12"/>
      <c r="CB94" s="12"/>
      <c r="CC94" s="12"/>
    </row>
    <row r="95" spans="1:81" ht="15.75" x14ac:dyDescent="0.25">
      <c r="A95" s="20"/>
      <c r="B95" s="29"/>
      <c r="C95" s="29"/>
      <c r="D95" s="29"/>
      <c r="E95" s="29"/>
      <c r="F95" s="26"/>
      <c r="G95" s="13"/>
      <c r="H95" s="20"/>
      <c r="I95" s="22"/>
      <c r="J95" s="22"/>
      <c r="K95" s="22"/>
      <c r="L95" s="22"/>
      <c r="M95" s="24"/>
      <c r="N95" s="22"/>
      <c r="O95" s="20"/>
      <c r="P95" s="12"/>
      <c r="Q95" s="12"/>
      <c r="R95" s="12"/>
      <c r="S95" s="12"/>
      <c r="T95" s="12"/>
      <c r="U95" s="12"/>
      <c r="V95" s="12"/>
      <c r="W95" s="12"/>
      <c r="X95" s="12"/>
      <c r="Y95" s="12"/>
      <c r="Z95" s="12"/>
      <c r="AA95" s="12"/>
      <c r="AB95" s="12"/>
      <c r="AC95" s="12"/>
      <c r="AD95" s="12"/>
      <c r="AE95" s="12"/>
      <c r="AF95" s="12"/>
      <c r="AG95" s="12"/>
      <c r="AH95" s="12"/>
      <c r="AI95" s="12"/>
      <c r="AJ95" s="12"/>
      <c r="AK95" s="12"/>
      <c r="AL95" s="12"/>
      <c r="AM95" s="12"/>
      <c r="AN95" s="12"/>
      <c r="AO95" s="12"/>
      <c r="AP95" s="12"/>
      <c r="AQ95" s="12"/>
      <c r="AR95" s="12"/>
      <c r="AS95" s="12"/>
      <c r="AT95" s="12"/>
      <c r="AU95" s="12"/>
      <c r="AV95" s="12"/>
      <c r="AW95" s="12"/>
      <c r="AX95" s="12"/>
      <c r="AY95" s="12"/>
      <c r="AZ95" s="12"/>
      <c r="BA95" s="12"/>
      <c r="BB95" s="12"/>
      <c r="BC95" s="12"/>
      <c r="BD95" s="12"/>
      <c r="BE95" s="12"/>
      <c r="BF95" s="12"/>
      <c r="BG95" s="12"/>
      <c r="BH95" s="12"/>
      <c r="BI95" s="12"/>
      <c r="BJ95" s="12"/>
      <c r="BK95" s="12"/>
      <c r="BL95" s="12"/>
      <c r="BM95" s="12"/>
      <c r="BN95" s="12"/>
      <c r="BO95" s="12"/>
      <c r="BP95" s="12"/>
      <c r="BQ95" s="12"/>
      <c r="BR95" s="12"/>
      <c r="BS95" s="12"/>
      <c r="BT95" s="12"/>
      <c r="BU95" s="12"/>
      <c r="BV95" s="12"/>
      <c r="BW95" s="12"/>
      <c r="BX95" s="12"/>
      <c r="BY95" s="12"/>
      <c r="BZ95" s="12"/>
      <c r="CA95" s="12"/>
      <c r="CB95" s="12"/>
      <c r="CC95" s="12"/>
    </row>
    <row r="96" spans="1:81" ht="15.75" x14ac:dyDescent="0.25">
      <c r="A96" s="20"/>
      <c r="B96" s="29"/>
      <c r="C96" s="29"/>
      <c r="D96" s="29"/>
      <c r="E96" s="29"/>
      <c r="F96" s="26"/>
      <c r="G96" s="13"/>
      <c r="H96" s="20"/>
      <c r="I96" s="22"/>
      <c r="J96" s="22"/>
      <c r="K96" s="22"/>
      <c r="L96" s="22"/>
      <c r="M96" s="24"/>
      <c r="N96" s="22"/>
      <c r="O96" s="20"/>
      <c r="P96" s="12"/>
      <c r="Q96" s="12"/>
      <c r="R96" s="12"/>
      <c r="S96" s="12"/>
      <c r="T96" s="12"/>
      <c r="U96" s="12"/>
      <c r="V96" s="12"/>
      <c r="W96" s="12"/>
      <c r="X96" s="12"/>
      <c r="Y96" s="12"/>
      <c r="Z96" s="12"/>
      <c r="AA96" s="12"/>
      <c r="AB96" s="12"/>
      <c r="AC96" s="12"/>
      <c r="AD96" s="12"/>
      <c r="AE96" s="12"/>
      <c r="AF96" s="12"/>
      <c r="AG96" s="12"/>
      <c r="AH96" s="12"/>
      <c r="AI96" s="12"/>
      <c r="AJ96" s="12"/>
      <c r="AK96" s="12"/>
      <c r="AL96" s="12"/>
      <c r="AM96" s="12"/>
      <c r="AN96" s="12"/>
      <c r="AO96" s="12"/>
      <c r="AP96" s="12"/>
      <c r="AQ96" s="12"/>
      <c r="AR96" s="12"/>
      <c r="AS96" s="12"/>
      <c r="AT96" s="12"/>
      <c r="AU96" s="12"/>
      <c r="AV96" s="12"/>
      <c r="AW96" s="12"/>
      <c r="AX96" s="12"/>
      <c r="AY96" s="12"/>
      <c r="AZ96" s="12"/>
      <c r="BA96" s="12"/>
      <c r="BB96" s="12"/>
      <c r="BC96" s="12"/>
      <c r="BD96" s="12"/>
      <c r="BE96" s="12"/>
      <c r="BF96" s="12"/>
      <c r="BG96" s="12"/>
      <c r="BH96" s="12"/>
      <c r="BI96" s="12"/>
      <c r="BJ96" s="12"/>
      <c r="BK96" s="12"/>
      <c r="BL96" s="12"/>
      <c r="BM96" s="12"/>
      <c r="BN96" s="12"/>
      <c r="BO96" s="12"/>
      <c r="BP96" s="12"/>
      <c r="BQ96" s="12"/>
      <c r="BR96" s="12"/>
      <c r="BS96" s="12"/>
      <c r="BT96" s="12"/>
      <c r="BU96" s="12"/>
      <c r="BV96" s="12"/>
      <c r="BW96" s="12"/>
      <c r="BX96" s="12"/>
      <c r="BY96" s="12"/>
      <c r="BZ96" s="12"/>
      <c r="CA96" s="12"/>
      <c r="CB96" s="12"/>
      <c r="CC96" s="12"/>
    </row>
    <row r="97" spans="1:81" ht="15.75" x14ac:dyDescent="0.25">
      <c r="A97" s="20"/>
      <c r="B97" s="29"/>
      <c r="C97" s="29"/>
      <c r="D97" s="29"/>
      <c r="E97" s="29"/>
      <c r="F97" s="26"/>
      <c r="G97" s="13"/>
      <c r="H97" s="20"/>
      <c r="I97" s="22"/>
      <c r="J97" s="22"/>
      <c r="K97" s="22"/>
      <c r="L97" s="22"/>
      <c r="M97" s="24"/>
      <c r="N97" s="22"/>
      <c r="O97" s="20"/>
      <c r="P97" s="12"/>
      <c r="Q97" s="12"/>
      <c r="R97" s="12"/>
      <c r="S97" s="12"/>
      <c r="T97" s="12"/>
      <c r="U97" s="12"/>
      <c r="V97" s="12"/>
      <c r="W97" s="12"/>
      <c r="X97" s="12"/>
      <c r="Y97" s="12"/>
      <c r="Z97" s="12"/>
      <c r="AA97" s="12"/>
      <c r="AB97" s="12"/>
      <c r="AC97" s="12"/>
      <c r="AD97" s="12"/>
      <c r="AE97" s="12"/>
      <c r="AF97" s="12"/>
      <c r="AG97" s="12"/>
      <c r="AH97" s="12"/>
      <c r="AI97" s="12"/>
      <c r="AJ97" s="12"/>
      <c r="AK97" s="12"/>
      <c r="AL97" s="12"/>
      <c r="AM97" s="12"/>
      <c r="AN97" s="12"/>
      <c r="AO97" s="12"/>
      <c r="AP97" s="12"/>
      <c r="AQ97" s="12"/>
      <c r="AR97" s="12"/>
      <c r="AS97" s="12"/>
      <c r="AT97" s="12"/>
      <c r="AU97" s="12"/>
      <c r="AV97" s="12"/>
      <c r="AW97" s="12"/>
      <c r="AX97" s="12"/>
      <c r="AY97" s="12"/>
      <c r="AZ97" s="12"/>
      <c r="BA97" s="12"/>
      <c r="BB97" s="12"/>
      <c r="BC97" s="12"/>
      <c r="BD97" s="12"/>
      <c r="BE97" s="12"/>
      <c r="BF97" s="12"/>
      <c r="BG97" s="12"/>
      <c r="BH97" s="12"/>
      <c r="BI97" s="12"/>
      <c r="BJ97" s="12"/>
      <c r="BK97" s="12"/>
      <c r="BL97" s="12"/>
      <c r="BM97" s="12"/>
      <c r="BN97" s="12"/>
      <c r="BO97" s="12"/>
      <c r="BP97" s="12"/>
      <c r="BQ97" s="12"/>
      <c r="BR97" s="12"/>
      <c r="BS97" s="12"/>
      <c r="BT97" s="12"/>
      <c r="BU97" s="12"/>
      <c r="BV97" s="12"/>
      <c r="BW97" s="12"/>
      <c r="BX97" s="12"/>
      <c r="BY97" s="12"/>
      <c r="BZ97" s="12"/>
      <c r="CA97" s="12"/>
      <c r="CB97" s="12"/>
      <c r="CC97" s="12"/>
    </row>
    <row r="98" spans="1:81" ht="15.75" x14ac:dyDescent="0.25">
      <c r="A98" s="20"/>
      <c r="B98" s="29"/>
      <c r="C98" s="29"/>
      <c r="D98" s="29"/>
      <c r="E98" s="29"/>
      <c r="F98" s="26"/>
      <c r="G98" s="13"/>
      <c r="H98" s="20"/>
      <c r="I98" s="22"/>
      <c r="J98" s="22"/>
      <c r="K98" s="22"/>
      <c r="L98" s="22"/>
      <c r="M98" s="24"/>
      <c r="N98" s="22"/>
      <c r="O98" s="20"/>
      <c r="P98" s="12"/>
      <c r="Q98" s="12"/>
      <c r="R98" s="12"/>
      <c r="S98" s="12"/>
      <c r="T98" s="12"/>
      <c r="U98" s="12"/>
      <c r="V98" s="12"/>
      <c r="W98" s="12"/>
      <c r="X98" s="12"/>
      <c r="Y98" s="12"/>
      <c r="Z98" s="12"/>
      <c r="AA98" s="12"/>
      <c r="AB98" s="12"/>
      <c r="AC98" s="12"/>
      <c r="AD98" s="12"/>
      <c r="AE98" s="12"/>
      <c r="AF98" s="12"/>
      <c r="AG98" s="12"/>
      <c r="AH98" s="12"/>
      <c r="AI98" s="12"/>
      <c r="AJ98" s="12"/>
      <c r="AK98" s="12"/>
      <c r="AL98" s="12"/>
      <c r="AM98" s="12"/>
      <c r="AN98" s="12"/>
      <c r="AO98" s="12"/>
      <c r="AP98" s="12"/>
      <c r="AQ98" s="12"/>
      <c r="AR98" s="12"/>
      <c r="AS98" s="12"/>
      <c r="AT98" s="12"/>
      <c r="AU98" s="12"/>
      <c r="AV98" s="12"/>
      <c r="AW98" s="12"/>
      <c r="AX98" s="12"/>
      <c r="AY98" s="12"/>
      <c r="AZ98" s="12"/>
      <c r="BA98" s="12"/>
      <c r="BB98" s="12"/>
      <c r="BC98" s="12"/>
      <c r="BD98" s="12"/>
      <c r="BE98" s="12"/>
      <c r="BF98" s="12"/>
      <c r="BG98" s="12"/>
      <c r="BH98" s="12"/>
      <c r="BI98" s="12"/>
      <c r="BJ98" s="12"/>
      <c r="BK98" s="12"/>
      <c r="BL98" s="12"/>
      <c r="BM98" s="12"/>
      <c r="BN98" s="12"/>
      <c r="BO98" s="12"/>
      <c r="BP98" s="12"/>
      <c r="BQ98" s="12"/>
      <c r="BR98" s="12"/>
      <c r="BS98" s="12"/>
      <c r="BT98" s="12"/>
      <c r="BU98" s="12"/>
      <c r="BV98" s="12"/>
      <c r="BW98" s="12"/>
      <c r="BX98" s="12"/>
      <c r="BY98" s="12"/>
      <c r="BZ98" s="12"/>
      <c r="CA98" s="12"/>
      <c r="CB98" s="12"/>
      <c r="CC98" s="12"/>
    </row>
    <row r="99" spans="1:81" ht="15.75" x14ac:dyDescent="0.25">
      <c r="A99" s="20"/>
      <c r="B99" s="29"/>
      <c r="C99" s="29"/>
      <c r="D99" s="29"/>
      <c r="E99" s="29"/>
      <c r="F99" s="26"/>
      <c r="G99" s="13"/>
      <c r="H99" s="20"/>
      <c r="I99" s="22"/>
      <c r="J99" s="22"/>
      <c r="K99" s="22"/>
      <c r="L99" s="22"/>
      <c r="M99" s="24"/>
      <c r="N99" s="22"/>
      <c r="O99" s="20"/>
      <c r="P99" s="12"/>
      <c r="Q99" s="12"/>
      <c r="R99" s="12"/>
      <c r="S99" s="12"/>
      <c r="T99" s="12"/>
      <c r="U99" s="12"/>
      <c r="V99" s="12"/>
      <c r="W99" s="12"/>
      <c r="X99" s="12"/>
      <c r="Y99" s="12"/>
      <c r="Z99" s="12"/>
      <c r="AA99" s="12"/>
      <c r="AB99" s="12"/>
      <c r="AC99" s="12"/>
      <c r="AD99" s="12"/>
      <c r="AE99" s="12"/>
      <c r="AF99" s="12"/>
      <c r="AG99" s="12"/>
      <c r="AH99" s="12"/>
      <c r="AI99" s="12"/>
      <c r="AJ99" s="12"/>
      <c r="AK99" s="12"/>
      <c r="AL99" s="12"/>
      <c r="AM99" s="12"/>
      <c r="AN99" s="12"/>
      <c r="AO99" s="12"/>
      <c r="AP99" s="12"/>
      <c r="AQ99" s="12"/>
      <c r="AR99" s="12"/>
      <c r="AS99" s="12"/>
      <c r="AT99" s="12"/>
      <c r="AU99" s="12"/>
      <c r="AV99" s="12"/>
      <c r="AW99" s="12"/>
      <c r="AX99" s="12"/>
      <c r="AY99" s="12"/>
      <c r="AZ99" s="12"/>
      <c r="BA99" s="12"/>
      <c r="BB99" s="12"/>
      <c r="BC99" s="12"/>
      <c r="BD99" s="12"/>
      <c r="BE99" s="12"/>
      <c r="BF99" s="12"/>
      <c r="BG99" s="12"/>
      <c r="BH99" s="12"/>
      <c r="BI99" s="12"/>
      <c r="BJ99" s="12"/>
      <c r="BK99" s="12"/>
      <c r="BL99" s="12"/>
      <c r="BM99" s="12"/>
      <c r="BN99" s="12"/>
      <c r="BO99" s="12"/>
      <c r="BP99" s="12"/>
      <c r="BQ99" s="12"/>
      <c r="BR99" s="12"/>
      <c r="BS99" s="12"/>
      <c r="BT99" s="12"/>
      <c r="BU99" s="12"/>
      <c r="BV99" s="12"/>
      <c r="BW99" s="12"/>
      <c r="BX99" s="12"/>
      <c r="BY99" s="12"/>
      <c r="BZ99" s="12"/>
      <c r="CA99" s="12"/>
      <c r="CB99" s="12"/>
      <c r="CC99" s="12"/>
    </row>
    <row r="100" spans="1:81" ht="15.75" x14ac:dyDescent="0.25">
      <c r="A100" s="20"/>
      <c r="B100" s="29"/>
      <c r="C100" s="29"/>
      <c r="D100" s="29"/>
      <c r="E100" s="29"/>
      <c r="F100" s="26"/>
      <c r="G100" s="13"/>
      <c r="H100" s="20"/>
      <c r="I100" s="22"/>
      <c r="J100" s="22"/>
      <c r="K100" s="22"/>
      <c r="L100" s="22"/>
      <c r="M100" s="24"/>
      <c r="N100" s="22"/>
      <c r="O100" s="20"/>
      <c r="P100" s="12"/>
      <c r="Q100" s="12"/>
      <c r="R100" s="12"/>
      <c r="S100" s="12"/>
      <c r="T100" s="12"/>
      <c r="U100" s="12"/>
      <c r="V100" s="12"/>
      <c r="W100" s="12"/>
      <c r="X100" s="12"/>
      <c r="Y100" s="12"/>
      <c r="Z100" s="12"/>
      <c r="AA100" s="12"/>
      <c r="AB100" s="12"/>
      <c r="AC100" s="12"/>
      <c r="AD100" s="12"/>
      <c r="AE100" s="12"/>
      <c r="AF100" s="12"/>
      <c r="AG100" s="12"/>
      <c r="AH100" s="12"/>
      <c r="AI100" s="12"/>
      <c r="AJ100" s="12"/>
      <c r="AK100" s="12"/>
      <c r="AL100" s="12"/>
      <c r="AM100" s="12"/>
      <c r="AN100" s="12"/>
      <c r="AO100" s="12"/>
      <c r="AP100" s="12"/>
      <c r="AQ100" s="12"/>
      <c r="AR100" s="12"/>
      <c r="AS100" s="12"/>
      <c r="AT100" s="12"/>
      <c r="AU100" s="12"/>
      <c r="AV100" s="12"/>
      <c r="AW100" s="12"/>
      <c r="AX100" s="12"/>
      <c r="AY100" s="12"/>
      <c r="AZ100" s="12"/>
      <c r="BA100" s="12"/>
      <c r="BB100" s="12"/>
      <c r="BC100" s="12"/>
      <c r="BD100" s="12"/>
      <c r="BE100" s="12"/>
      <c r="BF100" s="12"/>
      <c r="BG100" s="12"/>
      <c r="BH100" s="12"/>
      <c r="BI100" s="12"/>
      <c r="BJ100" s="12"/>
      <c r="BK100" s="12"/>
      <c r="BL100" s="12"/>
      <c r="BM100" s="12"/>
      <c r="BN100" s="12"/>
      <c r="BO100" s="12"/>
      <c r="BP100" s="12"/>
      <c r="BQ100" s="12"/>
      <c r="BR100" s="12"/>
      <c r="BS100" s="12"/>
      <c r="BT100" s="12"/>
      <c r="BU100" s="12"/>
      <c r="BV100" s="12"/>
      <c r="BW100" s="12"/>
      <c r="BX100" s="12"/>
      <c r="BY100" s="12"/>
      <c r="BZ100" s="12"/>
      <c r="CA100" s="12"/>
      <c r="CB100" s="12"/>
      <c r="CC100" s="12"/>
    </row>
    <row r="101" spans="1:81" ht="15.75" x14ac:dyDescent="0.25">
      <c r="A101" s="20"/>
      <c r="B101" s="29"/>
      <c r="C101" s="29"/>
      <c r="D101" s="29"/>
      <c r="E101" s="29"/>
      <c r="F101" s="26"/>
      <c r="G101" s="13"/>
      <c r="H101" s="20"/>
      <c r="I101" s="22"/>
      <c r="J101" s="22"/>
      <c r="K101" s="22"/>
      <c r="L101" s="22"/>
      <c r="M101" s="24"/>
      <c r="N101" s="22"/>
      <c r="O101" s="20"/>
      <c r="P101" s="12"/>
      <c r="Q101" s="12"/>
      <c r="R101" s="12"/>
      <c r="S101" s="12"/>
      <c r="T101" s="12"/>
      <c r="U101" s="12"/>
      <c r="V101" s="12"/>
      <c r="W101" s="12"/>
      <c r="X101" s="12"/>
      <c r="Y101" s="12"/>
      <c r="Z101" s="12"/>
      <c r="AA101" s="12"/>
      <c r="AB101" s="12"/>
      <c r="AC101" s="12"/>
      <c r="AD101" s="12"/>
      <c r="AE101" s="12"/>
      <c r="AF101" s="12"/>
      <c r="AG101" s="12"/>
      <c r="AH101" s="12"/>
      <c r="AI101" s="12"/>
      <c r="AJ101" s="12"/>
      <c r="AK101" s="12"/>
      <c r="AL101" s="12"/>
      <c r="AM101" s="12"/>
      <c r="AN101" s="12"/>
      <c r="AO101" s="12"/>
      <c r="AP101" s="12"/>
      <c r="AQ101" s="12"/>
      <c r="AR101" s="12"/>
      <c r="AS101" s="12"/>
      <c r="AT101" s="12"/>
      <c r="AU101" s="12"/>
      <c r="AV101" s="12"/>
      <c r="AW101" s="12"/>
      <c r="AX101" s="12"/>
      <c r="AY101" s="12"/>
      <c r="AZ101" s="12"/>
      <c r="BA101" s="12"/>
      <c r="BB101" s="12"/>
      <c r="BC101" s="12"/>
      <c r="BD101" s="12"/>
      <c r="BE101" s="12"/>
      <c r="BF101" s="12"/>
      <c r="BG101" s="12"/>
      <c r="BH101" s="12"/>
      <c r="BI101" s="12"/>
      <c r="BJ101" s="12"/>
      <c r="BK101" s="12"/>
      <c r="BL101" s="12"/>
      <c r="BM101" s="12"/>
      <c r="BN101" s="12"/>
      <c r="BO101" s="12"/>
      <c r="BP101" s="12"/>
      <c r="BQ101" s="12"/>
      <c r="BR101" s="12"/>
      <c r="BS101" s="12"/>
      <c r="BT101" s="12"/>
      <c r="BU101" s="12"/>
      <c r="BV101" s="12"/>
      <c r="BW101" s="12"/>
      <c r="BX101" s="12"/>
      <c r="BY101" s="12"/>
      <c r="BZ101" s="12"/>
      <c r="CA101" s="12"/>
      <c r="CB101" s="12"/>
      <c r="CC101" s="12"/>
    </row>
    <row r="102" spans="1:81" ht="15.75" x14ac:dyDescent="0.25">
      <c r="A102" s="20"/>
      <c r="B102" s="29"/>
      <c r="C102" s="29"/>
      <c r="D102" s="29"/>
      <c r="E102" s="29"/>
      <c r="F102" s="26"/>
      <c r="G102" s="13"/>
      <c r="H102" s="20"/>
      <c r="I102" s="22"/>
      <c r="J102" s="22"/>
      <c r="K102" s="22"/>
      <c r="L102" s="22"/>
      <c r="M102" s="24"/>
      <c r="N102" s="22"/>
      <c r="O102" s="20"/>
      <c r="P102" s="12"/>
      <c r="Q102" s="12"/>
      <c r="R102" s="12"/>
      <c r="S102" s="12"/>
      <c r="T102" s="12"/>
      <c r="U102" s="12"/>
      <c r="V102" s="12"/>
      <c r="W102" s="12"/>
      <c r="X102" s="12"/>
      <c r="Y102" s="12"/>
      <c r="Z102" s="12"/>
      <c r="AA102" s="12"/>
      <c r="AB102" s="12"/>
      <c r="AC102" s="12"/>
      <c r="AD102" s="12"/>
      <c r="AE102" s="12"/>
      <c r="AF102" s="12"/>
      <c r="AG102" s="12"/>
      <c r="AH102" s="12"/>
      <c r="AI102" s="12"/>
      <c r="AJ102" s="12"/>
      <c r="AK102" s="12"/>
      <c r="AL102" s="12"/>
      <c r="AM102" s="12"/>
      <c r="AN102" s="12"/>
      <c r="AO102" s="12"/>
      <c r="AP102" s="12"/>
      <c r="AQ102" s="12"/>
      <c r="AR102" s="12"/>
      <c r="AS102" s="12"/>
      <c r="AT102" s="12"/>
      <c r="AU102" s="12"/>
      <c r="AV102" s="12"/>
      <c r="AW102" s="12"/>
      <c r="AX102" s="12"/>
      <c r="AY102" s="12"/>
      <c r="AZ102" s="12"/>
      <c r="BA102" s="12"/>
      <c r="BB102" s="12"/>
      <c r="BC102" s="12"/>
      <c r="BD102" s="12"/>
      <c r="BE102" s="12"/>
      <c r="BF102" s="12"/>
      <c r="BG102" s="12"/>
      <c r="BH102" s="12"/>
      <c r="BI102" s="12"/>
      <c r="BJ102" s="12"/>
      <c r="BK102" s="12"/>
      <c r="BL102" s="12"/>
      <c r="BM102" s="12"/>
      <c r="BN102" s="12"/>
      <c r="BO102" s="12"/>
      <c r="BP102" s="12"/>
      <c r="BQ102" s="12"/>
      <c r="BR102" s="12"/>
      <c r="BS102" s="12"/>
      <c r="BT102" s="12"/>
      <c r="BU102" s="12"/>
      <c r="BV102" s="12"/>
      <c r="BW102" s="12"/>
      <c r="BX102" s="12"/>
      <c r="BY102" s="12"/>
      <c r="BZ102" s="12"/>
      <c r="CA102" s="12"/>
      <c r="CB102" s="12"/>
      <c r="CC102" s="12"/>
    </row>
    <row r="103" spans="1:81" ht="15.75" x14ac:dyDescent="0.25">
      <c r="A103" s="20"/>
      <c r="B103" s="29"/>
      <c r="C103" s="29"/>
      <c r="D103" s="29"/>
      <c r="E103" s="29"/>
      <c r="F103" s="26"/>
      <c r="G103" s="13"/>
      <c r="H103" s="20"/>
      <c r="I103" s="22"/>
      <c r="J103" s="22"/>
      <c r="K103" s="22"/>
      <c r="L103" s="22"/>
      <c r="M103" s="24"/>
      <c r="N103" s="22"/>
      <c r="O103" s="20"/>
      <c r="P103" s="12"/>
      <c r="Q103" s="12"/>
      <c r="R103" s="12"/>
      <c r="S103" s="12"/>
      <c r="T103" s="12"/>
      <c r="U103" s="12"/>
      <c r="V103" s="12"/>
      <c r="W103" s="12"/>
      <c r="X103" s="12"/>
      <c r="Y103" s="12"/>
      <c r="Z103" s="12"/>
      <c r="AA103" s="12"/>
      <c r="AB103" s="12"/>
      <c r="AC103" s="12"/>
      <c r="AD103" s="12"/>
      <c r="AE103" s="12"/>
      <c r="AF103" s="12"/>
      <c r="AG103" s="12"/>
      <c r="AH103" s="12"/>
      <c r="AI103" s="12"/>
      <c r="AJ103" s="12"/>
      <c r="AK103" s="12"/>
      <c r="AL103" s="12"/>
      <c r="AM103" s="12"/>
      <c r="AN103" s="12"/>
      <c r="AO103" s="12"/>
      <c r="AP103" s="12"/>
      <c r="AQ103" s="12"/>
      <c r="AR103" s="12"/>
      <c r="AS103" s="12"/>
      <c r="AT103" s="12"/>
      <c r="AU103" s="12"/>
      <c r="AV103" s="12"/>
      <c r="AW103" s="12"/>
      <c r="AX103" s="12"/>
      <c r="AY103" s="12"/>
      <c r="AZ103" s="12"/>
      <c r="BA103" s="12"/>
      <c r="BB103" s="12"/>
      <c r="BC103" s="12"/>
      <c r="BD103" s="12"/>
      <c r="BE103" s="12"/>
      <c r="BF103" s="12"/>
      <c r="BG103" s="12"/>
      <c r="BH103" s="12"/>
      <c r="BI103" s="12"/>
      <c r="BJ103" s="12"/>
      <c r="BK103" s="12"/>
      <c r="BL103" s="12"/>
      <c r="BM103" s="12"/>
      <c r="BN103" s="12"/>
      <c r="BO103" s="12"/>
      <c r="BP103" s="12"/>
      <c r="BQ103" s="12"/>
      <c r="BR103" s="12"/>
      <c r="BS103" s="12"/>
      <c r="BT103" s="12"/>
      <c r="BU103" s="12"/>
      <c r="BV103" s="12"/>
      <c r="BW103" s="12"/>
      <c r="BX103" s="12"/>
      <c r="BY103" s="12"/>
      <c r="BZ103" s="12"/>
      <c r="CA103" s="12"/>
      <c r="CB103" s="12"/>
      <c r="CC103" s="12"/>
    </row>
    <row r="104" spans="1:81" ht="15.75" x14ac:dyDescent="0.25">
      <c r="A104" s="20"/>
      <c r="B104" s="29"/>
      <c r="C104" s="29"/>
      <c r="D104" s="29"/>
      <c r="E104" s="29"/>
      <c r="F104" s="26"/>
      <c r="G104" s="13"/>
      <c r="H104" s="20"/>
      <c r="I104" s="22"/>
      <c r="J104" s="22"/>
      <c r="K104" s="22"/>
      <c r="L104" s="22"/>
      <c r="M104" s="24"/>
      <c r="N104" s="22"/>
      <c r="O104" s="20"/>
      <c r="P104" s="12"/>
      <c r="Q104" s="12"/>
      <c r="R104" s="12"/>
      <c r="S104" s="12"/>
      <c r="T104" s="12"/>
      <c r="U104" s="12"/>
      <c r="V104" s="12"/>
      <c r="W104" s="12"/>
      <c r="X104" s="12"/>
      <c r="Y104" s="12"/>
      <c r="Z104" s="12"/>
      <c r="AA104" s="12"/>
      <c r="AB104" s="12"/>
      <c r="AC104" s="12"/>
      <c r="AD104" s="12"/>
      <c r="AE104" s="12"/>
      <c r="AF104" s="12"/>
      <c r="AG104" s="12"/>
      <c r="AH104" s="12"/>
      <c r="AI104" s="12"/>
      <c r="AJ104" s="12"/>
      <c r="AK104" s="12"/>
      <c r="AL104" s="12"/>
      <c r="AM104" s="12"/>
      <c r="AN104" s="12"/>
      <c r="AO104" s="12"/>
      <c r="AP104" s="12"/>
      <c r="AQ104" s="12"/>
      <c r="AR104" s="12"/>
      <c r="AS104" s="12"/>
      <c r="AT104" s="12"/>
      <c r="AU104" s="12"/>
      <c r="AV104" s="12"/>
      <c r="AW104" s="12"/>
      <c r="AX104" s="12"/>
      <c r="AY104" s="12"/>
      <c r="AZ104" s="12"/>
      <c r="BA104" s="12"/>
      <c r="BB104" s="12"/>
      <c r="BC104" s="12"/>
      <c r="BD104" s="12"/>
      <c r="BE104" s="12"/>
      <c r="BF104" s="12"/>
      <c r="BG104" s="12"/>
      <c r="BH104" s="12"/>
      <c r="BI104" s="12"/>
      <c r="BJ104" s="12"/>
      <c r="BK104" s="12"/>
      <c r="BL104" s="12"/>
      <c r="BM104" s="12"/>
      <c r="BN104" s="12"/>
      <c r="BO104" s="12"/>
      <c r="BP104" s="12"/>
      <c r="BQ104" s="12"/>
      <c r="BR104" s="12"/>
      <c r="BS104" s="12"/>
      <c r="BT104" s="12"/>
      <c r="BU104" s="12"/>
      <c r="BV104" s="12"/>
      <c r="BW104" s="12"/>
      <c r="BX104" s="12"/>
      <c r="BY104" s="12"/>
      <c r="BZ104" s="12"/>
      <c r="CA104" s="12"/>
      <c r="CB104" s="12"/>
      <c r="CC104" s="12"/>
    </row>
    <row r="105" spans="1:81" ht="15.75" x14ac:dyDescent="0.25">
      <c r="A105" s="20"/>
      <c r="B105" s="29"/>
      <c r="C105" s="29"/>
      <c r="D105" s="29"/>
      <c r="E105" s="29"/>
      <c r="F105" s="26"/>
      <c r="G105" s="13"/>
      <c r="H105" s="20"/>
      <c r="I105" s="22"/>
      <c r="J105" s="22"/>
      <c r="K105" s="22"/>
      <c r="L105" s="22"/>
      <c r="M105" s="24"/>
      <c r="N105" s="22"/>
      <c r="O105" s="20"/>
      <c r="P105" s="12"/>
      <c r="Q105" s="12"/>
      <c r="R105" s="12"/>
      <c r="S105" s="12"/>
      <c r="T105" s="12"/>
      <c r="U105" s="12"/>
      <c r="V105" s="12"/>
      <c r="W105" s="12"/>
      <c r="X105" s="12"/>
      <c r="Y105" s="12"/>
      <c r="Z105" s="12"/>
      <c r="AA105" s="12"/>
      <c r="AB105" s="12"/>
      <c r="AC105" s="12"/>
      <c r="AD105" s="12"/>
      <c r="AE105" s="12"/>
      <c r="AF105" s="12"/>
      <c r="AG105" s="12"/>
      <c r="AH105" s="12"/>
      <c r="AI105" s="12"/>
      <c r="AJ105" s="12"/>
      <c r="AK105" s="12"/>
      <c r="AL105" s="12"/>
      <c r="AM105" s="12"/>
      <c r="AN105" s="12"/>
      <c r="AO105" s="12"/>
      <c r="AP105" s="12"/>
      <c r="AQ105" s="12"/>
      <c r="AR105" s="12"/>
      <c r="AS105" s="12"/>
      <c r="AT105" s="12"/>
      <c r="AU105" s="12"/>
      <c r="AV105" s="12"/>
      <c r="AW105" s="12"/>
      <c r="AX105" s="12"/>
      <c r="AY105" s="12"/>
      <c r="AZ105" s="12"/>
      <c r="BA105" s="12"/>
      <c r="BB105" s="12"/>
      <c r="BC105" s="12"/>
      <c r="BD105" s="12"/>
      <c r="BE105" s="12"/>
      <c r="BF105" s="12"/>
      <c r="BG105" s="12"/>
      <c r="BH105" s="12"/>
      <c r="BI105" s="12"/>
      <c r="BJ105" s="12"/>
      <c r="BK105" s="12"/>
      <c r="BL105" s="12"/>
      <c r="BM105" s="12"/>
      <c r="BN105" s="12"/>
      <c r="BO105" s="12"/>
      <c r="BP105" s="12"/>
      <c r="BQ105" s="12"/>
      <c r="BR105" s="12"/>
      <c r="BS105" s="12"/>
      <c r="BT105" s="12"/>
      <c r="BU105" s="12"/>
      <c r="BV105" s="12"/>
      <c r="BW105" s="12"/>
      <c r="BX105" s="12"/>
      <c r="BY105" s="12"/>
      <c r="BZ105" s="12"/>
      <c r="CA105" s="12"/>
      <c r="CB105" s="12"/>
      <c r="CC105" s="12"/>
    </row>
    <row r="106" spans="1:81" ht="15.75" x14ac:dyDescent="0.25">
      <c r="A106" s="20"/>
      <c r="B106" s="29"/>
      <c r="C106" s="29"/>
      <c r="D106" s="29"/>
      <c r="E106" s="29"/>
      <c r="F106" s="26"/>
      <c r="G106" s="13"/>
      <c r="H106" s="20"/>
      <c r="I106" s="22"/>
      <c r="J106" s="22"/>
      <c r="K106" s="22"/>
      <c r="L106" s="22"/>
      <c r="M106" s="24"/>
      <c r="N106" s="22"/>
      <c r="O106" s="20"/>
      <c r="P106" s="12"/>
      <c r="Q106" s="12"/>
      <c r="R106" s="12"/>
      <c r="S106" s="12"/>
      <c r="T106" s="12"/>
      <c r="U106" s="12"/>
      <c r="V106" s="12"/>
      <c r="W106" s="12"/>
      <c r="X106" s="12"/>
      <c r="Y106" s="12"/>
      <c r="Z106" s="12"/>
      <c r="AA106" s="12"/>
      <c r="AB106" s="12"/>
      <c r="AC106" s="12"/>
      <c r="AD106" s="12"/>
      <c r="AE106" s="12"/>
      <c r="AF106" s="12"/>
      <c r="AG106" s="12"/>
      <c r="AH106" s="12"/>
      <c r="AI106" s="12"/>
      <c r="AJ106" s="12"/>
      <c r="AK106" s="12"/>
      <c r="AL106" s="12"/>
      <c r="AM106" s="12"/>
      <c r="AN106" s="12"/>
      <c r="AO106" s="12"/>
      <c r="AP106" s="12"/>
      <c r="AQ106" s="12"/>
      <c r="AR106" s="12"/>
      <c r="AS106" s="12"/>
      <c r="AT106" s="12"/>
      <c r="AU106" s="12"/>
      <c r="AV106" s="12"/>
      <c r="AW106" s="12"/>
      <c r="AX106" s="12"/>
      <c r="AY106" s="12"/>
      <c r="AZ106" s="12"/>
      <c r="BA106" s="12"/>
      <c r="BB106" s="12"/>
      <c r="BC106" s="12"/>
      <c r="BD106" s="12"/>
      <c r="BE106" s="12"/>
      <c r="BF106" s="12"/>
      <c r="BG106" s="12"/>
      <c r="BH106" s="12"/>
      <c r="BI106" s="12"/>
      <c r="BJ106" s="12"/>
      <c r="BK106" s="12"/>
      <c r="BL106" s="12"/>
      <c r="BM106" s="12"/>
      <c r="BN106" s="12"/>
      <c r="BO106" s="12"/>
      <c r="BP106" s="12"/>
      <c r="BQ106" s="12"/>
      <c r="BR106" s="12"/>
      <c r="BS106" s="12"/>
      <c r="BT106" s="12"/>
      <c r="BU106" s="12"/>
      <c r="BV106" s="12"/>
      <c r="BW106" s="12"/>
      <c r="BX106" s="12"/>
      <c r="BY106" s="12"/>
      <c r="BZ106" s="12"/>
      <c r="CA106" s="12"/>
      <c r="CB106" s="12"/>
      <c r="CC106" s="12"/>
    </row>
    <row r="107" spans="1:81" ht="15.75" x14ac:dyDescent="0.25">
      <c r="A107" s="20"/>
      <c r="B107" s="29"/>
      <c r="C107" s="29"/>
      <c r="D107" s="29"/>
      <c r="E107" s="29"/>
      <c r="F107" s="26"/>
      <c r="G107" s="13"/>
      <c r="H107" s="20"/>
      <c r="I107" s="22"/>
      <c r="J107" s="22"/>
      <c r="K107" s="22"/>
      <c r="L107" s="22"/>
      <c r="M107" s="24"/>
      <c r="N107" s="22"/>
      <c r="O107" s="20"/>
      <c r="P107" s="12"/>
      <c r="Q107" s="12"/>
      <c r="R107" s="12"/>
      <c r="S107" s="12"/>
      <c r="T107" s="12"/>
      <c r="U107" s="12"/>
      <c r="V107" s="12"/>
      <c r="W107" s="12"/>
      <c r="X107" s="12"/>
      <c r="Y107" s="12"/>
      <c r="Z107" s="12"/>
      <c r="AA107" s="12"/>
      <c r="AB107" s="12"/>
      <c r="AC107" s="12"/>
      <c r="AD107" s="12"/>
      <c r="AE107" s="12"/>
      <c r="AF107" s="12"/>
      <c r="AG107" s="12"/>
      <c r="AH107" s="12"/>
      <c r="AI107" s="12"/>
      <c r="AJ107" s="12"/>
      <c r="AK107" s="12"/>
      <c r="AL107" s="12"/>
      <c r="AM107" s="12"/>
      <c r="AN107" s="12"/>
      <c r="AO107" s="12"/>
      <c r="AP107" s="12"/>
      <c r="AQ107" s="12"/>
      <c r="AR107" s="12"/>
      <c r="AS107" s="12"/>
      <c r="AT107" s="12"/>
      <c r="AU107" s="12"/>
      <c r="AV107" s="12"/>
      <c r="AW107" s="12"/>
      <c r="AX107" s="12"/>
      <c r="AY107" s="12"/>
      <c r="AZ107" s="12"/>
      <c r="BA107" s="12"/>
      <c r="BB107" s="12"/>
      <c r="BC107" s="12"/>
      <c r="BD107" s="12"/>
      <c r="BE107" s="12"/>
      <c r="BF107" s="12"/>
      <c r="BG107" s="12"/>
      <c r="BH107" s="12"/>
      <c r="BI107" s="12"/>
      <c r="BJ107" s="12"/>
      <c r="BK107" s="12"/>
      <c r="BL107" s="12"/>
      <c r="BM107" s="12"/>
      <c r="BN107" s="12"/>
      <c r="BO107" s="12"/>
      <c r="BP107" s="12"/>
      <c r="BQ107" s="12"/>
      <c r="BR107" s="12"/>
      <c r="BS107" s="12"/>
      <c r="BT107" s="12"/>
      <c r="BU107" s="12"/>
      <c r="BV107" s="12"/>
      <c r="BW107" s="12"/>
      <c r="BX107" s="12"/>
      <c r="BY107" s="12"/>
      <c r="BZ107" s="12"/>
      <c r="CA107" s="12"/>
      <c r="CB107" s="12"/>
      <c r="CC107" s="12"/>
    </row>
    <row r="108" spans="1:81" ht="15.75" x14ac:dyDescent="0.25">
      <c r="A108" s="20"/>
      <c r="B108" s="29"/>
      <c r="C108" s="29"/>
      <c r="D108" s="29"/>
      <c r="E108" s="29"/>
      <c r="F108" s="26"/>
      <c r="G108" s="13"/>
      <c r="H108" s="20"/>
      <c r="I108" s="22"/>
      <c r="J108" s="22"/>
      <c r="K108" s="22"/>
      <c r="L108" s="22"/>
      <c r="M108" s="24"/>
      <c r="N108" s="22"/>
      <c r="O108" s="20"/>
      <c r="P108" s="12"/>
      <c r="Q108" s="12"/>
      <c r="R108" s="12"/>
      <c r="S108" s="12"/>
      <c r="T108" s="12"/>
      <c r="U108" s="12"/>
      <c r="V108" s="12"/>
      <c r="W108" s="12"/>
      <c r="X108" s="12"/>
      <c r="Y108" s="12"/>
      <c r="Z108" s="12"/>
      <c r="AA108" s="12"/>
      <c r="AB108" s="12"/>
      <c r="AC108" s="12"/>
      <c r="AD108" s="12"/>
      <c r="AE108" s="12"/>
      <c r="AF108" s="12"/>
      <c r="AG108" s="12"/>
      <c r="AH108" s="12"/>
      <c r="AI108" s="12"/>
      <c r="AJ108" s="12"/>
      <c r="AK108" s="12"/>
      <c r="AL108" s="12"/>
      <c r="AM108" s="12"/>
      <c r="AN108" s="12"/>
      <c r="AO108" s="12"/>
      <c r="AP108" s="12"/>
      <c r="AQ108" s="12"/>
      <c r="AR108" s="12"/>
      <c r="AS108" s="12"/>
      <c r="AT108" s="12"/>
      <c r="AU108" s="12"/>
      <c r="AV108" s="12"/>
      <c r="AW108" s="12"/>
      <c r="AX108" s="12"/>
      <c r="AY108" s="12"/>
      <c r="AZ108" s="12"/>
      <c r="BA108" s="12"/>
      <c r="BB108" s="12"/>
      <c r="BC108" s="12"/>
      <c r="BD108" s="12"/>
      <c r="BE108" s="12"/>
      <c r="BF108" s="12"/>
      <c r="BG108" s="12"/>
      <c r="BH108" s="12"/>
      <c r="BI108" s="12"/>
      <c r="BJ108" s="12"/>
      <c r="BK108" s="12"/>
      <c r="BL108" s="12"/>
      <c r="BM108" s="12"/>
      <c r="BN108" s="12"/>
      <c r="BO108" s="12"/>
      <c r="BP108" s="12"/>
      <c r="BQ108" s="12"/>
      <c r="BR108" s="12"/>
      <c r="BS108" s="12"/>
      <c r="BT108" s="12"/>
      <c r="BU108" s="12"/>
      <c r="BV108" s="12"/>
      <c r="BW108" s="12"/>
      <c r="BX108" s="12"/>
      <c r="BY108" s="12"/>
      <c r="BZ108" s="12"/>
      <c r="CA108" s="12"/>
      <c r="CB108" s="12"/>
      <c r="CC108" s="12"/>
    </row>
    <row r="109" spans="1:81" ht="15.75" x14ac:dyDescent="0.25">
      <c r="A109" s="20"/>
      <c r="B109" s="29"/>
      <c r="C109" s="29"/>
      <c r="D109" s="29"/>
      <c r="E109" s="29"/>
      <c r="F109" s="26"/>
      <c r="G109" s="13"/>
      <c r="H109" s="20"/>
      <c r="I109" s="22"/>
      <c r="J109" s="22"/>
      <c r="K109" s="22"/>
      <c r="L109" s="22"/>
      <c r="M109" s="24"/>
      <c r="N109" s="22"/>
      <c r="O109" s="20"/>
      <c r="P109" s="12"/>
      <c r="Q109" s="12"/>
      <c r="R109" s="12"/>
      <c r="S109" s="12"/>
      <c r="T109" s="12"/>
      <c r="U109" s="12"/>
      <c r="V109" s="12"/>
      <c r="W109" s="12"/>
      <c r="X109" s="12"/>
      <c r="Y109" s="12"/>
      <c r="Z109" s="12"/>
      <c r="AA109" s="12"/>
      <c r="AB109" s="12"/>
      <c r="AC109" s="12"/>
      <c r="AD109" s="12"/>
      <c r="AE109" s="12"/>
      <c r="AF109" s="12"/>
      <c r="AG109" s="12"/>
      <c r="AH109" s="12"/>
      <c r="AI109" s="12"/>
      <c r="AJ109" s="12"/>
      <c r="AK109" s="12"/>
      <c r="AL109" s="12"/>
      <c r="AM109" s="12"/>
      <c r="AN109" s="12"/>
      <c r="AO109" s="12"/>
      <c r="AP109" s="12"/>
      <c r="AQ109" s="12"/>
      <c r="AR109" s="12"/>
      <c r="AS109" s="12"/>
      <c r="AT109" s="12"/>
      <c r="AU109" s="12"/>
      <c r="AV109" s="12"/>
      <c r="AW109" s="12"/>
      <c r="AX109" s="12"/>
      <c r="AY109" s="12"/>
      <c r="AZ109" s="12"/>
      <c r="BA109" s="12"/>
      <c r="BB109" s="12"/>
      <c r="BC109" s="12"/>
      <c r="BD109" s="12"/>
      <c r="BE109" s="12"/>
      <c r="BF109" s="12"/>
      <c r="BG109" s="12"/>
      <c r="BH109" s="12"/>
      <c r="BI109" s="12"/>
      <c r="BJ109" s="12"/>
      <c r="BK109" s="12"/>
      <c r="BL109" s="12"/>
      <c r="BM109" s="12"/>
      <c r="BN109" s="12"/>
      <c r="BO109" s="12"/>
      <c r="BP109" s="12"/>
      <c r="BQ109" s="12"/>
      <c r="BR109" s="12"/>
      <c r="BS109" s="12"/>
      <c r="BT109" s="12"/>
      <c r="BU109" s="12"/>
      <c r="BV109" s="12"/>
      <c r="BW109" s="12"/>
      <c r="BX109" s="12"/>
      <c r="BY109" s="12"/>
      <c r="BZ109" s="12"/>
      <c r="CA109" s="12"/>
      <c r="CB109" s="12"/>
      <c r="CC109" s="12"/>
    </row>
    <row r="110" spans="1:81" ht="15.75" x14ac:dyDescent="0.25">
      <c r="A110" s="20"/>
      <c r="B110" s="29"/>
      <c r="C110" s="29"/>
      <c r="D110" s="29"/>
      <c r="E110" s="29"/>
      <c r="F110" s="26"/>
      <c r="G110" s="13"/>
      <c r="H110" s="20"/>
      <c r="I110" s="22"/>
      <c r="J110" s="22"/>
      <c r="K110" s="22"/>
      <c r="L110" s="22"/>
      <c r="M110" s="24"/>
      <c r="N110" s="22"/>
      <c r="O110" s="20"/>
      <c r="P110" s="12"/>
      <c r="Q110" s="12"/>
      <c r="R110" s="12"/>
      <c r="S110" s="12"/>
      <c r="T110" s="12"/>
      <c r="U110" s="12"/>
      <c r="V110" s="12"/>
      <c r="W110" s="12"/>
      <c r="X110" s="12"/>
      <c r="Y110" s="12"/>
      <c r="Z110" s="12"/>
      <c r="AA110" s="12"/>
      <c r="AB110" s="12"/>
      <c r="AC110" s="12"/>
      <c r="AD110" s="12"/>
      <c r="AE110" s="12"/>
      <c r="AF110" s="12"/>
      <c r="AG110" s="12"/>
      <c r="AH110" s="12"/>
      <c r="AI110" s="12"/>
      <c r="AJ110" s="12"/>
      <c r="AK110" s="12"/>
      <c r="AL110" s="12"/>
      <c r="AM110" s="12"/>
      <c r="AN110" s="12"/>
      <c r="AO110" s="12"/>
      <c r="AP110" s="12"/>
      <c r="AQ110" s="12"/>
      <c r="AR110" s="12"/>
      <c r="AS110" s="12"/>
      <c r="AT110" s="12"/>
      <c r="AU110" s="12"/>
      <c r="AV110" s="12"/>
      <c r="AW110" s="12"/>
      <c r="AX110" s="12"/>
      <c r="AY110" s="12"/>
      <c r="AZ110" s="12"/>
      <c r="BA110" s="12"/>
      <c r="BB110" s="12"/>
      <c r="BC110" s="12"/>
      <c r="BD110" s="12"/>
      <c r="BE110" s="12"/>
      <c r="BF110" s="12"/>
      <c r="BG110" s="12"/>
      <c r="BH110" s="12"/>
      <c r="BI110" s="12"/>
      <c r="BJ110" s="12"/>
      <c r="BK110" s="12"/>
      <c r="BL110" s="12"/>
      <c r="BM110" s="12"/>
      <c r="BN110" s="12"/>
      <c r="BO110" s="12"/>
      <c r="BP110" s="12"/>
      <c r="BQ110" s="12"/>
      <c r="BR110" s="12"/>
      <c r="BS110" s="12"/>
      <c r="BT110" s="12"/>
      <c r="BU110" s="12"/>
      <c r="BV110" s="12"/>
      <c r="BW110" s="12"/>
      <c r="BX110" s="12"/>
      <c r="BY110" s="12"/>
      <c r="BZ110" s="12"/>
      <c r="CA110" s="12"/>
      <c r="CB110" s="12"/>
      <c r="CC110" s="12"/>
    </row>
    <row r="111" spans="1:81" ht="15.75" x14ac:dyDescent="0.25">
      <c r="A111" s="20"/>
      <c r="B111" s="29"/>
      <c r="C111" s="29"/>
      <c r="D111" s="29"/>
      <c r="E111" s="29"/>
      <c r="F111" s="26"/>
      <c r="G111" s="13"/>
      <c r="H111" s="20"/>
      <c r="I111" s="22"/>
      <c r="J111" s="22"/>
      <c r="K111" s="22"/>
      <c r="L111" s="22"/>
      <c r="M111" s="24"/>
      <c r="N111" s="22"/>
      <c r="O111" s="20"/>
      <c r="P111" s="12"/>
      <c r="Q111" s="12"/>
      <c r="R111" s="12"/>
      <c r="S111" s="12"/>
      <c r="T111" s="12"/>
      <c r="U111" s="12"/>
      <c r="V111" s="12"/>
      <c r="W111" s="12"/>
      <c r="X111" s="12"/>
      <c r="Y111" s="12"/>
      <c r="Z111" s="12"/>
      <c r="AA111" s="12"/>
      <c r="AB111" s="12"/>
      <c r="AC111" s="12"/>
      <c r="AD111" s="12"/>
      <c r="AE111" s="12"/>
      <c r="AF111" s="12"/>
      <c r="AG111" s="12"/>
      <c r="AH111" s="12"/>
      <c r="AI111" s="12"/>
      <c r="AJ111" s="12"/>
      <c r="AK111" s="12"/>
      <c r="AL111" s="12"/>
      <c r="AM111" s="12"/>
      <c r="AN111" s="12"/>
      <c r="AO111" s="12"/>
      <c r="AP111" s="12"/>
      <c r="AQ111" s="12"/>
      <c r="AR111" s="12"/>
      <c r="AS111" s="12"/>
      <c r="AT111" s="12"/>
      <c r="AU111" s="12"/>
      <c r="AV111" s="12"/>
      <c r="AW111" s="12"/>
      <c r="AX111" s="12"/>
      <c r="AY111" s="12"/>
      <c r="AZ111" s="12"/>
      <c r="BA111" s="12"/>
      <c r="BB111" s="12"/>
      <c r="BC111" s="12"/>
      <c r="BD111" s="12"/>
      <c r="BE111" s="12"/>
      <c r="BF111" s="12"/>
      <c r="BG111" s="12"/>
      <c r="BH111" s="12"/>
      <c r="BI111" s="12"/>
      <c r="BJ111" s="12"/>
      <c r="BK111" s="12"/>
      <c r="BL111" s="12"/>
      <c r="BM111" s="12"/>
      <c r="BN111" s="12"/>
      <c r="BO111" s="12"/>
      <c r="BP111" s="12"/>
      <c r="BQ111" s="12"/>
      <c r="BR111" s="12"/>
      <c r="BS111" s="12"/>
      <c r="BT111" s="12"/>
      <c r="BU111" s="12"/>
      <c r="BV111" s="12"/>
      <c r="BW111" s="12"/>
      <c r="BX111" s="12"/>
      <c r="BY111" s="12"/>
      <c r="BZ111" s="12"/>
      <c r="CA111" s="12"/>
      <c r="CB111" s="12"/>
      <c r="CC111" s="12"/>
    </row>
    <row r="112" spans="1:81" ht="15.75" x14ac:dyDescent="0.25">
      <c r="A112" s="20"/>
      <c r="B112" s="29"/>
      <c r="C112" s="29"/>
      <c r="D112" s="29"/>
      <c r="E112" s="29"/>
      <c r="F112" s="26"/>
      <c r="G112" s="13"/>
      <c r="H112" s="20"/>
      <c r="I112" s="22"/>
      <c r="J112" s="22"/>
      <c r="K112" s="22"/>
      <c r="L112" s="22"/>
      <c r="M112" s="24"/>
      <c r="N112" s="22"/>
      <c r="O112" s="20"/>
      <c r="P112" s="12"/>
      <c r="Q112" s="12"/>
      <c r="R112" s="12"/>
      <c r="S112" s="12"/>
      <c r="T112" s="12"/>
      <c r="U112" s="12"/>
      <c r="V112" s="12"/>
      <c r="W112" s="12"/>
      <c r="X112" s="12"/>
      <c r="Y112" s="12"/>
      <c r="Z112" s="12"/>
      <c r="AA112" s="12"/>
      <c r="AB112" s="12"/>
      <c r="AC112" s="12"/>
      <c r="AD112" s="12"/>
      <c r="AE112" s="12"/>
      <c r="AF112" s="12"/>
      <c r="AG112" s="12"/>
      <c r="AH112" s="12"/>
      <c r="AI112" s="12"/>
      <c r="AJ112" s="12"/>
      <c r="AK112" s="12"/>
      <c r="AL112" s="12"/>
      <c r="AM112" s="12"/>
      <c r="AN112" s="12"/>
      <c r="AO112" s="12"/>
      <c r="AP112" s="12"/>
      <c r="AQ112" s="12"/>
      <c r="AR112" s="12"/>
      <c r="AS112" s="12"/>
      <c r="AT112" s="12"/>
      <c r="AU112" s="12"/>
      <c r="AV112" s="12"/>
      <c r="AW112" s="12"/>
      <c r="AX112" s="12"/>
      <c r="AY112" s="12"/>
      <c r="AZ112" s="12"/>
      <c r="BA112" s="12"/>
      <c r="BB112" s="12"/>
      <c r="BC112" s="12"/>
      <c r="BD112" s="12"/>
      <c r="BE112" s="12"/>
      <c r="BF112" s="12"/>
      <c r="BG112" s="12"/>
      <c r="BH112" s="12"/>
      <c r="BI112" s="12"/>
      <c r="BJ112" s="12"/>
      <c r="BK112" s="12"/>
      <c r="BL112" s="12"/>
      <c r="BM112" s="12"/>
      <c r="BN112" s="12"/>
      <c r="BO112" s="12"/>
      <c r="BP112" s="12"/>
      <c r="BQ112" s="12"/>
      <c r="BR112" s="12"/>
      <c r="BS112" s="12"/>
      <c r="BT112" s="12"/>
      <c r="BU112" s="12"/>
      <c r="BV112" s="12"/>
      <c r="BW112" s="12"/>
      <c r="BX112" s="12"/>
      <c r="BY112" s="12"/>
      <c r="BZ112" s="12"/>
      <c r="CA112" s="12"/>
      <c r="CB112" s="12"/>
      <c r="CC112" s="12"/>
    </row>
    <row r="113" spans="1:81" ht="15.75" x14ac:dyDescent="0.25">
      <c r="A113" s="20"/>
      <c r="B113" s="29"/>
      <c r="C113" s="29"/>
      <c r="D113" s="29"/>
      <c r="E113" s="29"/>
      <c r="F113" s="26"/>
      <c r="G113" s="13"/>
      <c r="H113" s="20"/>
      <c r="I113" s="22"/>
      <c r="J113" s="22"/>
      <c r="K113" s="22"/>
      <c r="L113" s="22"/>
      <c r="M113" s="24"/>
      <c r="N113" s="22"/>
      <c r="O113" s="20"/>
      <c r="P113" s="12"/>
      <c r="Q113" s="12"/>
      <c r="R113" s="12"/>
      <c r="S113" s="12"/>
      <c r="T113" s="12"/>
      <c r="U113" s="12"/>
      <c r="V113" s="12"/>
      <c r="W113" s="12"/>
      <c r="X113" s="12"/>
      <c r="Y113" s="12"/>
      <c r="Z113" s="12"/>
      <c r="AA113" s="12"/>
      <c r="AB113" s="12"/>
      <c r="AC113" s="12"/>
      <c r="AD113" s="12"/>
      <c r="AE113" s="12"/>
      <c r="AF113" s="12"/>
      <c r="AG113" s="12"/>
      <c r="AH113" s="12"/>
      <c r="AI113" s="12"/>
      <c r="AJ113" s="12"/>
      <c r="AK113" s="12"/>
      <c r="AL113" s="12"/>
      <c r="AM113" s="12"/>
      <c r="AN113" s="12"/>
      <c r="AO113" s="12"/>
      <c r="AP113" s="12"/>
      <c r="AQ113" s="12"/>
      <c r="AR113" s="12"/>
      <c r="AS113" s="12"/>
      <c r="AT113" s="12"/>
      <c r="AU113" s="12"/>
      <c r="AV113" s="12"/>
      <c r="AW113" s="12"/>
      <c r="AX113" s="12"/>
      <c r="AY113" s="12"/>
      <c r="AZ113" s="12"/>
      <c r="BA113" s="12"/>
      <c r="BB113" s="12"/>
      <c r="BC113" s="12"/>
      <c r="BD113" s="12"/>
      <c r="BE113" s="12"/>
      <c r="BF113" s="12"/>
      <c r="BG113" s="12"/>
      <c r="BH113" s="12"/>
      <c r="BI113" s="12"/>
      <c r="BJ113" s="12"/>
      <c r="BK113" s="12"/>
      <c r="BL113" s="12"/>
      <c r="BM113" s="12"/>
      <c r="BN113" s="12"/>
      <c r="BO113" s="12"/>
      <c r="BP113" s="12"/>
      <c r="BQ113" s="12"/>
      <c r="BR113" s="12"/>
      <c r="BS113" s="12"/>
      <c r="BT113" s="12"/>
      <c r="BU113" s="12"/>
      <c r="BV113" s="12"/>
      <c r="BW113" s="12"/>
      <c r="BX113" s="12"/>
      <c r="BY113" s="12"/>
      <c r="BZ113" s="12"/>
      <c r="CA113" s="12"/>
      <c r="CB113" s="12"/>
      <c r="CC113" s="12"/>
    </row>
    <row r="114" spans="1:81" ht="15.75" x14ac:dyDescent="0.25">
      <c r="A114" s="20"/>
      <c r="B114" s="29"/>
      <c r="C114" s="29"/>
      <c r="D114" s="29"/>
      <c r="E114" s="29"/>
      <c r="F114" s="26"/>
      <c r="G114" s="13"/>
      <c r="H114" s="20"/>
      <c r="I114" s="22"/>
      <c r="J114" s="22"/>
      <c r="K114" s="22"/>
      <c r="L114" s="22"/>
      <c r="M114" s="24"/>
      <c r="N114" s="22"/>
      <c r="O114" s="20"/>
      <c r="P114" s="12"/>
      <c r="Q114" s="12"/>
      <c r="R114" s="12"/>
      <c r="S114" s="12"/>
      <c r="T114" s="12"/>
      <c r="U114" s="12"/>
      <c r="V114" s="12"/>
      <c r="W114" s="12"/>
      <c r="X114" s="12"/>
      <c r="Y114" s="12"/>
      <c r="Z114" s="12"/>
      <c r="AA114" s="12"/>
      <c r="AB114" s="12"/>
      <c r="AC114" s="12"/>
      <c r="AD114" s="12"/>
      <c r="AE114" s="12"/>
      <c r="AF114" s="12"/>
      <c r="AG114" s="12"/>
      <c r="AH114" s="12"/>
      <c r="AI114" s="12"/>
      <c r="AJ114" s="12"/>
      <c r="AK114" s="12"/>
      <c r="AL114" s="12"/>
      <c r="AM114" s="12"/>
      <c r="AN114" s="12"/>
      <c r="AO114" s="12"/>
      <c r="AP114" s="12"/>
      <c r="AQ114" s="12"/>
      <c r="AR114" s="12"/>
      <c r="AS114" s="12"/>
      <c r="AT114" s="12"/>
      <c r="AU114" s="12"/>
      <c r="AV114" s="12"/>
      <c r="AW114" s="12"/>
      <c r="AX114" s="12"/>
      <c r="AY114" s="12"/>
      <c r="AZ114" s="12"/>
      <c r="BA114" s="12"/>
      <c r="BB114" s="12"/>
      <c r="BC114" s="12"/>
      <c r="BD114" s="12"/>
      <c r="BE114" s="12"/>
      <c r="BF114" s="12"/>
      <c r="BG114" s="12"/>
      <c r="BH114" s="12"/>
      <c r="BI114" s="12"/>
      <c r="BJ114" s="12"/>
      <c r="BK114" s="12"/>
      <c r="BL114" s="12"/>
      <c r="BM114" s="12"/>
      <c r="BN114" s="12"/>
      <c r="BO114" s="12"/>
      <c r="BP114" s="12"/>
      <c r="BQ114" s="12"/>
      <c r="BR114" s="12"/>
      <c r="BS114" s="12"/>
      <c r="BT114" s="12"/>
      <c r="BU114" s="12"/>
      <c r="BV114" s="12"/>
      <c r="BW114" s="12"/>
      <c r="BX114" s="12"/>
      <c r="BY114" s="12"/>
      <c r="BZ114" s="12"/>
      <c r="CA114" s="12"/>
      <c r="CB114" s="12"/>
      <c r="CC114" s="12"/>
    </row>
    <row r="115" spans="1:81" ht="15.75" x14ac:dyDescent="0.25">
      <c r="A115" s="20"/>
      <c r="B115" s="29"/>
      <c r="C115" s="29"/>
      <c r="D115" s="29"/>
      <c r="E115" s="29"/>
      <c r="F115" s="26"/>
      <c r="G115" s="13"/>
      <c r="H115" s="20"/>
      <c r="I115" s="22"/>
      <c r="J115" s="22"/>
      <c r="K115" s="22"/>
      <c r="L115" s="22"/>
      <c r="M115" s="24"/>
      <c r="N115" s="22"/>
      <c r="O115" s="20"/>
      <c r="P115" s="12"/>
      <c r="Q115" s="12"/>
      <c r="R115" s="12"/>
      <c r="S115" s="12"/>
      <c r="T115" s="12"/>
      <c r="U115" s="12"/>
      <c r="V115" s="12"/>
      <c r="W115" s="12"/>
      <c r="X115" s="12"/>
      <c r="Y115" s="12"/>
      <c r="Z115" s="12"/>
      <c r="AA115" s="12"/>
      <c r="AB115" s="12"/>
      <c r="AC115" s="12"/>
      <c r="AD115" s="12"/>
      <c r="AE115" s="12"/>
      <c r="AF115" s="12"/>
      <c r="AG115" s="12"/>
      <c r="AH115" s="12"/>
      <c r="AI115" s="12"/>
      <c r="AJ115" s="12"/>
      <c r="AK115" s="12"/>
      <c r="AL115" s="12"/>
      <c r="AM115" s="12"/>
      <c r="AN115" s="12"/>
      <c r="AO115" s="12"/>
      <c r="AP115" s="12"/>
      <c r="AQ115" s="12"/>
      <c r="AR115" s="12"/>
      <c r="AS115" s="12"/>
      <c r="AT115" s="12"/>
      <c r="AU115" s="12"/>
      <c r="AV115" s="12"/>
      <c r="AW115" s="12"/>
      <c r="AX115" s="12"/>
      <c r="AY115" s="12"/>
      <c r="AZ115" s="12"/>
      <c r="BA115" s="12"/>
      <c r="BB115" s="12"/>
      <c r="BC115" s="12"/>
      <c r="BD115" s="12"/>
      <c r="BE115" s="12"/>
      <c r="BF115" s="12"/>
      <c r="BG115" s="12"/>
      <c r="BH115" s="12"/>
      <c r="BI115" s="12"/>
      <c r="BJ115" s="12"/>
      <c r="BK115" s="12"/>
      <c r="BL115" s="12"/>
      <c r="BM115" s="12"/>
      <c r="BN115" s="12"/>
      <c r="BO115" s="12"/>
      <c r="BP115" s="12"/>
      <c r="BQ115" s="12"/>
      <c r="BR115" s="12"/>
      <c r="BS115" s="12"/>
      <c r="BT115" s="12"/>
      <c r="BU115" s="12"/>
      <c r="BV115" s="12"/>
      <c r="BW115" s="12"/>
      <c r="BX115" s="12"/>
      <c r="BY115" s="12"/>
      <c r="BZ115" s="12"/>
      <c r="CA115" s="12"/>
      <c r="CB115" s="12"/>
      <c r="CC115" s="12"/>
    </row>
    <row r="116" spans="1:81" ht="15.75" x14ac:dyDescent="0.25">
      <c r="A116" s="20"/>
      <c r="B116" s="29"/>
      <c r="C116" s="29"/>
      <c r="D116" s="29"/>
      <c r="E116" s="29"/>
      <c r="F116" s="26"/>
      <c r="G116" s="13"/>
      <c r="H116" s="20"/>
      <c r="I116" s="22"/>
      <c r="J116" s="22"/>
      <c r="K116" s="22"/>
      <c r="L116" s="22"/>
      <c r="M116" s="24"/>
      <c r="N116" s="22"/>
      <c r="O116" s="20"/>
      <c r="P116" s="12"/>
      <c r="Q116" s="12"/>
      <c r="R116" s="12"/>
      <c r="S116" s="12"/>
      <c r="T116" s="12"/>
      <c r="U116" s="12"/>
      <c r="V116" s="12"/>
      <c r="W116" s="12"/>
      <c r="X116" s="12"/>
      <c r="Y116" s="12"/>
      <c r="Z116" s="12"/>
      <c r="AA116" s="12"/>
      <c r="AB116" s="12"/>
      <c r="AC116" s="12"/>
      <c r="AD116" s="12"/>
      <c r="AE116" s="12"/>
      <c r="AF116" s="12"/>
      <c r="AG116" s="12"/>
      <c r="AH116" s="12"/>
      <c r="AI116" s="12"/>
      <c r="AJ116" s="12"/>
      <c r="AK116" s="12"/>
      <c r="AL116" s="12"/>
      <c r="AM116" s="12"/>
      <c r="AN116" s="12"/>
      <c r="AO116" s="12"/>
      <c r="AP116" s="12"/>
      <c r="AQ116" s="12"/>
      <c r="AR116" s="12"/>
      <c r="AS116" s="12"/>
      <c r="AT116" s="12"/>
      <c r="AU116" s="12"/>
      <c r="AV116" s="12"/>
      <c r="AW116" s="12"/>
      <c r="AX116" s="12"/>
      <c r="AY116" s="12"/>
      <c r="AZ116" s="12"/>
      <c r="BA116" s="12"/>
      <c r="BB116" s="12"/>
      <c r="BC116" s="12"/>
      <c r="BD116" s="12"/>
      <c r="BE116" s="12"/>
      <c r="BF116" s="12"/>
      <c r="BG116" s="12"/>
      <c r="BH116" s="12"/>
      <c r="BI116" s="12"/>
      <c r="BJ116" s="12"/>
      <c r="BK116" s="12"/>
      <c r="BL116" s="12"/>
      <c r="BM116" s="12"/>
      <c r="BN116" s="12"/>
      <c r="BO116" s="12"/>
      <c r="BP116" s="12"/>
      <c r="BQ116" s="12"/>
      <c r="BR116" s="12"/>
      <c r="BS116" s="12"/>
      <c r="BT116" s="12"/>
      <c r="BU116" s="12"/>
      <c r="BV116" s="12"/>
      <c r="BW116" s="12"/>
      <c r="BX116" s="12"/>
      <c r="BY116" s="12"/>
      <c r="BZ116" s="12"/>
      <c r="CA116" s="12"/>
      <c r="CB116" s="12"/>
      <c r="CC116" s="12"/>
    </row>
    <row r="117" spans="1:81" ht="15.75" x14ac:dyDescent="0.25">
      <c r="A117" s="20"/>
      <c r="B117" s="29"/>
      <c r="C117" s="29"/>
      <c r="D117" s="29"/>
      <c r="E117" s="29"/>
      <c r="F117" s="26"/>
      <c r="G117" s="13"/>
      <c r="H117" s="20"/>
      <c r="I117" s="22"/>
      <c r="J117" s="22"/>
      <c r="K117" s="22"/>
      <c r="L117" s="22"/>
      <c r="M117" s="24"/>
      <c r="N117" s="22"/>
      <c r="O117" s="20"/>
      <c r="P117" s="12"/>
      <c r="Q117" s="12"/>
      <c r="R117" s="12"/>
      <c r="S117" s="12"/>
      <c r="T117" s="12"/>
      <c r="U117" s="12"/>
      <c r="V117" s="12"/>
      <c r="W117" s="12"/>
      <c r="X117" s="12"/>
      <c r="Y117" s="12"/>
      <c r="Z117" s="12"/>
      <c r="AA117" s="12"/>
      <c r="AB117" s="12"/>
      <c r="AC117" s="12"/>
      <c r="AD117" s="12"/>
      <c r="AE117" s="12"/>
      <c r="AF117" s="12"/>
      <c r="AG117" s="12"/>
      <c r="AH117" s="12"/>
      <c r="AI117" s="12"/>
      <c r="AJ117" s="12"/>
      <c r="AK117" s="12"/>
      <c r="AL117" s="12"/>
      <c r="AM117" s="12"/>
      <c r="AN117" s="12"/>
      <c r="AO117" s="12"/>
      <c r="AP117" s="12"/>
      <c r="AQ117" s="12"/>
      <c r="AR117" s="12"/>
      <c r="AS117" s="12"/>
      <c r="AT117" s="12"/>
      <c r="AU117" s="12"/>
      <c r="AV117" s="12"/>
      <c r="AW117" s="12"/>
      <c r="AX117" s="12"/>
      <c r="AY117" s="12"/>
      <c r="AZ117" s="12"/>
      <c r="BA117" s="12"/>
      <c r="BB117" s="12"/>
      <c r="BC117" s="12"/>
      <c r="BD117" s="12"/>
      <c r="BE117" s="12"/>
      <c r="BF117" s="12"/>
      <c r="BG117" s="12"/>
      <c r="BH117" s="12"/>
      <c r="BI117" s="12"/>
      <c r="BJ117" s="12"/>
      <c r="BK117" s="12"/>
      <c r="BL117" s="12"/>
      <c r="BM117" s="12"/>
      <c r="BN117" s="12"/>
      <c r="BO117" s="12"/>
      <c r="BP117" s="12"/>
      <c r="BQ117" s="12"/>
      <c r="BR117" s="12"/>
      <c r="BS117" s="12"/>
      <c r="BT117" s="12"/>
      <c r="BU117" s="12"/>
      <c r="BV117" s="12"/>
      <c r="BW117" s="12"/>
      <c r="BX117" s="12"/>
      <c r="BY117" s="12"/>
      <c r="BZ117" s="12"/>
      <c r="CA117" s="12"/>
      <c r="CB117" s="12"/>
      <c r="CC117" s="12"/>
    </row>
    <row r="118" spans="1:81" ht="15.75" x14ac:dyDescent="0.25">
      <c r="A118" s="20"/>
      <c r="B118" s="29"/>
      <c r="C118" s="29"/>
      <c r="D118" s="29"/>
      <c r="E118" s="29"/>
      <c r="F118" s="26"/>
      <c r="G118" s="13"/>
      <c r="H118" s="20"/>
      <c r="I118" s="22"/>
      <c r="J118" s="22"/>
      <c r="K118" s="22"/>
      <c r="L118" s="22"/>
      <c r="M118" s="24"/>
      <c r="N118" s="22"/>
      <c r="O118" s="20"/>
      <c r="P118" s="12"/>
      <c r="Q118" s="12"/>
      <c r="R118" s="12"/>
      <c r="S118" s="12"/>
      <c r="T118" s="12"/>
      <c r="U118" s="12"/>
      <c r="V118" s="12"/>
      <c r="W118" s="12"/>
      <c r="X118" s="12"/>
      <c r="Y118" s="12"/>
      <c r="Z118" s="12"/>
      <c r="AA118" s="12"/>
      <c r="AB118" s="12"/>
      <c r="AC118" s="12"/>
      <c r="AD118" s="12"/>
      <c r="AE118" s="12"/>
      <c r="AF118" s="12"/>
      <c r="AG118" s="12"/>
      <c r="AH118" s="12"/>
      <c r="AI118" s="12"/>
      <c r="AJ118" s="12"/>
      <c r="AK118" s="12"/>
      <c r="AL118" s="12"/>
      <c r="AM118" s="12"/>
      <c r="AN118" s="12"/>
      <c r="AO118" s="12"/>
      <c r="AP118" s="12"/>
      <c r="AQ118" s="12"/>
      <c r="AR118" s="12"/>
      <c r="AS118" s="12"/>
      <c r="AT118" s="12"/>
      <c r="AU118" s="12"/>
      <c r="AV118" s="12"/>
      <c r="AW118" s="12"/>
      <c r="AX118" s="12"/>
      <c r="AY118" s="12"/>
      <c r="AZ118" s="12"/>
      <c r="BA118" s="12"/>
      <c r="BB118" s="12"/>
      <c r="BC118" s="12"/>
      <c r="BD118" s="12"/>
      <c r="BE118" s="12"/>
      <c r="BF118" s="12"/>
      <c r="BG118" s="12"/>
      <c r="BH118" s="12"/>
      <c r="BI118" s="12"/>
      <c r="BJ118" s="12"/>
      <c r="BK118" s="12"/>
      <c r="BL118" s="12"/>
      <c r="BM118" s="12"/>
      <c r="BN118" s="12"/>
      <c r="BO118" s="12"/>
      <c r="BP118" s="12"/>
      <c r="BQ118" s="12"/>
      <c r="BR118" s="12"/>
      <c r="BS118" s="12"/>
      <c r="BT118" s="12"/>
      <c r="BU118" s="12"/>
      <c r="BV118" s="12"/>
      <c r="BW118" s="12"/>
      <c r="BX118" s="12"/>
      <c r="BY118" s="12"/>
      <c r="BZ118" s="12"/>
      <c r="CA118" s="12"/>
      <c r="CB118" s="12"/>
      <c r="CC118" s="12"/>
    </row>
    <row r="119" spans="1:81" ht="15.75" x14ac:dyDescent="0.25">
      <c r="A119" s="20"/>
      <c r="B119" s="29"/>
      <c r="C119" s="29"/>
      <c r="D119" s="29"/>
      <c r="E119" s="29"/>
      <c r="F119" s="26"/>
      <c r="G119" s="13"/>
      <c r="H119" s="20"/>
      <c r="I119" s="22"/>
      <c r="J119" s="22"/>
      <c r="K119" s="22"/>
      <c r="L119" s="22"/>
      <c r="M119" s="24"/>
      <c r="N119" s="22"/>
      <c r="O119" s="20"/>
      <c r="P119" s="12"/>
      <c r="Q119" s="12"/>
      <c r="R119" s="12"/>
      <c r="S119" s="12"/>
      <c r="T119" s="12"/>
      <c r="U119" s="12"/>
      <c r="V119" s="12"/>
      <c r="W119" s="12"/>
      <c r="X119" s="12"/>
      <c r="Y119" s="12"/>
      <c r="Z119" s="12"/>
      <c r="AA119" s="12"/>
      <c r="AB119" s="12"/>
      <c r="AC119" s="12"/>
      <c r="AD119" s="12"/>
      <c r="AE119" s="12"/>
      <c r="AF119" s="12"/>
      <c r="AG119" s="12"/>
      <c r="AH119" s="12"/>
      <c r="AI119" s="12"/>
      <c r="AJ119" s="12"/>
      <c r="AK119" s="12"/>
      <c r="AL119" s="12"/>
      <c r="AM119" s="12"/>
      <c r="AN119" s="12"/>
      <c r="AO119" s="12"/>
      <c r="AP119" s="12"/>
      <c r="AQ119" s="12"/>
      <c r="AR119" s="12"/>
      <c r="AS119" s="12"/>
      <c r="AT119" s="12"/>
      <c r="AU119" s="12"/>
      <c r="AV119" s="12"/>
      <c r="AW119" s="12"/>
      <c r="AX119" s="12"/>
      <c r="AY119" s="12"/>
      <c r="AZ119" s="12"/>
      <c r="BA119" s="12"/>
      <c r="BB119" s="12"/>
      <c r="BC119" s="12"/>
      <c r="BD119" s="12"/>
      <c r="BE119" s="12"/>
      <c r="BF119" s="12"/>
      <c r="BG119" s="12"/>
      <c r="BH119" s="12"/>
      <c r="BI119" s="12"/>
      <c r="BJ119" s="12"/>
      <c r="BK119" s="12"/>
      <c r="BL119" s="12"/>
      <c r="BM119" s="12"/>
      <c r="BN119" s="12"/>
      <c r="BO119" s="12"/>
      <c r="BP119" s="12"/>
      <c r="BQ119" s="12"/>
      <c r="BR119" s="12"/>
      <c r="BS119" s="12"/>
      <c r="BT119" s="12"/>
      <c r="BU119" s="12"/>
      <c r="BV119" s="12"/>
      <c r="BW119" s="12"/>
      <c r="BX119" s="12"/>
      <c r="BY119" s="12"/>
      <c r="BZ119" s="12"/>
      <c r="CA119" s="12"/>
      <c r="CB119" s="12"/>
      <c r="CC119" s="12"/>
    </row>
    <row r="120" spans="1:81" ht="15.75" x14ac:dyDescent="0.25">
      <c r="A120" s="20"/>
      <c r="B120" s="29"/>
      <c r="C120" s="29"/>
      <c r="D120" s="29"/>
      <c r="E120" s="29"/>
      <c r="F120" s="26"/>
      <c r="G120" s="13"/>
      <c r="H120" s="20"/>
      <c r="I120" s="22"/>
      <c r="J120" s="22"/>
      <c r="K120" s="22"/>
      <c r="L120" s="22"/>
      <c r="M120" s="24"/>
      <c r="N120" s="22"/>
      <c r="O120" s="20"/>
      <c r="P120" s="12"/>
      <c r="Q120" s="12"/>
      <c r="R120" s="12"/>
      <c r="S120" s="12"/>
      <c r="T120" s="12"/>
      <c r="U120" s="12"/>
      <c r="V120" s="12"/>
      <c r="W120" s="12"/>
      <c r="X120" s="12"/>
      <c r="Y120" s="12"/>
      <c r="Z120" s="12"/>
      <c r="AA120" s="12"/>
      <c r="AB120" s="12"/>
      <c r="AC120" s="12"/>
      <c r="AD120" s="12"/>
      <c r="AE120" s="12"/>
      <c r="AF120" s="12"/>
      <c r="AG120" s="12"/>
      <c r="AH120" s="12"/>
      <c r="AI120" s="12"/>
      <c r="AJ120" s="12"/>
      <c r="AK120" s="12"/>
      <c r="AL120" s="12"/>
      <c r="AM120" s="12"/>
      <c r="AN120" s="12"/>
      <c r="AO120" s="12"/>
      <c r="AP120" s="12"/>
      <c r="AQ120" s="12"/>
      <c r="AR120" s="12"/>
      <c r="AS120" s="12"/>
      <c r="AT120" s="12"/>
      <c r="AU120" s="12"/>
      <c r="AV120" s="12"/>
      <c r="AW120" s="12"/>
      <c r="AX120" s="12"/>
      <c r="AY120" s="12"/>
      <c r="AZ120" s="12"/>
      <c r="BA120" s="12"/>
      <c r="BB120" s="12"/>
      <c r="BC120" s="12"/>
      <c r="BD120" s="12"/>
      <c r="BE120" s="12"/>
      <c r="BF120" s="12"/>
      <c r="BG120" s="12"/>
      <c r="BH120" s="12"/>
      <c r="BI120" s="12"/>
      <c r="BJ120" s="12"/>
      <c r="BK120" s="12"/>
      <c r="BL120" s="12"/>
      <c r="BM120" s="12"/>
      <c r="BN120" s="12"/>
      <c r="BO120" s="12"/>
      <c r="BP120" s="12"/>
      <c r="BQ120" s="12"/>
      <c r="BR120" s="12"/>
      <c r="BS120" s="12"/>
      <c r="BT120" s="12"/>
      <c r="BU120" s="12"/>
      <c r="BV120" s="12"/>
      <c r="BW120" s="12"/>
      <c r="BX120" s="12"/>
      <c r="BY120" s="12"/>
      <c r="BZ120" s="12"/>
      <c r="CA120" s="12"/>
      <c r="CB120" s="12"/>
      <c r="CC120" s="12"/>
    </row>
    <row r="121" spans="1:81" ht="15.75" x14ac:dyDescent="0.25">
      <c r="A121" s="20"/>
      <c r="B121" s="29"/>
      <c r="C121" s="29"/>
      <c r="D121" s="29"/>
      <c r="E121" s="29"/>
      <c r="F121" s="26"/>
      <c r="G121" s="13"/>
      <c r="H121" s="20"/>
      <c r="I121" s="22"/>
      <c r="J121" s="22"/>
      <c r="K121" s="22"/>
      <c r="L121" s="22"/>
      <c r="M121" s="24"/>
      <c r="N121" s="22"/>
      <c r="O121" s="20"/>
      <c r="P121" s="12"/>
      <c r="Q121" s="12"/>
      <c r="R121" s="12"/>
      <c r="S121" s="12"/>
      <c r="T121" s="12"/>
      <c r="U121" s="12"/>
      <c r="V121" s="12"/>
      <c r="W121" s="12"/>
      <c r="X121" s="12"/>
      <c r="Y121" s="12"/>
      <c r="Z121" s="12"/>
      <c r="AA121" s="12"/>
      <c r="AB121" s="12"/>
      <c r="AC121" s="12"/>
      <c r="AD121" s="12"/>
      <c r="AE121" s="12"/>
      <c r="AF121" s="12"/>
      <c r="AG121" s="12"/>
      <c r="AH121" s="12"/>
      <c r="AI121" s="12"/>
      <c r="AJ121" s="12"/>
      <c r="AK121" s="12"/>
      <c r="AL121" s="12"/>
      <c r="AM121" s="12"/>
      <c r="AN121" s="12"/>
      <c r="AO121" s="12"/>
      <c r="AP121" s="12"/>
      <c r="AQ121" s="12"/>
      <c r="AR121" s="12"/>
      <c r="AS121" s="12"/>
      <c r="AT121" s="12"/>
      <c r="AU121" s="12"/>
      <c r="AV121" s="12"/>
      <c r="AW121" s="12"/>
      <c r="AX121" s="12"/>
      <c r="AY121" s="12"/>
      <c r="AZ121" s="12"/>
      <c r="BA121" s="12"/>
      <c r="BB121" s="12"/>
      <c r="BC121" s="12"/>
      <c r="BD121" s="12"/>
      <c r="BE121" s="12"/>
      <c r="BF121" s="12"/>
      <c r="BG121" s="12"/>
      <c r="BH121" s="12"/>
      <c r="BI121" s="12"/>
      <c r="BJ121" s="12"/>
      <c r="BK121" s="12"/>
      <c r="BL121" s="12"/>
      <c r="BM121" s="12"/>
      <c r="BN121" s="12"/>
      <c r="BO121" s="12"/>
      <c r="BP121" s="12"/>
      <c r="BQ121" s="12"/>
      <c r="BR121" s="12"/>
      <c r="BS121" s="12"/>
      <c r="BT121" s="12"/>
      <c r="BU121" s="12"/>
      <c r="BV121" s="12"/>
      <c r="BW121" s="12"/>
      <c r="BX121" s="12"/>
      <c r="BY121" s="12"/>
      <c r="BZ121" s="12"/>
      <c r="CA121" s="12"/>
      <c r="CB121" s="12"/>
      <c r="CC121" s="12"/>
    </row>
    <row r="122" spans="1:81" ht="15.75" x14ac:dyDescent="0.25">
      <c r="A122" s="20"/>
      <c r="B122" s="29"/>
      <c r="C122" s="29"/>
      <c r="D122" s="29"/>
      <c r="E122" s="29"/>
      <c r="F122" s="26"/>
      <c r="G122" s="13"/>
      <c r="H122" s="20"/>
      <c r="I122" s="22"/>
      <c r="J122" s="22"/>
      <c r="K122" s="22"/>
      <c r="L122" s="22"/>
      <c r="M122" s="24"/>
      <c r="N122" s="22"/>
      <c r="O122" s="20"/>
      <c r="P122" s="12"/>
      <c r="Q122" s="12"/>
      <c r="R122" s="12"/>
      <c r="S122" s="12"/>
      <c r="T122" s="12"/>
      <c r="U122" s="12"/>
      <c r="V122" s="12"/>
      <c r="W122" s="12"/>
      <c r="X122" s="12"/>
      <c r="Y122" s="12"/>
      <c r="Z122" s="12"/>
      <c r="AA122" s="12"/>
      <c r="AB122" s="12"/>
      <c r="AC122" s="12"/>
      <c r="AD122" s="12"/>
      <c r="AE122" s="12"/>
      <c r="AF122" s="12"/>
      <c r="AG122" s="12"/>
      <c r="AH122" s="12"/>
      <c r="AI122" s="12"/>
      <c r="AJ122" s="12"/>
      <c r="AK122" s="12"/>
      <c r="AL122" s="12"/>
      <c r="AM122" s="12"/>
      <c r="AN122" s="12"/>
      <c r="AO122" s="12"/>
      <c r="AP122" s="12"/>
      <c r="AQ122" s="12"/>
      <c r="AR122" s="12"/>
      <c r="AS122" s="12"/>
      <c r="AT122" s="12"/>
      <c r="AU122" s="12"/>
      <c r="AV122" s="12"/>
      <c r="AW122" s="12"/>
      <c r="AX122" s="12"/>
      <c r="AY122" s="12"/>
      <c r="AZ122" s="12"/>
      <c r="BA122" s="12"/>
      <c r="BB122" s="12"/>
      <c r="BC122" s="12"/>
      <c r="BD122" s="12"/>
      <c r="BE122" s="12"/>
      <c r="BF122" s="12"/>
      <c r="BG122" s="12"/>
      <c r="BH122" s="12"/>
      <c r="BI122" s="12"/>
      <c r="BJ122" s="12"/>
      <c r="BK122" s="12"/>
      <c r="BL122" s="12"/>
      <c r="BM122" s="12"/>
      <c r="BN122" s="12"/>
      <c r="BO122" s="12"/>
      <c r="BP122" s="12"/>
      <c r="BQ122" s="12"/>
      <c r="BR122" s="12"/>
      <c r="BS122" s="12"/>
      <c r="BT122" s="12"/>
      <c r="BU122" s="12"/>
      <c r="BV122" s="12"/>
      <c r="BW122" s="12"/>
      <c r="BX122" s="12"/>
      <c r="BY122" s="12"/>
      <c r="BZ122" s="12"/>
      <c r="CA122" s="12"/>
      <c r="CB122" s="12"/>
      <c r="CC122" s="12"/>
    </row>
    <row r="123" spans="1:81" ht="15.75" x14ac:dyDescent="0.25">
      <c r="A123" s="20"/>
      <c r="B123" s="29"/>
      <c r="C123" s="29"/>
      <c r="D123" s="29"/>
      <c r="E123" s="29"/>
      <c r="F123" s="26"/>
      <c r="G123" s="13"/>
      <c r="H123" s="20"/>
      <c r="I123" s="22"/>
      <c r="J123" s="22"/>
      <c r="K123" s="22"/>
      <c r="L123" s="22"/>
      <c r="M123" s="24"/>
      <c r="N123" s="22"/>
      <c r="O123" s="20"/>
      <c r="P123" s="12"/>
      <c r="Q123" s="12"/>
      <c r="R123" s="12"/>
      <c r="S123" s="12"/>
      <c r="T123" s="12"/>
      <c r="U123" s="12"/>
      <c r="V123" s="12"/>
      <c r="W123" s="12"/>
      <c r="X123" s="12"/>
      <c r="Y123" s="12"/>
      <c r="Z123" s="12"/>
      <c r="AA123" s="12"/>
      <c r="AB123" s="12"/>
      <c r="AC123" s="12"/>
      <c r="AD123" s="12"/>
      <c r="AE123" s="12"/>
      <c r="AF123" s="12"/>
      <c r="AG123" s="12"/>
      <c r="AH123" s="12"/>
      <c r="AI123" s="12"/>
      <c r="AJ123" s="12"/>
      <c r="AK123" s="12"/>
      <c r="AL123" s="12"/>
      <c r="AM123" s="12"/>
      <c r="AN123" s="12"/>
      <c r="AO123" s="12"/>
      <c r="AP123" s="12"/>
      <c r="AQ123" s="12"/>
      <c r="AR123" s="12"/>
      <c r="AS123" s="12"/>
      <c r="AT123" s="12"/>
      <c r="AU123" s="12"/>
      <c r="AV123" s="12"/>
      <c r="AW123" s="12"/>
      <c r="AX123" s="12"/>
      <c r="AY123" s="12"/>
      <c r="AZ123" s="12"/>
      <c r="BA123" s="12"/>
      <c r="BB123" s="12"/>
      <c r="BC123" s="12"/>
      <c r="BD123" s="12"/>
      <c r="BE123" s="12"/>
      <c r="BF123" s="12"/>
      <c r="BG123" s="12"/>
      <c r="BH123" s="12"/>
      <c r="BI123" s="12"/>
      <c r="BJ123" s="12"/>
      <c r="BK123" s="12"/>
      <c r="BL123" s="12"/>
      <c r="BM123" s="12"/>
      <c r="BN123" s="12"/>
      <c r="BO123" s="12"/>
      <c r="BP123" s="12"/>
      <c r="BQ123" s="12"/>
      <c r="BR123" s="12"/>
      <c r="BS123" s="12"/>
      <c r="BT123" s="12"/>
      <c r="BU123" s="12"/>
      <c r="BV123" s="12"/>
      <c r="BW123" s="12"/>
      <c r="BX123" s="12"/>
      <c r="BY123" s="12"/>
      <c r="BZ123" s="12"/>
      <c r="CA123" s="12"/>
      <c r="CB123" s="12"/>
      <c r="CC123" s="12"/>
    </row>
    <row r="124" spans="1:81" ht="15.75" x14ac:dyDescent="0.25">
      <c r="A124" s="20"/>
      <c r="B124" s="29"/>
      <c r="C124" s="29"/>
      <c r="D124" s="29"/>
      <c r="E124" s="29"/>
      <c r="F124" s="26"/>
      <c r="G124" s="13"/>
      <c r="H124" s="20"/>
      <c r="I124" s="22"/>
      <c r="J124" s="22"/>
      <c r="K124" s="22"/>
      <c r="L124" s="22"/>
      <c r="M124" s="24"/>
      <c r="N124" s="22"/>
      <c r="O124" s="20"/>
      <c r="P124" s="12"/>
      <c r="Q124" s="12"/>
      <c r="R124" s="12"/>
      <c r="S124" s="12"/>
      <c r="T124" s="12"/>
      <c r="U124" s="12"/>
      <c r="V124" s="12"/>
      <c r="W124" s="12"/>
      <c r="X124" s="12"/>
      <c r="Y124" s="12"/>
      <c r="Z124" s="12"/>
      <c r="AA124" s="12"/>
      <c r="AB124" s="12"/>
      <c r="AC124" s="12"/>
      <c r="AD124" s="12"/>
      <c r="AE124" s="12"/>
      <c r="AF124" s="12"/>
      <c r="AG124" s="12"/>
      <c r="AH124" s="12"/>
      <c r="AI124" s="12"/>
      <c r="AJ124" s="12"/>
      <c r="AK124" s="12"/>
      <c r="AL124" s="12"/>
      <c r="AM124" s="12"/>
      <c r="AN124" s="12"/>
      <c r="AO124" s="12"/>
      <c r="AP124" s="12"/>
      <c r="AQ124" s="12"/>
      <c r="AR124" s="12"/>
      <c r="AS124" s="12"/>
      <c r="AT124" s="12"/>
      <c r="AU124" s="12"/>
      <c r="AV124" s="12"/>
      <c r="AW124" s="12"/>
      <c r="AX124" s="12"/>
      <c r="AY124" s="12"/>
      <c r="AZ124" s="12"/>
      <c r="BA124" s="12"/>
      <c r="BB124" s="12"/>
      <c r="BC124" s="12"/>
      <c r="BD124" s="12"/>
      <c r="BE124" s="12"/>
      <c r="BF124" s="12"/>
      <c r="BG124" s="12"/>
      <c r="BH124" s="12"/>
      <c r="BI124" s="12"/>
      <c r="BJ124" s="12"/>
      <c r="BK124" s="12"/>
      <c r="BL124" s="12"/>
      <c r="BM124" s="12"/>
      <c r="BN124" s="12"/>
      <c r="BO124" s="12"/>
      <c r="BP124" s="12"/>
      <c r="BQ124" s="12"/>
      <c r="BR124" s="12"/>
      <c r="BS124" s="12"/>
      <c r="BT124" s="12"/>
      <c r="BU124" s="12"/>
      <c r="BV124" s="12"/>
      <c r="BW124" s="12"/>
      <c r="BX124" s="12"/>
      <c r="BY124" s="12"/>
      <c r="BZ124" s="12"/>
      <c r="CA124" s="12"/>
      <c r="CB124" s="12"/>
      <c r="CC124" s="12"/>
    </row>
    <row r="125" spans="1:81" ht="15.75" x14ac:dyDescent="0.25">
      <c r="A125" s="20"/>
      <c r="B125" s="29"/>
      <c r="C125" s="29"/>
      <c r="D125" s="29"/>
      <c r="E125" s="29"/>
      <c r="F125" s="26"/>
      <c r="G125" s="13"/>
      <c r="H125" s="20"/>
      <c r="I125" s="22"/>
      <c r="J125" s="22"/>
      <c r="K125" s="22"/>
      <c r="L125" s="22"/>
      <c r="M125" s="24"/>
      <c r="N125" s="22"/>
      <c r="O125" s="20"/>
      <c r="P125" s="12"/>
      <c r="Q125" s="12"/>
      <c r="R125" s="12"/>
      <c r="S125" s="12"/>
      <c r="T125" s="12"/>
      <c r="U125" s="12"/>
      <c r="V125" s="12"/>
      <c r="W125" s="12"/>
      <c r="X125" s="12"/>
      <c r="Y125" s="12"/>
      <c r="Z125" s="12"/>
      <c r="AA125" s="12"/>
      <c r="AB125" s="12"/>
      <c r="AC125" s="12"/>
      <c r="AD125" s="12"/>
      <c r="AE125" s="12"/>
      <c r="AF125" s="12"/>
      <c r="AG125" s="12"/>
      <c r="AH125" s="12"/>
      <c r="AI125" s="12"/>
      <c r="AJ125" s="12"/>
      <c r="AK125" s="12"/>
      <c r="AL125" s="12"/>
      <c r="AM125" s="12"/>
      <c r="AN125" s="12"/>
      <c r="AO125" s="12"/>
      <c r="AP125" s="12"/>
      <c r="AQ125" s="12"/>
      <c r="AR125" s="12"/>
      <c r="AS125" s="12"/>
      <c r="AT125" s="12"/>
      <c r="AU125" s="12"/>
      <c r="AV125" s="12"/>
      <c r="AW125" s="12"/>
      <c r="AX125" s="12"/>
      <c r="AY125" s="12"/>
      <c r="AZ125" s="12"/>
      <c r="BA125" s="12"/>
      <c r="BB125" s="12"/>
      <c r="BC125" s="12"/>
      <c r="BD125" s="12"/>
      <c r="BE125" s="12"/>
      <c r="BF125" s="12"/>
      <c r="BG125" s="12"/>
      <c r="BH125" s="12"/>
      <c r="BI125" s="12"/>
      <c r="BJ125" s="12"/>
      <c r="BK125" s="12"/>
      <c r="BL125" s="12"/>
      <c r="BM125" s="12"/>
      <c r="BN125" s="12"/>
      <c r="BO125" s="12"/>
      <c r="BP125" s="12"/>
      <c r="BQ125" s="12"/>
      <c r="BR125" s="12"/>
      <c r="BS125" s="12"/>
      <c r="BT125" s="12"/>
      <c r="BU125" s="12"/>
      <c r="BV125" s="12"/>
      <c r="BW125" s="12"/>
      <c r="BX125" s="12"/>
      <c r="BY125" s="12"/>
      <c r="BZ125" s="12"/>
      <c r="CA125" s="12"/>
      <c r="CB125" s="12"/>
      <c r="CC125" s="12"/>
    </row>
    <row r="126" spans="1:81" ht="15.75" x14ac:dyDescent="0.25">
      <c r="A126" s="20"/>
      <c r="B126" s="29"/>
      <c r="C126" s="29"/>
      <c r="D126" s="29"/>
      <c r="E126" s="29"/>
      <c r="F126" s="26"/>
      <c r="G126" s="13"/>
      <c r="H126" s="20"/>
      <c r="I126" s="22"/>
      <c r="J126" s="22"/>
      <c r="K126" s="22"/>
      <c r="L126" s="22"/>
      <c r="M126" s="24"/>
      <c r="N126" s="22"/>
      <c r="O126" s="20"/>
      <c r="P126" s="12"/>
      <c r="Q126" s="12"/>
      <c r="R126" s="12"/>
      <c r="S126" s="12"/>
      <c r="T126" s="12"/>
      <c r="U126" s="12"/>
      <c r="V126" s="12"/>
      <c r="W126" s="12"/>
      <c r="X126" s="12"/>
      <c r="Y126" s="12"/>
      <c r="Z126" s="12"/>
      <c r="AA126" s="12"/>
      <c r="AB126" s="12"/>
      <c r="AC126" s="12"/>
      <c r="AD126" s="12"/>
      <c r="AE126" s="12"/>
      <c r="AF126" s="12"/>
      <c r="AG126" s="12"/>
      <c r="AH126" s="12"/>
      <c r="AI126" s="12"/>
      <c r="AJ126" s="12"/>
      <c r="AK126" s="12"/>
      <c r="AL126" s="12"/>
      <c r="AM126" s="12"/>
      <c r="AN126" s="12"/>
      <c r="AO126" s="12"/>
      <c r="AP126" s="12"/>
      <c r="AQ126" s="12"/>
      <c r="AR126" s="12"/>
      <c r="AS126" s="12"/>
      <c r="AT126" s="12"/>
      <c r="AU126" s="12"/>
      <c r="AV126" s="12"/>
      <c r="AW126" s="12"/>
      <c r="AX126" s="12"/>
      <c r="AY126" s="12"/>
      <c r="AZ126" s="12"/>
      <c r="BA126" s="12"/>
      <c r="BB126" s="12"/>
      <c r="BC126" s="12"/>
      <c r="BD126" s="12"/>
      <c r="BE126" s="12"/>
      <c r="BF126" s="12"/>
      <c r="BG126" s="12"/>
      <c r="BH126" s="12"/>
      <c r="BI126" s="12"/>
      <c r="BJ126" s="12"/>
      <c r="BK126" s="12"/>
      <c r="BL126" s="12"/>
      <c r="BM126" s="12"/>
      <c r="BN126" s="12"/>
      <c r="BO126" s="12"/>
      <c r="BP126" s="12"/>
      <c r="BQ126" s="12"/>
      <c r="BR126" s="12"/>
      <c r="BS126" s="12"/>
      <c r="BT126" s="12"/>
      <c r="BU126" s="12"/>
      <c r="BV126" s="12"/>
      <c r="BW126" s="12"/>
      <c r="BX126" s="12"/>
      <c r="BY126" s="12"/>
      <c r="BZ126" s="12"/>
      <c r="CA126" s="12"/>
      <c r="CB126" s="12"/>
      <c r="CC126" s="12"/>
    </row>
    <row r="127" spans="1:81" ht="15.75" x14ac:dyDescent="0.25">
      <c r="A127" s="20"/>
      <c r="B127" s="29"/>
      <c r="C127" s="29"/>
      <c r="D127" s="29"/>
      <c r="E127" s="29"/>
      <c r="F127" s="26"/>
      <c r="G127" s="13"/>
      <c r="H127" s="20"/>
      <c r="I127" s="22"/>
      <c r="J127" s="22"/>
      <c r="K127" s="22"/>
      <c r="L127" s="22"/>
      <c r="M127" s="24"/>
      <c r="N127" s="22"/>
      <c r="O127" s="20"/>
      <c r="P127" s="12"/>
      <c r="Q127" s="12"/>
      <c r="R127" s="12"/>
      <c r="S127" s="12"/>
      <c r="T127" s="12"/>
      <c r="U127" s="12"/>
      <c r="V127" s="12"/>
      <c r="W127" s="12"/>
      <c r="X127" s="12"/>
      <c r="Y127" s="12"/>
      <c r="Z127" s="12"/>
      <c r="AA127" s="12"/>
      <c r="AB127" s="12"/>
      <c r="AC127" s="12"/>
      <c r="AD127" s="12"/>
      <c r="AE127" s="12"/>
      <c r="AF127" s="12"/>
      <c r="AG127" s="12"/>
      <c r="AH127" s="12"/>
      <c r="AI127" s="12"/>
      <c r="AJ127" s="12"/>
      <c r="AK127" s="12"/>
      <c r="AL127" s="12"/>
      <c r="AM127" s="12"/>
      <c r="AN127" s="12"/>
      <c r="AO127" s="12"/>
      <c r="AP127" s="12"/>
      <c r="AQ127" s="12"/>
      <c r="AR127" s="12"/>
      <c r="AS127" s="12"/>
      <c r="AT127" s="12"/>
      <c r="AU127" s="12"/>
      <c r="AV127" s="12"/>
      <c r="AW127" s="12"/>
      <c r="AX127" s="12"/>
      <c r="AY127" s="12"/>
      <c r="AZ127" s="12"/>
      <c r="BA127" s="12"/>
      <c r="BB127" s="12"/>
      <c r="BC127" s="12"/>
      <c r="BD127" s="12"/>
      <c r="BE127" s="12"/>
      <c r="BF127" s="12"/>
      <c r="BG127" s="12"/>
      <c r="BH127" s="12"/>
      <c r="BI127" s="12"/>
      <c r="BJ127" s="12"/>
      <c r="BK127" s="12"/>
      <c r="BL127" s="12"/>
      <c r="BM127" s="12"/>
      <c r="BN127" s="12"/>
      <c r="BO127" s="12"/>
      <c r="BP127" s="12"/>
      <c r="BQ127" s="12"/>
      <c r="BR127" s="12"/>
      <c r="BS127" s="12"/>
      <c r="BT127" s="12"/>
      <c r="BU127" s="12"/>
      <c r="BV127" s="12"/>
      <c r="BW127" s="12"/>
      <c r="BX127" s="12"/>
      <c r="BY127" s="12"/>
      <c r="BZ127" s="12"/>
      <c r="CA127" s="12"/>
      <c r="CB127" s="12"/>
      <c r="CC127" s="12"/>
    </row>
    <row r="128" spans="1:81" ht="15.75" x14ac:dyDescent="0.25">
      <c r="A128" s="20"/>
      <c r="B128" s="29"/>
      <c r="C128" s="29"/>
      <c r="D128" s="29"/>
      <c r="E128" s="29"/>
      <c r="F128" s="26"/>
      <c r="G128" s="13"/>
      <c r="H128" s="20"/>
      <c r="I128" s="22"/>
      <c r="J128" s="22"/>
      <c r="K128" s="22"/>
      <c r="L128" s="22"/>
      <c r="M128" s="24"/>
      <c r="N128" s="22"/>
      <c r="O128" s="20"/>
      <c r="P128" s="12"/>
      <c r="Q128" s="12"/>
      <c r="R128" s="12"/>
      <c r="S128" s="12"/>
      <c r="T128" s="12"/>
      <c r="U128" s="12"/>
      <c r="V128" s="12"/>
      <c r="W128" s="12"/>
      <c r="X128" s="12"/>
      <c r="Y128" s="12"/>
      <c r="Z128" s="12"/>
      <c r="AA128" s="12"/>
      <c r="AB128" s="12"/>
      <c r="AC128" s="12"/>
      <c r="AD128" s="12"/>
      <c r="AE128" s="12"/>
      <c r="AF128" s="12"/>
      <c r="AG128" s="12"/>
      <c r="AH128" s="12"/>
      <c r="AI128" s="12"/>
      <c r="AJ128" s="12"/>
      <c r="AK128" s="12"/>
      <c r="AL128" s="12"/>
      <c r="AM128" s="12"/>
      <c r="AN128" s="12"/>
      <c r="AO128" s="12"/>
      <c r="AP128" s="12"/>
      <c r="AQ128" s="12"/>
      <c r="AR128" s="12"/>
      <c r="AS128" s="12"/>
      <c r="AT128" s="12"/>
      <c r="AU128" s="12"/>
      <c r="AV128" s="12"/>
      <c r="AW128" s="12"/>
      <c r="AX128" s="12"/>
      <c r="AY128" s="12"/>
      <c r="AZ128" s="12"/>
      <c r="BA128" s="12"/>
      <c r="BB128" s="12"/>
      <c r="BC128" s="12"/>
      <c r="BD128" s="12"/>
      <c r="BE128" s="12"/>
      <c r="BF128" s="12"/>
      <c r="BG128" s="12"/>
      <c r="BH128" s="12"/>
      <c r="BI128" s="12"/>
      <c r="BJ128" s="12"/>
      <c r="BK128" s="12"/>
      <c r="BL128" s="12"/>
      <c r="BM128" s="12"/>
      <c r="BN128" s="12"/>
      <c r="BO128" s="12"/>
      <c r="BP128" s="12"/>
      <c r="BQ128" s="12"/>
      <c r="BR128" s="12"/>
      <c r="BS128" s="12"/>
      <c r="BT128" s="12"/>
      <c r="BU128" s="12"/>
      <c r="BV128" s="12"/>
      <c r="BW128" s="12"/>
      <c r="BX128" s="12"/>
      <c r="BY128" s="12"/>
      <c r="BZ128" s="12"/>
      <c r="CA128" s="12"/>
      <c r="CB128" s="12"/>
      <c r="CC128" s="12"/>
    </row>
    <row r="129" spans="1:81" ht="15.75" x14ac:dyDescent="0.25">
      <c r="A129" s="20"/>
      <c r="B129" s="29"/>
      <c r="C129" s="29"/>
      <c r="D129" s="29"/>
      <c r="E129" s="29"/>
      <c r="F129" s="26"/>
      <c r="G129" s="13"/>
      <c r="H129" s="20"/>
      <c r="I129" s="22"/>
      <c r="J129" s="22"/>
      <c r="K129" s="22"/>
      <c r="L129" s="22"/>
      <c r="M129" s="24"/>
      <c r="N129" s="22"/>
      <c r="O129" s="20"/>
      <c r="P129" s="12"/>
      <c r="Q129" s="12"/>
      <c r="R129" s="12"/>
      <c r="S129" s="12"/>
      <c r="T129" s="12"/>
      <c r="U129" s="12"/>
      <c r="V129" s="12"/>
      <c r="W129" s="12"/>
      <c r="X129" s="12"/>
      <c r="Y129" s="12"/>
      <c r="Z129" s="12"/>
      <c r="AA129" s="12"/>
      <c r="AB129" s="12"/>
      <c r="AC129" s="12"/>
      <c r="AD129" s="12"/>
      <c r="AE129" s="12"/>
      <c r="AF129" s="12"/>
      <c r="AG129" s="12"/>
      <c r="AH129" s="12"/>
      <c r="AI129" s="12"/>
      <c r="AJ129" s="12"/>
      <c r="AK129" s="12"/>
      <c r="AL129" s="12"/>
      <c r="AM129" s="12"/>
      <c r="AN129" s="12"/>
      <c r="AO129" s="12"/>
      <c r="AP129" s="12"/>
      <c r="AQ129" s="12"/>
      <c r="AR129" s="12"/>
      <c r="AS129" s="12"/>
      <c r="AT129" s="12"/>
      <c r="AU129" s="12"/>
      <c r="AV129" s="12"/>
      <c r="AW129" s="12"/>
      <c r="AX129" s="12"/>
      <c r="AY129" s="12"/>
      <c r="AZ129" s="12"/>
      <c r="BA129" s="12"/>
      <c r="BB129" s="12"/>
      <c r="BC129" s="12"/>
      <c r="BD129" s="12"/>
      <c r="BE129" s="12"/>
      <c r="BF129" s="12"/>
      <c r="BG129" s="12"/>
      <c r="BH129" s="12"/>
      <c r="BI129" s="12"/>
      <c r="BJ129" s="12"/>
      <c r="BK129" s="12"/>
      <c r="BL129" s="12"/>
      <c r="BM129" s="12"/>
      <c r="BN129" s="12"/>
      <c r="BO129" s="12"/>
      <c r="BP129" s="12"/>
      <c r="BQ129" s="12"/>
      <c r="BR129" s="12"/>
      <c r="BS129" s="12"/>
      <c r="BT129" s="12"/>
      <c r="BU129" s="12"/>
      <c r="BV129" s="12"/>
      <c r="BW129" s="12"/>
      <c r="BX129" s="12"/>
      <c r="BY129" s="12"/>
      <c r="BZ129" s="12"/>
      <c r="CA129" s="12"/>
      <c r="CB129" s="12"/>
      <c r="CC129" s="12"/>
    </row>
    <row r="130" spans="1:81" ht="15.75" x14ac:dyDescent="0.25">
      <c r="A130" s="20"/>
      <c r="B130" s="29"/>
      <c r="C130" s="29"/>
      <c r="D130" s="29"/>
      <c r="E130" s="29"/>
      <c r="F130" s="26"/>
      <c r="G130" s="13"/>
      <c r="H130" s="20"/>
      <c r="I130" s="22"/>
      <c r="J130" s="22"/>
      <c r="K130" s="22"/>
      <c r="L130" s="22"/>
      <c r="M130" s="24"/>
      <c r="N130" s="22"/>
      <c r="O130" s="20"/>
      <c r="P130" s="12"/>
      <c r="Q130" s="12"/>
      <c r="R130" s="12"/>
      <c r="S130" s="12"/>
      <c r="T130" s="12"/>
      <c r="U130" s="12"/>
      <c r="V130" s="12"/>
      <c r="W130" s="12"/>
      <c r="X130" s="12"/>
      <c r="Y130" s="12"/>
      <c r="Z130" s="12"/>
      <c r="AA130" s="12"/>
      <c r="AB130" s="12"/>
      <c r="AC130" s="12"/>
      <c r="AD130" s="12"/>
      <c r="AE130" s="12"/>
      <c r="AF130" s="12"/>
      <c r="AG130" s="12"/>
      <c r="AH130" s="12"/>
      <c r="AI130" s="12"/>
      <c r="AJ130" s="12"/>
      <c r="AK130" s="12"/>
      <c r="AL130" s="12"/>
      <c r="AM130" s="12"/>
      <c r="AN130" s="12"/>
      <c r="AO130" s="12"/>
      <c r="AP130" s="12"/>
      <c r="AQ130" s="12"/>
      <c r="AR130" s="12"/>
      <c r="AS130" s="12"/>
      <c r="AT130" s="12"/>
      <c r="AU130" s="12"/>
      <c r="AV130" s="12"/>
      <c r="AW130" s="12"/>
      <c r="AX130" s="12"/>
      <c r="AY130" s="12"/>
      <c r="AZ130" s="12"/>
      <c r="BA130" s="12"/>
      <c r="BB130" s="12"/>
      <c r="BC130" s="12"/>
      <c r="BD130" s="12"/>
      <c r="BE130" s="12"/>
      <c r="BF130" s="12"/>
      <c r="BG130" s="12"/>
      <c r="BH130" s="12"/>
      <c r="BI130" s="12"/>
      <c r="BJ130" s="12"/>
      <c r="BK130" s="12"/>
      <c r="BL130" s="12"/>
      <c r="BM130" s="12"/>
      <c r="BN130" s="12"/>
      <c r="BO130" s="12"/>
      <c r="BP130" s="12"/>
      <c r="BQ130" s="12"/>
      <c r="BR130" s="12"/>
      <c r="BS130" s="12"/>
      <c r="BT130" s="12"/>
      <c r="BU130" s="12"/>
      <c r="BV130" s="12"/>
      <c r="BW130" s="12"/>
      <c r="BX130" s="12"/>
      <c r="BY130" s="12"/>
      <c r="BZ130" s="12"/>
      <c r="CA130" s="12"/>
      <c r="CB130" s="12"/>
      <c r="CC130" s="12"/>
    </row>
    <row r="131" spans="1:81" ht="15.75" x14ac:dyDescent="0.25">
      <c r="A131" s="20"/>
      <c r="B131" s="29"/>
      <c r="C131" s="29"/>
      <c r="D131" s="29"/>
      <c r="E131" s="29"/>
      <c r="F131" s="26"/>
      <c r="G131" s="13"/>
      <c r="H131" s="20"/>
      <c r="I131" s="22"/>
      <c r="J131" s="22"/>
      <c r="K131" s="22"/>
      <c r="L131" s="22"/>
      <c r="M131" s="24"/>
      <c r="N131" s="22"/>
      <c r="O131" s="20"/>
      <c r="P131" s="12"/>
      <c r="Q131" s="12"/>
      <c r="R131" s="12"/>
      <c r="S131" s="12"/>
      <c r="T131" s="12"/>
      <c r="U131" s="12"/>
      <c r="V131" s="12"/>
      <c r="W131" s="12"/>
      <c r="X131" s="12"/>
      <c r="Y131" s="12"/>
      <c r="Z131" s="12"/>
      <c r="AA131" s="12"/>
      <c r="AB131" s="12"/>
      <c r="AC131" s="12"/>
      <c r="AD131" s="12"/>
      <c r="AE131" s="12"/>
      <c r="AF131" s="12"/>
      <c r="AG131" s="12"/>
      <c r="AH131" s="12"/>
      <c r="AI131" s="12"/>
      <c r="AJ131" s="12"/>
      <c r="AK131" s="12"/>
      <c r="AL131" s="12"/>
      <c r="AM131" s="12"/>
      <c r="AN131" s="12"/>
      <c r="AO131" s="12"/>
      <c r="AP131" s="12"/>
      <c r="AQ131" s="12"/>
      <c r="AR131" s="12"/>
      <c r="AS131" s="12"/>
      <c r="AT131" s="12"/>
      <c r="AU131" s="12"/>
      <c r="AV131" s="12"/>
      <c r="AW131" s="12"/>
      <c r="AX131" s="12"/>
      <c r="AY131" s="12"/>
      <c r="AZ131" s="12"/>
      <c r="BA131" s="12"/>
      <c r="BB131" s="12"/>
      <c r="BC131" s="12"/>
      <c r="BD131" s="12"/>
      <c r="BE131" s="12"/>
      <c r="BF131" s="12"/>
      <c r="BG131" s="12"/>
      <c r="BH131" s="12"/>
      <c r="BI131" s="12"/>
      <c r="BJ131" s="12"/>
      <c r="BK131" s="12"/>
      <c r="BL131" s="12"/>
      <c r="BM131" s="12"/>
      <c r="BN131" s="12"/>
      <c r="BO131" s="12"/>
      <c r="BP131" s="12"/>
      <c r="BQ131" s="12"/>
      <c r="BR131" s="12"/>
      <c r="BS131" s="12"/>
      <c r="BT131" s="12"/>
      <c r="BU131" s="12"/>
      <c r="BV131" s="12"/>
      <c r="BW131" s="12"/>
      <c r="BX131" s="12"/>
      <c r="BY131" s="12"/>
      <c r="BZ131" s="12"/>
      <c r="CA131" s="12"/>
      <c r="CB131" s="12"/>
      <c r="CC131" s="12"/>
    </row>
    <row r="132" spans="1:81" ht="15.75" x14ac:dyDescent="0.25">
      <c r="A132" s="20"/>
      <c r="B132" s="29"/>
      <c r="C132" s="29"/>
      <c r="D132" s="29"/>
      <c r="E132" s="29"/>
      <c r="F132" s="26"/>
      <c r="G132" s="13"/>
      <c r="H132" s="20"/>
      <c r="I132" s="22"/>
      <c r="J132" s="22"/>
      <c r="K132" s="22"/>
      <c r="L132" s="22"/>
      <c r="M132" s="24"/>
      <c r="N132" s="22"/>
      <c r="O132" s="20"/>
      <c r="P132" s="12"/>
      <c r="Q132" s="12"/>
      <c r="R132" s="12"/>
      <c r="S132" s="12"/>
      <c r="T132" s="12"/>
      <c r="U132" s="12"/>
      <c r="V132" s="12"/>
      <c r="W132" s="12"/>
      <c r="X132" s="12"/>
      <c r="Y132" s="12"/>
      <c r="Z132" s="12"/>
      <c r="AA132" s="12"/>
      <c r="AB132" s="12"/>
      <c r="AC132" s="12"/>
      <c r="AD132" s="12"/>
      <c r="AE132" s="12"/>
      <c r="AF132" s="12"/>
      <c r="AG132" s="12"/>
      <c r="AH132" s="12"/>
      <c r="AI132" s="12"/>
      <c r="AJ132" s="12"/>
      <c r="AK132" s="12"/>
      <c r="AL132" s="12"/>
      <c r="AM132" s="12"/>
      <c r="AN132" s="12"/>
      <c r="AO132" s="12"/>
      <c r="AP132" s="12"/>
      <c r="AQ132" s="12"/>
      <c r="AR132" s="12"/>
      <c r="AS132" s="12"/>
      <c r="AT132" s="12"/>
      <c r="AU132" s="12"/>
      <c r="AV132" s="12"/>
      <c r="AW132" s="12"/>
      <c r="AX132" s="12"/>
      <c r="AY132" s="12"/>
      <c r="AZ132" s="12"/>
      <c r="BA132" s="12"/>
      <c r="BB132" s="12"/>
      <c r="BC132" s="12"/>
      <c r="BD132" s="12"/>
      <c r="BE132" s="12"/>
      <c r="BF132" s="12"/>
      <c r="BG132" s="12"/>
      <c r="BH132" s="12"/>
      <c r="BI132" s="12"/>
      <c r="BJ132" s="12"/>
      <c r="BK132" s="12"/>
      <c r="BL132" s="12"/>
      <c r="BM132" s="12"/>
      <c r="BN132" s="12"/>
      <c r="BO132" s="12"/>
      <c r="BP132" s="12"/>
      <c r="BQ132" s="12"/>
      <c r="BR132" s="12"/>
      <c r="BS132" s="12"/>
      <c r="BT132" s="12"/>
      <c r="BU132" s="12"/>
      <c r="BV132" s="12"/>
      <c r="BW132" s="12"/>
      <c r="BX132" s="12"/>
      <c r="BY132" s="12"/>
      <c r="BZ132" s="12"/>
      <c r="CA132" s="12"/>
      <c r="CB132" s="12"/>
      <c r="CC132" s="12"/>
    </row>
    <row r="133" spans="1:81" ht="15.75" x14ac:dyDescent="0.25">
      <c r="A133" s="20"/>
      <c r="B133" s="29"/>
      <c r="C133" s="29"/>
      <c r="D133" s="29"/>
      <c r="E133" s="29"/>
      <c r="F133" s="26"/>
      <c r="G133" s="13"/>
      <c r="H133" s="20"/>
      <c r="I133" s="22"/>
      <c r="J133" s="22"/>
      <c r="K133" s="22"/>
      <c r="L133" s="22"/>
      <c r="M133" s="24"/>
      <c r="N133" s="22"/>
      <c r="O133" s="20"/>
      <c r="P133" s="12"/>
      <c r="Q133" s="12"/>
      <c r="R133" s="12"/>
      <c r="S133" s="12"/>
      <c r="T133" s="12"/>
      <c r="U133" s="12"/>
      <c r="V133" s="12"/>
      <c r="W133" s="12"/>
      <c r="X133" s="12"/>
      <c r="Y133" s="12"/>
      <c r="Z133" s="12"/>
      <c r="AA133" s="12"/>
      <c r="AB133" s="12"/>
      <c r="AC133" s="12"/>
      <c r="AD133" s="12"/>
      <c r="AE133" s="12"/>
      <c r="AF133" s="12"/>
      <c r="AG133" s="12"/>
      <c r="AH133" s="12"/>
      <c r="AI133" s="12"/>
      <c r="AJ133" s="12"/>
      <c r="AK133" s="12"/>
      <c r="AL133" s="12"/>
      <c r="AM133" s="12"/>
      <c r="AN133" s="12"/>
      <c r="AO133" s="12"/>
      <c r="AP133" s="12"/>
      <c r="AQ133" s="12"/>
      <c r="AR133" s="12"/>
      <c r="AS133" s="12"/>
      <c r="AT133" s="12"/>
      <c r="AU133" s="12"/>
      <c r="AV133" s="12"/>
      <c r="AW133" s="12"/>
      <c r="AX133" s="12"/>
      <c r="AY133" s="12"/>
      <c r="AZ133" s="12"/>
      <c r="BA133" s="12"/>
      <c r="BB133" s="12"/>
      <c r="BC133" s="12"/>
      <c r="BD133" s="12"/>
      <c r="BE133" s="12"/>
      <c r="BF133" s="12"/>
      <c r="BG133" s="12"/>
      <c r="BH133" s="12"/>
      <c r="BI133" s="12"/>
      <c r="BJ133" s="12"/>
      <c r="BK133" s="12"/>
      <c r="BL133" s="12"/>
      <c r="BM133" s="12"/>
      <c r="BN133" s="12"/>
      <c r="BO133" s="12"/>
      <c r="BP133" s="12"/>
      <c r="BQ133" s="12"/>
      <c r="BR133" s="12"/>
      <c r="BS133" s="12"/>
      <c r="BT133" s="12"/>
      <c r="BU133" s="12"/>
      <c r="BV133" s="12"/>
      <c r="BW133" s="12"/>
      <c r="BX133" s="12"/>
      <c r="BY133" s="12"/>
      <c r="BZ133" s="12"/>
      <c r="CA133" s="12"/>
      <c r="CB133" s="12"/>
      <c r="CC133" s="12"/>
    </row>
    <row r="134" spans="1:81" ht="15.75" x14ac:dyDescent="0.25">
      <c r="A134" s="20"/>
      <c r="B134" s="29"/>
      <c r="C134" s="29"/>
      <c r="D134" s="29"/>
      <c r="E134" s="29"/>
      <c r="F134" s="26"/>
      <c r="G134" s="13"/>
      <c r="H134" s="20"/>
      <c r="I134" s="22"/>
      <c r="J134" s="22"/>
      <c r="K134" s="22"/>
      <c r="L134" s="22"/>
      <c r="M134" s="24"/>
      <c r="N134" s="22"/>
      <c r="O134" s="20"/>
      <c r="P134" s="12"/>
      <c r="Q134" s="12"/>
      <c r="R134" s="12"/>
      <c r="S134" s="12"/>
      <c r="T134" s="12"/>
      <c r="U134" s="12"/>
      <c r="V134" s="12"/>
      <c r="W134" s="12"/>
      <c r="X134" s="12"/>
      <c r="Y134" s="12"/>
      <c r="Z134" s="12"/>
      <c r="AA134" s="12"/>
      <c r="AB134" s="12"/>
      <c r="AC134" s="12"/>
      <c r="AD134" s="12"/>
      <c r="AE134" s="12"/>
      <c r="AF134" s="12"/>
      <c r="AG134" s="12"/>
      <c r="AH134" s="12"/>
      <c r="AI134" s="12"/>
      <c r="AJ134" s="12"/>
      <c r="AK134" s="12"/>
      <c r="AL134" s="12"/>
      <c r="AM134" s="12"/>
      <c r="AN134" s="12"/>
      <c r="AO134" s="12"/>
      <c r="AP134" s="12"/>
      <c r="AQ134" s="12"/>
      <c r="AR134" s="12"/>
      <c r="AS134" s="12"/>
      <c r="AT134" s="12"/>
      <c r="AU134" s="12"/>
      <c r="AV134" s="12"/>
      <c r="AW134" s="12"/>
      <c r="AX134" s="12"/>
      <c r="AY134" s="12"/>
      <c r="AZ134" s="12"/>
      <c r="BA134" s="12"/>
      <c r="BB134" s="12"/>
      <c r="BC134" s="12"/>
      <c r="BD134" s="12"/>
      <c r="BE134" s="12"/>
      <c r="BF134" s="12"/>
      <c r="BG134" s="12"/>
      <c r="BH134" s="12"/>
      <c r="BI134" s="12"/>
      <c r="BJ134" s="12"/>
      <c r="BK134" s="12"/>
      <c r="BL134" s="12"/>
      <c r="BM134" s="12"/>
      <c r="BN134" s="12"/>
      <c r="BO134" s="12"/>
      <c r="BP134" s="12"/>
      <c r="BQ134" s="12"/>
      <c r="BR134" s="12"/>
      <c r="BS134" s="12"/>
      <c r="BT134" s="12"/>
      <c r="BU134" s="12"/>
      <c r="BV134" s="12"/>
      <c r="BW134" s="12"/>
      <c r="BX134" s="12"/>
      <c r="BY134" s="12"/>
      <c r="BZ134" s="12"/>
      <c r="CA134" s="12"/>
      <c r="CB134" s="12"/>
      <c r="CC134" s="12"/>
    </row>
    <row r="135" spans="1:81" ht="15.75" x14ac:dyDescent="0.25">
      <c r="A135" s="20"/>
      <c r="B135" s="29"/>
      <c r="C135" s="29"/>
      <c r="D135" s="29"/>
      <c r="E135" s="29"/>
      <c r="F135" s="26"/>
      <c r="G135" s="13"/>
      <c r="H135" s="20"/>
      <c r="I135" s="22"/>
      <c r="J135" s="22"/>
      <c r="K135" s="22"/>
      <c r="L135" s="22"/>
      <c r="M135" s="24"/>
      <c r="N135" s="22"/>
      <c r="O135" s="20"/>
      <c r="P135" s="12"/>
      <c r="Q135" s="12"/>
      <c r="R135" s="12"/>
      <c r="S135" s="12"/>
      <c r="T135" s="12"/>
      <c r="U135" s="12"/>
      <c r="V135" s="12"/>
      <c r="W135" s="12"/>
      <c r="X135" s="12"/>
      <c r="Y135" s="12"/>
      <c r="Z135" s="12"/>
      <c r="AA135" s="12"/>
      <c r="AB135" s="12"/>
      <c r="AC135" s="12"/>
      <c r="AD135" s="12"/>
      <c r="AE135" s="12"/>
      <c r="AF135" s="12"/>
      <c r="AG135" s="12"/>
      <c r="AH135" s="12"/>
      <c r="AI135" s="12"/>
      <c r="AJ135" s="12"/>
      <c r="AK135" s="12"/>
      <c r="AL135" s="12"/>
      <c r="AM135" s="12"/>
      <c r="AN135" s="12"/>
      <c r="AO135" s="12"/>
      <c r="AP135" s="12"/>
      <c r="AQ135" s="12"/>
      <c r="AR135" s="12"/>
      <c r="AS135" s="12"/>
      <c r="AT135" s="12"/>
      <c r="AU135" s="12"/>
      <c r="AV135" s="12"/>
      <c r="AW135" s="12"/>
      <c r="AX135" s="12"/>
      <c r="AY135" s="12"/>
      <c r="AZ135" s="12"/>
      <c r="BA135" s="12"/>
      <c r="BB135" s="12"/>
      <c r="BC135" s="12"/>
      <c r="BD135" s="12"/>
      <c r="BE135" s="12"/>
      <c r="BF135" s="12"/>
      <c r="BG135" s="12"/>
      <c r="BH135" s="12"/>
      <c r="BI135" s="12"/>
      <c r="BJ135" s="12"/>
      <c r="BK135" s="12"/>
      <c r="BL135" s="12"/>
      <c r="BM135" s="12"/>
      <c r="BN135" s="12"/>
      <c r="BO135" s="12"/>
      <c r="BP135" s="12"/>
      <c r="BQ135" s="12"/>
      <c r="BR135" s="12"/>
      <c r="BS135" s="12"/>
      <c r="BT135" s="12"/>
      <c r="BU135" s="12"/>
      <c r="BV135" s="12"/>
      <c r="BW135" s="12"/>
      <c r="BX135" s="12"/>
      <c r="BY135" s="12"/>
      <c r="BZ135" s="12"/>
      <c r="CA135" s="12"/>
      <c r="CB135" s="12"/>
      <c r="CC135" s="12"/>
    </row>
    <row r="136" spans="1:81" ht="15.75" x14ac:dyDescent="0.25">
      <c r="A136" s="20"/>
      <c r="B136" s="29"/>
      <c r="C136" s="29"/>
      <c r="D136" s="29"/>
      <c r="E136" s="29"/>
      <c r="F136" s="26"/>
      <c r="G136" s="13"/>
      <c r="H136" s="20"/>
      <c r="I136" s="22"/>
      <c r="J136" s="22"/>
      <c r="K136" s="22"/>
      <c r="L136" s="22"/>
      <c r="M136" s="24"/>
      <c r="N136" s="22"/>
      <c r="O136" s="20"/>
      <c r="P136" s="12"/>
      <c r="Q136" s="12"/>
      <c r="R136" s="12"/>
      <c r="S136" s="12"/>
      <c r="T136" s="12"/>
      <c r="U136" s="12"/>
      <c r="V136" s="12"/>
      <c r="W136" s="12"/>
      <c r="X136" s="12"/>
      <c r="Y136" s="12"/>
      <c r="Z136" s="12"/>
      <c r="AA136" s="12"/>
      <c r="AB136" s="12"/>
      <c r="AC136" s="12"/>
      <c r="AD136" s="12"/>
      <c r="AE136" s="12"/>
      <c r="AF136" s="12"/>
      <c r="AG136" s="12"/>
      <c r="AH136" s="12"/>
      <c r="AI136" s="12"/>
      <c r="AJ136" s="12"/>
      <c r="AK136" s="12"/>
      <c r="AL136" s="12"/>
      <c r="AM136" s="12"/>
      <c r="AN136" s="12"/>
      <c r="AO136" s="12"/>
      <c r="AP136" s="12"/>
      <c r="AQ136" s="12"/>
      <c r="AR136" s="12"/>
      <c r="AS136" s="12"/>
      <c r="AT136" s="12"/>
      <c r="AU136" s="12"/>
      <c r="AV136" s="12"/>
      <c r="AW136" s="12"/>
      <c r="AX136" s="12"/>
      <c r="AY136" s="12"/>
      <c r="AZ136" s="12"/>
      <c r="BA136" s="12"/>
      <c r="BB136" s="12"/>
      <c r="BC136" s="12"/>
      <c r="BD136" s="12"/>
      <c r="BE136" s="12"/>
      <c r="BF136" s="12"/>
      <c r="BG136" s="12"/>
      <c r="BH136" s="12"/>
      <c r="BI136" s="12"/>
      <c r="BJ136" s="12"/>
      <c r="BK136" s="12"/>
      <c r="BL136" s="12"/>
      <c r="BM136" s="12"/>
      <c r="BN136" s="12"/>
      <c r="BO136" s="12"/>
      <c r="BP136" s="12"/>
      <c r="BQ136" s="12"/>
      <c r="BR136" s="12"/>
      <c r="BS136" s="12"/>
      <c r="BT136" s="12"/>
      <c r="BU136" s="12"/>
      <c r="BV136" s="12"/>
      <c r="BW136" s="12"/>
      <c r="BX136" s="12"/>
      <c r="BY136" s="12"/>
      <c r="BZ136" s="12"/>
      <c r="CA136" s="12"/>
      <c r="CB136" s="12"/>
      <c r="CC136" s="12"/>
    </row>
    <row r="137" spans="1:81" ht="15.75" x14ac:dyDescent="0.25">
      <c r="A137" s="20"/>
      <c r="B137" s="29"/>
      <c r="C137" s="29"/>
      <c r="D137" s="29"/>
      <c r="E137" s="29"/>
      <c r="F137" s="26"/>
      <c r="G137" s="13"/>
      <c r="H137" s="20"/>
      <c r="I137" s="22"/>
      <c r="J137" s="22"/>
      <c r="K137" s="22"/>
      <c r="L137" s="22"/>
      <c r="M137" s="24"/>
      <c r="N137" s="22"/>
      <c r="O137" s="20"/>
      <c r="P137" s="12"/>
      <c r="Q137" s="12"/>
      <c r="R137" s="12"/>
      <c r="S137" s="12"/>
      <c r="T137" s="12"/>
      <c r="U137" s="12"/>
      <c r="V137" s="12"/>
      <c r="W137" s="12"/>
      <c r="X137" s="12"/>
      <c r="Y137" s="12"/>
      <c r="Z137" s="12"/>
      <c r="AA137" s="12"/>
      <c r="AB137" s="12"/>
      <c r="AC137" s="12"/>
      <c r="AD137" s="12"/>
      <c r="AE137" s="12"/>
      <c r="AF137" s="12"/>
      <c r="AG137" s="12"/>
      <c r="AH137" s="12"/>
      <c r="AI137" s="12"/>
      <c r="AJ137" s="12"/>
      <c r="AK137" s="12"/>
      <c r="AL137" s="12"/>
      <c r="AM137" s="12"/>
      <c r="AN137" s="12"/>
      <c r="AO137" s="12"/>
      <c r="AP137" s="12"/>
      <c r="AQ137" s="12"/>
      <c r="AR137" s="12"/>
      <c r="AS137" s="12"/>
      <c r="AT137" s="12"/>
      <c r="AU137" s="12"/>
      <c r="AV137" s="12"/>
      <c r="AW137" s="12"/>
      <c r="AX137" s="12"/>
      <c r="AY137" s="12"/>
      <c r="AZ137" s="12"/>
      <c r="BA137" s="12"/>
      <c r="BB137" s="12"/>
      <c r="BC137" s="12"/>
      <c r="BD137" s="12"/>
      <c r="BE137" s="12"/>
      <c r="BF137" s="12"/>
      <c r="BG137" s="12"/>
      <c r="BH137" s="12"/>
      <c r="BI137" s="12"/>
      <c r="BJ137" s="12"/>
      <c r="BK137" s="12"/>
      <c r="BL137" s="12"/>
      <c r="BM137" s="12"/>
      <c r="BN137" s="12"/>
      <c r="BO137" s="12"/>
      <c r="BP137" s="12"/>
      <c r="BQ137" s="12"/>
      <c r="BR137" s="12"/>
      <c r="BS137" s="12"/>
      <c r="BT137" s="12"/>
      <c r="BU137" s="12"/>
      <c r="BV137" s="12"/>
      <c r="BW137" s="12"/>
      <c r="BX137" s="12"/>
      <c r="BY137" s="12"/>
      <c r="BZ137" s="12"/>
      <c r="CA137" s="12"/>
      <c r="CB137" s="12"/>
      <c r="CC137" s="12"/>
    </row>
    <row r="138" spans="1:81" ht="15.75" x14ac:dyDescent="0.25">
      <c r="A138" s="20"/>
      <c r="B138" s="29"/>
      <c r="C138" s="29"/>
      <c r="D138" s="29"/>
      <c r="E138" s="29"/>
      <c r="F138" s="26"/>
      <c r="G138" s="13"/>
      <c r="H138" s="20"/>
      <c r="I138" s="22"/>
      <c r="J138" s="22"/>
      <c r="K138" s="22"/>
      <c r="L138" s="22"/>
      <c r="M138" s="24"/>
      <c r="N138" s="22"/>
      <c r="O138" s="20"/>
      <c r="P138" s="12"/>
      <c r="Q138" s="12"/>
      <c r="R138" s="12"/>
      <c r="S138" s="12"/>
      <c r="T138" s="12"/>
      <c r="U138" s="12"/>
      <c r="V138" s="12"/>
      <c r="W138" s="12"/>
      <c r="X138" s="12"/>
      <c r="Y138" s="12"/>
      <c r="Z138" s="12"/>
      <c r="AA138" s="12"/>
      <c r="AB138" s="12"/>
      <c r="AC138" s="12"/>
      <c r="AD138" s="12"/>
      <c r="AE138" s="12"/>
      <c r="AF138" s="12"/>
      <c r="AG138" s="12"/>
      <c r="AH138" s="12"/>
      <c r="AI138" s="12"/>
      <c r="AJ138" s="12"/>
      <c r="AK138" s="12"/>
      <c r="AL138" s="12"/>
      <c r="AM138" s="12"/>
      <c r="AN138" s="12"/>
      <c r="AO138" s="12"/>
      <c r="AP138" s="12"/>
      <c r="AQ138" s="12"/>
      <c r="AR138" s="12"/>
      <c r="AS138" s="12"/>
      <c r="AT138" s="12"/>
      <c r="AU138" s="12"/>
      <c r="AV138" s="12"/>
      <c r="AW138" s="12"/>
      <c r="AX138" s="12"/>
      <c r="AY138" s="12"/>
      <c r="AZ138" s="12"/>
      <c r="BA138" s="12"/>
      <c r="BB138" s="12"/>
      <c r="BC138" s="12"/>
      <c r="BD138" s="12"/>
      <c r="BE138" s="12"/>
      <c r="BF138" s="12"/>
      <c r="BG138" s="12"/>
      <c r="BH138" s="12"/>
      <c r="BI138" s="12"/>
      <c r="BJ138" s="12"/>
      <c r="BK138" s="12"/>
      <c r="BL138" s="12"/>
      <c r="BM138" s="12"/>
      <c r="BN138" s="12"/>
      <c r="BO138" s="12"/>
      <c r="BP138" s="12"/>
      <c r="BQ138" s="12"/>
      <c r="BR138" s="12"/>
      <c r="BS138" s="12"/>
      <c r="BT138" s="12"/>
      <c r="BU138" s="12"/>
      <c r="BV138" s="12"/>
      <c r="BW138" s="12"/>
      <c r="BX138" s="12"/>
      <c r="BY138" s="12"/>
      <c r="BZ138" s="12"/>
      <c r="CA138" s="12"/>
      <c r="CB138" s="12"/>
      <c r="CC138" s="12"/>
    </row>
    <row r="139" spans="1:81" ht="15.75" x14ac:dyDescent="0.25">
      <c r="A139" s="20"/>
      <c r="B139" s="29"/>
      <c r="C139" s="29"/>
      <c r="D139" s="29"/>
      <c r="E139" s="29"/>
      <c r="F139" s="26"/>
      <c r="G139" s="13"/>
      <c r="H139" s="20"/>
      <c r="I139" s="22"/>
      <c r="J139" s="22"/>
      <c r="K139" s="22"/>
      <c r="L139" s="22"/>
      <c r="M139" s="24"/>
      <c r="N139" s="22"/>
      <c r="O139" s="20"/>
      <c r="P139" s="12"/>
      <c r="Q139" s="12"/>
      <c r="R139" s="12"/>
      <c r="S139" s="12"/>
      <c r="T139" s="12"/>
      <c r="U139" s="12"/>
      <c r="V139" s="12"/>
      <c r="W139" s="12"/>
      <c r="X139" s="12"/>
      <c r="Y139" s="12"/>
      <c r="Z139" s="12"/>
      <c r="AA139" s="12"/>
      <c r="AB139" s="12"/>
      <c r="AC139" s="12"/>
      <c r="AD139" s="12"/>
      <c r="AE139" s="12"/>
      <c r="AF139" s="12"/>
      <c r="AG139" s="12"/>
      <c r="AH139" s="12"/>
      <c r="AI139" s="12"/>
      <c r="AJ139" s="12"/>
      <c r="AK139" s="12"/>
      <c r="AL139" s="12"/>
      <c r="AM139" s="12"/>
      <c r="AN139" s="12"/>
      <c r="AO139" s="12"/>
      <c r="AP139" s="12"/>
      <c r="AQ139" s="12"/>
      <c r="AR139" s="12"/>
      <c r="AS139" s="12"/>
      <c r="AT139" s="12"/>
      <c r="AU139" s="12"/>
      <c r="AV139" s="12"/>
      <c r="AW139" s="12"/>
      <c r="AX139" s="12"/>
      <c r="AY139" s="12"/>
      <c r="AZ139" s="12"/>
      <c r="BA139" s="12"/>
      <c r="BB139" s="12"/>
      <c r="BC139" s="12"/>
      <c r="BD139" s="12"/>
      <c r="BE139" s="12"/>
      <c r="BF139" s="12"/>
      <c r="BG139" s="12"/>
      <c r="BH139" s="12"/>
      <c r="BI139" s="12"/>
      <c r="BJ139" s="12"/>
      <c r="BK139" s="12"/>
      <c r="BL139" s="12"/>
      <c r="BM139" s="12"/>
      <c r="BN139" s="12"/>
      <c r="BO139" s="12"/>
      <c r="BP139" s="12"/>
      <c r="BQ139" s="12"/>
      <c r="BR139" s="12"/>
      <c r="BS139" s="12"/>
      <c r="BT139" s="12"/>
      <c r="BU139" s="12"/>
      <c r="BV139" s="12"/>
      <c r="BW139" s="12"/>
      <c r="BX139" s="12"/>
      <c r="BY139" s="12"/>
      <c r="BZ139" s="12"/>
      <c r="CA139" s="12"/>
      <c r="CB139" s="12"/>
      <c r="CC139" s="12"/>
    </row>
    <row r="140" spans="1:81" ht="15.75" x14ac:dyDescent="0.25">
      <c r="A140" s="20"/>
      <c r="B140" s="29"/>
      <c r="C140" s="29"/>
      <c r="D140" s="29"/>
      <c r="E140" s="29"/>
      <c r="F140" s="26"/>
      <c r="G140" s="13"/>
      <c r="H140" s="20"/>
      <c r="I140" s="22"/>
      <c r="J140" s="22"/>
      <c r="K140" s="22"/>
      <c r="L140" s="22"/>
      <c r="M140" s="24"/>
      <c r="N140" s="22"/>
      <c r="O140" s="20"/>
      <c r="P140" s="12"/>
      <c r="Q140" s="12"/>
      <c r="R140" s="12"/>
      <c r="S140" s="12"/>
      <c r="T140" s="12"/>
      <c r="U140" s="12"/>
      <c r="V140" s="12"/>
      <c r="W140" s="12"/>
      <c r="X140" s="12"/>
      <c r="Y140" s="12"/>
      <c r="Z140" s="12"/>
      <c r="AA140" s="12"/>
      <c r="AB140" s="12"/>
      <c r="AC140" s="12"/>
      <c r="AD140" s="12"/>
      <c r="AE140" s="12"/>
      <c r="AF140" s="12"/>
      <c r="AG140" s="12"/>
      <c r="AH140" s="12"/>
      <c r="AI140" s="12"/>
      <c r="AJ140" s="12"/>
      <c r="AK140" s="12"/>
      <c r="AL140" s="12"/>
      <c r="AM140" s="12"/>
      <c r="AN140" s="12"/>
      <c r="AO140" s="12"/>
      <c r="AP140" s="12"/>
      <c r="AQ140" s="12"/>
      <c r="AR140" s="12"/>
      <c r="AS140" s="12"/>
      <c r="AT140" s="12"/>
      <c r="AU140" s="12"/>
      <c r="AV140" s="12"/>
      <c r="AW140" s="12"/>
      <c r="AX140" s="12"/>
      <c r="AY140" s="12"/>
      <c r="AZ140" s="12"/>
      <c r="BA140" s="12"/>
      <c r="BB140" s="12"/>
      <c r="BC140" s="12"/>
      <c r="BD140" s="12"/>
      <c r="BE140" s="12"/>
      <c r="BF140" s="12"/>
      <c r="BG140" s="12"/>
      <c r="BH140" s="12"/>
      <c r="BI140" s="12"/>
      <c r="BJ140" s="12"/>
      <c r="BK140" s="12"/>
      <c r="BL140" s="12"/>
      <c r="BM140" s="12"/>
      <c r="BN140" s="12"/>
      <c r="BO140" s="12"/>
      <c r="BP140" s="12"/>
      <c r="BQ140" s="12"/>
      <c r="BR140" s="12"/>
      <c r="BS140" s="12"/>
      <c r="BT140" s="12"/>
      <c r="BU140" s="12"/>
      <c r="BV140" s="12"/>
      <c r="BW140" s="12"/>
      <c r="BX140" s="12"/>
      <c r="BY140" s="12"/>
      <c r="BZ140" s="12"/>
      <c r="CA140" s="12"/>
      <c r="CB140" s="12"/>
      <c r="CC140" s="12"/>
    </row>
    <row r="141" spans="1:81" ht="15.75" x14ac:dyDescent="0.25">
      <c r="A141" s="20"/>
      <c r="B141" s="29"/>
      <c r="C141" s="29"/>
      <c r="D141" s="29"/>
      <c r="E141" s="29"/>
      <c r="F141" s="26"/>
      <c r="G141" s="13"/>
      <c r="H141" s="20"/>
      <c r="I141" s="22"/>
      <c r="J141" s="22"/>
      <c r="K141" s="22"/>
      <c r="L141" s="22"/>
      <c r="M141" s="24"/>
      <c r="N141" s="22"/>
      <c r="O141" s="20"/>
      <c r="P141" s="12"/>
      <c r="Q141" s="12"/>
      <c r="R141" s="12"/>
      <c r="S141" s="12"/>
      <c r="T141" s="12"/>
      <c r="U141" s="12"/>
      <c r="V141" s="12"/>
      <c r="W141" s="12"/>
      <c r="X141" s="12"/>
      <c r="Y141" s="12"/>
      <c r="Z141" s="12"/>
      <c r="AA141" s="12"/>
      <c r="AB141" s="12"/>
      <c r="AC141" s="12"/>
      <c r="AD141" s="12"/>
      <c r="AE141" s="12"/>
      <c r="AF141" s="12"/>
      <c r="AG141" s="12"/>
      <c r="AH141" s="12"/>
      <c r="AI141" s="12"/>
      <c r="AJ141" s="12"/>
      <c r="AK141" s="12"/>
      <c r="AL141" s="12"/>
      <c r="AM141" s="12"/>
      <c r="AN141" s="12"/>
      <c r="AO141" s="12"/>
      <c r="AP141" s="12"/>
      <c r="AQ141" s="12"/>
      <c r="AR141" s="12"/>
      <c r="AS141" s="12"/>
      <c r="AT141" s="12"/>
      <c r="AU141" s="12"/>
      <c r="AV141" s="12"/>
      <c r="AW141" s="12"/>
      <c r="AX141" s="12"/>
      <c r="AY141" s="12"/>
      <c r="AZ141" s="12"/>
      <c r="BA141" s="12"/>
      <c r="BB141" s="12"/>
      <c r="BC141" s="12"/>
      <c r="BD141" s="12"/>
      <c r="BE141" s="12"/>
      <c r="BF141" s="12"/>
      <c r="BG141" s="12"/>
      <c r="BH141" s="12"/>
      <c r="BI141" s="12"/>
      <c r="BJ141" s="12"/>
      <c r="BK141" s="12"/>
      <c r="BL141" s="12"/>
      <c r="BM141" s="12"/>
      <c r="BN141" s="12"/>
      <c r="BO141" s="12"/>
      <c r="BP141" s="12"/>
      <c r="BQ141" s="12"/>
      <c r="BR141" s="12"/>
      <c r="BS141" s="12"/>
      <c r="BT141" s="12"/>
      <c r="BU141" s="12"/>
      <c r="BV141" s="12"/>
      <c r="BW141" s="12"/>
      <c r="BX141" s="12"/>
      <c r="BY141" s="12"/>
      <c r="BZ141" s="12"/>
      <c r="CA141" s="12"/>
      <c r="CB141" s="12"/>
      <c r="CC141" s="12"/>
    </row>
    <row r="142" spans="1:81" ht="15.75" x14ac:dyDescent="0.25">
      <c r="A142" s="20"/>
      <c r="B142" s="29"/>
      <c r="C142" s="29"/>
      <c r="D142" s="29"/>
      <c r="E142" s="29"/>
      <c r="F142" s="26"/>
      <c r="G142" s="13"/>
      <c r="H142" s="20"/>
      <c r="I142" s="22"/>
      <c r="J142" s="22"/>
      <c r="K142" s="22"/>
      <c r="L142" s="22"/>
      <c r="M142" s="24"/>
      <c r="N142" s="22"/>
      <c r="O142" s="20"/>
      <c r="P142" s="12"/>
      <c r="Q142" s="12"/>
      <c r="R142" s="12"/>
      <c r="S142" s="12"/>
      <c r="T142" s="12"/>
      <c r="U142" s="12"/>
      <c r="V142" s="12"/>
      <c r="W142" s="12"/>
      <c r="X142" s="12"/>
      <c r="Y142" s="12"/>
      <c r="Z142" s="12"/>
      <c r="AA142" s="12"/>
      <c r="AB142" s="12"/>
      <c r="AC142" s="12"/>
      <c r="AD142" s="12"/>
      <c r="AE142" s="12"/>
      <c r="AF142" s="12"/>
      <c r="AG142" s="12"/>
      <c r="AH142" s="12"/>
      <c r="AI142" s="12"/>
      <c r="AJ142" s="12"/>
      <c r="AK142" s="12"/>
      <c r="AL142" s="12"/>
      <c r="AM142" s="12"/>
      <c r="AN142" s="12"/>
      <c r="AO142" s="12"/>
      <c r="AP142" s="12"/>
      <c r="AQ142" s="12"/>
      <c r="AR142" s="12"/>
      <c r="AS142" s="12"/>
      <c r="AT142" s="12"/>
      <c r="AU142" s="12"/>
      <c r="AV142" s="12"/>
      <c r="AW142" s="12"/>
      <c r="AX142" s="12"/>
      <c r="AY142" s="12"/>
      <c r="AZ142" s="12"/>
      <c r="BA142" s="12"/>
      <c r="BB142" s="12"/>
      <c r="BC142" s="12"/>
      <c r="BD142" s="12"/>
      <c r="BE142" s="12"/>
      <c r="BF142" s="12"/>
      <c r="BG142" s="12"/>
      <c r="BH142" s="12"/>
      <c r="BI142" s="12"/>
      <c r="BJ142" s="12"/>
      <c r="BK142" s="12"/>
      <c r="BL142" s="12"/>
      <c r="BM142" s="12"/>
      <c r="BN142" s="12"/>
      <c r="BO142" s="12"/>
      <c r="BP142" s="12"/>
      <c r="BQ142" s="12"/>
      <c r="BR142" s="12"/>
      <c r="BS142" s="12"/>
      <c r="BT142" s="12"/>
      <c r="BU142" s="12"/>
      <c r="BV142" s="12"/>
      <c r="BW142" s="12"/>
      <c r="BX142" s="12"/>
      <c r="BY142" s="12"/>
      <c r="BZ142" s="12"/>
      <c r="CA142" s="12"/>
      <c r="CB142" s="12"/>
      <c r="CC142" s="12"/>
    </row>
    <row r="143" spans="1:81" ht="15.75" x14ac:dyDescent="0.25">
      <c r="A143" s="20"/>
      <c r="B143" s="29"/>
      <c r="C143" s="29"/>
      <c r="D143" s="29"/>
      <c r="E143" s="29"/>
      <c r="F143" s="26"/>
      <c r="G143" s="13"/>
      <c r="H143" s="20"/>
      <c r="I143" s="22"/>
      <c r="J143" s="22"/>
      <c r="K143" s="22"/>
      <c r="L143" s="22"/>
      <c r="M143" s="24"/>
      <c r="N143" s="22"/>
      <c r="O143" s="20"/>
      <c r="P143" s="12"/>
      <c r="Q143" s="12"/>
      <c r="R143" s="12"/>
      <c r="S143" s="12"/>
      <c r="T143" s="12"/>
      <c r="U143" s="12"/>
      <c r="V143" s="12"/>
      <c r="W143" s="12"/>
      <c r="X143" s="12"/>
      <c r="Y143" s="12"/>
      <c r="Z143" s="12"/>
      <c r="AA143" s="12"/>
      <c r="AB143" s="12"/>
      <c r="AC143" s="12"/>
      <c r="AD143" s="12"/>
      <c r="AE143" s="12"/>
      <c r="AF143" s="12"/>
      <c r="AG143" s="12"/>
      <c r="AH143" s="12"/>
      <c r="AI143" s="12"/>
      <c r="AJ143" s="12"/>
      <c r="AK143" s="12"/>
      <c r="AL143" s="12"/>
      <c r="AM143" s="12"/>
      <c r="AN143" s="12"/>
      <c r="AO143" s="12"/>
      <c r="AP143" s="12"/>
      <c r="AQ143" s="12"/>
      <c r="AR143" s="12"/>
      <c r="AS143" s="12"/>
      <c r="AT143" s="12"/>
      <c r="AU143" s="12"/>
      <c r="AV143" s="12"/>
      <c r="AW143" s="12"/>
      <c r="AX143" s="12"/>
      <c r="AY143" s="12"/>
      <c r="AZ143" s="12"/>
      <c r="BA143" s="12"/>
      <c r="BB143" s="12"/>
      <c r="BC143" s="12"/>
      <c r="BD143" s="12"/>
      <c r="BE143" s="12"/>
      <c r="BF143" s="12"/>
      <c r="BG143" s="12"/>
      <c r="BH143" s="12"/>
      <c r="BI143" s="12"/>
      <c r="BJ143" s="12"/>
      <c r="BK143" s="12"/>
      <c r="BL143" s="12"/>
      <c r="BM143" s="12"/>
      <c r="BN143" s="12"/>
      <c r="BO143" s="12"/>
      <c r="BP143" s="12"/>
      <c r="BQ143" s="12"/>
      <c r="BR143" s="12"/>
      <c r="BS143" s="12"/>
      <c r="BT143" s="12"/>
      <c r="BU143" s="12"/>
      <c r="BV143" s="12"/>
      <c r="BW143" s="12"/>
      <c r="BX143" s="12"/>
      <c r="BY143" s="12"/>
      <c r="BZ143" s="12"/>
      <c r="CA143" s="12"/>
      <c r="CB143" s="12"/>
      <c r="CC143" s="12"/>
    </row>
    <row r="144" spans="1:81" ht="15.75" x14ac:dyDescent="0.25">
      <c r="A144" s="20"/>
      <c r="B144" s="29"/>
      <c r="C144" s="29"/>
      <c r="D144" s="29"/>
      <c r="E144" s="29"/>
      <c r="F144" s="26"/>
      <c r="G144" s="13"/>
      <c r="H144" s="20"/>
      <c r="I144" s="22"/>
      <c r="J144" s="22"/>
      <c r="K144" s="22"/>
      <c r="L144" s="22"/>
      <c r="M144" s="24"/>
      <c r="N144" s="22"/>
      <c r="O144" s="20"/>
      <c r="P144" s="12"/>
      <c r="Q144" s="12"/>
      <c r="R144" s="12"/>
      <c r="S144" s="12"/>
      <c r="T144" s="12"/>
      <c r="U144" s="12"/>
      <c r="V144" s="12"/>
      <c r="W144" s="12"/>
      <c r="X144" s="12"/>
      <c r="Y144" s="12"/>
      <c r="Z144" s="12"/>
      <c r="AA144" s="12"/>
      <c r="AB144" s="12"/>
      <c r="AC144" s="12"/>
      <c r="AD144" s="12"/>
      <c r="AE144" s="12"/>
      <c r="AF144" s="12"/>
      <c r="AG144" s="12"/>
      <c r="AH144" s="12"/>
      <c r="AI144" s="12"/>
      <c r="AJ144" s="12"/>
      <c r="AK144" s="12"/>
      <c r="AL144" s="12"/>
      <c r="AM144" s="12"/>
      <c r="AN144" s="12"/>
      <c r="AO144" s="12"/>
      <c r="AP144" s="12"/>
      <c r="AQ144" s="12"/>
      <c r="AR144" s="12"/>
      <c r="AS144" s="12"/>
      <c r="AT144" s="12"/>
      <c r="AU144" s="12"/>
      <c r="AV144" s="12"/>
      <c r="AW144" s="12"/>
      <c r="AX144" s="12"/>
      <c r="AY144" s="12"/>
      <c r="AZ144" s="12"/>
      <c r="BA144" s="12"/>
      <c r="BB144" s="12"/>
      <c r="BC144" s="12"/>
      <c r="BD144" s="12"/>
      <c r="BE144" s="12"/>
      <c r="BF144" s="12"/>
      <c r="BG144" s="12"/>
      <c r="BH144" s="12"/>
      <c r="BI144" s="12"/>
      <c r="BJ144" s="12"/>
      <c r="BK144" s="12"/>
      <c r="BL144" s="12"/>
      <c r="BM144" s="12"/>
      <c r="BN144" s="12"/>
      <c r="BO144" s="12"/>
      <c r="BP144" s="12"/>
      <c r="BQ144" s="12"/>
      <c r="BR144" s="12"/>
      <c r="BS144" s="12"/>
      <c r="BT144" s="12"/>
      <c r="BU144" s="12"/>
      <c r="BV144" s="12"/>
      <c r="BW144" s="12"/>
      <c r="BX144" s="12"/>
      <c r="BY144" s="12"/>
      <c r="BZ144" s="12"/>
      <c r="CA144" s="12"/>
      <c r="CB144" s="12"/>
      <c r="CC144" s="12"/>
    </row>
    <row r="145" spans="1:81" ht="15.75" x14ac:dyDescent="0.25">
      <c r="A145" s="20"/>
      <c r="B145" s="29"/>
      <c r="C145" s="29"/>
      <c r="D145" s="29"/>
      <c r="E145" s="29"/>
      <c r="F145" s="26"/>
      <c r="G145" s="13"/>
      <c r="H145" s="20"/>
      <c r="I145" s="22"/>
      <c r="J145" s="22"/>
      <c r="K145" s="22"/>
      <c r="L145" s="22"/>
      <c r="M145" s="24"/>
      <c r="N145" s="22"/>
      <c r="O145" s="20"/>
      <c r="P145" s="12"/>
      <c r="Q145" s="12"/>
      <c r="R145" s="12"/>
      <c r="S145" s="12"/>
      <c r="T145" s="12"/>
      <c r="U145" s="12"/>
      <c r="V145" s="12"/>
      <c r="W145" s="12"/>
      <c r="X145" s="12"/>
      <c r="Y145" s="12"/>
      <c r="Z145" s="12"/>
      <c r="AA145" s="12"/>
      <c r="AB145" s="12"/>
      <c r="AC145" s="12"/>
      <c r="AD145" s="12"/>
      <c r="AE145" s="12"/>
      <c r="AF145" s="12"/>
      <c r="AG145" s="12"/>
      <c r="AH145" s="12"/>
      <c r="AI145" s="12"/>
      <c r="AJ145" s="12"/>
      <c r="AK145" s="12"/>
      <c r="AL145" s="12"/>
      <c r="AM145" s="12"/>
      <c r="AN145" s="12"/>
      <c r="AO145" s="12"/>
      <c r="AP145" s="12"/>
      <c r="AQ145" s="12"/>
      <c r="AR145" s="12"/>
      <c r="AS145" s="12"/>
      <c r="AT145" s="12"/>
      <c r="AU145" s="12"/>
      <c r="AV145" s="12"/>
      <c r="AW145" s="12"/>
      <c r="AX145" s="12"/>
      <c r="AY145" s="12"/>
      <c r="AZ145" s="12"/>
      <c r="BA145" s="12"/>
      <c r="BB145" s="12"/>
      <c r="BC145" s="12"/>
      <c r="BD145" s="12"/>
      <c r="BE145" s="12"/>
      <c r="BF145" s="12"/>
      <c r="BG145" s="12"/>
      <c r="BH145" s="12"/>
      <c r="BI145" s="12"/>
      <c r="BJ145" s="12"/>
      <c r="BK145" s="12"/>
      <c r="BL145" s="12"/>
      <c r="BM145" s="12"/>
      <c r="BN145" s="12"/>
      <c r="BO145" s="12"/>
      <c r="BP145" s="12"/>
      <c r="BQ145" s="12"/>
      <c r="BR145" s="12"/>
      <c r="BS145" s="12"/>
      <c r="BT145" s="12"/>
      <c r="BU145" s="12"/>
      <c r="BV145" s="12"/>
      <c r="BW145" s="12"/>
      <c r="BX145" s="12"/>
      <c r="BY145" s="12"/>
      <c r="BZ145" s="12"/>
      <c r="CA145" s="12"/>
      <c r="CB145" s="12"/>
      <c r="CC145" s="12"/>
    </row>
    <row r="146" spans="1:81" ht="15.75" x14ac:dyDescent="0.25">
      <c r="A146" s="20"/>
      <c r="B146" s="29"/>
      <c r="C146" s="29"/>
      <c r="D146" s="29"/>
      <c r="E146" s="29"/>
      <c r="F146" s="26"/>
      <c r="G146" s="13"/>
      <c r="H146" s="20"/>
      <c r="I146" s="22"/>
      <c r="J146" s="22"/>
      <c r="K146" s="22"/>
      <c r="L146" s="22"/>
      <c r="M146" s="24"/>
      <c r="N146" s="22"/>
      <c r="O146" s="20"/>
      <c r="P146" s="12"/>
      <c r="Q146" s="12"/>
      <c r="R146" s="12"/>
      <c r="S146" s="12"/>
      <c r="T146" s="12"/>
      <c r="U146" s="12"/>
      <c r="V146" s="12"/>
      <c r="W146" s="12"/>
      <c r="X146" s="12"/>
      <c r="Y146" s="12"/>
      <c r="Z146" s="12"/>
      <c r="AA146" s="12"/>
      <c r="AB146" s="12"/>
      <c r="AC146" s="12"/>
      <c r="AD146" s="12"/>
      <c r="AE146" s="12"/>
      <c r="AF146" s="12"/>
      <c r="AG146" s="12"/>
      <c r="AH146" s="12"/>
      <c r="AI146" s="12"/>
      <c r="AJ146" s="12"/>
      <c r="AK146" s="12"/>
      <c r="AL146" s="12"/>
      <c r="AM146" s="12"/>
      <c r="AN146" s="12"/>
      <c r="AO146" s="12"/>
      <c r="AP146" s="12"/>
      <c r="AQ146" s="12"/>
      <c r="AR146" s="12"/>
      <c r="AS146" s="12"/>
      <c r="AT146" s="12"/>
      <c r="AU146" s="12"/>
      <c r="AV146" s="12"/>
      <c r="AW146" s="12"/>
      <c r="AX146" s="12"/>
      <c r="AY146" s="12"/>
      <c r="AZ146" s="12"/>
      <c r="BA146" s="12"/>
      <c r="BB146" s="12"/>
      <c r="BC146" s="12"/>
      <c r="BD146" s="12"/>
      <c r="BE146" s="12"/>
      <c r="BF146" s="12"/>
      <c r="BG146" s="12"/>
      <c r="BH146" s="12"/>
      <c r="BI146" s="12"/>
      <c r="BJ146" s="12"/>
      <c r="BK146" s="12"/>
      <c r="BL146" s="12"/>
      <c r="BM146" s="12"/>
      <c r="BN146" s="12"/>
      <c r="BO146" s="12"/>
      <c r="BP146" s="12"/>
      <c r="BQ146" s="12"/>
      <c r="BR146" s="12"/>
      <c r="BS146" s="12"/>
      <c r="BT146" s="12"/>
      <c r="BU146" s="12"/>
      <c r="BV146" s="12"/>
      <c r="BW146" s="12"/>
      <c r="BX146" s="12"/>
      <c r="BY146" s="12"/>
      <c r="BZ146" s="12"/>
      <c r="CA146" s="12"/>
      <c r="CB146" s="12"/>
      <c r="CC146" s="12"/>
    </row>
    <row r="147" spans="1:81" ht="15.75" x14ac:dyDescent="0.25">
      <c r="A147" s="20"/>
      <c r="B147" s="29"/>
      <c r="C147" s="29"/>
      <c r="D147" s="29"/>
      <c r="E147" s="29"/>
      <c r="F147" s="26"/>
      <c r="G147" s="13"/>
      <c r="H147" s="20"/>
      <c r="I147" s="22"/>
      <c r="J147" s="22"/>
      <c r="K147" s="22"/>
      <c r="L147" s="22"/>
      <c r="M147" s="24"/>
      <c r="N147" s="22"/>
      <c r="O147" s="20"/>
      <c r="P147" s="12"/>
      <c r="Q147" s="12"/>
      <c r="R147" s="12"/>
      <c r="S147" s="12"/>
      <c r="T147" s="12"/>
      <c r="U147" s="12"/>
      <c r="V147" s="12"/>
      <c r="W147" s="12"/>
      <c r="X147" s="12"/>
      <c r="Y147" s="12"/>
      <c r="Z147" s="12"/>
      <c r="AA147" s="12"/>
      <c r="AB147" s="12"/>
      <c r="AC147" s="12"/>
      <c r="AD147" s="12"/>
      <c r="AE147" s="12"/>
      <c r="AF147" s="12"/>
      <c r="AG147" s="12"/>
      <c r="AH147" s="12"/>
      <c r="AI147" s="12"/>
      <c r="AJ147" s="12"/>
      <c r="AK147" s="12"/>
      <c r="AL147" s="12"/>
      <c r="AM147" s="12"/>
      <c r="AN147" s="12"/>
      <c r="AO147" s="12"/>
      <c r="AP147" s="12"/>
      <c r="AQ147" s="12"/>
      <c r="AR147" s="12"/>
      <c r="AS147" s="12"/>
      <c r="AT147" s="12"/>
      <c r="AU147" s="12"/>
      <c r="AV147" s="12"/>
      <c r="AW147" s="12"/>
      <c r="AX147" s="12"/>
      <c r="AY147" s="12"/>
      <c r="AZ147" s="12"/>
      <c r="BA147" s="12"/>
      <c r="BB147" s="12"/>
      <c r="BC147" s="12"/>
      <c r="BD147" s="12"/>
      <c r="BE147" s="12"/>
      <c r="BF147" s="12"/>
      <c r="BG147" s="12"/>
      <c r="BH147" s="12"/>
      <c r="BI147" s="12"/>
      <c r="BJ147" s="12"/>
      <c r="BK147" s="12"/>
      <c r="BL147" s="12"/>
      <c r="BM147" s="12"/>
      <c r="BN147" s="12"/>
      <c r="BO147" s="12"/>
      <c r="BP147" s="12"/>
      <c r="BQ147" s="12"/>
      <c r="BR147" s="12"/>
      <c r="BS147" s="12"/>
      <c r="BT147" s="12"/>
      <c r="BU147" s="12"/>
      <c r="BV147" s="12"/>
      <c r="BW147" s="12"/>
      <c r="BX147" s="12"/>
      <c r="BY147" s="12"/>
      <c r="BZ147" s="12"/>
      <c r="CA147" s="12"/>
      <c r="CB147" s="12"/>
      <c r="CC147" s="12"/>
    </row>
    <row r="148" spans="1:81" ht="15.75" x14ac:dyDescent="0.25">
      <c r="A148" s="20"/>
      <c r="B148" s="29"/>
      <c r="C148" s="29"/>
      <c r="D148" s="29"/>
      <c r="E148" s="29"/>
      <c r="F148" s="26"/>
      <c r="G148" s="13"/>
      <c r="H148" s="20"/>
      <c r="I148" s="22"/>
      <c r="J148" s="22"/>
      <c r="K148" s="22"/>
      <c r="L148" s="22"/>
      <c r="M148" s="24"/>
      <c r="N148" s="22"/>
      <c r="O148" s="20"/>
      <c r="P148" s="12"/>
      <c r="Q148" s="12"/>
      <c r="R148" s="12"/>
      <c r="S148" s="12"/>
      <c r="T148" s="12"/>
      <c r="U148" s="12"/>
      <c r="V148" s="12"/>
      <c r="W148" s="12"/>
      <c r="X148" s="12"/>
      <c r="Y148" s="12"/>
      <c r="Z148" s="12"/>
      <c r="AA148" s="12"/>
      <c r="AB148" s="12"/>
      <c r="AC148" s="12"/>
      <c r="AD148" s="12"/>
      <c r="AE148" s="12"/>
      <c r="AF148" s="12"/>
      <c r="AG148" s="12"/>
      <c r="AH148" s="12"/>
      <c r="AI148" s="12"/>
      <c r="AJ148" s="12"/>
      <c r="AK148" s="12"/>
      <c r="AL148" s="12"/>
      <c r="AM148" s="12"/>
      <c r="AN148" s="12"/>
      <c r="AO148" s="12"/>
      <c r="AP148" s="12"/>
      <c r="AQ148" s="12"/>
      <c r="AR148" s="12"/>
      <c r="AS148" s="12"/>
      <c r="AT148" s="12"/>
      <c r="AU148" s="12"/>
      <c r="AV148" s="12"/>
      <c r="AW148" s="12"/>
      <c r="AX148" s="12"/>
      <c r="AY148" s="12"/>
      <c r="AZ148" s="12"/>
      <c r="BA148" s="12"/>
      <c r="BB148" s="12"/>
      <c r="BC148" s="12"/>
      <c r="BD148" s="12"/>
      <c r="BE148" s="12"/>
      <c r="BF148" s="12"/>
      <c r="BG148" s="12"/>
      <c r="BH148" s="12"/>
      <c r="BI148" s="12"/>
      <c r="BJ148" s="12"/>
      <c r="BK148" s="12"/>
      <c r="BL148" s="12"/>
      <c r="BM148" s="12"/>
      <c r="BN148" s="12"/>
      <c r="BO148" s="12"/>
      <c r="BP148" s="12"/>
      <c r="BQ148" s="12"/>
      <c r="BR148" s="12"/>
      <c r="BS148" s="12"/>
      <c r="BT148" s="12"/>
      <c r="BU148" s="12"/>
      <c r="BV148" s="12"/>
      <c r="BW148" s="12"/>
      <c r="BX148" s="12"/>
      <c r="BY148" s="12"/>
      <c r="BZ148" s="12"/>
      <c r="CA148" s="12"/>
      <c r="CB148" s="12"/>
      <c r="CC148" s="12"/>
    </row>
    <row r="149" spans="1:81" ht="15.75" x14ac:dyDescent="0.25">
      <c r="A149" s="20"/>
      <c r="B149" s="29"/>
      <c r="C149" s="29"/>
      <c r="D149" s="29"/>
      <c r="E149" s="29"/>
      <c r="F149" s="26"/>
      <c r="G149" s="13"/>
      <c r="H149" s="20"/>
      <c r="I149" s="22"/>
      <c r="J149" s="22"/>
      <c r="K149" s="22"/>
      <c r="L149" s="22"/>
      <c r="M149" s="24"/>
      <c r="N149" s="22"/>
      <c r="O149" s="20"/>
      <c r="P149" s="12"/>
      <c r="Q149" s="12"/>
      <c r="R149" s="12"/>
      <c r="S149" s="12"/>
      <c r="T149" s="12"/>
      <c r="U149" s="12"/>
      <c r="V149" s="12"/>
      <c r="W149" s="12"/>
      <c r="X149" s="12"/>
      <c r="Y149" s="12"/>
      <c r="Z149" s="12"/>
      <c r="AA149" s="12"/>
      <c r="AB149" s="12"/>
      <c r="AC149" s="12"/>
      <c r="AD149" s="12"/>
      <c r="AE149" s="12"/>
      <c r="AF149" s="12"/>
      <c r="AG149" s="12"/>
      <c r="AH149" s="12"/>
      <c r="AI149" s="12"/>
      <c r="AJ149" s="12"/>
      <c r="AK149" s="12"/>
      <c r="AL149" s="12"/>
      <c r="AM149" s="12"/>
      <c r="AN149" s="12"/>
      <c r="AO149" s="12"/>
      <c r="AP149" s="12"/>
      <c r="AQ149" s="12"/>
      <c r="AR149" s="12"/>
      <c r="AS149" s="12"/>
      <c r="AT149" s="12"/>
      <c r="AU149" s="12"/>
      <c r="AV149" s="12"/>
      <c r="AW149" s="12"/>
      <c r="AX149" s="12"/>
      <c r="AY149" s="12"/>
      <c r="AZ149" s="12"/>
      <c r="BA149" s="12"/>
      <c r="BB149" s="12"/>
      <c r="BC149" s="12"/>
      <c r="BD149" s="12"/>
      <c r="BE149" s="12"/>
      <c r="BF149" s="12"/>
      <c r="BG149" s="12"/>
      <c r="BH149" s="12"/>
      <c r="BI149" s="12"/>
      <c r="BJ149" s="12"/>
      <c r="BK149" s="12"/>
      <c r="BL149" s="12"/>
      <c r="BM149" s="12"/>
      <c r="BN149" s="12"/>
      <c r="BO149" s="12"/>
      <c r="BP149" s="12"/>
      <c r="BQ149" s="12"/>
      <c r="BR149" s="12"/>
      <c r="BS149" s="12"/>
      <c r="BT149" s="12"/>
      <c r="BU149" s="12"/>
      <c r="BV149" s="12"/>
      <c r="BW149" s="12"/>
      <c r="BX149" s="12"/>
      <c r="BY149" s="12"/>
      <c r="BZ149" s="12"/>
      <c r="CA149" s="12"/>
      <c r="CB149" s="12"/>
      <c r="CC149" s="12"/>
    </row>
    <row r="150" spans="1:81" ht="15.75" x14ac:dyDescent="0.25">
      <c r="A150" s="20"/>
      <c r="B150" s="29"/>
      <c r="C150" s="29"/>
      <c r="D150" s="29"/>
      <c r="E150" s="29"/>
      <c r="F150" s="26"/>
      <c r="G150" s="13"/>
      <c r="H150" s="20"/>
      <c r="I150" s="22"/>
      <c r="J150" s="22"/>
      <c r="K150" s="22"/>
      <c r="L150" s="22"/>
      <c r="M150" s="24"/>
      <c r="N150" s="22"/>
      <c r="O150" s="20"/>
      <c r="P150" s="12"/>
      <c r="Q150" s="12"/>
      <c r="R150" s="12"/>
      <c r="S150" s="12"/>
      <c r="T150" s="12"/>
      <c r="U150" s="12"/>
      <c r="V150" s="12"/>
      <c r="W150" s="12"/>
      <c r="X150" s="12"/>
      <c r="Y150" s="12"/>
      <c r="Z150" s="12"/>
      <c r="AA150" s="12"/>
      <c r="AB150" s="12"/>
      <c r="AC150" s="12"/>
      <c r="AD150" s="12"/>
      <c r="AE150" s="12"/>
      <c r="AF150" s="12"/>
      <c r="AG150" s="12"/>
      <c r="AH150" s="12"/>
      <c r="AI150" s="12"/>
      <c r="AJ150" s="12"/>
      <c r="AK150" s="12"/>
      <c r="AL150" s="12"/>
      <c r="AM150" s="12"/>
      <c r="AN150" s="12"/>
      <c r="AO150" s="12"/>
      <c r="AP150" s="12"/>
      <c r="AQ150" s="12"/>
      <c r="AR150" s="12"/>
      <c r="AS150" s="12"/>
      <c r="AT150" s="12"/>
      <c r="AU150" s="12"/>
      <c r="AV150" s="12"/>
      <c r="AW150" s="12"/>
      <c r="AX150" s="12"/>
      <c r="AY150" s="12"/>
      <c r="AZ150" s="12"/>
      <c r="BA150" s="12"/>
      <c r="BB150" s="12"/>
      <c r="BC150" s="12"/>
      <c r="BD150" s="12"/>
      <c r="BE150" s="12"/>
      <c r="BF150" s="12"/>
      <c r="BG150" s="12"/>
      <c r="BH150" s="12"/>
      <c r="BI150" s="12"/>
      <c r="BJ150" s="12"/>
      <c r="BK150" s="12"/>
      <c r="BL150" s="12"/>
      <c r="BM150" s="12"/>
      <c r="BN150" s="12"/>
      <c r="BO150" s="12"/>
      <c r="BP150" s="12"/>
      <c r="BQ150" s="12"/>
      <c r="BR150" s="12"/>
      <c r="BS150" s="12"/>
      <c r="BT150" s="12"/>
      <c r="BU150" s="12"/>
      <c r="BV150" s="12"/>
      <c r="BW150" s="12"/>
      <c r="BX150" s="12"/>
      <c r="BY150" s="12"/>
      <c r="BZ150" s="12"/>
      <c r="CA150" s="12"/>
      <c r="CB150" s="12"/>
      <c r="CC150" s="12"/>
    </row>
    <row r="151" spans="1:81" ht="15.75" x14ac:dyDescent="0.25">
      <c r="A151" s="20"/>
      <c r="B151" s="29"/>
      <c r="C151" s="29"/>
      <c r="D151" s="29"/>
      <c r="E151" s="29"/>
      <c r="F151" s="26"/>
      <c r="G151" s="13"/>
      <c r="H151" s="20"/>
      <c r="I151" s="22"/>
      <c r="J151" s="22"/>
      <c r="K151" s="22"/>
      <c r="L151" s="22"/>
      <c r="M151" s="24"/>
      <c r="N151" s="22"/>
      <c r="O151" s="20"/>
      <c r="P151" s="12"/>
      <c r="Q151" s="12"/>
      <c r="R151" s="12"/>
      <c r="S151" s="12"/>
      <c r="T151" s="12"/>
      <c r="U151" s="12"/>
      <c r="V151" s="12"/>
      <c r="W151" s="12"/>
      <c r="X151" s="12"/>
      <c r="Y151" s="12"/>
      <c r="Z151" s="12"/>
      <c r="AA151" s="12"/>
      <c r="AB151" s="12"/>
      <c r="AC151" s="12"/>
      <c r="AD151" s="12"/>
      <c r="AE151" s="12"/>
      <c r="AF151" s="12"/>
      <c r="AG151" s="12"/>
      <c r="AH151" s="12"/>
      <c r="AI151" s="12"/>
      <c r="AJ151" s="12"/>
      <c r="AK151" s="12"/>
      <c r="AL151" s="12"/>
      <c r="AM151" s="12"/>
      <c r="AN151" s="12"/>
      <c r="AO151" s="12"/>
      <c r="AP151" s="12"/>
      <c r="AQ151" s="12"/>
      <c r="AR151" s="12"/>
      <c r="AS151" s="12"/>
      <c r="AT151" s="12"/>
      <c r="AU151" s="12"/>
      <c r="AV151" s="12"/>
      <c r="AW151" s="12"/>
      <c r="AX151" s="12"/>
      <c r="AY151" s="12"/>
      <c r="AZ151" s="12"/>
      <c r="BA151" s="12"/>
      <c r="BB151" s="12"/>
      <c r="BC151" s="12"/>
      <c r="BD151" s="12"/>
      <c r="BE151" s="12"/>
      <c r="BF151" s="12"/>
      <c r="BG151" s="12"/>
      <c r="BH151" s="12"/>
      <c r="BI151" s="12"/>
      <c r="BJ151" s="12"/>
      <c r="BK151" s="12"/>
      <c r="BL151" s="12"/>
      <c r="BM151" s="12"/>
      <c r="BN151" s="12"/>
      <c r="BO151" s="12"/>
      <c r="BP151" s="12"/>
      <c r="BQ151" s="12"/>
      <c r="BR151" s="12"/>
      <c r="BS151" s="12"/>
      <c r="BT151" s="12"/>
      <c r="BU151" s="12"/>
      <c r="BV151" s="12"/>
      <c r="BW151" s="12"/>
      <c r="BX151" s="12"/>
      <c r="BY151" s="12"/>
      <c r="BZ151" s="12"/>
      <c r="CA151" s="12"/>
      <c r="CB151" s="12"/>
      <c r="CC151" s="12"/>
    </row>
    <row r="152" spans="1:81" ht="15.75" x14ac:dyDescent="0.25">
      <c r="A152" s="20"/>
      <c r="B152" s="29"/>
      <c r="C152" s="29"/>
      <c r="D152" s="29"/>
      <c r="E152" s="29"/>
      <c r="F152" s="26"/>
      <c r="G152" s="13"/>
      <c r="H152" s="20"/>
      <c r="I152" s="22"/>
      <c r="J152" s="22"/>
      <c r="K152" s="22"/>
      <c r="L152" s="22"/>
      <c r="M152" s="24"/>
      <c r="N152" s="22"/>
      <c r="O152" s="20"/>
      <c r="P152" s="12"/>
      <c r="Q152" s="12"/>
      <c r="R152" s="12"/>
      <c r="S152" s="12"/>
      <c r="T152" s="12"/>
      <c r="U152" s="12"/>
      <c r="V152" s="12"/>
      <c r="W152" s="12"/>
      <c r="X152" s="12"/>
      <c r="Y152" s="12"/>
      <c r="Z152" s="12"/>
      <c r="AA152" s="12"/>
      <c r="AB152" s="12"/>
      <c r="AC152" s="12"/>
      <c r="AD152" s="12"/>
      <c r="AE152" s="12"/>
      <c r="AF152" s="12"/>
      <c r="AG152" s="12"/>
      <c r="AH152" s="12"/>
      <c r="AI152" s="12"/>
      <c r="AJ152" s="12"/>
      <c r="AK152" s="12"/>
      <c r="AL152" s="12"/>
      <c r="AM152" s="12"/>
      <c r="AN152" s="12"/>
      <c r="AO152" s="12"/>
      <c r="AP152" s="12"/>
      <c r="AQ152" s="12"/>
      <c r="AR152" s="12"/>
      <c r="AS152" s="12"/>
      <c r="AT152" s="12"/>
      <c r="AU152" s="12"/>
      <c r="AV152" s="12"/>
      <c r="AW152" s="12"/>
      <c r="AX152" s="12"/>
      <c r="AY152" s="12"/>
      <c r="AZ152" s="12"/>
      <c r="BA152" s="12"/>
      <c r="BB152" s="12"/>
      <c r="BC152" s="12"/>
      <c r="BD152" s="12"/>
      <c r="BE152" s="12"/>
      <c r="BF152" s="12"/>
      <c r="BG152" s="12"/>
      <c r="BH152" s="12"/>
      <c r="BI152" s="12"/>
      <c r="BJ152" s="12"/>
      <c r="BK152" s="12"/>
      <c r="BL152" s="12"/>
      <c r="BM152" s="12"/>
      <c r="BN152" s="12"/>
      <c r="BO152" s="12"/>
      <c r="BP152" s="12"/>
      <c r="BQ152" s="12"/>
      <c r="BR152" s="12"/>
      <c r="BS152" s="12"/>
      <c r="BT152" s="12"/>
      <c r="BU152" s="12"/>
      <c r="BV152" s="12"/>
      <c r="BW152" s="12"/>
      <c r="BX152" s="12"/>
      <c r="BY152" s="12"/>
      <c r="BZ152" s="12"/>
      <c r="CA152" s="12"/>
      <c r="CB152" s="12"/>
      <c r="CC152" s="12"/>
    </row>
    <row r="153" spans="1:81" ht="15.75" x14ac:dyDescent="0.25">
      <c r="A153" s="20"/>
      <c r="B153" s="29"/>
      <c r="C153" s="29"/>
      <c r="D153" s="29"/>
      <c r="E153" s="29"/>
      <c r="F153" s="26"/>
      <c r="G153" s="13"/>
      <c r="H153" s="20"/>
      <c r="I153" s="22"/>
      <c r="J153" s="22"/>
      <c r="K153" s="22"/>
      <c r="L153" s="22"/>
      <c r="M153" s="24"/>
      <c r="N153" s="22"/>
      <c r="O153" s="20"/>
      <c r="P153" s="12"/>
      <c r="Q153" s="12"/>
      <c r="R153" s="12"/>
      <c r="S153" s="12"/>
      <c r="T153" s="12"/>
      <c r="U153" s="12"/>
      <c r="V153" s="12"/>
      <c r="W153" s="12"/>
      <c r="X153" s="12"/>
      <c r="Y153" s="12"/>
      <c r="Z153" s="12"/>
      <c r="AA153" s="12"/>
      <c r="AB153" s="12"/>
      <c r="AC153" s="12"/>
      <c r="AD153" s="12"/>
      <c r="AE153" s="12"/>
      <c r="AF153" s="12"/>
      <c r="AG153" s="12"/>
      <c r="AH153" s="12"/>
      <c r="AI153" s="12"/>
      <c r="AJ153" s="12"/>
      <c r="AK153" s="12"/>
      <c r="AL153" s="12"/>
      <c r="AM153" s="12"/>
      <c r="AN153" s="12"/>
      <c r="AO153" s="12"/>
      <c r="AP153" s="12"/>
      <c r="AQ153" s="12"/>
      <c r="AR153" s="12"/>
      <c r="AS153" s="12"/>
      <c r="AT153" s="12"/>
      <c r="AU153" s="12"/>
      <c r="AV153" s="12"/>
      <c r="AW153" s="12"/>
      <c r="AX153" s="12"/>
      <c r="AY153" s="12"/>
      <c r="AZ153" s="12"/>
      <c r="BA153" s="12"/>
      <c r="BB153" s="12"/>
      <c r="BC153" s="12"/>
      <c r="BD153" s="12"/>
      <c r="BE153" s="12"/>
      <c r="BF153" s="12"/>
      <c r="BG153" s="12"/>
      <c r="BH153" s="12"/>
      <c r="BI153" s="12"/>
      <c r="BJ153" s="12"/>
      <c r="BK153" s="12"/>
      <c r="BL153" s="12"/>
      <c r="BM153" s="12"/>
      <c r="BN153" s="12"/>
      <c r="BO153" s="12"/>
      <c r="BP153" s="12"/>
      <c r="BQ153" s="12"/>
      <c r="BR153" s="12"/>
      <c r="BS153" s="12"/>
      <c r="BT153" s="12"/>
      <c r="BU153" s="12"/>
      <c r="BV153" s="12"/>
      <c r="BW153" s="12"/>
      <c r="BX153" s="12"/>
      <c r="BY153" s="12"/>
      <c r="BZ153" s="12"/>
      <c r="CA153" s="12"/>
      <c r="CB153" s="12"/>
      <c r="CC153" s="12"/>
    </row>
    <row r="154" spans="1:81" ht="15.75" x14ac:dyDescent="0.25">
      <c r="A154" s="20"/>
      <c r="B154" s="29"/>
      <c r="C154" s="29"/>
      <c r="D154" s="29"/>
      <c r="E154" s="29"/>
      <c r="F154" s="26"/>
      <c r="G154" s="13"/>
      <c r="H154" s="20"/>
      <c r="I154" s="22"/>
      <c r="J154" s="22"/>
      <c r="K154" s="22"/>
      <c r="L154" s="22"/>
      <c r="M154" s="24"/>
      <c r="N154" s="22"/>
      <c r="O154" s="20"/>
      <c r="P154" s="12"/>
      <c r="Q154" s="12"/>
      <c r="R154" s="12"/>
      <c r="S154" s="12"/>
      <c r="T154" s="12"/>
      <c r="U154" s="12"/>
      <c r="V154" s="12"/>
      <c r="W154" s="12"/>
      <c r="X154" s="12"/>
      <c r="Y154" s="12"/>
      <c r="Z154" s="12"/>
      <c r="AA154" s="12"/>
      <c r="AB154" s="12"/>
      <c r="AC154" s="12"/>
      <c r="AD154" s="12"/>
      <c r="AE154" s="12"/>
      <c r="AF154" s="12"/>
      <c r="AG154" s="12"/>
      <c r="AH154" s="12"/>
      <c r="AI154" s="12"/>
      <c r="AJ154" s="12"/>
      <c r="AK154" s="12"/>
      <c r="AL154" s="12"/>
      <c r="AM154" s="12"/>
      <c r="AN154" s="12"/>
      <c r="AO154" s="12"/>
      <c r="AP154" s="12"/>
      <c r="AQ154" s="12"/>
      <c r="AR154" s="12"/>
      <c r="AS154" s="12"/>
      <c r="AT154" s="12"/>
      <c r="AU154" s="12"/>
      <c r="AV154" s="12"/>
      <c r="AW154" s="12"/>
      <c r="AX154" s="12"/>
      <c r="AY154" s="12"/>
      <c r="AZ154" s="12"/>
      <c r="BA154" s="12"/>
      <c r="BB154" s="12"/>
      <c r="BC154" s="12"/>
      <c r="BD154" s="12"/>
      <c r="BE154" s="12"/>
      <c r="BF154" s="12"/>
      <c r="BG154" s="12"/>
      <c r="BH154" s="12"/>
      <c r="BI154" s="12"/>
      <c r="BJ154" s="12"/>
      <c r="BK154" s="12"/>
      <c r="BL154" s="12"/>
      <c r="BM154" s="12"/>
      <c r="BN154" s="12"/>
      <c r="BO154" s="12"/>
      <c r="BP154" s="12"/>
      <c r="BQ154" s="12"/>
      <c r="BR154" s="12"/>
      <c r="BS154" s="12"/>
      <c r="BT154" s="12"/>
      <c r="BU154" s="12"/>
      <c r="BV154" s="12"/>
      <c r="BW154" s="12"/>
      <c r="BX154" s="12"/>
      <c r="BY154" s="12"/>
      <c r="BZ154" s="12"/>
      <c r="CA154" s="12"/>
      <c r="CB154" s="12"/>
      <c r="CC154" s="12"/>
    </row>
    <row r="155" spans="1:81" ht="15.75" x14ac:dyDescent="0.25">
      <c r="A155" s="20"/>
      <c r="B155" s="29"/>
      <c r="C155" s="29"/>
      <c r="D155" s="29"/>
      <c r="E155" s="29"/>
      <c r="F155" s="26"/>
      <c r="G155" s="13"/>
      <c r="H155" s="20"/>
      <c r="I155" s="22"/>
      <c r="J155" s="22"/>
      <c r="K155" s="22"/>
      <c r="L155" s="22"/>
      <c r="M155" s="24"/>
      <c r="N155" s="22"/>
      <c r="O155" s="20"/>
      <c r="P155" s="12"/>
      <c r="Q155" s="12"/>
      <c r="R155" s="12"/>
      <c r="S155" s="12"/>
      <c r="T155" s="12"/>
      <c r="U155" s="12"/>
      <c r="V155" s="12"/>
      <c r="W155" s="12"/>
      <c r="X155" s="12"/>
      <c r="Y155" s="12"/>
      <c r="Z155" s="12"/>
      <c r="AA155" s="12"/>
      <c r="AB155" s="12"/>
      <c r="AC155" s="12"/>
      <c r="AD155" s="12"/>
      <c r="AE155" s="12"/>
      <c r="AF155" s="12"/>
      <c r="AG155" s="12"/>
      <c r="AH155" s="12"/>
      <c r="AI155" s="12"/>
      <c r="AJ155" s="12"/>
      <c r="AK155" s="12"/>
      <c r="AL155" s="12"/>
      <c r="AM155" s="12"/>
      <c r="AN155" s="12"/>
      <c r="AO155" s="12"/>
      <c r="AP155" s="12"/>
      <c r="AQ155" s="12"/>
      <c r="AR155" s="12"/>
      <c r="AS155" s="12"/>
      <c r="AT155" s="12"/>
      <c r="AU155" s="12"/>
      <c r="AV155" s="12"/>
      <c r="AW155" s="12"/>
      <c r="AX155" s="12"/>
      <c r="AY155" s="12"/>
      <c r="AZ155" s="12"/>
      <c r="BA155" s="12"/>
      <c r="BB155" s="12"/>
      <c r="BC155" s="12"/>
      <c r="BD155" s="12"/>
      <c r="BE155" s="12"/>
      <c r="BF155" s="12"/>
      <c r="BG155" s="12"/>
      <c r="BH155" s="12"/>
      <c r="BI155" s="12"/>
      <c r="BJ155" s="12"/>
      <c r="BK155" s="12"/>
      <c r="BL155" s="12"/>
      <c r="BM155" s="12"/>
      <c r="BN155" s="12"/>
      <c r="BO155" s="12"/>
      <c r="BP155" s="12"/>
      <c r="BQ155" s="12"/>
      <c r="BR155" s="12"/>
      <c r="BS155" s="12"/>
      <c r="BT155" s="12"/>
      <c r="BU155" s="12"/>
      <c r="BV155" s="12"/>
      <c r="BW155" s="12"/>
      <c r="BX155" s="12"/>
      <c r="BY155" s="12"/>
      <c r="BZ155" s="12"/>
      <c r="CA155" s="12"/>
      <c r="CB155" s="12"/>
      <c r="CC155" s="12"/>
    </row>
    <row r="156" spans="1:81" ht="15.75" x14ac:dyDescent="0.25">
      <c r="A156" s="20"/>
      <c r="B156" s="29"/>
      <c r="C156" s="29"/>
      <c r="D156" s="29"/>
      <c r="E156" s="29"/>
      <c r="F156" s="26"/>
      <c r="G156" s="13"/>
      <c r="H156" s="20"/>
      <c r="I156" s="22"/>
      <c r="J156" s="22"/>
      <c r="K156" s="22"/>
      <c r="L156" s="22"/>
      <c r="M156" s="24"/>
      <c r="N156" s="22"/>
      <c r="O156" s="20"/>
      <c r="P156" s="12"/>
      <c r="Q156" s="12"/>
      <c r="R156" s="12"/>
      <c r="S156" s="12"/>
      <c r="T156" s="12"/>
      <c r="U156" s="12"/>
      <c r="V156" s="12"/>
      <c r="W156" s="12"/>
      <c r="X156" s="12"/>
      <c r="Y156" s="12"/>
      <c r="Z156" s="12"/>
      <c r="AA156" s="12"/>
      <c r="AB156" s="12"/>
      <c r="AC156" s="12"/>
      <c r="AD156" s="12"/>
      <c r="AE156" s="12"/>
      <c r="AF156" s="12"/>
      <c r="AG156" s="12"/>
      <c r="AH156" s="12"/>
      <c r="AI156" s="12"/>
      <c r="AJ156" s="12"/>
      <c r="AK156" s="12"/>
      <c r="AL156" s="12"/>
      <c r="AM156" s="12"/>
      <c r="AN156" s="12"/>
      <c r="AO156" s="12"/>
      <c r="AP156" s="12"/>
      <c r="AQ156" s="12"/>
      <c r="AR156" s="12"/>
      <c r="AS156" s="12"/>
      <c r="AT156" s="12"/>
      <c r="AU156" s="12"/>
      <c r="AV156" s="12"/>
      <c r="AW156" s="12"/>
      <c r="AX156" s="12"/>
      <c r="AY156" s="12"/>
      <c r="AZ156" s="12"/>
      <c r="BA156" s="12"/>
      <c r="BB156" s="12"/>
      <c r="BC156" s="12"/>
      <c r="BD156" s="12"/>
      <c r="BE156" s="12"/>
      <c r="BF156" s="12"/>
      <c r="BG156" s="12"/>
      <c r="BH156" s="12"/>
      <c r="BI156" s="12"/>
      <c r="BJ156" s="12"/>
      <c r="BK156" s="12"/>
      <c r="BL156" s="12"/>
      <c r="BM156" s="12"/>
      <c r="BN156" s="12"/>
      <c r="BO156" s="12"/>
      <c r="BP156" s="12"/>
      <c r="BQ156" s="12"/>
      <c r="BR156" s="12"/>
      <c r="BS156" s="12"/>
      <c r="BT156" s="12"/>
      <c r="BU156" s="12"/>
      <c r="BV156" s="12"/>
      <c r="BW156" s="12"/>
      <c r="BX156" s="12"/>
      <c r="BY156" s="12"/>
      <c r="BZ156" s="12"/>
      <c r="CA156" s="12"/>
      <c r="CB156" s="12"/>
      <c r="CC156" s="12"/>
    </row>
    <row r="157" spans="1:81" ht="15.75" x14ac:dyDescent="0.25">
      <c r="A157" s="20"/>
      <c r="B157" s="29"/>
      <c r="C157" s="29"/>
      <c r="D157" s="29"/>
      <c r="E157" s="29"/>
      <c r="F157" s="26"/>
      <c r="G157" s="13"/>
      <c r="H157" s="20"/>
      <c r="I157" s="22"/>
      <c r="J157" s="22"/>
      <c r="K157" s="22"/>
      <c r="L157" s="22"/>
      <c r="M157" s="24"/>
      <c r="N157" s="22"/>
      <c r="O157" s="20"/>
      <c r="P157" s="12"/>
      <c r="Q157" s="12"/>
      <c r="R157" s="12"/>
      <c r="S157" s="12"/>
      <c r="T157" s="12"/>
      <c r="U157" s="12"/>
      <c r="V157" s="12"/>
      <c r="W157" s="12"/>
      <c r="X157" s="12"/>
      <c r="Y157" s="12"/>
      <c r="Z157" s="12"/>
      <c r="AA157" s="12"/>
      <c r="AB157" s="12"/>
      <c r="AC157" s="12"/>
      <c r="AD157" s="12"/>
      <c r="AE157" s="12"/>
      <c r="AF157" s="12"/>
      <c r="AG157" s="12"/>
      <c r="AH157" s="12"/>
      <c r="AI157" s="12"/>
      <c r="AJ157" s="12"/>
      <c r="AK157" s="12"/>
      <c r="AL157" s="12"/>
      <c r="AM157" s="12"/>
      <c r="AN157" s="12"/>
      <c r="AO157" s="12"/>
      <c r="AP157" s="12"/>
      <c r="AQ157" s="12"/>
      <c r="AR157" s="12"/>
      <c r="AS157" s="12"/>
      <c r="AT157" s="12"/>
      <c r="AU157" s="12"/>
      <c r="AV157" s="12"/>
      <c r="AW157" s="12"/>
      <c r="AX157" s="12"/>
      <c r="AY157" s="12"/>
      <c r="AZ157" s="12"/>
      <c r="BA157" s="12"/>
      <c r="BB157" s="12"/>
      <c r="BC157" s="12"/>
      <c r="BD157" s="12"/>
      <c r="BE157" s="12"/>
      <c r="BF157" s="12"/>
      <c r="BG157" s="12"/>
      <c r="BH157" s="12"/>
      <c r="BI157" s="12"/>
      <c r="BJ157" s="12"/>
      <c r="BK157" s="12"/>
      <c r="BL157" s="12"/>
      <c r="BM157" s="12"/>
      <c r="BN157" s="12"/>
      <c r="BO157" s="12"/>
      <c r="BP157" s="12"/>
      <c r="BQ157" s="12"/>
      <c r="BR157" s="12"/>
      <c r="BS157" s="12"/>
      <c r="BT157" s="12"/>
      <c r="BU157" s="12"/>
      <c r="BV157" s="12"/>
      <c r="BW157" s="12"/>
      <c r="BX157" s="12"/>
      <c r="BY157" s="12"/>
      <c r="BZ157" s="12"/>
      <c r="CA157" s="12"/>
      <c r="CB157" s="12"/>
      <c r="CC157" s="12"/>
    </row>
    <row r="158" spans="1:81" ht="15.75" x14ac:dyDescent="0.25">
      <c r="A158" s="20"/>
      <c r="B158" s="29"/>
      <c r="C158" s="29"/>
      <c r="D158" s="29"/>
      <c r="E158" s="29"/>
      <c r="F158" s="26"/>
      <c r="G158" s="13"/>
      <c r="H158" s="20"/>
      <c r="I158" s="22"/>
      <c r="J158" s="22"/>
      <c r="K158" s="22"/>
      <c r="L158" s="22"/>
      <c r="M158" s="24"/>
      <c r="N158" s="22"/>
      <c r="O158" s="20"/>
      <c r="P158" s="12"/>
      <c r="Q158" s="12"/>
      <c r="R158" s="12"/>
      <c r="S158" s="12"/>
      <c r="T158" s="12"/>
      <c r="U158" s="12"/>
      <c r="V158" s="12"/>
      <c r="W158" s="12"/>
      <c r="X158" s="12"/>
      <c r="Y158" s="12"/>
      <c r="Z158" s="12"/>
      <c r="AA158" s="12"/>
      <c r="AB158" s="12"/>
      <c r="AC158" s="12"/>
      <c r="AD158" s="12"/>
      <c r="AE158" s="12"/>
      <c r="AF158" s="12"/>
      <c r="AG158" s="12"/>
      <c r="AH158" s="12"/>
      <c r="AI158" s="12"/>
      <c r="AJ158" s="12"/>
      <c r="AK158" s="12"/>
      <c r="AL158" s="12"/>
      <c r="AM158" s="12"/>
      <c r="AN158" s="12"/>
      <c r="AO158" s="12"/>
      <c r="AP158" s="12"/>
      <c r="AQ158" s="12"/>
      <c r="AR158" s="12"/>
      <c r="AS158" s="12"/>
      <c r="AT158" s="12"/>
      <c r="AU158" s="12"/>
      <c r="AV158" s="12"/>
      <c r="AW158" s="12"/>
      <c r="AX158" s="12"/>
      <c r="AY158" s="12"/>
      <c r="AZ158" s="12"/>
      <c r="BA158" s="12"/>
      <c r="BB158" s="12"/>
      <c r="BC158" s="12"/>
      <c r="BD158" s="12"/>
      <c r="BE158" s="12"/>
      <c r="BF158" s="12"/>
      <c r="BG158" s="12"/>
      <c r="BH158" s="12"/>
      <c r="BI158" s="12"/>
      <c r="BJ158" s="12"/>
      <c r="BK158" s="12"/>
      <c r="BL158" s="12"/>
      <c r="BM158" s="12"/>
      <c r="BN158" s="12"/>
      <c r="BO158" s="12"/>
      <c r="BP158" s="12"/>
      <c r="BQ158" s="12"/>
      <c r="BR158" s="12"/>
      <c r="BS158" s="12"/>
      <c r="BT158" s="12"/>
      <c r="BU158" s="12"/>
      <c r="BV158" s="12"/>
      <c r="BW158" s="12"/>
      <c r="BX158" s="12"/>
      <c r="BY158" s="12"/>
      <c r="BZ158" s="12"/>
      <c r="CA158" s="12"/>
      <c r="CB158" s="12"/>
      <c r="CC158" s="12"/>
    </row>
    <row r="159" spans="1:81" ht="15.75" x14ac:dyDescent="0.25">
      <c r="A159" s="20"/>
      <c r="B159" s="29"/>
      <c r="C159" s="29"/>
      <c r="D159" s="29"/>
      <c r="E159" s="29"/>
      <c r="F159" s="26"/>
      <c r="G159" s="13"/>
      <c r="H159" s="20"/>
      <c r="I159" s="22"/>
      <c r="J159" s="22"/>
      <c r="K159" s="22"/>
      <c r="L159" s="22"/>
      <c r="M159" s="24"/>
      <c r="N159" s="22"/>
      <c r="O159" s="20"/>
      <c r="P159" s="12"/>
      <c r="Q159" s="12"/>
      <c r="R159" s="12"/>
      <c r="S159" s="12"/>
      <c r="T159" s="12"/>
      <c r="U159" s="12"/>
      <c r="V159" s="12"/>
      <c r="W159" s="12"/>
      <c r="X159" s="12"/>
      <c r="Y159" s="12"/>
      <c r="Z159" s="12"/>
      <c r="AA159" s="12"/>
      <c r="AB159" s="12"/>
      <c r="AC159" s="12"/>
      <c r="AD159" s="12"/>
      <c r="AE159" s="12"/>
      <c r="AF159" s="12"/>
      <c r="AG159" s="12"/>
      <c r="AH159" s="12"/>
      <c r="AI159" s="12"/>
      <c r="AJ159" s="12"/>
      <c r="AK159" s="12"/>
      <c r="AL159" s="12"/>
      <c r="AM159" s="12"/>
      <c r="AN159" s="12"/>
      <c r="AO159" s="12"/>
      <c r="AP159" s="12"/>
      <c r="AQ159" s="12"/>
      <c r="AR159" s="12"/>
      <c r="AS159" s="12"/>
      <c r="AT159" s="12"/>
      <c r="AU159" s="12"/>
      <c r="AV159" s="12"/>
      <c r="AW159" s="12"/>
      <c r="AX159" s="12"/>
      <c r="AY159" s="12"/>
      <c r="AZ159" s="12"/>
      <c r="BA159" s="12"/>
      <c r="BB159" s="12"/>
      <c r="BC159" s="12"/>
      <c r="BD159" s="12"/>
      <c r="BE159" s="12"/>
      <c r="BF159" s="12"/>
      <c r="BG159" s="12"/>
      <c r="BH159" s="12"/>
      <c r="BI159" s="12"/>
      <c r="BJ159" s="12"/>
      <c r="BK159" s="12"/>
      <c r="BL159" s="12"/>
      <c r="BM159" s="12"/>
      <c r="BN159" s="12"/>
      <c r="BO159" s="12"/>
      <c r="BP159" s="12"/>
      <c r="BQ159" s="12"/>
      <c r="BR159" s="12"/>
      <c r="BS159" s="12"/>
      <c r="BT159" s="12"/>
      <c r="BU159" s="12"/>
      <c r="BV159" s="12"/>
      <c r="BW159" s="12"/>
      <c r="BX159" s="12"/>
      <c r="BY159" s="12"/>
      <c r="BZ159" s="12"/>
      <c r="CA159" s="12"/>
      <c r="CB159" s="12"/>
      <c r="CC159" s="12"/>
    </row>
    <row r="160" spans="1:81" ht="15.75" x14ac:dyDescent="0.25">
      <c r="A160" s="20"/>
      <c r="B160" s="29"/>
      <c r="C160" s="29"/>
      <c r="D160" s="29"/>
      <c r="E160" s="29"/>
      <c r="F160" s="26"/>
      <c r="G160" s="13"/>
      <c r="H160" s="20"/>
      <c r="I160" s="22"/>
      <c r="J160" s="22"/>
      <c r="K160" s="22"/>
      <c r="L160" s="22"/>
      <c r="M160" s="24"/>
      <c r="N160" s="22"/>
      <c r="O160" s="20"/>
      <c r="P160" s="12"/>
      <c r="Q160" s="12"/>
      <c r="R160" s="12"/>
      <c r="S160" s="12"/>
      <c r="T160" s="12"/>
      <c r="U160" s="12"/>
      <c r="V160" s="12"/>
      <c r="W160" s="12"/>
      <c r="X160" s="12"/>
      <c r="Y160" s="12"/>
      <c r="Z160" s="12"/>
      <c r="AA160" s="12"/>
      <c r="AB160" s="12"/>
      <c r="AC160" s="12"/>
      <c r="AD160" s="12"/>
      <c r="AE160" s="12"/>
      <c r="AF160" s="12"/>
      <c r="AG160" s="12"/>
      <c r="AH160" s="12"/>
      <c r="AI160" s="12"/>
      <c r="AJ160" s="12"/>
      <c r="AK160" s="12"/>
      <c r="AL160" s="12"/>
      <c r="AM160" s="12"/>
      <c r="AN160" s="12"/>
      <c r="AO160" s="12"/>
      <c r="AP160" s="12"/>
      <c r="AQ160" s="12"/>
      <c r="AR160" s="12"/>
      <c r="AS160" s="12"/>
      <c r="AT160" s="12"/>
      <c r="AU160" s="12"/>
      <c r="AV160" s="12"/>
      <c r="AW160" s="12"/>
      <c r="AX160" s="12"/>
      <c r="AY160" s="12"/>
      <c r="AZ160" s="12"/>
      <c r="BA160" s="12"/>
      <c r="BB160" s="12"/>
      <c r="BC160" s="12"/>
      <c r="BD160" s="12"/>
      <c r="BE160" s="12"/>
      <c r="BF160" s="12"/>
      <c r="BG160" s="12"/>
      <c r="BH160" s="12"/>
      <c r="BI160" s="12"/>
      <c r="BJ160" s="12"/>
      <c r="BK160" s="12"/>
      <c r="BL160" s="12"/>
      <c r="BM160" s="12"/>
      <c r="BN160" s="12"/>
      <c r="BO160" s="12"/>
      <c r="BP160" s="12"/>
      <c r="BQ160" s="12"/>
      <c r="BR160" s="12"/>
      <c r="BS160" s="12"/>
      <c r="BT160" s="12"/>
      <c r="BU160" s="12"/>
      <c r="BV160" s="12"/>
      <c r="BW160" s="12"/>
      <c r="BX160" s="12"/>
      <c r="BY160" s="12"/>
      <c r="BZ160" s="12"/>
      <c r="CA160" s="12"/>
      <c r="CB160" s="12"/>
      <c r="CC160" s="12"/>
    </row>
    <row r="161" spans="1:81" ht="15.75" x14ac:dyDescent="0.25">
      <c r="A161" s="20"/>
      <c r="B161" s="29"/>
      <c r="C161" s="29"/>
      <c r="D161" s="29"/>
      <c r="E161" s="29"/>
      <c r="F161" s="26"/>
      <c r="G161" s="13"/>
      <c r="H161" s="20"/>
      <c r="I161" s="22"/>
      <c r="J161" s="22"/>
      <c r="K161" s="22"/>
      <c r="L161" s="22"/>
      <c r="M161" s="24"/>
      <c r="N161" s="22"/>
      <c r="O161" s="20"/>
      <c r="P161" s="12"/>
      <c r="Q161" s="12"/>
      <c r="R161" s="12"/>
      <c r="S161" s="12"/>
      <c r="T161" s="12"/>
      <c r="U161" s="12"/>
      <c r="V161" s="12"/>
      <c r="W161" s="12"/>
      <c r="X161" s="12"/>
      <c r="Y161" s="12"/>
      <c r="Z161" s="12"/>
      <c r="AA161" s="12"/>
      <c r="AB161" s="12"/>
      <c r="AC161" s="12"/>
      <c r="AD161" s="12"/>
      <c r="AE161" s="12"/>
      <c r="AF161" s="12"/>
      <c r="AG161" s="12"/>
      <c r="AH161" s="12"/>
      <c r="AI161" s="12"/>
      <c r="AJ161" s="12"/>
      <c r="AK161" s="12"/>
      <c r="AL161" s="12"/>
      <c r="AM161" s="12"/>
      <c r="AN161" s="12"/>
      <c r="AO161" s="12"/>
      <c r="AP161" s="12"/>
      <c r="AQ161" s="12"/>
      <c r="AR161" s="12"/>
      <c r="AS161" s="12"/>
      <c r="AT161" s="12"/>
      <c r="AU161" s="12"/>
      <c r="AV161" s="12"/>
      <c r="AW161" s="12"/>
      <c r="AX161" s="12"/>
      <c r="AY161" s="12"/>
      <c r="AZ161" s="12"/>
      <c r="BA161" s="12"/>
      <c r="BB161" s="12"/>
      <c r="BC161" s="12"/>
      <c r="BD161" s="12"/>
      <c r="BE161" s="12"/>
      <c r="BF161" s="12"/>
      <c r="BG161" s="12"/>
      <c r="BH161" s="12"/>
      <c r="BI161" s="12"/>
      <c r="BJ161" s="12"/>
      <c r="BK161" s="12"/>
      <c r="BL161" s="12"/>
      <c r="BM161" s="12"/>
      <c r="BN161" s="12"/>
      <c r="BO161" s="12"/>
      <c r="BP161" s="12"/>
      <c r="BQ161" s="12"/>
      <c r="BR161" s="12"/>
      <c r="BS161" s="12"/>
      <c r="BT161" s="12"/>
      <c r="BU161" s="12"/>
      <c r="BV161" s="12"/>
      <c r="BW161" s="12"/>
      <c r="BX161" s="12"/>
      <c r="BY161" s="12"/>
      <c r="BZ161" s="12"/>
      <c r="CA161" s="12"/>
      <c r="CB161" s="12"/>
      <c r="CC161" s="12"/>
    </row>
    <row r="162" spans="1:81" ht="15.75" x14ac:dyDescent="0.25">
      <c r="A162" s="20"/>
      <c r="B162" s="29"/>
      <c r="C162" s="29"/>
      <c r="D162" s="29"/>
      <c r="E162" s="29"/>
      <c r="F162" s="26"/>
      <c r="G162" s="13"/>
      <c r="H162" s="20"/>
      <c r="I162" s="22"/>
      <c r="J162" s="22"/>
      <c r="K162" s="22"/>
      <c r="L162" s="22"/>
      <c r="M162" s="24"/>
      <c r="N162" s="22"/>
      <c r="O162" s="20"/>
      <c r="P162" s="12"/>
      <c r="Q162" s="12"/>
      <c r="R162" s="12"/>
      <c r="S162" s="12"/>
      <c r="T162" s="12"/>
      <c r="U162" s="12"/>
      <c r="V162" s="12"/>
      <c r="W162" s="12"/>
      <c r="X162" s="12"/>
      <c r="Y162" s="12"/>
      <c r="Z162" s="12"/>
      <c r="AA162" s="12"/>
      <c r="AB162" s="12"/>
      <c r="AC162" s="12"/>
      <c r="AD162" s="12"/>
      <c r="AE162" s="12"/>
      <c r="AF162" s="12"/>
      <c r="AG162" s="12"/>
      <c r="AH162" s="12"/>
      <c r="AI162" s="12"/>
      <c r="AJ162" s="12"/>
      <c r="AK162" s="12"/>
      <c r="AL162" s="12"/>
      <c r="AM162" s="12"/>
      <c r="AN162" s="12"/>
      <c r="AO162" s="12"/>
      <c r="AP162" s="12"/>
      <c r="AQ162" s="12"/>
      <c r="AR162" s="12"/>
      <c r="AS162" s="12"/>
      <c r="AT162" s="12"/>
      <c r="AU162" s="12"/>
      <c r="AV162" s="12"/>
      <c r="AW162" s="12"/>
      <c r="AX162" s="12"/>
      <c r="AY162" s="12"/>
      <c r="AZ162" s="12"/>
      <c r="BA162" s="12"/>
      <c r="BB162" s="12"/>
      <c r="BC162" s="12"/>
      <c r="BD162" s="12"/>
      <c r="BE162" s="12"/>
      <c r="BF162" s="12"/>
      <c r="BG162" s="12"/>
      <c r="BH162" s="12"/>
      <c r="BI162" s="12"/>
      <c r="BJ162" s="12"/>
      <c r="BK162" s="12"/>
      <c r="BL162" s="12"/>
      <c r="BM162" s="12"/>
      <c r="BN162" s="12"/>
      <c r="BO162" s="12"/>
      <c r="BP162" s="12"/>
      <c r="BQ162" s="12"/>
      <c r="BR162" s="12"/>
      <c r="BS162" s="12"/>
      <c r="BT162" s="12"/>
      <c r="BU162" s="12"/>
      <c r="BV162" s="12"/>
      <c r="BW162" s="12"/>
      <c r="BX162" s="12"/>
      <c r="BY162" s="12"/>
      <c r="BZ162" s="12"/>
      <c r="CA162" s="12"/>
      <c r="CB162" s="12"/>
      <c r="CC162" s="12"/>
    </row>
    <row r="163" spans="1:81" ht="15.75" x14ac:dyDescent="0.25">
      <c r="A163" s="20"/>
      <c r="B163" s="29"/>
      <c r="C163" s="29"/>
      <c r="D163" s="29"/>
      <c r="E163" s="29"/>
      <c r="F163" s="26"/>
      <c r="G163" s="13"/>
      <c r="H163" s="20"/>
      <c r="I163" s="22"/>
      <c r="J163" s="22"/>
      <c r="K163" s="22"/>
      <c r="L163" s="22"/>
      <c r="M163" s="24"/>
      <c r="N163" s="22"/>
      <c r="O163" s="20"/>
      <c r="P163" s="12"/>
      <c r="Q163" s="12"/>
      <c r="R163" s="12"/>
      <c r="S163" s="12"/>
      <c r="T163" s="12"/>
      <c r="U163" s="12"/>
      <c r="V163" s="12"/>
      <c r="W163" s="12"/>
      <c r="X163" s="12"/>
      <c r="Y163" s="12"/>
      <c r="Z163" s="12"/>
      <c r="AA163" s="12"/>
      <c r="AB163" s="12"/>
      <c r="AC163" s="12"/>
      <c r="AD163" s="12"/>
      <c r="AE163" s="12"/>
      <c r="AF163" s="12"/>
      <c r="AG163" s="12"/>
      <c r="AH163" s="12"/>
      <c r="AI163" s="12"/>
      <c r="AJ163" s="12"/>
      <c r="AK163" s="12"/>
      <c r="AL163" s="12"/>
      <c r="AM163" s="12"/>
      <c r="AN163" s="12"/>
      <c r="AO163" s="12"/>
      <c r="AP163" s="12"/>
      <c r="AQ163" s="12"/>
      <c r="AR163" s="12"/>
      <c r="AS163" s="12"/>
      <c r="AT163" s="12"/>
      <c r="AU163" s="12"/>
      <c r="AV163" s="12"/>
      <c r="AW163" s="12"/>
      <c r="AX163" s="12"/>
      <c r="AY163" s="12"/>
      <c r="AZ163" s="12"/>
      <c r="BA163" s="12"/>
      <c r="BB163" s="12"/>
      <c r="BC163" s="12"/>
      <c r="BD163" s="12"/>
      <c r="BE163" s="12"/>
      <c r="BF163" s="12"/>
      <c r="BG163" s="12"/>
      <c r="BH163" s="12"/>
      <c r="BI163" s="12"/>
      <c r="BJ163" s="12"/>
      <c r="BK163" s="12"/>
      <c r="BL163" s="12"/>
      <c r="BM163" s="12"/>
      <c r="BN163" s="12"/>
      <c r="BO163" s="12"/>
      <c r="BP163" s="12"/>
      <c r="BQ163" s="12"/>
      <c r="BR163" s="12"/>
      <c r="BS163" s="12"/>
      <c r="BT163" s="12"/>
      <c r="BU163" s="12"/>
      <c r="BV163" s="12"/>
      <c r="BW163" s="12"/>
      <c r="BX163" s="12"/>
      <c r="BY163" s="12"/>
      <c r="BZ163" s="12"/>
      <c r="CA163" s="12"/>
      <c r="CB163" s="12"/>
      <c r="CC163" s="12"/>
    </row>
    <row r="164" spans="1:81" ht="15.75" x14ac:dyDescent="0.25">
      <c r="A164" s="20"/>
      <c r="B164" s="29"/>
      <c r="C164" s="29"/>
      <c r="D164" s="29"/>
      <c r="E164" s="29"/>
      <c r="F164" s="26"/>
      <c r="G164" s="13"/>
      <c r="H164" s="20"/>
      <c r="I164" s="22"/>
      <c r="J164" s="22"/>
      <c r="K164" s="22"/>
      <c r="L164" s="22"/>
      <c r="M164" s="24"/>
      <c r="N164" s="22"/>
      <c r="O164" s="20"/>
      <c r="P164" s="12"/>
      <c r="Q164" s="12"/>
      <c r="R164" s="12"/>
      <c r="S164" s="12"/>
      <c r="T164" s="12"/>
      <c r="U164" s="12"/>
      <c r="V164" s="12"/>
      <c r="W164" s="12"/>
      <c r="X164" s="12"/>
      <c r="Y164" s="12"/>
      <c r="Z164" s="12"/>
      <c r="AA164" s="12"/>
      <c r="AB164" s="12"/>
      <c r="AC164" s="12"/>
      <c r="AD164" s="12"/>
      <c r="AE164" s="12"/>
      <c r="AF164" s="12"/>
      <c r="AG164" s="12"/>
      <c r="AH164" s="12"/>
      <c r="AI164" s="12"/>
      <c r="AJ164" s="12"/>
      <c r="AK164" s="12"/>
      <c r="AL164" s="12"/>
      <c r="AM164" s="12"/>
      <c r="AN164" s="12"/>
      <c r="AO164" s="12"/>
      <c r="AP164" s="12"/>
      <c r="AQ164" s="12"/>
      <c r="AR164" s="12"/>
      <c r="AS164" s="12"/>
      <c r="AT164" s="12"/>
      <c r="AU164" s="12"/>
      <c r="AV164" s="12"/>
      <c r="AW164" s="12"/>
      <c r="AX164" s="12"/>
      <c r="AY164" s="12"/>
      <c r="AZ164" s="12"/>
      <c r="BA164" s="12"/>
      <c r="BB164" s="12"/>
      <c r="BC164" s="12"/>
      <c r="BD164" s="12"/>
      <c r="BE164" s="12"/>
      <c r="BF164" s="12"/>
      <c r="BG164" s="12"/>
      <c r="BH164" s="12"/>
      <c r="BI164" s="12"/>
      <c r="BJ164" s="12"/>
      <c r="BK164" s="12"/>
      <c r="BL164" s="12"/>
      <c r="BM164" s="12"/>
      <c r="BN164" s="12"/>
      <c r="BO164" s="12"/>
      <c r="BP164" s="12"/>
      <c r="BQ164" s="12"/>
      <c r="BR164" s="12"/>
      <c r="BS164" s="12"/>
      <c r="BT164" s="12"/>
      <c r="BU164" s="12"/>
      <c r="BV164" s="12"/>
      <c r="BW164" s="12"/>
      <c r="BX164" s="12"/>
      <c r="BY164" s="12"/>
      <c r="BZ164" s="12"/>
      <c r="CA164" s="12"/>
      <c r="CB164" s="12"/>
      <c r="CC164" s="12"/>
    </row>
    <row r="165" spans="1:81" ht="15.75" x14ac:dyDescent="0.25">
      <c r="A165" s="20"/>
      <c r="B165" s="29"/>
      <c r="C165" s="29"/>
      <c r="D165" s="29"/>
      <c r="E165" s="29"/>
      <c r="F165" s="26"/>
      <c r="G165" s="13"/>
      <c r="H165" s="20"/>
      <c r="I165" s="22"/>
      <c r="J165" s="22"/>
      <c r="K165" s="22"/>
      <c r="L165" s="22"/>
      <c r="M165" s="24"/>
      <c r="N165" s="22"/>
      <c r="O165" s="20"/>
      <c r="P165" s="12"/>
      <c r="Q165" s="12"/>
      <c r="R165" s="12"/>
      <c r="S165" s="12"/>
      <c r="T165" s="12"/>
      <c r="U165" s="12"/>
      <c r="V165" s="12"/>
      <c r="W165" s="12"/>
      <c r="X165" s="12"/>
      <c r="Y165" s="12"/>
      <c r="Z165" s="12"/>
      <c r="AA165" s="12"/>
      <c r="AB165" s="12"/>
      <c r="AC165" s="12"/>
      <c r="AD165" s="12"/>
      <c r="AE165" s="12"/>
      <c r="AF165" s="12"/>
      <c r="AG165" s="12"/>
      <c r="AH165" s="12"/>
      <c r="AI165" s="12"/>
      <c r="AJ165" s="12"/>
      <c r="AK165" s="12"/>
      <c r="AL165" s="12"/>
      <c r="AM165" s="12"/>
      <c r="AN165" s="12"/>
      <c r="AO165" s="12"/>
      <c r="AP165" s="12"/>
      <c r="AQ165" s="12"/>
      <c r="AR165" s="12"/>
      <c r="AS165" s="12"/>
      <c r="AT165" s="12"/>
      <c r="AU165" s="12"/>
      <c r="AV165" s="12"/>
      <c r="AW165" s="12"/>
      <c r="AX165" s="12"/>
      <c r="AY165" s="12"/>
      <c r="AZ165" s="12"/>
      <c r="BA165" s="12"/>
      <c r="BB165" s="12"/>
      <c r="BC165" s="12"/>
      <c r="BD165" s="12"/>
      <c r="BE165" s="12"/>
      <c r="BF165" s="12"/>
      <c r="BG165" s="12"/>
      <c r="BH165" s="12"/>
      <c r="BI165" s="12"/>
      <c r="BJ165" s="12"/>
      <c r="BK165" s="12"/>
      <c r="BL165" s="12"/>
      <c r="BM165" s="12"/>
      <c r="BN165" s="12"/>
      <c r="BO165" s="12"/>
      <c r="BP165" s="12"/>
      <c r="BQ165" s="12"/>
      <c r="BR165" s="12"/>
      <c r="BS165" s="12"/>
      <c r="BT165" s="12"/>
      <c r="BU165" s="12"/>
      <c r="BV165" s="12"/>
      <c r="BW165" s="12"/>
      <c r="BX165" s="12"/>
      <c r="BY165" s="12"/>
      <c r="BZ165" s="12"/>
      <c r="CA165" s="12"/>
      <c r="CB165" s="12"/>
      <c r="CC165" s="12"/>
    </row>
    <row r="166" spans="1:81" ht="15.75" x14ac:dyDescent="0.25">
      <c r="A166" s="20"/>
      <c r="B166" s="29"/>
      <c r="C166" s="29"/>
      <c r="D166" s="29"/>
      <c r="E166" s="29"/>
      <c r="F166" s="26"/>
      <c r="G166" s="13"/>
      <c r="H166" s="20"/>
      <c r="I166" s="22"/>
      <c r="J166" s="22"/>
      <c r="K166" s="22"/>
      <c r="L166" s="22"/>
      <c r="M166" s="24"/>
      <c r="N166" s="22"/>
      <c r="O166" s="20"/>
      <c r="P166" s="12"/>
      <c r="Q166" s="12"/>
      <c r="R166" s="12"/>
      <c r="S166" s="12"/>
      <c r="T166" s="12"/>
      <c r="U166" s="12"/>
      <c r="V166" s="12"/>
      <c r="W166" s="12"/>
      <c r="X166" s="12"/>
      <c r="Y166" s="12"/>
      <c r="Z166" s="12"/>
      <c r="AA166" s="12"/>
      <c r="AB166" s="12"/>
      <c r="AC166" s="12"/>
      <c r="AD166" s="12"/>
      <c r="AE166" s="12"/>
      <c r="AF166" s="12"/>
      <c r="AG166" s="12"/>
      <c r="AH166" s="12"/>
      <c r="AI166" s="12"/>
      <c r="AJ166" s="12"/>
      <c r="AK166" s="12"/>
      <c r="AL166" s="12"/>
      <c r="AM166" s="12"/>
      <c r="AN166" s="12"/>
      <c r="AO166" s="12"/>
      <c r="AP166" s="12"/>
      <c r="AQ166" s="12"/>
      <c r="AR166" s="12"/>
      <c r="AS166" s="12"/>
      <c r="AT166" s="12"/>
      <c r="AU166" s="12"/>
      <c r="AV166" s="12"/>
      <c r="AW166" s="12"/>
      <c r="AX166" s="12"/>
      <c r="AY166" s="12"/>
      <c r="AZ166" s="12"/>
      <c r="BA166" s="12"/>
      <c r="BB166" s="12"/>
      <c r="BC166" s="12"/>
      <c r="BD166" s="12"/>
      <c r="BE166" s="12"/>
      <c r="BF166" s="12"/>
      <c r="BG166" s="12"/>
      <c r="BH166" s="12"/>
      <c r="BI166" s="12"/>
      <c r="BJ166" s="12"/>
      <c r="BK166" s="12"/>
      <c r="BL166" s="12"/>
      <c r="BM166" s="12"/>
      <c r="BN166" s="12"/>
      <c r="BO166" s="12"/>
      <c r="BP166" s="12"/>
      <c r="BQ166" s="12"/>
      <c r="BR166" s="12"/>
      <c r="BS166" s="12"/>
      <c r="BT166" s="12"/>
      <c r="BU166" s="12"/>
      <c r="BV166" s="12"/>
      <c r="BW166" s="12"/>
      <c r="BX166" s="12"/>
      <c r="BY166" s="12"/>
      <c r="BZ166" s="12"/>
      <c r="CA166" s="12"/>
      <c r="CB166" s="12"/>
      <c r="CC166" s="12"/>
    </row>
    <row r="167" spans="1:81" ht="15.75" x14ac:dyDescent="0.25">
      <c r="A167" s="20"/>
      <c r="B167" s="29"/>
      <c r="C167" s="29"/>
      <c r="D167" s="29"/>
      <c r="E167" s="29"/>
      <c r="F167" s="26"/>
      <c r="G167" s="13"/>
      <c r="H167" s="20"/>
      <c r="I167" s="22"/>
      <c r="J167" s="22"/>
      <c r="K167" s="22"/>
      <c r="L167" s="22"/>
      <c r="M167" s="24"/>
      <c r="N167" s="22"/>
      <c r="O167" s="20"/>
      <c r="P167" s="12"/>
      <c r="Q167" s="12"/>
      <c r="R167" s="12"/>
      <c r="S167" s="12"/>
      <c r="T167" s="12"/>
      <c r="U167" s="12"/>
      <c r="V167" s="12"/>
      <c r="W167" s="12"/>
      <c r="X167" s="12"/>
      <c r="Y167" s="12"/>
      <c r="Z167" s="12"/>
      <c r="AA167" s="12"/>
      <c r="AB167" s="12"/>
      <c r="AC167" s="12"/>
      <c r="AD167" s="12"/>
      <c r="AE167" s="12"/>
      <c r="AF167" s="12"/>
      <c r="AG167" s="12"/>
      <c r="AH167" s="12"/>
      <c r="AI167" s="12"/>
      <c r="AJ167" s="12"/>
      <c r="AK167" s="12"/>
      <c r="AL167" s="12"/>
      <c r="AM167" s="12"/>
      <c r="AN167" s="12"/>
      <c r="AO167" s="12"/>
      <c r="AP167" s="12"/>
      <c r="AQ167" s="12"/>
      <c r="AR167" s="12"/>
      <c r="AS167" s="12"/>
      <c r="AT167" s="12"/>
      <c r="AU167" s="12"/>
      <c r="AV167" s="12"/>
      <c r="AW167" s="12"/>
      <c r="AX167" s="12"/>
      <c r="AY167" s="12"/>
      <c r="AZ167" s="12"/>
      <c r="BA167" s="12"/>
      <c r="BB167" s="12"/>
      <c r="BC167" s="12"/>
      <c r="BD167" s="12"/>
      <c r="BE167" s="12"/>
      <c r="BF167" s="12"/>
      <c r="BG167" s="12"/>
      <c r="BH167" s="12"/>
      <c r="BI167" s="12"/>
      <c r="BJ167" s="12"/>
      <c r="BK167" s="12"/>
      <c r="BL167" s="12"/>
      <c r="BM167" s="12"/>
      <c r="BN167" s="12"/>
      <c r="BO167" s="12"/>
      <c r="BP167" s="12"/>
      <c r="BQ167" s="12"/>
      <c r="BR167" s="12"/>
      <c r="BS167" s="12"/>
      <c r="BT167" s="12"/>
      <c r="BU167" s="12"/>
      <c r="BV167" s="12"/>
      <c r="BW167" s="12"/>
      <c r="BX167" s="12"/>
      <c r="BY167" s="12"/>
      <c r="BZ167" s="12"/>
      <c r="CA167" s="12"/>
      <c r="CB167" s="12"/>
      <c r="CC167" s="12"/>
    </row>
    <row r="168" spans="1:81" ht="15.75" x14ac:dyDescent="0.25">
      <c r="A168" s="20"/>
      <c r="B168" s="29"/>
      <c r="C168" s="29"/>
      <c r="D168" s="29"/>
      <c r="E168" s="29"/>
      <c r="F168" s="26"/>
      <c r="G168" s="13"/>
      <c r="H168" s="20"/>
      <c r="I168" s="22"/>
      <c r="J168" s="22"/>
      <c r="K168" s="22"/>
      <c r="L168" s="22"/>
      <c r="M168" s="24"/>
      <c r="N168" s="22"/>
      <c r="O168" s="20"/>
      <c r="P168" s="12"/>
      <c r="Q168" s="12"/>
      <c r="R168" s="12"/>
      <c r="S168" s="12"/>
      <c r="T168" s="12"/>
      <c r="U168" s="12"/>
      <c r="V168" s="12"/>
      <c r="W168" s="12"/>
      <c r="X168" s="12"/>
      <c r="Y168" s="12"/>
      <c r="Z168" s="12"/>
      <c r="AA168" s="12"/>
      <c r="AB168" s="12"/>
      <c r="AC168" s="12"/>
      <c r="AD168" s="12"/>
      <c r="AE168" s="12"/>
      <c r="AF168" s="12"/>
      <c r="AG168" s="12"/>
      <c r="AH168" s="12"/>
      <c r="AI168" s="12"/>
      <c r="AJ168" s="12"/>
      <c r="AK168" s="12"/>
      <c r="AL168" s="12"/>
      <c r="AM168" s="12"/>
      <c r="AN168" s="12"/>
      <c r="AO168" s="12"/>
      <c r="AP168" s="12"/>
      <c r="AQ168" s="12"/>
      <c r="AR168" s="12"/>
      <c r="AS168" s="12"/>
      <c r="AT168" s="12"/>
      <c r="AU168" s="12"/>
      <c r="AV168" s="12"/>
      <c r="AW168" s="12"/>
      <c r="AX168" s="12"/>
      <c r="AY168" s="12"/>
      <c r="AZ168" s="12"/>
      <c r="BA168" s="12"/>
      <c r="BB168" s="12"/>
      <c r="BC168" s="12"/>
      <c r="BD168" s="12"/>
      <c r="BE168" s="12"/>
      <c r="BF168" s="12"/>
      <c r="BG168" s="12"/>
      <c r="BH168" s="12"/>
      <c r="BI168" s="12"/>
      <c r="BJ168" s="12"/>
      <c r="BK168" s="12"/>
      <c r="BL168" s="12"/>
      <c r="BM168" s="12"/>
      <c r="BN168" s="12"/>
      <c r="BO168" s="12"/>
      <c r="BP168" s="12"/>
      <c r="BQ168" s="12"/>
      <c r="BR168" s="12"/>
      <c r="BS168" s="12"/>
      <c r="BT168" s="12"/>
      <c r="BU168" s="12"/>
      <c r="BV168" s="12"/>
      <c r="BW168" s="12"/>
      <c r="BX168" s="12"/>
      <c r="BY168" s="12"/>
      <c r="BZ168" s="12"/>
      <c r="CA168" s="12"/>
      <c r="CB168" s="12"/>
      <c r="CC168" s="12"/>
    </row>
    <row r="169" spans="1:81" ht="15.75" x14ac:dyDescent="0.25">
      <c r="A169" s="20"/>
      <c r="B169" s="29"/>
      <c r="C169" s="29"/>
      <c r="D169" s="29"/>
      <c r="E169" s="29"/>
      <c r="F169" s="26"/>
      <c r="G169" s="13"/>
      <c r="H169" s="20"/>
      <c r="I169" s="22"/>
      <c r="J169" s="22"/>
      <c r="K169" s="22"/>
      <c r="L169" s="22"/>
      <c r="M169" s="24"/>
      <c r="N169" s="22"/>
      <c r="O169" s="20"/>
      <c r="P169" s="12"/>
      <c r="Q169" s="12"/>
      <c r="R169" s="12"/>
      <c r="S169" s="12"/>
      <c r="T169" s="12"/>
      <c r="U169" s="12"/>
      <c r="V169" s="12"/>
      <c r="W169" s="12"/>
      <c r="X169" s="12"/>
      <c r="Y169" s="12"/>
      <c r="Z169" s="12"/>
      <c r="AA169" s="12"/>
      <c r="AB169" s="12"/>
      <c r="AC169" s="12"/>
      <c r="AD169" s="12"/>
      <c r="AE169" s="12"/>
      <c r="AF169" s="12"/>
      <c r="AG169" s="12"/>
      <c r="AH169" s="12"/>
      <c r="AI169" s="12"/>
      <c r="AJ169" s="12"/>
      <c r="AK169" s="12"/>
      <c r="AL169" s="12"/>
      <c r="AM169" s="12"/>
      <c r="AN169" s="12"/>
      <c r="AO169" s="12"/>
      <c r="AP169" s="12"/>
      <c r="AQ169" s="12"/>
      <c r="AR169" s="12"/>
      <c r="AS169" s="12"/>
      <c r="AT169" s="12"/>
      <c r="AU169" s="12"/>
      <c r="AV169" s="12"/>
      <c r="AW169" s="12"/>
      <c r="AX169" s="12"/>
      <c r="AY169" s="12"/>
      <c r="AZ169" s="12"/>
      <c r="BA169" s="12"/>
      <c r="BB169" s="12"/>
      <c r="BC169" s="12"/>
      <c r="BD169" s="12"/>
      <c r="BE169" s="12"/>
      <c r="BF169" s="12"/>
      <c r="BG169" s="12"/>
      <c r="BH169" s="12"/>
      <c r="BI169" s="12"/>
      <c r="BJ169" s="12"/>
      <c r="BK169" s="12"/>
      <c r="BL169" s="12"/>
      <c r="BM169" s="12"/>
      <c r="BN169" s="12"/>
      <c r="BO169" s="12"/>
      <c r="BP169" s="12"/>
      <c r="BQ169" s="12"/>
      <c r="BR169" s="12"/>
      <c r="BS169" s="12"/>
      <c r="BT169" s="12"/>
      <c r="BU169" s="12"/>
      <c r="BV169" s="12"/>
      <c r="BW169" s="12"/>
      <c r="BX169" s="12"/>
      <c r="BY169" s="12"/>
      <c r="BZ169" s="12"/>
      <c r="CA169" s="12"/>
      <c r="CB169" s="12"/>
      <c r="CC169" s="12"/>
    </row>
    <row r="170" spans="1:81" ht="15.75" x14ac:dyDescent="0.25">
      <c r="A170" s="20"/>
      <c r="B170" s="29"/>
      <c r="C170" s="29"/>
      <c r="D170" s="29"/>
      <c r="E170" s="29"/>
      <c r="F170" s="26"/>
      <c r="G170" s="13"/>
      <c r="H170" s="20"/>
      <c r="I170" s="22"/>
      <c r="J170" s="22"/>
      <c r="K170" s="22"/>
      <c r="L170" s="22"/>
      <c r="M170" s="24"/>
      <c r="N170" s="22"/>
      <c r="O170" s="20"/>
      <c r="P170" s="12"/>
      <c r="Q170" s="12"/>
      <c r="R170" s="12"/>
      <c r="S170" s="12"/>
      <c r="T170" s="12"/>
      <c r="U170" s="12"/>
      <c r="V170" s="12"/>
      <c r="W170" s="12"/>
      <c r="X170" s="12"/>
      <c r="Y170" s="12"/>
      <c r="Z170" s="12"/>
      <c r="AA170" s="12"/>
      <c r="AB170" s="12"/>
      <c r="AC170" s="12"/>
      <c r="AD170" s="12"/>
      <c r="AE170" s="12"/>
      <c r="AF170" s="12"/>
      <c r="AG170" s="12"/>
      <c r="AH170" s="12"/>
      <c r="AI170" s="12"/>
      <c r="AJ170" s="12"/>
      <c r="AK170" s="12"/>
      <c r="AL170" s="12"/>
      <c r="AM170" s="12"/>
      <c r="AN170" s="12"/>
      <c r="AO170" s="12"/>
      <c r="AP170" s="12"/>
      <c r="AQ170" s="12"/>
      <c r="AR170" s="12"/>
      <c r="AS170" s="12"/>
      <c r="AT170" s="12"/>
      <c r="AU170" s="12"/>
      <c r="AV170" s="12"/>
      <c r="AW170" s="12"/>
      <c r="AX170" s="12"/>
      <c r="AY170" s="12"/>
      <c r="AZ170" s="12"/>
      <c r="BA170" s="12"/>
      <c r="BB170" s="12"/>
      <c r="BC170" s="12"/>
      <c r="BD170" s="12"/>
      <c r="BE170" s="12"/>
      <c r="BF170" s="12"/>
      <c r="BG170" s="12"/>
      <c r="BH170" s="12"/>
      <c r="BI170" s="12"/>
      <c r="BJ170" s="12"/>
      <c r="BK170" s="12"/>
      <c r="BL170" s="12"/>
      <c r="BM170" s="12"/>
      <c r="BN170" s="12"/>
      <c r="BO170" s="12"/>
      <c r="BP170" s="12"/>
      <c r="BQ170" s="12"/>
      <c r="BR170" s="12"/>
      <c r="BS170" s="12"/>
      <c r="BT170" s="12"/>
      <c r="BU170" s="12"/>
      <c r="BV170" s="12"/>
      <c r="BW170" s="12"/>
      <c r="BX170" s="12"/>
      <c r="BY170" s="12"/>
      <c r="BZ170" s="12"/>
      <c r="CA170" s="12"/>
      <c r="CB170" s="12"/>
      <c r="CC170" s="12"/>
    </row>
    <row r="171" spans="1:81" ht="15.75" x14ac:dyDescent="0.25">
      <c r="A171" s="20"/>
      <c r="B171" s="29"/>
      <c r="C171" s="29"/>
      <c r="D171" s="29"/>
      <c r="E171" s="29"/>
      <c r="F171" s="26"/>
      <c r="G171" s="13"/>
      <c r="H171" s="20"/>
      <c r="I171" s="22"/>
      <c r="J171" s="22"/>
      <c r="K171" s="22"/>
      <c r="L171" s="22"/>
      <c r="M171" s="24"/>
      <c r="N171" s="22"/>
      <c r="O171" s="20"/>
      <c r="P171" s="12"/>
      <c r="Q171" s="12"/>
      <c r="R171" s="12"/>
      <c r="S171" s="12"/>
      <c r="T171" s="12"/>
      <c r="U171" s="12"/>
      <c r="V171" s="12"/>
      <c r="W171" s="12"/>
      <c r="X171" s="12"/>
      <c r="Y171" s="12"/>
      <c r="Z171" s="12"/>
      <c r="AA171" s="12"/>
      <c r="AB171" s="12"/>
      <c r="AC171" s="12"/>
      <c r="AD171" s="12"/>
      <c r="AE171" s="12"/>
      <c r="AF171" s="12"/>
      <c r="AG171" s="12"/>
      <c r="AH171" s="12"/>
      <c r="AI171" s="12"/>
      <c r="AJ171" s="12"/>
      <c r="AK171" s="12"/>
      <c r="AL171" s="12"/>
      <c r="AM171" s="12"/>
      <c r="AN171" s="12"/>
      <c r="AO171" s="12"/>
      <c r="AP171" s="12"/>
      <c r="AQ171" s="12"/>
      <c r="AR171" s="12"/>
      <c r="AS171" s="12"/>
      <c r="AT171" s="12"/>
      <c r="AU171" s="12"/>
      <c r="AV171" s="12"/>
      <c r="AW171" s="12"/>
      <c r="AX171" s="12"/>
      <c r="AY171" s="12"/>
      <c r="AZ171" s="12"/>
      <c r="BA171" s="12"/>
      <c r="BB171" s="12"/>
      <c r="BC171" s="12"/>
      <c r="BD171" s="12"/>
      <c r="BE171" s="12"/>
      <c r="BF171" s="12"/>
      <c r="BG171" s="12"/>
      <c r="BH171" s="12"/>
      <c r="BI171" s="12"/>
      <c r="BJ171" s="12"/>
      <c r="BK171" s="12"/>
      <c r="BL171" s="12"/>
      <c r="BM171" s="12"/>
      <c r="BN171" s="12"/>
      <c r="BO171" s="12"/>
      <c r="BP171" s="12"/>
      <c r="BQ171" s="12"/>
      <c r="BR171" s="12"/>
      <c r="BS171" s="12"/>
      <c r="BT171" s="12"/>
      <c r="BU171" s="12"/>
      <c r="BV171" s="12"/>
      <c r="BW171" s="12"/>
      <c r="BX171" s="12"/>
      <c r="BY171" s="12"/>
      <c r="BZ171" s="12"/>
      <c r="CA171" s="12"/>
      <c r="CB171" s="12"/>
      <c r="CC171" s="12"/>
    </row>
    <row r="172" spans="1:81" ht="15.75" x14ac:dyDescent="0.25">
      <c r="A172" s="20"/>
      <c r="B172" s="29"/>
      <c r="C172" s="29"/>
      <c r="D172" s="29"/>
      <c r="E172" s="29"/>
      <c r="F172" s="26"/>
      <c r="G172" s="13"/>
      <c r="H172" s="20"/>
      <c r="I172" s="22"/>
      <c r="J172" s="22"/>
      <c r="K172" s="22"/>
      <c r="L172" s="22"/>
      <c r="M172" s="24"/>
      <c r="N172" s="22"/>
      <c r="O172" s="20"/>
      <c r="P172" s="12"/>
      <c r="Q172" s="12"/>
      <c r="R172" s="12"/>
      <c r="S172" s="12"/>
      <c r="T172" s="12"/>
      <c r="U172" s="12"/>
      <c r="V172" s="12"/>
      <c r="W172" s="12"/>
      <c r="X172" s="12"/>
      <c r="Y172" s="12"/>
      <c r="Z172" s="12"/>
      <c r="AA172" s="12"/>
      <c r="AB172" s="12"/>
      <c r="AC172" s="12"/>
      <c r="AD172" s="12"/>
      <c r="AE172" s="12"/>
      <c r="AF172" s="12"/>
      <c r="AG172" s="12"/>
      <c r="AH172" s="12"/>
      <c r="AI172" s="12"/>
      <c r="AJ172" s="12"/>
      <c r="AK172" s="12"/>
      <c r="AL172" s="12"/>
      <c r="AM172" s="12"/>
      <c r="AN172" s="12"/>
      <c r="AO172" s="12"/>
      <c r="AP172" s="12"/>
      <c r="AQ172" s="12"/>
      <c r="AR172" s="12"/>
      <c r="AS172" s="12"/>
      <c r="AT172" s="12"/>
      <c r="AU172" s="12"/>
      <c r="AV172" s="12"/>
      <c r="AW172" s="12"/>
      <c r="AX172" s="12"/>
      <c r="AY172" s="12"/>
      <c r="AZ172" s="12"/>
      <c r="BA172" s="12"/>
      <c r="BB172" s="12"/>
      <c r="BC172" s="12"/>
      <c r="BD172" s="12"/>
      <c r="BE172" s="12"/>
      <c r="BF172" s="12"/>
      <c r="BG172" s="12"/>
      <c r="BH172" s="12"/>
      <c r="BI172" s="12"/>
      <c r="BJ172" s="12"/>
      <c r="BK172" s="12"/>
      <c r="BL172" s="12"/>
      <c r="BM172" s="12"/>
      <c r="BN172" s="12"/>
      <c r="BO172" s="12"/>
      <c r="BP172" s="12"/>
      <c r="BQ172" s="12"/>
      <c r="BR172" s="12"/>
      <c r="BS172" s="12"/>
      <c r="BT172" s="12"/>
      <c r="BU172" s="12"/>
      <c r="BV172" s="12"/>
      <c r="BW172" s="12"/>
      <c r="BX172" s="12"/>
      <c r="BY172" s="12"/>
      <c r="BZ172" s="12"/>
      <c r="CA172" s="12"/>
      <c r="CB172" s="12"/>
      <c r="CC172" s="12"/>
    </row>
    <row r="173" spans="1:81" ht="15.75" x14ac:dyDescent="0.25">
      <c r="A173" s="20"/>
      <c r="B173" s="29"/>
      <c r="C173" s="29"/>
      <c r="D173" s="29"/>
      <c r="E173" s="29"/>
      <c r="F173" s="26"/>
      <c r="G173" s="13"/>
      <c r="H173" s="20"/>
      <c r="I173" s="22"/>
      <c r="J173" s="22"/>
      <c r="K173" s="22"/>
      <c r="L173" s="22"/>
      <c r="M173" s="24"/>
      <c r="N173" s="22"/>
      <c r="O173" s="20"/>
      <c r="P173" s="12"/>
      <c r="Q173" s="12"/>
      <c r="R173" s="12"/>
      <c r="S173" s="12"/>
      <c r="T173" s="12"/>
      <c r="U173" s="12"/>
      <c r="V173" s="12"/>
      <c r="W173" s="12"/>
      <c r="X173" s="12"/>
      <c r="Y173" s="12"/>
      <c r="Z173" s="12"/>
      <c r="AA173" s="12"/>
      <c r="AB173" s="12"/>
      <c r="AC173" s="12"/>
      <c r="AD173" s="12"/>
      <c r="AE173" s="12"/>
      <c r="AF173" s="12"/>
      <c r="AG173" s="12"/>
      <c r="AH173" s="12"/>
      <c r="AI173" s="12"/>
      <c r="AJ173" s="12"/>
      <c r="AK173" s="12"/>
      <c r="AL173" s="12"/>
      <c r="AM173" s="12"/>
      <c r="AN173" s="12"/>
      <c r="AO173" s="12"/>
      <c r="AP173" s="12"/>
      <c r="AQ173" s="12"/>
      <c r="AR173" s="12"/>
      <c r="AS173" s="12"/>
      <c r="AT173" s="12"/>
      <c r="AU173" s="12"/>
      <c r="AV173" s="12"/>
      <c r="AW173" s="12"/>
      <c r="AX173" s="12"/>
      <c r="AY173" s="12"/>
      <c r="AZ173" s="12"/>
      <c r="BA173" s="12"/>
      <c r="BB173" s="12"/>
      <c r="BC173" s="12"/>
      <c r="BD173" s="12"/>
      <c r="BE173" s="12"/>
      <c r="BF173" s="12"/>
      <c r="BG173" s="12"/>
      <c r="BH173" s="12"/>
      <c r="BI173" s="12"/>
      <c r="BJ173" s="12"/>
      <c r="BK173" s="12"/>
      <c r="BL173" s="12"/>
      <c r="BM173" s="12"/>
      <c r="BN173" s="12"/>
      <c r="BO173" s="12"/>
      <c r="BP173" s="12"/>
      <c r="BQ173" s="12"/>
      <c r="BR173" s="12"/>
      <c r="BS173" s="12"/>
      <c r="BT173" s="12"/>
      <c r="BU173" s="12"/>
      <c r="BV173" s="12"/>
      <c r="BW173" s="12"/>
      <c r="BX173" s="12"/>
      <c r="BY173" s="12"/>
      <c r="BZ173" s="12"/>
      <c r="CA173" s="12"/>
      <c r="CB173" s="12"/>
      <c r="CC173" s="12"/>
    </row>
    <row r="174" spans="1:81" ht="15.75" x14ac:dyDescent="0.25">
      <c r="A174" s="20"/>
      <c r="B174" s="29"/>
      <c r="C174" s="29"/>
      <c r="D174" s="29"/>
      <c r="E174" s="29"/>
      <c r="F174" s="26"/>
      <c r="G174" s="13"/>
      <c r="H174" s="20"/>
      <c r="I174" s="22"/>
      <c r="J174" s="22"/>
      <c r="K174" s="22"/>
      <c r="L174" s="22"/>
      <c r="M174" s="24"/>
      <c r="N174" s="22"/>
      <c r="O174" s="20"/>
      <c r="P174" s="12"/>
      <c r="Q174" s="12"/>
      <c r="R174" s="12"/>
      <c r="S174" s="12"/>
      <c r="T174" s="12"/>
      <c r="U174" s="12"/>
      <c r="V174" s="12"/>
      <c r="W174" s="12"/>
      <c r="X174" s="12"/>
      <c r="Y174" s="12"/>
      <c r="Z174" s="12"/>
      <c r="AA174" s="12"/>
      <c r="AB174" s="12"/>
      <c r="AC174" s="12"/>
      <c r="AD174" s="12"/>
      <c r="AE174" s="12"/>
      <c r="AF174" s="12"/>
      <c r="AG174" s="12"/>
      <c r="AH174" s="12"/>
      <c r="AI174" s="12"/>
      <c r="AJ174" s="12"/>
      <c r="AK174" s="12"/>
      <c r="AL174" s="12"/>
      <c r="AM174" s="12"/>
      <c r="AN174" s="12"/>
      <c r="AO174" s="12"/>
      <c r="AP174" s="12"/>
      <c r="AQ174" s="12"/>
      <c r="AR174" s="12"/>
      <c r="AS174" s="12"/>
      <c r="AT174" s="12"/>
      <c r="AU174" s="12"/>
      <c r="AV174" s="12"/>
      <c r="AW174" s="12"/>
      <c r="AX174" s="12"/>
      <c r="AY174" s="12"/>
      <c r="AZ174" s="12"/>
      <c r="BA174" s="12"/>
      <c r="BB174" s="12"/>
      <c r="BC174" s="12"/>
      <c r="BD174" s="12"/>
      <c r="BE174" s="12"/>
      <c r="BF174" s="12"/>
      <c r="BG174" s="12"/>
      <c r="BH174" s="12"/>
      <c r="BI174" s="12"/>
      <c r="BJ174" s="12"/>
      <c r="BK174" s="12"/>
      <c r="BL174" s="12"/>
      <c r="BM174" s="12"/>
      <c r="BN174" s="12"/>
      <c r="BO174" s="12"/>
      <c r="BP174" s="12"/>
      <c r="BQ174" s="12"/>
      <c r="BR174" s="12"/>
      <c r="BS174" s="12"/>
      <c r="BT174" s="12"/>
      <c r="BU174" s="12"/>
      <c r="BV174" s="12"/>
      <c r="BW174" s="12"/>
      <c r="BX174" s="12"/>
      <c r="BY174" s="12"/>
      <c r="BZ174" s="12"/>
      <c r="CA174" s="12"/>
      <c r="CB174" s="12"/>
      <c r="CC174" s="12"/>
    </row>
    <row r="175" spans="1:81" ht="15.75" x14ac:dyDescent="0.25">
      <c r="A175" s="20"/>
      <c r="B175" s="29"/>
      <c r="C175" s="29"/>
      <c r="D175" s="29"/>
      <c r="E175" s="29"/>
      <c r="F175" s="26"/>
      <c r="G175" s="13"/>
      <c r="H175" s="20"/>
      <c r="I175" s="22"/>
      <c r="J175" s="22"/>
      <c r="K175" s="22"/>
      <c r="L175" s="22"/>
      <c r="M175" s="24"/>
      <c r="N175" s="22"/>
      <c r="O175" s="20"/>
      <c r="P175" s="12"/>
      <c r="Q175" s="12"/>
      <c r="R175" s="12"/>
      <c r="S175" s="12"/>
      <c r="T175" s="12"/>
      <c r="U175" s="12"/>
      <c r="V175" s="12"/>
      <c r="W175" s="12"/>
      <c r="X175" s="12"/>
      <c r="Y175" s="12"/>
      <c r="Z175" s="12"/>
      <c r="AA175" s="12"/>
      <c r="AB175" s="12"/>
      <c r="AC175" s="12"/>
      <c r="AD175" s="12"/>
      <c r="AE175" s="12"/>
      <c r="AF175" s="12"/>
      <c r="AG175" s="12"/>
      <c r="AH175" s="12"/>
      <c r="AI175" s="12"/>
      <c r="AJ175" s="12"/>
      <c r="AK175" s="12"/>
      <c r="AL175" s="12"/>
      <c r="AM175" s="12"/>
      <c r="AN175" s="12"/>
      <c r="AO175" s="12"/>
      <c r="AP175" s="12"/>
      <c r="AQ175" s="12"/>
      <c r="AR175" s="12"/>
      <c r="AS175" s="12"/>
      <c r="AT175" s="12"/>
      <c r="AU175" s="12"/>
      <c r="AV175" s="12"/>
      <c r="AW175" s="12"/>
      <c r="AX175" s="12"/>
      <c r="AY175" s="12"/>
      <c r="AZ175" s="12"/>
      <c r="BA175" s="12"/>
      <c r="BB175" s="12"/>
      <c r="BC175" s="12"/>
      <c r="BD175" s="12"/>
      <c r="BE175" s="12"/>
      <c r="BF175" s="12"/>
      <c r="BG175" s="12"/>
      <c r="BH175" s="12"/>
      <c r="BI175" s="12"/>
      <c r="BJ175" s="12"/>
      <c r="BK175" s="12"/>
      <c r="BL175" s="12"/>
      <c r="BM175" s="12"/>
      <c r="BN175" s="12"/>
      <c r="BO175" s="12"/>
      <c r="BP175" s="12"/>
      <c r="BQ175" s="12"/>
      <c r="BR175" s="12"/>
      <c r="BS175" s="12"/>
      <c r="BT175" s="12"/>
      <c r="BU175" s="12"/>
      <c r="BV175" s="12"/>
      <c r="BW175" s="12"/>
      <c r="BX175" s="12"/>
      <c r="BY175" s="12"/>
      <c r="BZ175" s="12"/>
      <c r="CA175" s="12"/>
      <c r="CB175" s="12"/>
      <c r="CC175" s="12"/>
    </row>
    <row r="176" spans="1:81" ht="15.75" x14ac:dyDescent="0.25">
      <c r="A176" s="20"/>
      <c r="B176" s="29"/>
      <c r="C176" s="29"/>
      <c r="D176" s="29"/>
      <c r="E176" s="29"/>
      <c r="F176" s="26"/>
      <c r="G176" s="13"/>
      <c r="H176" s="20"/>
      <c r="I176" s="22"/>
      <c r="J176" s="22"/>
      <c r="K176" s="22"/>
      <c r="L176" s="22"/>
      <c r="M176" s="24"/>
      <c r="N176" s="22"/>
      <c r="O176" s="20"/>
      <c r="P176" s="12"/>
      <c r="Q176" s="12"/>
      <c r="R176" s="12"/>
      <c r="S176" s="12"/>
      <c r="T176" s="12"/>
      <c r="U176" s="12"/>
      <c r="V176" s="12"/>
      <c r="W176" s="12"/>
      <c r="X176" s="12"/>
      <c r="Y176" s="12"/>
      <c r="Z176" s="12"/>
      <c r="AA176" s="12"/>
      <c r="AB176" s="12"/>
      <c r="AC176" s="12"/>
      <c r="AD176" s="12"/>
      <c r="AE176" s="12"/>
      <c r="AF176" s="12"/>
      <c r="AG176" s="12"/>
      <c r="AH176" s="12"/>
      <c r="AI176" s="12"/>
      <c r="AJ176" s="12"/>
      <c r="AK176" s="12"/>
      <c r="AL176" s="12"/>
      <c r="AM176" s="12"/>
      <c r="AN176" s="12"/>
      <c r="AO176" s="12"/>
      <c r="AP176" s="12"/>
      <c r="AQ176" s="12"/>
      <c r="AR176" s="12"/>
      <c r="AS176" s="12"/>
      <c r="AT176" s="12"/>
      <c r="AU176" s="12"/>
      <c r="AV176" s="12"/>
      <c r="AW176" s="12"/>
      <c r="AX176" s="12"/>
      <c r="AY176" s="12"/>
      <c r="AZ176" s="12"/>
      <c r="BA176" s="12"/>
      <c r="BB176" s="12"/>
      <c r="BC176" s="12"/>
      <c r="BD176" s="12"/>
      <c r="BE176" s="12"/>
      <c r="BF176" s="12"/>
      <c r="BG176" s="12"/>
      <c r="BH176" s="12"/>
      <c r="BI176" s="12"/>
      <c r="BJ176" s="12"/>
      <c r="BK176" s="12"/>
      <c r="BL176" s="12"/>
      <c r="BM176" s="12"/>
      <c r="BN176" s="12"/>
      <c r="BO176" s="12"/>
      <c r="BP176" s="12"/>
      <c r="BQ176" s="12"/>
      <c r="BR176" s="12"/>
      <c r="BS176" s="12"/>
      <c r="BT176" s="12"/>
      <c r="BU176" s="12"/>
      <c r="BV176" s="12"/>
      <c r="BW176" s="12"/>
      <c r="BX176" s="12"/>
      <c r="BY176" s="12"/>
      <c r="BZ176" s="12"/>
      <c r="CA176" s="12"/>
      <c r="CB176" s="12"/>
      <c r="CC176" s="12"/>
    </row>
    <row r="177" spans="1:81" ht="15.75" x14ac:dyDescent="0.25">
      <c r="A177" s="20"/>
      <c r="B177" s="29"/>
      <c r="C177" s="29"/>
      <c r="D177" s="29"/>
      <c r="E177" s="29"/>
      <c r="F177" s="26"/>
      <c r="G177" s="13"/>
      <c r="H177" s="20"/>
      <c r="I177" s="22"/>
      <c r="J177" s="22"/>
      <c r="K177" s="22"/>
      <c r="L177" s="22"/>
      <c r="M177" s="24"/>
      <c r="N177" s="22"/>
      <c r="O177" s="20"/>
      <c r="P177" s="12"/>
      <c r="Q177" s="12"/>
      <c r="R177" s="12"/>
      <c r="S177" s="12"/>
      <c r="T177" s="12"/>
      <c r="U177" s="12"/>
      <c r="V177" s="12"/>
      <c r="W177" s="12"/>
      <c r="X177" s="12"/>
      <c r="Y177" s="12"/>
      <c r="Z177" s="12"/>
      <c r="AA177" s="12"/>
      <c r="AB177" s="12"/>
      <c r="AC177" s="12"/>
      <c r="AD177" s="12"/>
      <c r="AE177" s="12"/>
      <c r="AF177" s="12"/>
      <c r="AG177" s="12"/>
      <c r="AH177" s="12"/>
      <c r="AI177" s="12"/>
      <c r="AJ177" s="12"/>
      <c r="AK177" s="12"/>
      <c r="AL177" s="12"/>
      <c r="AM177" s="12"/>
      <c r="AN177" s="12"/>
      <c r="AO177" s="12"/>
      <c r="AP177" s="12"/>
      <c r="AQ177" s="12"/>
      <c r="AR177" s="12"/>
      <c r="AS177" s="12"/>
      <c r="AT177" s="12"/>
      <c r="AU177" s="12"/>
      <c r="AV177" s="12"/>
      <c r="AW177" s="12"/>
      <c r="AX177" s="12"/>
      <c r="AY177" s="12"/>
      <c r="AZ177" s="12"/>
      <c r="BA177" s="12"/>
      <c r="BB177" s="12"/>
      <c r="BC177" s="12"/>
      <c r="BD177" s="12"/>
      <c r="BE177" s="12"/>
      <c r="BF177" s="12"/>
      <c r="BG177" s="12"/>
      <c r="BH177" s="12"/>
      <c r="BI177" s="12"/>
      <c r="BJ177" s="12"/>
      <c r="BK177" s="12"/>
      <c r="BL177" s="12"/>
      <c r="BM177" s="12"/>
      <c r="BN177" s="12"/>
      <c r="BO177" s="12"/>
      <c r="BP177" s="12"/>
      <c r="BQ177" s="12"/>
      <c r="BR177" s="12"/>
      <c r="BS177" s="12"/>
      <c r="BT177" s="12"/>
      <c r="BU177" s="12"/>
      <c r="BV177" s="12"/>
      <c r="BW177" s="12"/>
      <c r="BX177" s="12"/>
      <c r="BY177" s="12"/>
      <c r="BZ177" s="12"/>
      <c r="CA177" s="12"/>
      <c r="CB177" s="12"/>
      <c r="CC177" s="12"/>
    </row>
    <row r="178" spans="1:81" ht="15.75" x14ac:dyDescent="0.25">
      <c r="A178" s="20"/>
      <c r="B178" s="29"/>
      <c r="C178" s="29"/>
      <c r="D178" s="29"/>
      <c r="E178" s="29"/>
      <c r="F178" s="26"/>
      <c r="G178" s="13"/>
      <c r="H178" s="20"/>
      <c r="I178" s="22"/>
      <c r="J178" s="22"/>
      <c r="K178" s="22"/>
      <c r="L178" s="22"/>
      <c r="M178" s="24"/>
      <c r="N178" s="22"/>
      <c r="O178" s="20"/>
      <c r="P178" s="12"/>
      <c r="Q178" s="12"/>
      <c r="R178" s="12"/>
      <c r="S178" s="12"/>
      <c r="T178" s="12"/>
      <c r="U178" s="12"/>
      <c r="V178" s="12"/>
      <c r="W178" s="12"/>
      <c r="X178" s="12"/>
      <c r="Y178" s="12"/>
      <c r="Z178" s="12"/>
      <c r="AA178" s="12"/>
      <c r="AB178" s="12"/>
      <c r="AC178" s="12"/>
      <c r="AD178" s="12"/>
      <c r="AE178" s="12"/>
      <c r="AF178" s="12"/>
      <c r="AG178" s="12"/>
      <c r="AH178" s="12"/>
      <c r="AI178" s="12"/>
      <c r="AJ178" s="12"/>
      <c r="AK178" s="12"/>
      <c r="AL178" s="12"/>
      <c r="AM178" s="12"/>
      <c r="AN178" s="12"/>
      <c r="AO178" s="12"/>
      <c r="AP178" s="12"/>
      <c r="AQ178" s="12"/>
      <c r="AR178" s="12"/>
      <c r="AS178" s="12"/>
      <c r="AT178" s="12"/>
      <c r="AU178" s="12"/>
      <c r="AV178" s="12"/>
      <c r="AW178" s="12"/>
      <c r="AX178" s="12"/>
      <c r="AY178" s="12"/>
      <c r="AZ178" s="12"/>
      <c r="BA178" s="12"/>
      <c r="BB178" s="12"/>
      <c r="BC178" s="12"/>
      <c r="BD178" s="12"/>
      <c r="BE178" s="12"/>
      <c r="BF178" s="12"/>
      <c r="BG178" s="12"/>
      <c r="BH178" s="12"/>
      <c r="BI178" s="12"/>
      <c r="BJ178" s="12"/>
      <c r="BK178" s="12"/>
      <c r="BL178" s="12"/>
      <c r="BM178" s="12"/>
      <c r="BN178" s="12"/>
      <c r="BO178" s="12"/>
      <c r="BP178" s="12"/>
      <c r="BQ178" s="12"/>
      <c r="BR178" s="12"/>
      <c r="BS178" s="12"/>
      <c r="BT178" s="12"/>
      <c r="BU178" s="12"/>
      <c r="BV178" s="12"/>
      <c r="BW178" s="12"/>
      <c r="BX178" s="12"/>
      <c r="BY178" s="12"/>
      <c r="BZ178" s="12"/>
      <c r="CA178" s="12"/>
      <c r="CB178" s="12"/>
      <c r="CC178" s="12"/>
    </row>
    <row r="179" spans="1:81" ht="15.75" x14ac:dyDescent="0.25">
      <c r="A179" s="20"/>
      <c r="B179" s="29"/>
      <c r="C179" s="29"/>
      <c r="D179" s="29"/>
      <c r="E179" s="29"/>
      <c r="F179" s="26"/>
      <c r="G179" s="13"/>
      <c r="H179" s="20"/>
      <c r="I179" s="22"/>
      <c r="J179" s="22"/>
      <c r="K179" s="22"/>
      <c r="L179" s="22"/>
      <c r="M179" s="24"/>
      <c r="N179" s="22"/>
      <c r="O179" s="20"/>
      <c r="P179" s="12"/>
      <c r="Q179" s="12"/>
      <c r="R179" s="12"/>
      <c r="S179" s="12"/>
      <c r="T179" s="12"/>
      <c r="U179" s="12"/>
      <c r="V179" s="12"/>
      <c r="W179" s="12"/>
      <c r="X179" s="12"/>
      <c r="Y179" s="12"/>
      <c r="Z179" s="12"/>
      <c r="AA179" s="12"/>
      <c r="AB179" s="12"/>
      <c r="AC179" s="12"/>
      <c r="AD179" s="12"/>
      <c r="AE179" s="12"/>
      <c r="AF179" s="12"/>
      <c r="AG179" s="12"/>
      <c r="AH179" s="12"/>
      <c r="AI179" s="12"/>
      <c r="AJ179" s="12"/>
      <c r="AK179" s="12"/>
      <c r="AL179" s="12"/>
      <c r="AM179" s="12"/>
      <c r="AN179" s="12"/>
      <c r="AO179" s="12"/>
      <c r="AP179" s="12"/>
      <c r="AQ179" s="12"/>
      <c r="AR179" s="12"/>
      <c r="AS179" s="12"/>
      <c r="AT179" s="12"/>
      <c r="AU179" s="12"/>
      <c r="AV179" s="12"/>
      <c r="AW179" s="12"/>
      <c r="AX179" s="12"/>
      <c r="AY179" s="12"/>
      <c r="AZ179" s="12"/>
      <c r="BA179" s="12"/>
      <c r="BB179" s="12"/>
      <c r="BC179" s="12"/>
      <c r="BD179" s="12"/>
      <c r="BE179" s="12"/>
      <c r="BF179" s="12"/>
      <c r="BG179" s="12"/>
      <c r="BH179" s="12"/>
      <c r="BI179" s="12"/>
      <c r="BJ179" s="12"/>
      <c r="BK179" s="12"/>
      <c r="BL179" s="12"/>
      <c r="BM179" s="12"/>
      <c r="BN179" s="12"/>
      <c r="BO179" s="12"/>
      <c r="BP179" s="12"/>
      <c r="BQ179" s="12"/>
      <c r="BR179" s="12"/>
      <c r="BS179" s="12"/>
      <c r="BT179" s="12"/>
      <c r="BU179" s="12"/>
      <c r="BV179" s="12"/>
      <c r="BW179" s="12"/>
      <c r="BX179" s="12"/>
      <c r="BY179" s="12"/>
      <c r="BZ179" s="12"/>
      <c r="CA179" s="12"/>
      <c r="CB179" s="12"/>
      <c r="CC179" s="12"/>
    </row>
    <row r="180" spans="1:81" ht="15.75" x14ac:dyDescent="0.25">
      <c r="A180" s="20"/>
      <c r="B180" s="29"/>
      <c r="C180" s="29"/>
      <c r="D180" s="29"/>
      <c r="E180" s="29"/>
      <c r="F180" s="26"/>
      <c r="G180" s="13"/>
      <c r="H180" s="20"/>
      <c r="I180" s="22"/>
      <c r="J180" s="22"/>
      <c r="K180" s="22"/>
      <c r="L180" s="22"/>
      <c r="M180" s="24"/>
      <c r="N180" s="22"/>
      <c r="O180" s="20"/>
      <c r="P180" s="12"/>
      <c r="Q180" s="12"/>
      <c r="R180" s="12"/>
      <c r="S180" s="12"/>
      <c r="T180" s="12"/>
      <c r="U180" s="12"/>
      <c r="V180" s="12"/>
      <c r="W180" s="12"/>
      <c r="X180" s="12"/>
      <c r="Y180" s="12"/>
      <c r="Z180" s="12"/>
      <c r="AA180" s="12"/>
      <c r="AB180" s="12"/>
      <c r="AC180" s="12"/>
      <c r="AD180" s="12"/>
      <c r="AE180" s="12"/>
      <c r="AF180" s="12"/>
      <c r="AG180" s="12"/>
      <c r="AH180" s="12"/>
      <c r="AI180" s="12"/>
      <c r="AJ180" s="12"/>
      <c r="AK180" s="12"/>
      <c r="AL180" s="12"/>
      <c r="AM180" s="12"/>
      <c r="AN180" s="12"/>
      <c r="AO180" s="12"/>
      <c r="AP180" s="12"/>
      <c r="AQ180" s="12"/>
      <c r="AR180" s="12"/>
      <c r="AS180" s="12"/>
      <c r="AT180" s="12"/>
      <c r="AU180" s="12"/>
      <c r="AV180" s="12"/>
      <c r="AW180" s="12"/>
      <c r="AX180" s="12"/>
      <c r="AY180" s="12"/>
      <c r="AZ180" s="12"/>
      <c r="BA180" s="12"/>
      <c r="BB180" s="12"/>
      <c r="BC180" s="12"/>
      <c r="BD180" s="12"/>
      <c r="BE180" s="12"/>
      <c r="BF180" s="12"/>
      <c r="BG180" s="12"/>
      <c r="BH180" s="12"/>
      <c r="BI180" s="12"/>
      <c r="BJ180" s="12"/>
      <c r="BK180" s="12"/>
      <c r="BL180" s="12"/>
      <c r="BM180" s="12"/>
      <c r="BN180" s="12"/>
      <c r="BO180" s="12"/>
      <c r="BP180" s="12"/>
      <c r="BQ180" s="12"/>
      <c r="BR180" s="12"/>
      <c r="BS180" s="12"/>
      <c r="BT180" s="12"/>
      <c r="BU180" s="12"/>
      <c r="BV180" s="12"/>
      <c r="BW180" s="12"/>
      <c r="BX180" s="12"/>
      <c r="BY180" s="12"/>
      <c r="BZ180" s="12"/>
      <c r="CA180" s="12"/>
      <c r="CB180" s="12"/>
      <c r="CC180" s="12"/>
    </row>
    <row r="181" spans="1:81" ht="15.75" x14ac:dyDescent="0.25">
      <c r="A181" s="20"/>
      <c r="B181" s="29"/>
      <c r="C181" s="29"/>
      <c r="D181" s="29"/>
      <c r="E181" s="29"/>
      <c r="F181" s="26"/>
      <c r="G181" s="13"/>
      <c r="H181" s="20"/>
      <c r="I181" s="22"/>
      <c r="J181" s="22"/>
      <c r="K181" s="22"/>
      <c r="L181" s="22"/>
      <c r="M181" s="24"/>
      <c r="N181" s="22"/>
      <c r="O181" s="20"/>
      <c r="P181" s="12"/>
      <c r="Q181" s="12"/>
      <c r="R181" s="12"/>
      <c r="S181" s="12"/>
      <c r="T181" s="12"/>
      <c r="U181" s="12"/>
      <c r="V181" s="12"/>
      <c r="W181" s="12"/>
      <c r="X181" s="12"/>
      <c r="Y181" s="12"/>
      <c r="Z181" s="12"/>
      <c r="AA181" s="12"/>
      <c r="AB181" s="12"/>
      <c r="AC181" s="12"/>
      <c r="AD181" s="12"/>
      <c r="AE181" s="12"/>
      <c r="AF181" s="12"/>
      <c r="AG181" s="12"/>
      <c r="AH181" s="12"/>
      <c r="AI181" s="12"/>
      <c r="AJ181" s="12"/>
      <c r="AK181" s="12"/>
      <c r="AL181" s="12"/>
      <c r="AM181" s="12"/>
      <c r="AN181" s="12"/>
      <c r="AO181" s="12"/>
      <c r="AP181" s="12"/>
      <c r="AQ181" s="12"/>
      <c r="AR181" s="12"/>
      <c r="AS181" s="12"/>
      <c r="AT181" s="12"/>
      <c r="AU181" s="12"/>
      <c r="AV181" s="12"/>
      <c r="AW181" s="12"/>
      <c r="AX181" s="12"/>
      <c r="AY181" s="12"/>
      <c r="AZ181" s="12"/>
      <c r="BA181" s="12"/>
      <c r="BB181" s="12"/>
      <c r="BC181" s="12"/>
      <c r="BD181" s="12"/>
      <c r="BE181" s="12"/>
      <c r="BF181" s="12"/>
      <c r="BG181" s="12"/>
      <c r="BH181" s="12"/>
      <c r="BI181" s="12"/>
      <c r="BJ181" s="12"/>
      <c r="BK181" s="12"/>
      <c r="BL181" s="12"/>
      <c r="BM181" s="12"/>
      <c r="BN181" s="12"/>
      <c r="BO181" s="12"/>
      <c r="BP181" s="12"/>
      <c r="BQ181" s="12"/>
      <c r="BR181" s="12"/>
      <c r="BS181" s="12"/>
      <c r="BT181" s="12"/>
      <c r="BU181" s="12"/>
      <c r="BV181" s="12"/>
      <c r="BW181" s="12"/>
      <c r="BX181" s="12"/>
      <c r="BY181" s="12"/>
      <c r="BZ181" s="12"/>
      <c r="CA181" s="12"/>
      <c r="CB181" s="12"/>
      <c r="CC181" s="12"/>
    </row>
    <row r="182" spans="1:81" ht="15.75" x14ac:dyDescent="0.25">
      <c r="A182" s="20"/>
      <c r="B182" s="29"/>
      <c r="C182" s="29"/>
      <c r="D182" s="29"/>
      <c r="E182" s="29"/>
      <c r="F182" s="26"/>
      <c r="G182" s="13"/>
      <c r="H182" s="20"/>
      <c r="I182" s="22"/>
      <c r="J182" s="22"/>
      <c r="K182" s="22"/>
      <c r="L182" s="22"/>
      <c r="M182" s="24"/>
      <c r="N182" s="22"/>
      <c r="O182" s="20"/>
      <c r="P182" s="12"/>
      <c r="Q182" s="12"/>
      <c r="R182" s="12"/>
      <c r="S182" s="12"/>
      <c r="T182" s="12"/>
      <c r="U182" s="12"/>
      <c r="V182" s="12"/>
      <c r="W182" s="12"/>
      <c r="X182" s="12"/>
      <c r="Y182" s="12"/>
      <c r="Z182" s="12"/>
      <c r="AA182" s="12"/>
      <c r="AB182" s="12"/>
      <c r="AC182" s="12"/>
      <c r="AD182" s="12"/>
      <c r="AE182" s="12"/>
      <c r="AF182" s="12"/>
      <c r="AG182" s="12"/>
      <c r="AH182" s="12"/>
      <c r="AI182" s="12"/>
      <c r="AJ182" s="12"/>
      <c r="AK182" s="12"/>
      <c r="AL182" s="12"/>
      <c r="AM182" s="12"/>
      <c r="AN182" s="12"/>
      <c r="AO182" s="12"/>
      <c r="AP182" s="12"/>
      <c r="AQ182" s="12"/>
      <c r="AR182" s="12"/>
      <c r="AS182" s="12"/>
      <c r="AT182" s="12"/>
      <c r="AU182" s="12"/>
      <c r="AV182" s="12"/>
      <c r="AW182" s="12"/>
      <c r="AX182" s="12"/>
      <c r="AY182" s="12"/>
      <c r="AZ182" s="12"/>
      <c r="BA182" s="12"/>
      <c r="BB182" s="12"/>
      <c r="BC182" s="12"/>
      <c r="BD182" s="12"/>
      <c r="BE182" s="12"/>
      <c r="BF182" s="12"/>
      <c r="BG182" s="12"/>
      <c r="BH182" s="12"/>
      <c r="BI182" s="12"/>
      <c r="BJ182" s="12"/>
      <c r="BK182" s="12"/>
      <c r="BL182" s="12"/>
      <c r="BM182" s="12"/>
      <c r="BN182" s="12"/>
      <c r="BO182" s="12"/>
      <c r="BP182" s="12"/>
      <c r="BQ182" s="12"/>
      <c r="BR182" s="12"/>
      <c r="BS182" s="12"/>
      <c r="BT182" s="12"/>
      <c r="BU182" s="12"/>
      <c r="BV182" s="12"/>
      <c r="BW182" s="12"/>
      <c r="BX182" s="12"/>
      <c r="BY182" s="12"/>
      <c r="BZ182" s="12"/>
      <c r="CA182" s="12"/>
      <c r="CB182" s="12"/>
      <c r="CC182" s="12"/>
    </row>
    <row r="183" spans="1:81" ht="15.75" x14ac:dyDescent="0.25">
      <c r="A183" s="20"/>
      <c r="B183" s="29"/>
      <c r="C183" s="29"/>
      <c r="D183" s="29"/>
      <c r="E183" s="29"/>
      <c r="F183" s="26"/>
      <c r="G183" s="13"/>
      <c r="H183" s="20"/>
      <c r="I183" s="22"/>
      <c r="J183" s="22"/>
      <c r="K183" s="22"/>
      <c r="L183" s="22"/>
      <c r="M183" s="24"/>
      <c r="N183" s="22"/>
      <c r="O183" s="20"/>
      <c r="P183" s="12"/>
      <c r="Q183" s="12"/>
      <c r="R183" s="12"/>
      <c r="S183" s="12"/>
      <c r="T183" s="12"/>
      <c r="U183" s="12"/>
      <c r="V183" s="12"/>
      <c r="W183" s="12"/>
      <c r="X183" s="12"/>
      <c r="Y183" s="12"/>
      <c r="Z183" s="12"/>
      <c r="AA183" s="12"/>
      <c r="AB183" s="12"/>
      <c r="AC183" s="12"/>
      <c r="AD183" s="12"/>
      <c r="AE183" s="12"/>
      <c r="AF183" s="12"/>
      <c r="AG183" s="12"/>
      <c r="AH183" s="12"/>
      <c r="AI183" s="12"/>
      <c r="AJ183" s="12"/>
      <c r="AK183" s="12"/>
      <c r="AL183" s="12"/>
      <c r="AM183" s="12"/>
      <c r="AN183" s="12"/>
      <c r="AO183" s="12"/>
      <c r="AP183" s="12"/>
      <c r="AQ183" s="12"/>
      <c r="AR183" s="12"/>
      <c r="AS183" s="12"/>
      <c r="AT183" s="12"/>
      <c r="AU183" s="12"/>
      <c r="AV183" s="12"/>
      <c r="AW183" s="12"/>
      <c r="AX183" s="12"/>
      <c r="AY183" s="12"/>
      <c r="AZ183" s="12"/>
      <c r="BA183" s="12"/>
      <c r="BB183" s="12"/>
      <c r="BC183" s="12"/>
      <c r="BD183" s="12"/>
      <c r="BE183" s="12"/>
      <c r="BF183" s="12"/>
      <c r="BG183" s="12"/>
      <c r="BH183" s="12"/>
      <c r="BI183" s="12"/>
      <c r="BJ183" s="12"/>
      <c r="BK183" s="12"/>
      <c r="BL183" s="12"/>
      <c r="BM183" s="12"/>
      <c r="BN183" s="12"/>
      <c r="BO183" s="12"/>
      <c r="BP183" s="12"/>
      <c r="BQ183" s="12"/>
      <c r="BR183" s="12"/>
      <c r="BS183" s="12"/>
      <c r="BT183" s="12"/>
      <c r="BU183" s="12"/>
      <c r="BV183" s="12"/>
      <c r="BW183" s="12"/>
      <c r="BX183" s="12"/>
      <c r="BY183" s="12"/>
      <c r="BZ183" s="12"/>
      <c r="CA183" s="12"/>
      <c r="CB183" s="12"/>
      <c r="CC183" s="12"/>
    </row>
    <row r="184" spans="1:81" ht="15.75" x14ac:dyDescent="0.25">
      <c r="A184" s="20"/>
      <c r="B184" s="29"/>
      <c r="C184" s="29"/>
      <c r="D184" s="29"/>
      <c r="E184" s="29"/>
      <c r="F184" s="26"/>
      <c r="G184" s="13"/>
      <c r="H184" s="20"/>
      <c r="I184" s="22"/>
      <c r="J184" s="22"/>
      <c r="K184" s="22"/>
      <c r="L184" s="22"/>
      <c r="M184" s="24"/>
      <c r="N184" s="22"/>
      <c r="O184" s="20"/>
      <c r="P184" s="12"/>
      <c r="Q184" s="12"/>
      <c r="R184" s="12"/>
      <c r="S184" s="12"/>
      <c r="T184" s="12"/>
      <c r="U184" s="12"/>
      <c r="V184" s="12"/>
      <c r="W184" s="12"/>
      <c r="X184" s="12"/>
      <c r="Y184" s="12"/>
      <c r="Z184" s="12"/>
      <c r="AA184" s="12"/>
      <c r="AB184" s="12"/>
      <c r="AC184" s="12"/>
      <c r="AD184" s="12"/>
      <c r="AE184" s="12"/>
      <c r="AF184" s="12"/>
      <c r="AG184" s="12"/>
      <c r="AH184" s="12"/>
      <c r="AI184" s="12"/>
      <c r="AJ184" s="12"/>
      <c r="AK184" s="12"/>
      <c r="AL184" s="12"/>
      <c r="AM184" s="12"/>
      <c r="AN184" s="12"/>
      <c r="AO184" s="12"/>
      <c r="AP184" s="12"/>
      <c r="AQ184" s="12"/>
      <c r="AR184" s="12"/>
      <c r="AS184" s="12"/>
      <c r="AT184" s="12"/>
      <c r="AU184" s="12"/>
      <c r="AV184" s="12"/>
      <c r="AW184" s="12"/>
      <c r="AX184" s="12"/>
      <c r="AY184" s="12"/>
      <c r="AZ184" s="12"/>
      <c r="BA184" s="12"/>
      <c r="BB184" s="12"/>
      <c r="BC184" s="12"/>
      <c r="BD184" s="12"/>
      <c r="BE184" s="12"/>
      <c r="BF184" s="12"/>
      <c r="BG184" s="12"/>
      <c r="BH184" s="12"/>
      <c r="BI184" s="12"/>
      <c r="BJ184" s="12"/>
      <c r="BK184" s="12"/>
      <c r="BL184" s="12"/>
      <c r="BM184" s="12"/>
      <c r="BN184" s="12"/>
      <c r="BO184" s="12"/>
      <c r="BP184" s="12"/>
      <c r="BQ184" s="12"/>
      <c r="BR184" s="12"/>
      <c r="BS184" s="12"/>
      <c r="BT184" s="12"/>
      <c r="BU184" s="12"/>
      <c r="BV184" s="12"/>
      <c r="BW184" s="12"/>
      <c r="BX184" s="12"/>
      <c r="BY184" s="12"/>
      <c r="BZ184" s="12"/>
      <c r="CA184" s="12"/>
      <c r="CB184" s="12"/>
      <c r="CC184" s="12"/>
    </row>
    <row r="185" spans="1:81" ht="15.75" x14ac:dyDescent="0.25">
      <c r="A185" s="20"/>
      <c r="B185" s="29"/>
      <c r="C185" s="29"/>
      <c r="D185" s="29"/>
      <c r="E185" s="29"/>
      <c r="F185" s="26"/>
      <c r="G185" s="13"/>
      <c r="H185" s="20"/>
      <c r="I185" s="22"/>
      <c r="J185" s="22"/>
      <c r="K185" s="22"/>
      <c r="L185" s="22"/>
      <c r="M185" s="24"/>
      <c r="N185" s="22"/>
      <c r="O185" s="20"/>
      <c r="P185" s="12"/>
      <c r="Q185" s="12"/>
      <c r="R185" s="12"/>
      <c r="S185" s="12"/>
      <c r="T185" s="12"/>
      <c r="U185" s="12"/>
      <c r="V185" s="12"/>
      <c r="W185" s="12"/>
      <c r="X185" s="12"/>
      <c r="Y185" s="12"/>
      <c r="Z185" s="12"/>
      <c r="AA185" s="12"/>
      <c r="AB185" s="12"/>
      <c r="AC185" s="12"/>
      <c r="AD185" s="12"/>
      <c r="AE185" s="12"/>
      <c r="AF185" s="12"/>
      <c r="AG185" s="12"/>
      <c r="AH185" s="12"/>
      <c r="AI185" s="12"/>
      <c r="AJ185" s="12"/>
      <c r="AK185" s="12"/>
      <c r="AL185" s="12"/>
      <c r="AM185" s="12"/>
      <c r="AN185" s="12"/>
      <c r="AO185" s="12"/>
      <c r="AP185" s="12"/>
      <c r="AQ185" s="12"/>
      <c r="AR185" s="12"/>
      <c r="AS185" s="12"/>
      <c r="AT185" s="12"/>
      <c r="AU185" s="12"/>
      <c r="AV185" s="12"/>
      <c r="AW185" s="12"/>
      <c r="AX185" s="12"/>
      <c r="AY185" s="12"/>
      <c r="AZ185" s="12"/>
      <c r="BA185" s="12"/>
      <c r="BB185" s="12"/>
      <c r="BC185" s="12"/>
      <c r="BD185" s="12"/>
      <c r="BE185" s="12"/>
      <c r="BF185" s="12"/>
      <c r="BG185" s="12"/>
      <c r="BH185" s="12"/>
      <c r="BI185" s="12"/>
      <c r="BJ185" s="12"/>
      <c r="BK185" s="12"/>
      <c r="BL185" s="12"/>
      <c r="BM185" s="12"/>
      <c r="BN185" s="12"/>
      <c r="BO185" s="12"/>
      <c r="BP185" s="12"/>
      <c r="BQ185" s="12"/>
      <c r="BR185" s="12"/>
      <c r="BS185" s="12"/>
      <c r="BT185" s="12"/>
      <c r="BU185" s="12"/>
      <c r="BV185" s="12"/>
      <c r="BW185" s="12"/>
      <c r="BX185" s="12"/>
      <c r="BY185" s="12"/>
      <c r="BZ185" s="12"/>
      <c r="CA185" s="12"/>
      <c r="CB185" s="12"/>
      <c r="CC185" s="12"/>
    </row>
    <row r="186" spans="1:81" ht="15.75" x14ac:dyDescent="0.25">
      <c r="A186" s="20"/>
      <c r="B186" s="29"/>
      <c r="C186" s="29"/>
      <c r="D186" s="29"/>
      <c r="E186" s="29"/>
      <c r="F186" s="26"/>
      <c r="G186" s="13"/>
      <c r="H186" s="20"/>
      <c r="I186" s="22"/>
      <c r="J186" s="22"/>
      <c r="K186" s="22"/>
      <c r="L186" s="22"/>
      <c r="M186" s="24"/>
      <c r="N186" s="22"/>
      <c r="O186" s="20"/>
      <c r="P186" s="12"/>
      <c r="Q186" s="12"/>
      <c r="R186" s="12"/>
      <c r="S186" s="12"/>
      <c r="T186" s="12"/>
      <c r="U186" s="12"/>
      <c r="V186" s="12"/>
      <c r="W186" s="12"/>
      <c r="X186" s="12"/>
      <c r="Y186" s="12"/>
      <c r="Z186" s="12"/>
      <c r="AA186" s="12"/>
      <c r="AB186" s="12"/>
      <c r="AC186" s="12"/>
      <c r="AD186" s="12"/>
      <c r="AE186" s="12"/>
      <c r="AF186" s="12"/>
      <c r="AG186" s="12"/>
      <c r="AH186" s="12"/>
      <c r="AI186" s="12"/>
      <c r="AJ186" s="12"/>
      <c r="AK186" s="12"/>
      <c r="AL186" s="12"/>
      <c r="AM186" s="12"/>
      <c r="AN186" s="12"/>
      <c r="AO186" s="12"/>
      <c r="AP186" s="12"/>
      <c r="AQ186" s="12"/>
      <c r="AR186" s="12"/>
      <c r="AS186" s="12"/>
      <c r="AT186" s="12"/>
      <c r="AU186" s="12"/>
      <c r="AV186" s="12"/>
      <c r="AW186" s="12"/>
      <c r="AX186" s="12"/>
      <c r="AY186" s="12"/>
      <c r="AZ186" s="12"/>
      <c r="BA186" s="12"/>
      <c r="BB186" s="12"/>
      <c r="BC186" s="12"/>
      <c r="BD186" s="12"/>
      <c r="BE186" s="12"/>
      <c r="BF186" s="12"/>
      <c r="BG186" s="12"/>
      <c r="BH186" s="12"/>
      <c r="BI186" s="12"/>
      <c r="BJ186" s="12"/>
      <c r="BK186" s="12"/>
      <c r="BL186" s="12"/>
      <c r="BM186" s="12"/>
      <c r="BN186" s="12"/>
      <c r="BO186" s="12"/>
      <c r="BP186" s="12"/>
      <c r="BQ186" s="12"/>
      <c r="BR186" s="12"/>
      <c r="BS186" s="12"/>
      <c r="BT186" s="12"/>
      <c r="BU186" s="12"/>
      <c r="BV186" s="12"/>
      <c r="BW186" s="12"/>
      <c r="BX186" s="12"/>
      <c r="BY186" s="12"/>
      <c r="BZ186" s="12"/>
      <c r="CA186" s="12"/>
      <c r="CB186" s="12"/>
      <c r="CC186" s="12"/>
    </row>
    <row r="187" spans="1:81" ht="15.75" x14ac:dyDescent="0.25">
      <c r="A187" s="20"/>
      <c r="B187" s="29"/>
      <c r="C187" s="29"/>
      <c r="D187" s="29"/>
      <c r="E187" s="29"/>
      <c r="F187" s="26"/>
      <c r="G187" s="13"/>
      <c r="H187" s="20"/>
      <c r="I187" s="22"/>
      <c r="J187" s="22"/>
      <c r="K187" s="22"/>
      <c r="L187" s="22"/>
      <c r="M187" s="24"/>
      <c r="N187" s="22"/>
      <c r="O187" s="20"/>
      <c r="P187" s="12"/>
      <c r="Q187" s="12"/>
      <c r="R187" s="12"/>
      <c r="S187" s="12"/>
      <c r="T187" s="12"/>
      <c r="U187" s="12"/>
      <c r="V187" s="12"/>
      <c r="W187" s="12"/>
      <c r="X187" s="12"/>
      <c r="Y187" s="12"/>
      <c r="Z187" s="12"/>
      <c r="AA187" s="12"/>
      <c r="AB187" s="12"/>
      <c r="AC187" s="12"/>
      <c r="AD187" s="12"/>
      <c r="AE187" s="12"/>
      <c r="AF187" s="12"/>
      <c r="AG187" s="12"/>
      <c r="AH187" s="12"/>
      <c r="AI187" s="12"/>
      <c r="AJ187" s="12"/>
      <c r="AK187" s="12"/>
      <c r="AL187" s="12"/>
      <c r="AM187" s="12"/>
      <c r="AN187" s="12"/>
      <c r="AO187" s="12"/>
      <c r="AP187" s="12"/>
      <c r="AQ187" s="12"/>
      <c r="AR187" s="12"/>
      <c r="AS187" s="12"/>
      <c r="AT187" s="12"/>
      <c r="AU187" s="12"/>
      <c r="AV187" s="12"/>
      <c r="AW187" s="12"/>
      <c r="AX187" s="12"/>
      <c r="AY187" s="12"/>
      <c r="AZ187" s="12"/>
      <c r="BA187" s="12"/>
      <c r="BB187" s="12"/>
      <c r="BC187" s="12"/>
      <c r="BD187" s="12"/>
      <c r="BE187" s="12"/>
      <c r="BF187" s="12"/>
      <c r="BG187" s="12"/>
      <c r="BH187" s="12"/>
      <c r="BI187" s="12"/>
      <c r="BJ187" s="12"/>
      <c r="BK187" s="12"/>
      <c r="BL187" s="12"/>
      <c r="BM187" s="12"/>
      <c r="BN187" s="12"/>
      <c r="BO187" s="12"/>
      <c r="BP187" s="12"/>
      <c r="BQ187" s="12"/>
      <c r="BR187" s="12"/>
      <c r="BS187" s="12"/>
      <c r="BT187" s="12"/>
      <c r="BU187" s="12"/>
      <c r="BV187" s="12"/>
      <c r="BW187" s="12"/>
      <c r="BX187" s="12"/>
      <c r="BY187" s="12"/>
      <c r="BZ187" s="12"/>
      <c r="CA187" s="12"/>
      <c r="CB187" s="12"/>
      <c r="CC187" s="12"/>
    </row>
    <row r="188" spans="1:81" ht="15.75" x14ac:dyDescent="0.25">
      <c r="A188" s="20"/>
      <c r="B188" s="29"/>
      <c r="C188" s="29"/>
      <c r="D188" s="29"/>
      <c r="E188" s="29"/>
      <c r="F188" s="26"/>
      <c r="G188" s="13"/>
      <c r="H188" s="20"/>
      <c r="I188" s="22"/>
      <c r="J188" s="22"/>
      <c r="K188" s="22"/>
      <c r="L188" s="22"/>
      <c r="M188" s="24"/>
      <c r="N188" s="22"/>
      <c r="O188" s="20"/>
      <c r="P188" s="12"/>
      <c r="Q188" s="12"/>
      <c r="R188" s="12"/>
      <c r="S188" s="12"/>
      <c r="T188" s="12"/>
      <c r="U188" s="12"/>
      <c r="V188" s="12"/>
      <c r="W188" s="12"/>
      <c r="X188" s="12"/>
      <c r="Y188" s="12"/>
      <c r="Z188" s="12"/>
      <c r="AA188" s="12"/>
      <c r="AB188" s="12"/>
      <c r="AC188" s="12"/>
      <c r="AD188" s="12"/>
      <c r="AE188" s="12"/>
      <c r="AF188" s="12"/>
      <c r="AG188" s="12"/>
      <c r="AH188" s="12"/>
      <c r="AI188" s="12"/>
      <c r="AJ188" s="12"/>
      <c r="AK188" s="12"/>
      <c r="AL188" s="12"/>
      <c r="AM188" s="12"/>
      <c r="AN188" s="12"/>
      <c r="AO188" s="12"/>
      <c r="AP188" s="12"/>
      <c r="AQ188" s="12"/>
      <c r="AR188" s="12"/>
      <c r="AS188" s="12"/>
      <c r="AT188" s="12"/>
      <c r="AU188" s="12"/>
      <c r="AV188" s="12"/>
      <c r="AW188" s="12"/>
      <c r="AX188" s="12"/>
      <c r="AY188" s="12"/>
      <c r="AZ188" s="12"/>
      <c r="BA188" s="12"/>
      <c r="BB188" s="12"/>
      <c r="BC188" s="12"/>
      <c r="BD188" s="12"/>
      <c r="BE188" s="12"/>
      <c r="BF188" s="12"/>
      <c r="BG188" s="12"/>
      <c r="BH188" s="12"/>
      <c r="BI188" s="12"/>
      <c r="BJ188" s="12"/>
      <c r="BK188" s="12"/>
      <c r="BL188" s="12"/>
      <c r="BM188" s="12"/>
      <c r="BN188" s="12"/>
      <c r="BO188" s="12"/>
      <c r="BP188" s="12"/>
      <c r="BQ188" s="12"/>
      <c r="BR188" s="12"/>
      <c r="BS188" s="12"/>
      <c r="BT188" s="12"/>
      <c r="BU188" s="12"/>
      <c r="BV188" s="12"/>
      <c r="BW188" s="12"/>
      <c r="BX188" s="12"/>
      <c r="BY188" s="12"/>
      <c r="BZ188" s="12"/>
      <c r="CA188" s="12"/>
      <c r="CB188" s="12"/>
      <c r="CC188" s="12"/>
    </row>
    <row r="189" spans="1:81" ht="15.75" x14ac:dyDescent="0.25">
      <c r="A189" s="20"/>
      <c r="B189" s="29"/>
      <c r="C189" s="29"/>
      <c r="D189" s="29"/>
      <c r="E189" s="29"/>
      <c r="F189" s="26"/>
      <c r="G189" s="13"/>
      <c r="H189" s="20"/>
      <c r="I189" s="22"/>
      <c r="J189" s="22"/>
      <c r="K189" s="22"/>
      <c r="L189" s="22"/>
      <c r="M189" s="24"/>
      <c r="N189" s="22"/>
      <c r="O189" s="20"/>
      <c r="P189" s="12"/>
      <c r="Q189" s="12"/>
      <c r="R189" s="12"/>
      <c r="S189" s="12"/>
      <c r="T189" s="12"/>
      <c r="U189" s="12"/>
      <c r="V189" s="12"/>
      <c r="W189" s="12"/>
      <c r="X189" s="12"/>
      <c r="Y189" s="12"/>
      <c r="Z189" s="12"/>
      <c r="AA189" s="12"/>
      <c r="AB189" s="12"/>
      <c r="AC189" s="12"/>
      <c r="AD189" s="12"/>
      <c r="AE189" s="12"/>
      <c r="AF189" s="12"/>
      <c r="AG189" s="12"/>
      <c r="AH189" s="12"/>
      <c r="AI189" s="12"/>
      <c r="AJ189" s="12"/>
      <c r="AK189" s="12"/>
      <c r="AL189" s="12"/>
      <c r="AM189" s="12"/>
      <c r="AN189" s="12"/>
      <c r="AO189" s="12"/>
      <c r="AP189" s="12"/>
      <c r="AQ189" s="12"/>
      <c r="AR189" s="12"/>
      <c r="AS189" s="12"/>
      <c r="AT189" s="12"/>
      <c r="AU189" s="12"/>
      <c r="AV189" s="12"/>
      <c r="AW189" s="12"/>
      <c r="AX189" s="12"/>
      <c r="AY189" s="12"/>
      <c r="AZ189" s="12"/>
      <c r="BA189" s="12"/>
      <c r="BB189" s="12"/>
      <c r="BC189" s="12"/>
      <c r="BD189" s="12"/>
      <c r="BE189" s="12"/>
      <c r="BF189" s="12"/>
      <c r="BG189" s="12"/>
      <c r="BH189" s="12"/>
      <c r="BI189" s="12"/>
      <c r="BJ189" s="12"/>
      <c r="BK189" s="12"/>
      <c r="BL189" s="12"/>
      <c r="BM189" s="12"/>
      <c r="BN189" s="12"/>
      <c r="BO189" s="12"/>
      <c r="BP189" s="12"/>
      <c r="BQ189" s="12"/>
      <c r="BR189" s="12"/>
      <c r="BS189" s="12"/>
      <c r="BT189" s="12"/>
      <c r="BU189" s="12"/>
      <c r="BV189" s="12"/>
      <c r="BW189" s="12"/>
      <c r="BX189" s="12"/>
      <c r="BY189" s="12"/>
      <c r="BZ189" s="12"/>
      <c r="CA189" s="12"/>
      <c r="CB189" s="12"/>
      <c r="CC189" s="12"/>
    </row>
    <row r="190" spans="1:81" ht="15.75" x14ac:dyDescent="0.25">
      <c r="A190" s="20"/>
      <c r="B190" s="29"/>
      <c r="C190" s="29"/>
      <c r="D190" s="29"/>
      <c r="E190" s="29"/>
      <c r="F190" s="26"/>
      <c r="G190" s="13"/>
      <c r="H190" s="20"/>
      <c r="I190" s="22"/>
      <c r="J190" s="22"/>
      <c r="K190" s="22"/>
      <c r="L190" s="22"/>
      <c r="M190" s="24"/>
      <c r="N190" s="22"/>
      <c r="O190" s="20"/>
      <c r="P190" s="12"/>
      <c r="Q190" s="12"/>
      <c r="R190" s="12"/>
      <c r="S190" s="12"/>
      <c r="T190" s="12"/>
      <c r="U190" s="12"/>
      <c r="V190" s="12"/>
      <c r="W190" s="12"/>
      <c r="X190" s="12"/>
      <c r="Y190" s="12"/>
      <c r="Z190" s="12"/>
      <c r="AA190" s="12"/>
      <c r="AB190" s="12"/>
      <c r="AC190" s="12"/>
      <c r="AD190" s="12"/>
      <c r="AE190" s="12"/>
      <c r="AF190" s="12"/>
      <c r="AG190" s="12"/>
      <c r="AH190" s="12"/>
      <c r="AI190" s="12"/>
      <c r="AJ190" s="12"/>
      <c r="AK190" s="12"/>
      <c r="AL190" s="12"/>
      <c r="AM190" s="12"/>
      <c r="AN190" s="12"/>
      <c r="AO190" s="12"/>
      <c r="AP190" s="12"/>
      <c r="AQ190" s="12"/>
      <c r="AR190" s="12"/>
      <c r="AS190" s="12"/>
      <c r="AT190" s="12"/>
      <c r="AU190" s="12"/>
      <c r="AV190" s="12"/>
      <c r="AW190" s="12"/>
      <c r="AX190" s="12"/>
      <c r="AY190" s="12"/>
      <c r="AZ190" s="12"/>
      <c r="BA190" s="12"/>
      <c r="BB190" s="12"/>
      <c r="BC190" s="12"/>
      <c r="BD190" s="12"/>
      <c r="BE190" s="12"/>
      <c r="BF190" s="12"/>
      <c r="BG190" s="12"/>
      <c r="BH190" s="12"/>
      <c r="BI190" s="12"/>
      <c r="BJ190" s="12"/>
      <c r="BK190" s="12"/>
      <c r="BL190" s="12"/>
      <c r="BM190" s="12"/>
      <c r="BN190" s="12"/>
      <c r="BO190" s="12"/>
      <c r="BP190" s="12"/>
      <c r="BQ190" s="12"/>
      <c r="BR190" s="12"/>
      <c r="BS190" s="12"/>
      <c r="BT190" s="12"/>
      <c r="BU190" s="12"/>
      <c r="BV190" s="12"/>
      <c r="BW190" s="12"/>
      <c r="BX190" s="12"/>
      <c r="BY190" s="12"/>
      <c r="BZ190" s="12"/>
      <c r="CA190" s="12"/>
      <c r="CB190" s="12"/>
      <c r="CC190" s="12"/>
    </row>
    <row r="191" spans="1:81" ht="15.75" x14ac:dyDescent="0.25">
      <c r="A191" s="20"/>
      <c r="B191" s="29"/>
      <c r="C191" s="29"/>
      <c r="D191" s="29"/>
      <c r="E191" s="29"/>
      <c r="F191" s="26"/>
      <c r="G191" s="13"/>
      <c r="H191" s="20"/>
      <c r="I191" s="22"/>
      <c r="J191" s="22"/>
      <c r="K191" s="22"/>
      <c r="L191" s="22"/>
      <c r="M191" s="24"/>
      <c r="N191" s="22"/>
      <c r="O191" s="20"/>
      <c r="P191" s="12"/>
      <c r="Q191" s="12"/>
      <c r="R191" s="12"/>
      <c r="S191" s="12"/>
      <c r="T191" s="12"/>
      <c r="U191" s="12"/>
      <c r="V191" s="12"/>
      <c r="W191" s="12"/>
      <c r="X191" s="12"/>
      <c r="Y191" s="12"/>
      <c r="Z191" s="12"/>
      <c r="AA191" s="12"/>
      <c r="AB191" s="12"/>
      <c r="AC191" s="12"/>
      <c r="AD191" s="12"/>
      <c r="AE191" s="12"/>
      <c r="AF191" s="12"/>
      <c r="AG191" s="12"/>
      <c r="AH191" s="12"/>
      <c r="AI191" s="12"/>
      <c r="AJ191" s="12"/>
      <c r="AK191" s="12"/>
      <c r="AL191" s="12"/>
      <c r="AM191" s="12"/>
      <c r="AN191" s="12"/>
      <c r="AO191" s="12"/>
      <c r="AP191" s="12"/>
      <c r="AQ191" s="12"/>
      <c r="AR191" s="12"/>
      <c r="AS191" s="12"/>
      <c r="AT191" s="12"/>
      <c r="AU191" s="12"/>
      <c r="AV191" s="12"/>
      <c r="AW191" s="12"/>
      <c r="AX191" s="12"/>
      <c r="AY191" s="12"/>
      <c r="AZ191" s="12"/>
      <c r="BA191" s="12"/>
      <c r="BB191" s="12"/>
      <c r="BC191" s="12"/>
      <c r="BD191" s="12"/>
      <c r="BE191" s="12"/>
      <c r="BF191" s="12"/>
      <c r="BG191" s="12"/>
      <c r="BH191" s="12"/>
      <c r="BI191" s="12"/>
      <c r="BJ191" s="12"/>
      <c r="BK191" s="12"/>
      <c r="BL191" s="12"/>
      <c r="BM191" s="12"/>
      <c r="BN191" s="12"/>
      <c r="BO191" s="12"/>
      <c r="BP191" s="12"/>
      <c r="BQ191" s="12"/>
      <c r="BR191" s="12"/>
      <c r="BS191" s="12"/>
      <c r="BT191" s="12"/>
      <c r="BU191" s="12"/>
      <c r="BV191" s="12"/>
      <c r="BW191" s="12"/>
      <c r="BX191" s="12"/>
      <c r="BY191" s="12"/>
      <c r="BZ191" s="12"/>
      <c r="CA191" s="12"/>
      <c r="CB191" s="12"/>
      <c r="CC191" s="12"/>
    </row>
    <row r="192" spans="1:81" ht="15.75" x14ac:dyDescent="0.25">
      <c r="A192" s="20"/>
      <c r="B192" s="29"/>
      <c r="C192" s="29"/>
      <c r="D192" s="29"/>
      <c r="E192" s="29"/>
      <c r="F192" s="26"/>
      <c r="G192" s="13"/>
      <c r="H192" s="20"/>
      <c r="I192" s="22"/>
      <c r="J192" s="22"/>
      <c r="K192" s="22"/>
      <c r="L192" s="22"/>
      <c r="M192" s="24"/>
      <c r="N192" s="22"/>
      <c r="O192" s="20"/>
      <c r="P192" s="12"/>
      <c r="Q192" s="12"/>
      <c r="R192" s="12"/>
      <c r="S192" s="12"/>
      <c r="T192" s="12"/>
      <c r="U192" s="12"/>
      <c r="V192" s="12"/>
      <c r="W192" s="12"/>
      <c r="X192" s="12"/>
      <c r="Y192" s="12"/>
      <c r="Z192" s="12"/>
      <c r="AA192" s="12"/>
      <c r="AB192" s="12"/>
      <c r="AC192" s="12"/>
      <c r="AD192" s="12"/>
      <c r="AE192" s="12"/>
      <c r="AF192" s="12"/>
      <c r="AG192" s="12"/>
      <c r="AH192" s="12"/>
      <c r="AI192" s="12"/>
      <c r="AJ192" s="12"/>
      <c r="AK192" s="12"/>
      <c r="AL192" s="12"/>
      <c r="AM192" s="12"/>
      <c r="AN192" s="12"/>
      <c r="AO192" s="12"/>
      <c r="AP192" s="12"/>
      <c r="AQ192" s="12"/>
      <c r="AR192" s="12"/>
      <c r="AS192" s="12"/>
      <c r="AT192" s="12"/>
      <c r="AU192" s="12"/>
      <c r="AV192" s="12"/>
      <c r="AW192" s="12"/>
      <c r="AX192" s="12"/>
      <c r="AY192" s="12"/>
      <c r="AZ192" s="12"/>
      <c r="BA192" s="12"/>
      <c r="BB192" s="12"/>
      <c r="BC192" s="12"/>
      <c r="BD192" s="12"/>
      <c r="BE192" s="12"/>
      <c r="BF192" s="12"/>
      <c r="BG192" s="12"/>
      <c r="BH192" s="12"/>
      <c r="BI192" s="12"/>
      <c r="BJ192" s="12"/>
      <c r="BK192" s="12"/>
      <c r="BL192" s="12"/>
      <c r="BM192" s="12"/>
      <c r="BN192" s="12"/>
      <c r="BO192" s="12"/>
      <c r="BP192" s="12"/>
      <c r="BQ192" s="12"/>
      <c r="BR192" s="12"/>
      <c r="BS192" s="12"/>
      <c r="BT192" s="12"/>
      <c r="BU192" s="12"/>
      <c r="BV192" s="12"/>
      <c r="BW192" s="12"/>
      <c r="BX192" s="12"/>
      <c r="BY192" s="12"/>
      <c r="BZ192" s="12"/>
      <c r="CA192" s="12"/>
      <c r="CB192" s="12"/>
      <c r="CC192" s="12"/>
    </row>
    <row r="193" spans="1:81" ht="15.75" x14ac:dyDescent="0.25">
      <c r="A193" s="20"/>
      <c r="B193" s="29"/>
      <c r="C193" s="29"/>
      <c r="D193" s="29"/>
      <c r="E193" s="29"/>
      <c r="F193" s="26"/>
      <c r="G193" s="13"/>
      <c r="H193" s="20"/>
      <c r="I193" s="22"/>
      <c r="J193" s="22"/>
      <c r="K193" s="22"/>
      <c r="L193" s="22"/>
      <c r="M193" s="24"/>
      <c r="N193" s="22"/>
      <c r="O193" s="20"/>
      <c r="P193" s="12"/>
      <c r="Q193" s="12"/>
      <c r="R193" s="12"/>
      <c r="S193" s="12"/>
      <c r="T193" s="12"/>
      <c r="U193" s="12"/>
      <c r="V193" s="12"/>
      <c r="W193" s="12"/>
      <c r="X193" s="12"/>
      <c r="Y193" s="12"/>
      <c r="Z193" s="12"/>
      <c r="AA193" s="12"/>
      <c r="AB193" s="12"/>
      <c r="AC193" s="12"/>
      <c r="AD193" s="12"/>
      <c r="AE193" s="12"/>
      <c r="AF193" s="12"/>
      <c r="AG193" s="12"/>
      <c r="AH193" s="12"/>
      <c r="AI193" s="12"/>
      <c r="AJ193" s="12"/>
      <c r="AK193" s="12"/>
      <c r="AL193" s="12"/>
      <c r="AM193" s="12"/>
      <c r="AN193" s="12"/>
      <c r="AO193" s="12"/>
      <c r="AP193" s="12"/>
      <c r="AQ193" s="12"/>
      <c r="AR193" s="12"/>
      <c r="AS193" s="12"/>
      <c r="AT193" s="12"/>
      <c r="AU193" s="12"/>
      <c r="AV193" s="12"/>
      <c r="AW193" s="12"/>
      <c r="AX193" s="12"/>
      <c r="AY193" s="12"/>
      <c r="AZ193" s="12"/>
      <c r="BA193" s="12"/>
      <c r="BB193" s="12"/>
      <c r="BC193" s="12"/>
      <c r="BD193" s="12"/>
      <c r="BE193" s="12"/>
      <c r="BF193" s="12"/>
      <c r="BG193" s="12"/>
      <c r="BH193" s="12"/>
      <c r="BI193" s="12"/>
      <c r="BJ193" s="12"/>
      <c r="BK193" s="12"/>
      <c r="BL193" s="12"/>
      <c r="BM193" s="12"/>
      <c r="BN193" s="12"/>
      <c r="BO193" s="12"/>
      <c r="BP193" s="12"/>
      <c r="BQ193" s="12"/>
      <c r="BR193" s="12"/>
      <c r="BS193" s="12"/>
      <c r="BT193" s="12"/>
      <c r="BU193" s="12"/>
      <c r="BV193" s="12"/>
      <c r="BW193" s="12"/>
      <c r="BX193" s="12"/>
      <c r="BY193" s="12"/>
      <c r="BZ193" s="12"/>
      <c r="CA193" s="12"/>
      <c r="CB193" s="12"/>
      <c r="CC193" s="12"/>
    </row>
    <row r="194" spans="1:81" ht="15.75" x14ac:dyDescent="0.25">
      <c r="A194" s="20"/>
      <c r="B194" s="29"/>
      <c r="C194" s="29"/>
      <c r="D194" s="29"/>
      <c r="E194" s="29"/>
      <c r="F194" s="26"/>
      <c r="G194" s="13"/>
      <c r="H194" s="20"/>
      <c r="I194" s="22"/>
      <c r="J194" s="22"/>
      <c r="K194" s="22"/>
      <c r="L194" s="22"/>
      <c r="M194" s="24"/>
      <c r="N194" s="22"/>
      <c r="O194" s="20"/>
      <c r="P194" s="12"/>
      <c r="Q194" s="12"/>
      <c r="R194" s="12"/>
      <c r="S194" s="12"/>
      <c r="T194" s="12"/>
      <c r="U194" s="12"/>
      <c r="V194" s="12"/>
      <c r="W194" s="12"/>
      <c r="X194" s="12"/>
      <c r="Y194" s="12"/>
      <c r="Z194" s="12"/>
      <c r="AA194" s="12"/>
      <c r="AB194" s="12"/>
      <c r="AC194" s="12"/>
      <c r="AD194" s="12"/>
      <c r="AE194" s="12"/>
      <c r="AF194" s="12"/>
      <c r="AG194" s="12"/>
      <c r="AH194" s="12"/>
      <c r="AI194" s="12"/>
      <c r="AJ194" s="12"/>
      <c r="AK194" s="12"/>
      <c r="AL194" s="12"/>
      <c r="AM194" s="12"/>
      <c r="AN194" s="12"/>
      <c r="AO194" s="12"/>
      <c r="AP194" s="12"/>
      <c r="AQ194" s="12"/>
      <c r="AR194" s="12"/>
      <c r="AS194" s="12"/>
      <c r="AT194" s="12"/>
      <c r="AU194" s="12"/>
      <c r="AV194" s="12"/>
      <c r="AW194" s="12"/>
      <c r="AX194" s="12"/>
      <c r="AY194" s="12"/>
      <c r="AZ194" s="12"/>
      <c r="BA194" s="12"/>
      <c r="BB194" s="12"/>
      <c r="BC194" s="12"/>
      <c r="BD194" s="12"/>
      <c r="BE194" s="12"/>
      <c r="BF194" s="12"/>
      <c r="BG194" s="12"/>
      <c r="BH194" s="12"/>
      <c r="BI194" s="12"/>
      <c r="BJ194" s="12"/>
      <c r="BK194" s="12"/>
      <c r="BL194" s="12"/>
      <c r="BM194" s="12"/>
      <c r="BN194" s="12"/>
      <c r="BO194" s="12"/>
      <c r="BP194" s="12"/>
      <c r="BQ194" s="12"/>
      <c r="BR194" s="12"/>
      <c r="BS194" s="12"/>
      <c r="BT194" s="12"/>
      <c r="BU194" s="12"/>
      <c r="BV194" s="12"/>
      <c r="BW194" s="12"/>
      <c r="BX194" s="12"/>
      <c r="BY194" s="12"/>
      <c r="BZ194" s="12"/>
      <c r="CA194" s="12"/>
      <c r="CB194" s="12"/>
      <c r="CC194" s="12"/>
    </row>
    <row r="195" spans="1:81" ht="15.75" x14ac:dyDescent="0.25">
      <c r="A195" s="20"/>
      <c r="B195" s="29"/>
      <c r="C195" s="29"/>
      <c r="D195" s="29"/>
      <c r="E195" s="29"/>
      <c r="F195" s="26"/>
      <c r="G195" s="13"/>
      <c r="H195" s="20"/>
      <c r="I195" s="22"/>
      <c r="J195" s="22"/>
      <c r="K195" s="22"/>
      <c r="L195" s="22"/>
      <c r="M195" s="24"/>
      <c r="N195" s="22"/>
      <c r="O195" s="20"/>
      <c r="P195" s="12"/>
      <c r="Q195" s="12"/>
      <c r="R195" s="12"/>
      <c r="S195" s="12"/>
      <c r="T195" s="12"/>
      <c r="U195" s="12"/>
      <c r="V195" s="12"/>
      <c r="W195" s="12"/>
      <c r="X195" s="12"/>
      <c r="Y195" s="12"/>
      <c r="Z195" s="12"/>
      <c r="AA195" s="12"/>
      <c r="AB195" s="12"/>
      <c r="AC195" s="12"/>
      <c r="AD195" s="12"/>
      <c r="AE195" s="12"/>
      <c r="AF195" s="12"/>
      <c r="AG195" s="12"/>
      <c r="AH195" s="12"/>
      <c r="AI195" s="12"/>
      <c r="AJ195" s="12"/>
      <c r="AK195" s="12"/>
      <c r="AL195" s="12"/>
      <c r="AM195" s="12"/>
      <c r="AN195" s="12"/>
      <c r="AO195" s="12"/>
      <c r="AP195" s="12"/>
      <c r="AQ195" s="12"/>
      <c r="AR195" s="12"/>
      <c r="AS195" s="12"/>
      <c r="AT195" s="12"/>
      <c r="AU195" s="12"/>
      <c r="AV195" s="12"/>
      <c r="AW195" s="12"/>
      <c r="AX195" s="12"/>
      <c r="AY195" s="12"/>
      <c r="AZ195" s="12"/>
      <c r="BA195" s="12"/>
      <c r="BB195" s="12"/>
      <c r="BC195" s="12"/>
      <c r="BD195" s="12"/>
      <c r="BE195" s="12"/>
      <c r="BF195" s="12"/>
      <c r="BG195" s="12"/>
      <c r="BH195" s="12"/>
      <c r="BI195" s="12"/>
      <c r="BJ195" s="12"/>
      <c r="BK195" s="12"/>
      <c r="BL195" s="12"/>
      <c r="BM195" s="12"/>
      <c r="BN195" s="12"/>
      <c r="BO195" s="12"/>
      <c r="BP195" s="12"/>
      <c r="BQ195" s="12"/>
      <c r="BR195" s="12"/>
      <c r="BS195" s="12"/>
      <c r="BT195" s="12"/>
      <c r="BU195" s="12"/>
      <c r="BV195" s="12"/>
      <c r="BW195" s="12"/>
      <c r="BX195" s="12"/>
      <c r="BY195" s="12"/>
      <c r="BZ195" s="12"/>
      <c r="CA195" s="12"/>
      <c r="CB195" s="12"/>
      <c r="CC195" s="12"/>
    </row>
    <row r="196" spans="1:81" ht="15.75" x14ac:dyDescent="0.25">
      <c r="A196" s="20"/>
      <c r="B196" s="29"/>
      <c r="C196" s="29"/>
      <c r="D196" s="29"/>
      <c r="E196" s="29"/>
      <c r="F196" s="26"/>
      <c r="G196" s="13"/>
      <c r="H196" s="20"/>
      <c r="I196" s="22"/>
      <c r="J196" s="22"/>
      <c r="K196" s="22"/>
      <c r="L196" s="22"/>
      <c r="M196" s="24"/>
      <c r="N196" s="22"/>
      <c r="O196" s="20"/>
      <c r="P196" s="12"/>
      <c r="Q196" s="12"/>
      <c r="R196" s="12"/>
      <c r="S196" s="12"/>
      <c r="T196" s="12"/>
      <c r="U196" s="12"/>
      <c r="V196" s="12"/>
      <c r="W196" s="12"/>
      <c r="X196" s="12"/>
      <c r="Y196" s="12"/>
      <c r="Z196" s="12"/>
      <c r="AA196" s="12"/>
      <c r="AB196" s="12"/>
      <c r="AC196" s="12"/>
      <c r="AD196" s="12"/>
      <c r="AE196" s="12"/>
      <c r="AF196" s="12"/>
      <c r="AG196" s="12"/>
      <c r="AH196" s="12"/>
      <c r="AI196" s="12"/>
      <c r="AJ196" s="12"/>
      <c r="AK196" s="12"/>
      <c r="AL196" s="12"/>
      <c r="AM196" s="12"/>
      <c r="AN196" s="12"/>
      <c r="AO196" s="12"/>
      <c r="AP196" s="12"/>
      <c r="AQ196" s="12"/>
      <c r="AR196" s="12"/>
      <c r="AS196" s="12"/>
      <c r="AT196" s="12"/>
      <c r="AU196" s="12"/>
      <c r="AV196" s="12"/>
      <c r="AW196" s="12"/>
      <c r="AX196" s="12"/>
      <c r="AY196" s="12"/>
      <c r="AZ196" s="12"/>
      <c r="BA196" s="12"/>
      <c r="BB196" s="12"/>
      <c r="BC196" s="12"/>
      <c r="BD196" s="12"/>
      <c r="BE196" s="12"/>
      <c r="BF196" s="12"/>
      <c r="BG196" s="12"/>
      <c r="BH196" s="12"/>
      <c r="BI196" s="12"/>
      <c r="BJ196" s="12"/>
      <c r="BK196" s="12"/>
      <c r="BL196" s="12"/>
      <c r="BM196" s="12"/>
      <c r="BN196" s="12"/>
      <c r="BO196" s="12"/>
      <c r="BP196" s="12"/>
      <c r="BQ196" s="12"/>
      <c r="BR196" s="12"/>
      <c r="BS196" s="12"/>
      <c r="BT196" s="12"/>
      <c r="BU196" s="12"/>
      <c r="BV196" s="12"/>
      <c r="BW196" s="12"/>
      <c r="BX196" s="12"/>
      <c r="BY196" s="12"/>
      <c r="BZ196" s="12"/>
      <c r="CA196" s="12"/>
      <c r="CB196" s="12"/>
      <c r="CC196" s="12"/>
    </row>
    <row r="197" spans="1:81" ht="15.75" x14ac:dyDescent="0.25">
      <c r="A197" s="20"/>
      <c r="B197" s="29"/>
      <c r="C197" s="29"/>
      <c r="D197" s="29"/>
      <c r="E197" s="29"/>
      <c r="F197" s="26"/>
      <c r="G197" s="13"/>
      <c r="H197" s="20"/>
      <c r="I197" s="22"/>
      <c r="J197" s="22"/>
      <c r="K197" s="22"/>
      <c r="L197" s="22"/>
      <c r="M197" s="24"/>
      <c r="N197" s="22"/>
      <c r="O197" s="20"/>
      <c r="P197" s="12"/>
      <c r="Q197" s="12"/>
      <c r="R197" s="12"/>
      <c r="S197" s="12"/>
      <c r="T197" s="12"/>
      <c r="U197" s="12"/>
      <c r="V197" s="12"/>
      <c r="W197" s="12"/>
      <c r="X197" s="12"/>
      <c r="Y197" s="12"/>
      <c r="Z197" s="12"/>
      <c r="AA197" s="12"/>
      <c r="AB197" s="12"/>
      <c r="AC197" s="12"/>
      <c r="AD197" s="12"/>
      <c r="AE197" s="12"/>
      <c r="AF197" s="12"/>
      <c r="AG197" s="12"/>
      <c r="AH197" s="12"/>
      <c r="AI197" s="12"/>
      <c r="AJ197" s="12"/>
      <c r="AK197" s="12"/>
      <c r="AL197" s="12"/>
      <c r="AM197" s="12"/>
      <c r="AN197" s="12"/>
      <c r="AO197" s="12"/>
      <c r="AP197" s="12"/>
      <c r="AQ197" s="12"/>
      <c r="AR197" s="12"/>
      <c r="AS197" s="12"/>
      <c r="AT197" s="12"/>
      <c r="AU197" s="12"/>
      <c r="AV197" s="12"/>
      <c r="AW197" s="12"/>
      <c r="AX197" s="12"/>
      <c r="AY197" s="12"/>
      <c r="AZ197" s="12"/>
      <c r="BA197" s="12"/>
      <c r="BB197" s="12"/>
      <c r="BC197" s="12"/>
      <c r="BD197" s="12"/>
      <c r="BE197" s="12"/>
      <c r="BF197" s="12"/>
      <c r="BG197" s="12"/>
      <c r="BH197" s="12"/>
      <c r="BI197" s="12"/>
      <c r="BJ197" s="12"/>
      <c r="BK197" s="12"/>
      <c r="BL197" s="12"/>
      <c r="BM197" s="12"/>
      <c r="BN197" s="12"/>
      <c r="BO197" s="12"/>
      <c r="BP197" s="12"/>
      <c r="BQ197" s="12"/>
      <c r="BR197" s="12"/>
      <c r="BS197" s="12"/>
      <c r="BT197" s="12"/>
      <c r="BU197" s="12"/>
      <c r="BV197" s="12"/>
      <c r="BW197" s="12"/>
      <c r="BX197" s="12"/>
      <c r="BY197" s="12"/>
      <c r="BZ197" s="12"/>
      <c r="CA197" s="12"/>
      <c r="CB197" s="12"/>
      <c r="CC197" s="12"/>
    </row>
    <row r="198" spans="1:81" ht="15.75" x14ac:dyDescent="0.25">
      <c r="A198" s="20"/>
      <c r="B198" s="29"/>
      <c r="C198" s="29"/>
      <c r="D198" s="29"/>
      <c r="E198" s="29"/>
      <c r="F198" s="26"/>
      <c r="G198" s="13"/>
      <c r="H198" s="20"/>
      <c r="I198" s="22"/>
      <c r="J198" s="22"/>
      <c r="K198" s="22"/>
      <c r="L198" s="22"/>
      <c r="M198" s="24"/>
      <c r="N198" s="22"/>
      <c r="O198" s="20"/>
      <c r="P198" s="12"/>
      <c r="Q198" s="12"/>
      <c r="R198" s="12"/>
      <c r="S198" s="12"/>
      <c r="T198" s="12"/>
      <c r="U198" s="12"/>
      <c r="V198" s="12"/>
      <c r="W198" s="12"/>
      <c r="X198" s="12"/>
      <c r="Y198" s="12"/>
      <c r="Z198" s="12"/>
      <c r="AA198" s="12"/>
      <c r="AB198" s="12"/>
      <c r="AC198" s="12"/>
      <c r="AD198" s="12"/>
      <c r="AE198" s="12"/>
      <c r="AF198" s="12"/>
      <c r="AG198" s="12"/>
      <c r="AH198" s="12"/>
      <c r="AI198" s="12"/>
      <c r="AJ198" s="12"/>
      <c r="AK198" s="12"/>
      <c r="AL198" s="12"/>
      <c r="AM198" s="12"/>
      <c r="AN198" s="12"/>
      <c r="AO198" s="12"/>
      <c r="AP198" s="12"/>
      <c r="AQ198" s="12"/>
      <c r="AR198" s="12"/>
      <c r="AS198" s="12"/>
      <c r="AT198" s="12"/>
      <c r="AU198" s="12"/>
      <c r="AV198" s="12"/>
      <c r="AW198" s="12"/>
      <c r="AX198" s="12"/>
      <c r="AY198" s="12"/>
      <c r="AZ198" s="12"/>
      <c r="BA198" s="12"/>
      <c r="BB198" s="12"/>
      <c r="BC198" s="12"/>
      <c r="BD198" s="12"/>
      <c r="BE198" s="12"/>
      <c r="BF198" s="12"/>
      <c r="BG198" s="12"/>
      <c r="BH198" s="12"/>
      <c r="BI198" s="12"/>
      <c r="BJ198" s="12"/>
      <c r="BK198" s="12"/>
      <c r="BL198" s="12"/>
      <c r="BM198" s="12"/>
      <c r="BN198" s="12"/>
      <c r="BO198" s="12"/>
      <c r="BP198" s="12"/>
      <c r="BQ198" s="12"/>
      <c r="BR198" s="12"/>
      <c r="BS198" s="12"/>
      <c r="BT198" s="12"/>
      <c r="BU198" s="12"/>
      <c r="BV198" s="12"/>
      <c r="BW198" s="12"/>
      <c r="BX198" s="12"/>
      <c r="BY198" s="12"/>
      <c r="BZ198" s="12"/>
      <c r="CA198" s="12"/>
      <c r="CB198" s="12"/>
      <c r="CC198" s="12"/>
    </row>
    <row r="199" spans="1:81" ht="15.75" x14ac:dyDescent="0.25">
      <c r="A199" s="20"/>
      <c r="B199" s="29"/>
      <c r="C199" s="29"/>
      <c r="D199" s="29"/>
      <c r="E199" s="29"/>
      <c r="F199" s="26"/>
      <c r="G199" s="13"/>
      <c r="H199" s="20"/>
      <c r="I199" s="22"/>
      <c r="J199" s="22"/>
      <c r="K199" s="22"/>
      <c r="L199" s="22"/>
      <c r="M199" s="24"/>
      <c r="N199" s="22"/>
      <c r="O199" s="20"/>
      <c r="P199" s="12"/>
      <c r="Q199" s="12"/>
      <c r="R199" s="12"/>
      <c r="S199" s="12"/>
      <c r="T199" s="12"/>
      <c r="U199" s="12"/>
      <c r="V199" s="12"/>
      <c r="W199" s="12"/>
      <c r="X199" s="12"/>
      <c r="Y199" s="12"/>
      <c r="Z199" s="12"/>
      <c r="AA199" s="12"/>
      <c r="AB199" s="12"/>
      <c r="AC199" s="12"/>
      <c r="AD199" s="12"/>
      <c r="AE199" s="12"/>
      <c r="AF199" s="12"/>
      <c r="AG199" s="12"/>
      <c r="AH199" s="12"/>
      <c r="AI199" s="12"/>
      <c r="AJ199" s="12"/>
      <c r="AK199" s="12"/>
      <c r="AL199" s="12"/>
      <c r="AM199" s="12"/>
      <c r="AN199" s="12"/>
      <c r="AO199" s="12"/>
      <c r="AP199" s="12"/>
      <c r="AQ199" s="12"/>
      <c r="AR199" s="12"/>
      <c r="AS199" s="12"/>
      <c r="AT199" s="12"/>
      <c r="AU199" s="12"/>
      <c r="AV199" s="12"/>
      <c r="AW199" s="12"/>
      <c r="AX199" s="12"/>
      <c r="AY199" s="12"/>
      <c r="AZ199" s="12"/>
      <c r="BA199" s="12"/>
      <c r="BB199" s="12"/>
      <c r="BC199" s="12"/>
      <c r="BD199" s="12"/>
      <c r="BE199" s="12"/>
      <c r="BF199" s="12"/>
      <c r="BG199" s="12"/>
      <c r="BH199" s="12"/>
      <c r="BI199" s="12"/>
      <c r="BJ199" s="12"/>
      <c r="BK199" s="12"/>
      <c r="BL199" s="12"/>
      <c r="BM199" s="12"/>
      <c r="BN199" s="12"/>
      <c r="BO199" s="12"/>
      <c r="BP199" s="12"/>
      <c r="BQ199" s="12"/>
      <c r="BR199" s="12"/>
      <c r="BS199" s="12"/>
      <c r="BT199" s="12"/>
      <c r="BU199" s="12"/>
      <c r="BV199" s="12"/>
      <c r="BW199" s="12"/>
      <c r="BX199" s="12"/>
      <c r="BY199" s="12"/>
      <c r="BZ199" s="12"/>
      <c r="CA199" s="12"/>
      <c r="CB199" s="12"/>
      <c r="CC199" s="12"/>
    </row>
    <row r="200" spans="1:81" ht="15.75" x14ac:dyDescent="0.25">
      <c r="A200" s="20"/>
      <c r="B200" s="29"/>
      <c r="C200" s="29"/>
      <c r="D200" s="29"/>
      <c r="E200" s="29"/>
      <c r="F200" s="26"/>
      <c r="G200" s="13"/>
      <c r="H200" s="20"/>
      <c r="I200" s="22"/>
      <c r="J200" s="22"/>
      <c r="K200" s="22"/>
      <c r="L200" s="22"/>
      <c r="M200" s="24"/>
      <c r="N200" s="22"/>
      <c r="O200" s="20"/>
      <c r="P200" s="12"/>
      <c r="Q200" s="12"/>
      <c r="R200" s="12"/>
      <c r="S200" s="12"/>
      <c r="T200" s="12"/>
      <c r="U200" s="12"/>
      <c r="V200" s="12"/>
      <c r="W200" s="12"/>
      <c r="X200" s="12"/>
      <c r="Y200" s="12"/>
      <c r="Z200" s="12"/>
      <c r="AA200" s="12"/>
      <c r="AB200" s="12"/>
      <c r="AC200" s="12"/>
      <c r="AD200" s="12"/>
      <c r="AE200" s="12"/>
      <c r="AF200" s="12"/>
      <c r="AG200" s="12"/>
      <c r="AH200" s="12"/>
      <c r="AI200" s="12"/>
      <c r="AJ200" s="12"/>
      <c r="AK200" s="12"/>
      <c r="AL200" s="12"/>
      <c r="AM200" s="12"/>
      <c r="AN200" s="12"/>
      <c r="AO200" s="12"/>
      <c r="AP200" s="12"/>
      <c r="AQ200" s="12"/>
      <c r="AR200" s="12"/>
      <c r="AS200" s="12"/>
      <c r="AT200" s="12"/>
      <c r="AU200" s="12"/>
      <c r="AV200" s="12"/>
      <c r="AW200" s="12"/>
      <c r="AX200" s="12"/>
      <c r="AY200" s="12"/>
      <c r="AZ200" s="12"/>
      <c r="BA200" s="12"/>
      <c r="BB200" s="12"/>
      <c r="BC200" s="12"/>
      <c r="BD200" s="12"/>
      <c r="BE200" s="12"/>
      <c r="BF200" s="12"/>
      <c r="BG200" s="12"/>
      <c r="BH200" s="12"/>
      <c r="BI200" s="12"/>
      <c r="BJ200" s="12"/>
      <c r="BK200" s="12"/>
      <c r="BL200" s="12"/>
      <c r="BM200" s="12"/>
      <c r="BN200" s="12"/>
      <c r="BO200" s="12"/>
      <c r="BP200" s="12"/>
      <c r="BQ200" s="12"/>
      <c r="BR200" s="12"/>
      <c r="BS200" s="12"/>
      <c r="BT200" s="12"/>
      <c r="BU200" s="12"/>
      <c r="BV200" s="12"/>
      <c r="BW200" s="12"/>
      <c r="BX200" s="12"/>
      <c r="BY200" s="12"/>
      <c r="BZ200" s="12"/>
      <c r="CA200" s="12"/>
      <c r="CB200" s="12"/>
      <c r="CC200" s="12"/>
    </row>
    <row r="201" spans="1:81" ht="15.75" x14ac:dyDescent="0.25">
      <c r="A201" s="20"/>
      <c r="B201" s="29"/>
      <c r="C201" s="29"/>
      <c r="D201" s="29"/>
      <c r="E201" s="29"/>
      <c r="F201" s="26"/>
      <c r="G201" s="13"/>
      <c r="H201" s="20"/>
      <c r="I201" s="22"/>
      <c r="J201" s="22"/>
      <c r="K201" s="22"/>
      <c r="L201" s="22"/>
      <c r="M201" s="24"/>
      <c r="N201" s="22"/>
      <c r="O201" s="20"/>
      <c r="P201" s="12"/>
      <c r="Q201" s="12"/>
      <c r="R201" s="12"/>
      <c r="S201" s="12"/>
      <c r="T201" s="12"/>
      <c r="U201" s="12"/>
      <c r="V201" s="12"/>
      <c r="W201" s="12"/>
      <c r="X201" s="12"/>
      <c r="Y201" s="12"/>
      <c r="Z201" s="12"/>
      <c r="AA201" s="12"/>
      <c r="AB201" s="12"/>
      <c r="AC201" s="12"/>
      <c r="AD201" s="12"/>
      <c r="AE201" s="12"/>
      <c r="AF201" s="12"/>
      <c r="AG201" s="12"/>
      <c r="AH201" s="12"/>
      <c r="AI201" s="12"/>
      <c r="AJ201" s="12"/>
      <c r="AK201" s="12"/>
      <c r="AL201" s="12"/>
      <c r="AM201" s="12"/>
      <c r="AN201" s="12"/>
      <c r="AO201" s="12"/>
      <c r="AP201" s="12"/>
      <c r="AQ201" s="12"/>
      <c r="AR201" s="12"/>
      <c r="AS201" s="12"/>
      <c r="AT201" s="12"/>
      <c r="AU201" s="12"/>
      <c r="AV201" s="12"/>
      <c r="AW201" s="12"/>
      <c r="AX201" s="12"/>
      <c r="AY201" s="12"/>
      <c r="AZ201" s="12"/>
      <c r="BA201" s="12"/>
      <c r="BB201" s="12"/>
      <c r="BC201" s="12"/>
      <c r="BD201" s="12"/>
      <c r="BE201" s="12"/>
      <c r="BF201" s="12"/>
      <c r="BG201" s="12"/>
      <c r="BH201" s="12"/>
      <c r="BI201" s="12"/>
      <c r="BJ201" s="12"/>
      <c r="BK201" s="12"/>
      <c r="BL201" s="12"/>
      <c r="BM201" s="12"/>
      <c r="BN201" s="12"/>
      <c r="BO201" s="12"/>
      <c r="BP201" s="12"/>
      <c r="BQ201" s="12"/>
      <c r="BR201" s="12"/>
      <c r="BS201" s="12"/>
      <c r="BT201" s="12"/>
      <c r="BU201" s="12"/>
      <c r="BV201" s="12"/>
      <c r="BW201" s="12"/>
      <c r="BX201" s="12"/>
      <c r="BY201" s="12"/>
      <c r="BZ201" s="12"/>
      <c r="CA201" s="12"/>
      <c r="CB201" s="12"/>
      <c r="CC201" s="12"/>
    </row>
    <row r="202" spans="1:81" ht="15.75" x14ac:dyDescent="0.25">
      <c r="A202" s="20"/>
      <c r="B202" s="29"/>
      <c r="C202" s="29"/>
      <c r="D202" s="29"/>
      <c r="E202" s="29"/>
      <c r="F202" s="26"/>
      <c r="G202" s="13"/>
      <c r="H202" s="20"/>
      <c r="I202" s="22"/>
      <c r="J202" s="22"/>
      <c r="K202" s="22"/>
      <c r="L202" s="22"/>
      <c r="M202" s="24"/>
      <c r="N202" s="22"/>
      <c r="O202" s="20"/>
      <c r="P202" s="12"/>
      <c r="Q202" s="12"/>
      <c r="R202" s="12"/>
      <c r="S202" s="12"/>
      <c r="T202" s="12"/>
      <c r="U202" s="12"/>
      <c r="V202" s="12"/>
      <c r="W202" s="12"/>
      <c r="X202" s="12"/>
      <c r="Y202" s="12"/>
      <c r="Z202" s="12"/>
      <c r="AA202" s="12"/>
      <c r="AB202" s="12"/>
      <c r="AC202" s="12"/>
      <c r="AD202" s="12"/>
      <c r="AE202" s="12"/>
      <c r="AF202" s="12"/>
      <c r="AG202" s="12"/>
      <c r="AH202" s="12"/>
      <c r="AI202" s="12"/>
      <c r="AJ202" s="12"/>
      <c r="AK202" s="12"/>
      <c r="AL202" s="12"/>
      <c r="AM202" s="12"/>
      <c r="AN202" s="12"/>
      <c r="AO202" s="12"/>
      <c r="AP202" s="12"/>
      <c r="AQ202" s="12"/>
      <c r="AR202" s="12"/>
      <c r="AS202" s="12"/>
      <c r="AT202" s="12"/>
      <c r="AU202" s="12"/>
      <c r="AV202" s="12"/>
      <c r="AW202" s="12"/>
      <c r="AX202" s="12"/>
      <c r="AY202" s="12"/>
      <c r="AZ202" s="12"/>
      <c r="BA202" s="12"/>
      <c r="BB202" s="12"/>
      <c r="BC202" s="12"/>
      <c r="BD202" s="12"/>
      <c r="BE202" s="12"/>
      <c r="BF202" s="12"/>
      <c r="BG202" s="12"/>
      <c r="BH202" s="12"/>
      <c r="BI202" s="12"/>
      <c r="BJ202" s="12"/>
      <c r="BK202" s="12"/>
      <c r="BL202" s="12"/>
      <c r="BM202" s="12"/>
      <c r="BN202" s="12"/>
      <c r="BO202" s="12"/>
      <c r="BP202" s="12"/>
      <c r="BQ202" s="12"/>
      <c r="BR202" s="12"/>
      <c r="BS202" s="12"/>
      <c r="BT202" s="12"/>
      <c r="BU202" s="12"/>
      <c r="BV202" s="12"/>
      <c r="BW202" s="12"/>
      <c r="BX202" s="12"/>
      <c r="BY202" s="12"/>
      <c r="BZ202" s="12"/>
      <c r="CA202" s="12"/>
      <c r="CB202" s="12"/>
      <c r="CC202" s="12"/>
    </row>
    <row r="203" spans="1:81" ht="15.75" x14ac:dyDescent="0.25">
      <c r="A203" s="20"/>
      <c r="B203" s="29"/>
      <c r="C203" s="29"/>
      <c r="D203" s="29"/>
      <c r="E203" s="29"/>
      <c r="F203" s="26"/>
      <c r="G203" s="13"/>
      <c r="H203" s="20"/>
      <c r="I203" s="22"/>
      <c r="J203" s="22"/>
      <c r="K203" s="22"/>
      <c r="L203" s="22"/>
      <c r="M203" s="24"/>
      <c r="N203" s="22"/>
      <c r="O203" s="20"/>
      <c r="P203" s="12"/>
      <c r="Q203" s="12"/>
      <c r="R203" s="12"/>
      <c r="S203" s="12"/>
      <c r="T203" s="12"/>
      <c r="U203" s="12"/>
      <c r="V203" s="12"/>
      <c r="W203" s="12"/>
      <c r="X203" s="12"/>
      <c r="Y203" s="12"/>
      <c r="Z203" s="12"/>
      <c r="AA203" s="12"/>
      <c r="AB203" s="12"/>
      <c r="AC203" s="12"/>
      <c r="AD203" s="12"/>
      <c r="AE203" s="12"/>
      <c r="AF203" s="12"/>
      <c r="AG203" s="12"/>
      <c r="AH203" s="12"/>
      <c r="AI203" s="12"/>
      <c r="AJ203" s="12"/>
      <c r="AK203" s="12"/>
      <c r="AL203" s="12"/>
      <c r="AM203" s="12"/>
      <c r="AN203" s="12"/>
      <c r="AO203" s="12"/>
      <c r="AP203" s="12"/>
      <c r="AQ203" s="12"/>
      <c r="AR203" s="12"/>
      <c r="AS203" s="12"/>
      <c r="AT203" s="12"/>
      <c r="AU203" s="12"/>
      <c r="AV203" s="12"/>
      <c r="AW203" s="12"/>
      <c r="AX203" s="12"/>
      <c r="AY203" s="12"/>
      <c r="AZ203" s="12"/>
      <c r="BA203" s="12"/>
      <c r="BB203" s="12"/>
      <c r="BC203" s="12"/>
      <c r="BD203" s="12"/>
      <c r="BE203" s="12"/>
      <c r="BF203" s="12"/>
      <c r="BG203" s="12"/>
      <c r="BH203" s="12"/>
      <c r="BI203" s="12"/>
      <c r="BJ203" s="12"/>
      <c r="BK203" s="12"/>
      <c r="BL203" s="12"/>
      <c r="BM203" s="12"/>
      <c r="BN203" s="12"/>
      <c r="BO203" s="12"/>
      <c r="BP203" s="12"/>
      <c r="BQ203" s="12"/>
      <c r="BR203" s="12"/>
      <c r="BS203" s="12"/>
      <c r="BT203" s="12"/>
      <c r="BU203" s="12"/>
      <c r="BV203" s="12"/>
      <c r="BW203" s="12"/>
      <c r="BX203" s="12"/>
      <c r="BY203" s="12"/>
      <c r="BZ203" s="12"/>
      <c r="CA203" s="12"/>
      <c r="CB203" s="12"/>
      <c r="CC203" s="12"/>
    </row>
    <row r="204" spans="1:81" ht="15.75" x14ac:dyDescent="0.25">
      <c r="A204" s="20"/>
      <c r="B204" s="29"/>
      <c r="C204" s="29"/>
      <c r="D204" s="29"/>
      <c r="E204" s="29"/>
      <c r="F204" s="26"/>
      <c r="G204" s="13"/>
      <c r="H204" s="20"/>
      <c r="I204" s="22"/>
      <c r="J204" s="22"/>
      <c r="K204" s="22"/>
      <c r="L204" s="22"/>
      <c r="M204" s="24"/>
      <c r="N204" s="22"/>
      <c r="O204" s="20"/>
      <c r="P204" s="12"/>
      <c r="Q204" s="12"/>
      <c r="R204" s="12"/>
      <c r="S204" s="12"/>
      <c r="T204" s="12"/>
      <c r="U204" s="12"/>
      <c r="V204" s="12"/>
      <c r="W204" s="12"/>
      <c r="X204" s="12"/>
      <c r="Y204" s="12"/>
      <c r="Z204" s="12"/>
      <c r="AA204" s="12"/>
      <c r="AB204" s="12"/>
      <c r="AC204" s="12"/>
      <c r="AD204" s="12"/>
      <c r="AE204" s="12"/>
      <c r="AF204" s="12"/>
      <c r="AG204" s="12"/>
      <c r="AH204" s="12"/>
      <c r="AI204" s="12"/>
      <c r="AJ204" s="12"/>
      <c r="AK204" s="12"/>
      <c r="AL204" s="12"/>
      <c r="AM204" s="12"/>
      <c r="AN204" s="12"/>
      <c r="AO204" s="12"/>
      <c r="AP204" s="12"/>
      <c r="AQ204" s="12"/>
      <c r="AR204" s="12"/>
      <c r="AS204" s="12"/>
      <c r="AT204" s="12"/>
      <c r="AU204" s="12"/>
      <c r="AV204" s="12"/>
      <c r="AW204" s="12"/>
      <c r="AX204" s="12"/>
      <c r="AY204" s="12"/>
      <c r="AZ204" s="12"/>
      <c r="BA204" s="12"/>
      <c r="BB204" s="12"/>
      <c r="BC204" s="12"/>
      <c r="BD204" s="12"/>
      <c r="BE204" s="12"/>
      <c r="BF204" s="12"/>
      <c r="BG204" s="12"/>
      <c r="BH204" s="12"/>
      <c r="BI204" s="12"/>
      <c r="BJ204" s="12"/>
      <c r="BK204" s="12"/>
      <c r="BL204" s="12"/>
      <c r="BM204" s="12"/>
      <c r="BN204" s="12"/>
      <c r="BO204" s="12"/>
      <c r="BP204" s="12"/>
      <c r="BQ204" s="12"/>
      <c r="BR204" s="12"/>
      <c r="BS204" s="12"/>
      <c r="BT204" s="12"/>
      <c r="BU204" s="12"/>
      <c r="BV204" s="12"/>
      <c r="BW204" s="12"/>
      <c r="BX204" s="12"/>
      <c r="BY204" s="12"/>
      <c r="BZ204" s="12"/>
      <c r="CA204" s="12"/>
      <c r="CB204" s="12"/>
      <c r="CC204" s="12"/>
    </row>
    <row r="205" spans="1:81" ht="15.75" x14ac:dyDescent="0.25">
      <c r="A205" s="20"/>
      <c r="B205" s="29"/>
      <c r="C205" s="29"/>
      <c r="D205" s="29"/>
      <c r="E205" s="29"/>
      <c r="F205" s="26"/>
      <c r="G205" s="13"/>
      <c r="H205" s="20"/>
      <c r="I205" s="22"/>
      <c r="J205" s="22"/>
      <c r="K205" s="22"/>
      <c r="L205" s="22"/>
      <c r="M205" s="24"/>
      <c r="N205" s="22"/>
      <c r="O205" s="20"/>
      <c r="P205" s="12"/>
      <c r="Q205" s="12"/>
      <c r="R205" s="12"/>
      <c r="S205" s="12"/>
      <c r="T205" s="12"/>
      <c r="U205" s="12"/>
      <c r="V205" s="12"/>
      <c r="W205" s="12"/>
      <c r="X205" s="12"/>
      <c r="Y205" s="12"/>
      <c r="Z205" s="12"/>
      <c r="AA205" s="12"/>
      <c r="AB205" s="12"/>
      <c r="AC205" s="12"/>
      <c r="AD205" s="12"/>
      <c r="AE205" s="12"/>
      <c r="AF205" s="12"/>
      <c r="AG205" s="12"/>
      <c r="AH205" s="12"/>
      <c r="AI205" s="12"/>
      <c r="AJ205" s="12"/>
      <c r="AK205" s="12"/>
      <c r="AL205" s="12"/>
      <c r="AM205" s="12"/>
      <c r="AN205" s="12"/>
      <c r="AO205" s="12"/>
      <c r="AP205" s="12"/>
      <c r="AQ205" s="12"/>
      <c r="AR205" s="12"/>
      <c r="AS205" s="12"/>
      <c r="AT205" s="12"/>
      <c r="AU205" s="12"/>
      <c r="AV205" s="12"/>
      <c r="AW205" s="12"/>
      <c r="AX205" s="12"/>
      <c r="AY205" s="12"/>
      <c r="AZ205" s="12"/>
      <c r="BA205" s="12"/>
      <c r="BB205" s="12"/>
      <c r="BC205" s="12"/>
      <c r="BD205" s="12"/>
      <c r="BE205" s="12"/>
      <c r="BF205" s="12"/>
      <c r="BG205" s="12"/>
      <c r="BH205" s="12"/>
      <c r="BI205" s="12"/>
      <c r="BJ205" s="12"/>
      <c r="BK205" s="12"/>
      <c r="BL205" s="12"/>
      <c r="BM205" s="12"/>
      <c r="BN205" s="12"/>
      <c r="BO205" s="12"/>
      <c r="BP205" s="12"/>
      <c r="BQ205" s="12"/>
      <c r="BR205" s="12"/>
      <c r="BS205" s="12"/>
      <c r="BT205" s="12"/>
      <c r="BU205" s="12"/>
      <c r="BV205" s="12"/>
      <c r="BW205" s="12"/>
      <c r="BX205" s="12"/>
      <c r="BY205" s="12"/>
      <c r="BZ205" s="12"/>
      <c r="CA205" s="12"/>
      <c r="CB205" s="12"/>
      <c r="CC205" s="12"/>
    </row>
    <row r="206" spans="1:81" ht="15.75" x14ac:dyDescent="0.25">
      <c r="A206" s="20"/>
      <c r="B206" s="29"/>
      <c r="C206" s="29"/>
      <c r="D206" s="29"/>
      <c r="E206" s="29"/>
      <c r="F206" s="26"/>
      <c r="G206" s="13"/>
      <c r="H206" s="20"/>
      <c r="I206" s="22"/>
      <c r="J206" s="22"/>
      <c r="K206" s="22"/>
      <c r="L206" s="22"/>
      <c r="M206" s="24"/>
      <c r="N206" s="22"/>
      <c r="O206" s="20"/>
      <c r="P206" s="12"/>
      <c r="Q206" s="12"/>
      <c r="R206" s="12"/>
      <c r="S206" s="12"/>
      <c r="T206" s="12"/>
      <c r="U206" s="12"/>
      <c r="V206" s="12"/>
      <c r="W206" s="12"/>
      <c r="X206" s="12"/>
      <c r="Y206" s="12"/>
      <c r="Z206" s="12"/>
      <c r="AA206" s="12"/>
      <c r="AB206" s="12"/>
      <c r="AC206" s="12"/>
      <c r="AD206" s="12"/>
      <c r="AE206" s="12"/>
      <c r="AF206" s="12"/>
      <c r="AG206" s="12"/>
      <c r="AH206" s="12"/>
      <c r="AI206" s="12"/>
      <c r="AJ206" s="12"/>
      <c r="AK206" s="12"/>
      <c r="AL206" s="12"/>
      <c r="AM206" s="12"/>
      <c r="AN206" s="12"/>
      <c r="AO206" s="12"/>
      <c r="AP206" s="12"/>
      <c r="AQ206" s="12"/>
      <c r="AR206" s="12"/>
      <c r="AS206" s="12"/>
      <c r="AT206" s="12"/>
      <c r="AU206" s="12"/>
      <c r="AV206" s="12"/>
      <c r="AW206" s="12"/>
      <c r="AX206" s="12"/>
      <c r="AY206" s="12"/>
      <c r="AZ206" s="12"/>
      <c r="BA206" s="12"/>
      <c r="BB206" s="12"/>
      <c r="BC206" s="12"/>
      <c r="BD206" s="12"/>
      <c r="BE206" s="12"/>
      <c r="BF206" s="12"/>
      <c r="BG206" s="12"/>
      <c r="BH206" s="12"/>
      <c r="BI206" s="12"/>
      <c r="BJ206" s="12"/>
      <c r="BK206" s="12"/>
      <c r="BL206" s="12"/>
      <c r="BM206" s="12"/>
      <c r="BN206" s="12"/>
      <c r="BO206" s="12"/>
      <c r="BP206" s="12"/>
      <c r="BQ206" s="12"/>
      <c r="BR206" s="12"/>
      <c r="BS206" s="12"/>
      <c r="BT206" s="12"/>
      <c r="BU206" s="12"/>
      <c r="BV206" s="12"/>
      <c r="BW206" s="12"/>
      <c r="BX206" s="12"/>
      <c r="BY206" s="12"/>
      <c r="BZ206" s="12"/>
      <c r="CA206" s="12"/>
      <c r="CB206" s="12"/>
      <c r="CC206" s="12"/>
    </row>
    <row r="207" spans="1:81" ht="15.75" x14ac:dyDescent="0.25">
      <c r="A207" s="20"/>
      <c r="B207" s="29"/>
      <c r="C207" s="29"/>
      <c r="D207" s="29"/>
      <c r="E207" s="29"/>
      <c r="F207" s="26"/>
      <c r="G207" s="13"/>
      <c r="H207" s="20"/>
      <c r="I207" s="22"/>
      <c r="J207" s="22"/>
      <c r="K207" s="22"/>
      <c r="L207" s="22"/>
      <c r="M207" s="24"/>
      <c r="N207" s="22"/>
      <c r="O207" s="20"/>
      <c r="P207" s="12"/>
      <c r="Q207" s="12"/>
      <c r="R207" s="12"/>
      <c r="S207" s="12"/>
      <c r="T207" s="12"/>
      <c r="U207" s="12"/>
      <c r="V207" s="12"/>
      <c r="W207" s="12"/>
      <c r="X207" s="12"/>
      <c r="Y207" s="12"/>
      <c r="Z207" s="12"/>
      <c r="AA207" s="12"/>
      <c r="AB207" s="12"/>
      <c r="AC207" s="12"/>
      <c r="AD207" s="12"/>
      <c r="AE207" s="12"/>
      <c r="AF207" s="12"/>
      <c r="AG207" s="12"/>
      <c r="AH207" s="12"/>
      <c r="AI207" s="12"/>
      <c r="AJ207" s="12"/>
      <c r="AK207" s="12"/>
      <c r="AL207" s="12"/>
      <c r="AM207" s="12"/>
      <c r="AN207" s="12"/>
      <c r="AO207" s="12"/>
      <c r="AP207" s="12"/>
      <c r="AQ207" s="12"/>
      <c r="AR207" s="12"/>
      <c r="AS207" s="12"/>
      <c r="AT207" s="12"/>
      <c r="AU207" s="12"/>
      <c r="AV207" s="12"/>
      <c r="AW207" s="12"/>
      <c r="AX207" s="12"/>
      <c r="AY207" s="12"/>
      <c r="AZ207" s="12"/>
      <c r="BA207" s="12"/>
      <c r="BB207" s="12"/>
      <c r="BC207" s="12"/>
      <c r="BD207" s="12"/>
      <c r="BE207" s="12"/>
      <c r="BF207" s="12"/>
      <c r="BG207" s="12"/>
      <c r="BH207" s="12"/>
      <c r="BI207" s="12"/>
      <c r="BJ207" s="12"/>
      <c r="BK207" s="12"/>
      <c r="BL207" s="12"/>
      <c r="BM207" s="12"/>
      <c r="BN207" s="12"/>
      <c r="BO207" s="12"/>
      <c r="BP207" s="12"/>
      <c r="BQ207" s="12"/>
      <c r="BR207" s="12"/>
      <c r="BS207" s="12"/>
      <c r="BT207" s="12"/>
      <c r="BU207" s="12"/>
      <c r="BV207" s="12"/>
      <c r="BW207" s="12"/>
      <c r="BX207" s="12"/>
      <c r="BY207" s="12"/>
      <c r="BZ207" s="12"/>
      <c r="CA207" s="12"/>
      <c r="CB207" s="12"/>
      <c r="CC207" s="12"/>
    </row>
    <row r="208" spans="1:81" ht="15.75" x14ac:dyDescent="0.25">
      <c r="A208" s="20"/>
      <c r="B208" s="29"/>
      <c r="C208" s="29"/>
      <c r="D208" s="29"/>
      <c r="E208" s="29"/>
      <c r="F208" s="26"/>
      <c r="G208" s="13"/>
      <c r="H208" s="20"/>
      <c r="I208" s="22"/>
      <c r="J208" s="22"/>
      <c r="K208" s="22"/>
      <c r="L208" s="22"/>
      <c r="M208" s="24"/>
      <c r="N208" s="22"/>
      <c r="O208" s="20"/>
      <c r="P208" s="12"/>
      <c r="Q208" s="12"/>
      <c r="R208" s="12"/>
      <c r="S208" s="12"/>
      <c r="T208" s="12"/>
      <c r="U208" s="12"/>
      <c r="V208" s="12"/>
      <c r="W208" s="12"/>
      <c r="X208" s="12"/>
      <c r="Y208" s="12"/>
      <c r="Z208" s="12"/>
      <c r="AA208" s="12"/>
      <c r="AB208" s="12"/>
      <c r="AC208" s="12"/>
      <c r="AD208" s="12"/>
      <c r="AE208" s="12"/>
      <c r="AF208" s="12"/>
      <c r="AG208" s="12"/>
      <c r="AH208" s="12"/>
      <c r="AI208" s="12"/>
      <c r="AJ208" s="12"/>
      <c r="AK208" s="12"/>
      <c r="AL208" s="12"/>
      <c r="AM208" s="12"/>
      <c r="AN208" s="12"/>
      <c r="AO208" s="12"/>
      <c r="AP208" s="12"/>
      <c r="AQ208" s="12"/>
      <c r="AR208" s="12"/>
      <c r="AS208" s="12"/>
      <c r="AT208" s="12"/>
      <c r="AU208" s="12"/>
      <c r="AV208" s="12"/>
      <c r="AW208" s="12"/>
      <c r="AX208" s="12"/>
      <c r="AY208" s="12"/>
      <c r="AZ208" s="12"/>
      <c r="BA208" s="12"/>
      <c r="BB208" s="12"/>
      <c r="BC208" s="12"/>
      <c r="BD208" s="12"/>
      <c r="BE208" s="12"/>
      <c r="BF208" s="12"/>
      <c r="BG208" s="12"/>
      <c r="BH208" s="12"/>
      <c r="BI208" s="12"/>
      <c r="BJ208" s="12"/>
      <c r="BK208" s="12"/>
      <c r="BL208" s="12"/>
      <c r="BM208" s="12"/>
      <c r="BN208" s="12"/>
      <c r="BO208" s="12"/>
      <c r="BP208" s="12"/>
      <c r="BQ208" s="12"/>
      <c r="BR208" s="12"/>
      <c r="BS208" s="12"/>
      <c r="BT208" s="12"/>
      <c r="BU208" s="12"/>
      <c r="BV208" s="12"/>
      <c r="BW208" s="12"/>
      <c r="BX208" s="12"/>
      <c r="BY208" s="12"/>
      <c r="BZ208" s="12"/>
      <c r="CA208" s="12"/>
      <c r="CB208" s="12"/>
      <c r="CC208" s="12"/>
    </row>
    <row r="209" spans="1:81" ht="15.75" x14ac:dyDescent="0.25">
      <c r="A209" s="20"/>
      <c r="B209" s="29"/>
      <c r="C209" s="29"/>
      <c r="D209" s="29"/>
      <c r="E209" s="29"/>
      <c r="F209" s="26"/>
      <c r="G209" s="13"/>
      <c r="H209" s="20"/>
      <c r="I209" s="22"/>
      <c r="J209" s="22"/>
      <c r="K209" s="22"/>
      <c r="L209" s="22"/>
      <c r="M209" s="24"/>
      <c r="N209" s="22"/>
      <c r="O209" s="20"/>
      <c r="P209" s="12"/>
      <c r="Q209" s="12"/>
      <c r="R209" s="12"/>
      <c r="S209" s="12"/>
      <c r="T209" s="12"/>
      <c r="U209" s="12"/>
      <c r="V209" s="12"/>
      <c r="W209" s="12"/>
      <c r="X209" s="12"/>
      <c r="Y209" s="12"/>
      <c r="Z209" s="12"/>
      <c r="AA209" s="12"/>
      <c r="AB209" s="12"/>
      <c r="AC209" s="12"/>
      <c r="AD209" s="12"/>
      <c r="AE209" s="12"/>
      <c r="AF209" s="12"/>
      <c r="AG209" s="12"/>
      <c r="AH209" s="12"/>
      <c r="AI209" s="12"/>
      <c r="AJ209" s="12"/>
      <c r="AK209" s="12"/>
      <c r="AL209" s="12"/>
      <c r="AM209" s="12"/>
      <c r="AN209" s="12"/>
      <c r="AO209" s="12"/>
      <c r="AP209" s="12"/>
      <c r="AQ209" s="12"/>
      <c r="AR209" s="12"/>
      <c r="AS209" s="12"/>
      <c r="AT209" s="12"/>
      <c r="AU209" s="12"/>
      <c r="AV209" s="12"/>
      <c r="AW209" s="12"/>
      <c r="AX209" s="12"/>
      <c r="AY209" s="12"/>
      <c r="AZ209" s="12"/>
      <c r="BA209" s="12"/>
      <c r="BB209" s="12"/>
      <c r="BC209" s="12"/>
      <c r="BD209" s="12"/>
      <c r="BE209" s="12"/>
      <c r="BF209" s="12"/>
      <c r="BG209" s="12"/>
      <c r="BH209" s="12"/>
      <c r="BI209" s="12"/>
      <c r="BJ209" s="12"/>
      <c r="BK209" s="12"/>
      <c r="BL209" s="12"/>
      <c r="BM209" s="12"/>
      <c r="BN209" s="12"/>
      <c r="BO209" s="12"/>
      <c r="BP209" s="12"/>
      <c r="BQ209" s="12"/>
      <c r="BR209" s="12"/>
      <c r="BS209" s="12"/>
      <c r="BT209" s="12"/>
      <c r="BU209" s="12"/>
      <c r="BV209" s="12"/>
      <c r="BW209" s="12"/>
      <c r="BX209" s="12"/>
      <c r="BY209" s="12"/>
      <c r="BZ209" s="12"/>
      <c r="CA209" s="12"/>
      <c r="CB209" s="12"/>
      <c r="CC209" s="12"/>
    </row>
    <row r="210" spans="1:81" ht="15.75" x14ac:dyDescent="0.25">
      <c r="A210" s="20"/>
      <c r="B210" s="29"/>
      <c r="C210" s="29"/>
      <c r="D210" s="29"/>
      <c r="E210" s="29"/>
      <c r="F210" s="26"/>
      <c r="G210" s="13"/>
      <c r="H210" s="20"/>
      <c r="I210" s="22"/>
      <c r="J210" s="22"/>
      <c r="K210" s="22"/>
      <c r="L210" s="22"/>
      <c r="M210" s="24"/>
      <c r="N210" s="22"/>
      <c r="O210" s="20"/>
      <c r="P210" s="12"/>
      <c r="Q210" s="12"/>
      <c r="R210" s="12"/>
      <c r="S210" s="12"/>
      <c r="T210" s="12"/>
      <c r="U210" s="12"/>
      <c r="V210" s="12"/>
      <c r="W210" s="12"/>
      <c r="X210" s="12"/>
      <c r="Y210" s="12"/>
      <c r="Z210" s="12"/>
      <c r="AA210" s="12"/>
      <c r="AB210" s="12"/>
      <c r="AC210" s="12"/>
      <c r="AD210" s="12"/>
      <c r="AE210" s="12"/>
      <c r="AF210" s="12"/>
      <c r="AG210" s="12"/>
      <c r="AH210" s="12"/>
      <c r="AI210" s="12"/>
      <c r="AJ210" s="12"/>
      <c r="AK210" s="12"/>
      <c r="AL210" s="12"/>
      <c r="AM210" s="12"/>
      <c r="AN210" s="12"/>
      <c r="AO210" s="12"/>
      <c r="AP210" s="12"/>
      <c r="AQ210" s="12"/>
      <c r="AR210" s="12"/>
      <c r="AS210" s="12"/>
      <c r="AT210" s="12"/>
      <c r="AU210" s="12"/>
      <c r="AV210" s="12"/>
      <c r="AW210" s="12"/>
      <c r="AX210" s="12"/>
      <c r="AY210" s="12"/>
      <c r="AZ210" s="12"/>
      <c r="BA210" s="12"/>
      <c r="BB210" s="12"/>
      <c r="BC210" s="12"/>
      <c r="BD210" s="12"/>
      <c r="BE210" s="12"/>
      <c r="BF210" s="12"/>
      <c r="BG210" s="12"/>
      <c r="BH210" s="12"/>
      <c r="BI210" s="12"/>
      <c r="BJ210" s="12"/>
      <c r="BK210" s="12"/>
      <c r="BL210" s="12"/>
      <c r="BM210" s="12"/>
      <c r="BN210" s="12"/>
      <c r="BO210" s="12"/>
      <c r="BP210" s="12"/>
      <c r="BQ210" s="12"/>
      <c r="BR210" s="12"/>
      <c r="BS210" s="12"/>
      <c r="BT210" s="12"/>
      <c r="BU210" s="12"/>
      <c r="BV210" s="12"/>
      <c r="BW210" s="12"/>
      <c r="BX210" s="12"/>
      <c r="BY210" s="12"/>
      <c r="BZ210" s="12"/>
      <c r="CA210" s="12"/>
      <c r="CB210" s="12"/>
      <c r="CC210" s="12"/>
    </row>
    <row r="211" spans="1:81" ht="15.75" x14ac:dyDescent="0.25">
      <c r="A211" s="20"/>
      <c r="B211" s="29"/>
      <c r="C211" s="29"/>
      <c r="D211" s="29"/>
      <c r="E211" s="29"/>
      <c r="F211" s="26"/>
      <c r="G211" s="13"/>
      <c r="H211" s="20"/>
      <c r="I211" s="22"/>
      <c r="J211" s="22"/>
      <c r="K211" s="22"/>
      <c r="L211" s="22"/>
      <c r="M211" s="24"/>
      <c r="N211" s="22"/>
      <c r="O211" s="20"/>
      <c r="P211" s="12"/>
      <c r="Q211" s="12"/>
      <c r="R211" s="12"/>
      <c r="S211" s="12"/>
      <c r="T211" s="12"/>
      <c r="U211" s="12"/>
      <c r="V211" s="12"/>
      <c r="W211" s="12"/>
      <c r="X211" s="12"/>
      <c r="Y211" s="12"/>
      <c r="Z211" s="12"/>
      <c r="AA211" s="12"/>
      <c r="AB211" s="12"/>
      <c r="AC211" s="12"/>
      <c r="AD211" s="12"/>
      <c r="AE211" s="12"/>
      <c r="AF211" s="12"/>
      <c r="AG211" s="12"/>
      <c r="AH211" s="12"/>
      <c r="AI211" s="12"/>
      <c r="AJ211" s="12"/>
      <c r="AK211" s="12"/>
      <c r="AL211" s="12"/>
      <c r="AM211" s="12"/>
      <c r="AN211" s="12"/>
      <c r="AO211" s="12"/>
      <c r="AP211" s="12"/>
      <c r="AQ211" s="12"/>
      <c r="AR211" s="12"/>
      <c r="AS211" s="12"/>
      <c r="AT211" s="12"/>
      <c r="AU211" s="12"/>
      <c r="AV211" s="12"/>
      <c r="AW211" s="12"/>
      <c r="AX211" s="12"/>
      <c r="AY211" s="12"/>
      <c r="AZ211" s="12"/>
      <c r="BA211" s="12"/>
      <c r="BB211" s="12"/>
      <c r="BC211" s="12"/>
      <c r="BD211" s="12"/>
      <c r="BE211" s="12"/>
      <c r="BF211" s="12"/>
      <c r="BG211" s="12"/>
      <c r="BH211" s="12"/>
      <c r="BI211" s="12"/>
      <c r="BJ211" s="12"/>
      <c r="BK211" s="12"/>
      <c r="BL211" s="12"/>
      <c r="BM211" s="12"/>
      <c r="BN211" s="12"/>
      <c r="BO211" s="12"/>
      <c r="BP211" s="12"/>
      <c r="BQ211" s="12"/>
      <c r="BR211" s="12"/>
      <c r="BS211" s="12"/>
      <c r="BT211" s="12"/>
      <c r="BU211" s="12"/>
      <c r="BV211" s="12"/>
      <c r="BW211" s="12"/>
      <c r="BX211" s="12"/>
      <c r="BY211" s="12"/>
      <c r="BZ211" s="12"/>
      <c r="CA211" s="12"/>
      <c r="CB211" s="12"/>
      <c r="CC211" s="12"/>
    </row>
    <row r="212" spans="1:81" ht="15.75" x14ac:dyDescent="0.25">
      <c r="A212" s="20"/>
      <c r="B212" s="29"/>
      <c r="C212" s="29"/>
      <c r="D212" s="29"/>
      <c r="E212" s="29"/>
      <c r="F212" s="26"/>
      <c r="G212" s="13"/>
      <c r="H212" s="20"/>
      <c r="I212" s="22"/>
      <c r="J212" s="22"/>
      <c r="K212" s="22"/>
      <c r="L212" s="22"/>
      <c r="M212" s="24"/>
      <c r="N212" s="22"/>
      <c r="O212" s="20"/>
      <c r="P212" s="12"/>
      <c r="Q212" s="12"/>
      <c r="R212" s="12"/>
      <c r="S212" s="12"/>
      <c r="T212" s="12"/>
      <c r="U212" s="12"/>
      <c r="V212" s="12"/>
      <c r="W212" s="12"/>
      <c r="X212" s="12"/>
      <c r="Y212" s="12"/>
      <c r="Z212" s="12"/>
      <c r="AA212" s="12"/>
      <c r="AB212" s="12"/>
      <c r="AC212" s="12"/>
      <c r="AD212" s="12"/>
      <c r="AE212" s="12"/>
      <c r="AF212" s="12"/>
      <c r="AG212" s="12"/>
      <c r="AH212" s="12"/>
      <c r="AI212" s="12"/>
      <c r="AJ212" s="12"/>
      <c r="AK212" s="12"/>
      <c r="AL212" s="12"/>
      <c r="AM212" s="12"/>
      <c r="AN212" s="12"/>
      <c r="AO212" s="12"/>
      <c r="AP212" s="12"/>
      <c r="AQ212" s="12"/>
      <c r="AR212" s="12"/>
      <c r="AS212" s="12"/>
      <c r="AT212" s="12"/>
      <c r="AU212" s="12"/>
      <c r="AV212" s="12"/>
      <c r="AW212" s="12"/>
      <c r="AX212" s="12"/>
      <c r="AY212" s="12"/>
      <c r="AZ212" s="12"/>
      <c r="BA212" s="12"/>
      <c r="BB212" s="12"/>
      <c r="BC212" s="12"/>
      <c r="BD212" s="12"/>
      <c r="BE212" s="12"/>
      <c r="BF212" s="12"/>
      <c r="BG212" s="12"/>
      <c r="BH212" s="12"/>
      <c r="BI212" s="12"/>
      <c r="BJ212" s="12"/>
      <c r="BK212" s="12"/>
      <c r="BL212" s="12"/>
      <c r="BM212" s="12"/>
      <c r="BN212" s="12"/>
      <c r="BO212" s="12"/>
      <c r="BP212" s="12"/>
      <c r="BQ212" s="12"/>
      <c r="BR212" s="12"/>
      <c r="BS212" s="12"/>
      <c r="BT212" s="12"/>
      <c r="BU212" s="12"/>
      <c r="BV212" s="12"/>
      <c r="BW212" s="12"/>
      <c r="BX212" s="12"/>
      <c r="BY212" s="12"/>
      <c r="BZ212" s="12"/>
      <c r="CA212" s="12"/>
      <c r="CB212" s="12"/>
      <c r="CC212" s="12"/>
    </row>
    <row r="213" spans="1:81" ht="15.75" x14ac:dyDescent="0.25">
      <c r="A213" s="20"/>
      <c r="B213" s="29"/>
      <c r="C213" s="29"/>
      <c r="D213" s="29"/>
      <c r="E213" s="29"/>
      <c r="F213" s="26"/>
      <c r="G213" s="13"/>
      <c r="H213" s="20"/>
      <c r="I213" s="22"/>
      <c r="J213" s="22"/>
      <c r="K213" s="22"/>
      <c r="L213" s="22"/>
      <c r="M213" s="24"/>
      <c r="N213" s="22"/>
      <c r="O213" s="20"/>
      <c r="P213" s="12"/>
      <c r="Q213" s="12"/>
      <c r="R213" s="12"/>
      <c r="S213" s="12"/>
      <c r="T213" s="12"/>
      <c r="U213" s="12"/>
      <c r="V213" s="12"/>
      <c r="W213" s="12"/>
      <c r="X213" s="12"/>
      <c r="Y213" s="12"/>
      <c r="Z213" s="12"/>
      <c r="AA213" s="12"/>
      <c r="AB213" s="12"/>
      <c r="AC213" s="12"/>
      <c r="AD213" s="12"/>
      <c r="AE213" s="12"/>
      <c r="AF213" s="12"/>
      <c r="AG213" s="12"/>
      <c r="AH213" s="12"/>
      <c r="AI213" s="12"/>
      <c r="AJ213" s="12"/>
      <c r="AK213" s="12"/>
      <c r="AL213" s="12"/>
      <c r="AM213" s="12"/>
      <c r="AN213" s="12"/>
      <c r="AO213" s="12"/>
      <c r="AP213" s="12"/>
      <c r="AQ213" s="12"/>
      <c r="AR213" s="12"/>
      <c r="AS213" s="12"/>
      <c r="AT213" s="12"/>
      <c r="AU213" s="12"/>
      <c r="AV213" s="12"/>
      <c r="AW213" s="12"/>
      <c r="AX213" s="12"/>
      <c r="AY213" s="12"/>
      <c r="AZ213" s="12"/>
      <c r="BA213" s="12"/>
      <c r="BB213" s="12"/>
      <c r="BC213" s="12"/>
      <c r="BD213" s="12"/>
      <c r="BE213" s="12"/>
      <c r="BF213" s="12"/>
      <c r="BG213" s="12"/>
      <c r="BH213" s="12"/>
      <c r="BI213" s="12"/>
      <c r="BJ213" s="12"/>
      <c r="BK213" s="12"/>
      <c r="BL213" s="12"/>
      <c r="BM213" s="12"/>
      <c r="BN213" s="12"/>
      <c r="BO213" s="12"/>
      <c r="BP213" s="12"/>
      <c r="BQ213" s="12"/>
      <c r="BR213" s="12"/>
      <c r="BS213" s="12"/>
      <c r="BT213" s="12"/>
      <c r="BU213" s="12"/>
      <c r="BV213" s="12"/>
      <c r="BW213" s="12"/>
      <c r="BX213" s="12"/>
      <c r="BY213" s="12"/>
      <c r="BZ213" s="12"/>
      <c r="CA213" s="12"/>
      <c r="CB213" s="12"/>
      <c r="CC213" s="12"/>
    </row>
    <row r="214" spans="1:81" ht="15.75" x14ac:dyDescent="0.25">
      <c r="A214" s="20"/>
      <c r="B214" s="29"/>
      <c r="C214" s="29"/>
      <c r="D214" s="29"/>
      <c r="E214" s="29"/>
      <c r="F214" s="26"/>
      <c r="G214" s="13"/>
      <c r="H214" s="20"/>
      <c r="I214" s="22"/>
      <c r="J214" s="22"/>
      <c r="K214" s="22"/>
      <c r="L214" s="22"/>
      <c r="M214" s="24"/>
      <c r="N214" s="22"/>
      <c r="O214" s="20"/>
      <c r="P214" s="12"/>
      <c r="Q214" s="12"/>
      <c r="R214" s="12"/>
      <c r="S214" s="12"/>
      <c r="T214" s="12"/>
      <c r="U214" s="12"/>
      <c r="V214" s="12"/>
      <c r="W214" s="12"/>
      <c r="X214" s="12"/>
      <c r="Y214" s="12"/>
      <c r="Z214" s="12"/>
      <c r="AA214" s="12"/>
      <c r="AB214" s="12"/>
      <c r="AC214" s="12"/>
      <c r="AD214" s="12"/>
      <c r="AE214" s="12"/>
      <c r="AF214" s="12"/>
      <c r="AG214" s="12"/>
      <c r="AH214" s="12"/>
      <c r="AI214" s="12"/>
      <c r="AJ214" s="12"/>
      <c r="AK214" s="12"/>
      <c r="AL214" s="12"/>
      <c r="AM214" s="12"/>
      <c r="AN214" s="12"/>
      <c r="AO214" s="12"/>
      <c r="AP214" s="12"/>
      <c r="AQ214" s="12"/>
      <c r="AR214" s="12"/>
      <c r="AS214" s="12"/>
      <c r="AT214" s="12"/>
      <c r="AU214" s="12"/>
      <c r="AV214" s="12"/>
      <c r="AW214" s="12"/>
      <c r="AX214" s="12"/>
      <c r="AY214" s="12"/>
      <c r="AZ214" s="12"/>
      <c r="BA214" s="12"/>
      <c r="BB214" s="12"/>
      <c r="BC214" s="12"/>
      <c r="BD214" s="12"/>
      <c r="BE214" s="12"/>
      <c r="BF214" s="12"/>
      <c r="BG214" s="12"/>
      <c r="BH214" s="12"/>
      <c r="BI214" s="12"/>
      <c r="BJ214" s="12"/>
      <c r="BK214" s="12"/>
      <c r="BL214" s="12"/>
      <c r="BM214" s="12"/>
      <c r="BN214" s="12"/>
      <c r="BO214" s="12"/>
      <c r="BP214" s="12"/>
      <c r="BQ214" s="12"/>
      <c r="BR214" s="12"/>
      <c r="BS214" s="12"/>
      <c r="BT214" s="12"/>
      <c r="BU214" s="12"/>
      <c r="BV214" s="12"/>
      <c r="BW214" s="12"/>
      <c r="BX214" s="12"/>
      <c r="BY214" s="12"/>
      <c r="BZ214" s="12"/>
      <c r="CA214" s="12"/>
      <c r="CB214" s="12"/>
      <c r="CC214" s="12"/>
    </row>
    <row r="215" spans="1:81" ht="15.75" x14ac:dyDescent="0.25">
      <c r="A215" s="20"/>
      <c r="B215" s="29"/>
      <c r="C215" s="29"/>
      <c r="D215" s="29"/>
      <c r="E215" s="29"/>
      <c r="F215" s="26"/>
      <c r="G215" s="13"/>
      <c r="H215" s="20"/>
      <c r="I215" s="22"/>
      <c r="J215" s="22"/>
      <c r="K215" s="22"/>
      <c r="L215" s="22"/>
      <c r="M215" s="24"/>
      <c r="N215" s="22"/>
      <c r="O215" s="20"/>
      <c r="P215" s="12"/>
      <c r="Q215" s="12"/>
      <c r="R215" s="12"/>
      <c r="S215" s="12"/>
      <c r="T215" s="12"/>
      <c r="U215" s="12"/>
      <c r="V215" s="12"/>
      <c r="W215" s="12"/>
      <c r="X215" s="12"/>
      <c r="Y215" s="12"/>
      <c r="Z215" s="12"/>
      <c r="AA215" s="12"/>
      <c r="AB215" s="12"/>
      <c r="AC215" s="12"/>
      <c r="AD215" s="12"/>
      <c r="AE215" s="12"/>
      <c r="AF215" s="12"/>
      <c r="AG215" s="12"/>
      <c r="AH215" s="12"/>
      <c r="AI215" s="12"/>
      <c r="AJ215" s="12"/>
      <c r="AK215" s="12"/>
      <c r="AL215" s="12"/>
      <c r="AM215" s="12"/>
      <c r="AN215" s="12"/>
      <c r="AO215" s="12"/>
      <c r="AP215" s="12"/>
      <c r="AQ215" s="12"/>
      <c r="AR215" s="12"/>
      <c r="AS215" s="12"/>
      <c r="AT215" s="12"/>
      <c r="AU215" s="12"/>
      <c r="AV215" s="12"/>
      <c r="AW215" s="12"/>
      <c r="AX215" s="12"/>
      <c r="AY215" s="12"/>
      <c r="AZ215" s="12"/>
      <c r="BA215" s="12"/>
      <c r="BB215" s="12"/>
      <c r="BC215" s="12"/>
      <c r="BD215" s="12"/>
      <c r="BE215" s="12"/>
      <c r="BF215" s="12"/>
      <c r="BG215" s="12"/>
      <c r="BH215" s="12"/>
      <c r="BI215" s="12"/>
      <c r="BJ215" s="12"/>
      <c r="BK215" s="12"/>
      <c r="BL215" s="12"/>
      <c r="BM215" s="12"/>
      <c r="BN215" s="12"/>
      <c r="BO215" s="12"/>
      <c r="BP215" s="12"/>
      <c r="BQ215" s="12"/>
      <c r="BR215" s="12"/>
      <c r="BS215" s="12"/>
      <c r="BT215" s="12"/>
      <c r="BU215" s="12"/>
      <c r="BV215" s="12"/>
      <c r="BW215" s="12"/>
      <c r="BX215" s="12"/>
      <c r="BY215" s="12"/>
      <c r="BZ215" s="12"/>
      <c r="CA215" s="12"/>
      <c r="CB215" s="12"/>
      <c r="CC215" s="12"/>
    </row>
    <row r="216" spans="1:81" ht="15.75" x14ac:dyDescent="0.25">
      <c r="A216" s="20"/>
      <c r="B216" s="29"/>
      <c r="C216" s="29"/>
      <c r="D216" s="29"/>
      <c r="E216" s="29"/>
      <c r="F216" s="26"/>
      <c r="G216" s="13"/>
      <c r="H216" s="20"/>
      <c r="I216" s="22"/>
      <c r="J216" s="22"/>
      <c r="K216" s="22"/>
      <c r="L216" s="22"/>
      <c r="M216" s="24"/>
      <c r="N216" s="22"/>
      <c r="O216" s="20"/>
      <c r="P216" s="12"/>
      <c r="Q216" s="12"/>
      <c r="R216" s="12"/>
      <c r="S216" s="12"/>
      <c r="T216" s="12"/>
      <c r="U216" s="12"/>
      <c r="V216" s="12"/>
      <c r="W216" s="12"/>
      <c r="X216" s="12"/>
      <c r="Y216" s="12"/>
      <c r="Z216" s="12"/>
      <c r="AA216" s="12"/>
      <c r="AB216" s="12"/>
      <c r="AC216" s="12"/>
      <c r="AD216" s="12"/>
      <c r="AE216" s="12"/>
      <c r="AF216" s="12"/>
      <c r="AG216" s="12"/>
      <c r="AH216" s="12"/>
      <c r="AI216" s="12"/>
      <c r="AJ216" s="12"/>
      <c r="AK216" s="12"/>
      <c r="AL216" s="12"/>
      <c r="AM216" s="12"/>
      <c r="AN216" s="12"/>
      <c r="AO216" s="12"/>
      <c r="AP216" s="12"/>
      <c r="AQ216" s="12"/>
      <c r="AR216" s="12"/>
      <c r="AS216" s="12"/>
      <c r="AT216" s="12"/>
      <c r="AU216" s="12"/>
      <c r="AV216" s="12"/>
      <c r="AW216" s="12"/>
      <c r="AX216" s="12"/>
      <c r="AY216" s="12"/>
      <c r="AZ216" s="12"/>
      <c r="BA216" s="12"/>
      <c r="BB216" s="12"/>
      <c r="BC216" s="12"/>
      <c r="BD216" s="12"/>
      <c r="BE216" s="12"/>
      <c r="BF216" s="12"/>
      <c r="BG216" s="12"/>
      <c r="BH216" s="12"/>
      <c r="BI216" s="12"/>
      <c r="BJ216" s="12"/>
      <c r="BK216" s="12"/>
      <c r="BL216" s="12"/>
      <c r="BM216" s="12"/>
      <c r="BN216" s="12"/>
      <c r="BO216" s="12"/>
      <c r="BP216" s="12"/>
      <c r="BQ216" s="12"/>
      <c r="BR216" s="12"/>
      <c r="BS216" s="12"/>
      <c r="BT216" s="12"/>
      <c r="BU216" s="12"/>
      <c r="BV216" s="12"/>
      <c r="BW216" s="12"/>
      <c r="BX216" s="12"/>
      <c r="BY216" s="12"/>
      <c r="BZ216" s="12"/>
      <c r="CA216" s="12"/>
      <c r="CB216" s="12"/>
      <c r="CC216" s="12"/>
    </row>
    <row r="217" spans="1:81" ht="15.75" x14ac:dyDescent="0.25">
      <c r="A217" s="20"/>
      <c r="B217" s="29"/>
      <c r="C217" s="29"/>
      <c r="D217" s="29"/>
      <c r="E217" s="29"/>
      <c r="F217" s="26"/>
      <c r="G217" s="13"/>
      <c r="H217" s="20"/>
      <c r="I217" s="22"/>
      <c r="J217" s="22"/>
      <c r="K217" s="22"/>
      <c r="L217" s="22"/>
      <c r="M217" s="24"/>
      <c r="N217" s="22"/>
      <c r="O217" s="20"/>
      <c r="P217" s="12"/>
      <c r="Q217" s="12"/>
      <c r="R217" s="12"/>
      <c r="S217" s="12"/>
      <c r="T217" s="12"/>
      <c r="U217" s="12"/>
      <c r="V217" s="12"/>
      <c r="W217" s="12"/>
      <c r="X217" s="12"/>
      <c r="Y217" s="12"/>
      <c r="Z217" s="12"/>
      <c r="AA217" s="12"/>
      <c r="AB217" s="12"/>
      <c r="AC217" s="12"/>
      <c r="AD217" s="12"/>
      <c r="AE217" s="12"/>
      <c r="AF217" s="12"/>
      <c r="AG217" s="12"/>
      <c r="AH217" s="12"/>
      <c r="AI217" s="12"/>
      <c r="AJ217" s="12"/>
      <c r="AK217" s="12"/>
      <c r="AL217" s="12"/>
      <c r="AM217" s="12"/>
      <c r="AN217" s="12"/>
      <c r="AO217" s="12"/>
      <c r="AP217" s="12"/>
      <c r="AQ217" s="12"/>
      <c r="AR217" s="12"/>
      <c r="AS217" s="12"/>
      <c r="AT217" s="12"/>
      <c r="AU217" s="12"/>
      <c r="AV217" s="12"/>
      <c r="AW217" s="12"/>
      <c r="AX217" s="12"/>
      <c r="AY217" s="12"/>
      <c r="AZ217" s="12"/>
      <c r="BA217" s="12"/>
      <c r="BB217" s="12"/>
      <c r="BC217" s="12"/>
      <c r="BD217" s="12"/>
      <c r="BE217" s="12"/>
      <c r="BF217" s="12"/>
      <c r="BG217" s="12"/>
      <c r="BH217" s="12"/>
      <c r="BI217" s="12"/>
      <c r="BJ217" s="12"/>
      <c r="BK217" s="12"/>
      <c r="BL217" s="12"/>
      <c r="BM217" s="12"/>
      <c r="BN217" s="12"/>
      <c r="BO217" s="12"/>
      <c r="BP217" s="12"/>
      <c r="BQ217" s="12"/>
      <c r="BR217" s="12"/>
      <c r="BS217" s="12"/>
      <c r="BT217" s="12"/>
      <c r="BU217" s="12"/>
      <c r="BV217" s="12"/>
      <c r="BW217" s="12"/>
      <c r="BX217" s="12"/>
      <c r="BY217" s="12"/>
      <c r="BZ217" s="12"/>
      <c r="CA217" s="12"/>
      <c r="CB217" s="12"/>
      <c r="CC217" s="12"/>
    </row>
    <row r="218" spans="1:81" ht="15.75" x14ac:dyDescent="0.25">
      <c r="A218" s="20"/>
      <c r="B218" s="29"/>
      <c r="C218" s="29"/>
      <c r="D218" s="29"/>
      <c r="E218" s="29"/>
      <c r="F218" s="26"/>
      <c r="G218" s="13"/>
      <c r="H218" s="20"/>
      <c r="I218" s="22"/>
      <c r="J218" s="22"/>
      <c r="K218" s="22"/>
      <c r="L218" s="22"/>
      <c r="M218" s="24"/>
      <c r="N218" s="22"/>
      <c r="O218" s="20"/>
      <c r="P218" s="12"/>
      <c r="Q218" s="12"/>
      <c r="R218" s="12"/>
      <c r="S218" s="12"/>
      <c r="T218" s="12"/>
      <c r="U218" s="12"/>
      <c r="V218" s="12"/>
      <c r="W218" s="12"/>
      <c r="X218" s="12"/>
      <c r="Y218" s="12"/>
      <c r="Z218" s="12"/>
      <c r="AA218" s="12"/>
      <c r="AB218" s="12"/>
      <c r="AC218" s="12"/>
      <c r="AD218" s="12"/>
      <c r="AE218" s="12"/>
      <c r="AF218" s="12"/>
      <c r="AG218" s="12"/>
      <c r="AH218" s="12"/>
      <c r="AI218" s="12"/>
      <c r="AJ218" s="12"/>
      <c r="AK218" s="12"/>
      <c r="AL218" s="12"/>
      <c r="AM218" s="12"/>
      <c r="AN218" s="12"/>
      <c r="AO218" s="12"/>
      <c r="AP218" s="12"/>
      <c r="AQ218" s="12"/>
      <c r="AR218" s="12"/>
      <c r="AS218" s="12"/>
      <c r="AT218" s="12"/>
      <c r="AU218" s="12"/>
      <c r="AV218" s="12"/>
      <c r="AW218" s="12"/>
      <c r="AX218" s="12"/>
      <c r="AY218" s="12"/>
      <c r="AZ218" s="12"/>
      <c r="BA218" s="12"/>
      <c r="BB218" s="12"/>
      <c r="BC218" s="12"/>
      <c r="BD218" s="12"/>
      <c r="BE218" s="12"/>
      <c r="BF218" s="12"/>
      <c r="BG218" s="12"/>
      <c r="BH218" s="12"/>
      <c r="BI218" s="12"/>
      <c r="BJ218" s="12"/>
      <c r="BK218" s="12"/>
      <c r="BL218" s="12"/>
      <c r="BM218" s="12"/>
      <c r="BN218" s="12"/>
      <c r="BO218" s="12"/>
      <c r="BP218" s="12"/>
      <c r="BQ218" s="12"/>
      <c r="BR218" s="12"/>
      <c r="BS218" s="12"/>
      <c r="BT218" s="12"/>
      <c r="BU218" s="12"/>
      <c r="BV218" s="12"/>
      <c r="BW218" s="12"/>
      <c r="BX218" s="12"/>
      <c r="BY218" s="12"/>
      <c r="BZ218" s="12"/>
      <c r="CA218" s="12"/>
      <c r="CB218" s="12"/>
      <c r="CC218" s="12"/>
    </row>
    <row r="219" spans="1:81" ht="15.75" x14ac:dyDescent="0.25">
      <c r="A219" s="20"/>
      <c r="B219" s="29"/>
      <c r="C219" s="29"/>
      <c r="D219" s="29"/>
      <c r="E219" s="29"/>
      <c r="F219" s="26"/>
      <c r="G219" s="13"/>
      <c r="H219" s="20"/>
      <c r="I219" s="22"/>
      <c r="J219" s="22"/>
      <c r="K219" s="22"/>
      <c r="L219" s="22"/>
      <c r="M219" s="24"/>
      <c r="N219" s="22"/>
      <c r="O219" s="20"/>
      <c r="P219" s="12"/>
      <c r="Q219" s="12"/>
      <c r="R219" s="12"/>
      <c r="S219" s="12"/>
      <c r="T219" s="12"/>
      <c r="U219" s="12"/>
      <c r="V219" s="12"/>
      <c r="W219" s="12"/>
      <c r="X219" s="12"/>
      <c r="Y219" s="12"/>
      <c r="Z219" s="12"/>
      <c r="AA219" s="12"/>
      <c r="AB219" s="12"/>
      <c r="AC219" s="12"/>
      <c r="AD219" s="12"/>
      <c r="AE219" s="12"/>
      <c r="AF219" s="12"/>
      <c r="AG219" s="12"/>
      <c r="AH219" s="12"/>
      <c r="AI219" s="12"/>
      <c r="AJ219" s="12"/>
      <c r="AK219" s="12"/>
      <c r="AL219" s="12"/>
      <c r="AM219" s="12"/>
      <c r="AN219" s="12"/>
      <c r="AO219" s="12"/>
      <c r="AP219" s="12"/>
      <c r="AQ219" s="12"/>
      <c r="AR219" s="12"/>
      <c r="AS219" s="12"/>
      <c r="AT219" s="12"/>
      <c r="AU219" s="12"/>
      <c r="AV219" s="12"/>
      <c r="AW219" s="12"/>
      <c r="AX219" s="12"/>
      <c r="AY219" s="12"/>
      <c r="AZ219" s="12"/>
      <c r="BA219" s="12"/>
      <c r="BB219" s="12"/>
      <c r="BC219" s="12"/>
      <c r="BD219" s="12"/>
      <c r="BE219" s="12"/>
      <c r="BF219" s="12"/>
      <c r="BG219" s="12"/>
      <c r="BH219" s="12"/>
      <c r="BI219" s="12"/>
      <c r="BJ219" s="12"/>
      <c r="BK219" s="12"/>
      <c r="BL219" s="12"/>
      <c r="BM219" s="12"/>
      <c r="BN219" s="12"/>
      <c r="BO219" s="12"/>
      <c r="BP219" s="12"/>
      <c r="BQ219" s="12"/>
      <c r="BR219" s="12"/>
      <c r="BS219" s="12"/>
      <c r="BT219" s="12"/>
      <c r="BU219" s="12"/>
      <c r="BV219" s="12"/>
      <c r="BW219" s="12"/>
      <c r="BX219" s="12"/>
      <c r="BY219" s="12"/>
      <c r="BZ219" s="12"/>
      <c r="CA219" s="12"/>
      <c r="CB219" s="12"/>
      <c r="CC219" s="12"/>
    </row>
    <row r="220" spans="1:81" ht="15.75" x14ac:dyDescent="0.25">
      <c r="A220" s="20"/>
      <c r="B220" s="29"/>
      <c r="C220" s="29"/>
      <c r="D220" s="29"/>
      <c r="E220" s="29"/>
      <c r="F220" s="26"/>
      <c r="G220" s="13"/>
      <c r="H220" s="20"/>
      <c r="I220" s="22"/>
      <c r="J220" s="22"/>
      <c r="K220" s="22"/>
      <c r="L220" s="22"/>
      <c r="M220" s="24"/>
      <c r="N220" s="22"/>
      <c r="O220" s="20"/>
      <c r="P220" s="12"/>
      <c r="Q220" s="12"/>
      <c r="R220" s="12"/>
      <c r="S220" s="12"/>
      <c r="T220" s="12"/>
      <c r="U220" s="12"/>
      <c r="V220" s="12"/>
      <c r="W220" s="12"/>
      <c r="X220" s="12"/>
      <c r="Y220" s="12"/>
      <c r="Z220" s="12"/>
      <c r="AA220" s="12"/>
      <c r="AB220" s="12"/>
      <c r="AC220" s="12"/>
      <c r="AD220" s="12"/>
      <c r="AE220" s="12"/>
      <c r="AF220" s="12"/>
      <c r="AG220" s="12"/>
      <c r="AH220" s="12"/>
      <c r="AI220" s="12"/>
      <c r="AJ220" s="12"/>
      <c r="AK220" s="12"/>
      <c r="AL220" s="12"/>
      <c r="AM220" s="12"/>
      <c r="AN220" s="12"/>
      <c r="AO220" s="12"/>
      <c r="AP220" s="12"/>
      <c r="AQ220" s="12"/>
      <c r="AR220" s="12"/>
      <c r="AS220" s="12"/>
      <c r="AT220" s="12"/>
      <c r="AU220" s="12"/>
      <c r="AV220" s="12"/>
      <c r="AW220" s="12"/>
      <c r="AX220" s="12"/>
      <c r="AY220" s="12"/>
      <c r="AZ220" s="12"/>
      <c r="BA220" s="12"/>
      <c r="BB220" s="12"/>
      <c r="BC220" s="12"/>
      <c r="BD220" s="12"/>
      <c r="BE220" s="12"/>
      <c r="BF220" s="12"/>
      <c r="BG220" s="12"/>
      <c r="BH220" s="12"/>
      <c r="BI220" s="12"/>
      <c r="BJ220" s="12"/>
      <c r="BK220" s="12"/>
      <c r="BL220" s="12"/>
      <c r="BM220" s="12"/>
      <c r="BN220" s="12"/>
      <c r="BO220" s="12"/>
      <c r="BP220" s="12"/>
      <c r="BQ220" s="12"/>
      <c r="BR220" s="12"/>
      <c r="BS220" s="12"/>
      <c r="BT220" s="12"/>
      <c r="BU220" s="12"/>
      <c r="BV220" s="12"/>
      <c r="BW220" s="12"/>
      <c r="BX220" s="12"/>
      <c r="BY220" s="12"/>
      <c r="BZ220" s="12"/>
      <c r="CA220" s="12"/>
      <c r="CB220" s="12"/>
      <c r="CC220" s="12"/>
    </row>
    <row r="221" spans="1:81" ht="15.75" x14ac:dyDescent="0.25">
      <c r="A221" s="20"/>
      <c r="B221" s="29"/>
      <c r="C221" s="29"/>
      <c r="D221" s="29"/>
      <c r="E221" s="29"/>
      <c r="F221" s="26"/>
      <c r="G221" s="13"/>
      <c r="H221" s="20"/>
      <c r="I221" s="22"/>
      <c r="J221" s="22"/>
      <c r="K221" s="22"/>
      <c r="L221" s="22"/>
      <c r="M221" s="24"/>
      <c r="N221" s="22"/>
      <c r="O221" s="20"/>
      <c r="P221" s="12"/>
      <c r="Q221" s="12"/>
      <c r="R221" s="12"/>
      <c r="S221" s="12"/>
      <c r="T221" s="12"/>
      <c r="U221" s="12"/>
      <c r="V221" s="12"/>
      <c r="W221" s="12"/>
      <c r="X221" s="12"/>
      <c r="Y221" s="12"/>
      <c r="Z221" s="12"/>
      <c r="AA221" s="12"/>
      <c r="AB221" s="12"/>
      <c r="AC221" s="12"/>
      <c r="AD221" s="12"/>
      <c r="AE221" s="12"/>
      <c r="AF221" s="12"/>
      <c r="AG221" s="12"/>
      <c r="AH221" s="12"/>
      <c r="AI221" s="12"/>
      <c r="AJ221" s="12"/>
      <c r="AK221" s="12"/>
      <c r="AL221" s="12"/>
      <c r="AM221" s="12"/>
      <c r="AN221" s="12"/>
      <c r="AO221" s="12"/>
      <c r="AP221" s="12"/>
      <c r="AQ221" s="12"/>
      <c r="AR221" s="12"/>
      <c r="AS221" s="12"/>
      <c r="AT221" s="12"/>
      <c r="AU221" s="12"/>
      <c r="AV221" s="12"/>
      <c r="AW221" s="12"/>
      <c r="AX221" s="12"/>
      <c r="AY221" s="12"/>
      <c r="AZ221" s="12"/>
      <c r="BA221" s="12"/>
      <c r="BB221" s="12"/>
      <c r="BC221" s="12"/>
      <c r="BD221" s="12"/>
      <c r="BE221" s="12"/>
      <c r="BF221" s="12"/>
      <c r="BG221" s="12"/>
      <c r="BH221" s="12"/>
      <c r="BI221" s="12"/>
      <c r="BJ221" s="12"/>
      <c r="BK221" s="12"/>
      <c r="BL221" s="12"/>
      <c r="BM221" s="12"/>
      <c r="BN221" s="12"/>
      <c r="BO221" s="12"/>
      <c r="BP221" s="12"/>
      <c r="BQ221" s="12"/>
      <c r="BR221" s="12"/>
      <c r="BS221" s="12"/>
      <c r="BT221" s="12"/>
      <c r="BU221" s="12"/>
      <c r="BV221" s="12"/>
      <c r="BW221" s="12"/>
      <c r="BX221" s="12"/>
      <c r="BY221" s="12"/>
      <c r="BZ221" s="12"/>
      <c r="CA221" s="12"/>
      <c r="CB221" s="12"/>
      <c r="CC221" s="12"/>
    </row>
    <row r="222" spans="1:81" ht="15.75" x14ac:dyDescent="0.25">
      <c r="A222" s="20"/>
      <c r="B222" s="29"/>
      <c r="C222" s="29"/>
      <c r="D222" s="29"/>
      <c r="E222" s="29"/>
      <c r="F222" s="26"/>
      <c r="G222" s="13"/>
      <c r="H222" s="20"/>
      <c r="I222" s="22"/>
      <c r="J222" s="22"/>
      <c r="K222" s="22"/>
      <c r="L222" s="22"/>
      <c r="M222" s="24"/>
      <c r="N222" s="22"/>
      <c r="O222" s="20"/>
      <c r="P222" s="12"/>
      <c r="Q222" s="12"/>
      <c r="R222" s="12"/>
      <c r="S222" s="12"/>
      <c r="T222" s="12"/>
      <c r="U222" s="12"/>
      <c r="V222" s="12"/>
      <c r="W222" s="12"/>
      <c r="X222" s="12"/>
      <c r="Y222" s="12"/>
      <c r="Z222" s="12"/>
      <c r="AA222" s="12"/>
      <c r="AB222" s="12"/>
      <c r="AC222" s="12"/>
      <c r="AD222" s="12"/>
      <c r="AE222" s="12"/>
      <c r="AF222" s="12"/>
      <c r="AG222" s="12"/>
      <c r="AH222" s="12"/>
      <c r="AI222" s="12"/>
      <c r="AJ222" s="12"/>
      <c r="AK222" s="12"/>
      <c r="AL222" s="12"/>
      <c r="AM222" s="12"/>
      <c r="AN222" s="12"/>
      <c r="AO222" s="12"/>
      <c r="AP222" s="12"/>
      <c r="AQ222" s="12"/>
      <c r="AR222" s="12"/>
      <c r="AS222" s="12"/>
      <c r="AT222" s="12"/>
      <c r="AU222" s="12"/>
      <c r="AV222" s="12"/>
      <c r="AW222" s="12"/>
      <c r="AX222" s="12"/>
      <c r="AY222" s="12"/>
      <c r="AZ222" s="12"/>
      <c r="BA222" s="12"/>
      <c r="BB222" s="12"/>
      <c r="BC222" s="12"/>
      <c r="BD222" s="12"/>
      <c r="BE222" s="12"/>
      <c r="BF222" s="12"/>
      <c r="BG222" s="12"/>
      <c r="BH222" s="12"/>
      <c r="BI222" s="12"/>
      <c r="BJ222" s="12"/>
      <c r="BK222" s="12"/>
      <c r="BL222" s="12"/>
      <c r="BM222" s="12"/>
      <c r="BN222" s="12"/>
      <c r="BO222" s="12"/>
      <c r="BP222" s="12"/>
      <c r="BQ222" s="12"/>
      <c r="BR222" s="12"/>
      <c r="BS222" s="12"/>
      <c r="BT222" s="12"/>
      <c r="BU222" s="12"/>
      <c r="BV222" s="12"/>
      <c r="BW222" s="12"/>
      <c r="BX222" s="12"/>
      <c r="BY222" s="12"/>
      <c r="BZ222" s="12"/>
      <c r="CA222" s="12"/>
      <c r="CB222" s="12"/>
      <c r="CC222" s="12"/>
    </row>
    <row r="223" spans="1:81" ht="15.75" x14ac:dyDescent="0.25">
      <c r="A223" s="20"/>
      <c r="B223" s="29"/>
      <c r="C223" s="29"/>
      <c r="D223" s="29"/>
      <c r="E223" s="29"/>
      <c r="F223" s="26"/>
      <c r="G223" s="13"/>
      <c r="H223" s="20"/>
      <c r="I223" s="22"/>
      <c r="J223" s="22"/>
      <c r="K223" s="22"/>
      <c r="L223" s="22"/>
      <c r="M223" s="24"/>
      <c r="N223" s="22"/>
      <c r="O223" s="20"/>
      <c r="P223" s="12"/>
      <c r="Q223" s="12"/>
      <c r="R223" s="12"/>
      <c r="S223" s="12"/>
      <c r="T223" s="12"/>
      <c r="U223" s="12"/>
      <c r="V223" s="12"/>
      <c r="W223" s="12"/>
      <c r="X223" s="12"/>
      <c r="Y223" s="12"/>
      <c r="Z223" s="12"/>
      <c r="AA223" s="12"/>
      <c r="AB223" s="12"/>
      <c r="AC223" s="12"/>
      <c r="AD223" s="12"/>
      <c r="AE223" s="12"/>
      <c r="AF223" s="12"/>
      <c r="AG223" s="12"/>
      <c r="AH223" s="12"/>
      <c r="AI223" s="12"/>
      <c r="AJ223" s="12"/>
      <c r="AK223" s="12"/>
      <c r="AL223" s="12"/>
      <c r="AM223" s="12"/>
      <c r="AN223" s="12"/>
      <c r="AO223" s="12"/>
      <c r="AP223" s="12"/>
      <c r="AQ223" s="12"/>
      <c r="AR223" s="12"/>
      <c r="AS223" s="12"/>
      <c r="AT223" s="12"/>
      <c r="AU223" s="12"/>
      <c r="AV223" s="12"/>
      <c r="AW223" s="12"/>
      <c r="AX223" s="12"/>
      <c r="AY223" s="12"/>
      <c r="AZ223" s="12"/>
      <c r="BA223" s="12"/>
      <c r="BB223" s="12"/>
      <c r="BC223" s="12"/>
      <c r="BD223" s="12"/>
      <c r="BE223" s="12"/>
      <c r="BF223" s="12"/>
      <c r="BG223" s="12"/>
      <c r="BH223" s="12"/>
      <c r="BI223" s="12"/>
      <c r="BJ223" s="12"/>
      <c r="BK223" s="12"/>
      <c r="BL223" s="12"/>
      <c r="BM223" s="12"/>
      <c r="BN223" s="12"/>
      <c r="BO223" s="12"/>
      <c r="BP223" s="12"/>
      <c r="BQ223" s="12"/>
      <c r="BR223" s="12"/>
      <c r="BS223" s="12"/>
      <c r="BT223" s="12"/>
      <c r="BU223" s="12"/>
      <c r="BV223" s="12"/>
      <c r="BW223" s="12"/>
      <c r="BX223" s="12"/>
      <c r="BY223" s="12"/>
      <c r="BZ223" s="12"/>
      <c r="CA223" s="12"/>
      <c r="CB223" s="12"/>
      <c r="CC223" s="12"/>
    </row>
    <row r="224" spans="1:81" ht="15.75" x14ac:dyDescent="0.25">
      <c r="A224" s="20"/>
      <c r="B224" s="29"/>
      <c r="C224" s="29"/>
      <c r="D224" s="29"/>
      <c r="E224" s="29"/>
      <c r="F224" s="26"/>
      <c r="G224" s="13"/>
      <c r="H224" s="20"/>
      <c r="I224" s="22"/>
      <c r="J224" s="22"/>
      <c r="K224" s="22"/>
      <c r="L224" s="22"/>
      <c r="M224" s="24"/>
      <c r="N224" s="22"/>
      <c r="O224" s="20"/>
      <c r="P224" s="12"/>
      <c r="Q224" s="12"/>
      <c r="R224" s="12"/>
      <c r="S224" s="12"/>
      <c r="T224" s="12"/>
      <c r="U224" s="12"/>
      <c r="V224" s="12"/>
      <c r="W224" s="12"/>
      <c r="X224" s="12"/>
      <c r="Y224" s="12"/>
      <c r="Z224" s="12"/>
      <c r="AA224" s="12"/>
      <c r="AB224" s="12"/>
      <c r="AC224" s="12"/>
      <c r="AD224" s="12"/>
      <c r="AE224" s="12"/>
      <c r="AF224" s="12"/>
      <c r="AG224" s="12"/>
      <c r="AH224" s="12"/>
      <c r="AI224" s="12"/>
      <c r="AJ224" s="12"/>
      <c r="AK224" s="12"/>
      <c r="AL224" s="12"/>
      <c r="AM224" s="12"/>
      <c r="AN224" s="12"/>
      <c r="AO224" s="12"/>
      <c r="AP224" s="12"/>
      <c r="AQ224" s="12"/>
      <c r="AR224" s="12"/>
      <c r="AS224" s="12"/>
      <c r="AT224" s="12"/>
      <c r="AU224" s="12"/>
      <c r="AV224" s="12"/>
      <c r="AW224" s="12"/>
      <c r="AX224" s="12"/>
      <c r="AY224" s="12"/>
      <c r="AZ224" s="12"/>
      <c r="BA224" s="12"/>
      <c r="BB224" s="12"/>
      <c r="BC224" s="12"/>
      <c r="BD224" s="12"/>
      <c r="BE224" s="12"/>
      <c r="BF224" s="12"/>
      <c r="BG224" s="12"/>
      <c r="BH224" s="12"/>
      <c r="BI224" s="12"/>
      <c r="BJ224" s="12"/>
      <c r="BK224" s="12"/>
      <c r="BL224" s="12"/>
      <c r="BM224" s="12"/>
      <c r="BN224" s="12"/>
      <c r="BO224" s="12"/>
      <c r="BP224" s="12"/>
      <c r="BQ224" s="12"/>
      <c r="BR224" s="12"/>
      <c r="BS224" s="12"/>
      <c r="BT224" s="12"/>
      <c r="BU224" s="12"/>
      <c r="BV224" s="12"/>
      <c r="BW224" s="12"/>
      <c r="BX224" s="12"/>
      <c r="BY224" s="12"/>
      <c r="BZ224" s="12"/>
      <c r="CA224" s="12"/>
      <c r="CB224" s="12"/>
      <c r="CC224" s="12"/>
    </row>
    <row r="225" spans="1:81" ht="15.75" x14ac:dyDescent="0.25">
      <c r="A225" s="20"/>
      <c r="B225" s="29"/>
      <c r="C225" s="29"/>
      <c r="D225" s="29"/>
      <c r="E225" s="29"/>
      <c r="F225" s="26"/>
      <c r="G225" s="13"/>
      <c r="H225" s="20"/>
      <c r="I225" s="22"/>
      <c r="J225" s="22"/>
      <c r="K225" s="22"/>
      <c r="L225" s="22"/>
      <c r="M225" s="24"/>
      <c r="N225" s="22"/>
      <c r="O225" s="20"/>
      <c r="P225" s="12"/>
      <c r="Q225" s="12"/>
      <c r="R225" s="12"/>
      <c r="S225" s="12"/>
      <c r="T225" s="12"/>
      <c r="U225" s="12"/>
      <c r="V225" s="12"/>
      <c r="W225" s="12"/>
      <c r="X225" s="12"/>
      <c r="Y225" s="12"/>
      <c r="Z225" s="12"/>
      <c r="AA225" s="12"/>
      <c r="AB225" s="12"/>
      <c r="AC225" s="12"/>
      <c r="AD225" s="12"/>
      <c r="AE225" s="12"/>
      <c r="AF225" s="12"/>
      <c r="AG225" s="12"/>
      <c r="AH225" s="12"/>
      <c r="AI225" s="12"/>
      <c r="AJ225" s="12"/>
      <c r="AK225" s="12"/>
      <c r="AL225" s="12"/>
      <c r="AM225" s="12"/>
      <c r="AN225" s="12"/>
      <c r="AO225" s="12"/>
      <c r="AP225" s="12"/>
      <c r="AQ225" s="12"/>
      <c r="AR225" s="12"/>
      <c r="AS225" s="12"/>
      <c r="AT225" s="12"/>
      <c r="AU225" s="12"/>
      <c r="AV225" s="12"/>
      <c r="AW225" s="12"/>
      <c r="AX225" s="12"/>
      <c r="AY225" s="12"/>
      <c r="AZ225" s="12"/>
      <c r="BA225" s="12"/>
      <c r="BB225" s="12"/>
      <c r="BC225" s="12"/>
      <c r="BD225" s="12"/>
      <c r="BE225" s="12"/>
      <c r="BF225" s="12"/>
      <c r="BG225" s="12"/>
      <c r="BH225" s="12"/>
      <c r="BI225" s="12"/>
      <c r="BJ225" s="12"/>
      <c r="BK225" s="12"/>
      <c r="BL225" s="12"/>
      <c r="BM225" s="12"/>
      <c r="BN225" s="12"/>
      <c r="BO225" s="12"/>
      <c r="BP225" s="12"/>
      <c r="BQ225" s="12"/>
      <c r="BR225" s="12"/>
      <c r="BS225" s="12"/>
      <c r="BT225" s="12"/>
      <c r="BU225" s="12"/>
      <c r="BV225" s="12"/>
      <c r="BW225" s="12"/>
      <c r="BX225" s="12"/>
      <c r="BY225" s="12"/>
      <c r="BZ225" s="12"/>
      <c r="CA225" s="12"/>
      <c r="CB225" s="12"/>
      <c r="CC225" s="12"/>
    </row>
    <row r="226" spans="1:81" ht="15.75" x14ac:dyDescent="0.25">
      <c r="A226" s="20"/>
      <c r="B226" s="29"/>
      <c r="C226" s="29"/>
      <c r="D226" s="29"/>
      <c r="E226" s="29"/>
      <c r="F226" s="26"/>
      <c r="G226" s="13"/>
      <c r="H226" s="20"/>
      <c r="I226" s="22"/>
      <c r="J226" s="22"/>
      <c r="K226" s="22"/>
      <c r="L226" s="22"/>
      <c r="M226" s="24"/>
      <c r="N226" s="22"/>
      <c r="O226" s="20"/>
      <c r="P226" s="12"/>
      <c r="Q226" s="12"/>
      <c r="R226" s="12"/>
      <c r="S226" s="12"/>
      <c r="T226" s="12"/>
      <c r="U226" s="12"/>
      <c r="V226" s="12"/>
      <c r="W226" s="12"/>
      <c r="X226" s="12"/>
      <c r="Y226" s="12"/>
      <c r="Z226" s="12"/>
      <c r="AA226" s="12"/>
      <c r="AB226" s="12"/>
      <c r="AC226" s="12"/>
      <c r="AD226" s="12"/>
      <c r="AE226" s="12"/>
      <c r="AF226" s="12"/>
      <c r="AG226" s="12"/>
      <c r="AH226" s="12"/>
      <c r="AI226" s="12"/>
      <c r="AJ226" s="12"/>
      <c r="AK226" s="12"/>
      <c r="AL226" s="12"/>
      <c r="AM226" s="12"/>
      <c r="AN226" s="12"/>
      <c r="AO226" s="12"/>
      <c r="AP226" s="12"/>
      <c r="AQ226" s="12"/>
      <c r="AR226" s="12"/>
      <c r="AS226" s="12"/>
      <c r="AT226" s="12"/>
      <c r="AU226" s="12"/>
      <c r="AV226" s="12"/>
      <c r="AW226" s="12"/>
      <c r="AX226" s="12"/>
      <c r="AY226" s="12"/>
      <c r="AZ226" s="12"/>
      <c r="BA226" s="12"/>
      <c r="BB226" s="12"/>
      <c r="BC226" s="12"/>
      <c r="BD226" s="12"/>
      <c r="BE226" s="12"/>
      <c r="BF226" s="12"/>
      <c r="BG226" s="12"/>
      <c r="BH226" s="12"/>
      <c r="BI226" s="12"/>
      <c r="BJ226" s="12"/>
      <c r="BK226" s="12"/>
      <c r="BL226" s="12"/>
      <c r="BM226" s="12"/>
      <c r="BN226" s="12"/>
      <c r="BO226" s="12"/>
      <c r="BP226" s="12"/>
      <c r="BQ226" s="12"/>
      <c r="BR226" s="12"/>
      <c r="BS226" s="12"/>
      <c r="BT226" s="12"/>
      <c r="BU226" s="12"/>
      <c r="BV226" s="12"/>
      <c r="BW226" s="12"/>
      <c r="BX226" s="12"/>
      <c r="BY226" s="12"/>
      <c r="BZ226" s="12"/>
      <c r="CA226" s="12"/>
      <c r="CB226" s="12"/>
      <c r="CC226" s="12"/>
    </row>
    <row r="227" spans="1:81" ht="15.75" x14ac:dyDescent="0.25">
      <c r="A227" s="20"/>
      <c r="B227" s="29"/>
      <c r="C227" s="29"/>
      <c r="D227" s="29"/>
      <c r="E227" s="29"/>
      <c r="F227" s="26"/>
      <c r="G227" s="13"/>
      <c r="H227" s="20"/>
      <c r="I227" s="22"/>
      <c r="J227" s="22"/>
      <c r="K227" s="22"/>
      <c r="L227" s="22"/>
      <c r="M227" s="24"/>
      <c r="N227" s="22"/>
      <c r="O227" s="20"/>
      <c r="P227" s="12"/>
      <c r="Q227" s="12"/>
      <c r="R227" s="12"/>
      <c r="S227" s="12"/>
      <c r="T227" s="12"/>
      <c r="U227" s="12"/>
      <c r="V227" s="12"/>
      <c r="W227" s="12"/>
      <c r="X227" s="12"/>
      <c r="Y227" s="12"/>
      <c r="Z227" s="12"/>
      <c r="AA227" s="12"/>
      <c r="AB227" s="12"/>
      <c r="AC227" s="12"/>
      <c r="AD227" s="12"/>
      <c r="AE227" s="12"/>
      <c r="AF227" s="12"/>
      <c r="AG227" s="12"/>
      <c r="AH227" s="12"/>
      <c r="AI227" s="12"/>
      <c r="AJ227" s="12"/>
      <c r="AK227" s="12"/>
      <c r="AL227" s="12"/>
      <c r="AM227" s="12"/>
      <c r="AN227" s="12"/>
      <c r="AO227" s="12"/>
      <c r="AP227" s="12"/>
      <c r="AQ227" s="12"/>
      <c r="AR227" s="12"/>
      <c r="AS227" s="12"/>
      <c r="AT227" s="12"/>
      <c r="AU227" s="12"/>
      <c r="AV227" s="12"/>
      <c r="AW227" s="12"/>
      <c r="AX227" s="12"/>
      <c r="AY227" s="12"/>
      <c r="AZ227" s="12"/>
      <c r="BA227" s="12"/>
      <c r="BB227" s="12"/>
      <c r="BC227" s="12"/>
      <c r="BD227" s="12"/>
      <c r="BE227" s="12"/>
      <c r="BF227" s="12"/>
      <c r="BG227" s="12"/>
      <c r="BH227" s="12"/>
      <c r="BI227" s="12"/>
      <c r="BJ227" s="12"/>
      <c r="BK227" s="12"/>
      <c r="BL227" s="12"/>
      <c r="BM227" s="12"/>
      <c r="BN227" s="12"/>
      <c r="BO227" s="12"/>
      <c r="BP227" s="12"/>
      <c r="BQ227" s="12"/>
      <c r="BR227" s="12"/>
      <c r="BS227" s="12"/>
      <c r="BT227" s="12"/>
      <c r="BU227" s="12"/>
      <c r="BV227" s="12"/>
      <c r="BW227" s="12"/>
      <c r="BX227" s="12"/>
      <c r="BY227" s="12"/>
      <c r="BZ227" s="12"/>
      <c r="CA227" s="12"/>
      <c r="CB227" s="12"/>
      <c r="CC227" s="12"/>
    </row>
    <row r="228" spans="1:81" ht="15.75" x14ac:dyDescent="0.25">
      <c r="A228" s="20"/>
      <c r="B228" s="29"/>
      <c r="C228" s="29"/>
      <c r="D228" s="29"/>
      <c r="E228" s="29"/>
      <c r="F228" s="26"/>
      <c r="G228" s="13"/>
      <c r="H228" s="20"/>
      <c r="I228" s="22"/>
      <c r="J228" s="22"/>
      <c r="K228" s="22"/>
      <c r="L228" s="22"/>
      <c r="M228" s="24"/>
      <c r="N228" s="22"/>
      <c r="O228" s="20"/>
      <c r="P228" s="12"/>
      <c r="Q228" s="12"/>
      <c r="R228" s="12"/>
      <c r="S228" s="12"/>
      <c r="T228" s="12"/>
      <c r="U228" s="12"/>
      <c r="V228" s="12"/>
      <c r="W228" s="12"/>
      <c r="X228" s="12"/>
      <c r="Y228" s="12"/>
      <c r="Z228" s="12"/>
      <c r="AA228" s="12"/>
      <c r="AB228" s="12"/>
      <c r="AC228" s="12"/>
      <c r="AD228" s="12"/>
      <c r="AE228" s="12"/>
      <c r="AF228" s="12"/>
      <c r="AG228" s="12"/>
      <c r="AH228" s="12"/>
      <c r="AI228" s="12"/>
      <c r="AJ228" s="12"/>
      <c r="AK228" s="12"/>
      <c r="AL228" s="12"/>
      <c r="AM228" s="12"/>
      <c r="AN228" s="12"/>
      <c r="AO228" s="12"/>
      <c r="AP228" s="12"/>
      <c r="AQ228" s="12"/>
      <c r="AR228" s="12"/>
      <c r="AS228" s="12"/>
      <c r="AT228" s="12"/>
      <c r="AU228" s="12"/>
      <c r="AV228" s="12"/>
      <c r="AW228" s="12"/>
      <c r="AX228" s="12"/>
      <c r="AY228" s="12"/>
      <c r="AZ228" s="12"/>
      <c r="BA228" s="12"/>
      <c r="BB228" s="12"/>
      <c r="BC228" s="12"/>
      <c r="BD228" s="12"/>
      <c r="BE228" s="12"/>
      <c r="BF228" s="12"/>
      <c r="BG228" s="12"/>
      <c r="BH228" s="12"/>
      <c r="BI228" s="12"/>
      <c r="BJ228" s="12"/>
      <c r="BK228" s="12"/>
      <c r="BL228" s="12"/>
      <c r="BM228" s="12"/>
      <c r="BN228" s="12"/>
      <c r="BO228" s="12"/>
      <c r="BP228" s="12"/>
      <c r="BQ228" s="12"/>
      <c r="BR228" s="12"/>
      <c r="BS228" s="12"/>
      <c r="BT228" s="12"/>
      <c r="BU228" s="12"/>
      <c r="BV228" s="12"/>
      <c r="BW228" s="12"/>
      <c r="BX228" s="12"/>
      <c r="BY228" s="12"/>
      <c r="BZ228" s="12"/>
      <c r="CA228" s="12"/>
      <c r="CB228" s="12"/>
      <c r="CC228" s="12"/>
    </row>
    <row r="229" spans="1:81" ht="15.75" x14ac:dyDescent="0.25">
      <c r="A229" s="20"/>
      <c r="B229" s="29"/>
      <c r="C229" s="29"/>
      <c r="D229" s="29"/>
      <c r="E229" s="29"/>
      <c r="F229" s="26"/>
      <c r="G229" s="13"/>
      <c r="H229" s="20"/>
      <c r="I229" s="22"/>
      <c r="J229" s="22"/>
      <c r="K229" s="22"/>
      <c r="L229" s="22"/>
      <c r="M229" s="24"/>
      <c r="N229" s="22"/>
      <c r="O229" s="20"/>
      <c r="P229" s="12"/>
      <c r="Q229" s="12"/>
      <c r="R229" s="12"/>
      <c r="S229" s="12"/>
      <c r="T229" s="12"/>
      <c r="U229" s="12"/>
      <c r="V229" s="12"/>
      <c r="W229" s="12"/>
      <c r="X229" s="12"/>
      <c r="Y229" s="12"/>
      <c r="Z229" s="12"/>
      <c r="AA229" s="12"/>
      <c r="AB229" s="12"/>
      <c r="AC229" s="12"/>
      <c r="AD229" s="12"/>
      <c r="AE229" s="12"/>
      <c r="AF229" s="12"/>
      <c r="AG229" s="12"/>
      <c r="AH229" s="12"/>
      <c r="AI229" s="12"/>
      <c r="AJ229" s="12"/>
      <c r="AK229" s="12"/>
      <c r="AL229" s="12"/>
      <c r="AM229" s="12"/>
      <c r="AN229" s="12"/>
      <c r="AO229" s="12"/>
      <c r="AP229" s="12"/>
      <c r="AQ229" s="12"/>
      <c r="AR229" s="12"/>
      <c r="AS229" s="12"/>
      <c r="AT229" s="12"/>
      <c r="AU229" s="12"/>
      <c r="AV229" s="12"/>
      <c r="AW229" s="12"/>
      <c r="AX229" s="12"/>
      <c r="AY229" s="12"/>
      <c r="AZ229" s="12"/>
      <c r="BA229" s="12"/>
      <c r="BB229" s="12"/>
      <c r="BC229" s="12"/>
      <c r="BD229" s="12"/>
      <c r="BE229" s="12"/>
      <c r="BF229" s="12"/>
      <c r="BG229" s="12"/>
      <c r="BH229" s="12"/>
      <c r="BI229" s="12"/>
      <c r="BJ229" s="12"/>
      <c r="BK229" s="12"/>
      <c r="BL229" s="12"/>
      <c r="BM229" s="12"/>
      <c r="BN229" s="12"/>
      <c r="BO229" s="12"/>
      <c r="BP229" s="12"/>
      <c r="BQ229" s="12"/>
      <c r="BR229" s="12"/>
      <c r="BS229" s="12"/>
      <c r="BT229" s="12"/>
      <c r="BU229" s="12"/>
      <c r="BV229" s="12"/>
      <c r="BW229" s="12"/>
      <c r="BX229" s="12"/>
      <c r="BY229" s="12"/>
      <c r="BZ229" s="12"/>
      <c r="CA229" s="12"/>
      <c r="CB229" s="12"/>
      <c r="CC229" s="12"/>
    </row>
    <row r="230" spans="1:81" ht="15.75" x14ac:dyDescent="0.25">
      <c r="A230" s="20"/>
      <c r="B230" s="29"/>
      <c r="C230" s="29"/>
      <c r="D230" s="29"/>
      <c r="E230" s="29"/>
      <c r="F230" s="26"/>
      <c r="G230" s="13"/>
      <c r="H230" s="20"/>
      <c r="I230" s="22"/>
      <c r="J230" s="22"/>
      <c r="K230" s="22"/>
      <c r="L230" s="22"/>
      <c r="M230" s="24"/>
      <c r="N230" s="22"/>
      <c r="O230" s="20"/>
      <c r="P230" s="12"/>
      <c r="Q230" s="12"/>
      <c r="R230" s="12"/>
      <c r="S230" s="12"/>
      <c r="T230" s="12"/>
      <c r="U230" s="12"/>
      <c r="V230" s="12"/>
      <c r="W230" s="12"/>
      <c r="X230" s="12"/>
      <c r="Y230" s="12"/>
      <c r="Z230" s="12"/>
      <c r="AA230" s="12"/>
      <c r="AB230" s="12"/>
      <c r="AC230" s="12"/>
      <c r="AD230" s="12"/>
      <c r="AE230" s="12"/>
      <c r="AF230" s="12"/>
      <c r="AG230" s="12"/>
      <c r="AH230" s="12"/>
      <c r="AI230" s="12"/>
      <c r="AJ230" s="12"/>
      <c r="AK230" s="12"/>
      <c r="AL230" s="12"/>
      <c r="AM230" s="12"/>
      <c r="AN230" s="12"/>
      <c r="AO230" s="12"/>
      <c r="AP230" s="12"/>
      <c r="AQ230" s="12"/>
      <c r="AR230" s="12"/>
      <c r="AS230" s="12"/>
      <c r="AT230" s="12"/>
      <c r="AU230" s="12"/>
      <c r="AV230" s="12"/>
      <c r="AW230" s="12"/>
      <c r="AX230" s="12"/>
      <c r="AY230" s="12"/>
      <c r="AZ230" s="12"/>
      <c r="BA230" s="12"/>
      <c r="BB230" s="12"/>
      <c r="BC230" s="12"/>
      <c r="BD230" s="12"/>
      <c r="BE230" s="12"/>
      <c r="BF230" s="12"/>
      <c r="BG230" s="12"/>
      <c r="BH230" s="12"/>
      <c r="BI230" s="12"/>
      <c r="BJ230" s="12"/>
      <c r="BK230" s="12"/>
      <c r="BL230" s="12"/>
      <c r="BM230" s="12"/>
      <c r="BN230" s="12"/>
      <c r="BO230" s="12"/>
      <c r="BP230" s="12"/>
      <c r="BQ230" s="12"/>
      <c r="BR230" s="12"/>
      <c r="BS230" s="12"/>
      <c r="BT230" s="12"/>
      <c r="BU230" s="12"/>
      <c r="BV230" s="12"/>
      <c r="BW230" s="12"/>
      <c r="BX230" s="12"/>
      <c r="BY230" s="12"/>
      <c r="BZ230" s="12"/>
      <c r="CA230" s="12"/>
      <c r="CB230" s="12"/>
      <c r="CC230" s="12"/>
    </row>
    <row r="231" spans="1:81" ht="15.75" x14ac:dyDescent="0.25">
      <c r="A231" s="20"/>
      <c r="B231" s="29"/>
      <c r="C231" s="29"/>
      <c r="D231" s="29"/>
      <c r="E231" s="29"/>
      <c r="F231" s="26"/>
      <c r="G231" s="13"/>
      <c r="H231" s="20"/>
      <c r="I231" s="22"/>
      <c r="J231" s="22"/>
      <c r="K231" s="22"/>
      <c r="L231" s="22"/>
      <c r="M231" s="24"/>
      <c r="N231" s="22"/>
      <c r="O231" s="20"/>
      <c r="P231" s="12"/>
      <c r="Q231" s="12"/>
      <c r="R231" s="12"/>
      <c r="S231" s="12"/>
      <c r="T231" s="12"/>
      <c r="U231" s="12"/>
      <c r="V231" s="12"/>
      <c r="W231" s="12"/>
      <c r="X231" s="12"/>
      <c r="Y231" s="12"/>
      <c r="Z231" s="12"/>
      <c r="AA231" s="12"/>
      <c r="AB231" s="12"/>
      <c r="AC231" s="12"/>
      <c r="AD231" s="12"/>
      <c r="AE231" s="12"/>
      <c r="AF231" s="12"/>
      <c r="AG231" s="12"/>
      <c r="AH231" s="12"/>
      <c r="AI231" s="12"/>
      <c r="AJ231" s="12"/>
      <c r="AK231" s="12"/>
      <c r="AL231" s="12"/>
      <c r="AM231" s="12"/>
      <c r="AN231" s="12"/>
      <c r="AO231" s="12"/>
      <c r="AP231" s="12"/>
      <c r="AQ231" s="12"/>
      <c r="AR231" s="12"/>
      <c r="AS231" s="12"/>
      <c r="AT231" s="12"/>
      <c r="AU231" s="12"/>
      <c r="AV231" s="12"/>
      <c r="AW231" s="12"/>
      <c r="AX231" s="12"/>
      <c r="AY231" s="12"/>
      <c r="AZ231" s="12"/>
      <c r="BA231" s="12"/>
      <c r="BB231" s="12"/>
      <c r="BC231" s="12"/>
      <c r="BD231" s="12"/>
      <c r="BE231" s="12"/>
      <c r="BF231" s="12"/>
      <c r="BG231" s="12"/>
      <c r="BH231" s="12"/>
      <c r="BI231" s="12"/>
      <c r="BJ231" s="12"/>
      <c r="BK231" s="12"/>
      <c r="BL231" s="12"/>
      <c r="BM231" s="12"/>
      <c r="BN231" s="12"/>
      <c r="BO231" s="12"/>
      <c r="BP231" s="12"/>
      <c r="BQ231" s="12"/>
      <c r="BR231" s="12"/>
      <c r="BS231" s="12"/>
      <c r="BT231" s="12"/>
      <c r="BU231" s="12"/>
      <c r="BV231" s="12"/>
      <c r="BW231" s="12"/>
      <c r="BX231" s="12"/>
      <c r="BY231" s="12"/>
      <c r="BZ231" s="12"/>
      <c r="CA231" s="12"/>
      <c r="CB231" s="12"/>
      <c r="CC231" s="12"/>
    </row>
    <row r="232" spans="1:81" ht="15.75" x14ac:dyDescent="0.25">
      <c r="A232" s="20"/>
      <c r="B232" s="29"/>
      <c r="C232" s="29"/>
      <c r="D232" s="29"/>
      <c r="E232" s="29"/>
      <c r="F232" s="26"/>
      <c r="G232" s="13"/>
      <c r="H232" s="20"/>
      <c r="I232" s="22"/>
      <c r="J232" s="22"/>
      <c r="K232" s="22"/>
      <c r="L232" s="22"/>
      <c r="M232" s="24"/>
      <c r="N232" s="22"/>
      <c r="O232" s="20"/>
      <c r="P232" s="12"/>
      <c r="Q232" s="12"/>
      <c r="R232" s="12"/>
      <c r="S232" s="12"/>
      <c r="T232" s="12"/>
      <c r="U232" s="12"/>
      <c r="V232" s="12"/>
      <c r="W232" s="12"/>
      <c r="X232" s="12"/>
      <c r="Y232" s="12"/>
      <c r="Z232" s="12"/>
      <c r="AA232" s="12"/>
      <c r="AB232" s="12"/>
      <c r="AC232" s="12"/>
      <c r="AD232" s="12"/>
      <c r="AE232" s="12"/>
      <c r="AF232" s="12"/>
      <c r="AG232" s="12"/>
      <c r="AH232" s="12"/>
      <c r="AI232" s="12"/>
      <c r="AJ232" s="12"/>
      <c r="AK232" s="12"/>
      <c r="AL232" s="12"/>
      <c r="AM232" s="12"/>
      <c r="AN232" s="12"/>
      <c r="AO232" s="12"/>
      <c r="AP232" s="12"/>
      <c r="AQ232" s="12"/>
      <c r="AR232" s="12"/>
      <c r="AS232" s="12"/>
      <c r="AT232" s="12"/>
      <c r="AU232" s="12"/>
      <c r="AV232" s="12"/>
      <c r="AW232" s="12"/>
      <c r="AX232" s="12"/>
      <c r="AY232" s="12"/>
      <c r="AZ232" s="12"/>
      <c r="BA232" s="12"/>
      <c r="BB232" s="12"/>
      <c r="BC232" s="12"/>
      <c r="BD232" s="12"/>
      <c r="BE232" s="12"/>
      <c r="BF232" s="12"/>
      <c r="BG232" s="12"/>
      <c r="BH232" s="12"/>
      <c r="BI232" s="12"/>
      <c r="BJ232" s="12"/>
      <c r="BK232" s="12"/>
      <c r="BL232" s="12"/>
      <c r="BM232" s="12"/>
      <c r="BN232" s="12"/>
      <c r="BO232" s="12"/>
      <c r="BP232" s="12"/>
      <c r="BQ232" s="12"/>
      <c r="BR232" s="12"/>
      <c r="BS232" s="12"/>
      <c r="BT232" s="12"/>
      <c r="BU232" s="12"/>
      <c r="BV232" s="12"/>
      <c r="BW232" s="12"/>
      <c r="BX232" s="12"/>
      <c r="BY232" s="12"/>
      <c r="BZ232" s="12"/>
      <c r="CA232" s="12"/>
      <c r="CB232" s="12"/>
      <c r="CC232" s="12"/>
    </row>
    <row r="233" spans="1:81" ht="15.75" x14ac:dyDescent="0.25">
      <c r="A233" s="20"/>
      <c r="B233" s="29"/>
      <c r="C233" s="29"/>
      <c r="D233" s="29"/>
      <c r="E233" s="29"/>
      <c r="F233" s="26"/>
      <c r="G233" s="13"/>
      <c r="H233" s="20"/>
      <c r="I233" s="22"/>
      <c r="J233" s="22"/>
      <c r="K233" s="22"/>
      <c r="L233" s="22"/>
      <c r="M233" s="24"/>
      <c r="N233" s="22"/>
      <c r="O233" s="20"/>
      <c r="P233" s="12"/>
      <c r="Q233" s="12"/>
      <c r="R233" s="12"/>
      <c r="S233" s="12"/>
      <c r="T233" s="12"/>
      <c r="U233" s="12"/>
      <c r="V233" s="12"/>
      <c r="W233" s="12"/>
      <c r="X233" s="12"/>
      <c r="Y233" s="12"/>
      <c r="Z233" s="12"/>
      <c r="AA233" s="12"/>
      <c r="AB233" s="12"/>
      <c r="AC233" s="12"/>
      <c r="AD233" s="12"/>
      <c r="AE233" s="12"/>
      <c r="AF233" s="12"/>
      <c r="AG233" s="12"/>
      <c r="AH233" s="12"/>
      <c r="AI233" s="12"/>
      <c r="AJ233" s="12"/>
      <c r="AK233" s="12"/>
      <c r="AL233" s="12"/>
      <c r="AM233" s="12"/>
      <c r="AN233" s="12"/>
      <c r="AO233" s="12"/>
      <c r="AP233" s="12"/>
      <c r="AQ233" s="12"/>
      <c r="AR233" s="12"/>
      <c r="AS233" s="12"/>
      <c r="AT233" s="12"/>
      <c r="AU233" s="12"/>
      <c r="AV233" s="12"/>
      <c r="AW233" s="12"/>
      <c r="AX233" s="12"/>
      <c r="AY233" s="12"/>
      <c r="AZ233" s="12"/>
      <c r="BA233" s="12"/>
      <c r="BB233" s="12"/>
      <c r="BC233" s="12"/>
      <c r="BD233" s="12"/>
      <c r="BE233" s="12"/>
      <c r="BF233" s="12"/>
      <c r="BG233" s="12"/>
      <c r="BH233" s="12"/>
      <c r="BI233" s="12"/>
      <c r="BJ233" s="12"/>
      <c r="BK233" s="12"/>
      <c r="BL233" s="12"/>
      <c r="BM233" s="12"/>
      <c r="BN233" s="12"/>
      <c r="BO233" s="12"/>
      <c r="BP233" s="12"/>
      <c r="BQ233" s="12"/>
      <c r="BR233" s="12"/>
      <c r="BS233" s="12"/>
      <c r="BT233" s="12"/>
      <c r="BU233" s="12"/>
      <c r="BV233" s="12"/>
      <c r="BW233" s="12"/>
      <c r="BX233" s="12"/>
      <c r="BY233" s="12"/>
      <c r="BZ233" s="12"/>
      <c r="CA233" s="12"/>
      <c r="CB233" s="12"/>
      <c r="CC233" s="12"/>
    </row>
    <row r="234" spans="1:81" ht="15.75" x14ac:dyDescent="0.25">
      <c r="A234" s="20"/>
      <c r="B234" s="29"/>
      <c r="C234" s="29"/>
      <c r="D234" s="29"/>
      <c r="E234" s="29"/>
      <c r="F234" s="26"/>
      <c r="G234" s="13"/>
      <c r="H234" s="20"/>
      <c r="I234" s="22"/>
      <c r="J234" s="22"/>
      <c r="K234" s="22"/>
      <c r="L234" s="22"/>
      <c r="M234" s="24"/>
      <c r="N234" s="22"/>
      <c r="O234" s="20"/>
      <c r="P234" s="12"/>
      <c r="Q234" s="12"/>
      <c r="R234" s="12"/>
      <c r="S234" s="12"/>
      <c r="T234" s="12"/>
      <c r="U234" s="12"/>
      <c r="V234" s="12"/>
      <c r="W234" s="12"/>
      <c r="X234" s="12"/>
      <c r="Y234" s="12"/>
      <c r="Z234" s="12"/>
      <c r="AA234" s="12"/>
      <c r="AB234" s="12"/>
      <c r="AC234" s="12"/>
      <c r="AD234" s="12"/>
      <c r="AE234" s="12"/>
      <c r="AF234" s="12"/>
      <c r="AG234" s="12"/>
      <c r="AH234" s="12"/>
      <c r="AI234" s="12"/>
      <c r="AJ234" s="12"/>
      <c r="AK234" s="12"/>
      <c r="AL234" s="12"/>
      <c r="AM234" s="12"/>
      <c r="AN234" s="12"/>
      <c r="AO234" s="12"/>
      <c r="AP234" s="12"/>
      <c r="AQ234" s="12"/>
      <c r="AR234" s="12"/>
      <c r="AS234" s="12"/>
      <c r="AT234" s="12"/>
      <c r="AU234" s="12"/>
      <c r="AV234" s="12"/>
      <c r="AW234" s="12"/>
      <c r="AX234" s="12"/>
      <c r="AY234" s="12"/>
      <c r="AZ234" s="12"/>
      <c r="BA234" s="12"/>
      <c r="BB234" s="12"/>
      <c r="BC234" s="12"/>
      <c r="BD234" s="12"/>
      <c r="BE234" s="12"/>
      <c r="BF234" s="12"/>
      <c r="BG234" s="12"/>
      <c r="BH234" s="12"/>
      <c r="BI234" s="12"/>
      <c r="BJ234" s="12"/>
      <c r="BK234" s="12"/>
      <c r="BL234" s="12"/>
      <c r="BM234" s="12"/>
      <c r="BN234" s="12"/>
      <c r="BO234" s="12"/>
      <c r="BP234" s="12"/>
      <c r="BQ234" s="12"/>
      <c r="BR234" s="12"/>
      <c r="BS234" s="12"/>
      <c r="BT234" s="12"/>
      <c r="BU234" s="12"/>
      <c r="BV234" s="12"/>
      <c r="BW234" s="12"/>
      <c r="BX234" s="12"/>
      <c r="BY234" s="12"/>
      <c r="BZ234" s="12"/>
      <c r="CA234" s="12"/>
      <c r="CB234" s="12"/>
      <c r="CC234" s="12"/>
    </row>
    <row r="235" spans="1:81" ht="15.75" x14ac:dyDescent="0.25">
      <c r="A235" s="20"/>
      <c r="B235" s="29"/>
      <c r="C235" s="29"/>
      <c r="D235" s="29"/>
      <c r="E235" s="29"/>
      <c r="F235" s="26"/>
      <c r="G235" s="13"/>
      <c r="H235" s="20"/>
      <c r="I235" s="22"/>
      <c r="J235" s="22"/>
      <c r="K235" s="22"/>
      <c r="L235" s="22"/>
      <c r="M235" s="24"/>
      <c r="N235" s="22"/>
      <c r="O235" s="20"/>
      <c r="P235" s="12"/>
      <c r="Q235" s="12"/>
      <c r="R235" s="12"/>
      <c r="S235" s="12"/>
      <c r="T235" s="12"/>
      <c r="U235" s="12"/>
      <c r="V235" s="12"/>
      <c r="W235" s="12"/>
      <c r="X235" s="12"/>
      <c r="Y235" s="12"/>
      <c r="Z235" s="12"/>
      <c r="AA235" s="12"/>
      <c r="AB235" s="12"/>
      <c r="AC235" s="12"/>
      <c r="AD235" s="12"/>
      <c r="AE235" s="12"/>
      <c r="AF235" s="12"/>
      <c r="AG235" s="12"/>
      <c r="AH235" s="12"/>
      <c r="AI235" s="12"/>
      <c r="AJ235" s="12"/>
      <c r="AK235" s="12"/>
      <c r="AL235" s="12"/>
      <c r="AM235" s="12"/>
      <c r="AN235" s="12"/>
      <c r="AO235" s="12"/>
      <c r="AP235" s="12"/>
      <c r="AQ235" s="12"/>
      <c r="AR235" s="12"/>
      <c r="AS235" s="12"/>
      <c r="AT235" s="12"/>
      <c r="AU235" s="12"/>
      <c r="AV235" s="12"/>
      <c r="AW235" s="12"/>
      <c r="AX235" s="12"/>
      <c r="AY235" s="12"/>
      <c r="AZ235" s="12"/>
      <c r="BA235" s="12"/>
      <c r="BB235" s="12"/>
      <c r="BC235" s="12"/>
      <c r="BD235" s="12"/>
      <c r="BE235" s="12"/>
      <c r="BF235" s="12"/>
      <c r="BG235" s="12"/>
      <c r="BH235" s="12"/>
      <c r="BI235" s="12"/>
      <c r="BJ235" s="12"/>
      <c r="BK235" s="12"/>
      <c r="BL235" s="12"/>
      <c r="BM235" s="12"/>
      <c r="BN235" s="12"/>
      <c r="BO235" s="12"/>
      <c r="BP235" s="12"/>
      <c r="BQ235" s="12"/>
      <c r="BR235" s="12"/>
      <c r="BS235" s="12"/>
      <c r="BT235" s="12"/>
      <c r="BU235" s="12"/>
      <c r="BV235" s="12"/>
      <c r="BW235" s="12"/>
      <c r="BX235" s="12"/>
      <c r="BY235" s="12"/>
      <c r="BZ235" s="12"/>
      <c r="CA235" s="12"/>
      <c r="CB235" s="12"/>
      <c r="CC235" s="12"/>
    </row>
    <row r="236" spans="1:81" ht="15.75" x14ac:dyDescent="0.25">
      <c r="A236" s="20"/>
      <c r="B236" s="29"/>
      <c r="C236" s="29"/>
      <c r="D236" s="29"/>
      <c r="E236" s="29"/>
      <c r="F236" s="26"/>
      <c r="G236" s="13"/>
      <c r="H236" s="20"/>
      <c r="I236" s="22"/>
      <c r="J236" s="22"/>
      <c r="K236" s="22"/>
      <c r="L236" s="22"/>
      <c r="M236" s="24"/>
      <c r="N236" s="22"/>
      <c r="O236" s="20"/>
      <c r="P236" s="12"/>
      <c r="Q236" s="12"/>
      <c r="R236" s="12"/>
      <c r="S236" s="12"/>
      <c r="T236" s="12"/>
      <c r="U236" s="12"/>
      <c r="V236" s="12"/>
      <c r="W236" s="12"/>
      <c r="X236" s="12"/>
      <c r="Y236" s="12"/>
      <c r="Z236" s="12"/>
      <c r="AA236" s="12"/>
      <c r="AB236" s="12"/>
      <c r="AC236" s="12"/>
      <c r="AD236" s="12"/>
      <c r="AE236" s="12"/>
      <c r="AF236" s="12"/>
      <c r="AG236" s="12"/>
      <c r="AH236" s="12"/>
      <c r="AI236" s="12"/>
      <c r="AJ236" s="12"/>
      <c r="AK236" s="12"/>
      <c r="AL236" s="12"/>
      <c r="AM236" s="12"/>
      <c r="AN236" s="12"/>
      <c r="AO236" s="12"/>
      <c r="AP236" s="12"/>
      <c r="AQ236" s="12"/>
      <c r="AR236" s="12"/>
      <c r="AS236" s="12"/>
      <c r="AT236" s="12"/>
      <c r="AU236" s="12"/>
      <c r="AV236" s="12"/>
      <c r="AW236" s="12"/>
      <c r="AX236" s="12"/>
      <c r="AY236" s="12"/>
      <c r="AZ236" s="12"/>
      <c r="BA236" s="12"/>
      <c r="BB236" s="12"/>
      <c r="BC236" s="12"/>
      <c r="BD236" s="12"/>
      <c r="BE236" s="12"/>
      <c r="BF236" s="12"/>
      <c r="BG236" s="12"/>
      <c r="BH236" s="12"/>
      <c r="BI236" s="12"/>
      <c r="BJ236" s="12"/>
      <c r="BK236" s="12"/>
      <c r="BL236" s="12"/>
      <c r="BM236" s="12"/>
      <c r="BN236" s="12"/>
      <c r="BO236" s="12"/>
      <c r="BP236" s="12"/>
      <c r="BQ236" s="12"/>
      <c r="BR236" s="12"/>
      <c r="BS236" s="12"/>
      <c r="BT236" s="12"/>
      <c r="BU236" s="12"/>
      <c r="BV236" s="12"/>
      <c r="BW236" s="12"/>
      <c r="BX236" s="12"/>
      <c r="BY236" s="12"/>
      <c r="BZ236" s="12"/>
      <c r="CA236" s="12"/>
      <c r="CB236" s="12"/>
      <c r="CC236" s="12"/>
    </row>
    <row r="237" spans="1:81" ht="15.75" x14ac:dyDescent="0.25">
      <c r="A237" s="20"/>
      <c r="B237" s="29"/>
      <c r="C237" s="29"/>
      <c r="D237" s="29"/>
      <c r="E237" s="29"/>
      <c r="F237" s="26"/>
      <c r="G237" s="13"/>
      <c r="H237" s="20"/>
      <c r="I237" s="22"/>
      <c r="J237" s="22"/>
      <c r="K237" s="22"/>
      <c r="L237" s="22"/>
      <c r="M237" s="24"/>
      <c r="N237" s="22"/>
      <c r="O237" s="20"/>
      <c r="P237" s="12"/>
      <c r="Q237" s="12"/>
      <c r="R237" s="12"/>
      <c r="S237" s="12"/>
      <c r="T237" s="12"/>
      <c r="U237" s="12"/>
      <c r="V237" s="12"/>
      <c r="W237" s="12"/>
      <c r="X237" s="12"/>
      <c r="Y237" s="12"/>
      <c r="Z237" s="12"/>
      <c r="AA237" s="12"/>
      <c r="AB237" s="12"/>
      <c r="AC237" s="12"/>
      <c r="AD237" s="12"/>
      <c r="AE237" s="12"/>
      <c r="AF237" s="12"/>
      <c r="AG237" s="12"/>
      <c r="AH237" s="12"/>
      <c r="AI237" s="12"/>
      <c r="AJ237" s="12"/>
      <c r="AK237" s="12"/>
      <c r="AL237" s="12"/>
      <c r="AM237" s="12"/>
      <c r="AN237" s="12"/>
      <c r="AO237" s="12"/>
      <c r="AP237" s="12"/>
      <c r="AQ237" s="12"/>
      <c r="AR237" s="12"/>
      <c r="AS237" s="12"/>
      <c r="AT237" s="12"/>
      <c r="AU237" s="12"/>
      <c r="AV237" s="12"/>
      <c r="AW237" s="12"/>
      <c r="AX237" s="12"/>
      <c r="AY237" s="12"/>
      <c r="AZ237" s="12"/>
      <c r="BA237" s="12"/>
      <c r="BB237" s="12"/>
      <c r="BC237" s="12"/>
      <c r="BD237" s="12"/>
      <c r="BE237" s="12"/>
      <c r="BF237" s="12"/>
      <c r="BG237" s="12"/>
      <c r="BH237" s="12"/>
      <c r="BI237" s="12"/>
      <c r="BJ237" s="12"/>
      <c r="BK237" s="12"/>
      <c r="BL237" s="12"/>
      <c r="BM237" s="12"/>
      <c r="BN237" s="12"/>
      <c r="BO237" s="12"/>
      <c r="BP237" s="12"/>
      <c r="BQ237" s="12"/>
      <c r="BR237" s="12"/>
      <c r="BS237" s="12"/>
      <c r="BT237" s="12"/>
      <c r="BU237" s="12"/>
      <c r="BV237" s="12"/>
      <c r="BW237" s="12"/>
      <c r="BX237" s="12"/>
      <c r="BY237" s="12"/>
      <c r="BZ237" s="12"/>
      <c r="CA237" s="12"/>
      <c r="CB237" s="12"/>
      <c r="CC237" s="12"/>
    </row>
    <row r="238" spans="1:81" ht="15.75" x14ac:dyDescent="0.25">
      <c r="A238" s="20"/>
      <c r="B238" s="29"/>
      <c r="C238" s="29"/>
      <c r="D238" s="29"/>
      <c r="E238" s="29"/>
      <c r="F238" s="26"/>
      <c r="G238" s="13"/>
      <c r="H238" s="20"/>
      <c r="I238" s="22"/>
      <c r="J238" s="22"/>
      <c r="K238" s="22"/>
      <c r="L238" s="22"/>
      <c r="M238" s="24"/>
      <c r="N238" s="22"/>
      <c r="O238" s="20"/>
      <c r="P238" s="12"/>
      <c r="Q238" s="12"/>
      <c r="R238" s="12"/>
      <c r="S238" s="12"/>
      <c r="T238" s="12"/>
      <c r="U238" s="12"/>
      <c r="V238" s="12"/>
      <c r="W238" s="12"/>
      <c r="X238" s="12"/>
      <c r="Y238" s="12"/>
      <c r="Z238" s="12"/>
      <c r="AA238" s="12"/>
      <c r="AB238" s="12"/>
      <c r="AC238" s="12"/>
      <c r="AD238" s="12"/>
      <c r="AE238" s="12"/>
      <c r="AF238" s="12"/>
      <c r="AG238" s="12"/>
      <c r="AH238" s="12"/>
      <c r="AI238" s="12"/>
      <c r="AJ238" s="12"/>
      <c r="AK238" s="12"/>
      <c r="AL238" s="12"/>
      <c r="AM238" s="12"/>
      <c r="AN238" s="12"/>
      <c r="AO238" s="12"/>
      <c r="AP238" s="12"/>
      <c r="AQ238" s="12"/>
      <c r="AR238" s="12"/>
      <c r="AS238" s="12"/>
      <c r="AT238" s="12"/>
      <c r="AU238" s="12"/>
      <c r="AV238" s="12"/>
      <c r="AW238" s="12"/>
      <c r="AX238" s="12"/>
      <c r="AY238" s="12"/>
      <c r="AZ238" s="12"/>
      <c r="BA238" s="12"/>
      <c r="BB238" s="12"/>
      <c r="BC238" s="12"/>
      <c r="BD238" s="12"/>
      <c r="BE238" s="12"/>
      <c r="BF238" s="12"/>
      <c r="BG238" s="12"/>
      <c r="BH238" s="12"/>
      <c r="BI238" s="12"/>
      <c r="BJ238" s="12"/>
      <c r="BK238" s="12"/>
      <c r="BL238" s="12"/>
      <c r="BM238" s="12"/>
      <c r="BN238" s="12"/>
      <c r="BO238" s="12"/>
      <c r="BP238" s="12"/>
      <c r="BQ238" s="12"/>
      <c r="BR238" s="12"/>
      <c r="BS238" s="12"/>
      <c r="BT238" s="12"/>
      <c r="BU238" s="12"/>
      <c r="BV238" s="12"/>
      <c r="BW238" s="12"/>
      <c r="BX238" s="12"/>
      <c r="BY238" s="12"/>
      <c r="BZ238" s="12"/>
      <c r="CA238" s="12"/>
      <c r="CB238" s="12"/>
      <c r="CC238" s="12"/>
    </row>
    <row r="239" spans="1:81" ht="15.75" x14ac:dyDescent="0.25">
      <c r="A239" s="20"/>
      <c r="B239" s="29"/>
      <c r="C239" s="29"/>
      <c r="D239" s="29"/>
      <c r="E239" s="29"/>
      <c r="F239" s="26"/>
      <c r="G239" s="13"/>
      <c r="H239" s="20"/>
      <c r="I239" s="22"/>
      <c r="J239" s="22"/>
      <c r="K239" s="22"/>
      <c r="L239" s="22"/>
      <c r="M239" s="24"/>
      <c r="N239" s="22"/>
      <c r="O239" s="20"/>
      <c r="P239" s="12"/>
      <c r="Q239" s="12"/>
      <c r="R239" s="12"/>
      <c r="S239" s="12"/>
      <c r="T239" s="12"/>
      <c r="U239" s="12"/>
      <c r="V239" s="12"/>
      <c r="W239" s="12"/>
      <c r="X239" s="12"/>
      <c r="Y239" s="12"/>
      <c r="Z239" s="12"/>
      <c r="AA239" s="12"/>
      <c r="AB239" s="12"/>
      <c r="AC239" s="12"/>
      <c r="AD239" s="12"/>
      <c r="AE239" s="12"/>
      <c r="AF239" s="12"/>
      <c r="AG239" s="12"/>
      <c r="AH239" s="12"/>
      <c r="AI239" s="12"/>
      <c r="AJ239" s="12"/>
      <c r="AK239" s="12"/>
      <c r="AL239" s="12"/>
      <c r="AM239" s="12"/>
      <c r="AN239" s="12"/>
      <c r="AO239" s="12"/>
      <c r="AP239" s="12"/>
      <c r="AQ239" s="12"/>
      <c r="AR239" s="12"/>
      <c r="AS239" s="12"/>
      <c r="AT239" s="12"/>
      <c r="AU239" s="12"/>
      <c r="AV239" s="12"/>
      <c r="AW239" s="12"/>
      <c r="AX239" s="12"/>
      <c r="AY239" s="12"/>
      <c r="AZ239" s="12"/>
      <c r="BA239" s="12"/>
      <c r="BB239" s="12"/>
      <c r="BC239" s="12"/>
      <c r="BD239" s="12"/>
      <c r="BE239" s="12"/>
      <c r="BF239" s="12"/>
      <c r="BG239" s="12"/>
      <c r="BH239" s="12"/>
      <c r="BI239" s="12"/>
      <c r="BJ239" s="12"/>
      <c r="BK239" s="12"/>
      <c r="BL239" s="12"/>
      <c r="BM239" s="12"/>
      <c r="BN239" s="12"/>
      <c r="BO239" s="12"/>
      <c r="BP239" s="12"/>
      <c r="BQ239" s="12"/>
      <c r="BR239" s="12"/>
      <c r="BS239" s="12"/>
      <c r="BT239" s="12"/>
      <c r="BU239" s="12"/>
      <c r="BV239" s="12"/>
      <c r="BW239" s="12"/>
      <c r="BX239" s="12"/>
      <c r="BY239" s="12"/>
      <c r="BZ239" s="12"/>
      <c r="CA239" s="12"/>
      <c r="CB239" s="12"/>
      <c r="CC239" s="12"/>
    </row>
    <row r="240" spans="1:81" ht="15.75" x14ac:dyDescent="0.25">
      <c r="A240" s="20"/>
      <c r="B240" s="29"/>
      <c r="C240" s="29"/>
      <c r="D240" s="29"/>
      <c r="E240" s="29"/>
      <c r="F240" s="26"/>
      <c r="G240" s="13"/>
      <c r="H240" s="20"/>
      <c r="I240" s="22"/>
      <c r="J240" s="22"/>
      <c r="K240" s="22"/>
      <c r="L240" s="22"/>
      <c r="M240" s="24"/>
      <c r="N240" s="22"/>
      <c r="O240" s="20"/>
      <c r="P240" s="12"/>
      <c r="Q240" s="12"/>
      <c r="R240" s="12"/>
      <c r="S240" s="12"/>
      <c r="T240" s="12"/>
      <c r="U240" s="12"/>
      <c r="V240" s="12"/>
      <c r="W240" s="12"/>
      <c r="X240" s="12"/>
      <c r="Y240" s="12"/>
      <c r="Z240" s="12"/>
      <c r="AA240" s="12"/>
      <c r="AB240" s="12"/>
      <c r="AC240" s="12"/>
      <c r="AD240" s="12"/>
      <c r="AE240" s="12"/>
      <c r="AF240" s="12"/>
      <c r="AG240" s="12"/>
      <c r="AH240" s="12"/>
      <c r="AI240" s="12"/>
      <c r="AJ240" s="12"/>
      <c r="AK240" s="12"/>
      <c r="AL240" s="12"/>
      <c r="AM240" s="12"/>
      <c r="AN240" s="12"/>
      <c r="AO240" s="12"/>
      <c r="AP240" s="12"/>
      <c r="AQ240" s="12"/>
      <c r="AR240" s="12"/>
      <c r="AS240" s="12"/>
      <c r="AT240" s="12"/>
      <c r="AU240" s="12"/>
      <c r="AV240" s="12"/>
      <c r="AW240" s="12"/>
      <c r="AX240" s="12"/>
      <c r="AY240" s="12"/>
      <c r="AZ240" s="12"/>
      <c r="BA240" s="12"/>
      <c r="BB240" s="12"/>
      <c r="BC240" s="12"/>
      <c r="BD240" s="12"/>
      <c r="BE240" s="12"/>
      <c r="BF240" s="12"/>
      <c r="BG240" s="12"/>
      <c r="BH240" s="12"/>
      <c r="BI240" s="12"/>
      <c r="BJ240" s="12"/>
      <c r="BK240" s="12"/>
      <c r="BL240" s="12"/>
      <c r="BM240" s="12"/>
      <c r="BN240" s="12"/>
      <c r="BO240" s="12"/>
      <c r="BP240" s="12"/>
      <c r="BQ240" s="12"/>
      <c r="BR240" s="12"/>
      <c r="BS240" s="12"/>
      <c r="BT240" s="12"/>
      <c r="BU240" s="12"/>
      <c r="BV240" s="12"/>
      <c r="BW240" s="12"/>
      <c r="BX240" s="12"/>
      <c r="BY240" s="12"/>
      <c r="BZ240" s="12"/>
      <c r="CA240" s="12"/>
      <c r="CB240" s="12"/>
      <c r="CC240" s="12"/>
    </row>
    <row r="241" spans="1:81" ht="15.75" x14ac:dyDescent="0.25">
      <c r="A241" s="20"/>
      <c r="B241" s="29"/>
      <c r="C241" s="29"/>
      <c r="D241" s="29"/>
      <c r="E241" s="29"/>
      <c r="F241" s="26"/>
      <c r="G241" s="13"/>
      <c r="H241" s="20"/>
      <c r="I241" s="22"/>
      <c r="J241" s="22"/>
      <c r="K241" s="22"/>
      <c r="L241" s="22"/>
      <c r="M241" s="24"/>
      <c r="N241" s="22"/>
      <c r="O241" s="20"/>
      <c r="P241" s="12"/>
      <c r="Q241" s="12"/>
      <c r="R241" s="12"/>
      <c r="S241" s="12"/>
      <c r="T241" s="12"/>
      <c r="U241" s="12"/>
      <c r="V241" s="12"/>
      <c r="W241" s="12"/>
      <c r="X241" s="12"/>
      <c r="Y241" s="12"/>
      <c r="Z241" s="12"/>
      <c r="AA241" s="12"/>
      <c r="AB241" s="12"/>
      <c r="AC241" s="12"/>
      <c r="AD241" s="12"/>
      <c r="AE241" s="12"/>
      <c r="AF241" s="12"/>
      <c r="AG241" s="12"/>
      <c r="AH241" s="12"/>
      <c r="AI241" s="12"/>
      <c r="AJ241" s="12"/>
      <c r="AK241" s="12"/>
      <c r="AL241" s="12"/>
      <c r="AM241" s="12"/>
      <c r="AN241" s="12"/>
      <c r="AO241" s="12"/>
      <c r="AP241" s="12"/>
      <c r="AQ241" s="12"/>
      <c r="AR241" s="12"/>
      <c r="AS241" s="12"/>
      <c r="AT241" s="12"/>
      <c r="AU241" s="12"/>
      <c r="AV241" s="12"/>
      <c r="AW241" s="12"/>
      <c r="AX241" s="12"/>
      <c r="AY241" s="12"/>
      <c r="AZ241" s="12"/>
      <c r="BA241" s="12"/>
      <c r="BB241" s="12"/>
      <c r="BC241" s="12"/>
      <c r="BD241" s="12"/>
      <c r="BE241" s="12"/>
      <c r="BF241" s="12"/>
      <c r="BG241" s="12"/>
      <c r="BH241" s="12"/>
      <c r="BI241" s="12"/>
      <c r="BJ241" s="12"/>
      <c r="BK241" s="12"/>
      <c r="BL241" s="12"/>
      <c r="BM241" s="12"/>
      <c r="BN241" s="12"/>
      <c r="BO241" s="12"/>
      <c r="BP241" s="12"/>
      <c r="BQ241" s="12"/>
      <c r="BR241" s="12"/>
      <c r="BS241" s="12"/>
      <c r="BT241" s="12"/>
      <c r="BU241" s="12"/>
      <c r="BV241" s="12"/>
      <c r="BW241" s="12"/>
      <c r="BX241" s="12"/>
      <c r="BY241" s="12"/>
      <c r="BZ241" s="12"/>
      <c r="CA241" s="12"/>
      <c r="CB241" s="12"/>
      <c r="CC241" s="12"/>
    </row>
    <row r="242" spans="1:81" ht="15.75" x14ac:dyDescent="0.25">
      <c r="A242" s="20"/>
      <c r="B242" s="29"/>
      <c r="C242" s="29"/>
      <c r="D242" s="29"/>
      <c r="E242" s="29"/>
      <c r="F242" s="26"/>
      <c r="G242" s="13"/>
      <c r="H242" s="20"/>
      <c r="I242" s="22"/>
      <c r="J242" s="22"/>
      <c r="K242" s="22"/>
      <c r="L242" s="22"/>
      <c r="M242" s="24"/>
      <c r="N242" s="22"/>
      <c r="O242" s="20"/>
      <c r="P242" s="12"/>
      <c r="Q242" s="12"/>
      <c r="R242" s="12"/>
      <c r="S242" s="12"/>
      <c r="T242" s="12"/>
      <c r="U242" s="12"/>
      <c r="V242" s="12"/>
      <c r="W242" s="12"/>
      <c r="X242" s="12"/>
      <c r="Y242" s="12"/>
      <c r="Z242" s="12"/>
      <c r="AA242" s="12"/>
      <c r="AB242" s="12"/>
      <c r="AC242" s="12"/>
      <c r="AD242" s="12"/>
      <c r="AE242" s="12"/>
      <c r="AF242" s="12"/>
      <c r="AG242" s="12"/>
      <c r="AH242" s="12"/>
      <c r="AI242" s="12"/>
      <c r="AJ242" s="12"/>
      <c r="AK242" s="12"/>
      <c r="AL242" s="12"/>
      <c r="AM242" s="12"/>
      <c r="AN242" s="12"/>
      <c r="AO242" s="12"/>
      <c r="AP242" s="12"/>
      <c r="AQ242" s="12"/>
      <c r="AR242" s="12"/>
      <c r="AS242" s="12"/>
      <c r="AT242" s="12"/>
      <c r="AU242" s="12"/>
      <c r="AV242" s="12"/>
      <c r="AW242" s="12"/>
      <c r="AX242" s="12"/>
      <c r="AY242" s="12"/>
      <c r="AZ242" s="12"/>
      <c r="BA242" s="12"/>
      <c r="BB242" s="12"/>
      <c r="BC242" s="12"/>
      <c r="BD242" s="12"/>
      <c r="BE242" s="12"/>
      <c r="BF242" s="12"/>
      <c r="BG242" s="12"/>
      <c r="BH242" s="12"/>
      <c r="BI242" s="12"/>
      <c r="BJ242" s="12"/>
      <c r="BK242" s="12"/>
      <c r="BL242" s="12"/>
      <c r="BM242" s="12"/>
      <c r="BN242" s="12"/>
      <c r="BO242" s="12"/>
      <c r="BP242" s="12"/>
      <c r="BQ242" s="12"/>
      <c r="BR242" s="12"/>
      <c r="BS242" s="12"/>
      <c r="BT242" s="12"/>
      <c r="BU242" s="12"/>
      <c r="BV242" s="12"/>
      <c r="BW242" s="12"/>
      <c r="BX242" s="12"/>
      <c r="BY242" s="12"/>
      <c r="BZ242" s="12"/>
      <c r="CA242" s="12"/>
      <c r="CB242" s="12"/>
      <c r="CC242" s="12"/>
    </row>
    <row r="243" spans="1:81" ht="15.75" x14ac:dyDescent="0.25">
      <c r="A243" s="20"/>
      <c r="B243" s="29"/>
      <c r="C243" s="29"/>
      <c r="D243" s="29"/>
      <c r="E243" s="29"/>
      <c r="F243" s="26"/>
      <c r="G243" s="13"/>
      <c r="H243" s="20"/>
      <c r="I243" s="22"/>
      <c r="J243" s="22"/>
      <c r="K243" s="22"/>
      <c r="L243" s="22"/>
      <c r="M243" s="24"/>
      <c r="N243" s="22"/>
      <c r="O243" s="20"/>
      <c r="P243" s="12"/>
      <c r="Q243" s="12"/>
      <c r="R243" s="12"/>
      <c r="S243" s="12"/>
      <c r="T243" s="12"/>
      <c r="U243" s="12"/>
      <c r="V243" s="12"/>
      <c r="W243" s="12"/>
      <c r="X243" s="12"/>
      <c r="Y243" s="12"/>
      <c r="Z243" s="12"/>
      <c r="AA243" s="12"/>
      <c r="AB243" s="12"/>
      <c r="AC243" s="12"/>
      <c r="AD243" s="12"/>
      <c r="AE243" s="12"/>
      <c r="AF243" s="12"/>
      <c r="AG243" s="12"/>
      <c r="AH243" s="12"/>
      <c r="AI243" s="12"/>
      <c r="AJ243" s="12"/>
      <c r="AK243" s="12"/>
      <c r="AL243" s="12"/>
      <c r="AM243" s="12"/>
      <c r="AN243" s="12"/>
      <c r="AO243" s="12"/>
      <c r="AP243" s="12"/>
      <c r="AQ243" s="12"/>
      <c r="AR243" s="12"/>
      <c r="AS243" s="12"/>
      <c r="AT243" s="12"/>
      <c r="AU243" s="12"/>
      <c r="AV243" s="12"/>
      <c r="AW243" s="12"/>
      <c r="AX243" s="12"/>
      <c r="AY243" s="12"/>
      <c r="AZ243" s="12"/>
      <c r="BA243" s="12"/>
      <c r="BB243" s="12"/>
      <c r="BC243" s="12"/>
      <c r="BD243" s="12"/>
      <c r="BE243" s="12"/>
      <c r="BF243" s="12"/>
      <c r="BG243" s="12"/>
      <c r="BH243" s="12"/>
      <c r="BI243" s="12"/>
      <c r="BJ243" s="12"/>
      <c r="BK243" s="12"/>
      <c r="BL243" s="12"/>
      <c r="BM243" s="12"/>
      <c r="BN243" s="12"/>
      <c r="BO243" s="12"/>
      <c r="BP243" s="12"/>
      <c r="BQ243" s="12"/>
      <c r="BR243" s="12"/>
      <c r="BS243" s="12"/>
      <c r="BT243" s="12"/>
      <c r="BU243" s="12"/>
      <c r="BV243" s="12"/>
      <c r="BW243" s="12"/>
      <c r="BX243" s="12"/>
      <c r="BY243" s="12"/>
      <c r="BZ243" s="12"/>
      <c r="CA243" s="12"/>
      <c r="CB243" s="12"/>
      <c r="CC243" s="12"/>
    </row>
    <row r="244" spans="1:81" ht="15.75" x14ac:dyDescent="0.25">
      <c r="A244" s="20"/>
      <c r="B244" s="29"/>
      <c r="C244" s="29"/>
      <c r="D244" s="29"/>
      <c r="E244" s="29"/>
      <c r="F244" s="26"/>
      <c r="G244" s="13"/>
      <c r="H244" s="20"/>
      <c r="I244" s="22"/>
      <c r="J244" s="22"/>
      <c r="K244" s="22"/>
      <c r="L244" s="22"/>
      <c r="M244" s="24"/>
      <c r="N244" s="22"/>
      <c r="O244" s="20"/>
      <c r="P244" s="12"/>
      <c r="Q244" s="12"/>
      <c r="R244" s="12"/>
      <c r="S244" s="12"/>
      <c r="T244" s="12"/>
      <c r="U244" s="12"/>
      <c r="V244" s="12"/>
      <c r="W244" s="12"/>
      <c r="X244" s="12"/>
      <c r="Y244" s="12"/>
      <c r="Z244" s="12"/>
      <c r="AA244" s="12"/>
      <c r="AB244" s="12"/>
      <c r="AC244" s="12"/>
      <c r="AD244" s="12"/>
      <c r="AE244" s="12"/>
      <c r="AF244" s="12"/>
      <c r="AG244" s="12"/>
      <c r="AH244" s="12"/>
      <c r="AI244" s="12"/>
      <c r="AJ244" s="12"/>
      <c r="AK244" s="12"/>
      <c r="AL244" s="12"/>
      <c r="AM244" s="12"/>
      <c r="AN244" s="12"/>
      <c r="AO244" s="12"/>
      <c r="AP244" s="12"/>
      <c r="AQ244" s="12"/>
      <c r="AR244" s="12"/>
      <c r="AS244" s="12"/>
      <c r="AT244" s="12"/>
      <c r="AU244" s="12"/>
      <c r="AV244" s="12"/>
      <c r="AW244" s="12"/>
      <c r="AX244" s="12"/>
      <c r="AY244" s="12"/>
      <c r="AZ244" s="12"/>
      <c r="BA244" s="12"/>
      <c r="BB244" s="12"/>
      <c r="BC244" s="12"/>
      <c r="BD244" s="12"/>
      <c r="BE244" s="12"/>
      <c r="BF244" s="12"/>
      <c r="BG244" s="12"/>
      <c r="BH244" s="12"/>
      <c r="BI244" s="12"/>
      <c r="BJ244" s="12"/>
      <c r="BK244" s="12"/>
      <c r="BL244" s="12"/>
      <c r="BM244" s="12"/>
      <c r="BN244" s="12"/>
      <c r="BO244" s="12"/>
      <c r="BP244" s="12"/>
      <c r="BQ244" s="12"/>
      <c r="BR244" s="12"/>
      <c r="BS244" s="12"/>
      <c r="BT244" s="12"/>
      <c r="BU244" s="12"/>
      <c r="BV244" s="12"/>
      <c r="BW244" s="12"/>
      <c r="BX244" s="12"/>
      <c r="BY244" s="12"/>
      <c r="BZ244" s="12"/>
      <c r="CA244" s="12"/>
      <c r="CB244" s="12"/>
      <c r="CC244" s="12"/>
    </row>
    <row r="245" spans="1:81" ht="15.75" x14ac:dyDescent="0.25">
      <c r="A245" s="20"/>
      <c r="B245" s="29"/>
      <c r="C245" s="29"/>
      <c r="D245" s="29"/>
      <c r="E245" s="29"/>
      <c r="F245" s="26"/>
      <c r="G245" s="13"/>
      <c r="H245" s="20"/>
      <c r="I245" s="22"/>
      <c r="J245" s="22"/>
      <c r="K245" s="22"/>
      <c r="L245" s="22"/>
      <c r="M245" s="24"/>
      <c r="N245" s="22"/>
      <c r="O245" s="20"/>
      <c r="P245" s="12"/>
      <c r="Q245" s="12"/>
      <c r="R245" s="12"/>
      <c r="S245" s="12"/>
      <c r="T245" s="12"/>
      <c r="U245" s="12"/>
      <c r="V245" s="12"/>
      <c r="W245" s="12"/>
      <c r="X245" s="12"/>
      <c r="Y245" s="12"/>
      <c r="Z245" s="12"/>
      <c r="AA245" s="12"/>
      <c r="AB245" s="12"/>
      <c r="AC245" s="12"/>
      <c r="AD245" s="12"/>
      <c r="AE245" s="12"/>
      <c r="AF245" s="12"/>
      <c r="AG245" s="12"/>
      <c r="AH245" s="12"/>
      <c r="AI245" s="12"/>
      <c r="AJ245" s="12"/>
      <c r="AK245" s="12"/>
      <c r="AL245" s="12"/>
      <c r="AM245" s="12"/>
      <c r="AN245" s="12"/>
      <c r="AO245" s="12"/>
      <c r="AP245" s="12"/>
      <c r="AQ245" s="12"/>
      <c r="AR245" s="12"/>
      <c r="AS245" s="12"/>
      <c r="AT245" s="12"/>
      <c r="AU245" s="12"/>
      <c r="AV245" s="12"/>
      <c r="AW245" s="12"/>
      <c r="AX245" s="12"/>
      <c r="AY245" s="12"/>
      <c r="AZ245" s="12"/>
      <c r="BA245" s="12"/>
      <c r="BB245" s="12"/>
      <c r="BC245" s="12"/>
      <c r="BD245" s="12"/>
      <c r="BE245" s="12"/>
      <c r="BF245" s="12"/>
      <c r="BG245" s="12"/>
      <c r="BH245" s="12"/>
      <c r="BI245" s="12"/>
      <c r="BJ245" s="12"/>
      <c r="BK245" s="12"/>
      <c r="BL245" s="12"/>
      <c r="BM245" s="12"/>
      <c r="BN245" s="12"/>
      <c r="BO245" s="12"/>
      <c r="BP245" s="12"/>
      <c r="BQ245" s="12"/>
      <c r="BR245" s="12"/>
      <c r="BS245" s="12"/>
      <c r="BT245" s="12"/>
      <c r="BU245" s="12"/>
      <c r="BV245" s="12"/>
      <c r="BW245" s="12"/>
      <c r="BX245" s="12"/>
      <c r="BY245" s="12"/>
      <c r="BZ245" s="12"/>
      <c r="CA245" s="12"/>
      <c r="CB245" s="12"/>
      <c r="CC245" s="12"/>
    </row>
    <row r="246" spans="1:81" ht="15.75" x14ac:dyDescent="0.25">
      <c r="A246" s="20"/>
      <c r="B246" s="29"/>
      <c r="C246" s="29"/>
      <c r="D246" s="29"/>
      <c r="E246" s="29"/>
      <c r="F246" s="26"/>
      <c r="G246" s="13"/>
      <c r="H246" s="20"/>
      <c r="I246" s="22"/>
      <c r="J246" s="22"/>
      <c r="K246" s="22"/>
      <c r="L246" s="22"/>
      <c r="M246" s="24"/>
      <c r="N246" s="22"/>
      <c r="O246" s="20"/>
      <c r="P246" s="12"/>
      <c r="Q246" s="12"/>
      <c r="R246" s="12"/>
      <c r="S246" s="12"/>
      <c r="T246" s="12"/>
      <c r="U246" s="12"/>
      <c r="V246" s="12"/>
      <c r="W246" s="12"/>
      <c r="X246" s="12"/>
      <c r="Y246" s="12"/>
      <c r="Z246" s="12"/>
      <c r="AA246" s="12"/>
      <c r="AB246" s="12"/>
      <c r="AC246" s="12"/>
      <c r="AD246" s="12"/>
      <c r="AE246" s="12"/>
      <c r="AF246" s="12"/>
      <c r="AG246" s="12"/>
      <c r="AH246" s="12"/>
      <c r="AI246" s="12"/>
      <c r="AJ246" s="12"/>
      <c r="AK246" s="12"/>
      <c r="AL246" s="12"/>
      <c r="AM246" s="12"/>
      <c r="AN246" s="12"/>
      <c r="AO246" s="12"/>
      <c r="AP246" s="12"/>
      <c r="AQ246" s="12"/>
      <c r="AR246" s="12"/>
      <c r="AS246" s="12"/>
      <c r="AT246" s="12"/>
      <c r="AU246" s="12"/>
      <c r="AV246" s="12"/>
      <c r="AW246" s="12"/>
      <c r="AX246" s="12"/>
      <c r="AY246" s="12"/>
      <c r="AZ246" s="12"/>
      <c r="BA246" s="12"/>
      <c r="BB246" s="12"/>
      <c r="BC246" s="12"/>
      <c r="BD246" s="12"/>
      <c r="BE246" s="12"/>
      <c r="BF246" s="12"/>
      <c r="BG246" s="12"/>
      <c r="BH246" s="12"/>
      <c r="BI246" s="12"/>
      <c r="BJ246" s="12"/>
      <c r="BK246" s="12"/>
      <c r="BL246" s="12"/>
      <c r="BM246" s="12"/>
      <c r="BN246" s="12"/>
      <c r="BO246" s="12"/>
      <c r="BP246" s="12"/>
      <c r="BQ246" s="12"/>
      <c r="BR246" s="12"/>
      <c r="BS246" s="12"/>
      <c r="BT246" s="12"/>
      <c r="BU246" s="12"/>
      <c r="BV246" s="12"/>
      <c r="BW246" s="12"/>
      <c r="BX246" s="12"/>
      <c r="BY246" s="12"/>
      <c r="BZ246" s="12"/>
      <c r="CA246" s="12"/>
      <c r="CB246" s="12"/>
      <c r="CC246" s="12"/>
    </row>
    <row r="247" spans="1:81" ht="15.75" x14ac:dyDescent="0.25">
      <c r="A247" s="20"/>
      <c r="B247" s="29"/>
      <c r="C247" s="29"/>
      <c r="D247" s="29"/>
      <c r="E247" s="29"/>
      <c r="F247" s="26"/>
      <c r="G247" s="13"/>
      <c r="H247" s="20"/>
      <c r="I247" s="22"/>
      <c r="J247" s="22"/>
      <c r="K247" s="22"/>
      <c r="L247" s="22"/>
      <c r="M247" s="24"/>
      <c r="N247" s="22"/>
      <c r="O247" s="20"/>
      <c r="P247" s="12"/>
      <c r="Q247" s="12"/>
      <c r="R247" s="12"/>
      <c r="S247" s="12"/>
      <c r="T247" s="12"/>
      <c r="U247" s="12"/>
      <c r="V247" s="12"/>
      <c r="W247" s="12"/>
      <c r="X247" s="12"/>
      <c r="Y247" s="12"/>
      <c r="Z247" s="12"/>
      <c r="AA247" s="12"/>
      <c r="AB247" s="12"/>
      <c r="AC247" s="12"/>
      <c r="AD247" s="12"/>
      <c r="AE247" s="12"/>
      <c r="AF247" s="12"/>
      <c r="AG247" s="12"/>
      <c r="AH247" s="12"/>
      <c r="AI247" s="12"/>
      <c r="AJ247" s="12"/>
      <c r="AK247" s="12"/>
      <c r="AL247" s="12"/>
      <c r="AM247" s="12"/>
      <c r="AN247" s="12"/>
      <c r="AO247" s="12"/>
      <c r="AP247" s="12"/>
      <c r="AQ247" s="12"/>
      <c r="AR247" s="12"/>
      <c r="AS247" s="12"/>
      <c r="AT247" s="12"/>
      <c r="AU247" s="12"/>
      <c r="AV247" s="12"/>
      <c r="AW247" s="12"/>
      <c r="AX247" s="12"/>
      <c r="AY247" s="12"/>
      <c r="AZ247" s="12"/>
      <c r="BA247" s="12"/>
      <c r="BB247" s="12"/>
      <c r="BC247" s="12"/>
      <c r="BD247" s="12"/>
      <c r="BE247" s="12"/>
      <c r="BF247" s="12"/>
      <c r="BG247" s="12"/>
      <c r="BH247" s="12"/>
      <c r="BI247" s="12"/>
      <c r="BJ247" s="12"/>
      <c r="BK247" s="12"/>
      <c r="BL247" s="12"/>
      <c r="BM247" s="12"/>
      <c r="BN247" s="12"/>
      <c r="BO247" s="12"/>
      <c r="BP247" s="12"/>
      <c r="BQ247" s="12"/>
      <c r="BR247" s="12"/>
      <c r="BS247" s="12"/>
      <c r="BT247" s="12"/>
      <c r="BU247" s="12"/>
      <c r="BV247" s="12"/>
      <c r="BW247" s="12"/>
      <c r="BX247" s="12"/>
      <c r="BY247" s="12"/>
      <c r="BZ247" s="12"/>
      <c r="CA247" s="12"/>
      <c r="CB247" s="12"/>
      <c r="CC247" s="12"/>
    </row>
    <row r="248" spans="1:81" ht="15.75" x14ac:dyDescent="0.25">
      <c r="A248" s="20"/>
      <c r="B248" s="29"/>
      <c r="C248" s="29"/>
      <c r="D248" s="29"/>
      <c r="E248" s="29"/>
      <c r="F248" s="26"/>
      <c r="G248" s="13"/>
      <c r="H248" s="20"/>
      <c r="I248" s="22"/>
      <c r="J248" s="22"/>
      <c r="K248" s="22"/>
      <c r="L248" s="22"/>
      <c r="M248" s="24"/>
      <c r="N248" s="22"/>
      <c r="O248" s="20"/>
      <c r="P248" s="12"/>
      <c r="Q248" s="12"/>
      <c r="R248" s="12"/>
      <c r="S248" s="12"/>
      <c r="T248" s="12"/>
      <c r="U248" s="12"/>
      <c r="V248" s="12"/>
      <c r="W248" s="12"/>
      <c r="X248" s="12"/>
      <c r="Y248" s="12"/>
      <c r="Z248" s="12"/>
      <c r="AA248" s="12"/>
      <c r="AB248" s="12"/>
      <c r="AC248" s="12"/>
      <c r="AD248" s="12"/>
      <c r="AE248" s="12"/>
      <c r="AF248" s="12"/>
      <c r="AG248" s="12"/>
      <c r="AH248" s="12"/>
      <c r="AI248" s="12"/>
      <c r="AJ248" s="12"/>
      <c r="AK248" s="12"/>
      <c r="AL248" s="12"/>
      <c r="AM248" s="12"/>
      <c r="AN248" s="12"/>
      <c r="AO248" s="12"/>
      <c r="AP248" s="12"/>
      <c r="AQ248" s="12"/>
      <c r="AR248" s="12"/>
      <c r="AS248" s="12"/>
      <c r="AT248" s="12"/>
      <c r="AU248" s="12"/>
      <c r="AV248" s="12"/>
      <c r="AW248" s="12"/>
      <c r="AX248" s="12"/>
      <c r="AY248" s="12"/>
      <c r="AZ248" s="12"/>
      <c r="BA248" s="12"/>
      <c r="BB248" s="12"/>
      <c r="BC248" s="12"/>
      <c r="BD248" s="12"/>
      <c r="BE248" s="12"/>
      <c r="BF248" s="12"/>
      <c r="BG248" s="12"/>
      <c r="BH248" s="12"/>
      <c r="BI248" s="12"/>
      <c r="BJ248" s="12"/>
      <c r="BK248" s="12"/>
      <c r="BL248" s="12"/>
      <c r="BM248" s="12"/>
      <c r="BN248" s="12"/>
      <c r="BO248" s="12"/>
      <c r="BP248" s="12"/>
      <c r="BQ248" s="12"/>
      <c r="BR248" s="12"/>
      <c r="BS248" s="12"/>
      <c r="BT248" s="12"/>
      <c r="BU248" s="12"/>
      <c r="BV248" s="12"/>
      <c r="BW248" s="12"/>
      <c r="BX248" s="12"/>
      <c r="BY248" s="12"/>
      <c r="BZ248" s="12"/>
      <c r="CA248" s="12"/>
      <c r="CB248" s="12"/>
      <c r="CC248" s="12"/>
    </row>
    <row r="249" spans="1:81" ht="15.75" x14ac:dyDescent="0.25">
      <c r="A249" s="20"/>
      <c r="B249" s="29"/>
      <c r="C249" s="29"/>
      <c r="D249" s="29"/>
      <c r="E249" s="29"/>
      <c r="F249" s="26"/>
      <c r="G249" s="13"/>
      <c r="H249" s="20"/>
      <c r="I249" s="22"/>
      <c r="J249" s="22"/>
      <c r="K249" s="22"/>
      <c r="L249" s="22"/>
      <c r="M249" s="24"/>
      <c r="N249" s="22"/>
      <c r="O249" s="20"/>
      <c r="P249" s="12"/>
      <c r="Q249" s="12"/>
      <c r="R249" s="12"/>
      <c r="S249" s="12"/>
      <c r="T249" s="12"/>
      <c r="U249" s="12"/>
      <c r="V249" s="12"/>
      <c r="W249" s="12"/>
      <c r="X249" s="12"/>
      <c r="Y249" s="12"/>
      <c r="Z249" s="12"/>
      <c r="AA249" s="12"/>
      <c r="AB249" s="12"/>
      <c r="AC249" s="12"/>
      <c r="AD249" s="12"/>
      <c r="AE249" s="12"/>
      <c r="AF249" s="12"/>
      <c r="AG249" s="12"/>
      <c r="AH249" s="12"/>
      <c r="AI249" s="12"/>
      <c r="AJ249" s="12"/>
      <c r="AK249" s="12"/>
      <c r="AL249" s="12"/>
      <c r="AM249" s="12"/>
      <c r="AN249" s="12"/>
      <c r="AO249" s="12"/>
      <c r="AP249" s="12"/>
      <c r="AQ249" s="12"/>
      <c r="AR249" s="12"/>
      <c r="AS249" s="12"/>
      <c r="AT249" s="12"/>
      <c r="AU249" s="12"/>
      <c r="AV249" s="12"/>
      <c r="AW249" s="12"/>
      <c r="AX249" s="12"/>
      <c r="AY249" s="12"/>
      <c r="AZ249" s="12"/>
      <c r="BA249" s="12"/>
      <c r="BB249" s="12"/>
      <c r="BC249" s="12"/>
      <c r="BD249" s="12"/>
      <c r="BE249" s="12"/>
      <c r="BF249" s="12"/>
      <c r="BG249" s="12"/>
      <c r="BH249" s="12"/>
      <c r="BI249" s="12"/>
      <c r="BJ249" s="12"/>
      <c r="BK249" s="12"/>
      <c r="BL249" s="12"/>
      <c r="BM249" s="12"/>
      <c r="BN249" s="12"/>
      <c r="BO249" s="12"/>
      <c r="BP249" s="12"/>
      <c r="BQ249" s="12"/>
      <c r="BR249" s="12"/>
      <c r="BS249" s="12"/>
      <c r="BT249" s="12"/>
      <c r="BU249" s="12"/>
      <c r="BV249" s="12"/>
      <c r="BW249" s="12"/>
      <c r="BX249" s="12"/>
      <c r="BY249" s="12"/>
      <c r="BZ249" s="12"/>
      <c r="CA249" s="12"/>
      <c r="CB249" s="12"/>
      <c r="CC249" s="12"/>
    </row>
    <row r="250" spans="1:81" ht="15.75" x14ac:dyDescent="0.25">
      <c r="A250" s="20"/>
      <c r="B250" s="29"/>
      <c r="C250" s="29"/>
      <c r="D250" s="29"/>
      <c r="E250" s="29"/>
      <c r="F250" s="26"/>
      <c r="G250" s="13"/>
      <c r="H250" s="20"/>
      <c r="I250" s="22"/>
      <c r="J250" s="22"/>
      <c r="K250" s="22"/>
      <c r="L250" s="22"/>
      <c r="M250" s="24"/>
      <c r="N250" s="22"/>
      <c r="O250" s="20"/>
      <c r="P250" s="12"/>
      <c r="Q250" s="12"/>
      <c r="R250" s="12"/>
      <c r="S250" s="12"/>
      <c r="T250" s="12"/>
      <c r="U250" s="12"/>
      <c r="V250" s="12"/>
      <c r="W250" s="12"/>
      <c r="X250" s="12"/>
      <c r="Y250" s="12"/>
      <c r="Z250" s="12"/>
      <c r="AA250" s="12"/>
      <c r="AB250" s="12"/>
      <c r="AC250" s="12"/>
      <c r="AD250" s="12"/>
      <c r="AE250" s="12"/>
      <c r="AF250" s="12"/>
      <c r="AG250" s="12"/>
      <c r="AH250" s="12"/>
      <c r="AI250" s="12"/>
      <c r="AJ250" s="12"/>
      <c r="AK250" s="12"/>
      <c r="AL250" s="12"/>
      <c r="AM250" s="12"/>
      <c r="AN250" s="12"/>
      <c r="AO250" s="12"/>
      <c r="AP250" s="12"/>
      <c r="AQ250" s="12"/>
      <c r="AR250" s="12"/>
      <c r="AS250" s="12"/>
      <c r="AT250" s="12"/>
      <c r="AU250" s="12"/>
      <c r="AV250" s="12"/>
      <c r="AW250" s="12"/>
      <c r="AX250" s="12"/>
      <c r="AY250" s="12"/>
      <c r="AZ250" s="12"/>
      <c r="BA250" s="12"/>
      <c r="BB250" s="12"/>
      <c r="BC250" s="12"/>
      <c r="BD250" s="12"/>
      <c r="BE250" s="12"/>
      <c r="BF250" s="12"/>
      <c r="BG250" s="12"/>
      <c r="BH250" s="12"/>
      <c r="BI250" s="12"/>
      <c r="BJ250" s="12"/>
      <c r="BK250" s="12"/>
      <c r="BL250" s="12"/>
      <c r="BM250" s="12"/>
      <c r="BN250" s="12"/>
      <c r="BO250" s="12"/>
      <c r="BP250" s="12"/>
      <c r="BQ250" s="12"/>
      <c r="BR250" s="12"/>
      <c r="BS250" s="12"/>
      <c r="BT250" s="12"/>
      <c r="BU250" s="12"/>
      <c r="BV250" s="12"/>
      <c r="BW250" s="12"/>
      <c r="BX250" s="12"/>
      <c r="BY250" s="12"/>
      <c r="BZ250" s="12"/>
      <c r="CA250" s="12"/>
      <c r="CB250" s="12"/>
      <c r="CC250" s="12"/>
    </row>
    <row r="251" spans="1:81" ht="15.75" x14ac:dyDescent="0.25">
      <c r="A251" s="20"/>
      <c r="B251" s="29"/>
      <c r="C251" s="29"/>
      <c r="D251" s="29"/>
      <c r="E251" s="29"/>
      <c r="F251" s="26"/>
      <c r="G251" s="13"/>
      <c r="H251" s="20"/>
      <c r="I251" s="22"/>
      <c r="J251" s="22"/>
      <c r="K251" s="22"/>
      <c r="L251" s="22"/>
      <c r="M251" s="24"/>
      <c r="N251" s="22"/>
      <c r="O251" s="20"/>
      <c r="P251" s="12"/>
      <c r="Q251" s="12"/>
      <c r="R251" s="12"/>
      <c r="S251" s="12"/>
      <c r="T251" s="12"/>
      <c r="U251" s="12"/>
      <c r="V251" s="12"/>
      <c r="W251" s="12"/>
      <c r="X251" s="12"/>
      <c r="Y251" s="12"/>
      <c r="Z251" s="12"/>
      <c r="AA251" s="12"/>
      <c r="AB251" s="12"/>
      <c r="AC251" s="12"/>
      <c r="AD251" s="12"/>
      <c r="AE251" s="12"/>
      <c r="AF251" s="12"/>
      <c r="AG251" s="12"/>
      <c r="AH251" s="12"/>
      <c r="AI251" s="12"/>
      <c r="AJ251" s="12"/>
      <c r="AK251" s="12"/>
      <c r="AL251" s="12"/>
      <c r="AM251" s="12"/>
      <c r="AN251" s="12"/>
      <c r="AO251" s="12"/>
      <c r="AP251" s="12"/>
      <c r="AQ251" s="12"/>
      <c r="AR251" s="12"/>
      <c r="AS251" s="12"/>
      <c r="AT251" s="12"/>
      <c r="AU251" s="12"/>
      <c r="AV251" s="12"/>
      <c r="AW251" s="12"/>
      <c r="AX251" s="12"/>
      <c r="AY251" s="12"/>
      <c r="AZ251" s="12"/>
      <c r="BA251" s="12"/>
      <c r="BB251" s="12"/>
      <c r="BC251" s="12"/>
      <c r="BD251" s="12"/>
      <c r="BE251" s="12"/>
      <c r="BF251" s="12"/>
      <c r="BG251" s="12"/>
      <c r="BH251" s="12"/>
      <c r="BI251" s="12"/>
      <c r="BJ251" s="12"/>
      <c r="BK251" s="12"/>
      <c r="BL251" s="12"/>
      <c r="BM251" s="12"/>
      <c r="BN251" s="12"/>
      <c r="BO251" s="12"/>
      <c r="BP251" s="12"/>
      <c r="BQ251" s="12"/>
      <c r="BR251" s="12"/>
      <c r="BS251" s="12"/>
      <c r="BT251" s="12"/>
      <c r="BU251" s="12"/>
      <c r="BV251" s="12"/>
      <c r="BW251" s="12"/>
      <c r="BX251" s="12"/>
      <c r="BY251" s="12"/>
      <c r="BZ251" s="12"/>
      <c r="CA251" s="12"/>
      <c r="CB251" s="12"/>
      <c r="CC251" s="12"/>
    </row>
    <row r="252" spans="1:81" ht="15.75" x14ac:dyDescent="0.25">
      <c r="A252" s="20"/>
      <c r="B252" s="29"/>
      <c r="C252" s="29"/>
      <c r="D252" s="29"/>
      <c r="E252" s="29"/>
      <c r="F252" s="26"/>
      <c r="G252" s="13"/>
      <c r="H252" s="20"/>
      <c r="I252" s="22"/>
      <c r="J252" s="22"/>
      <c r="K252" s="22"/>
      <c r="L252" s="22"/>
      <c r="M252" s="24"/>
      <c r="N252" s="22"/>
      <c r="O252" s="20"/>
      <c r="P252" s="12"/>
      <c r="Q252" s="12"/>
      <c r="R252" s="12"/>
      <c r="S252" s="12"/>
      <c r="T252" s="12"/>
      <c r="U252" s="12"/>
      <c r="V252" s="12"/>
      <c r="W252" s="12"/>
      <c r="X252" s="12"/>
      <c r="Y252" s="12"/>
      <c r="Z252" s="12"/>
      <c r="AA252" s="12"/>
      <c r="AB252" s="12"/>
      <c r="AC252" s="12"/>
      <c r="AD252" s="12"/>
      <c r="AE252" s="12"/>
      <c r="AF252" s="12"/>
      <c r="AG252" s="12"/>
      <c r="AH252" s="12"/>
      <c r="AI252" s="12"/>
      <c r="AJ252" s="12"/>
      <c r="AK252" s="12"/>
      <c r="AL252" s="12"/>
      <c r="AM252" s="12"/>
      <c r="AN252" s="12"/>
      <c r="AO252" s="12"/>
      <c r="AP252" s="12"/>
      <c r="AQ252" s="12"/>
      <c r="AR252" s="12"/>
      <c r="AS252" s="12"/>
      <c r="AT252" s="12"/>
      <c r="AU252" s="12"/>
      <c r="AV252" s="12"/>
      <c r="AW252" s="12"/>
      <c r="AX252" s="12"/>
      <c r="AY252" s="12"/>
      <c r="AZ252" s="12"/>
      <c r="BA252" s="12"/>
      <c r="BB252" s="12"/>
      <c r="BC252" s="12"/>
      <c r="BD252" s="12"/>
      <c r="BE252" s="12"/>
      <c r="BF252" s="12"/>
      <c r="BG252" s="12"/>
      <c r="BH252" s="12"/>
      <c r="BI252" s="12"/>
      <c r="BJ252" s="12"/>
      <c r="BK252" s="12"/>
      <c r="BL252" s="12"/>
      <c r="BM252" s="12"/>
      <c r="BN252" s="12"/>
      <c r="BO252" s="12"/>
      <c r="BP252" s="12"/>
      <c r="BQ252" s="12"/>
      <c r="BR252" s="12"/>
      <c r="BS252" s="12"/>
      <c r="BT252" s="12"/>
      <c r="BU252" s="12"/>
      <c r="BV252" s="12"/>
      <c r="BW252" s="12"/>
      <c r="BX252" s="12"/>
      <c r="BY252" s="12"/>
      <c r="BZ252" s="12"/>
      <c r="CA252" s="12"/>
      <c r="CB252" s="12"/>
      <c r="CC252" s="12"/>
    </row>
    <row r="253" spans="1:81" ht="15.75" x14ac:dyDescent="0.25">
      <c r="A253" s="20"/>
      <c r="B253" s="29"/>
      <c r="C253" s="29"/>
      <c r="D253" s="29"/>
      <c r="E253" s="29"/>
      <c r="F253" s="26"/>
      <c r="G253" s="13"/>
      <c r="H253" s="20"/>
      <c r="I253" s="22"/>
      <c r="J253" s="22"/>
      <c r="K253" s="22"/>
      <c r="L253" s="22"/>
      <c r="M253" s="24"/>
      <c r="N253" s="22"/>
      <c r="O253" s="20"/>
      <c r="P253" s="12"/>
      <c r="Q253" s="12"/>
      <c r="R253" s="12"/>
      <c r="S253" s="12"/>
      <c r="T253" s="12"/>
      <c r="U253" s="12"/>
      <c r="V253" s="12"/>
      <c r="W253" s="12"/>
      <c r="X253" s="12"/>
      <c r="Y253" s="12"/>
      <c r="Z253" s="12"/>
      <c r="AA253" s="12"/>
      <c r="AB253" s="12"/>
      <c r="AC253" s="12"/>
      <c r="AD253" s="12"/>
      <c r="AE253" s="12"/>
      <c r="AF253" s="12"/>
      <c r="AG253" s="12"/>
      <c r="AH253" s="12"/>
      <c r="AI253" s="12"/>
      <c r="AJ253" s="12"/>
      <c r="AK253" s="12"/>
      <c r="AL253" s="12"/>
      <c r="AM253" s="12"/>
      <c r="AN253" s="12"/>
      <c r="AO253" s="12"/>
      <c r="AP253" s="12"/>
      <c r="AQ253" s="12"/>
      <c r="AR253" s="12"/>
      <c r="AS253" s="12"/>
      <c r="AT253" s="12"/>
      <c r="AU253" s="12"/>
      <c r="AV253" s="12"/>
      <c r="AW253" s="12"/>
      <c r="AX253" s="12"/>
      <c r="AY253" s="12"/>
      <c r="AZ253" s="12"/>
      <c r="BA253" s="12"/>
      <c r="BB253" s="12"/>
      <c r="BC253" s="12"/>
      <c r="BD253" s="12"/>
      <c r="BE253" s="12"/>
      <c r="BF253" s="12"/>
      <c r="BG253" s="12"/>
      <c r="BH253" s="12"/>
      <c r="BI253" s="12"/>
      <c r="BJ253" s="12"/>
      <c r="BK253" s="12"/>
      <c r="BL253" s="12"/>
      <c r="BM253" s="12"/>
      <c r="BN253" s="12"/>
      <c r="BO253" s="12"/>
      <c r="BP253" s="12"/>
      <c r="BQ253" s="12"/>
      <c r="BR253" s="12"/>
      <c r="BS253" s="12"/>
      <c r="BT253" s="12"/>
      <c r="BU253" s="12"/>
      <c r="BV253" s="12"/>
      <c r="BW253" s="12"/>
      <c r="BX253" s="12"/>
      <c r="BY253" s="12"/>
      <c r="BZ253" s="12"/>
      <c r="CA253" s="12"/>
      <c r="CB253" s="12"/>
      <c r="CC253" s="12"/>
    </row>
    <row r="254" spans="1:81" ht="15.75" x14ac:dyDescent="0.25">
      <c r="A254" s="20"/>
      <c r="B254" s="29"/>
      <c r="C254" s="29"/>
      <c r="D254" s="29"/>
      <c r="E254" s="29"/>
      <c r="F254" s="26"/>
      <c r="G254" s="13"/>
      <c r="H254" s="20"/>
      <c r="I254" s="22"/>
      <c r="J254" s="22"/>
      <c r="K254" s="22"/>
      <c r="L254" s="22"/>
      <c r="M254" s="24"/>
      <c r="N254" s="22"/>
      <c r="O254" s="20"/>
      <c r="P254" s="12"/>
      <c r="Q254" s="12"/>
      <c r="R254" s="12"/>
      <c r="S254" s="12"/>
      <c r="T254" s="12"/>
      <c r="U254" s="12"/>
      <c r="V254" s="12"/>
      <c r="W254" s="12"/>
      <c r="X254" s="12"/>
      <c r="Y254" s="12"/>
      <c r="Z254" s="12"/>
      <c r="AA254" s="12"/>
      <c r="AB254" s="12"/>
      <c r="AC254" s="12"/>
      <c r="AD254" s="12"/>
      <c r="AE254" s="12"/>
      <c r="AF254" s="12"/>
      <c r="AG254" s="12"/>
      <c r="AH254" s="12"/>
      <c r="AI254" s="12"/>
      <c r="AJ254" s="12"/>
      <c r="AK254" s="12"/>
      <c r="AL254" s="12"/>
      <c r="AM254" s="12"/>
      <c r="AN254" s="12"/>
      <c r="AO254" s="12"/>
      <c r="AP254" s="12"/>
      <c r="AQ254" s="12"/>
      <c r="AR254" s="12"/>
      <c r="AS254" s="12"/>
      <c r="AT254" s="12"/>
      <c r="AU254" s="12"/>
      <c r="AV254" s="12"/>
      <c r="AW254" s="12"/>
      <c r="AX254" s="12"/>
      <c r="AY254" s="12"/>
      <c r="AZ254" s="12"/>
      <c r="BA254" s="12"/>
      <c r="BB254" s="12"/>
      <c r="BC254" s="12"/>
      <c r="BD254" s="12"/>
      <c r="BE254" s="12"/>
      <c r="BF254" s="12"/>
      <c r="BG254" s="12"/>
      <c r="BH254" s="12"/>
      <c r="BI254" s="12"/>
      <c r="BJ254" s="12"/>
      <c r="BK254" s="12"/>
      <c r="BL254" s="12"/>
      <c r="BM254" s="12"/>
      <c r="BN254" s="12"/>
      <c r="BO254" s="12"/>
      <c r="BP254" s="12"/>
      <c r="BQ254" s="12"/>
      <c r="BR254" s="12"/>
      <c r="BS254" s="12"/>
      <c r="BT254" s="12"/>
      <c r="BU254" s="12"/>
      <c r="BV254" s="12"/>
      <c r="BW254" s="12"/>
      <c r="BX254" s="12"/>
      <c r="BY254" s="12"/>
      <c r="BZ254" s="12"/>
      <c r="CA254" s="12"/>
      <c r="CB254" s="12"/>
      <c r="CC254" s="12"/>
    </row>
    <row r="255" spans="1:81" ht="15.75" x14ac:dyDescent="0.25">
      <c r="A255" s="20"/>
      <c r="B255" s="29"/>
      <c r="C255" s="29"/>
      <c r="D255" s="29"/>
      <c r="E255" s="29"/>
      <c r="F255" s="26"/>
      <c r="G255" s="13"/>
      <c r="H255" s="20"/>
      <c r="I255" s="22"/>
      <c r="J255" s="22"/>
      <c r="K255" s="22"/>
      <c r="L255" s="22"/>
      <c r="M255" s="24"/>
      <c r="N255" s="22"/>
      <c r="O255" s="20"/>
      <c r="P255" s="12"/>
      <c r="Q255" s="12"/>
      <c r="R255" s="12"/>
      <c r="S255" s="12"/>
      <c r="T255" s="12"/>
      <c r="U255" s="12"/>
      <c r="V255" s="12"/>
      <c r="W255" s="12"/>
      <c r="X255" s="12"/>
      <c r="Y255" s="12"/>
      <c r="Z255" s="12"/>
      <c r="AA255" s="12"/>
      <c r="AB255" s="12"/>
      <c r="AC255" s="12"/>
      <c r="AD255" s="12"/>
      <c r="AE255" s="12"/>
      <c r="AF255" s="12"/>
      <c r="AG255" s="12"/>
      <c r="AH255" s="12"/>
      <c r="AI255" s="12"/>
      <c r="AJ255" s="12"/>
      <c r="AK255" s="12"/>
      <c r="AL255" s="12"/>
      <c r="AM255" s="12"/>
      <c r="AN255" s="12"/>
      <c r="AO255" s="12"/>
      <c r="AP255" s="12"/>
      <c r="AQ255" s="12"/>
      <c r="AR255" s="12"/>
      <c r="AS255" s="12"/>
      <c r="AT255" s="12"/>
      <c r="AU255" s="12"/>
      <c r="AV255" s="12"/>
      <c r="AW255" s="12"/>
      <c r="AX255" s="12"/>
      <c r="AY255" s="12"/>
      <c r="AZ255" s="12"/>
      <c r="BA255" s="12"/>
      <c r="BB255" s="12"/>
      <c r="BC255" s="12"/>
      <c r="BD255" s="12"/>
      <c r="BE255" s="12"/>
      <c r="BF255" s="12"/>
      <c r="BG255" s="12"/>
      <c r="BH255" s="12"/>
      <c r="BI255" s="12"/>
      <c r="BJ255" s="12"/>
      <c r="BK255" s="12"/>
      <c r="BL255" s="12"/>
      <c r="BM255" s="12"/>
      <c r="BN255" s="12"/>
      <c r="BO255" s="12"/>
      <c r="BP255" s="12"/>
      <c r="BQ255" s="12"/>
      <c r="BR255" s="12"/>
      <c r="BS255" s="12"/>
      <c r="BT255" s="12"/>
      <c r="BU255" s="12"/>
      <c r="BV255" s="12"/>
      <c r="BW255" s="12"/>
      <c r="BX255" s="12"/>
      <c r="BY255" s="12"/>
      <c r="BZ255" s="12"/>
      <c r="CA255" s="12"/>
      <c r="CB255" s="12"/>
      <c r="CC255" s="12"/>
    </row>
    <row r="256" spans="1:81" ht="15.75" x14ac:dyDescent="0.25">
      <c r="A256" s="20"/>
      <c r="B256" s="29"/>
      <c r="C256" s="29"/>
      <c r="D256" s="29"/>
      <c r="E256" s="29"/>
      <c r="F256" s="26"/>
      <c r="G256" s="13"/>
      <c r="H256" s="20"/>
      <c r="I256" s="22"/>
      <c r="J256" s="22"/>
      <c r="K256" s="22"/>
      <c r="L256" s="22"/>
      <c r="M256" s="24"/>
      <c r="N256" s="22"/>
      <c r="O256" s="20"/>
      <c r="P256" s="12"/>
      <c r="Q256" s="12"/>
      <c r="R256" s="12"/>
      <c r="S256" s="12"/>
      <c r="T256" s="12"/>
      <c r="U256" s="12"/>
      <c r="V256" s="12"/>
      <c r="W256" s="12"/>
      <c r="X256" s="12"/>
      <c r="Y256" s="12"/>
      <c r="Z256" s="12"/>
      <c r="AA256" s="12"/>
      <c r="AB256" s="12"/>
      <c r="AC256" s="12"/>
      <c r="AD256" s="12"/>
      <c r="AE256" s="12"/>
      <c r="AF256" s="12"/>
      <c r="AG256" s="12"/>
      <c r="AH256" s="12"/>
      <c r="AI256" s="12"/>
      <c r="AJ256" s="12"/>
      <c r="AK256" s="12"/>
      <c r="AL256" s="12"/>
      <c r="AM256" s="12"/>
      <c r="AN256" s="12"/>
      <c r="AO256" s="12"/>
      <c r="AP256" s="12"/>
      <c r="AQ256" s="12"/>
      <c r="AR256" s="12"/>
      <c r="AS256" s="12"/>
      <c r="AT256" s="12"/>
      <c r="AU256" s="12"/>
      <c r="AV256" s="12"/>
      <c r="AW256" s="12"/>
      <c r="AX256" s="12"/>
      <c r="AY256" s="12"/>
      <c r="AZ256" s="12"/>
      <c r="BA256" s="12"/>
      <c r="BB256" s="12"/>
      <c r="BC256" s="12"/>
      <c r="BD256" s="12"/>
      <c r="BE256" s="12"/>
      <c r="BF256" s="12"/>
      <c r="BG256" s="12"/>
      <c r="BH256" s="12"/>
      <c r="BI256" s="12"/>
      <c r="BJ256" s="12"/>
      <c r="BK256" s="12"/>
      <c r="BL256" s="12"/>
      <c r="BM256" s="12"/>
      <c r="BN256" s="12"/>
      <c r="BO256" s="12"/>
      <c r="BP256" s="12"/>
      <c r="BQ256" s="12"/>
      <c r="BR256" s="12"/>
      <c r="BS256" s="12"/>
      <c r="BT256" s="12"/>
      <c r="BU256" s="12"/>
      <c r="BV256" s="12"/>
      <c r="BW256" s="12"/>
      <c r="BX256" s="12"/>
      <c r="BY256" s="12"/>
      <c r="BZ256" s="12"/>
      <c r="CA256" s="12"/>
      <c r="CB256" s="12"/>
      <c r="CC256" s="12"/>
    </row>
    <row r="257" spans="1:81" ht="15.75" x14ac:dyDescent="0.25">
      <c r="A257" s="20"/>
      <c r="B257" s="29"/>
      <c r="C257" s="29"/>
      <c r="D257" s="29"/>
      <c r="E257" s="29"/>
      <c r="F257" s="26"/>
      <c r="G257" s="13"/>
      <c r="H257" s="20"/>
      <c r="I257" s="22"/>
      <c r="J257" s="22"/>
      <c r="K257" s="22"/>
      <c r="L257" s="22"/>
      <c r="M257" s="24"/>
      <c r="N257" s="22"/>
      <c r="O257" s="20"/>
      <c r="P257" s="12"/>
      <c r="Q257" s="12"/>
      <c r="R257" s="12"/>
      <c r="S257" s="12"/>
      <c r="T257" s="12"/>
      <c r="U257" s="12"/>
      <c r="V257" s="12"/>
      <c r="W257" s="12"/>
      <c r="X257" s="12"/>
      <c r="Y257" s="12"/>
      <c r="Z257" s="12"/>
      <c r="AA257" s="12"/>
      <c r="AB257" s="12"/>
      <c r="AC257" s="12"/>
      <c r="AD257" s="12"/>
      <c r="AE257" s="12"/>
      <c r="AF257" s="12"/>
      <c r="AG257" s="12"/>
      <c r="AH257" s="12"/>
      <c r="AI257" s="12"/>
      <c r="AJ257" s="12"/>
      <c r="AK257" s="12"/>
      <c r="AL257" s="12"/>
      <c r="AM257" s="12"/>
      <c r="AN257" s="12"/>
      <c r="AO257" s="12"/>
      <c r="AP257" s="12"/>
      <c r="AQ257" s="12"/>
      <c r="AR257" s="12"/>
      <c r="AS257" s="12"/>
      <c r="AT257" s="12"/>
      <c r="AU257" s="12"/>
      <c r="AV257" s="12"/>
      <c r="AW257" s="12"/>
      <c r="AX257" s="12"/>
      <c r="AY257" s="12"/>
      <c r="AZ257" s="12"/>
      <c r="BA257" s="12"/>
      <c r="BB257" s="12"/>
      <c r="BC257" s="12"/>
      <c r="BD257" s="12"/>
      <c r="BE257" s="12"/>
      <c r="BF257" s="12"/>
      <c r="BG257" s="12"/>
      <c r="BH257" s="12"/>
      <c r="BI257" s="12"/>
      <c r="BJ257" s="12"/>
      <c r="BK257" s="12"/>
      <c r="BL257" s="12"/>
      <c r="BM257" s="12"/>
      <c r="BN257" s="12"/>
      <c r="BO257" s="12"/>
      <c r="BP257" s="12"/>
      <c r="BQ257" s="12"/>
      <c r="BR257" s="12"/>
      <c r="BS257" s="12"/>
      <c r="BT257" s="12"/>
      <c r="BU257" s="12"/>
      <c r="BV257" s="12"/>
      <c r="BW257" s="12"/>
      <c r="BX257" s="12"/>
      <c r="BY257" s="12"/>
      <c r="BZ257" s="12"/>
      <c r="CA257" s="12"/>
      <c r="CB257" s="12"/>
      <c r="CC257" s="12"/>
    </row>
    <row r="258" spans="1:81" ht="15.75" x14ac:dyDescent="0.25">
      <c r="A258" s="20"/>
      <c r="B258" s="29"/>
      <c r="C258" s="29"/>
      <c r="D258" s="29"/>
      <c r="E258" s="29"/>
      <c r="F258" s="26"/>
      <c r="G258" s="13"/>
      <c r="H258" s="20"/>
      <c r="I258" s="22"/>
      <c r="J258" s="22"/>
      <c r="K258" s="22"/>
      <c r="L258" s="22"/>
      <c r="M258" s="24"/>
      <c r="N258" s="22"/>
      <c r="O258" s="20"/>
      <c r="P258" s="12"/>
      <c r="Q258" s="12"/>
      <c r="R258" s="12"/>
      <c r="S258" s="12"/>
      <c r="T258" s="12"/>
      <c r="U258" s="12"/>
      <c r="V258" s="12"/>
      <c r="W258" s="12"/>
      <c r="X258" s="12"/>
      <c r="Y258" s="12"/>
      <c r="Z258" s="12"/>
      <c r="AA258" s="12"/>
      <c r="AB258" s="12"/>
      <c r="AC258" s="12"/>
      <c r="AD258" s="12"/>
      <c r="AE258" s="12"/>
      <c r="AF258" s="12"/>
      <c r="AG258" s="12"/>
      <c r="AH258" s="12"/>
      <c r="AI258" s="12"/>
      <c r="AJ258" s="12"/>
      <c r="AK258" s="12"/>
      <c r="AL258" s="12"/>
      <c r="AM258" s="12"/>
      <c r="AN258" s="12"/>
      <c r="AO258" s="12"/>
      <c r="AP258" s="12"/>
      <c r="AQ258" s="12"/>
      <c r="AR258" s="12"/>
      <c r="AS258" s="12"/>
      <c r="AT258" s="12"/>
      <c r="AU258" s="12"/>
      <c r="AV258" s="12"/>
      <c r="AW258" s="12"/>
      <c r="AX258" s="12"/>
      <c r="AY258" s="12"/>
      <c r="AZ258" s="12"/>
      <c r="BA258" s="12"/>
      <c r="BB258" s="12"/>
      <c r="BC258" s="12"/>
      <c r="BD258" s="12"/>
      <c r="BE258" s="12"/>
      <c r="BF258" s="12"/>
      <c r="BG258" s="12"/>
      <c r="BH258" s="12"/>
      <c r="BI258" s="12"/>
      <c r="BJ258" s="12"/>
      <c r="BK258" s="12"/>
      <c r="BL258" s="12"/>
      <c r="BM258" s="12"/>
      <c r="BN258" s="12"/>
      <c r="BO258" s="12"/>
      <c r="BP258" s="12"/>
      <c r="BQ258" s="12"/>
      <c r="BR258" s="12"/>
      <c r="BS258" s="12"/>
      <c r="BT258" s="12"/>
      <c r="BU258" s="12"/>
      <c r="BV258" s="12"/>
      <c r="BW258" s="12"/>
      <c r="BX258" s="12"/>
      <c r="BY258" s="12"/>
      <c r="BZ258" s="12"/>
      <c r="CA258" s="12"/>
      <c r="CB258" s="12"/>
      <c r="CC258" s="12"/>
    </row>
    <row r="259" spans="1:81" ht="15.75" x14ac:dyDescent="0.25">
      <c r="A259" s="20"/>
      <c r="B259" s="29"/>
      <c r="C259" s="29"/>
      <c r="D259" s="29"/>
      <c r="E259" s="29"/>
      <c r="F259" s="26"/>
      <c r="G259" s="13"/>
      <c r="H259" s="20"/>
      <c r="I259" s="22"/>
      <c r="J259" s="22"/>
      <c r="K259" s="22"/>
      <c r="L259" s="22"/>
      <c r="M259" s="24"/>
      <c r="N259" s="22"/>
      <c r="O259" s="20"/>
      <c r="P259" s="12"/>
      <c r="Q259" s="12"/>
      <c r="R259" s="12"/>
      <c r="S259" s="12"/>
      <c r="T259" s="12"/>
      <c r="U259" s="12"/>
      <c r="V259" s="12"/>
      <c r="W259" s="12"/>
      <c r="X259" s="12"/>
      <c r="Y259" s="12"/>
      <c r="Z259" s="12"/>
      <c r="AA259" s="12"/>
      <c r="AB259" s="12"/>
      <c r="AC259" s="12"/>
      <c r="AD259" s="12"/>
      <c r="AE259" s="12"/>
      <c r="AF259" s="12"/>
      <c r="AG259" s="12"/>
      <c r="AH259" s="12"/>
      <c r="AI259" s="12"/>
      <c r="AJ259" s="12"/>
      <c r="AK259" s="12"/>
      <c r="AL259" s="12"/>
      <c r="AM259" s="12"/>
      <c r="AN259" s="12"/>
      <c r="AO259" s="12"/>
      <c r="AP259" s="12"/>
      <c r="AQ259" s="12"/>
      <c r="AR259" s="12"/>
      <c r="AS259" s="12"/>
      <c r="AT259" s="12"/>
      <c r="AU259" s="12"/>
      <c r="AV259" s="12"/>
      <c r="AW259" s="12"/>
      <c r="AX259" s="12"/>
      <c r="AY259" s="12"/>
      <c r="AZ259" s="12"/>
      <c r="BA259" s="12"/>
      <c r="BB259" s="12"/>
      <c r="BC259" s="12"/>
      <c r="BD259" s="12"/>
      <c r="BE259" s="12"/>
      <c r="BF259" s="12"/>
      <c r="BG259" s="12"/>
      <c r="BH259" s="12"/>
      <c r="BI259" s="12"/>
      <c r="BJ259" s="12"/>
      <c r="BK259" s="12"/>
      <c r="BL259" s="12"/>
      <c r="BM259" s="12"/>
      <c r="BN259" s="12"/>
      <c r="BO259" s="12"/>
      <c r="BP259" s="12"/>
      <c r="BQ259" s="12"/>
      <c r="BR259" s="12"/>
      <c r="BS259" s="12"/>
      <c r="BT259" s="12"/>
      <c r="BU259" s="12"/>
      <c r="BV259" s="12"/>
      <c r="BW259" s="12"/>
      <c r="BX259" s="12"/>
      <c r="BY259" s="12"/>
      <c r="BZ259" s="12"/>
      <c r="CA259" s="12"/>
      <c r="CB259" s="12"/>
      <c r="CC259" s="12"/>
    </row>
    <row r="260" spans="1:81" ht="15.75" x14ac:dyDescent="0.25">
      <c r="A260" s="20"/>
      <c r="B260" s="29"/>
      <c r="C260" s="29"/>
      <c r="D260" s="29"/>
      <c r="E260" s="29"/>
      <c r="F260" s="26"/>
      <c r="G260" s="13"/>
      <c r="H260" s="20"/>
      <c r="I260" s="22"/>
      <c r="J260" s="22"/>
      <c r="K260" s="22"/>
      <c r="L260" s="22"/>
      <c r="M260" s="24"/>
      <c r="N260" s="22"/>
      <c r="O260" s="20"/>
      <c r="P260" s="12"/>
      <c r="Q260" s="12"/>
      <c r="R260" s="12"/>
      <c r="S260" s="12"/>
      <c r="T260" s="12"/>
      <c r="U260" s="12"/>
      <c r="V260" s="12"/>
      <c r="W260" s="12"/>
      <c r="X260" s="12"/>
      <c r="Y260" s="12"/>
      <c r="Z260" s="12"/>
      <c r="AA260" s="12"/>
      <c r="AB260" s="12"/>
      <c r="AC260" s="12"/>
      <c r="AD260" s="12"/>
      <c r="AE260" s="12"/>
      <c r="AF260" s="12"/>
      <c r="AG260" s="12"/>
      <c r="AH260" s="12"/>
      <c r="AI260" s="12"/>
      <c r="AJ260" s="12"/>
      <c r="AK260" s="12"/>
      <c r="AL260" s="12"/>
      <c r="AM260" s="12"/>
      <c r="AN260" s="12"/>
      <c r="AO260" s="12"/>
      <c r="AP260" s="12"/>
      <c r="AQ260" s="12"/>
      <c r="AR260" s="12"/>
      <c r="AS260" s="12"/>
      <c r="AT260" s="12"/>
      <c r="AU260" s="12"/>
      <c r="AV260" s="12"/>
      <c r="AW260" s="12"/>
      <c r="AX260" s="12"/>
      <c r="AY260" s="12"/>
      <c r="AZ260" s="12"/>
      <c r="BA260" s="12"/>
      <c r="BB260" s="12"/>
      <c r="BC260" s="12"/>
      <c r="BD260" s="12"/>
      <c r="BE260" s="12"/>
      <c r="BF260" s="12"/>
      <c r="BG260" s="12"/>
      <c r="BH260" s="12"/>
      <c r="BI260" s="12"/>
      <c r="BJ260" s="12"/>
      <c r="BK260" s="12"/>
      <c r="BL260" s="12"/>
      <c r="BM260" s="12"/>
      <c r="BN260" s="12"/>
      <c r="BO260" s="12"/>
      <c r="BP260" s="12"/>
      <c r="BQ260" s="12"/>
      <c r="BR260" s="12"/>
      <c r="BS260" s="12"/>
      <c r="BT260" s="12"/>
      <c r="BU260" s="12"/>
      <c r="BV260" s="12"/>
      <c r="BW260" s="12"/>
      <c r="BX260" s="12"/>
      <c r="BY260" s="12"/>
      <c r="BZ260" s="12"/>
      <c r="CA260" s="12"/>
      <c r="CB260" s="12"/>
      <c r="CC260" s="12"/>
    </row>
    <row r="261" spans="1:81" ht="15.75" x14ac:dyDescent="0.25">
      <c r="A261" s="20"/>
      <c r="B261" s="29"/>
      <c r="C261" s="29"/>
      <c r="D261" s="29"/>
      <c r="E261" s="29"/>
      <c r="F261" s="26"/>
      <c r="G261" s="13"/>
      <c r="H261" s="20"/>
      <c r="I261" s="22"/>
      <c r="J261" s="22"/>
      <c r="K261" s="22"/>
      <c r="L261" s="22"/>
      <c r="M261" s="24"/>
      <c r="N261" s="22"/>
      <c r="O261" s="20"/>
      <c r="P261" s="12"/>
      <c r="Q261" s="12"/>
      <c r="R261" s="12"/>
      <c r="S261" s="12"/>
      <c r="T261" s="12"/>
      <c r="U261" s="12"/>
      <c r="V261" s="12"/>
      <c r="W261" s="12"/>
      <c r="X261" s="12"/>
      <c r="Y261" s="12"/>
      <c r="Z261" s="12"/>
      <c r="AA261" s="12"/>
      <c r="AB261" s="12"/>
      <c r="AC261" s="12"/>
      <c r="AD261" s="12"/>
      <c r="AE261" s="12"/>
      <c r="AF261" s="12"/>
      <c r="AG261" s="12"/>
      <c r="AH261" s="12"/>
      <c r="AI261" s="12"/>
      <c r="AJ261" s="12"/>
      <c r="AK261" s="12"/>
      <c r="AL261" s="12"/>
      <c r="AM261" s="12"/>
      <c r="AN261" s="12"/>
      <c r="AO261" s="12"/>
      <c r="AP261" s="12"/>
      <c r="AQ261" s="12"/>
      <c r="AR261" s="12"/>
      <c r="AS261" s="12"/>
      <c r="AT261" s="12"/>
      <c r="AU261" s="12"/>
      <c r="AV261" s="12"/>
      <c r="AW261" s="12"/>
      <c r="AX261" s="12"/>
      <c r="AY261" s="12"/>
      <c r="AZ261" s="12"/>
      <c r="BA261" s="12"/>
      <c r="BB261" s="12"/>
      <c r="BC261" s="12"/>
      <c r="BD261" s="12"/>
      <c r="BE261" s="12"/>
      <c r="BF261" s="12"/>
      <c r="BG261" s="12"/>
      <c r="BH261" s="12"/>
      <c r="BI261" s="12"/>
      <c r="BJ261" s="12"/>
      <c r="BK261" s="12"/>
      <c r="BL261" s="12"/>
      <c r="BM261" s="12"/>
      <c r="BN261" s="12"/>
      <c r="BO261" s="12"/>
      <c r="BP261" s="12"/>
      <c r="BQ261" s="12"/>
      <c r="BR261" s="12"/>
      <c r="BS261" s="12"/>
      <c r="BT261" s="12"/>
      <c r="BU261" s="12"/>
      <c r="BV261" s="12"/>
      <c r="BW261" s="12"/>
      <c r="BX261" s="12"/>
      <c r="BY261" s="12"/>
      <c r="BZ261" s="12"/>
      <c r="CA261" s="12"/>
      <c r="CB261" s="12"/>
      <c r="CC261" s="12"/>
    </row>
    <row r="262" spans="1:81" ht="15.75" x14ac:dyDescent="0.25">
      <c r="A262" s="20"/>
      <c r="B262" s="29"/>
      <c r="C262" s="29"/>
      <c r="D262" s="29"/>
      <c r="E262" s="29"/>
      <c r="F262" s="26"/>
      <c r="G262" s="13"/>
      <c r="H262" s="20"/>
      <c r="I262" s="22"/>
      <c r="J262" s="22"/>
      <c r="K262" s="22"/>
      <c r="L262" s="22"/>
      <c r="M262" s="24"/>
      <c r="N262" s="22"/>
      <c r="O262" s="20"/>
      <c r="P262" s="12"/>
      <c r="Q262" s="12"/>
      <c r="R262" s="12"/>
      <c r="S262" s="12"/>
      <c r="T262" s="12"/>
      <c r="U262" s="12"/>
      <c r="V262" s="12"/>
      <c r="W262" s="12"/>
      <c r="X262" s="12"/>
      <c r="Y262" s="12"/>
      <c r="Z262" s="12"/>
      <c r="AA262" s="12"/>
      <c r="AB262" s="12"/>
      <c r="AC262" s="12"/>
      <c r="AD262" s="12"/>
      <c r="AE262" s="12"/>
      <c r="AF262" s="12"/>
      <c r="AG262" s="12"/>
      <c r="AH262" s="12"/>
      <c r="AI262" s="12"/>
      <c r="AJ262" s="12"/>
      <c r="AK262" s="12"/>
      <c r="AL262" s="12"/>
      <c r="AM262" s="12"/>
      <c r="AN262" s="12"/>
      <c r="AO262" s="12"/>
      <c r="AP262" s="12"/>
      <c r="AQ262" s="12"/>
      <c r="AR262" s="12"/>
      <c r="AS262" s="12"/>
      <c r="AT262" s="12"/>
      <c r="AU262" s="12"/>
      <c r="AV262" s="12"/>
      <c r="AW262" s="12"/>
      <c r="AX262" s="12"/>
      <c r="AY262" s="12"/>
      <c r="AZ262" s="12"/>
      <c r="BA262" s="12"/>
      <c r="BB262" s="12"/>
      <c r="BC262" s="12"/>
      <c r="BD262" s="12"/>
      <c r="BE262" s="12"/>
      <c r="BF262" s="12"/>
      <c r="BG262" s="12"/>
      <c r="BH262" s="12"/>
      <c r="BI262" s="12"/>
      <c r="BJ262" s="12"/>
      <c r="BK262" s="12"/>
      <c r="BL262" s="12"/>
      <c r="BM262" s="12"/>
      <c r="BN262" s="12"/>
      <c r="BO262" s="12"/>
      <c r="BP262" s="12"/>
      <c r="BQ262" s="12"/>
      <c r="BR262" s="12"/>
      <c r="BS262" s="12"/>
      <c r="BT262" s="12"/>
      <c r="BU262" s="12"/>
      <c r="BV262" s="12"/>
      <c r="BW262" s="12"/>
      <c r="BX262" s="12"/>
      <c r="BY262" s="12"/>
      <c r="BZ262" s="12"/>
      <c r="CA262" s="12"/>
      <c r="CB262" s="12"/>
      <c r="CC262" s="12"/>
    </row>
    <row r="263" spans="1:81" ht="15.75" x14ac:dyDescent="0.25">
      <c r="A263" s="20"/>
      <c r="B263" s="29"/>
      <c r="C263" s="29"/>
      <c r="D263" s="29"/>
      <c r="E263" s="29"/>
      <c r="F263" s="26"/>
      <c r="G263" s="13"/>
      <c r="H263" s="20"/>
      <c r="I263" s="22"/>
      <c r="J263" s="22"/>
      <c r="K263" s="22"/>
      <c r="L263" s="22"/>
      <c r="M263" s="24"/>
      <c r="N263" s="22"/>
      <c r="O263" s="20"/>
      <c r="P263" s="12"/>
      <c r="Q263" s="12"/>
      <c r="R263" s="12"/>
      <c r="S263" s="12"/>
      <c r="T263" s="12"/>
      <c r="U263" s="12"/>
      <c r="V263" s="12"/>
      <c r="W263" s="12"/>
      <c r="X263" s="12"/>
      <c r="Y263" s="12"/>
      <c r="Z263" s="12"/>
      <c r="AA263" s="12"/>
      <c r="AB263" s="12"/>
      <c r="AC263" s="12"/>
      <c r="AD263" s="12"/>
      <c r="AE263" s="12"/>
      <c r="AF263" s="12"/>
      <c r="AG263" s="12"/>
      <c r="AH263" s="12"/>
      <c r="AI263" s="12"/>
      <c r="AJ263" s="12"/>
      <c r="AK263" s="12"/>
      <c r="AL263" s="12"/>
      <c r="AM263" s="12"/>
      <c r="AN263" s="12"/>
      <c r="AO263" s="12"/>
      <c r="AP263" s="12"/>
      <c r="AQ263" s="12"/>
      <c r="AR263" s="12"/>
      <c r="AS263" s="12"/>
      <c r="AT263" s="12"/>
      <c r="AU263" s="12"/>
      <c r="AV263" s="12"/>
      <c r="AW263" s="12"/>
      <c r="AX263" s="12"/>
      <c r="AY263" s="12"/>
      <c r="AZ263" s="12"/>
      <c r="BA263" s="12"/>
      <c r="BB263" s="12"/>
      <c r="BC263" s="12"/>
      <c r="BD263" s="12"/>
      <c r="BE263" s="12"/>
      <c r="BF263" s="12"/>
      <c r="BG263" s="12"/>
      <c r="BH263" s="12"/>
      <c r="BI263" s="12"/>
      <c r="BJ263" s="12"/>
      <c r="BK263" s="12"/>
      <c r="BL263" s="12"/>
      <c r="BM263" s="12"/>
      <c r="BN263" s="12"/>
      <c r="BO263" s="12"/>
      <c r="BP263" s="12"/>
      <c r="BQ263" s="12"/>
      <c r="BR263" s="12"/>
      <c r="BS263" s="12"/>
      <c r="BT263" s="12"/>
      <c r="BU263" s="12"/>
      <c r="BV263" s="12"/>
      <c r="BW263" s="12"/>
      <c r="BX263" s="12"/>
      <c r="BY263" s="12"/>
      <c r="BZ263" s="12"/>
      <c r="CA263" s="12"/>
      <c r="CB263" s="12"/>
      <c r="CC263" s="12"/>
    </row>
    <row r="264" spans="1:81" ht="15.75" x14ac:dyDescent="0.25">
      <c r="A264" s="20"/>
      <c r="B264" s="29"/>
      <c r="C264" s="29"/>
      <c r="D264" s="29"/>
      <c r="E264" s="29"/>
      <c r="F264" s="26"/>
      <c r="G264" s="13"/>
      <c r="H264" s="20"/>
      <c r="I264" s="22"/>
      <c r="J264" s="22"/>
      <c r="K264" s="22"/>
      <c r="L264" s="22"/>
      <c r="M264" s="24"/>
      <c r="N264" s="22"/>
      <c r="O264" s="20"/>
      <c r="P264" s="12"/>
      <c r="Q264" s="12"/>
      <c r="R264" s="12"/>
      <c r="S264" s="12"/>
      <c r="T264" s="12"/>
      <c r="U264" s="12"/>
      <c r="V264" s="12"/>
      <c r="W264" s="12"/>
      <c r="X264" s="12"/>
      <c r="Y264" s="12"/>
      <c r="Z264" s="12"/>
      <c r="AA264" s="12"/>
      <c r="AB264" s="12"/>
      <c r="AC264" s="12"/>
      <c r="AD264" s="12"/>
      <c r="AE264" s="12"/>
      <c r="AF264" s="12"/>
      <c r="AG264" s="12"/>
      <c r="AH264" s="12"/>
      <c r="AI264" s="12"/>
      <c r="AJ264" s="12"/>
      <c r="AK264" s="12"/>
      <c r="AL264" s="12"/>
      <c r="AM264" s="12"/>
      <c r="AN264" s="12"/>
      <c r="AO264" s="12"/>
      <c r="AP264" s="12"/>
      <c r="AQ264" s="12"/>
      <c r="AR264" s="12"/>
      <c r="AS264" s="12"/>
      <c r="AT264" s="12"/>
      <c r="AU264" s="12"/>
      <c r="AV264" s="12"/>
      <c r="AW264" s="12"/>
      <c r="AX264" s="12"/>
      <c r="AY264" s="12"/>
      <c r="AZ264" s="12"/>
      <c r="BA264" s="12"/>
      <c r="BB264" s="12"/>
      <c r="BC264" s="12"/>
      <c r="BD264" s="12"/>
      <c r="BE264" s="12"/>
      <c r="BF264" s="12"/>
      <c r="BG264" s="12"/>
      <c r="BH264" s="12"/>
      <c r="BI264" s="12"/>
      <c r="BJ264" s="12"/>
      <c r="BK264" s="12"/>
      <c r="BL264" s="12"/>
      <c r="BM264" s="12"/>
      <c r="BN264" s="12"/>
      <c r="BO264" s="12"/>
      <c r="BP264" s="12"/>
      <c r="BQ264" s="12"/>
      <c r="BR264" s="12"/>
      <c r="BS264" s="12"/>
      <c r="BT264" s="12"/>
      <c r="BU264" s="12"/>
      <c r="BV264" s="12"/>
      <c r="BW264" s="12"/>
      <c r="BX264" s="12"/>
      <c r="BY264" s="12"/>
      <c r="BZ264" s="12"/>
      <c r="CA264" s="12"/>
      <c r="CB264" s="12"/>
      <c r="CC264" s="12"/>
    </row>
    <row r="265" spans="1:81" ht="15.75" x14ac:dyDescent="0.25">
      <c r="A265" s="20"/>
      <c r="B265" s="29"/>
      <c r="C265" s="29"/>
      <c r="D265" s="29"/>
      <c r="E265" s="29"/>
      <c r="F265" s="26"/>
      <c r="G265" s="13"/>
      <c r="H265" s="20"/>
      <c r="I265" s="22"/>
      <c r="J265" s="22"/>
      <c r="K265" s="22"/>
      <c r="L265" s="22"/>
      <c r="M265" s="24"/>
      <c r="N265" s="22"/>
      <c r="O265" s="20"/>
      <c r="P265" s="12"/>
      <c r="Q265" s="12"/>
      <c r="R265" s="12"/>
      <c r="S265" s="12"/>
      <c r="T265" s="12"/>
      <c r="U265" s="12"/>
      <c r="V265" s="12"/>
      <c r="W265" s="12"/>
      <c r="X265" s="12"/>
      <c r="Y265" s="12"/>
      <c r="Z265" s="12"/>
      <c r="AA265" s="12"/>
      <c r="AB265" s="12"/>
      <c r="AC265" s="12"/>
      <c r="AD265" s="12"/>
      <c r="AE265" s="12"/>
      <c r="AF265" s="12"/>
      <c r="AG265" s="12"/>
      <c r="AH265" s="12"/>
      <c r="AI265" s="12"/>
      <c r="AJ265" s="12"/>
      <c r="AK265" s="12"/>
      <c r="AL265" s="12"/>
      <c r="AM265" s="12"/>
      <c r="AN265" s="12"/>
      <c r="AO265" s="12"/>
      <c r="AP265" s="12"/>
      <c r="AQ265" s="12"/>
      <c r="AR265" s="12"/>
      <c r="AS265" s="12"/>
      <c r="AT265" s="12"/>
      <c r="AU265" s="12"/>
      <c r="AV265" s="12"/>
      <c r="AW265" s="12"/>
      <c r="AX265" s="12"/>
      <c r="AY265" s="12"/>
      <c r="AZ265" s="12"/>
      <c r="BA265" s="12"/>
      <c r="BB265" s="12"/>
      <c r="BC265" s="12"/>
      <c r="BD265" s="12"/>
      <c r="BE265" s="12"/>
      <c r="BF265" s="12"/>
      <c r="BG265" s="12"/>
      <c r="BH265" s="12"/>
      <c r="BI265" s="12"/>
      <c r="BJ265" s="12"/>
      <c r="BK265" s="12"/>
      <c r="BL265" s="12"/>
      <c r="BM265" s="12"/>
      <c r="BN265" s="12"/>
      <c r="BO265" s="12"/>
      <c r="BP265" s="12"/>
      <c r="BQ265" s="12"/>
      <c r="BR265" s="12"/>
      <c r="BS265" s="12"/>
      <c r="BT265" s="12"/>
      <c r="BU265" s="12"/>
      <c r="BV265" s="12"/>
      <c r="BW265" s="12"/>
      <c r="BX265" s="12"/>
      <c r="BY265" s="12"/>
      <c r="BZ265" s="12"/>
      <c r="CA265" s="12"/>
      <c r="CB265" s="12"/>
      <c r="CC265" s="12"/>
    </row>
    <row r="266" spans="1:81" ht="15.75" x14ac:dyDescent="0.25">
      <c r="A266" s="20"/>
      <c r="B266" s="29"/>
      <c r="C266" s="29"/>
      <c r="D266" s="29"/>
      <c r="E266" s="29"/>
      <c r="F266" s="26"/>
      <c r="G266" s="13"/>
      <c r="H266" s="20"/>
      <c r="I266" s="22"/>
      <c r="J266" s="22"/>
      <c r="K266" s="22"/>
      <c r="L266" s="22"/>
      <c r="M266" s="24"/>
      <c r="N266" s="22"/>
      <c r="O266" s="20"/>
      <c r="P266" s="12"/>
      <c r="Q266" s="12"/>
      <c r="R266" s="12"/>
      <c r="S266" s="12"/>
      <c r="T266" s="12"/>
      <c r="U266" s="12"/>
      <c r="V266" s="12"/>
      <c r="W266" s="12"/>
      <c r="X266" s="12"/>
      <c r="Y266" s="12"/>
      <c r="Z266" s="12"/>
      <c r="AA266" s="12"/>
      <c r="AB266" s="12"/>
      <c r="AC266" s="12"/>
      <c r="AD266" s="12"/>
      <c r="AE266" s="12"/>
      <c r="AF266" s="12"/>
      <c r="AG266" s="12"/>
      <c r="AH266" s="12"/>
      <c r="AI266" s="12"/>
      <c r="AJ266" s="12"/>
      <c r="AK266" s="12"/>
      <c r="AL266" s="12"/>
      <c r="AM266" s="12"/>
      <c r="AN266" s="12"/>
      <c r="AO266" s="12"/>
      <c r="AP266" s="12"/>
      <c r="AQ266" s="12"/>
      <c r="AR266" s="12"/>
      <c r="AS266" s="12"/>
      <c r="AT266" s="12"/>
      <c r="AU266" s="12"/>
      <c r="AV266" s="12"/>
      <c r="AW266" s="12"/>
      <c r="AX266" s="12"/>
      <c r="AY266" s="12"/>
      <c r="AZ266" s="12"/>
      <c r="BA266" s="12"/>
      <c r="BB266" s="12"/>
      <c r="BC266" s="12"/>
      <c r="BD266" s="12"/>
      <c r="BE266" s="12"/>
      <c r="BF266" s="12"/>
      <c r="BG266" s="12"/>
      <c r="BH266" s="12"/>
      <c r="BI266" s="12"/>
      <c r="BJ266" s="12"/>
      <c r="BK266" s="12"/>
      <c r="BL266" s="12"/>
      <c r="BM266" s="12"/>
      <c r="BN266" s="12"/>
      <c r="BO266" s="12"/>
      <c r="BP266" s="12"/>
      <c r="BQ266" s="12"/>
      <c r="BR266" s="12"/>
      <c r="BS266" s="12"/>
      <c r="BT266" s="12"/>
      <c r="BU266" s="12"/>
      <c r="BV266" s="12"/>
      <c r="BW266" s="12"/>
      <c r="BX266" s="12"/>
      <c r="BY266" s="12"/>
      <c r="BZ266" s="12"/>
      <c r="CA266" s="12"/>
      <c r="CB266" s="12"/>
      <c r="CC266" s="12"/>
    </row>
    <row r="267" spans="1:81" ht="15.75" x14ac:dyDescent="0.25">
      <c r="A267" s="20"/>
      <c r="B267" s="29"/>
      <c r="C267" s="29"/>
      <c r="D267" s="29"/>
      <c r="E267" s="29"/>
      <c r="F267" s="26"/>
      <c r="G267" s="13"/>
      <c r="H267" s="20"/>
      <c r="I267" s="22"/>
      <c r="J267" s="22"/>
      <c r="K267" s="22"/>
      <c r="L267" s="22"/>
      <c r="M267" s="24"/>
      <c r="N267" s="22"/>
      <c r="O267" s="20"/>
      <c r="P267" s="12"/>
      <c r="Q267" s="12"/>
      <c r="R267" s="12"/>
      <c r="S267" s="12"/>
      <c r="T267" s="12"/>
      <c r="U267" s="12"/>
      <c r="V267" s="12"/>
      <c r="W267" s="12"/>
      <c r="X267" s="12"/>
      <c r="Y267" s="12"/>
      <c r="Z267" s="12"/>
      <c r="AA267" s="12"/>
      <c r="AB267" s="12"/>
      <c r="AC267" s="12"/>
      <c r="AD267" s="12"/>
      <c r="AE267" s="12"/>
      <c r="AF267" s="12"/>
      <c r="AG267" s="12"/>
      <c r="AH267" s="12"/>
      <c r="AI267" s="12"/>
      <c r="AJ267" s="12"/>
      <c r="AK267" s="12"/>
      <c r="AL267" s="12"/>
      <c r="AM267" s="12"/>
      <c r="AN267" s="12"/>
      <c r="AO267" s="12"/>
      <c r="AP267" s="12"/>
      <c r="AQ267" s="12"/>
      <c r="AR267" s="12"/>
      <c r="AS267" s="12"/>
      <c r="AT267" s="12"/>
      <c r="AU267" s="12"/>
      <c r="AV267" s="12"/>
      <c r="AW267" s="12"/>
      <c r="AX267" s="12"/>
      <c r="AY267" s="12"/>
      <c r="AZ267" s="12"/>
      <c r="BA267" s="12"/>
      <c r="BB267" s="12"/>
      <c r="BC267" s="12"/>
      <c r="BD267" s="12"/>
      <c r="BE267" s="12"/>
      <c r="BF267" s="12"/>
      <c r="BG267" s="12"/>
      <c r="BH267" s="12"/>
      <c r="BI267" s="12"/>
      <c r="BJ267" s="12"/>
      <c r="BK267" s="12"/>
      <c r="BL267" s="12"/>
      <c r="BM267" s="12"/>
      <c r="BN267" s="12"/>
      <c r="BO267" s="12"/>
      <c r="BP267" s="12"/>
      <c r="BQ267" s="12"/>
      <c r="BR267" s="12"/>
      <c r="BS267" s="12"/>
      <c r="BT267" s="12"/>
      <c r="BU267" s="12"/>
      <c r="BV267" s="12"/>
      <c r="BW267" s="12"/>
      <c r="BX267" s="12"/>
      <c r="BY267" s="12"/>
      <c r="BZ267" s="12"/>
      <c r="CA267" s="12"/>
      <c r="CB267" s="12"/>
      <c r="CC267" s="12"/>
    </row>
    <row r="268" spans="1:81" ht="15.75" x14ac:dyDescent="0.25">
      <c r="A268" s="20"/>
      <c r="B268" s="29"/>
      <c r="C268" s="29"/>
      <c r="D268" s="29"/>
      <c r="E268" s="29"/>
      <c r="F268" s="26"/>
      <c r="G268" s="13"/>
      <c r="H268" s="20"/>
      <c r="I268" s="22"/>
      <c r="J268" s="22"/>
      <c r="K268" s="22"/>
      <c r="L268" s="22"/>
      <c r="M268" s="24"/>
      <c r="N268" s="22"/>
      <c r="O268" s="20"/>
      <c r="P268" s="12"/>
      <c r="Q268" s="12"/>
      <c r="R268" s="12"/>
      <c r="S268" s="12"/>
      <c r="T268" s="12"/>
      <c r="U268" s="12"/>
      <c r="V268" s="12"/>
      <c r="W268" s="12"/>
      <c r="X268" s="12"/>
      <c r="Y268" s="12"/>
      <c r="Z268" s="12"/>
      <c r="AA268" s="12"/>
      <c r="AB268" s="12"/>
      <c r="AC268" s="12"/>
      <c r="AD268" s="12"/>
      <c r="AE268" s="12"/>
      <c r="AF268" s="12"/>
      <c r="AG268" s="12"/>
      <c r="AH268" s="12"/>
      <c r="AI268" s="12"/>
      <c r="AJ268" s="12"/>
      <c r="AK268" s="12"/>
      <c r="AL268" s="12"/>
      <c r="AM268" s="12"/>
      <c r="AN268" s="12"/>
      <c r="AO268" s="12"/>
      <c r="AP268" s="12"/>
      <c r="AQ268" s="12"/>
      <c r="AR268" s="12"/>
      <c r="AS268" s="12"/>
      <c r="AT268" s="12"/>
      <c r="AU268" s="12"/>
      <c r="AV268" s="12"/>
      <c r="AW268" s="12"/>
      <c r="AX268" s="12"/>
      <c r="AY268" s="12"/>
      <c r="AZ268" s="12"/>
      <c r="BA268" s="12"/>
      <c r="BB268" s="12"/>
      <c r="BC268" s="12"/>
      <c r="BD268" s="12"/>
      <c r="BE268" s="12"/>
      <c r="BF268" s="12"/>
      <c r="BG268" s="12"/>
      <c r="BH268" s="12"/>
      <c r="BI268" s="12"/>
      <c r="BJ268" s="12"/>
      <c r="BK268" s="12"/>
      <c r="BL268" s="12"/>
      <c r="BM268" s="12"/>
      <c r="BN268" s="12"/>
      <c r="BO268" s="12"/>
      <c r="BP268" s="12"/>
      <c r="BQ268" s="12"/>
      <c r="BR268" s="12"/>
      <c r="BS268" s="12"/>
      <c r="BT268" s="12"/>
      <c r="BU268" s="12"/>
      <c r="BV268" s="12"/>
      <c r="BW268" s="12"/>
      <c r="BX268" s="12"/>
      <c r="BY268" s="12"/>
      <c r="BZ268" s="12"/>
      <c r="CA268" s="12"/>
      <c r="CB268" s="12"/>
      <c r="CC268" s="12"/>
    </row>
    <row r="269" spans="1:81" ht="15.75" x14ac:dyDescent="0.25">
      <c r="A269" s="20"/>
      <c r="B269" s="29"/>
      <c r="C269" s="29"/>
      <c r="D269" s="29"/>
      <c r="E269" s="29"/>
      <c r="F269" s="26"/>
      <c r="G269" s="13"/>
      <c r="H269" s="20"/>
      <c r="I269" s="22"/>
      <c r="J269" s="22"/>
      <c r="K269" s="22"/>
      <c r="L269" s="22"/>
      <c r="M269" s="24"/>
      <c r="N269" s="22"/>
      <c r="O269" s="20"/>
      <c r="P269" s="12"/>
      <c r="Q269" s="12"/>
      <c r="R269" s="12"/>
      <c r="S269" s="12"/>
      <c r="T269" s="12"/>
      <c r="U269" s="12"/>
      <c r="V269" s="12"/>
      <c r="W269" s="12"/>
      <c r="X269" s="12"/>
      <c r="Y269" s="12"/>
      <c r="Z269" s="12"/>
      <c r="AA269" s="12"/>
      <c r="AB269" s="12"/>
      <c r="AC269" s="12"/>
      <c r="AD269" s="12"/>
      <c r="AE269" s="12"/>
      <c r="AF269" s="12"/>
      <c r="AG269" s="12"/>
      <c r="AH269" s="12"/>
      <c r="AI269" s="12"/>
      <c r="AJ269" s="12"/>
      <c r="AK269" s="12"/>
      <c r="AL269" s="12"/>
      <c r="AM269" s="12"/>
      <c r="AN269" s="12"/>
      <c r="AO269" s="12"/>
      <c r="AP269" s="12"/>
      <c r="AQ269" s="12"/>
      <c r="AR269" s="12"/>
      <c r="AS269" s="12"/>
      <c r="AT269" s="12"/>
      <c r="AU269" s="12"/>
      <c r="AV269" s="12"/>
      <c r="AW269" s="12"/>
      <c r="AX269" s="12"/>
      <c r="AY269" s="12"/>
      <c r="AZ269" s="12"/>
      <c r="BA269" s="12"/>
      <c r="BB269" s="12"/>
      <c r="BC269" s="12"/>
      <c r="BD269" s="12"/>
      <c r="BE269" s="12"/>
      <c r="BF269" s="12"/>
      <c r="BG269" s="12"/>
      <c r="BH269" s="12"/>
      <c r="BI269" s="12"/>
      <c r="BJ269" s="12"/>
      <c r="BK269" s="12"/>
      <c r="BL269" s="12"/>
      <c r="BM269" s="12"/>
      <c r="BN269" s="12"/>
      <c r="BO269" s="12"/>
      <c r="BP269" s="12"/>
      <c r="BQ269" s="12"/>
      <c r="BR269" s="12"/>
      <c r="BS269" s="12"/>
      <c r="BT269" s="12"/>
      <c r="BU269" s="12"/>
      <c r="BV269" s="12"/>
      <c r="BW269" s="12"/>
      <c r="BX269" s="12"/>
      <c r="BY269" s="12"/>
      <c r="BZ269" s="12"/>
      <c r="CA269" s="12"/>
      <c r="CB269" s="12"/>
      <c r="CC269" s="12"/>
    </row>
    <row r="270" spans="1:81" ht="15.75" x14ac:dyDescent="0.25">
      <c r="A270" s="20"/>
      <c r="B270" s="29"/>
      <c r="C270" s="29"/>
      <c r="D270" s="29"/>
      <c r="E270" s="29"/>
      <c r="F270" s="26"/>
      <c r="G270" s="13"/>
      <c r="H270" s="20"/>
      <c r="I270" s="22"/>
      <c r="J270" s="22"/>
      <c r="K270" s="22"/>
      <c r="L270" s="22"/>
      <c r="M270" s="24"/>
      <c r="N270" s="22"/>
      <c r="O270" s="20"/>
      <c r="P270" s="12"/>
      <c r="Q270" s="12"/>
      <c r="R270" s="12"/>
      <c r="S270" s="12"/>
      <c r="T270" s="12"/>
      <c r="U270" s="12"/>
      <c r="V270" s="12"/>
      <c r="W270" s="12"/>
      <c r="X270" s="12"/>
      <c r="Y270" s="12"/>
      <c r="Z270" s="12"/>
      <c r="AA270" s="12"/>
      <c r="AB270" s="12"/>
      <c r="AC270" s="12"/>
      <c r="AD270" s="12"/>
      <c r="AE270" s="12"/>
      <c r="AF270" s="12"/>
      <c r="AG270" s="12"/>
      <c r="AH270" s="12"/>
      <c r="AI270" s="12"/>
      <c r="AJ270" s="12"/>
      <c r="AK270" s="12"/>
      <c r="AL270" s="12"/>
      <c r="AM270" s="12"/>
      <c r="AN270" s="12"/>
      <c r="AO270" s="12"/>
      <c r="AP270" s="12"/>
      <c r="AQ270" s="12"/>
      <c r="AR270" s="12"/>
      <c r="AS270" s="12"/>
      <c r="AT270" s="12"/>
      <c r="AU270" s="12"/>
      <c r="AV270" s="12"/>
      <c r="AW270" s="12"/>
      <c r="AX270" s="12"/>
      <c r="AY270" s="12"/>
      <c r="AZ270" s="12"/>
      <c r="BA270" s="12"/>
      <c r="BB270" s="12"/>
      <c r="BC270" s="12"/>
      <c r="BD270" s="12"/>
      <c r="BE270" s="12"/>
      <c r="BF270" s="12"/>
      <c r="BG270" s="12"/>
      <c r="BH270" s="12"/>
      <c r="BI270" s="12"/>
      <c r="BJ270" s="12"/>
      <c r="BK270" s="12"/>
      <c r="BL270" s="12"/>
      <c r="BM270" s="12"/>
      <c r="BN270" s="12"/>
      <c r="BO270" s="12"/>
      <c r="BP270" s="12"/>
      <c r="BQ270" s="12"/>
      <c r="BR270" s="12"/>
      <c r="BS270" s="12"/>
      <c r="BT270" s="12"/>
      <c r="BU270" s="12"/>
      <c r="BV270" s="12"/>
      <c r="BW270" s="12"/>
      <c r="BX270" s="12"/>
      <c r="BY270" s="12"/>
      <c r="BZ270" s="12"/>
      <c r="CA270" s="12"/>
      <c r="CB270" s="12"/>
      <c r="CC270" s="12"/>
    </row>
    <row r="271" spans="1:81" ht="15.75" x14ac:dyDescent="0.25">
      <c r="A271" s="20"/>
      <c r="B271" s="29"/>
      <c r="C271" s="29"/>
      <c r="D271" s="29"/>
      <c r="E271" s="29"/>
      <c r="F271" s="26"/>
      <c r="G271" s="13"/>
      <c r="H271" s="20"/>
      <c r="I271" s="22"/>
      <c r="J271" s="22"/>
      <c r="K271" s="22"/>
      <c r="L271" s="22"/>
      <c r="M271" s="24"/>
      <c r="N271" s="22"/>
      <c r="O271" s="20"/>
      <c r="P271" s="12"/>
      <c r="Q271" s="12"/>
      <c r="R271" s="12"/>
      <c r="S271" s="12"/>
      <c r="T271" s="12"/>
      <c r="U271" s="12"/>
      <c r="V271" s="12"/>
      <c r="W271" s="12"/>
      <c r="X271" s="12"/>
      <c r="Y271" s="12"/>
      <c r="Z271" s="12"/>
      <c r="AA271" s="12"/>
      <c r="AB271" s="12"/>
      <c r="AC271" s="12"/>
      <c r="AD271" s="12"/>
      <c r="AE271" s="12"/>
      <c r="AF271" s="12"/>
      <c r="AG271" s="12"/>
      <c r="AH271" s="12"/>
      <c r="AI271" s="12"/>
      <c r="AJ271" s="12"/>
      <c r="AK271" s="12"/>
      <c r="AL271" s="12"/>
      <c r="AM271" s="12"/>
      <c r="AN271" s="12"/>
      <c r="AO271" s="12"/>
      <c r="AP271" s="12"/>
      <c r="AQ271" s="12"/>
      <c r="AR271" s="12"/>
      <c r="AS271" s="12"/>
      <c r="AT271" s="12"/>
      <c r="AU271" s="12"/>
      <c r="AV271" s="12"/>
      <c r="AW271" s="12"/>
      <c r="AX271" s="12"/>
      <c r="AY271" s="12"/>
      <c r="AZ271" s="12"/>
      <c r="BA271" s="12"/>
      <c r="BB271" s="12"/>
      <c r="BC271" s="12"/>
      <c r="BD271" s="12"/>
      <c r="BE271" s="12"/>
      <c r="BF271" s="12"/>
      <c r="BG271" s="12"/>
      <c r="BH271" s="12"/>
      <c r="BI271" s="12"/>
      <c r="BJ271" s="12"/>
      <c r="BK271" s="12"/>
      <c r="BL271" s="12"/>
      <c r="BM271" s="12"/>
      <c r="BN271" s="12"/>
      <c r="BO271" s="12"/>
      <c r="BP271" s="12"/>
      <c r="BQ271" s="12"/>
      <c r="BR271" s="12"/>
      <c r="BS271" s="12"/>
      <c r="BT271" s="12"/>
      <c r="BU271" s="12"/>
      <c r="BV271" s="12"/>
      <c r="BW271" s="12"/>
      <c r="BX271" s="12"/>
      <c r="BY271" s="12"/>
      <c r="BZ271" s="12"/>
      <c r="CA271" s="12"/>
      <c r="CB271" s="12"/>
      <c r="CC271" s="12"/>
    </row>
    <row r="272" spans="1:81" ht="15.75" x14ac:dyDescent="0.25">
      <c r="A272" s="20"/>
      <c r="B272" s="29"/>
      <c r="C272" s="29"/>
      <c r="D272" s="29"/>
      <c r="E272" s="29"/>
      <c r="F272" s="26"/>
      <c r="G272" s="13"/>
      <c r="H272" s="20"/>
      <c r="I272" s="22"/>
      <c r="J272" s="22"/>
      <c r="K272" s="22"/>
      <c r="L272" s="22"/>
      <c r="M272" s="24"/>
      <c r="N272" s="22"/>
      <c r="O272" s="20"/>
      <c r="P272" s="12"/>
      <c r="Q272" s="12"/>
      <c r="R272" s="12"/>
      <c r="S272" s="12"/>
      <c r="T272" s="12"/>
      <c r="U272" s="12"/>
      <c r="V272" s="12"/>
      <c r="W272" s="12"/>
      <c r="X272" s="12"/>
      <c r="Y272" s="12"/>
      <c r="Z272" s="12"/>
      <c r="AA272" s="12"/>
      <c r="AB272" s="12"/>
      <c r="AC272" s="12"/>
      <c r="AD272" s="12"/>
      <c r="AE272" s="12"/>
      <c r="AF272" s="12"/>
      <c r="AG272" s="12"/>
      <c r="AH272" s="12"/>
      <c r="AI272" s="12"/>
      <c r="AJ272" s="12"/>
      <c r="AK272" s="12"/>
      <c r="AL272" s="12"/>
      <c r="AM272" s="12"/>
      <c r="AN272" s="12"/>
      <c r="AO272" s="12"/>
      <c r="AP272" s="12"/>
      <c r="AQ272" s="12"/>
      <c r="AR272" s="12"/>
      <c r="AS272" s="12"/>
      <c r="AT272" s="12"/>
      <c r="AU272" s="12"/>
      <c r="AV272" s="12"/>
      <c r="AW272" s="12"/>
      <c r="AX272" s="12"/>
      <c r="AY272" s="12"/>
      <c r="AZ272" s="12"/>
      <c r="BA272" s="12"/>
      <c r="BB272" s="12"/>
      <c r="BC272" s="12"/>
      <c r="BD272" s="12"/>
      <c r="BE272" s="12"/>
      <c r="BF272" s="12"/>
      <c r="BG272" s="12"/>
      <c r="BH272" s="12"/>
      <c r="BI272" s="12"/>
      <c r="BJ272" s="12"/>
      <c r="BK272" s="12"/>
      <c r="BL272" s="12"/>
      <c r="BM272" s="12"/>
      <c r="BN272" s="12"/>
      <c r="BO272" s="12"/>
      <c r="BP272" s="12"/>
      <c r="BQ272" s="12"/>
      <c r="BR272" s="12"/>
      <c r="BS272" s="12"/>
      <c r="BT272" s="12"/>
      <c r="BU272" s="12"/>
      <c r="BV272" s="12"/>
      <c r="BW272" s="12"/>
      <c r="BX272" s="12"/>
      <c r="BY272" s="12"/>
      <c r="BZ272" s="12"/>
      <c r="CA272" s="12"/>
      <c r="CB272" s="12"/>
      <c r="CC272" s="12"/>
    </row>
    <row r="273" spans="1:81" ht="15.75" x14ac:dyDescent="0.25">
      <c r="A273" s="20"/>
      <c r="B273" s="29"/>
      <c r="C273" s="29"/>
      <c r="D273" s="29"/>
      <c r="E273" s="29"/>
      <c r="F273" s="26"/>
      <c r="G273" s="13"/>
      <c r="H273" s="20"/>
      <c r="I273" s="22"/>
      <c r="J273" s="22"/>
      <c r="K273" s="22"/>
      <c r="L273" s="22"/>
      <c r="M273" s="24"/>
      <c r="N273" s="22"/>
      <c r="O273" s="20"/>
      <c r="P273" s="12"/>
      <c r="Q273" s="12"/>
      <c r="R273" s="12"/>
      <c r="S273" s="12"/>
      <c r="T273" s="12"/>
      <c r="U273" s="12"/>
      <c r="V273" s="12"/>
      <c r="W273" s="12"/>
      <c r="X273" s="12"/>
      <c r="Y273" s="12"/>
      <c r="Z273" s="12"/>
      <c r="AA273" s="12"/>
      <c r="AB273" s="12"/>
      <c r="AC273" s="12"/>
      <c r="AD273" s="12"/>
      <c r="AE273" s="12"/>
      <c r="AF273" s="12"/>
      <c r="AG273" s="12"/>
      <c r="AH273" s="12"/>
      <c r="AI273" s="12"/>
      <c r="AJ273" s="12"/>
      <c r="AK273" s="12"/>
      <c r="AL273" s="12"/>
      <c r="AM273" s="12"/>
      <c r="AN273" s="12"/>
      <c r="AO273" s="12"/>
      <c r="AP273" s="12"/>
      <c r="AQ273" s="12"/>
      <c r="AR273" s="12"/>
      <c r="AS273" s="12"/>
      <c r="AT273" s="12"/>
      <c r="AU273" s="12"/>
      <c r="AV273" s="12"/>
      <c r="AW273" s="12"/>
      <c r="AX273" s="12"/>
      <c r="AY273" s="12"/>
      <c r="AZ273" s="12"/>
      <c r="BA273" s="12"/>
      <c r="BB273" s="12"/>
      <c r="BC273" s="12"/>
      <c r="BD273" s="12"/>
      <c r="BE273" s="12"/>
      <c r="BF273" s="12"/>
      <c r="BG273" s="12"/>
      <c r="BH273" s="12"/>
      <c r="BI273" s="12"/>
      <c r="BJ273" s="12"/>
      <c r="BK273" s="12"/>
      <c r="BL273" s="12"/>
      <c r="BM273" s="12"/>
      <c r="BN273" s="12"/>
      <c r="BO273" s="12"/>
      <c r="BP273" s="12"/>
      <c r="BQ273" s="12"/>
      <c r="BR273" s="12"/>
      <c r="BS273" s="12"/>
      <c r="BT273" s="12"/>
      <c r="BU273" s="12"/>
      <c r="BV273" s="12"/>
      <c r="BW273" s="12"/>
      <c r="BX273" s="12"/>
      <c r="BY273" s="12"/>
      <c r="BZ273" s="12"/>
      <c r="CA273" s="12"/>
      <c r="CB273" s="12"/>
      <c r="CC273" s="12"/>
    </row>
    <row r="274" spans="1:81" ht="15.75" x14ac:dyDescent="0.25">
      <c r="A274" s="20"/>
      <c r="B274" s="29"/>
      <c r="C274" s="29"/>
      <c r="D274" s="29"/>
      <c r="E274" s="29"/>
      <c r="F274" s="26"/>
      <c r="G274" s="13"/>
      <c r="H274" s="20"/>
      <c r="I274" s="22"/>
      <c r="J274" s="22"/>
      <c r="K274" s="22"/>
      <c r="L274" s="22"/>
      <c r="M274" s="24"/>
      <c r="N274" s="22"/>
      <c r="O274" s="20"/>
      <c r="P274" s="12"/>
      <c r="Q274" s="12"/>
      <c r="R274" s="12"/>
      <c r="S274" s="12"/>
      <c r="T274" s="12"/>
      <c r="U274" s="12"/>
      <c r="V274" s="12"/>
      <c r="W274" s="12"/>
      <c r="X274" s="12"/>
      <c r="Y274" s="12"/>
      <c r="Z274" s="12"/>
      <c r="AA274" s="12"/>
      <c r="AB274" s="12"/>
      <c r="AC274" s="12"/>
      <c r="AD274" s="12"/>
      <c r="AE274" s="12"/>
      <c r="AF274" s="12"/>
      <c r="AG274" s="12"/>
      <c r="AH274" s="12"/>
      <c r="AI274" s="12"/>
      <c r="AJ274" s="12"/>
      <c r="AK274" s="12"/>
      <c r="AL274" s="12"/>
      <c r="AM274" s="12"/>
      <c r="AN274" s="12"/>
      <c r="AO274" s="12"/>
      <c r="AP274" s="12"/>
      <c r="AQ274" s="12"/>
      <c r="AR274" s="12"/>
      <c r="AS274" s="12"/>
      <c r="AT274" s="12"/>
      <c r="AU274" s="12"/>
      <c r="AV274" s="12"/>
      <c r="AW274" s="12"/>
      <c r="AX274" s="12"/>
      <c r="AY274" s="12"/>
      <c r="AZ274" s="12"/>
      <c r="BA274" s="12"/>
      <c r="BB274" s="12"/>
      <c r="BC274" s="12"/>
      <c r="BD274" s="12"/>
      <c r="BE274" s="12"/>
      <c r="BF274" s="12"/>
      <c r="BG274" s="12"/>
      <c r="BH274" s="12"/>
      <c r="BI274" s="12"/>
      <c r="BJ274" s="12"/>
      <c r="BK274" s="12"/>
      <c r="BL274" s="12"/>
      <c r="BM274" s="12"/>
      <c r="BN274" s="12"/>
      <c r="BO274" s="12"/>
      <c r="BP274" s="12"/>
      <c r="BQ274" s="12"/>
      <c r="BR274" s="12"/>
      <c r="BS274" s="12"/>
      <c r="BT274" s="12"/>
      <c r="BU274" s="12"/>
      <c r="BV274" s="12"/>
      <c r="BW274" s="12"/>
      <c r="BX274" s="12"/>
      <c r="BY274" s="12"/>
      <c r="BZ274" s="12"/>
      <c r="CA274" s="12"/>
      <c r="CB274" s="12"/>
      <c r="CC274" s="12"/>
    </row>
    <row r="275" spans="1:81" ht="15.75" x14ac:dyDescent="0.25">
      <c r="A275" s="20"/>
      <c r="B275" s="29"/>
      <c r="C275" s="29"/>
      <c r="D275" s="29"/>
      <c r="E275" s="29"/>
      <c r="F275" s="26"/>
      <c r="G275" s="13"/>
      <c r="H275" s="20"/>
      <c r="I275" s="22"/>
      <c r="J275" s="22"/>
      <c r="K275" s="22"/>
      <c r="L275" s="22"/>
      <c r="M275" s="24"/>
      <c r="N275" s="22"/>
      <c r="O275" s="20"/>
      <c r="P275" s="12"/>
      <c r="Q275" s="12"/>
      <c r="R275" s="12"/>
      <c r="S275" s="12"/>
      <c r="T275" s="12"/>
      <c r="U275" s="12"/>
      <c r="V275" s="12"/>
      <c r="W275" s="12"/>
      <c r="X275" s="12"/>
      <c r="Y275" s="12"/>
      <c r="Z275" s="12"/>
      <c r="AA275" s="12"/>
      <c r="AB275" s="12"/>
      <c r="AC275" s="12"/>
      <c r="AD275" s="12"/>
      <c r="AE275" s="12"/>
      <c r="AF275" s="12"/>
      <c r="AG275" s="12"/>
      <c r="AH275" s="12"/>
      <c r="AI275" s="12"/>
      <c r="AJ275" s="12"/>
      <c r="AK275" s="12"/>
      <c r="AL275" s="12"/>
      <c r="AM275" s="12"/>
      <c r="AN275" s="12"/>
      <c r="AO275" s="12"/>
      <c r="AP275" s="12"/>
      <c r="AQ275" s="12"/>
      <c r="AR275" s="12"/>
      <c r="AS275" s="12"/>
      <c r="AT275" s="12"/>
      <c r="AU275" s="12"/>
      <c r="AV275" s="12"/>
      <c r="AW275" s="12"/>
      <c r="AX275" s="12"/>
      <c r="AY275" s="12"/>
      <c r="AZ275" s="12"/>
      <c r="BA275" s="12"/>
      <c r="BB275" s="12"/>
      <c r="BC275" s="12"/>
      <c r="BD275" s="12"/>
      <c r="BE275" s="12"/>
      <c r="BF275" s="12"/>
      <c r="BG275" s="12"/>
      <c r="BH275" s="12"/>
      <c r="BI275" s="12"/>
      <c r="BJ275" s="12"/>
      <c r="BK275" s="12"/>
      <c r="BL275" s="12"/>
      <c r="BM275" s="12"/>
      <c r="BN275" s="12"/>
      <c r="BO275" s="12"/>
      <c r="BP275" s="12"/>
      <c r="BQ275" s="12"/>
      <c r="BR275" s="12"/>
      <c r="BS275" s="12"/>
      <c r="BT275" s="12"/>
      <c r="BU275" s="12"/>
      <c r="BV275" s="12"/>
      <c r="BW275" s="12"/>
      <c r="BX275" s="12"/>
      <c r="BY275" s="12"/>
      <c r="BZ275" s="12"/>
      <c r="CA275" s="12"/>
      <c r="CB275" s="12"/>
      <c r="CC275" s="12"/>
    </row>
    <row r="276" spans="1:81" ht="15.75" x14ac:dyDescent="0.25">
      <c r="A276" s="20"/>
      <c r="B276" s="29"/>
      <c r="C276" s="29"/>
      <c r="D276" s="29"/>
      <c r="E276" s="29"/>
      <c r="F276" s="26"/>
      <c r="G276" s="13"/>
      <c r="H276" s="20"/>
      <c r="I276" s="22"/>
      <c r="J276" s="22"/>
      <c r="K276" s="22"/>
      <c r="L276" s="22"/>
      <c r="M276" s="24"/>
      <c r="N276" s="22"/>
      <c r="O276" s="20"/>
      <c r="P276" s="12"/>
      <c r="Q276" s="12"/>
      <c r="R276" s="12"/>
      <c r="S276" s="12"/>
      <c r="T276" s="12"/>
      <c r="U276" s="12"/>
      <c r="V276" s="12"/>
      <c r="W276" s="12"/>
      <c r="X276" s="12"/>
      <c r="Y276" s="12"/>
      <c r="Z276" s="12"/>
      <c r="AA276" s="12"/>
      <c r="AB276" s="12"/>
      <c r="AC276" s="12"/>
      <c r="AD276" s="12"/>
      <c r="AE276" s="12"/>
      <c r="AF276" s="12"/>
      <c r="AG276" s="12"/>
      <c r="AH276" s="12"/>
      <c r="AI276" s="12"/>
      <c r="AJ276" s="12"/>
      <c r="AK276" s="12"/>
      <c r="AL276" s="12"/>
      <c r="AM276" s="12"/>
      <c r="AN276" s="12"/>
      <c r="AO276" s="12"/>
      <c r="AP276" s="12"/>
      <c r="AQ276" s="12"/>
      <c r="AR276" s="12"/>
      <c r="AS276" s="12"/>
      <c r="AT276" s="12"/>
      <c r="AU276" s="12"/>
      <c r="AV276" s="12"/>
      <c r="AW276" s="12"/>
      <c r="AX276" s="12"/>
      <c r="AY276" s="12"/>
      <c r="AZ276" s="12"/>
      <c r="BA276" s="12"/>
      <c r="BB276" s="12"/>
      <c r="BC276" s="12"/>
      <c r="BD276" s="12"/>
      <c r="BE276" s="12"/>
      <c r="BF276" s="12"/>
      <c r="BG276" s="12"/>
      <c r="BH276" s="12"/>
      <c r="BI276" s="12"/>
      <c r="BJ276" s="12"/>
      <c r="BK276" s="12"/>
      <c r="BL276" s="12"/>
      <c r="BM276" s="12"/>
      <c r="BN276" s="12"/>
      <c r="BO276" s="12"/>
      <c r="BP276" s="12"/>
      <c r="BQ276" s="12"/>
      <c r="BR276" s="12"/>
      <c r="BS276" s="12"/>
      <c r="BT276" s="12"/>
      <c r="BU276" s="12"/>
      <c r="BV276" s="12"/>
      <c r="BW276" s="12"/>
      <c r="BX276" s="12"/>
      <c r="BY276" s="12"/>
      <c r="BZ276" s="12"/>
      <c r="CA276" s="12"/>
      <c r="CB276" s="12"/>
      <c r="CC276" s="12"/>
    </row>
    <row r="277" spans="1:81" ht="15.75" x14ac:dyDescent="0.25">
      <c r="A277" s="20"/>
      <c r="B277" s="29"/>
      <c r="C277" s="29"/>
      <c r="D277" s="29"/>
      <c r="E277" s="29"/>
      <c r="F277" s="26"/>
      <c r="G277" s="13"/>
      <c r="H277" s="20"/>
      <c r="I277" s="22"/>
      <c r="J277" s="22"/>
      <c r="K277" s="22"/>
      <c r="L277" s="22"/>
      <c r="M277" s="24"/>
      <c r="N277" s="22"/>
      <c r="O277" s="20"/>
      <c r="P277" s="12"/>
      <c r="Q277" s="12"/>
      <c r="R277" s="12"/>
      <c r="S277" s="12"/>
      <c r="T277" s="12"/>
      <c r="U277" s="12"/>
      <c r="V277" s="12"/>
      <c r="W277" s="12"/>
      <c r="X277" s="12"/>
      <c r="Y277" s="12"/>
      <c r="Z277" s="12"/>
      <c r="AA277" s="12"/>
      <c r="AB277" s="12"/>
      <c r="AC277" s="12"/>
      <c r="AD277" s="12"/>
      <c r="AE277" s="12"/>
      <c r="AF277" s="12"/>
      <c r="AG277" s="12"/>
      <c r="AH277" s="12"/>
      <c r="AI277" s="12"/>
      <c r="AJ277" s="12"/>
      <c r="AK277" s="12"/>
      <c r="AL277" s="12"/>
      <c r="AM277" s="12"/>
      <c r="AN277" s="12"/>
      <c r="AO277" s="12"/>
      <c r="AP277" s="12"/>
      <c r="AQ277" s="12"/>
      <c r="AR277" s="12"/>
      <c r="AS277" s="12"/>
      <c r="AT277" s="12"/>
      <c r="AU277" s="12"/>
      <c r="AV277" s="12"/>
      <c r="AW277" s="12"/>
      <c r="AX277" s="12"/>
      <c r="AY277" s="12"/>
      <c r="AZ277" s="12"/>
      <c r="BA277" s="12"/>
      <c r="BB277" s="12"/>
      <c r="BC277" s="12"/>
      <c r="BD277" s="12"/>
      <c r="BE277" s="12"/>
      <c r="BF277" s="12"/>
      <c r="BG277" s="12"/>
      <c r="BH277" s="12"/>
      <c r="BI277" s="12"/>
      <c r="BJ277" s="12"/>
      <c r="BK277" s="12"/>
      <c r="BL277" s="12"/>
      <c r="BM277" s="12"/>
      <c r="BN277" s="12"/>
      <c r="BO277" s="12"/>
      <c r="BP277" s="12"/>
      <c r="BQ277" s="12"/>
      <c r="BR277" s="12"/>
      <c r="BS277" s="12"/>
      <c r="BT277" s="12"/>
      <c r="BU277" s="12"/>
      <c r="BV277" s="12"/>
      <c r="BW277" s="12"/>
      <c r="BX277" s="12"/>
      <c r="BY277" s="12"/>
      <c r="BZ277" s="12"/>
      <c r="CA277" s="12"/>
      <c r="CB277" s="12"/>
      <c r="CC277" s="12"/>
    </row>
    <row r="278" spans="1:81" ht="15.75" x14ac:dyDescent="0.25">
      <c r="A278" s="20"/>
      <c r="B278" s="29"/>
      <c r="C278" s="29"/>
      <c r="D278" s="29"/>
      <c r="E278" s="29"/>
      <c r="F278" s="26"/>
      <c r="G278" s="13"/>
      <c r="H278" s="20"/>
      <c r="I278" s="22"/>
      <c r="J278" s="22"/>
      <c r="K278" s="22"/>
      <c r="L278" s="22"/>
      <c r="M278" s="24"/>
      <c r="N278" s="22"/>
      <c r="O278" s="20"/>
      <c r="P278" s="12"/>
      <c r="Q278" s="12"/>
      <c r="R278" s="12"/>
      <c r="S278" s="12"/>
      <c r="T278" s="12"/>
      <c r="U278" s="12"/>
      <c r="V278" s="12"/>
      <c r="W278" s="12"/>
      <c r="X278" s="12"/>
      <c r="Y278" s="12"/>
      <c r="Z278" s="12"/>
      <c r="AA278" s="12"/>
      <c r="AB278" s="12"/>
      <c r="AC278" s="12"/>
      <c r="AD278" s="12"/>
      <c r="AE278" s="12"/>
      <c r="AF278" s="12"/>
      <c r="AG278" s="12"/>
      <c r="AH278" s="12"/>
      <c r="AI278" s="12"/>
      <c r="AJ278" s="12"/>
      <c r="AK278" s="12"/>
      <c r="AL278" s="12"/>
      <c r="AM278" s="12"/>
      <c r="AN278" s="12"/>
      <c r="AO278" s="12"/>
      <c r="AP278" s="12"/>
      <c r="AQ278" s="12"/>
      <c r="AR278" s="12"/>
      <c r="AS278" s="12"/>
      <c r="AT278" s="12"/>
      <c r="AU278" s="12"/>
      <c r="AV278" s="12"/>
      <c r="AW278" s="12"/>
      <c r="AX278" s="12"/>
      <c r="AY278" s="12"/>
      <c r="AZ278" s="12"/>
      <c r="BA278" s="12"/>
      <c r="BB278" s="12"/>
      <c r="BC278" s="12"/>
      <c r="BD278" s="12"/>
      <c r="BE278" s="12"/>
      <c r="BF278" s="12"/>
      <c r="BG278" s="12"/>
      <c r="BH278" s="12"/>
      <c r="BI278" s="12"/>
      <c r="BJ278" s="12"/>
      <c r="BK278" s="12"/>
      <c r="BL278" s="12"/>
      <c r="BM278" s="12"/>
      <c r="BN278" s="12"/>
      <c r="BO278" s="12"/>
      <c r="BP278" s="12"/>
      <c r="BQ278" s="12"/>
      <c r="BR278" s="12"/>
      <c r="BS278" s="12"/>
      <c r="BT278" s="12"/>
      <c r="BU278" s="12"/>
      <c r="BV278" s="12"/>
      <c r="BW278" s="12"/>
      <c r="BX278" s="12"/>
      <c r="BY278" s="12"/>
      <c r="BZ278" s="12"/>
      <c r="CA278" s="12"/>
      <c r="CB278" s="12"/>
      <c r="CC278" s="12"/>
    </row>
    <row r="279" spans="1:81" ht="15.75" x14ac:dyDescent="0.25">
      <c r="A279" s="20"/>
      <c r="B279" s="29"/>
      <c r="C279" s="29"/>
      <c r="D279" s="29"/>
      <c r="E279" s="29"/>
      <c r="F279" s="26"/>
      <c r="G279" s="13"/>
      <c r="H279" s="20"/>
      <c r="I279" s="22"/>
      <c r="J279" s="22"/>
      <c r="K279" s="22"/>
      <c r="L279" s="22"/>
      <c r="M279" s="24"/>
      <c r="N279" s="22"/>
      <c r="O279" s="20"/>
      <c r="P279" s="12"/>
      <c r="Q279" s="12"/>
      <c r="R279" s="12"/>
      <c r="S279" s="12"/>
      <c r="T279" s="12"/>
      <c r="U279" s="12"/>
      <c r="V279" s="12"/>
      <c r="W279" s="12"/>
      <c r="X279" s="12"/>
      <c r="Y279" s="12"/>
      <c r="Z279" s="12"/>
      <c r="AA279" s="12"/>
      <c r="AB279" s="12"/>
      <c r="AC279" s="12"/>
      <c r="AD279" s="12"/>
      <c r="AE279" s="12"/>
      <c r="AF279" s="12"/>
      <c r="AG279" s="12"/>
      <c r="AH279" s="12"/>
      <c r="AI279" s="12"/>
      <c r="AJ279" s="12"/>
      <c r="AK279" s="12"/>
      <c r="AL279" s="12"/>
      <c r="AM279" s="12"/>
      <c r="AN279" s="12"/>
      <c r="AO279" s="12"/>
      <c r="AP279" s="12"/>
      <c r="AQ279" s="12"/>
      <c r="AR279" s="12"/>
      <c r="AS279" s="12"/>
      <c r="AT279" s="12"/>
      <c r="AU279" s="12"/>
      <c r="AV279" s="12"/>
      <c r="AW279" s="12"/>
      <c r="AX279" s="12"/>
      <c r="AY279" s="12"/>
      <c r="AZ279" s="12"/>
      <c r="BA279" s="12"/>
      <c r="BB279" s="12"/>
      <c r="BC279" s="12"/>
      <c r="BD279" s="12"/>
      <c r="BE279" s="12"/>
      <c r="BF279" s="12"/>
      <c r="BG279" s="12"/>
      <c r="BH279" s="12"/>
      <c r="BI279" s="12"/>
      <c r="BJ279" s="12"/>
      <c r="BK279" s="12"/>
      <c r="BL279" s="12"/>
      <c r="BM279" s="12"/>
      <c r="BN279" s="12"/>
      <c r="BO279" s="12"/>
      <c r="BP279" s="12"/>
      <c r="BQ279" s="12"/>
      <c r="BR279" s="12"/>
      <c r="BS279" s="12"/>
      <c r="BT279" s="12"/>
      <c r="BU279" s="12"/>
      <c r="BV279" s="12"/>
      <c r="BW279" s="12"/>
      <c r="BX279" s="12"/>
      <c r="BY279" s="12"/>
      <c r="BZ279" s="12"/>
      <c r="CA279" s="12"/>
      <c r="CB279" s="12"/>
      <c r="CC279" s="12"/>
    </row>
    <row r="280" spans="1:81" ht="15.75" x14ac:dyDescent="0.25">
      <c r="A280" s="20"/>
      <c r="B280" s="29"/>
      <c r="C280" s="29"/>
      <c r="D280" s="29"/>
      <c r="E280" s="29"/>
      <c r="F280" s="26"/>
      <c r="G280" s="13"/>
      <c r="H280" s="20"/>
      <c r="I280" s="22"/>
      <c r="J280" s="22"/>
      <c r="K280" s="22"/>
      <c r="L280" s="22"/>
      <c r="M280" s="24"/>
      <c r="N280" s="22"/>
      <c r="O280" s="20"/>
      <c r="P280" s="12"/>
      <c r="Q280" s="12"/>
      <c r="R280" s="12"/>
      <c r="S280" s="12"/>
      <c r="T280" s="12"/>
      <c r="U280" s="12"/>
      <c r="V280" s="12"/>
      <c r="W280" s="12"/>
      <c r="X280" s="12"/>
      <c r="Y280" s="12"/>
      <c r="Z280" s="12"/>
      <c r="AA280" s="12"/>
      <c r="AB280" s="12"/>
      <c r="AC280" s="12"/>
      <c r="AD280" s="12"/>
      <c r="AE280" s="12"/>
      <c r="AF280" s="12"/>
      <c r="AG280" s="12"/>
      <c r="AH280" s="12"/>
      <c r="AI280" s="12"/>
      <c r="AJ280" s="12"/>
      <c r="AK280" s="12"/>
      <c r="AL280" s="12"/>
      <c r="AM280" s="12"/>
      <c r="AN280" s="12"/>
      <c r="AO280" s="12"/>
      <c r="AP280" s="12"/>
      <c r="AQ280" s="12"/>
      <c r="AR280" s="12"/>
      <c r="AS280" s="12"/>
      <c r="AT280" s="12"/>
      <c r="AU280" s="12"/>
      <c r="AV280" s="12"/>
      <c r="AW280" s="12"/>
      <c r="AX280" s="12"/>
      <c r="AY280" s="12"/>
      <c r="AZ280" s="12"/>
      <c r="BA280" s="12"/>
      <c r="BB280" s="12"/>
      <c r="BC280" s="12"/>
      <c r="BD280" s="12"/>
      <c r="BE280" s="12"/>
      <c r="BF280" s="12"/>
      <c r="BG280" s="12"/>
      <c r="BH280" s="12"/>
      <c r="BI280" s="12"/>
      <c r="BJ280" s="12"/>
      <c r="BK280" s="12"/>
      <c r="BL280" s="12"/>
      <c r="BM280" s="12"/>
      <c r="BN280" s="12"/>
      <c r="BO280" s="12"/>
      <c r="BP280" s="12"/>
      <c r="BQ280" s="12"/>
      <c r="BR280" s="12"/>
      <c r="BS280" s="12"/>
      <c r="BT280" s="12"/>
      <c r="BU280" s="12"/>
      <c r="BV280" s="12"/>
      <c r="BW280" s="12"/>
      <c r="BX280" s="12"/>
      <c r="BY280" s="12"/>
      <c r="BZ280" s="12"/>
      <c r="CA280" s="12"/>
      <c r="CB280" s="12"/>
      <c r="CC280" s="12"/>
    </row>
    <row r="281" spans="1:81" ht="15.75" x14ac:dyDescent="0.25">
      <c r="A281" s="20"/>
      <c r="B281" s="29"/>
      <c r="C281" s="29"/>
      <c r="D281" s="29"/>
      <c r="E281" s="29"/>
      <c r="F281" s="26"/>
      <c r="G281" s="13"/>
      <c r="H281" s="20"/>
      <c r="I281" s="22"/>
      <c r="J281" s="22"/>
      <c r="K281" s="22"/>
      <c r="L281" s="22"/>
      <c r="M281" s="24"/>
      <c r="N281" s="22"/>
      <c r="O281" s="20"/>
      <c r="P281" s="12"/>
      <c r="Q281" s="12"/>
      <c r="R281" s="12"/>
      <c r="S281" s="12"/>
      <c r="T281" s="12"/>
      <c r="U281" s="12"/>
      <c r="V281" s="12"/>
      <c r="W281" s="12"/>
      <c r="X281" s="12"/>
      <c r="Y281" s="12"/>
      <c r="Z281" s="12"/>
      <c r="AA281" s="12"/>
      <c r="AB281" s="12"/>
      <c r="AC281" s="12"/>
      <c r="AD281" s="12"/>
      <c r="AE281" s="12"/>
      <c r="AF281" s="12"/>
      <c r="AG281" s="12"/>
      <c r="AH281" s="12"/>
      <c r="AI281" s="12"/>
      <c r="AJ281" s="12"/>
      <c r="AK281" s="12"/>
      <c r="AL281" s="12"/>
      <c r="AM281" s="12"/>
      <c r="AN281" s="12"/>
      <c r="AO281" s="12"/>
      <c r="AP281" s="12"/>
      <c r="AQ281" s="12"/>
      <c r="AR281" s="12"/>
      <c r="AS281" s="12"/>
      <c r="AT281" s="12"/>
      <c r="AU281" s="12"/>
      <c r="AV281" s="12"/>
      <c r="AW281" s="12"/>
      <c r="AX281" s="12"/>
      <c r="AY281" s="12"/>
      <c r="AZ281" s="12"/>
      <c r="BA281" s="12"/>
      <c r="BB281" s="12"/>
      <c r="BC281" s="12"/>
      <c r="BD281" s="12"/>
      <c r="BE281" s="12"/>
      <c r="BF281" s="12"/>
      <c r="BG281" s="12"/>
      <c r="BH281" s="12"/>
      <c r="BI281" s="12"/>
      <c r="BJ281" s="12"/>
      <c r="BK281" s="12"/>
      <c r="BL281" s="12"/>
      <c r="BM281" s="12"/>
      <c r="BN281" s="12"/>
      <c r="BO281" s="12"/>
      <c r="BP281" s="12"/>
      <c r="BQ281" s="12"/>
      <c r="BR281" s="12"/>
      <c r="BS281" s="12"/>
      <c r="BT281" s="12"/>
      <c r="BU281" s="12"/>
      <c r="BV281" s="12"/>
      <c r="BW281" s="12"/>
      <c r="BX281" s="12"/>
      <c r="BY281" s="12"/>
      <c r="BZ281" s="12"/>
      <c r="CA281" s="12"/>
      <c r="CB281" s="12"/>
      <c r="CC281" s="12"/>
    </row>
    <row r="282" spans="1:81" ht="15.75" x14ac:dyDescent="0.25">
      <c r="A282" s="20"/>
      <c r="B282" s="29"/>
      <c r="C282" s="29"/>
      <c r="D282" s="29"/>
      <c r="E282" s="29"/>
      <c r="F282" s="26"/>
      <c r="G282" s="13"/>
      <c r="H282" s="20"/>
      <c r="I282" s="22"/>
      <c r="J282" s="22"/>
      <c r="K282" s="22"/>
      <c r="L282" s="22"/>
      <c r="M282" s="24"/>
      <c r="N282" s="22"/>
      <c r="O282" s="20"/>
      <c r="P282" s="12"/>
      <c r="Q282" s="12"/>
      <c r="R282" s="12"/>
      <c r="S282" s="12"/>
      <c r="T282" s="12"/>
      <c r="U282" s="12"/>
      <c r="V282" s="12"/>
      <c r="W282" s="12"/>
      <c r="X282" s="12"/>
      <c r="Y282" s="12"/>
      <c r="Z282" s="12"/>
      <c r="AA282" s="12"/>
      <c r="AB282" s="12"/>
      <c r="AC282" s="12"/>
      <c r="AD282" s="12"/>
      <c r="AE282" s="12"/>
      <c r="AF282" s="12"/>
      <c r="AG282" s="12"/>
      <c r="AH282" s="12"/>
      <c r="AI282" s="12"/>
      <c r="AJ282" s="12"/>
      <c r="AK282" s="12"/>
      <c r="AL282" s="12"/>
      <c r="AM282" s="12"/>
      <c r="AN282" s="12"/>
      <c r="AO282" s="12"/>
      <c r="AP282" s="12"/>
      <c r="AQ282" s="12"/>
      <c r="AR282" s="12"/>
      <c r="AS282" s="12"/>
      <c r="AT282" s="12"/>
      <c r="AU282" s="12"/>
      <c r="AV282" s="12"/>
      <c r="AW282" s="12"/>
      <c r="AX282" s="12"/>
      <c r="AY282" s="12"/>
      <c r="AZ282" s="12"/>
      <c r="BA282" s="12"/>
      <c r="BB282" s="12"/>
      <c r="BC282" s="12"/>
      <c r="BD282" s="12"/>
      <c r="BE282" s="12"/>
      <c r="BF282" s="12"/>
      <c r="BG282" s="12"/>
      <c r="BH282" s="12"/>
      <c r="BI282" s="12"/>
      <c r="BJ282" s="12"/>
      <c r="BK282" s="12"/>
      <c r="BL282" s="12"/>
      <c r="BM282" s="12"/>
      <c r="BN282" s="12"/>
      <c r="BO282" s="12"/>
      <c r="BP282" s="12"/>
      <c r="BQ282" s="12"/>
      <c r="BR282" s="12"/>
      <c r="BS282" s="12"/>
      <c r="BT282" s="12"/>
      <c r="BU282" s="12"/>
      <c r="BV282" s="12"/>
      <c r="BW282" s="12"/>
      <c r="BX282" s="12"/>
      <c r="BY282" s="12"/>
      <c r="BZ282" s="12"/>
      <c r="CA282" s="12"/>
      <c r="CB282" s="12"/>
      <c r="CC282" s="12"/>
    </row>
    <row r="283" spans="1:81" ht="15.75" x14ac:dyDescent="0.25">
      <c r="A283" s="20"/>
      <c r="B283" s="29"/>
      <c r="C283" s="29"/>
      <c r="D283" s="29"/>
      <c r="E283" s="29"/>
      <c r="F283" s="26"/>
      <c r="G283" s="13"/>
      <c r="H283" s="20"/>
      <c r="I283" s="22"/>
      <c r="J283" s="22"/>
      <c r="K283" s="22"/>
      <c r="L283" s="22"/>
      <c r="M283" s="24"/>
      <c r="N283" s="22"/>
      <c r="O283" s="20"/>
      <c r="P283" s="12"/>
      <c r="Q283" s="12"/>
      <c r="R283" s="12"/>
      <c r="S283" s="12"/>
      <c r="T283" s="12"/>
      <c r="U283" s="12"/>
      <c r="V283" s="12"/>
      <c r="W283" s="12"/>
      <c r="X283" s="12"/>
      <c r="Y283" s="12"/>
      <c r="Z283" s="12"/>
      <c r="AA283" s="12"/>
      <c r="AB283" s="12"/>
      <c r="AC283" s="12"/>
      <c r="AD283" s="12"/>
      <c r="AE283" s="12"/>
      <c r="AF283" s="12"/>
      <c r="AG283" s="12"/>
      <c r="AH283" s="12"/>
      <c r="AI283" s="12"/>
      <c r="AJ283" s="12"/>
      <c r="AK283" s="12"/>
      <c r="AL283" s="12"/>
      <c r="AM283" s="12"/>
      <c r="AN283" s="12"/>
      <c r="AO283" s="12"/>
      <c r="AP283" s="12"/>
      <c r="AQ283" s="12"/>
      <c r="AR283" s="12"/>
      <c r="AS283" s="12"/>
      <c r="AT283" s="12"/>
      <c r="AU283" s="12"/>
      <c r="AV283" s="12"/>
      <c r="AW283" s="12"/>
      <c r="AX283" s="12"/>
      <c r="AY283" s="12"/>
      <c r="AZ283" s="12"/>
      <c r="BA283" s="12"/>
      <c r="BB283" s="12"/>
      <c r="BC283" s="12"/>
      <c r="BD283" s="12"/>
      <c r="BE283" s="12"/>
      <c r="BF283" s="12"/>
      <c r="BG283" s="12"/>
      <c r="BH283" s="12"/>
      <c r="BI283" s="12"/>
      <c r="BJ283" s="12"/>
      <c r="BK283" s="12"/>
      <c r="BL283" s="12"/>
      <c r="BM283" s="12"/>
      <c r="BN283" s="12"/>
      <c r="BO283" s="12"/>
      <c r="BP283" s="12"/>
      <c r="BQ283" s="12"/>
      <c r="BR283" s="12"/>
      <c r="BS283" s="12"/>
      <c r="BT283" s="12"/>
      <c r="BU283" s="12"/>
      <c r="BV283" s="12"/>
      <c r="BW283" s="12"/>
      <c r="BX283" s="12"/>
      <c r="BY283" s="12"/>
      <c r="BZ283" s="12"/>
      <c r="CA283" s="12"/>
      <c r="CB283" s="12"/>
      <c r="CC283" s="12"/>
    </row>
    <row r="284" spans="1:81" ht="15.75" x14ac:dyDescent="0.25">
      <c r="A284" s="20"/>
      <c r="B284" s="29"/>
      <c r="C284" s="29"/>
      <c r="D284" s="29"/>
      <c r="E284" s="29"/>
      <c r="F284" s="26"/>
      <c r="G284" s="13"/>
      <c r="H284" s="20"/>
      <c r="I284" s="22"/>
      <c r="J284" s="22"/>
      <c r="K284" s="22"/>
      <c r="L284" s="22"/>
      <c r="M284" s="24"/>
      <c r="N284" s="22"/>
      <c r="O284" s="20"/>
      <c r="P284" s="12"/>
      <c r="Q284" s="12"/>
      <c r="R284" s="12"/>
      <c r="S284" s="12"/>
      <c r="T284" s="12"/>
      <c r="U284" s="12"/>
      <c r="V284" s="12"/>
      <c r="W284" s="12"/>
      <c r="X284" s="12"/>
      <c r="Y284" s="12"/>
      <c r="Z284" s="12"/>
      <c r="AA284" s="12"/>
      <c r="AB284" s="12"/>
      <c r="AC284" s="12"/>
      <c r="AD284" s="12"/>
      <c r="AE284" s="12"/>
      <c r="AF284" s="12"/>
      <c r="AG284" s="12"/>
      <c r="AH284" s="12"/>
      <c r="AI284" s="12"/>
      <c r="AJ284" s="12"/>
      <c r="AK284" s="12"/>
      <c r="AL284" s="12"/>
      <c r="AM284" s="12"/>
      <c r="AN284" s="12"/>
      <c r="AO284" s="12"/>
      <c r="AP284" s="12"/>
      <c r="AQ284" s="12"/>
      <c r="AR284" s="12"/>
      <c r="AS284" s="12"/>
      <c r="AT284" s="12"/>
      <c r="AU284" s="12"/>
      <c r="AV284" s="12"/>
      <c r="AW284" s="12"/>
      <c r="AX284" s="12"/>
      <c r="AY284" s="12"/>
      <c r="AZ284" s="12"/>
      <c r="BA284" s="12"/>
      <c r="BB284" s="12"/>
      <c r="BC284" s="12"/>
      <c r="BD284" s="12"/>
      <c r="BE284" s="12"/>
      <c r="BF284" s="12"/>
      <c r="BG284" s="12"/>
      <c r="BH284" s="12"/>
      <c r="BI284" s="12"/>
      <c r="BJ284" s="12"/>
      <c r="BK284" s="12"/>
      <c r="BL284" s="12"/>
      <c r="BM284" s="12"/>
      <c r="BN284" s="12"/>
      <c r="BO284" s="12"/>
      <c r="BP284" s="12"/>
      <c r="BQ284" s="12"/>
      <c r="BR284" s="12"/>
      <c r="BS284" s="12"/>
      <c r="BT284" s="12"/>
      <c r="BU284" s="12"/>
      <c r="BV284" s="12"/>
      <c r="BW284" s="12"/>
      <c r="BX284" s="12"/>
      <c r="BY284" s="12"/>
      <c r="BZ284" s="12"/>
      <c r="CA284" s="12"/>
      <c r="CB284" s="12"/>
      <c r="CC284" s="12"/>
    </row>
    <row r="285" spans="1:81" ht="15.75" x14ac:dyDescent="0.25">
      <c r="A285" s="20"/>
      <c r="B285" s="29"/>
      <c r="C285" s="29"/>
      <c r="D285" s="29"/>
      <c r="E285" s="29"/>
      <c r="F285" s="26"/>
      <c r="G285" s="13"/>
      <c r="H285" s="20"/>
      <c r="I285" s="22"/>
      <c r="J285" s="22"/>
      <c r="K285" s="22"/>
      <c r="L285" s="22"/>
      <c r="M285" s="24"/>
      <c r="N285" s="22"/>
      <c r="O285" s="20"/>
      <c r="P285" s="12"/>
      <c r="Q285" s="12"/>
      <c r="R285" s="12"/>
      <c r="S285" s="12"/>
      <c r="T285" s="12"/>
      <c r="U285" s="12"/>
      <c r="V285" s="12"/>
      <c r="W285" s="12"/>
      <c r="X285" s="12"/>
      <c r="Y285" s="12"/>
      <c r="Z285" s="12"/>
      <c r="AA285" s="12"/>
      <c r="AB285" s="12"/>
      <c r="AC285" s="12"/>
      <c r="AD285" s="12"/>
      <c r="AE285" s="12"/>
      <c r="AF285" s="12"/>
      <c r="AG285" s="12"/>
      <c r="AH285" s="12"/>
      <c r="AI285" s="12"/>
      <c r="AJ285" s="12"/>
      <c r="AK285" s="12"/>
      <c r="AL285" s="12"/>
      <c r="AM285" s="12"/>
      <c r="AN285" s="12"/>
      <c r="AO285" s="12"/>
      <c r="AP285" s="12"/>
      <c r="AQ285" s="12"/>
      <c r="AR285" s="12"/>
      <c r="AS285" s="12"/>
      <c r="AT285" s="12"/>
      <c r="AU285" s="12"/>
      <c r="AV285" s="12"/>
      <c r="AW285" s="12"/>
      <c r="AX285" s="12"/>
      <c r="AY285" s="12"/>
      <c r="AZ285" s="12"/>
      <c r="BA285" s="12"/>
      <c r="BB285" s="12"/>
      <c r="BC285" s="12"/>
      <c r="BD285" s="12"/>
      <c r="BE285" s="12"/>
      <c r="BF285" s="12"/>
      <c r="BG285" s="12"/>
      <c r="BH285" s="12"/>
      <c r="BI285" s="12"/>
      <c r="BJ285" s="12"/>
      <c r="BK285" s="12"/>
      <c r="BL285" s="12"/>
      <c r="BM285" s="12"/>
      <c r="BN285" s="12"/>
      <c r="BO285" s="12"/>
      <c r="BP285" s="12"/>
      <c r="BQ285" s="12"/>
      <c r="BR285" s="12"/>
      <c r="BS285" s="12"/>
      <c r="BT285" s="12"/>
      <c r="BU285" s="12"/>
      <c r="BV285" s="12"/>
      <c r="BW285" s="12"/>
      <c r="BX285" s="12"/>
      <c r="BY285" s="12"/>
      <c r="BZ285" s="12"/>
      <c r="CA285" s="12"/>
      <c r="CB285" s="12"/>
      <c r="CC285" s="12"/>
    </row>
    <row r="286" spans="1:81" ht="15.75" x14ac:dyDescent="0.25">
      <c r="A286" s="20"/>
      <c r="B286" s="29"/>
      <c r="C286" s="29"/>
      <c r="D286" s="29"/>
      <c r="E286" s="29"/>
      <c r="F286" s="26"/>
      <c r="G286" s="13"/>
      <c r="H286" s="20"/>
      <c r="I286" s="22"/>
      <c r="J286" s="22"/>
      <c r="K286" s="22"/>
      <c r="L286" s="22"/>
      <c r="M286" s="24"/>
      <c r="N286" s="22"/>
      <c r="O286" s="20"/>
      <c r="P286" s="12"/>
      <c r="Q286" s="12"/>
      <c r="R286" s="12"/>
      <c r="S286" s="12"/>
      <c r="T286" s="12"/>
      <c r="U286" s="12"/>
      <c r="V286" s="12"/>
      <c r="W286" s="12"/>
      <c r="X286" s="12"/>
      <c r="Y286" s="12"/>
      <c r="Z286" s="12"/>
      <c r="AA286" s="12"/>
      <c r="AB286" s="12"/>
      <c r="AC286" s="12"/>
      <c r="AD286" s="12"/>
      <c r="AE286" s="12"/>
      <c r="AF286" s="12"/>
      <c r="AG286" s="12"/>
      <c r="AH286" s="12"/>
      <c r="AI286" s="12"/>
      <c r="AJ286" s="12"/>
      <c r="AK286" s="12"/>
      <c r="AL286" s="12"/>
      <c r="AM286" s="12"/>
      <c r="AN286" s="12"/>
      <c r="AO286" s="12"/>
      <c r="AP286" s="12"/>
      <c r="AQ286" s="12"/>
      <c r="AR286" s="12"/>
      <c r="AS286" s="12"/>
      <c r="AT286" s="12"/>
      <c r="AU286" s="12"/>
      <c r="AV286" s="12"/>
      <c r="AW286" s="12"/>
      <c r="AX286" s="12"/>
      <c r="AY286" s="12"/>
      <c r="AZ286" s="12"/>
      <c r="BA286" s="12"/>
      <c r="BB286" s="12"/>
      <c r="BC286" s="12"/>
      <c r="BD286" s="12"/>
      <c r="BE286" s="12"/>
      <c r="BF286" s="12"/>
      <c r="BG286" s="12"/>
      <c r="BH286" s="12"/>
      <c r="BI286" s="12"/>
      <c r="BJ286" s="12"/>
      <c r="BK286" s="12"/>
      <c r="BL286" s="12"/>
      <c r="BM286" s="12"/>
      <c r="BN286" s="12"/>
      <c r="BO286" s="12"/>
      <c r="BP286" s="12"/>
      <c r="BQ286" s="12"/>
      <c r="BR286" s="12"/>
      <c r="BS286" s="12"/>
      <c r="BT286" s="12"/>
      <c r="BU286" s="12"/>
      <c r="BV286" s="12"/>
      <c r="BW286" s="12"/>
      <c r="BX286" s="12"/>
      <c r="BY286" s="12"/>
      <c r="BZ286" s="12"/>
      <c r="CA286" s="12"/>
      <c r="CB286" s="12"/>
      <c r="CC286" s="12"/>
    </row>
    <row r="287" spans="1:81" ht="15.75" x14ac:dyDescent="0.25">
      <c r="A287" s="20"/>
      <c r="B287" s="29"/>
      <c r="C287" s="29"/>
      <c r="D287" s="29"/>
      <c r="E287" s="29"/>
      <c r="F287" s="26"/>
      <c r="G287" s="13"/>
      <c r="H287" s="20"/>
      <c r="I287" s="22"/>
      <c r="J287" s="22"/>
      <c r="K287" s="22"/>
      <c r="L287" s="22"/>
      <c r="M287" s="24"/>
      <c r="N287" s="22"/>
      <c r="O287" s="20"/>
      <c r="P287" s="12"/>
      <c r="Q287" s="12"/>
      <c r="R287" s="12"/>
      <c r="S287" s="12"/>
      <c r="T287" s="12"/>
      <c r="U287" s="12"/>
      <c r="V287" s="12"/>
      <c r="W287" s="12"/>
      <c r="X287" s="12"/>
      <c r="Y287" s="12"/>
      <c r="Z287" s="12"/>
      <c r="AA287" s="12"/>
      <c r="AB287" s="12"/>
      <c r="AC287" s="12"/>
      <c r="AD287" s="12"/>
      <c r="AE287" s="12"/>
      <c r="AF287" s="12"/>
      <c r="AG287" s="12"/>
      <c r="AH287" s="12"/>
      <c r="AI287" s="12"/>
      <c r="AJ287" s="12"/>
      <c r="AK287" s="12"/>
      <c r="AL287" s="12"/>
      <c r="AM287" s="12"/>
      <c r="AN287" s="12"/>
      <c r="AO287" s="12"/>
      <c r="AP287" s="12"/>
      <c r="AQ287" s="12"/>
      <c r="AR287" s="12"/>
      <c r="AS287" s="12"/>
      <c r="AT287" s="12"/>
      <c r="AU287" s="12"/>
      <c r="AV287" s="12"/>
      <c r="AW287" s="12"/>
      <c r="AX287" s="12"/>
      <c r="AY287" s="12"/>
      <c r="AZ287" s="12"/>
      <c r="BA287" s="12"/>
      <c r="BB287" s="12"/>
      <c r="BC287" s="12"/>
      <c r="BD287" s="12"/>
      <c r="BE287" s="12"/>
      <c r="BF287" s="12"/>
      <c r="BG287" s="12"/>
      <c r="BH287" s="12"/>
      <c r="BI287" s="12"/>
      <c r="BJ287" s="12"/>
      <c r="BK287" s="12"/>
      <c r="BL287" s="12"/>
      <c r="BM287" s="12"/>
      <c r="BN287" s="12"/>
      <c r="BO287" s="12"/>
      <c r="BP287" s="12"/>
      <c r="BQ287" s="12"/>
      <c r="BR287" s="12"/>
      <c r="BS287" s="12"/>
      <c r="BT287" s="12"/>
      <c r="BU287" s="12"/>
      <c r="BV287" s="12"/>
      <c r="BW287" s="12"/>
      <c r="BX287" s="12"/>
      <c r="BY287" s="12"/>
      <c r="BZ287" s="12"/>
      <c r="CA287" s="12"/>
      <c r="CB287" s="12"/>
      <c r="CC287" s="12"/>
    </row>
    <row r="288" spans="1:81" ht="15.75" x14ac:dyDescent="0.25">
      <c r="A288" s="20"/>
      <c r="B288" s="29"/>
      <c r="C288" s="29"/>
      <c r="D288" s="29"/>
      <c r="E288" s="29"/>
      <c r="F288" s="26"/>
      <c r="G288" s="13"/>
      <c r="H288" s="20"/>
      <c r="I288" s="22"/>
      <c r="J288" s="22"/>
      <c r="K288" s="22"/>
      <c r="L288" s="22"/>
      <c r="M288" s="24"/>
      <c r="N288" s="22"/>
      <c r="O288" s="20"/>
      <c r="P288" s="12"/>
      <c r="Q288" s="12"/>
      <c r="R288" s="12"/>
      <c r="S288" s="12"/>
      <c r="T288" s="12"/>
      <c r="U288" s="12"/>
      <c r="V288" s="12"/>
      <c r="W288" s="12"/>
      <c r="X288" s="12"/>
      <c r="Y288" s="12"/>
      <c r="Z288" s="12"/>
      <c r="AA288" s="12"/>
      <c r="AB288" s="12"/>
      <c r="AC288" s="12"/>
      <c r="AD288" s="12"/>
      <c r="AE288" s="12"/>
      <c r="AF288" s="12"/>
      <c r="AG288" s="12"/>
      <c r="AH288" s="12"/>
      <c r="AI288" s="12"/>
      <c r="AJ288" s="12"/>
      <c r="AK288" s="12"/>
      <c r="AL288" s="12"/>
      <c r="AM288" s="12"/>
      <c r="AN288" s="12"/>
      <c r="AO288" s="12"/>
      <c r="AP288" s="12"/>
      <c r="AQ288" s="12"/>
      <c r="AR288" s="12"/>
      <c r="AS288" s="12"/>
      <c r="AT288" s="12"/>
      <c r="AU288" s="12"/>
      <c r="AV288" s="12"/>
      <c r="AW288" s="12"/>
      <c r="AX288" s="12"/>
      <c r="AY288" s="12"/>
      <c r="AZ288" s="12"/>
      <c r="BA288" s="12"/>
      <c r="BB288" s="12"/>
      <c r="BC288" s="12"/>
      <c r="BD288" s="12"/>
      <c r="BE288" s="12"/>
      <c r="BF288" s="12"/>
      <c r="BG288" s="12"/>
      <c r="BH288" s="12"/>
      <c r="BI288" s="12"/>
      <c r="BJ288" s="12"/>
      <c r="BK288" s="12"/>
      <c r="BL288" s="12"/>
      <c r="BM288" s="12"/>
      <c r="BN288" s="12"/>
      <c r="BO288" s="12"/>
      <c r="BP288" s="12"/>
      <c r="BQ288" s="12"/>
      <c r="BR288" s="12"/>
      <c r="BS288" s="12"/>
      <c r="BT288" s="12"/>
      <c r="BU288" s="12"/>
      <c r="BV288" s="12"/>
      <c r="BW288" s="12"/>
      <c r="BX288" s="12"/>
      <c r="BY288" s="12"/>
      <c r="BZ288" s="12"/>
      <c r="CA288" s="12"/>
      <c r="CB288" s="12"/>
      <c r="CC288" s="12"/>
    </row>
    <row r="289" spans="1:81" ht="15.75" x14ac:dyDescent="0.25">
      <c r="A289" s="20"/>
      <c r="B289" s="29"/>
      <c r="C289" s="29"/>
      <c r="D289" s="29"/>
      <c r="E289" s="29"/>
      <c r="F289" s="26"/>
      <c r="G289" s="13"/>
      <c r="H289" s="20"/>
      <c r="I289" s="22"/>
      <c r="J289" s="22"/>
      <c r="K289" s="22"/>
      <c r="L289" s="22"/>
      <c r="M289" s="24"/>
      <c r="N289" s="22"/>
      <c r="O289" s="20"/>
      <c r="P289" s="12"/>
      <c r="Q289" s="12"/>
      <c r="R289" s="12"/>
      <c r="S289" s="12"/>
      <c r="T289" s="12"/>
      <c r="U289" s="12"/>
      <c r="V289" s="12"/>
      <c r="W289" s="12"/>
      <c r="X289" s="12"/>
      <c r="Y289" s="12"/>
      <c r="Z289" s="12"/>
      <c r="AA289" s="12"/>
      <c r="AB289" s="12"/>
      <c r="AC289" s="12"/>
      <c r="AD289" s="12"/>
      <c r="AE289" s="12"/>
      <c r="AF289" s="12"/>
      <c r="AG289" s="12"/>
      <c r="AH289" s="12"/>
      <c r="AI289" s="12"/>
      <c r="AJ289" s="12"/>
      <c r="AK289" s="12"/>
      <c r="AL289" s="12"/>
      <c r="AM289" s="12"/>
      <c r="AN289" s="12"/>
      <c r="AO289" s="12"/>
      <c r="AP289" s="12"/>
      <c r="AQ289" s="12"/>
      <c r="AR289" s="12"/>
      <c r="AS289" s="12"/>
      <c r="AT289" s="12"/>
      <c r="AU289" s="12"/>
      <c r="AV289" s="12"/>
      <c r="AW289" s="12"/>
      <c r="AX289" s="12"/>
      <c r="AY289" s="12"/>
      <c r="AZ289" s="12"/>
      <c r="BA289" s="12"/>
      <c r="BB289" s="12"/>
      <c r="BC289" s="12"/>
      <c r="BD289" s="12"/>
      <c r="BE289" s="12"/>
      <c r="BF289" s="12"/>
      <c r="BG289" s="12"/>
      <c r="BH289" s="12"/>
      <c r="BI289" s="12"/>
      <c r="BJ289" s="12"/>
      <c r="BK289" s="12"/>
      <c r="BL289" s="12"/>
      <c r="BM289" s="12"/>
      <c r="BN289" s="12"/>
      <c r="BO289" s="12"/>
      <c r="BP289" s="12"/>
      <c r="BQ289" s="12"/>
      <c r="BR289" s="12"/>
      <c r="BS289" s="12"/>
      <c r="BT289" s="12"/>
      <c r="BU289" s="12"/>
      <c r="BV289" s="12"/>
      <c r="BW289" s="12"/>
      <c r="BX289" s="12"/>
      <c r="BY289" s="12"/>
      <c r="BZ289" s="12"/>
      <c r="CA289" s="12"/>
      <c r="CB289" s="12"/>
      <c r="CC289" s="12"/>
    </row>
    <row r="290" spans="1:81" ht="15.75" x14ac:dyDescent="0.25">
      <c r="A290" s="20"/>
      <c r="B290" s="29"/>
      <c r="C290" s="29"/>
      <c r="D290" s="29"/>
      <c r="E290" s="29"/>
      <c r="F290" s="26"/>
      <c r="G290" s="13"/>
      <c r="H290" s="20"/>
      <c r="I290" s="22"/>
      <c r="J290" s="22"/>
      <c r="K290" s="22"/>
      <c r="L290" s="22"/>
      <c r="M290" s="24"/>
      <c r="N290" s="22"/>
      <c r="O290" s="20"/>
      <c r="P290" s="12"/>
      <c r="Q290" s="12"/>
      <c r="R290" s="12"/>
      <c r="S290" s="12"/>
      <c r="T290" s="12"/>
      <c r="U290" s="12"/>
      <c r="V290" s="12"/>
      <c r="W290" s="12"/>
      <c r="X290" s="12"/>
      <c r="Y290" s="12"/>
      <c r="Z290" s="12"/>
      <c r="AA290" s="12"/>
      <c r="AB290" s="12"/>
      <c r="AC290" s="12"/>
      <c r="AD290" s="12"/>
      <c r="AE290" s="12"/>
      <c r="AF290" s="12"/>
      <c r="AG290" s="12"/>
      <c r="AH290" s="12"/>
      <c r="AI290" s="12"/>
      <c r="AJ290" s="12"/>
      <c r="AK290" s="12"/>
      <c r="AL290" s="12"/>
      <c r="AM290" s="12"/>
      <c r="AN290" s="12"/>
      <c r="AO290" s="12"/>
      <c r="AP290" s="12"/>
      <c r="AQ290" s="12"/>
      <c r="AR290" s="12"/>
      <c r="AS290" s="12"/>
      <c r="AT290" s="12"/>
      <c r="AU290" s="12"/>
      <c r="AV290" s="12"/>
      <c r="AW290" s="12"/>
      <c r="AX290" s="12"/>
      <c r="AY290" s="12"/>
      <c r="AZ290" s="12"/>
      <c r="BA290" s="12"/>
      <c r="BB290" s="12"/>
      <c r="BC290" s="12"/>
      <c r="BD290" s="12"/>
      <c r="BE290" s="12"/>
      <c r="BF290" s="12"/>
      <c r="BG290" s="12"/>
      <c r="BH290" s="12"/>
      <c r="BI290" s="12"/>
      <c r="BJ290" s="12"/>
      <c r="BK290" s="12"/>
      <c r="BL290" s="12"/>
      <c r="BM290" s="12"/>
      <c r="BN290" s="12"/>
      <c r="BO290" s="12"/>
      <c r="BP290" s="12"/>
      <c r="BQ290" s="12"/>
      <c r="BR290" s="12"/>
      <c r="BS290" s="12"/>
      <c r="BT290" s="12"/>
      <c r="BU290" s="12"/>
      <c r="BV290" s="12"/>
      <c r="BW290" s="12"/>
      <c r="BX290" s="12"/>
      <c r="BY290" s="12"/>
      <c r="BZ290" s="12"/>
      <c r="CA290" s="12"/>
      <c r="CB290" s="12"/>
      <c r="CC290" s="12"/>
    </row>
    <row r="291" spans="1:81" ht="15.75" x14ac:dyDescent="0.25">
      <c r="A291" s="20"/>
      <c r="B291" s="29"/>
      <c r="C291" s="29"/>
      <c r="D291" s="29"/>
      <c r="E291" s="29"/>
      <c r="F291" s="26"/>
      <c r="G291" s="13"/>
      <c r="H291" s="20"/>
      <c r="I291" s="22"/>
      <c r="J291" s="22"/>
      <c r="K291" s="22"/>
      <c r="L291" s="22"/>
      <c r="M291" s="24"/>
      <c r="N291" s="22"/>
      <c r="O291" s="20"/>
      <c r="P291" s="12"/>
      <c r="Q291" s="12"/>
      <c r="R291" s="12"/>
      <c r="S291" s="12"/>
      <c r="T291" s="12"/>
      <c r="U291" s="12"/>
      <c r="V291" s="12"/>
      <c r="W291" s="12"/>
      <c r="X291" s="12"/>
      <c r="Y291" s="12"/>
      <c r="Z291" s="12"/>
      <c r="AA291" s="12"/>
      <c r="AB291" s="12"/>
      <c r="AC291" s="12"/>
      <c r="AD291" s="12"/>
      <c r="AE291" s="12"/>
      <c r="AF291" s="12"/>
      <c r="AG291" s="12"/>
      <c r="AH291" s="12"/>
      <c r="AI291" s="12"/>
      <c r="AJ291" s="12"/>
      <c r="AK291" s="12"/>
      <c r="AL291" s="12"/>
      <c r="AM291" s="12"/>
      <c r="AN291" s="12"/>
      <c r="AO291" s="12"/>
      <c r="AP291" s="12"/>
      <c r="AQ291" s="12"/>
      <c r="AR291" s="12"/>
      <c r="AS291" s="12"/>
      <c r="AT291" s="12"/>
      <c r="AU291" s="12"/>
      <c r="AV291" s="12"/>
      <c r="AW291" s="12"/>
      <c r="AX291" s="12"/>
      <c r="AY291" s="12"/>
      <c r="AZ291" s="12"/>
      <c r="BA291" s="12"/>
      <c r="BB291" s="12"/>
      <c r="BC291" s="12"/>
      <c r="BD291" s="12"/>
      <c r="BE291" s="12"/>
      <c r="BF291" s="12"/>
      <c r="BG291" s="12"/>
      <c r="BH291" s="12"/>
      <c r="BI291" s="12"/>
      <c r="BJ291" s="12"/>
      <c r="BK291" s="12"/>
      <c r="BL291" s="12"/>
      <c r="BM291" s="12"/>
      <c r="BN291" s="12"/>
      <c r="BO291" s="12"/>
      <c r="BP291" s="12"/>
      <c r="BQ291" s="12"/>
      <c r="BR291" s="12"/>
      <c r="BS291" s="12"/>
      <c r="BT291" s="12"/>
      <c r="BU291" s="12"/>
      <c r="BV291" s="12"/>
      <c r="BW291" s="12"/>
      <c r="BX291" s="12"/>
      <c r="BY291" s="12"/>
      <c r="BZ291" s="12"/>
      <c r="CA291" s="12"/>
      <c r="CB291" s="12"/>
      <c r="CC291" s="12"/>
    </row>
    <row r="292" spans="1:81" ht="15.75" x14ac:dyDescent="0.25">
      <c r="A292" s="20"/>
      <c r="B292" s="29"/>
      <c r="C292" s="29"/>
      <c r="D292" s="29"/>
      <c r="E292" s="29"/>
      <c r="F292" s="26"/>
      <c r="G292" s="13"/>
      <c r="H292" s="20"/>
      <c r="I292" s="22"/>
      <c r="J292" s="22"/>
      <c r="K292" s="22"/>
      <c r="L292" s="22"/>
      <c r="M292" s="24"/>
      <c r="N292" s="22"/>
      <c r="O292" s="20"/>
      <c r="P292" s="12"/>
      <c r="Q292" s="12"/>
      <c r="R292" s="12"/>
      <c r="S292" s="12"/>
      <c r="T292" s="12"/>
      <c r="U292" s="12"/>
      <c r="V292" s="12"/>
      <c r="W292" s="12"/>
      <c r="X292" s="12"/>
      <c r="Y292" s="12"/>
      <c r="Z292" s="12"/>
      <c r="AA292" s="12"/>
      <c r="AB292" s="12"/>
      <c r="AC292" s="12"/>
      <c r="AD292" s="12"/>
      <c r="AE292" s="12"/>
      <c r="AF292" s="12"/>
      <c r="AG292" s="12"/>
      <c r="AH292" s="12"/>
      <c r="AI292" s="12"/>
      <c r="AJ292" s="12"/>
      <c r="AK292" s="12"/>
      <c r="AL292" s="12"/>
      <c r="AM292" s="12"/>
      <c r="AN292" s="12"/>
      <c r="AO292" s="12"/>
      <c r="AP292" s="12"/>
      <c r="AQ292" s="12"/>
      <c r="AR292" s="12"/>
      <c r="AS292" s="12"/>
      <c r="AT292" s="12"/>
      <c r="AU292" s="12"/>
      <c r="AV292" s="12"/>
      <c r="AW292" s="12"/>
      <c r="AX292" s="12"/>
      <c r="AY292" s="12"/>
      <c r="AZ292" s="12"/>
      <c r="BA292" s="12"/>
      <c r="BB292" s="12"/>
      <c r="BC292" s="12"/>
      <c r="BD292" s="12"/>
      <c r="BE292" s="12"/>
      <c r="BF292" s="12"/>
      <c r="BG292" s="12"/>
      <c r="BH292" s="12"/>
      <c r="BI292" s="12"/>
      <c r="BJ292" s="12"/>
      <c r="BK292" s="12"/>
      <c r="BL292" s="12"/>
      <c r="BM292" s="12"/>
      <c r="BN292" s="12"/>
      <c r="BO292" s="12"/>
      <c r="BP292" s="12"/>
      <c r="BQ292" s="12"/>
      <c r="BR292" s="12"/>
      <c r="BS292" s="12"/>
      <c r="BT292" s="12"/>
      <c r="BU292" s="12"/>
      <c r="BV292" s="12"/>
      <c r="BW292" s="12"/>
      <c r="BX292" s="12"/>
      <c r="BY292" s="12"/>
      <c r="BZ292" s="12"/>
      <c r="CA292" s="12"/>
      <c r="CB292" s="12"/>
      <c r="CC292" s="12"/>
    </row>
    <row r="293" spans="1:81" ht="15.75" x14ac:dyDescent="0.25">
      <c r="A293" s="20"/>
      <c r="B293" s="29"/>
      <c r="C293" s="29"/>
      <c r="D293" s="29"/>
      <c r="E293" s="29"/>
      <c r="F293" s="26"/>
      <c r="G293" s="13"/>
      <c r="H293" s="20"/>
      <c r="I293" s="22"/>
      <c r="J293" s="22"/>
      <c r="K293" s="22"/>
      <c r="L293" s="22"/>
      <c r="M293" s="24"/>
      <c r="N293" s="22"/>
      <c r="O293" s="20"/>
      <c r="P293" s="12"/>
      <c r="Q293" s="12"/>
      <c r="R293" s="12"/>
      <c r="S293" s="12"/>
      <c r="T293" s="12"/>
      <c r="U293" s="12"/>
      <c r="V293" s="12"/>
      <c r="W293" s="12"/>
      <c r="X293" s="12"/>
      <c r="Y293" s="12"/>
      <c r="Z293" s="12"/>
      <c r="AA293" s="12"/>
      <c r="AB293" s="12"/>
      <c r="AC293" s="12"/>
      <c r="AD293" s="12"/>
      <c r="AE293" s="12"/>
      <c r="AF293" s="12"/>
      <c r="AG293" s="12"/>
      <c r="AH293" s="12"/>
      <c r="AI293" s="12"/>
      <c r="AJ293" s="12"/>
      <c r="AK293" s="12"/>
      <c r="AL293" s="12"/>
      <c r="AM293" s="12"/>
      <c r="AN293" s="12"/>
      <c r="AO293" s="12"/>
      <c r="AP293" s="12"/>
      <c r="AQ293" s="12"/>
      <c r="AR293" s="12"/>
      <c r="AS293" s="12"/>
      <c r="AT293" s="12"/>
      <c r="AU293" s="12"/>
      <c r="AV293" s="12"/>
      <c r="AW293" s="12"/>
      <c r="AX293" s="12"/>
      <c r="AY293" s="12"/>
      <c r="AZ293" s="12"/>
      <c r="BA293" s="12"/>
      <c r="BB293" s="12"/>
      <c r="BC293" s="12"/>
      <c r="BD293" s="12"/>
      <c r="BE293" s="12"/>
      <c r="BF293" s="12"/>
      <c r="BG293" s="12"/>
      <c r="BH293" s="12"/>
      <c r="BI293" s="12"/>
      <c r="BJ293" s="12"/>
      <c r="BK293" s="12"/>
      <c r="BL293" s="12"/>
      <c r="BM293" s="12"/>
      <c r="BN293" s="12"/>
      <c r="BO293" s="12"/>
      <c r="BP293" s="12"/>
      <c r="BQ293" s="12"/>
      <c r="BR293" s="12"/>
      <c r="BS293" s="12"/>
      <c r="BT293" s="12"/>
      <c r="BU293" s="12"/>
      <c r="BV293" s="12"/>
      <c r="BW293" s="12"/>
      <c r="BX293" s="12"/>
      <c r="BY293" s="12"/>
      <c r="BZ293" s="12"/>
      <c r="CA293" s="12"/>
      <c r="CB293" s="12"/>
      <c r="CC293" s="12"/>
    </row>
    <row r="294" spans="1:81" ht="15.75" x14ac:dyDescent="0.25">
      <c r="A294" s="20"/>
      <c r="B294" s="29"/>
      <c r="C294" s="29"/>
      <c r="D294" s="29"/>
      <c r="E294" s="29"/>
      <c r="F294" s="26"/>
      <c r="G294" s="13"/>
      <c r="H294" s="20"/>
      <c r="I294" s="22"/>
      <c r="J294" s="22"/>
      <c r="K294" s="22"/>
      <c r="L294" s="22"/>
      <c r="M294" s="24"/>
      <c r="N294" s="22"/>
      <c r="O294" s="20"/>
      <c r="P294" s="12"/>
      <c r="Q294" s="12"/>
      <c r="R294" s="12"/>
      <c r="S294" s="12"/>
      <c r="T294" s="12"/>
      <c r="U294" s="12"/>
      <c r="V294" s="12"/>
      <c r="W294" s="12"/>
      <c r="X294" s="12"/>
      <c r="Y294" s="12"/>
      <c r="Z294" s="12"/>
      <c r="AA294" s="12"/>
      <c r="AB294" s="12"/>
      <c r="AC294" s="12"/>
      <c r="AD294" s="12"/>
      <c r="AE294" s="12"/>
      <c r="AF294" s="12"/>
      <c r="AG294" s="12"/>
      <c r="AH294" s="12"/>
      <c r="AI294" s="12"/>
      <c r="AJ294" s="12"/>
      <c r="AK294" s="12"/>
      <c r="AL294" s="12"/>
      <c r="AM294" s="12"/>
      <c r="AN294" s="12"/>
      <c r="AO294" s="12"/>
      <c r="AP294" s="12"/>
      <c r="AQ294" s="12"/>
      <c r="AR294" s="12"/>
      <c r="AS294" s="12"/>
      <c r="AT294" s="12"/>
      <c r="AU294" s="12"/>
      <c r="AV294" s="12"/>
      <c r="AW294" s="12"/>
      <c r="AX294" s="12"/>
      <c r="AY294" s="12"/>
      <c r="AZ294" s="12"/>
      <c r="BA294" s="12"/>
      <c r="BB294" s="12"/>
      <c r="BC294" s="12"/>
      <c r="BD294" s="12"/>
      <c r="BE294" s="12"/>
      <c r="BF294" s="12"/>
      <c r="BG294" s="12"/>
      <c r="BH294" s="12"/>
      <c r="BI294" s="12"/>
      <c r="BJ294" s="12"/>
      <c r="BK294" s="12"/>
      <c r="BL294" s="12"/>
      <c r="BM294" s="12"/>
      <c r="BN294" s="12"/>
      <c r="BO294" s="12"/>
      <c r="BP294" s="12"/>
      <c r="BQ294" s="12"/>
      <c r="BR294" s="12"/>
      <c r="BS294" s="12"/>
      <c r="BT294" s="12"/>
      <c r="BU294" s="12"/>
      <c r="BV294" s="12"/>
      <c r="BW294" s="12"/>
      <c r="BX294" s="12"/>
      <c r="BY294" s="12"/>
      <c r="BZ294" s="12"/>
      <c r="CA294" s="12"/>
      <c r="CB294" s="12"/>
      <c r="CC294" s="12"/>
    </row>
    <row r="295" spans="1:81" ht="15.75" x14ac:dyDescent="0.25">
      <c r="A295" s="20"/>
      <c r="B295" s="29"/>
      <c r="C295" s="29"/>
      <c r="D295" s="29"/>
      <c r="E295" s="29"/>
      <c r="F295" s="26"/>
      <c r="G295" s="13"/>
      <c r="H295" s="20"/>
      <c r="I295" s="22"/>
      <c r="J295" s="22"/>
      <c r="K295" s="22"/>
      <c r="L295" s="22"/>
      <c r="M295" s="24"/>
      <c r="N295" s="22"/>
      <c r="O295" s="20"/>
      <c r="P295" s="12"/>
      <c r="Q295" s="12"/>
      <c r="R295" s="12"/>
      <c r="S295" s="12"/>
      <c r="T295" s="12"/>
      <c r="U295" s="12"/>
      <c r="V295" s="12"/>
      <c r="W295" s="12"/>
      <c r="X295" s="12"/>
      <c r="Y295" s="12"/>
      <c r="Z295" s="12"/>
      <c r="AA295" s="12"/>
      <c r="AB295" s="12"/>
      <c r="AC295" s="12"/>
      <c r="AD295" s="12"/>
      <c r="AE295" s="12"/>
      <c r="AF295" s="12"/>
      <c r="AG295" s="12"/>
      <c r="AH295" s="12"/>
      <c r="AI295" s="12"/>
      <c r="AJ295" s="12"/>
      <c r="AK295" s="12"/>
      <c r="AL295" s="12"/>
      <c r="AM295" s="12"/>
      <c r="AN295" s="12"/>
      <c r="AO295" s="12"/>
      <c r="AP295" s="12"/>
      <c r="AQ295" s="12"/>
      <c r="AR295" s="12"/>
      <c r="AS295" s="12"/>
      <c r="AT295" s="12"/>
      <c r="AU295" s="12"/>
      <c r="AV295" s="12"/>
      <c r="AW295" s="12"/>
      <c r="AX295" s="12"/>
      <c r="AY295" s="12"/>
      <c r="AZ295" s="12"/>
      <c r="BA295" s="12"/>
      <c r="BB295" s="12"/>
      <c r="BC295" s="12"/>
      <c r="BD295" s="12"/>
      <c r="BE295" s="12"/>
      <c r="BF295" s="12"/>
      <c r="BG295" s="12"/>
      <c r="BH295" s="12"/>
      <c r="BI295" s="12"/>
      <c r="BJ295" s="12"/>
      <c r="BK295" s="12"/>
      <c r="BL295" s="12"/>
      <c r="BM295" s="12"/>
      <c r="BN295" s="12"/>
      <c r="BO295" s="12"/>
      <c r="BP295" s="12"/>
      <c r="BQ295" s="12"/>
      <c r="BR295" s="12"/>
      <c r="BS295" s="12"/>
      <c r="BT295" s="12"/>
      <c r="BU295" s="12"/>
      <c r="BV295" s="12"/>
      <c r="BW295" s="12"/>
      <c r="BX295" s="12"/>
      <c r="BY295" s="12"/>
      <c r="BZ295" s="12"/>
      <c r="CA295" s="12"/>
      <c r="CB295" s="12"/>
      <c r="CC295" s="12"/>
    </row>
    <row r="296" spans="1:81" ht="15.75" x14ac:dyDescent="0.25">
      <c r="A296" s="20"/>
      <c r="B296" s="29"/>
      <c r="C296" s="29"/>
      <c r="D296" s="29"/>
      <c r="E296" s="29"/>
      <c r="F296" s="26"/>
      <c r="G296" s="13"/>
      <c r="H296" s="20"/>
      <c r="I296" s="22"/>
      <c r="J296" s="22"/>
      <c r="K296" s="22"/>
      <c r="L296" s="22"/>
      <c r="M296" s="24"/>
      <c r="N296" s="22"/>
      <c r="O296" s="20"/>
      <c r="P296" s="12"/>
      <c r="Q296" s="12"/>
      <c r="R296" s="12"/>
      <c r="S296" s="12"/>
      <c r="T296" s="12"/>
      <c r="U296" s="12"/>
      <c r="V296" s="12"/>
      <c r="W296" s="12"/>
      <c r="X296" s="12"/>
      <c r="Y296" s="12"/>
      <c r="Z296" s="12"/>
      <c r="AA296" s="12"/>
      <c r="AB296" s="12"/>
      <c r="AC296" s="12"/>
      <c r="AD296" s="12"/>
      <c r="AE296" s="12"/>
      <c r="AF296" s="12"/>
      <c r="AG296" s="12"/>
      <c r="AH296" s="12"/>
      <c r="AI296" s="12"/>
      <c r="AJ296" s="12"/>
      <c r="AK296" s="12"/>
      <c r="AL296" s="12"/>
      <c r="AM296" s="12"/>
      <c r="AN296" s="12"/>
      <c r="AO296" s="12"/>
      <c r="AP296" s="12"/>
      <c r="AQ296" s="12"/>
      <c r="AR296" s="12"/>
      <c r="AS296" s="12"/>
      <c r="AT296" s="12"/>
      <c r="AU296" s="12"/>
      <c r="AV296" s="12"/>
      <c r="AW296" s="12"/>
      <c r="AX296" s="12"/>
      <c r="AY296" s="12"/>
      <c r="AZ296" s="12"/>
      <c r="BA296" s="12"/>
      <c r="BB296" s="12"/>
      <c r="BC296" s="12"/>
      <c r="BD296" s="12"/>
      <c r="BE296" s="12"/>
      <c r="BF296" s="12"/>
      <c r="BG296" s="12"/>
      <c r="BH296" s="12"/>
      <c r="BI296" s="12"/>
      <c r="BJ296" s="12"/>
      <c r="BK296" s="12"/>
      <c r="BL296" s="12"/>
      <c r="BM296" s="12"/>
      <c r="BN296" s="12"/>
      <c r="BO296" s="12"/>
      <c r="BP296" s="12"/>
      <c r="BQ296" s="12"/>
      <c r="BR296" s="12"/>
      <c r="BS296" s="12"/>
      <c r="BT296" s="12"/>
      <c r="BU296" s="12"/>
      <c r="BV296" s="12"/>
      <c r="BW296" s="12"/>
      <c r="BX296" s="12"/>
      <c r="BY296" s="12"/>
      <c r="BZ296" s="12"/>
      <c r="CA296" s="12"/>
      <c r="CB296" s="12"/>
      <c r="CC296" s="12"/>
    </row>
    <row r="297" spans="1:81" ht="15.75" x14ac:dyDescent="0.25">
      <c r="A297" s="20"/>
      <c r="B297" s="29"/>
      <c r="C297" s="29"/>
      <c r="D297" s="29"/>
      <c r="E297" s="29"/>
      <c r="F297" s="26"/>
      <c r="G297" s="13"/>
      <c r="H297" s="20"/>
      <c r="I297" s="22"/>
      <c r="J297" s="22"/>
      <c r="K297" s="22"/>
      <c r="L297" s="22"/>
      <c r="M297" s="24"/>
      <c r="N297" s="22"/>
      <c r="O297" s="20"/>
      <c r="P297" s="12"/>
      <c r="Q297" s="12"/>
      <c r="R297" s="12"/>
      <c r="S297" s="12"/>
      <c r="T297" s="12"/>
      <c r="U297" s="12"/>
      <c r="V297" s="12"/>
      <c r="W297" s="12"/>
      <c r="X297" s="12"/>
      <c r="Y297" s="12"/>
      <c r="Z297" s="12"/>
      <c r="AA297" s="12"/>
      <c r="AB297" s="12"/>
      <c r="AC297" s="12"/>
      <c r="AD297" s="12"/>
      <c r="AE297" s="12"/>
      <c r="AF297" s="12"/>
      <c r="AG297" s="12"/>
      <c r="AH297" s="12"/>
      <c r="AI297" s="12"/>
      <c r="AJ297" s="12"/>
      <c r="AK297" s="12"/>
      <c r="AL297" s="12"/>
      <c r="AM297" s="12"/>
      <c r="AN297" s="12"/>
      <c r="AO297" s="12"/>
      <c r="AP297" s="12"/>
      <c r="AQ297" s="12"/>
      <c r="AR297" s="12"/>
      <c r="AS297" s="12"/>
      <c r="AT297" s="12"/>
      <c r="AU297" s="12"/>
      <c r="AV297" s="12"/>
      <c r="AW297" s="12"/>
      <c r="AX297" s="12"/>
      <c r="AY297" s="12"/>
      <c r="AZ297" s="12"/>
      <c r="BA297" s="12"/>
      <c r="BB297" s="12"/>
      <c r="BC297" s="12"/>
      <c r="BD297" s="12"/>
      <c r="BE297" s="12"/>
      <c r="BF297" s="12"/>
      <c r="BG297" s="12"/>
      <c r="BH297" s="12"/>
      <c r="BI297" s="12"/>
      <c r="BJ297" s="12"/>
      <c r="BK297" s="12"/>
      <c r="BL297" s="12"/>
      <c r="BM297" s="12"/>
      <c r="BN297" s="12"/>
      <c r="BO297" s="12"/>
      <c r="BP297" s="12"/>
      <c r="BQ297" s="12"/>
      <c r="BR297" s="12"/>
      <c r="BS297" s="12"/>
      <c r="BT297" s="12"/>
      <c r="BU297" s="12"/>
      <c r="BV297" s="12"/>
      <c r="BW297" s="12"/>
      <c r="BX297" s="12"/>
      <c r="BY297" s="12"/>
      <c r="BZ297" s="12"/>
      <c r="CA297" s="12"/>
      <c r="CB297" s="12"/>
      <c r="CC297" s="12"/>
    </row>
    <row r="298" spans="1:81" ht="15.75" x14ac:dyDescent="0.25">
      <c r="A298" s="20"/>
      <c r="B298" s="29"/>
      <c r="C298" s="29"/>
      <c r="D298" s="29"/>
      <c r="E298" s="29"/>
      <c r="F298" s="26"/>
      <c r="G298" s="13"/>
      <c r="H298" s="20"/>
      <c r="I298" s="22"/>
      <c r="J298" s="22"/>
      <c r="K298" s="22"/>
      <c r="L298" s="22"/>
      <c r="M298" s="24"/>
      <c r="N298" s="22"/>
      <c r="O298" s="20"/>
      <c r="P298" s="12"/>
      <c r="Q298" s="12"/>
      <c r="R298" s="12"/>
      <c r="S298" s="12"/>
      <c r="T298" s="12"/>
      <c r="U298" s="12"/>
      <c r="V298" s="12"/>
      <c r="W298" s="12"/>
      <c r="X298" s="12"/>
      <c r="Y298" s="12"/>
      <c r="Z298" s="12"/>
      <c r="AA298" s="12"/>
      <c r="AB298" s="12"/>
      <c r="AC298" s="12"/>
      <c r="AD298" s="12"/>
      <c r="AE298" s="12"/>
      <c r="AF298" s="12"/>
      <c r="AG298" s="12"/>
      <c r="AH298" s="12"/>
      <c r="AI298" s="12"/>
      <c r="AJ298" s="12"/>
      <c r="AK298" s="12"/>
      <c r="AL298" s="12"/>
      <c r="AM298" s="12"/>
      <c r="AN298" s="12"/>
      <c r="AO298" s="12"/>
      <c r="AP298" s="12"/>
      <c r="AQ298" s="12"/>
      <c r="AR298" s="12"/>
      <c r="AS298" s="12"/>
      <c r="AT298" s="12"/>
      <c r="AU298" s="12"/>
      <c r="AV298" s="12"/>
      <c r="AW298" s="12"/>
      <c r="AX298" s="12"/>
      <c r="AY298" s="12"/>
      <c r="AZ298" s="12"/>
      <c r="BA298" s="12"/>
      <c r="BB298" s="12"/>
      <c r="BC298" s="12"/>
      <c r="BD298" s="12"/>
      <c r="BE298" s="12"/>
      <c r="BF298" s="12"/>
      <c r="BG298" s="12"/>
      <c r="BH298" s="12"/>
      <c r="BI298" s="12"/>
      <c r="BJ298" s="12"/>
      <c r="BK298" s="12"/>
      <c r="BL298" s="12"/>
      <c r="BM298" s="12"/>
      <c r="BN298" s="12"/>
      <c r="BO298" s="12"/>
      <c r="BP298" s="12"/>
      <c r="BQ298" s="12"/>
      <c r="BR298" s="12"/>
      <c r="BS298" s="12"/>
      <c r="BT298" s="12"/>
      <c r="BU298" s="12"/>
      <c r="BV298" s="12"/>
      <c r="BW298" s="12"/>
      <c r="BX298" s="12"/>
      <c r="BY298" s="12"/>
      <c r="BZ298" s="12"/>
      <c r="CA298" s="12"/>
      <c r="CB298" s="12"/>
      <c r="CC298" s="12"/>
    </row>
    <row r="299" spans="1:81" ht="15.75" x14ac:dyDescent="0.25">
      <c r="A299" s="20"/>
      <c r="B299" s="29"/>
      <c r="C299" s="29"/>
      <c r="D299" s="29"/>
      <c r="E299" s="29"/>
      <c r="F299" s="26"/>
      <c r="G299" s="13"/>
      <c r="H299" s="20"/>
      <c r="I299" s="22"/>
      <c r="J299" s="22"/>
      <c r="K299" s="22"/>
      <c r="L299" s="22"/>
      <c r="M299" s="24"/>
      <c r="N299" s="22"/>
      <c r="O299" s="20"/>
      <c r="P299" s="12"/>
      <c r="Q299" s="12"/>
      <c r="R299" s="12"/>
      <c r="S299" s="12"/>
      <c r="T299" s="12"/>
      <c r="U299" s="12"/>
      <c r="V299" s="12"/>
      <c r="W299" s="12"/>
      <c r="X299" s="12"/>
      <c r="Y299" s="12"/>
      <c r="Z299" s="12"/>
      <c r="AA299" s="12"/>
      <c r="AB299" s="12"/>
      <c r="AC299" s="12"/>
      <c r="AD299" s="12"/>
      <c r="AE299" s="12"/>
      <c r="AF299" s="12"/>
      <c r="AG299" s="12"/>
      <c r="AH299" s="12"/>
      <c r="AI299" s="12"/>
      <c r="AJ299" s="12"/>
      <c r="AK299" s="12"/>
      <c r="AL299" s="12"/>
      <c r="AM299" s="12"/>
      <c r="AN299" s="12"/>
      <c r="AO299" s="12"/>
      <c r="AP299" s="12"/>
      <c r="AQ299" s="12"/>
      <c r="AR299" s="12"/>
      <c r="AS299" s="12"/>
      <c r="AT299" s="12"/>
      <c r="AU299" s="12"/>
      <c r="AV299" s="12"/>
      <c r="AW299" s="12"/>
      <c r="AX299" s="12"/>
      <c r="AY299" s="12"/>
      <c r="AZ299" s="12"/>
      <c r="BA299" s="12"/>
      <c r="BB299" s="12"/>
      <c r="BC299" s="12"/>
      <c r="BD299" s="12"/>
      <c r="BE299" s="12"/>
      <c r="BF299" s="12"/>
      <c r="BG299" s="12"/>
      <c r="BH299" s="12"/>
      <c r="BI299" s="12"/>
      <c r="BJ299" s="12"/>
      <c r="BK299" s="12"/>
      <c r="BL299" s="12"/>
      <c r="BM299" s="12"/>
      <c r="BN299" s="12"/>
      <c r="BO299" s="12"/>
      <c r="BP299" s="12"/>
      <c r="BQ299" s="12"/>
      <c r="BR299" s="12"/>
      <c r="BS299" s="12"/>
      <c r="BT299" s="12"/>
      <c r="BU299" s="12"/>
      <c r="BV299" s="12"/>
      <c r="BW299" s="12"/>
      <c r="BX299" s="12"/>
      <c r="BY299" s="12"/>
      <c r="BZ299" s="12"/>
      <c r="CA299" s="12"/>
      <c r="CB299" s="12"/>
      <c r="CC299" s="12"/>
    </row>
    <row r="300" spans="1:81" ht="15.75" x14ac:dyDescent="0.25">
      <c r="A300" s="20"/>
      <c r="B300" s="29"/>
      <c r="C300" s="29"/>
      <c r="D300" s="29"/>
      <c r="E300" s="29"/>
      <c r="F300" s="26"/>
      <c r="G300" s="13"/>
      <c r="H300" s="20"/>
      <c r="I300" s="22"/>
      <c r="J300" s="22"/>
      <c r="K300" s="22"/>
      <c r="L300" s="22"/>
      <c r="M300" s="24"/>
      <c r="N300" s="22"/>
      <c r="O300" s="20"/>
      <c r="P300" s="12"/>
      <c r="Q300" s="12"/>
      <c r="R300" s="12"/>
      <c r="S300" s="12"/>
      <c r="T300" s="12"/>
      <c r="U300" s="12"/>
      <c r="V300" s="12"/>
      <c r="W300" s="12"/>
      <c r="X300" s="12"/>
      <c r="Y300" s="12"/>
      <c r="Z300" s="12"/>
      <c r="AA300" s="12"/>
      <c r="AB300" s="12"/>
      <c r="AC300" s="12"/>
      <c r="AD300" s="12"/>
      <c r="AE300" s="12"/>
      <c r="AF300" s="12"/>
      <c r="AG300" s="12"/>
      <c r="AH300" s="12"/>
      <c r="AI300" s="12"/>
      <c r="AJ300" s="12"/>
      <c r="AK300" s="12"/>
      <c r="AL300" s="12"/>
      <c r="AM300" s="12"/>
      <c r="AN300" s="12"/>
      <c r="AO300" s="12"/>
      <c r="AP300" s="12"/>
      <c r="AQ300" s="12"/>
      <c r="AR300" s="12"/>
      <c r="AS300" s="12"/>
      <c r="AT300" s="12"/>
      <c r="AU300" s="12"/>
      <c r="AV300" s="12"/>
      <c r="AW300" s="12"/>
      <c r="AX300" s="12"/>
      <c r="AY300" s="12"/>
      <c r="AZ300" s="12"/>
      <c r="BA300" s="12"/>
      <c r="BB300" s="12"/>
      <c r="BC300" s="12"/>
      <c r="BD300" s="12"/>
      <c r="BE300" s="12"/>
      <c r="BF300" s="12"/>
      <c r="BG300" s="12"/>
      <c r="BH300" s="12"/>
      <c r="BI300" s="12"/>
      <c r="BJ300" s="12"/>
      <c r="BK300" s="12"/>
      <c r="BL300" s="12"/>
      <c r="BM300" s="12"/>
      <c r="BN300" s="12"/>
      <c r="BO300" s="12"/>
      <c r="BP300" s="12"/>
      <c r="BQ300" s="12"/>
      <c r="BR300" s="12"/>
      <c r="BS300" s="12"/>
      <c r="BT300" s="12"/>
      <c r="BU300" s="12"/>
      <c r="BV300" s="12"/>
      <c r="BW300" s="12"/>
      <c r="BX300" s="12"/>
      <c r="BY300" s="12"/>
      <c r="BZ300" s="12"/>
      <c r="CA300" s="12"/>
      <c r="CB300" s="12"/>
      <c r="CC300" s="12"/>
    </row>
    <row r="301" spans="1:81" ht="15.75" x14ac:dyDescent="0.25">
      <c r="A301" s="20"/>
      <c r="B301" s="29"/>
      <c r="C301" s="29"/>
      <c r="D301" s="29"/>
      <c r="E301" s="29"/>
      <c r="F301" s="26"/>
      <c r="G301" s="13"/>
      <c r="H301" s="20"/>
      <c r="I301" s="22"/>
      <c r="J301" s="22"/>
      <c r="K301" s="22"/>
      <c r="L301" s="22"/>
      <c r="M301" s="24"/>
      <c r="N301" s="22"/>
      <c r="O301" s="20"/>
      <c r="P301" s="12"/>
      <c r="Q301" s="12"/>
      <c r="R301" s="12"/>
      <c r="S301" s="12"/>
      <c r="T301" s="12"/>
      <c r="U301" s="12"/>
      <c r="V301" s="12"/>
      <c r="W301" s="12"/>
      <c r="X301" s="12"/>
      <c r="Y301" s="12"/>
      <c r="Z301" s="12"/>
      <c r="AA301" s="12"/>
      <c r="AB301" s="12"/>
      <c r="AC301" s="12"/>
      <c r="AD301" s="12"/>
      <c r="AE301" s="12"/>
      <c r="AF301" s="12"/>
      <c r="AG301" s="12"/>
      <c r="AH301" s="12"/>
      <c r="AI301" s="12"/>
      <c r="AJ301" s="12"/>
      <c r="AK301" s="12"/>
      <c r="AL301" s="12"/>
      <c r="AM301" s="12"/>
      <c r="AN301" s="12"/>
      <c r="AO301" s="12"/>
      <c r="AP301" s="12"/>
      <c r="AQ301" s="12"/>
      <c r="AR301" s="12"/>
      <c r="AS301" s="12"/>
      <c r="AT301" s="12"/>
      <c r="AU301" s="12"/>
      <c r="AV301" s="12"/>
      <c r="AW301" s="12"/>
      <c r="AX301" s="12"/>
      <c r="AY301" s="12"/>
      <c r="AZ301" s="12"/>
      <c r="BA301" s="12"/>
      <c r="BB301" s="12"/>
      <c r="BC301" s="12"/>
      <c r="BD301" s="12"/>
      <c r="BE301" s="12"/>
      <c r="BF301" s="12"/>
      <c r="BG301" s="12"/>
      <c r="BH301" s="12"/>
      <c r="BI301" s="12"/>
      <c r="BJ301" s="12"/>
      <c r="BK301" s="12"/>
      <c r="BL301" s="12"/>
      <c r="BM301" s="12"/>
      <c r="BN301" s="12"/>
      <c r="BO301" s="12"/>
      <c r="BP301" s="12"/>
      <c r="BQ301" s="12"/>
      <c r="BR301" s="12"/>
      <c r="BS301" s="12"/>
      <c r="BT301" s="12"/>
      <c r="BU301" s="12"/>
      <c r="BV301" s="12"/>
      <c r="BW301" s="12"/>
      <c r="BX301" s="12"/>
      <c r="BY301" s="12"/>
      <c r="BZ301" s="12"/>
      <c r="CA301" s="12"/>
      <c r="CB301" s="12"/>
      <c r="CC301" s="12"/>
    </row>
    <row r="302" spans="1:81" ht="15.75" x14ac:dyDescent="0.25">
      <c r="A302" s="20"/>
      <c r="B302" s="29"/>
      <c r="C302" s="29"/>
      <c r="D302" s="29"/>
      <c r="E302" s="29"/>
      <c r="F302" s="26"/>
      <c r="G302" s="13"/>
      <c r="H302" s="20"/>
      <c r="I302" s="22"/>
      <c r="J302" s="22"/>
      <c r="K302" s="22"/>
      <c r="L302" s="22"/>
      <c r="M302" s="24"/>
      <c r="N302" s="22"/>
      <c r="O302" s="20"/>
      <c r="P302" s="12"/>
      <c r="Q302" s="12"/>
      <c r="R302" s="12"/>
      <c r="S302" s="12"/>
      <c r="T302" s="12"/>
      <c r="U302" s="12"/>
      <c r="V302" s="12"/>
      <c r="W302" s="12"/>
      <c r="X302" s="12"/>
      <c r="Y302" s="12"/>
      <c r="Z302" s="12"/>
      <c r="AA302" s="12"/>
      <c r="AB302" s="12"/>
      <c r="AC302" s="12"/>
      <c r="AD302" s="12"/>
      <c r="AE302" s="12"/>
      <c r="AF302" s="12"/>
      <c r="AG302" s="12"/>
      <c r="AH302" s="12"/>
      <c r="AI302" s="12"/>
      <c r="AJ302" s="12"/>
      <c r="AK302" s="12"/>
      <c r="AL302" s="12"/>
      <c r="AM302" s="12"/>
      <c r="AN302" s="12"/>
      <c r="AO302" s="12"/>
      <c r="AP302" s="12"/>
      <c r="AQ302" s="12"/>
      <c r="AR302" s="12"/>
      <c r="AS302" s="12"/>
      <c r="AT302" s="12"/>
      <c r="AU302" s="12"/>
      <c r="AV302" s="12"/>
      <c r="AW302" s="12"/>
      <c r="AX302" s="12"/>
      <c r="AY302" s="12"/>
      <c r="AZ302" s="12"/>
      <c r="BA302" s="12"/>
      <c r="BB302" s="12"/>
      <c r="BC302" s="12"/>
      <c r="BD302" s="12"/>
      <c r="BE302" s="12"/>
      <c r="BF302" s="12"/>
      <c r="BG302" s="12"/>
      <c r="BH302" s="12"/>
      <c r="BI302" s="12"/>
      <c r="BJ302" s="12"/>
      <c r="BK302" s="12"/>
      <c r="BL302" s="12"/>
      <c r="BM302" s="12"/>
      <c r="BN302" s="12"/>
      <c r="BO302" s="12"/>
      <c r="BP302" s="12"/>
      <c r="BQ302" s="12"/>
      <c r="BR302" s="12"/>
      <c r="BS302" s="12"/>
      <c r="BT302" s="12"/>
      <c r="BU302" s="12"/>
      <c r="BV302" s="12"/>
      <c r="BW302" s="12"/>
      <c r="BX302" s="12"/>
      <c r="BY302" s="12"/>
      <c r="BZ302" s="12"/>
      <c r="CA302" s="12"/>
      <c r="CB302" s="12"/>
      <c r="CC302" s="12"/>
    </row>
    <row r="303" spans="1:81" ht="15.75" x14ac:dyDescent="0.25">
      <c r="A303" s="20"/>
      <c r="B303" s="29"/>
      <c r="C303" s="29"/>
      <c r="D303" s="29"/>
      <c r="E303" s="29"/>
      <c r="F303" s="26"/>
      <c r="G303" s="13"/>
      <c r="H303" s="20"/>
      <c r="I303" s="22"/>
      <c r="J303" s="22"/>
      <c r="K303" s="22"/>
      <c r="L303" s="22"/>
      <c r="M303" s="24"/>
      <c r="N303" s="22"/>
      <c r="O303" s="20"/>
      <c r="P303" s="12"/>
      <c r="Q303" s="12"/>
      <c r="R303" s="12"/>
      <c r="S303" s="12"/>
      <c r="T303" s="12"/>
      <c r="U303" s="12"/>
      <c r="V303" s="12"/>
      <c r="W303" s="12"/>
      <c r="X303" s="12"/>
      <c r="Y303" s="12"/>
      <c r="Z303" s="12"/>
      <c r="AA303" s="12"/>
      <c r="AB303" s="12"/>
      <c r="AC303" s="12"/>
      <c r="AD303" s="12"/>
      <c r="AE303" s="12"/>
      <c r="AF303" s="12"/>
      <c r="AG303" s="12"/>
      <c r="AH303" s="12"/>
      <c r="AI303" s="12"/>
      <c r="AJ303" s="12"/>
      <c r="AK303" s="12"/>
      <c r="AL303" s="12"/>
      <c r="AM303" s="12"/>
      <c r="AN303" s="12"/>
      <c r="AO303" s="12"/>
      <c r="AP303" s="12"/>
      <c r="AQ303" s="12"/>
      <c r="AR303" s="12"/>
      <c r="AS303" s="12"/>
      <c r="AT303" s="12"/>
      <c r="AU303" s="12"/>
      <c r="AV303" s="12"/>
      <c r="AW303" s="12"/>
      <c r="AX303" s="12"/>
      <c r="AY303" s="12"/>
      <c r="AZ303" s="12"/>
      <c r="BA303" s="12"/>
      <c r="BB303" s="12"/>
      <c r="BC303" s="12"/>
      <c r="BD303" s="12"/>
      <c r="BE303" s="12"/>
      <c r="BF303" s="12"/>
      <c r="BG303" s="12"/>
      <c r="BH303" s="12"/>
      <c r="BI303" s="12"/>
      <c r="BJ303" s="12"/>
      <c r="BK303" s="12"/>
      <c r="BL303" s="12"/>
      <c r="BM303" s="12"/>
      <c r="BN303" s="12"/>
      <c r="BO303" s="12"/>
      <c r="BP303" s="12"/>
      <c r="BQ303" s="12"/>
      <c r="BR303" s="12"/>
      <c r="BS303" s="12"/>
      <c r="BT303" s="12"/>
      <c r="BU303" s="12"/>
      <c r="BV303" s="12"/>
      <c r="BW303" s="12"/>
      <c r="BX303" s="12"/>
      <c r="BY303" s="12"/>
      <c r="BZ303" s="12"/>
      <c r="CA303" s="12"/>
      <c r="CB303" s="12"/>
      <c r="CC303" s="12"/>
    </row>
    <row r="304" spans="1:81" ht="15.75" x14ac:dyDescent="0.25">
      <c r="A304" s="20"/>
      <c r="B304" s="29"/>
      <c r="C304" s="29"/>
      <c r="D304" s="29"/>
      <c r="E304" s="29"/>
      <c r="F304" s="26"/>
      <c r="G304" s="13"/>
      <c r="H304" s="20"/>
      <c r="I304" s="22"/>
      <c r="J304" s="22"/>
      <c r="K304" s="22"/>
      <c r="L304" s="22"/>
      <c r="M304" s="24"/>
      <c r="N304" s="22"/>
      <c r="O304" s="20"/>
      <c r="P304" s="12"/>
      <c r="Q304" s="12"/>
      <c r="R304" s="12"/>
      <c r="S304" s="12"/>
      <c r="T304" s="12"/>
      <c r="U304" s="12"/>
      <c r="V304" s="12"/>
      <c r="W304" s="12"/>
      <c r="X304" s="12"/>
      <c r="Y304" s="12"/>
      <c r="Z304" s="12"/>
      <c r="AA304" s="12"/>
      <c r="AB304" s="12"/>
      <c r="AC304" s="12"/>
      <c r="AD304" s="12"/>
      <c r="AE304" s="12"/>
      <c r="AF304" s="12"/>
      <c r="AG304" s="12"/>
      <c r="AH304" s="12"/>
      <c r="AI304" s="12"/>
      <c r="AJ304" s="12"/>
      <c r="AK304" s="12"/>
      <c r="AL304" s="12"/>
      <c r="AM304" s="12"/>
      <c r="AN304" s="12"/>
      <c r="AO304" s="12"/>
      <c r="AP304" s="12"/>
      <c r="AQ304" s="12"/>
      <c r="AR304" s="12"/>
      <c r="AS304" s="12"/>
      <c r="AT304" s="12"/>
      <c r="AU304" s="12"/>
      <c r="AV304" s="12"/>
      <c r="AW304" s="12"/>
      <c r="AX304" s="12"/>
      <c r="AY304" s="12"/>
      <c r="AZ304" s="12"/>
      <c r="BA304" s="12"/>
      <c r="BB304" s="12"/>
      <c r="BC304" s="12"/>
      <c r="BD304" s="12"/>
      <c r="BE304" s="12"/>
      <c r="BF304" s="12"/>
      <c r="BG304" s="12"/>
      <c r="BH304" s="12"/>
      <c r="BI304" s="12"/>
      <c r="BJ304" s="12"/>
      <c r="BK304" s="12"/>
      <c r="BL304" s="12"/>
      <c r="BM304" s="12"/>
      <c r="BN304" s="12"/>
      <c r="BO304" s="12"/>
      <c r="BP304" s="12"/>
      <c r="BQ304" s="12"/>
      <c r="BR304" s="12"/>
      <c r="BS304" s="12"/>
      <c r="BT304" s="12"/>
      <c r="BU304" s="12"/>
      <c r="BV304" s="12"/>
      <c r="BW304" s="12"/>
      <c r="BX304" s="12"/>
      <c r="BY304" s="12"/>
      <c r="BZ304" s="12"/>
      <c r="CA304" s="12"/>
      <c r="CB304" s="12"/>
      <c r="CC304" s="12"/>
    </row>
    <row r="305" spans="1:81" ht="15.75" x14ac:dyDescent="0.25">
      <c r="A305" s="20"/>
      <c r="B305" s="29"/>
      <c r="C305" s="29"/>
      <c r="D305" s="29"/>
      <c r="E305" s="29"/>
      <c r="F305" s="26"/>
      <c r="G305" s="13"/>
      <c r="H305" s="20"/>
      <c r="I305" s="22"/>
      <c r="J305" s="22"/>
      <c r="K305" s="22"/>
      <c r="L305" s="22"/>
      <c r="M305" s="24"/>
      <c r="N305" s="22"/>
      <c r="O305" s="20"/>
      <c r="P305" s="12"/>
      <c r="Q305" s="12"/>
      <c r="R305" s="12"/>
      <c r="S305" s="12"/>
      <c r="T305" s="12"/>
      <c r="U305" s="12"/>
      <c r="V305" s="12"/>
      <c r="W305" s="12"/>
      <c r="X305" s="12"/>
      <c r="Y305" s="12"/>
      <c r="Z305" s="12"/>
      <c r="AA305" s="12"/>
      <c r="AB305" s="12"/>
      <c r="AC305" s="12"/>
      <c r="AD305" s="12"/>
      <c r="AE305" s="12"/>
      <c r="AF305" s="12"/>
      <c r="AG305" s="12"/>
      <c r="AH305" s="12"/>
      <c r="AI305" s="12"/>
      <c r="AJ305" s="12"/>
      <c r="AK305" s="12"/>
      <c r="AL305" s="12"/>
      <c r="AM305" s="12"/>
      <c r="AN305" s="12"/>
      <c r="AO305" s="12"/>
      <c r="AP305" s="12"/>
      <c r="AQ305" s="12"/>
      <c r="AR305" s="12"/>
      <c r="AS305" s="12"/>
      <c r="AT305" s="12"/>
      <c r="AU305" s="12"/>
      <c r="AV305" s="12"/>
      <c r="AW305" s="12"/>
      <c r="AX305" s="12"/>
      <c r="AY305" s="12"/>
      <c r="AZ305" s="12"/>
      <c r="BA305" s="12"/>
      <c r="BB305" s="12"/>
      <c r="BC305" s="12"/>
      <c r="BD305" s="12"/>
      <c r="BE305" s="12"/>
      <c r="BF305" s="12"/>
      <c r="BG305" s="12"/>
      <c r="BH305" s="12"/>
      <c r="BI305" s="12"/>
      <c r="BJ305" s="12"/>
      <c r="BK305" s="12"/>
      <c r="BL305" s="12"/>
      <c r="BM305" s="12"/>
      <c r="BN305" s="12"/>
      <c r="BO305" s="12"/>
      <c r="BP305" s="12"/>
      <c r="BQ305" s="12"/>
      <c r="BR305" s="12"/>
      <c r="BS305" s="12"/>
      <c r="BT305" s="12"/>
      <c r="BU305" s="12"/>
      <c r="BV305" s="12"/>
      <c r="BW305" s="12"/>
      <c r="BX305" s="12"/>
      <c r="BY305" s="12"/>
      <c r="BZ305" s="12"/>
      <c r="CA305" s="12"/>
      <c r="CB305" s="12"/>
      <c r="CC305" s="12"/>
    </row>
    <row r="306" spans="1:81" ht="15.75" x14ac:dyDescent="0.25">
      <c r="A306" s="20"/>
      <c r="B306" s="29"/>
      <c r="C306" s="29"/>
      <c r="D306" s="29"/>
      <c r="E306" s="29"/>
      <c r="F306" s="26"/>
      <c r="G306" s="13"/>
      <c r="H306" s="20"/>
      <c r="I306" s="22"/>
      <c r="J306" s="22"/>
      <c r="K306" s="22"/>
      <c r="L306" s="22"/>
      <c r="M306" s="24"/>
      <c r="N306" s="22"/>
      <c r="O306" s="20"/>
      <c r="P306" s="12"/>
      <c r="Q306" s="12"/>
      <c r="R306" s="12"/>
      <c r="S306" s="12"/>
      <c r="T306" s="12"/>
      <c r="U306" s="12"/>
      <c r="V306" s="12"/>
      <c r="W306" s="12"/>
      <c r="X306" s="12"/>
      <c r="Y306" s="12"/>
      <c r="Z306" s="12"/>
      <c r="AA306" s="12"/>
      <c r="AB306" s="12"/>
      <c r="AC306" s="12"/>
      <c r="AD306" s="12"/>
      <c r="AE306" s="12"/>
      <c r="AF306" s="12"/>
      <c r="AG306" s="12"/>
      <c r="AH306" s="12"/>
      <c r="AI306" s="12"/>
      <c r="AJ306" s="12"/>
      <c r="AK306" s="12"/>
      <c r="AL306" s="12"/>
      <c r="AM306" s="12"/>
      <c r="AN306" s="12"/>
      <c r="AO306" s="12"/>
      <c r="AP306" s="12"/>
      <c r="AQ306" s="12"/>
      <c r="AR306" s="12"/>
      <c r="AS306" s="12"/>
      <c r="AT306" s="12"/>
      <c r="AU306" s="12"/>
      <c r="AV306" s="12"/>
      <c r="AW306" s="12"/>
      <c r="AX306" s="12"/>
      <c r="AY306" s="12"/>
      <c r="AZ306" s="12"/>
      <c r="BA306" s="12"/>
      <c r="BB306" s="12"/>
      <c r="BC306" s="12"/>
      <c r="BD306" s="12"/>
      <c r="BE306" s="12"/>
      <c r="BF306" s="12"/>
      <c r="BG306" s="12"/>
      <c r="BH306" s="12"/>
      <c r="BI306" s="12"/>
      <c r="BJ306" s="12"/>
      <c r="BK306" s="12"/>
      <c r="BL306" s="12"/>
      <c r="BM306" s="12"/>
      <c r="BN306" s="12"/>
      <c r="BO306" s="12"/>
      <c r="BP306" s="12"/>
      <c r="BQ306" s="12"/>
      <c r="BR306" s="12"/>
      <c r="BS306" s="12"/>
      <c r="BT306" s="12"/>
      <c r="BU306" s="12"/>
      <c r="BV306" s="12"/>
      <c r="BW306" s="12"/>
      <c r="BX306" s="12"/>
      <c r="BY306" s="12"/>
      <c r="BZ306" s="12"/>
      <c r="CA306" s="12"/>
      <c r="CB306" s="12"/>
      <c r="CC306" s="12"/>
    </row>
    <row r="307" spans="1:81" ht="15.75" x14ac:dyDescent="0.25">
      <c r="A307" s="20"/>
      <c r="B307" s="29"/>
      <c r="C307" s="29"/>
      <c r="D307" s="29"/>
      <c r="E307" s="29"/>
      <c r="F307" s="26"/>
      <c r="G307" s="13"/>
      <c r="H307" s="20"/>
      <c r="I307" s="22"/>
      <c r="J307" s="22"/>
      <c r="K307" s="22"/>
      <c r="L307" s="22"/>
      <c r="M307" s="24"/>
      <c r="N307" s="22"/>
      <c r="O307" s="20"/>
      <c r="P307" s="12"/>
      <c r="Q307" s="12"/>
      <c r="R307" s="12"/>
      <c r="S307" s="12"/>
      <c r="T307" s="12"/>
      <c r="U307" s="12"/>
      <c r="V307" s="12"/>
      <c r="W307" s="12"/>
      <c r="X307" s="12"/>
      <c r="Y307" s="12"/>
      <c r="Z307" s="12"/>
      <c r="AA307" s="12"/>
      <c r="AB307" s="12"/>
      <c r="AC307" s="12"/>
      <c r="AD307" s="12"/>
      <c r="AE307" s="12"/>
      <c r="AF307" s="12"/>
      <c r="AG307" s="12"/>
      <c r="AH307" s="12"/>
      <c r="AI307" s="12"/>
      <c r="AJ307" s="12"/>
      <c r="AK307" s="12"/>
      <c r="AL307" s="12"/>
      <c r="AM307" s="12"/>
      <c r="AN307" s="12"/>
      <c r="AO307" s="12"/>
      <c r="AP307" s="12"/>
      <c r="AQ307" s="12"/>
      <c r="AR307" s="12"/>
      <c r="AS307" s="12"/>
      <c r="AT307" s="12"/>
      <c r="AU307" s="12"/>
      <c r="AV307" s="12"/>
      <c r="AW307" s="12"/>
      <c r="AX307" s="12"/>
      <c r="AY307" s="12"/>
      <c r="AZ307" s="12"/>
      <c r="BA307" s="12"/>
      <c r="BB307" s="12"/>
      <c r="BC307" s="12"/>
      <c r="BD307" s="12"/>
      <c r="BE307" s="12"/>
      <c r="BF307" s="12"/>
      <c r="BG307" s="12"/>
      <c r="BH307" s="12"/>
      <c r="BI307" s="12"/>
      <c r="BJ307" s="12"/>
      <c r="BK307" s="12"/>
      <c r="BL307" s="12"/>
      <c r="BM307" s="12"/>
      <c r="BN307" s="12"/>
      <c r="BO307" s="12"/>
      <c r="BP307" s="12"/>
      <c r="BQ307" s="12"/>
      <c r="BR307" s="12"/>
      <c r="BS307" s="12"/>
      <c r="BT307" s="12"/>
      <c r="BU307" s="12"/>
      <c r="BV307" s="12"/>
      <c r="BW307" s="12"/>
      <c r="BX307" s="12"/>
      <c r="BY307" s="12"/>
      <c r="BZ307" s="12"/>
      <c r="CA307" s="12"/>
      <c r="CB307" s="12"/>
      <c r="CC307" s="12"/>
    </row>
    <row r="308" spans="1:81" ht="15.75" x14ac:dyDescent="0.25">
      <c r="A308" s="20"/>
      <c r="B308" s="29"/>
      <c r="C308" s="29"/>
      <c r="D308" s="29"/>
      <c r="E308" s="29"/>
      <c r="F308" s="26"/>
      <c r="G308" s="13"/>
      <c r="H308" s="20"/>
      <c r="I308" s="22"/>
      <c r="J308" s="22"/>
      <c r="K308" s="22"/>
      <c r="L308" s="22"/>
      <c r="M308" s="24"/>
      <c r="N308" s="22"/>
      <c r="O308" s="20"/>
      <c r="P308" s="12"/>
      <c r="Q308" s="12"/>
      <c r="R308" s="12"/>
      <c r="S308" s="12"/>
      <c r="T308" s="12"/>
      <c r="U308" s="12"/>
      <c r="V308" s="12"/>
      <c r="W308" s="12"/>
      <c r="X308" s="12"/>
      <c r="Y308" s="12"/>
      <c r="Z308" s="12"/>
      <c r="AA308" s="12"/>
      <c r="AB308" s="12"/>
      <c r="AC308" s="12"/>
      <c r="AD308" s="12"/>
      <c r="AE308" s="12"/>
      <c r="AF308" s="12"/>
      <c r="AG308" s="12"/>
      <c r="AH308" s="12"/>
      <c r="AI308" s="12"/>
      <c r="AJ308" s="12"/>
      <c r="AK308" s="12"/>
      <c r="AL308" s="12"/>
      <c r="AM308" s="12"/>
      <c r="AN308" s="12"/>
      <c r="AO308" s="12"/>
      <c r="AP308" s="12"/>
      <c r="AQ308" s="12"/>
      <c r="AR308" s="12"/>
      <c r="AS308" s="12"/>
      <c r="AT308" s="12"/>
      <c r="AU308" s="12"/>
      <c r="AV308" s="12"/>
      <c r="AW308" s="12"/>
      <c r="AX308" s="12"/>
      <c r="AY308" s="12"/>
      <c r="AZ308" s="12"/>
      <c r="BA308" s="12"/>
      <c r="BB308" s="12"/>
      <c r="BC308" s="12"/>
      <c r="BD308" s="12"/>
      <c r="BE308" s="12"/>
      <c r="BF308" s="12"/>
      <c r="BG308" s="12"/>
      <c r="BH308" s="12"/>
      <c r="BI308" s="12"/>
      <c r="BJ308" s="12"/>
      <c r="BK308" s="12"/>
      <c r="BL308" s="12"/>
      <c r="BM308" s="12"/>
      <c r="BN308" s="12"/>
      <c r="BO308" s="12"/>
      <c r="BP308" s="12"/>
      <c r="BQ308" s="12"/>
      <c r="BR308" s="12"/>
      <c r="BS308" s="12"/>
      <c r="BT308" s="12"/>
      <c r="BU308" s="12"/>
      <c r="BV308" s="12"/>
      <c r="BW308" s="12"/>
      <c r="BX308" s="12"/>
      <c r="BY308" s="12"/>
      <c r="BZ308" s="12"/>
      <c r="CA308" s="12"/>
      <c r="CB308" s="12"/>
      <c r="CC308" s="12"/>
    </row>
    <row r="309" spans="1:81" ht="15.75" x14ac:dyDescent="0.25">
      <c r="A309" s="20"/>
      <c r="B309" s="29"/>
      <c r="C309" s="29"/>
      <c r="D309" s="29"/>
      <c r="E309" s="29"/>
      <c r="F309" s="26"/>
      <c r="G309" s="13"/>
      <c r="H309" s="20"/>
      <c r="I309" s="22"/>
      <c r="J309" s="22"/>
      <c r="K309" s="22"/>
      <c r="L309" s="22"/>
      <c r="M309" s="24"/>
      <c r="N309" s="22"/>
      <c r="O309" s="20"/>
      <c r="P309" s="12"/>
      <c r="Q309" s="12"/>
      <c r="R309" s="12"/>
      <c r="S309" s="12"/>
      <c r="T309" s="12"/>
      <c r="U309" s="12"/>
      <c r="V309" s="12"/>
      <c r="W309" s="12"/>
      <c r="X309" s="12"/>
      <c r="Y309" s="12"/>
      <c r="Z309" s="12"/>
      <c r="AA309" s="12"/>
      <c r="AB309" s="12"/>
      <c r="AC309" s="12"/>
      <c r="AD309" s="12"/>
      <c r="AE309" s="12"/>
      <c r="AF309" s="12"/>
      <c r="AG309" s="12"/>
      <c r="AH309" s="12"/>
      <c r="AI309" s="12"/>
      <c r="AJ309" s="12"/>
      <c r="AK309" s="12"/>
      <c r="AL309" s="12"/>
      <c r="AM309" s="12"/>
      <c r="AN309" s="12"/>
      <c r="AO309" s="12"/>
      <c r="AP309" s="12"/>
      <c r="AQ309" s="12"/>
      <c r="AR309" s="12"/>
      <c r="AS309" s="12"/>
      <c r="AT309" s="12"/>
      <c r="AU309" s="12"/>
      <c r="AV309" s="12"/>
      <c r="AW309" s="12"/>
      <c r="AX309" s="12"/>
      <c r="AY309" s="12"/>
      <c r="AZ309" s="12"/>
      <c r="BA309" s="12"/>
      <c r="BB309" s="12"/>
      <c r="BC309" s="12"/>
      <c r="BD309" s="12"/>
      <c r="BE309" s="12"/>
      <c r="BF309" s="12"/>
      <c r="BG309" s="12"/>
      <c r="BH309" s="12"/>
      <c r="BI309" s="12"/>
      <c r="BJ309" s="12"/>
      <c r="BK309" s="12"/>
      <c r="BL309" s="12"/>
      <c r="BM309" s="12"/>
      <c r="BN309" s="12"/>
      <c r="BO309" s="12"/>
      <c r="BP309" s="12"/>
      <c r="BQ309" s="12"/>
      <c r="BR309" s="12"/>
      <c r="BS309" s="12"/>
      <c r="BT309" s="12"/>
      <c r="BU309" s="12"/>
      <c r="BV309" s="12"/>
      <c r="BW309" s="12"/>
      <c r="BX309" s="12"/>
      <c r="BY309" s="12"/>
      <c r="BZ309" s="12"/>
      <c r="CA309" s="12"/>
      <c r="CB309" s="12"/>
      <c r="CC309" s="12"/>
    </row>
    <row r="310" spans="1:81" ht="15.75" x14ac:dyDescent="0.25">
      <c r="A310" s="20"/>
      <c r="B310" s="29"/>
      <c r="C310" s="29"/>
      <c r="D310" s="29"/>
      <c r="E310" s="29"/>
      <c r="F310" s="26"/>
      <c r="G310" s="13"/>
      <c r="H310" s="20"/>
      <c r="I310" s="22"/>
      <c r="J310" s="22"/>
      <c r="K310" s="22"/>
      <c r="L310" s="22"/>
      <c r="M310" s="24"/>
      <c r="N310" s="22"/>
      <c r="O310" s="20"/>
      <c r="P310" s="12"/>
      <c r="Q310" s="12"/>
      <c r="R310" s="12"/>
      <c r="S310" s="12"/>
      <c r="T310" s="12"/>
      <c r="U310" s="12"/>
      <c r="V310" s="12"/>
      <c r="W310" s="12"/>
      <c r="X310" s="12"/>
      <c r="Y310" s="12"/>
      <c r="Z310" s="12"/>
      <c r="AA310" s="12"/>
      <c r="AB310" s="12"/>
      <c r="AC310" s="12"/>
      <c r="AD310" s="12"/>
      <c r="AE310" s="12"/>
      <c r="AF310" s="12"/>
      <c r="AG310" s="12"/>
      <c r="AH310" s="12"/>
      <c r="AI310" s="12"/>
      <c r="AJ310" s="12"/>
      <c r="AK310" s="12"/>
      <c r="AL310" s="12"/>
      <c r="AM310" s="12"/>
      <c r="AN310" s="12"/>
      <c r="AO310" s="12"/>
      <c r="AP310" s="12"/>
      <c r="AQ310" s="12"/>
      <c r="AR310" s="12"/>
      <c r="AS310" s="12"/>
      <c r="AT310" s="12"/>
      <c r="AU310" s="12"/>
      <c r="AV310" s="12"/>
      <c r="AW310" s="12"/>
      <c r="AX310" s="12"/>
      <c r="AY310" s="12"/>
      <c r="AZ310" s="12"/>
      <c r="BA310" s="12"/>
      <c r="BB310" s="12"/>
      <c r="BC310" s="12"/>
      <c r="BD310" s="12"/>
      <c r="BE310" s="12"/>
      <c r="BF310" s="12"/>
      <c r="BG310" s="12"/>
      <c r="BH310" s="12"/>
      <c r="BI310" s="12"/>
      <c r="BJ310" s="12"/>
      <c r="BK310" s="12"/>
      <c r="BL310" s="12"/>
      <c r="BM310" s="12"/>
      <c r="BN310" s="12"/>
      <c r="BO310" s="12"/>
      <c r="BP310" s="12"/>
      <c r="BQ310" s="12"/>
      <c r="BR310" s="12"/>
      <c r="BS310" s="12"/>
      <c r="BT310" s="12"/>
      <c r="BU310" s="12"/>
      <c r="BV310" s="12"/>
      <c r="BW310" s="12"/>
      <c r="BX310" s="12"/>
      <c r="BY310" s="12"/>
      <c r="BZ310" s="12"/>
      <c r="CA310" s="12"/>
      <c r="CB310" s="12"/>
      <c r="CC310" s="12"/>
    </row>
    <row r="311" spans="1:81" ht="15.75" x14ac:dyDescent="0.25">
      <c r="A311" s="20"/>
      <c r="B311" s="29"/>
      <c r="C311" s="29"/>
      <c r="D311" s="29"/>
      <c r="E311" s="29"/>
      <c r="F311" s="26"/>
      <c r="G311" s="13"/>
      <c r="H311" s="20"/>
      <c r="I311" s="22"/>
      <c r="J311" s="22"/>
      <c r="K311" s="22"/>
      <c r="L311" s="22"/>
      <c r="M311" s="24"/>
      <c r="N311" s="22"/>
      <c r="O311" s="20"/>
      <c r="P311" s="12"/>
      <c r="Q311" s="12"/>
      <c r="R311" s="12"/>
      <c r="S311" s="12"/>
      <c r="T311" s="12"/>
      <c r="U311" s="12"/>
      <c r="V311" s="12"/>
      <c r="W311" s="12"/>
      <c r="X311" s="12"/>
      <c r="Y311" s="12"/>
      <c r="Z311" s="12"/>
      <c r="AA311" s="12"/>
      <c r="AB311" s="12"/>
      <c r="AC311" s="12"/>
      <c r="AD311" s="12"/>
      <c r="AE311" s="12"/>
      <c r="AF311" s="12"/>
      <c r="AG311" s="12"/>
      <c r="AH311" s="12"/>
      <c r="AI311" s="12"/>
      <c r="AJ311" s="12"/>
      <c r="AK311" s="12"/>
      <c r="AL311" s="12"/>
      <c r="AM311" s="12"/>
      <c r="AN311" s="12"/>
      <c r="AO311" s="12"/>
      <c r="AP311" s="12"/>
      <c r="AQ311" s="12"/>
      <c r="AR311" s="12"/>
      <c r="AS311" s="12"/>
      <c r="AT311" s="12"/>
      <c r="AU311" s="12"/>
      <c r="AV311" s="12"/>
      <c r="AW311" s="12"/>
      <c r="AX311" s="12"/>
      <c r="AY311" s="12"/>
      <c r="AZ311" s="12"/>
      <c r="BA311" s="12"/>
      <c r="BB311" s="12"/>
      <c r="BC311" s="12"/>
      <c r="BD311" s="12"/>
      <c r="BE311" s="12"/>
      <c r="BF311" s="12"/>
      <c r="BG311" s="12"/>
      <c r="BH311" s="12"/>
      <c r="BI311" s="12"/>
      <c r="BJ311" s="12"/>
      <c r="BK311" s="12"/>
      <c r="BL311" s="12"/>
      <c r="BM311" s="12"/>
      <c r="BN311" s="12"/>
      <c r="BO311" s="12"/>
      <c r="BP311" s="12"/>
      <c r="BQ311" s="12"/>
      <c r="BR311" s="12"/>
      <c r="BS311" s="12"/>
      <c r="BT311" s="12"/>
      <c r="BU311" s="12"/>
      <c r="BV311" s="12"/>
      <c r="BW311" s="12"/>
      <c r="BX311" s="12"/>
      <c r="BY311" s="12"/>
      <c r="BZ311" s="12"/>
      <c r="CA311" s="12"/>
      <c r="CB311" s="12"/>
      <c r="CC311" s="12"/>
    </row>
    <row r="312" spans="1:81" ht="15.75" x14ac:dyDescent="0.25">
      <c r="A312" s="20"/>
      <c r="B312" s="29"/>
      <c r="C312" s="29"/>
      <c r="D312" s="29"/>
      <c r="E312" s="29"/>
      <c r="F312" s="26"/>
      <c r="G312" s="13"/>
      <c r="H312" s="20"/>
      <c r="I312" s="22"/>
      <c r="J312" s="22"/>
      <c r="K312" s="22"/>
      <c r="L312" s="22"/>
      <c r="M312" s="24"/>
      <c r="N312" s="22"/>
      <c r="O312" s="20"/>
      <c r="P312" s="12"/>
      <c r="Q312" s="12"/>
      <c r="R312" s="12"/>
      <c r="S312" s="12"/>
      <c r="T312" s="12"/>
      <c r="U312" s="12"/>
      <c r="V312" s="12"/>
      <c r="W312" s="12"/>
      <c r="X312" s="12"/>
      <c r="Y312" s="12"/>
      <c r="Z312" s="12"/>
      <c r="AA312" s="12"/>
      <c r="AB312" s="12"/>
      <c r="AC312" s="12"/>
      <c r="AD312" s="12"/>
      <c r="AE312" s="12"/>
      <c r="AF312" s="12"/>
      <c r="AG312" s="12"/>
      <c r="AH312" s="12"/>
      <c r="AI312" s="12"/>
      <c r="AJ312" s="12"/>
      <c r="AK312" s="12"/>
      <c r="AL312" s="12"/>
      <c r="AM312" s="12"/>
      <c r="AN312" s="12"/>
      <c r="AO312" s="12"/>
      <c r="AP312" s="12"/>
      <c r="AQ312" s="12"/>
      <c r="AR312" s="12"/>
      <c r="AS312" s="12"/>
      <c r="AT312" s="12"/>
      <c r="AU312" s="12"/>
      <c r="AV312" s="12"/>
      <c r="AW312" s="12"/>
      <c r="AX312" s="12"/>
      <c r="AY312" s="12"/>
      <c r="AZ312" s="12"/>
      <c r="BA312" s="12"/>
      <c r="BB312" s="12"/>
      <c r="BC312" s="12"/>
      <c r="BD312" s="12"/>
      <c r="BE312" s="12"/>
      <c r="BF312" s="12"/>
      <c r="BG312" s="12"/>
      <c r="BH312" s="12"/>
      <c r="BI312" s="12"/>
      <c r="BJ312" s="12"/>
      <c r="BK312" s="12"/>
      <c r="BL312" s="12"/>
      <c r="BM312" s="12"/>
      <c r="BN312" s="12"/>
      <c r="BO312" s="12"/>
      <c r="BP312" s="12"/>
      <c r="BQ312" s="12"/>
      <c r="BR312" s="12"/>
      <c r="BS312" s="12"/>
      <c r="BT312" s="12"/>
      <c r="BU312" s="12"/>
      <c r="BV312" s="12"/>
      <c r="BW312" s="12"/>
      <c r="BX312" s="12"/>
      <c r="BY312" s="12"/>
      <c r="BZ312" s="12"/>
      <c r="CA312" s="12"/>
      <c r="CB312" s="12"/>
      <c r="CC312" s="12"/>
    </row>
    <row r="313" spans="1:81" ht="15.75" x14ac:dyDescent="0.25">
      <c r="A313" s="20"/>
      <c r="B313" s="29"/>
      <c r="C313" s="29"/>
      <c r="D313" s="29"/>
      <c r="E313" s="29"/>
      <c r="F313" s="26"/>
      <c r="G313" s="13"/>
      <c r="H313" s="20"/>
      <c r="I313" s="22"/>
      <c r="J313" s="22"/>
      <c r="K313" s="22"/>
      <c r="L313" s="22"/>
      <c r="M313" s="24"/>
      <c r="N313" s="22"/>
      <c r="O313" s="20"/>
      <c r="P313" s="12"/>
      <c r="Q313" s="12"/>
      <c r="R313" s="12"/>
      <c r="S313" s="12"/>
      <c r="T313" s="12"/>
      <c r="U313" s="12"/>
      <c r="V313" s="12"/>
      <c r="W313" s="12"/>
      <c r="X313" s="12"/>
      <c r="Y313" s="12"/>
      <c r="Z313" s="12"/>
      <c r="AA313" s="12"/>
      <c r="AB313" s="12"/>
      <c r="AC313" s="12"/>
      <c r="AD313" s="12"/>
      <c r="AE313" s="12"/>
      <c r="AF313" s="12"/>
      <c r="AG313" s="12"/>
      <c r="AH313" s="12"/>
      <c r="AI313" s="12"/>
      <c r="AJ313" s="12"/>
      <c r="AK313" s="12"/>
      <c r="AL313" s="12"/>
      <c r="AM313" s="12"/>
      <c r="AN313" s="12"/>
      <c r="AO313" s="12"/>
      <c r="AP313" s="12"/>
      <c r="AQ313" s="12"/>
      <c r="AR313" s="12"/>
      <c r="AS313" s="12"/>
      <c r="AT313" s="12"/>
      <c r="AU313" s="12"/>
      <c r="AV313" s="12"/>
      <c r="AW313" s="12"/>
      <c r="AX313" s="12"/>
      <c r="AY313" s="12"/>
      <c r="AZ313" s="12"/>
      <c r="BA313" s="12"/>
      <c r="BB313" s="12"/>
      <c r="BC313" s="12"/>
      <c r="BD313" s="12"/>
      <c r="BE313" s="12"/>
      <c r="BF313" s="12"/>
      <c r="BG313" s="12"/>
      <c r="BH313" s="12"/>
      <c r="BI313" s="12"/>
      <c r="BJ313" s="12"/>
      <c r="BK313" s="12"/>
      <c r="BL313" s="12"/>
      <c r="BM313" s="12"/>
      <c r="BN313" s="12"/>
      <c r="BO313" s="12"/>
      <c r="BP313" s="12"/>
      <c r="BQ313" s="12"/>
      <c r="BR313" s="12"/>
      <c r="BS313" s="12"/>
      <c r="BT313" s="12"/>
      <c r="BU313" s="12"/>
      <c r="BV313" s="12"/>
      <c r="BW313" s="12"/>
      <c r="BX313" s="12"/>
      <c r="BY313" s="12"/>
      <c r="BZ313" s="12"/>
      <c r="CA313" s="12"/>
      <c r="CB313" s="12"/>
      <c r="CC313" s="12"/>
    </row>
    <row r="314" spans="1:81" ht="15.75" x14ac:dyDescent="0.25">
      <c r="A314" s="20"/>
      <c r="B314" s="29"/>
      <c r="C314" s="29"/>
      <c r="D314" s="29"/>
      <c r="E314" s="29"/>
      <c r="F314" s="26"/>
      <c r="G314" s="13"/>
      <c r="H314" s="20"/>
      <c r="I314" s="22"/>
      <c r="J314" s="22"/>
      <c r="K314" s="22"/>
      <c r="L314" s="22"/>
      <c r="M314" s="24"/>
      <c r="N314" s="22"/>
      <c r="O314" s="20"/>
      <c r="P314" s="12"/>
      <c r="Q314" s="12"/>
      <c r="R314" s="12"/>
      <c r="S314" s="12"/>
      <c r="T314" s="12"/>
      <c r="U314" s="12"/>
      <c r="V314" s="12"/>
      <c r="W314" s="12"/>
      <c r="X314" s="12"/>
      <c r="Y314" s="12"/>
      <c r="Z314" s="12"/>
      <c r="AA314" s="12"/>
      <c r="AB314" s="12"/>
      <c r="AC314" s="12"/>
      <c r="AD314" s="12"/>
      <c r="AE314" s="12"/>
      <c r="AF314" s="12"/>
      <c r="AG314" s="12"/>
      <c r="AH314" s="12"/>
      <c r="AI314" s="12"/>
      <c r="AJ314" s="12"/>
      <c r="AK314" s="12"/>
      <c r="AL314" s="12"/>
      <c r="AM314" s="12"/>
      <c r="AN314" s="12"/>
      <c r="AO314" s="12"/>
      <c r="AP314" s="12"/>
      <c r="AQ314" s="12"/>
      <c r="AR314" s="12"/>
      <c r="AS314" s="12"/>
      <c r="AT314" s="12"/>
      <c r="AU314" s="12"/>
      <c r="AV314" s="12"/>
      <c r="AW314" s="12"/>
      <c r="AX314" s="12"/>
      <c r="AY314" s="12"/>
      <c r="AZ314" s="12"/>
      <c r="BA314" s="12"/>
      <c r="BB314" s="12"/>
      <c r="BC314" s="12"/>
      <c r="BD314" s="12"/>
      <c r="BE314" s="12"/>
      <c r="BF314" s="12"/>
      <c r="BG314" s="12"/>
      <c r="BH314" s="12"/>
      <c r="BI314" s="12"/>
      <c r="BJ314" s="12"/>
      <c r="BK314" s="12"/>
      <c r="BL314" s="12"/>
      <c r="BM314" s="12"/>
      <c r="BN314" s="12"/>
      <c r="BO314" s="12"/>
      <c r="BP314" s="12"/>
      <c r="BQ314" s="12"/>
      <c r="BR314" s="12"/>
      <c r="BS314" s="12"/>
      <c r="BT314" s="12"/>
      <c r="BU314" s="12"/>
      <c r="BV314" s="12"/>
      <c r="BW314" s="12"/>
      <c r="BX314" s="12"/>
      <c r="BY314" s="12"/>
      <c r="BZ314" s="12"/>
      <c r="CA314" s="12"/>
      <c r="CB314" s="12"/>
      <c r="CC314" s="12"/>
    </row>
    <row r="315" spans="1:81" ht="15.75" x14ac:dyDescent="0.25">
      <c r="A315" s="20"/>
      <c r="B315" s="29"/>
      <c r="C315" s="29"/>
      <c r="D315" s="29"/>
      <c r="E315" s="29"/>
      <c r="F315" s="26"/>
      <c r="G315" s="13"/>
      <c r="H315" s="20"/>
      <c r="I315" s="22"/>
      <c r="J315" s="22"/>
      <c r="K315" s="22"/>
      <c r="L315" s="22"/>
      <c r="M315" s="24"/>
      <c r="N315" s="22"/>
      <c r="O315" s="20"/>
      <c r="P315" s="12"/>
      <c r="Q315" s="12"/>
      <c r="R315" s="12"/>
      <c r="S315" s="12"/>
      <c r="T315" s="12"/>
      <c r="U315" s="12"/>
      <c r="V315" s="12"/>
      <c r="W315" s="12"/>
      <c r="X315" s="12"/>
      <c r="Y315" s="12"/>
      <c r="Z315" s="12"/>
      <c r="AA315" s="12"/>
      <c r="AB315" s="12"/>
      <c r="AC315" s="12"/>
      <c r="AD315" s="12"/>
      <c r="AE315" s="12"/>
      <c r="AF315" s="12"/>
      <c r="AG315" s="12"/>
      <c r="AH315" s="12"/>
      <c r="AI315" s="12"/>
      <c r="AJ315" s="12"/>
      <c r="AK315" s="12"/>
      <c r="AL315" s="12"/>
      <c r="AM315" s="12"/>
      <c r="AN315" s="12"/>
      <c r="AO315" s="12"/>
      <c r="AP315" s="12"/>
      <c r="AQ315" s="12"/>
      <c r="AR315" s="12"/>
      <c r="AS315" s="12"/>
      <c r="AT315" s="12"/>
      <c r="AU315" s="12"/>
      <c r="AV315" s="12"/>
      <c r="AW315" s="12"/>
      <c r="AX315" s="12"/>
      <c r="AY315" s="12"/>
      <c r="AZ315" s="12"/>
      <c r="BA315" s="12"/>
      <c r="BB315" s="12"/>
      <c r="BC315" s="12"/>
      <c r="BD315" s="12"/>
      <c r="BE315" s="12"/>
      <c r="BF315" s="12"/>
      <c r="BG315" s="12"/>
      <c r="BH315" s="12"/>
      <c r="BI315" s="12"/>
      <c r="BJ315" s="12"/>
      <c r="BK315" s="12"/>
      <c r="BL315" s="12"/>
      <c r="BM315" s="12"/>
      <c r="BN315" s="12"/>
      <c r="BO315" s="12"/>
      <c r="BP315" s="12"/>
      <c r="BQ315" s="12"/>
      <c r="BR315" s="12"/>
      <c r="BS315" s="12"/>
      <c r="BT315" s="12"/>
      <c r="BU315" s="12"/>
      <c r="BV315" s="12"/>
      <c r="BW315" s="12"/>
      <c r="BX315" s="12"/>
      <c r="BY315" s="12"/>
      <c r="BZ315" s="12"/>
      <c r="CA315" s="12"/>
      <c r="CB315" s="12"/>
      <c r="CC315" s="12"/>
    </row>
    <row r="316" spans="1:81" ht="15.75" x14ac:dyDescent="0.25">
      <c r="A316" s="20"/>
      <c r="B316" s="29"/>
      <c r="C316" s="29"/>
      <c r="D316" s="29"/>
      <c r="E316" s="29"/>
      <c r="F316" s="26"/>
      <c r="G316" s="13"/>
      <c r="H316" s="20"/>
      <c r="I316" s="22"/>
      <c r="J316" s="22"/>
      <c r="K316" s="22"/>
      <c r="L316" s="22"/>
      <c r="M316" s="24"/>
      <c r="N316" s="22"/>
      <c r="O316" s="20"/>
      <c r="P316" s="12"/>
      <c r="Q316" s="12"/>
      <c r="R316" s="12"/>
      <c r="S316" s="12"/>
      <c r="T316" s="12"/>
      <c r="U316" s="12"/>
      <c r="V316" s="12"/>
      <c r="W316" s="12"/>
      <c r="X316" s="12"/>
      <c r="Y316" s="12"/>
      <c r="Z316" s="12"/>
      <c r="AA316" s="12"/>
      <c r="AB316" s="12"/>
      <c r="AC316" s="12"/>
      <c r="AD316" s="12"/>
      <c r="AE316" s="12"/>
      <c r="AF316" s="12"/>
      <c r="AG316" s="12"/>
      <c r="AH316" s="12"/>
      <c r="AI316" s="12"/>
      <c r="AJ316" s="12"/>
      <c r="AK316" s="12"/>
      <c r="AL316" s="12"/>
      <c r="AM316" s="12"/>
      <c r="AN316" s="12"/>
      <c r="AO316" s="12"/>
      <c r="AP316" s="12"/>
      <c r="AQ316" s="12"/>
      <c r="AR316" s="12"/>
      <c r="AS316" s="12"/>
      <c r="AT316" s="12"/>
      <c r="AU316" s="12"/>
      <c r="AV316" s="12"/>
      <c r="AW316" s="12"/>
      <c r="AX316" s="12"/>
      <c r="AY316" s="12"/>
      <c r="AZ316" s="12"/>
      <c r="BA316" s="12"/>
      <c r="BB316" s="12"/>
      <c r="BC316" s="12"/>
      <c r="BD316" s="12"/>
      <c r="BE316" s="12"/>
      <c r="BF316" s="12"/>
      <c r="BG316" s="12"/>
      <c r="BH316" s="12"/>
      <c r="BI316" s="12"/>
      <c r="BJ316" s="12"/>
      <c r="BK316" s="12"/>
      <c r="BL316" s="12"/>
      <c r="BM316" s="12"/>
      <c r="BN316" s="12"/>
      <c r="BO316" s="12"/>
      <c r="BP316" s="12"/>
      <c r="BQ316" s="12"/>
      <c r="BR316" s="12"/>
      <c r="BS316" s="12"/>
      <c r="BT316" s="12"/>
      <c r="BU316" s="12"/>
      <c r="BV316" s="12"/>
      <c r="BW316" s="12"/>
      <c r="BX316" s="12"/>
      <c r="BY316" s="12"/>
      <c r="BZ316" s="12"/>
      <c r="CA316" s="12"/>
      <c r="CB316" s="12"/>
      <c r="CC316" s="12"/>
    </row>
    <row r="317" spans="1:81" ht="15.75" x14ac:dyDescent="0.25">
      <c r="A317" s="20"/>
      <c r="B317" s="29"/>
      <c r="C317" s="29"/>
      <c r="D317" s="29"/>
      <c r="E317" s="29"/>
      <c r="F317" s="26"/>
      <c r="G317" s="13"/>
      <c r="H317" s="20"/>
      <c r="I317" s="22"/>
      <c r="J317" s="22"/>
      <c r="K317" s="22"/>
      <c r="L317" s="22"/>
      <c r="M317" s="24"/>
      <c r="N317" s="22"/>
      <c r="O317" s="20"/>
      <c r="P317" s="12"/>
      <c r="Q317" s="12"/>
      <c r="R317" s="12"/>
      <c r="S317" s="12"/>
      <c r="T317" s="12"/>
      <c r="U317" s="12"/>
      <c r="V317" s="12"/>
      <c r="W317" s="12"/>
      <c r="X317" s="12"/>
      <c r="Y317" s="12"/>
      <c r="Z317" s="12"/>
      <c r="AA317" s="12"/>
      <c r="AB317" s="12"/>
      <c r="AC317" s="12"/>
      <c r="AD317" s="12"/>
      <c r="AE317" s="12"/>
      <c r="AF317" s="12"/>
      <c r="AG317" s="12"/>
      <c r="AH317" s="12"/>
      <c r="AI317" s="12"/>
      <c r="AJ317" s="12"/>
      <c r="AK317" s="12"/>
      <c r="AL317" s="12"/>
      <c r="AM317" s="12"/>
      <c r="AN317" s="12"/>
      <c r="AO317" s="12"/>
      <c r="AP317" s="12"/>
      <c r="AQ317" s="12"/>
      <c r="AR317" s="12"/>
      <c r="AS317" s="12"/>
      <c r="AT317" s="12"/>
      <c r="AU317" s="12"/>
      <c r="AV317" s="12"/>
      <c r="AW317" s="12"/>
      <c r="AX317" s="12"/>
      <c r="AY317" s="12"/>
      <c r="AZ317" s="12"/>
      <c r="BA317" s="12"/>
      <c r="BB317" s="12"/>
      <c r="BC317" s="12"/>
      <c r="BD317" s="12"/>
      <c r="BE317" s="12"/>
      <c r="BF317" s="12"/>
      <c r="BG317" s="12"/>
      <c r="BH317" s="12"/>
      <c r="BI317" s="12"/>
      <c r="BJ317" s="12"/>
      <c r="BK317" s="12"/>
      <c r="BL317" s="12"/>
      <c r="BM317" s="12"/>
      <c r="BN317" s="12"/>
      <c r="BO317" s="12"/>
      <c r="BP317" s="12"/>
      <c r="BQ317" s="12"/>
      <c r="BR317" s="12"/>
      <c r="BS317" s="12"/>
      <c r="BT317" s="12"/>
      <c r="BU317" s="12"/>
      <c r="BV317" s="12"/>
      <c r="BW317" s="12"/>
      <c r="BX317" s="12"/>
      <c r="BY317" s="12"/>
      <c r="BZ317" s="12"/>
      <c r="CA317" s="12"/>
      <c r="CB317" s="12"/>
      <c r="CC317" s="12"/>
    </row>
    <row r="318" spans="1:81" ht="15.75" x14ac:dyDescent="0.25">
      <c r="A318" s="20"/>
      <c r="B318" s="29"/>
      <c r="C318" s="29"/>
      <c r="D318" s="29"/>
      <c r="E318" s="29"/>
      <c r="F318" s="26"/>
      <c r="G318" s="13"/>
      <c r="H318" s="20"/>
      <c r="I318" s="22"/>
      <c r="J318" s="22"/>
      <c r="K318" s="22"/>
      <c r="L318" s="22"/>
      <c r="M318" s="24"/>
      <c r="N318" s="22"/>
      <c r="O318" s="20"/>
      <c r="P318" s="12"/>
      <c r="Q318" s="12"/>
      <c r="R318" s="12"/>
      <c r="S318" s="12"/>
      <c r="T318" s="12"/>
      <c r="U318" s="12"/>
      <c r="V318" s="12"/>
      <c r="W318" s="12"/>
      <c r="X318" s="12"/>
      <c r="Y318" s="12"/>
      <c r="Z318" s="12"/>
      <c r="AA318" s="12"/>
      <c r="AB318" s="12"/>
      <c r="AC318" s="12"/>
      <c r="AD318" s="12"/>
      <c r="AE318" s="12"/>
      <c r="AF318" s="12"/>
      <c r="AG318" s="12"/>
      <c r="AH318" s="12"/>
      <c r="AI318" s="12"/>
      <c r="AJ318" s="12"/>
      <c r="AK318" s="12"/>
      <c r="AL318" s="12"/>
      <c r="AM318" s="12"/>
      <c r="AN318" s="12"/>
      <c r="AO318" s="12"/>
      <c r="AP318" s="12"/>
      <c r="AQ318" s="12"/>
      <c r="AR318" s="12"/>
      <c r="AS318" s="12"/>
      <c r="AT318" s="12"/>
      <c r="AU318" s="12"/>
      <c r="AV318" s="12"/>
      <c r="AW318" s="12"/>
      <c r="AX318" s="12"/>
      <c r="AY318" s="12"/>
      <c r="AZ318" s="12"/>
      <c r="BA318" s="12"/>
      <c r="BB318" s="12"/>
      <c r="BC318" s="12"/>
      <c r="BD318" s="12"/>
      <c r="BE318" s="12"/>
      <c r="BF318" s="12"/>
      <c r="BG318" s="12"/>
      <c r="BH318" s="12"/>
      <c r="BI318" s="12"/>
      <c r="BJ318" s="12"/>
      <c r="BK318" s="12"/>
      <c r="BL318" s="12"/>
      <c r="BM318" s="12"/>
      <c r="BN318" s="12"/>
      <c r="BO318" s="12"/>
      <c r="BP318" s="12"/>
      <c r="BQ318" s="12"/>
      <c r="BR318" s="12"/>
      <c r="BS318" s="12"/>
      <c r="BT318" s="12"/>
      <c r="BU318" s="12"/>
      <c r="BV318" s="12"/>
      <c r="BW318" s="12"/>
      <c r="BX318" s="12"/>
      <c r="BY318" s="12"/>
      <c r="BZ318" s="12"/>
      <c r="CA318" s="12"/>
      <c r="CB318" s="12"/>
      <c r="CC318" s="12"/>
    </row>
    <row r="319" spans="1:81" ht="15.75" x14ac:dyDescent="0.25">
      <c r="A319" s="20"/>
      <c r="B319" s="29"/>
      <c r="C319" s="29"/>
      <c r="D319" s="29"/>
      <c r="E319" s="29"/>
      <c r="F319" s="26"/>
      <c r="G319" s="13"/>
      <c r="H319" s="20"/>
      <c r="I319" s="22"/>
      <c r="J319" s="22"/>
      <c r="K319" s="22"/>
      <c r="L319" s="22"/>
      <c r="M319" s="24"/>
      <c r="N319" s="22"/>
      <c r="O319" s="20"/>
      <c r="P319" s="12"/>
      <c r="Q319" s="12"/>
      <c r="R319" s="12"/>
      <c r="S319" s="12"/>
      <c r="T319" s="12"/>
      <c r="U319" s="12"/>
      <c r="V319" s="12"/>
      <c r="W319" s="12"/>
      <c r="X319" s="12"/>
      <c r="Y319" s="12"/>
      <c r="Z319" s="12"/>
      <c r="AA319" s="12"/>
      <c r="AB319" s="12"/>
      <c r="AC319" s="12"/>
      <c r="AD319" s="12"/>
      <c r="AE319" s="12"/>
      <c r="AF319" s="12"/>
      <c r="AG319" s="12"/>
      <c r="AH319" s="12"/>
      <c r="AI319" s="12"/>
      <c r="AJ319" s="12"/>
      <c r="AK319" s="12"/>
      <c r="AL319" s="12"/>
      <c r="AM319" s="12"/>
      <c r="AN319" s="12"/>
      <c r="AO319" s="12"/>
      <c r="AP319" s="12"/>
      <c r="AQ319" s="12"/>
      <c r="AR319" s="12"/>
      <c r="AS319" s="12"/>
      <c r="AT319" s="12"/>
      <c r="AU319" s="12"/>
      <c r="AV319" s="12"/>
      <c r="AW319" s="12"/>
      <c r="AX319" s="12"/>
      <c r="AY319" s="12"/>
      <c r="AZ319" s="12"/>
      <c r="BA319" s="12"/>
      <c r="BB319" s="12"/>
      <c r="BC319" s="12"/>
      <c r="BD319" s="12"/>
      <c r="BE319" s="12"/>
      <c r="BF319" s="12"/>
      <c r="BG319" s="12"/>
      <c r="BH319" s="12"/>
      <c r="BI319" s="12"/>
      <c r="BJ319" s="12"/>
      <c r="BK319" s="12"/>
      <c r="BL319" s="12"/>
      <c r="BM319" s="12"/>
      <c r="BN319" s="12"/>
      <c r="BO319" s="12"/>
      <c r="BP319" s="12"/>
      <c r="BQ319" s="12"/>
      <c r="BR319" s="12"/>
      <c r="BS319" s="12"/>
      <c r="BT319" s="12"/>
      <c r="BU319" s="12"/>
      <c r="BV319" s="12"/>
      <c r="BW319" s="12"/>
      <c r="BX319" s="12"/>
      <c r="BY319" s="12"/>
      <c r="BZ319" s="12"/>
      <c r="CA319" s="12"/>
      <c r="CB319" s="12"/>
      <c r="CC319" s="12"/>
    </row>
    <row r="320" spans="1:81" ht="15.75" x14ac:dyDescent="0.25">
      <c r="A320" s="20"/>
      <c r="B320" s="29"/>
      <c r="C320" s="29"/>
      <c r="D320" s="29"/>
      <c r="E320" s="29"/>
      <c r="F320" s="26"/>
      <c r="G320" s="13"/>
      <c r="H320" s="20"/>
      <c r="I320" s="22"/>
      <c r="J320" s="22"/>
      <c r="K320" s="22"/>
      <c r="L320" s="22"/>
      <c r="M320" s="24"/>
      <c r="N320" s="22"/>
      <c r="O320" s="20"/>
      <c r="P320" s="12"/>
      <c r="Q320" s="12"/>
      <c r="R320" s="12"/>
      <c r="S320" s="12"/>
      <c r="T320" s="12"/>
      <c r="U320" s="12"/>
      <c r="V320" s="12"/>
      <c r="W320" s="12"/>
      <c r="X320" s="12"/>
      <c r="Y320" s="12"/>
      <c r="Z320" s="12"/>
      <c r="AA320" s="12"/>
      <c r="AB320" s="12"/>
      <c r="AC320" s="12"/>
      <c r="AD320" s="12"/>
      <c r="AE320" s="12"/>
      <c r="AF320" s="12"/>
      <c r="AG320" s="12"/>
      <c r="AH320" s="12"/>
      <c r="AI320" s="12"/>
      <c r="AJ320" s="12"/>
      <c r="AK320" s="12"/>
      <c r="AL320" s="12"/>
      <c r="AM320" s="12"/>
      <c r="AN320" s="12"/>
      <c r="AO320" s="12"/>
      <c r="AP320" s="12"/>
      <c r="AQ320" s="12"/>
      <c r="AR320" s="12"/>
      <c r="AS320" s="12"/>
      <c r="AT320" s="12"/>
      <c r="AU320" s="12"/>
      <c r="AV320" s="12"/>
      <c r="AW320" s="12"/>
      <c r="AX320" s="12"/>
      <c r="AY320" s="12"/>
      <c r="AZ320" s="12"/>
      <c r="BA320" s="12"/>
      <c r="BB320" s="12"/>
      <c r="BC320" s="12"/>
      <c r="BD320" s="12"/>
      <c r="BE320" s="12"/>
      <c r="BF320" s="12"/>
      <c r="BG320" s="12"/>
      <c r="BH320" s="12"/>
      <c r="BI320" s="12"/>
      <c r="BJ320" s="12"/>
      <c r="BK320" s="12"/>
      <c r="BL320" s="12"/>
      <c r="BM320" s="12"/>
      <c r="BN320" s="12"/>
      <c r="BO320" s="12"/>
      <c r="BP320" s="12"/>
      <c r="BQ320" s="12"/>
      <c r="BR320" s="12"/>
      <c r="BS320" s="12"/>
      <c r="BT320" s="12"/>
      <c r="BU320" s="12"/>
      <c r="BV320" s="12"/>
      <c r="BW320" s="12"/>
      <c r="BX320" s="12"/>
      <c r="BY320" s="12"/>
      <c r="BZ320" s="12"/>
      <c r="CA320" s="12"/>
      <c r="CB320" s="12"/>
      <c r="CC320" s="12"/>
    </row>
    <row r="321" spans="1:81" ht="15.75" x14ac:dyDescent="0.25">
      <c r="A321" s="20"/>
      <c r="B321" s="29"/>
      <c r="C321" s="29"/>
      <c r="D321" s="29"/>
      <c r="E321" s="29"/>
      <c r="F321" s="26"/>
      <c r="G321" s="13"/>
      <c r="H321" s="20"/>
      <c r="I321" s="22"/>
      <c r="J321" s="22"/>
      <c r="K321" s="22"/>
      <c r="L321" s="22"/>
      <c r="M321" s="24"/>
      <c r="N321" s="22"/>
      <c r="O321" s="20"/>
      <c r="P321" s="12"/>
      <c r="Q321" s="12"/>
      <c r="R321" s="12"/>
      <c r="S321" s="12"/>
      <c r="T321" s="12"/>
      <c r="U321" s="12"/>
      <c r="V321" s="12"/>
      <c r="W321" s="12"/>
      <c r="X321" s="12"/>
      <c r="Y321" s="12"/>
      <c r="Z321" s="12"/>
      <c r="AA321" s="12"/>
      <c r="AB321" s="12"/>
      <c r="AC321" s="12"/>
      <c r="AD321" s="12"/>
      <c r="AE321" s="12"/>
      <c r="AF321" s="12"/>
      <c r="AG321" s="12"/>
      <c r="AH321" s="12"/>
      <c r="AI321" s="12"/>
      <c r="AJ321" s="12"/>
      <c r="AK321" s="12"/>
      <c r="AL321" s="12"/>
      <c r="AM321" s="12"/>
      <c r="AN321" s="12"/>
      <c r="AO321" s="12"/>
      <c r="AP321" s="12"/>
      <c r="AQ321" s="12"/>
      <c r="AR321" s="12"/>
      <c r="AS321" s="12"/>
      <c r="AT321" s="12"/>
      <c r="AU321" s="12"/>
      <c r="AV321" s="12"/>
      <c r="AW321" s="12"/>
      <c r="AX321" s="12"/>
      <c r="AY321" s="12"/>
      <c r="AZ321" s="12"/>
      <c r="BA321" s="12"/>
      <c r="BB321" s="12"/>
      <c r="BC321" s="12"/>
      <c r="BD321" s="12"/>
      <c r="BE321" s="12"/>
      <c r="BF321" s="12"/>
      <c r="BG321" s="12"/>
      <c r="BH321" s="12"/>
      <c r="BI321" s="12"/>
      <c r="BJ321" s="12"/>
      <c r="BK321" s="12"/>
      <c r="BL321" s="12"/>
      <c r="BM321" s="12"/>
      <c r="BN321" s="12"/>
      <c r="BO321" s="12"/>
      <c r="BP321" s="12"/>
      <c r="BQ321" s="12"/>
      <c r="BR321" s="12"/>
      <c r="BS321" s="12"/>
      <c r="BT321" s="12"/>
      <c r="BU321" s="12"/>
      <c r="BV321" s="12"/>
      <c r="BW321" s="12"/>
      <c r="BX321" s="12"/>
      <c r="BY321" s="12"/>
      <c r="BZ321" s="12"/>
      <c r="CA321" s="12"/>
      <c r="CB321" s="12"/>
      <c r="CC321" s="12"/>
    </row>
    <row r="322" spans="1:81" ht="15.75" x14ac:dyDescent="0.25">
      <c r="A322" s="20"/>
      <c r="B322" s="29"/>
      <c r="C322" s="29"/>
      <c r="D322" s="29"/>
      <c r="E322" s="29"/>
      <c r="F322" s="26"/>
      <c r="G322" s="13"/>
      <c r="H322" s="20"/>
      <c r="I322" s="22"/>
      <c r="J322" s="22"/>
      <c r="K322" s="22"/>
      <c r="L322" s="22"/>
      <c r="M322" s="24"/>
      <c r="N322" s="22"/>
      <c r="O322" s="20"/>
      <c r="P322" s="12"/>
      <c r="Q322" s="12"/>
      <c r="R322" s="12"/>
      <c r="S322" s="12"/>
      <c r="T322" s="12"/>
      <c r="U322" s="12"/>
      <c r="V322" s="12"/>
      <c r="W322" s="12"/>
      <c r="X322" s="12"/>
      <c r="Y322" s="12"/>
      <c r="Z322" s="12"/>
      <c r="AA322" s="12"/>
      <c r="AB322" s="12"/>
      <c r="AC322" s="12"/>
      <c r="AD322" s="12"/>
      <c r="AE322" s="12"/>
      <c r="AF322" s="12"/>
      <c r="AG322" s="12"/>
      <c r="AH322" s="12"/>
      <c r="AI322" s="12"/>
      <c r="AJ322" s="12"/>
      <c r="AK322" s="12"/>
      <c r="AL322" s="12"/>
      <c r="AM322" s="12"/>
      <c r="AN322" s="12"/>
      <c r="AO322" s="12"/>
      <c r="AP322" s="12"/>
      <c r="AQ322" s="12"/>
      <c r="AR322" s="12"/>
      <c r="AS322" s="12"/>
      <c r="AT322" s="12"/>
      <c r="AU322" s="12"/>
      <c r="AV322" s="12"/>
      <c r="AW322" s="12"/>
      <c r="AX322" s="12"/>
      <c r="AY322" s="12"/>
      <c r="AZ322" s="12"/>
      <c r="BA322" s="12"/>
      <c r="BB322" s="12"/>
      <c r="BC322" s="12"/>
      <c r="BD322" s="12"/>
      <c r="BE322" s="12"/>
      <c r="BF322" s="12"/>
      <c r="BG322" s="12"/>
      <c r="BH322" s="12"/>
      <c r="BI322" s="12"/>
      <c r="BJ322" s="12"/>
      <c r="BK322" s="12"/>
      <c r="BL322" s="12"/>
      <c r="BM322" s="12"/>
      <c r="BN322" s="12"/>
      <c r="BO322" s="12"/>
      <c r="BP322" s="12"/>
      <c r="BQ322" s="12"/>
      <c r="BR322" s="12"/>
      <c r="BS322" s="12"/>
      <c r="BT322" s="12"/>
      <c r="BU322" s="12"/>
      <c r="BV322" s="12"/>
      <c r="BW322" s="12"/>
      <c r="BX322" s="12"/>
      <c r="BY322" s="12"/>
      <c r="BZ322" s="12"/>
      <c r="CA322" s="12"/>
      <c r="CB322" s="12"/>
      <c r="CC322" s="12"/>
    </row>
    <row r="323" spans="1:81" ht="15.75" x14ac:dyDescent="0.25">
      <c r="A323" s="20"/>
      <c r="B323" s="29"/>
      <c r="C323" s="29"/>
      <c r="D323" s="29"/>
      <c r="E323" s="29"/>
      <c r="F323" s="26"/>
      <c r="G323" s="13"/>
      <c r="H323" s="20"/>
      <c r="I323" s="22"/>
      <c r="J323" s="22"/>
      <c r="K323" s="22"/>
      <c r="L323" s="22"/>
      <c r="M323" s="24"/>
      <c r="N323" s="22"/>
      <c r="O323" s="20"/>
      <c r="P323" s="12"/>
      <c r="Q323" s="12"/>
      <c r="R323" s="12"/>
      <c r="S323" s="12"/>
      <c r="T323" s="12"/>
      <c r="U323" s="12"/>
      <c r="V323" s="12"/>
      <c r="W323" s="12"/>
      <c r="X323" s="12"/>
      <c r="Y323" s="12"/>
      <c r="Z323" s="12"/>
      <c r="AA323" s="12"/>
      <c r="AB323" s="12"/>
      <c r="AC323" s="12"/>
      <c r="AD323" s="12"/>
      <c r="AE323" s="12"/>
      <c r="AF323" s="12"/>
      <c r="AG323" s="12"/>
      <c r="AH323" s="12"/>
      <c r="AI323" s="12"/>
      <c r="AJ323" s="12"/>
      <c r="AK323" s="12"/>
      <c r="AL323" s="12"/>
      <c r="AM323" s="12"/>
      <c r="AN323" s="12"/>
      <c r="AO323" s="12"/>
      <c r="AP323" s="12"/>
      <c r="AQ323" s="12"/>
      <c r="AR323" s="12"/>
      <c r="AS323" s="12"/>
      <c r="AT323" s="12"/>
      <c r="AU323" s="12"/>
      <c r="AV323" s="12"/>
      <c r="AW323" s="12"/>
      <c r="AX323" s="12"/>
      <c r="AY323" s="12"/>
      <c r="AZ323" s="12"/>
      <c r="BA323" s="12"/>
      <c r="BB323" s="12"/>
      <c r="BC323" s="12"/>
      <c r="BD323" s="12"/>
      <c r="BE323" s="12"/>
      <c r="BF323" s="12"/>
      <c r="BG323" s="12"/>
      <c r="BH323" s="12"/>
      <c r="BI323" s="12"/>
      <c r="BJ323" s="12"/>
      <c r="BK323" s="12"/>
      <c r="BL323" s="12"/>
      <c r="BM323" s="12"/>
      <c r="BN323" s="12"/>
      <c r="BO323" s="12"/>
      <c r="BP323" s="12"/>
      <c r="BQ323" s="12"/>
      <c r="BR323" s="12"/>
      <c r="BS323" s="12"/>
      <c r="BT323" s="12"/>
      <c r="BU323" s="12"/>
      <c r="BV323" s="12"/>
      <c r="BW323" s="12"/>
      <c r="BX323" s="12"/>
      <c r="BY323" s="12"/>
      <c r="BZ323" s="12"/>
      <c r="CA323" s="12"/>
      <c r="CB323" s="12"/>
      <c r="CC323" s="12"/>
    </row>
    <row r="324" spans="1:81" ht="15.75" x14ac:dyDescent="0.25">
      <c r="A324" s="20"/>
      <c r="B324" s="29"/>
      <c r="C324" s="29"/>
      <c r="D324" s="29"/>
      <c r="E324" s="29"/>
      <c r="F324" s="26"/>
      <c r="G324" s="13"/>
      <c r="H324" s="20"/>
      <c r="I324" s="22"/>
      <c r="J324" s="22"/>
      <c r="K324" s="22"/>
      <c r="L324" s="22"/>
      <c r="M324" s="24"/>
      <c r="N324" s="22"/>
      <c r="O324" s="20"/>
      <c r="P324" s="12"/>
      <c r="Q324" s="12"/>
      <c r="R324" s="12"/>
      <c r="S324" s="12"/>
      <c r="T324" s="12"/>
      <c r="U324" s="12"/>
      <c r="V324" s="12"/>
      <c r="W324" s="12"/>
      <c r="X324" s="12"/>
      <c r="Y324" s="12"/>
      <c r="Z324" s="12"/>
      <c r="AA324" s="12"/>
      <c r="AB324" s="12"/>
      <c r="AC324" s="12"/>
      <c r="AD324" s="12"/>
      <c r="AE324" s="12"/>
      <c r="AF324" s="12"/>
      <c r="AG324" s="12"/>
      <c r="AH324" s="12"/>
      <c r="AI324" s="12"/>
      <c r="AJ324" s="12"/>
      <c r="AK324" s="12"/>
      <c r="AL324" s="12"/>
      <c r="AM324" s="12"/>
      <c r="AN324" s="12"/>
      <c r="AO324" s="12"/>
      <c r="AP324" s="12"/>
      <c r="AQ324" s="12"/>
      <c r="AR324" s="12"/>
      <c r="AS324" s="12"/>
      <c r="AT324" s="12"/>
      <c r="AU324" s="12"/>
      <c r="AV324" s="12"/>
      <c r="AW324" s="12"/>
      <c r="AX324" s="12"/>
      <c r="AY324" s="12"/>
      <c r="AZ324" s="12"/>
      <c r="BA324" s="12"/>
      <c r="BB324" s="12"/>
      <c r="BC324" s="12"/>
      <c r="BD324" s="12"/>
      <c r="BE324" s="12"/>
      <c r="BF324" s="12"/>
      <c r="BG324" s="12"/>
      <c r="BH324" s="12"/>
      <c r="BI324" s="12"/>
      <c r="BJ324" s="12"/>
      <c r="BK324" s="12"/>
      <c r="BL324" s="12"/>
      <c r="BM324" s="12"/>
      <c r="BN324" s="12"/>
      <c r="BO324" s="12"/>
      <c r="BP324" s="12"/>
      <c r="BQ324" s="12"/>
      <c r="BR324" s="12"/>
      <c r="BS324" s="12"/>
      <c r="BT324" s="12"/>
      <c r="BU324" s="12"/>
      <c r="BV324" s="12"/>
      <c r="BW324" s="12"/>
      <c r="BX324" s="12"/>
      <c r="BY324" s="12"/>
      <c r="BZ324" s="12"/>
      <c r="CA324" s="12"/>
      <c r="CB324" s="12"/>
      <c r="CC324" s="12"/>
    </row>
    <row r="325" spans="1:81" ht="15.75" x14ac:dyDescent="0.25">
      <c r="A325" s="20"/>
      <c r="B325" s="29"/>
      <c r="C325" s="29"/>
      <c r="D325" s="29"/>
      <c r="E325" s="29"/>
      <c r="F325" s="26"/>
      <c r="G325" s="13"/>
      <c r="H325" s="20"/>
      <c r="I325" s="22"/>
      <c r="J325" s="22"/>
      <c r="K325" s="22"/>
      <c r="L325" s="22"/>
      <c r="M325" s="24"/>
      <c r="N325" s="22"/>
      <c r="O325" s="20"/>
      <c r="P325" s="12"/>
      <c r="Q325" s="12"/>
      <c r="R325" s="12"/>
      <c r="S325" s="12"/>
      <c r="T325" s="12"/>
      <c r="U325" s="12"/>
      <c r="V325" s="12"/>
      <c r="W325" s="12"/>
      <c r="X325" s="12"/>
      <c r="Y325" s="12"/>
      <c r="Z325" s="12"/>
      <c r="AA325" s="12"/>
      <c r="AB325" s="12"/>
      <c r="AC325" s="12"/>
      <c r="AD325" s="12"/>
      <c r="AE325" s="12"/>
      <c r="AF325" s="12"/>
      <c r="AG325" s="12"/>
      <c r="AH325" s="12"/>
      <c r="AI325" s="12"/>
      <c r="AJ325" s="12"/>
      <c r="AK325" s="12"/>
      <c r="AL325" s="12"/>
      <c r="AM325" s="12"/>
      <c r="AN325" s="12"/>
      <c r="AO325" s="12"/>
      <c r="AP325" s="12"/>
      <c r="AQ325" s="12"/>
      <c r="AR325" s="12"/>
      <c r="AS325" s="12"/>
      <c r="AT325" s="12"/>
      <c r="AU325" s="12"/>
      <c r="AV325" s="12"/>
      <c r="AW325" s="12"/>
      <c r="AX325" s="12"/>
      <c r="AY325" s="12"/>
      <c r="AZ325" s="12"/>
      <c r="BA325" s="12"/>
      <c r="BB325" s="12"/>
      <c r="BC325" s="12"/>
      <c r="BD325" s="12"/>
      <c r="BE325" s="12"/>
      <c r="BF325" s="12"/>
      <c r="BG325" s="12"/>
      <c r="BH325" s="12"/>
      <c r="BI325" s="12"/>
      <c r="BJ325" s="12"/>
      <c r="BK325" s="12"/>
      <c r="BL325" s="12"/>
      <c r="BM325" s="12"/>
      <c r="BN325" s="12"/>
      <c r="BO325" s="12"/>
      <c r="BP325" s="12"/>
      <c r="BQ325" s="12"/>
      <c r="BR325" s="12"/>
      <c r="BS325" s="12"/>
      <c r="BT325" s="12"/>
      <c r="BU325" s="12"/>
      <c r="BV325" s="12"/>
      <c r="BW325" s="12"/>
      <c r="BX325" s="12"/>
      <c r="BY325" s="12"/>
      <c r="BZ325" s="12"/>
      <c r="CA325" s="12"/>
      <c r="CB325" s="12"/>
      <c r="CC325" s="12"/>
    </row>
    <row r="326" spans="1:81" ht="15.75" x14ac:dyDescent="0.25">
      <c r="A326" s="20"/>
      <c r="B326" s="29"/>
      <c r="C326" s="29"/>
      <c r="D326" s="29"/>
      <c r="E326" s="29"/>
      <c r="F326" s="26"/>
      <c r="G326" s="13"/>
      <c r="H326" s="20"/>
      <c r="I326" s="22"/>
      <c r="J326" s="22"/>
      <c r="K326" s="22"/>
      <c r="L326" s="22"/>
      <c r="M326" s="24"/>
      <c r="N326" s="22"/>
      <c r="O326" s="20"/>
      <c r="P326" s="12"/>
      <c r="Q326" s="12"/>
      <c r="R326" s="12"/>
      <c r="S326" s="12"/>
      <c r="T326" s="12"/>
      <c r="U326" s="12"/>
      <c r="V326" s="12"/>
      <c r="W326" s="12"/>
      <c r="X326" s="12"/>
      <c r="Y326" s="12"/>
      <c r="Z326" s="12"/>
      <c r="AA326" s="12"/>
      <c r="AB326" s="12"/>
      <c r="AC326" s="12"/>
      <c r="AD326" s="12"/>
      <c r="AE326" s="12"/>
      <c r="AF326" s="12"/>
      <c r="AG326" s="12"/>
      <c r="AH326" s="12"/>
      <c r="AI326" s="12"/>
      <c r="AJ326" s="12"/>
      <c r="AK326" s="12"/>
      <c r="AL326" s="12"/>
      <c r="AM326" s="12"/>
      <c r="AN326" s="12"/>
      <c r="AO326" s="12"/>
      <c r="AP326" s="12"/>
      <c r="AQ326" s="12"/>
      <c r="AR326" s="12"/>
      <c r="AS326" s="12"/>
      <c r="AT326" s="12"/>
      <c r="AU326" s="12"/>
      <c r="AV326" s="12"/>
      <c r="AW326" s="12"/>
      <c r="AX326" s="12"/>
      <c r="AY326" s="12"/>
      <c r="AZ326" s="12"/>
      <c r="BA326" s="12"/>
      <c r="BB326" s="12"/>
      <c r="BC326" s="12"/>
      <c r="BD326" s="12"/>
      <c r="BE326" s="12"/>
      <c r="BF326" s="12"/>
      <c r="BG326" s="12"/>
      <c r="BH326" s="12"/>
      <c r="BI326" s="12"/>
      <c r="BJ326" s="12"/>
      <c r="BK326" s="12"/>
      <c r="BL326" s="12"/>
      <c r="BM326" s="12"/>
      <c r="BN326" s="12"/>
      <c r="BO326" s="12"/>
      <c r="BP326" s="12"/>
      <c r="BQ326" s="12"/>
      <c r="BR326" s="12"/>
      <c r="BS326" s="12"/>
      <c r="BT326" s="12"/>
      <c r="BU326" s="12"/>
      <c r="BV326" s="12"/>
      <c r="BW326" s="12"/>
      <c r="BX326" s="12"/>
      <c r="BY326" s="12"/>
      <c r="BZ326" s="12"/>
      <c r="CA326" s="12"/>
      <c r="CB326" s="12"/>
      <c r="CC326" s="12"/>
    </row>
    <row r="327" spans="1:81" ht="15.75" x14ac:dyDescent="0.25">
      <c r="A327" s="20"/>
      <c r="B327" s="29"/>
      <c r="C327" s="29"/>
      <c r="D327" s="29"/>
      <c r="E327" s="29"/>
      <c r="F327" s="26"/>
      <c r="G327" s="13"/>
      <c r="H327" s="20"/>
      <c r="I327" s="22"/>
      <c r="J327" s="22"/>
      <c r="K327" s="22"/>
      <c r="L327" s="22"/>
      <c r="M327" s="24"/>
      <c r="N327" s="22"/>
      <c r="O327" s="20"/>
      <c r="P327" s="12"/>
      <c r="Q327" s="12"/>
      <c r="R327" s="12"/>
      <c r="S327" s="12"/>
      <c r="T327" s="12"/>
      <c r="U327" s="12"/>
      <c r="V327" s="12"/>
      <c r="W327" s="12"/>
      <c r="X327" s="12"/>
      <c r="Y327" s="12"/>
      <c r="Z327" s="12"/>
      <c r="AA327" s="12"/>
      <c r="AB327" s="12"/>
      <c r="AC327" s="12"/>
      <c r="AD327" s="12"/>
      <c r="AE327" s="12"/>
      <c r="AF327" s="12"/>
      <c r="AG327" s="12"/>
      <c r="AH327" s="12"/>
      <c r="AI327" s="12"/>
      <c r="AJ327" s="12"/>
      <c r="AK327" s="12"/>
      <c r="AL327" s="12"/>
      <c r="AM327" s="12"/>
      <c r="AN327" s="12"/>
      <c r="AO327" s="12"/>
      <c r="AP327" s="12"/>
      <c r="AQ327" s="12"/>
      <c r="AR327" s="12"/>
      <c r="AS327" s="12"/>
      <c r="AT327" s="12"/>
      <c r="AU327" s="12"/>
      <c r="AV327" s="12"/>
      <c r="AW327" s="12"/>
      <c r="AX327" s="12"/>
      <c r="AY327" s="12"/>
      <c r="AZ327" s="12"/>
      <c r="BA327" s="12"/>
      <c r="BB327" s="12"/>
      <c r="BC327" s="12"/>
      <c r="BD327" s="12"/>
      <c r="BE327" s="12"/>
      <c r="BF327" s="12"/>
      <c r="BG327" s="12"/>
      <c r="BH327" s="12"/>
      <c r="BI327" s="12"/>
      <c r="BJ327" s="12"/>
      <c r="BK327" s="12"/>
      <c r="BL327" s="12"/>
      <c r="BM327" s="12"/>
      <c r="BN327" s="12"/>
      <c r="BO327" s="12"/>
      <c r="BP327" s="12"/>
      <c r="BQ327" s="12"/>
      <c r="BR327" s="12"/>
      <c r="BS327" s="12"/>
      <c r="BT327" s="12"/>
      <c r="BU327" s="12"/>
      <c r="BV327" s="12"/>
      <c r="BW327" s="12"/>
      <c r="BX327" s="12"/>
      <c r="BY327" s="12"/>
      <c r="BZ327" s="12"/>
      <c r="CA327" s="12"/>
      <c r="CB327" s="12"/>
      <c r="CC327" s="12"/>
    </row>
    <row r="328" spans="1:81" ht="15.75" x14ac:dyDescent="0.25">
      <c r="A328" s="20"/>
      <c r="B328" s="29"/>
      <c r="C328" s="29"/>
      <c r="D328" s="29"/>
      <c r="E328" s="29"/>
      <c r="F328" s="26"/>
      <c r="G328" s="13"/>
      <c r="H328" s="20"/>
      <c r="I328" s="22"/>
      <c r="J328" s="22"/>
      <c r="K328" s="22"/>
      <c r="L328" s="22"/>
      <c r="M328" s="24"/>
      <c r="N328" s="22"/>
      <c r="O328" s="20"/>
      <c r="P328" s="12"/>
      <c r="Q328" s="12"/>
      <c r="R328" s="12"/>
      <c r="S328" s="12"/>
      <c r="T328" s="12"/>
      <c r="U328" s="12"/>
      <c r="V328" s="12"/>
      <c r="W328" s="12"/>
      <c r="X328" s="12"/>
      <c r="Y328" s="12"/>
      <c r="Z328" s="12"/>
      <c r="AA328" s="12"/>
      <c r="AB328" s="12"/>
      <c r="AC328" s="12"/>
      <c r="AD328" s="12"/>
      <c r="AE328" s="12"/>
      <c r="AF328" s="12"/>
      <c r="AG328" s="12"/>
      <c r="AH328" s="12"/>
      <c r="AI328" s="12"/>
      <c r="AJ328" s="12"/>
      <c r="AK328" s="12"/>
      <c r="AL328" s="12"/>
      <c r="AM328" s="12"/>
      <c r="AN328" s="12"/>
      <c r="AO328" s="12"/>
      <c r="AP328" s="12"/>
      <c r="AQ328" s="12"/>
      <c r="AR328" s="12"/>
      <c r="AS328" s="12"/>
      <c r="AT328" s="12"/>
      <c r="AU328" s="12"/>
      <c r="AV328" s="12"/>
      <c r="AW328" s="12"/>
      <c r="AX328" s="12"/>
      <c r="AY328" s="12"/>
      <c r="AZ328" s="12"/>
      <c r="BA328" s="12"/>
      <c r="BB328" s="12"/>
      <c r="BC328" s="12"/>
      <c r="BD328" s="12"/>
      <c r="BE328" s="12"/>
      <c r="BF328" s="12"/>
      <c r="BG328" s="12"/>
      <c r="BH328" s="12"/>
      <c r="BI328" s="12"/>
      <c r="BJ328" s="12"/>
      <c r="BK328" s="12"/>
      <c r="BL328" s="12"/>
      <c r="BM328" s="12"/>
      <c r="BN328" s="12"/>
      <c r="BO328" s="12"/>
      <c r="BP328" s="12"/>
      <c r="BQ328" s="12"/>
      <c r="BR328" s="12"/>
      <c r="BS328" s="12"/>
      <c r="BT328" s="12"/>
      <c r="BU328" s="12"/>
      <c r="BV328" s="12"/>
      <c r="BW328" s="12"/>
      <c r="BX328" s="12"/>
      <c r="BY328" s="12"/>
      <c r="BZ328" s="12"/>
      <c r="CA328" s="12"/>
      <c r="CB328" s="12"/>
      <c r="CC328" s="12"/>
    </row>
    <row r="329" spans="1:81" ht="15.75" x14ac:dyDescent="0.25">
      <c r="A329" s="20"/>
      <c r="B329" s="29"/>
      <c r="C329" s="29"/>
      <c r="D329" s="29"/>
      <c r="E329" s="29"/>
      <c r="F329" s="26"/>
      <c r="G329" s="13"/>
      <c r="H329" s="20"/>
      <c r="I329" s="22"/>
      <c r="J329" s="22"/>
      <c r="K329" s="22"/>
      <c r="L329" s="22"/>
      <c r="M329" s="24"/>
      <c r="N329" s="22"/>
      <c r="O329" s="20"/>
      <c r="P329" s="12"/>
      <c r="Q329" s="12"/>
      <c r="R329" s="12"/>
      <c r="S329" s="12"/>
      <c r="T329" s="12"/>
      <c r="U329" s="12"/>
      <c r="V329" s="12"/>
      <c r="W329" s="12"/>
      <c r="X329" s="12"/>
      <c r="Y329" s="12"/>
      <c r="Z329" s="12"/>
      <c r="AA329" s="12"/>
      <c r="AB329" s="12"/>
      <c r="AC329" s="12"/>
      <c r="AD329" s="12"/>
      <c r="AE329" s="12"/>
      <c r="AF329" s="12"/>
      <c r="AG329" s="12"/>
      <c r="AH329" s="12"/>
      <c r="AI329" s="12"/>
      <c r="AJ329" s="12"/>
      <c r="AK329" s="12"/>
      <c r="AL329" s="12"/>
      <c r="AM329" s="12"/>
      <c r="AN329" s="12"/>
      <c r="AO329" s="12"/>
      <c r="AP329" s="12"/>
      <c r="AQ329" s="12"/>
      <c r="AR329" s="12"/>
      <c r="AS329" s="12"/>
      <c r="AT329" s="12"/>
      <c r="AU329" s="12"/>
      <c r="AV329" s="12"/>
      <c r="AW329" s="12"/>
      <c r="AX329" s="12"/>
      <c r="AY329" s="12"/>
      <c r="AZ329" s="12"/>
      <c r="BA329" s="12"/>
      <c r="BB329" s="12"/>
      <c r="BC329" s="12"/>
      <c r="BD329" s="12"/>
      <c r="BE329" s="12"/>
      <c r="BF329" s="12"/>
      <c r="BG329" s="12"/>
      <c r="BH329" s="12"/>
      <c r="BI329" s="12"/>
      <c r="BJ329" s="12"/>
      <c r="BK329" s="12"/>
      <c r="BL329" s="12"/>
      <c r="BM329" s="12"/>
      <c r="BN329" s="12"/>
      <c r="BO329" s="12"/>
      <c r="BP329" s="12"/>
      <c r="BQ329" s="12"/>
      <c r="BR329" s="12"/>
      <c r="BS329" s="12"/>
      <c r="BT329" s="12"/>
      <c r="BU329" s="12"/>
      <c r="BV329" s="12"/>
      <c r="BW329" s="12"/>
      <c r="BX329" s="12"/>
      <c r="BY329" s="12"/>
      <c r="BZ329" s="12"/>
      <c r="CA329" s="12"/>
      <c r="CB329" s="12"/>
      <c r="CC329" s="12"/>
    </row>
    <row r="330" spans="1:81" ht="15.75" x14ac:dyDescent="0.25">
      <c r="A330" s="20"/>
      <c r="B330" s="29"/>
      <c r="C330" s="29"/>
      <c r="D330" s="29"/>
      <c r="E330" s="29"/>
      <c r="F330" s="26"/>
      <c r="G330" s="13"/>
      <c r="H330" s="20"/>
      <c r="I330" s="22"/>
      <c r="J330" s="22"/>
      <c r="K330" s="22"/>
      <c r="L330" s="22"/>
      <c r="M330" s="24"/>
      <c r="N330" s="22"/>
      <c r="O330" s="20"/>
      <c r="P330" s="12"/>
      <c r="Q330" s="12"/>
      <c r="R330" s="12"/>
      <c r="S330" s="12"/>
      <c r="T330" s="12"/>
      <c r="U330" s="12"/>
      <c r="V330" s="12"/>
      <c r="W330" s="12"/>
      <c r="X330" s="12"/>
      <c r="Y330" s="12"/>
      <c r="Z330" s="12"/>
      <c r="AA330" s="12"/>
      <c r="AB330" s="12"/>
      <c r="AC330" s="12"/>
      <c r="AD330" s="12"/>
      <c r="AE330" s="12"/>
      <c r="AF330" s="12"/>
      <c r="AG330" s="12"/>
      <c r="AH330" s="12"/>
      <c r="AI330" s="12"/>
      <c r="AJ330" s="12"/>
      <c r="AK330" s="12"/>
      <c r="AL330" s="12"/>
      <c r="AM330" s="12"/>
      <c r="AN330" s="12"/>
      <c r="AO330" s="12"/>
      <c r="AP330" s="12"/>
      <c r="AQ330" s="12"/>
      <c r="AR330" s="12"/>
      <c r="AS330" s="12"/>
      <c r="AT330" s="12"/>
      <c r="AU330" s="12"/>
      <c r="AV330" s="12"/>
      <c r="AW330" s="12"/>
      <c r="AX330" s="12"/>
      <c r="AY330" s="12"/>
      <c r="AZ330" s="12"/>
      <c r="BA330" s="12"/>
      <c r="BB330" s="12"/>
      <c r="BC330" s="12"/>
      <c r="BD330" s="12"/>
      <c r="BE330" s="12"/>
      <c r="BF330" s="12"/>
      <c r="BG330" s="12"/>
      <c r="BH330" s="12"/>
      <c r="BI330" s="12"/>
      <c r="BJ330" s="12"/>
      <c r="BK330" s="12"/>
      <c r="BL330" s="12"/>
      <c r="BM330" s="12"/>
      <c r="BN330" s="12"/>
      <c r="BO330" s="12"/>
      <c r="BP330" s="12"/>
      <c r="BQ330" s="12"/>
      <c r="BR330" s="12"/>
      <c r="BS330" s="12"/>
      <c r="BT330" s="12"/>
      <c r="BU330" s="12"/>
      <c r="BV330" s="12"/>
      <c r="BW330" s="12"/>
      <c r="BX330" s="12"/>
      <c r="BY330" s="12"/>
      <c r="BZ330" s="12"/>
      <c r="CA330" s="12"/>
      <c r="CB330" s="12"/>
      <c r="CC330" s="12"/>
    </row>
    <row r="331" spans="1:81" ht="15.75" x14ac:dyDescent="0.25">
      <c r="A331" s="20"/>
      <c r="B331" s="29"/>
      <c r="C331" s="29"/>
      <c r="D331" s="29"/>
      <c r="E331" s="29"/>
      <c r="F331" s="26"/>
      <c r="G331" s="13"/>
      <c r="H331" s="20"/>
      <c r="I331" s="22"/>
      <c r="J331" s="22"/>
      <c r="K331" s="22"/>
      <c r="L331" s="22"/>
      <c r="M331" s="24"/>
      <c r="N331" s="22"/>
      <c r="O331" s="20"/>
      <c r="P331" s="12"/>
      <c r="Q331" s="12"/>
      <c r="R331" s="12"/>
      <c r="S331" s="12"/>
      <c r="T331" s="12"/>
      <c r="U331" s="12"/>
      <c r="V331" s="12"/>
      <c r="W331" s="12"/>
      <c r="X331" s="12"/>
      <c r="Y331" s="12"/>
      <c r="Z331" s="12"/>
      <c r="AA331" s="12"/>
      <c r="AB331" s="12"/>
      <c r="AC331" s="12"/>
      <c r="AD331" s="12"/>
      <c r="AE331" s="12"/>
      <c r="AF331" s="12"/>
      <c r="AG331" s="12"/>
      <c r="AH331" s="12"/>
      <c r="AI331" s="12"/>
      <c r="AJ331" s="12"/>
      <c r="AK331" s="12"/>
      <c r="AL331" s="12"/>
      <c r="AM331" s="12"/>
      <c r="AN331" s="12"/>
      <c r="AO331" s="12"/>
      <c r="AP331" s="12"/>
      <c r="AQ331" s="12"/>
      <c r="AR331" s="12"/>
      <c r="AS331" s="12"/>
      <c r="AT331" s="12"/>
      <c r="AU331" s="12"/>
      <c r="AV331" s="12"/>
      <c r="AW331" s="12"/>
      <c r="AX331" s="12"/>
      <c r="AY331" s="12"/>
      <c r="AZ331" s="12"/>
      <c r="BA331" s="12"/>
      <c r="BB331" s="12"/>
      <c r="BC331" s="12"/>
      <c r="BD331" s="12"/>
      <c r="BE331" s="12"/>
      <c r="BF331" s="12"/>
      <c r="BG331" s="12"/>
      <c r="BH331" s="12"/>
      <c r="BI331" s="12"/>
      <c r="BJ331" s="12"/>
      <c r="BK331" s="12"/>
      <c r="BL331" s="12"/>
      <c r="BM331" s="12"/>
      <c r="BN331" s="12"/>
      <c r="BO331" s="12"/>
      <c r="BP331" s="12"/>
      <c r="BQ331" s="12"/>
      <c r="BR331" s="12"/>
      <c r="BS331" s="12"/>
      <c r="BT331" s="12"/>
      <c r="BU331" s="12"/>
      <c r="BV331" s="12"/>
      <c r="BW331" s="12"/>
      <c r="BX331" s="12"/>
      <c r="BY331" s="12"/>
      <c r="BZ331" s="12"/>
      <c r="CA331" s="12"/>
      <c r="CB331" s="12"/>
      <c r="CC331" s="12"/>
    </row>
    <row r="332" spans="1:81" ht="15.75" x14ac:dyDescent="0.25">
      <c r="A332" s="20"/>
      <c r="B332" s="29"/>
      <c r="C332" s="29"/>
      <c r="D332" s="29"/>
      <c r="E332" s="29"/>
      <c r="F332" s="26"/>
      <c r="G332" s="13"/>
      <c r="H332" s="20"/>
      <c r="I332" s="22"/>
      <c r="J332" s="22"/>
      <c r="K332" s="22"/>
      <c r="L332" s="22"/>
      <c r="M332" s="24"/>
      <c r="N332" s="22"/>
      <c r="O332" s="20"/>
      <c r="P332" s="12"/>
      <c r="Q332" s="12"/>
      <c r="R332" s="12"/>
      <c r="S332" s="12"/>
      <c r="T332" s="12"/>
      <c r="U332" s="12"/>
      <c r="V332" s="12"/>
      <c r="W332" s="12"/>
      <c r="X332" s="12"/>
      <c r="Y332" s="12"/>
      <c r="Z332" s="12"/>
      <c r="AA332" s="12"/>
      <c r="AB332" s="12"/>
      <c r="AC332" s="12"/>
      <c r="AD332" s="12"/>
      <c r="AE332" s="12"/>
      <c r="AF332" s="12"/>
      <c r="AG332" s="12"/>
      <c r="AH332" s="12"/>
      <c r="AI332" s="12"/>
      <c r="AJ332" s="12"/>
      <c r="AK332" s="12"/>
      <c r="AL332" s="12"/>
      <c r="AM332" s="12"/>
      <c r="AN332" s="12"/>
      <c r="AO332" s="12"/>
      <c r="AP332" s="12"/>
      <c r="AQ332" s="12"/>
      <c r="AR332" s="12"/>
      <c r="AS332" s="12"/>
      <c r="AT332" s="12"/>
      <c r="AU332" s="12"/>
      <c r="AV332" s="12"/>
      <c r="AW332" s="12"/>
      <c r="AX332" s="12"/>
      <c r="AY332" s="12"/>
      <c r="AZ332" s="12"/>
      <c r="BA332" s="12"/>
      <c r="BB332" s="12"/>
      <c r="BC332" s="12"/>
      <c r="BD332" s="12"/>
      <c r="BE332" s="12"/>
      <c r="BF332" s="12"/>
      <c r="BG332" s="12"/>
      <c r="BH332" s="12"/>
      <c r="BI332" s="12"/>
      <c r="BJ332" s="12"/>
      <c r="BK332" s="12"/>
      <c r="BL332" s="12"/>
      <c r="BM332" s="12"/>
      <c r="BN332" s="12"/>
      <c r="BO332" s="12"/>
      <c r="BP332" s="12"/>
      <c r="BQ332" s="12"/>
      <c r="BR332" s="12"/>
      <c r="BS332" s="12"/>
      <c r="BT332" s="12"/>
      <c r="BU332" s="12"/>
      <c r="BV332" s="12"/>
      <c r="BW332" s="12"/>
      <c r="BX332" s="12"/>
      <c r="BY332" s="12"/>
      <c r="BZ332" s="12"/>
      <c r="CA332" s="12"/>
      <c r="CB332" s="12"/>
      <c r="CC332" s="12"/>
    </row>
    <row r="333" spans="1:81" ht="15.75" x14ac:dyDescent="0.25">
      <c r="A333" s="20"/>
      <c r="B333" s="29"/>
      <c r="C333" s="29"/>
      <c r="D333" s="29"/>
      <c r="E333" s="29"/>
      <c r="F333" s="26"/>
      <c r="G333" s="13"/>
      <c r="H333" s="20"/>
      <c r="I333" s="22"/>
      <c r="J333" s="22"/>
      <c r="K333" s="22"/>
      <c r="L333" s="22"/>
      <c r="M333" s="24"/>
      <c r="N333" s="22"/>
      <c r="O333" s="20"/>
      <c r="P333" s="12"/>
      <c r="Q333" s="12"/>
      <c r="R333" s="12"/>
      <c r="S333" s="12"/>
      <c r="T333" s="12"/>
      <c r="U333" s="12"/>
      <c r="V333" s="12"/>
      <c r="W333" s="12"/>
      <c r="X333" s="12"/>
      <c r="Y333" s="12"/>
      <c r="Z333" s="12"/>
      <c r="AA333" s="12"/>
      <c r="AB333" s="12"/>
      <c r="AC333" s="12"/>
      <c r="AD333" s="12"/>
      <c r="AE333" s="12"/>
      <c r="AF333" s="12"/>
      <c r="AG333" s="12"/>
      <c r="AH333" s="12"/>
      <c r="AI333" s="12"/>
      <c r="AJ333" s="12"/>
      <c r="AK333" s="12"/>
      <c r="AL333" s="12"/>
      <c r="AM333" s="12"/>
      <c r="AN333" s="12"/>
      <c r="AO333" s="12"/>
      <c r="AP333" s="12"/>
      <c r="AQ333" s="12"/>
      <c r="AR333" s="12"/>
      <c r="AS333" s="12"/>
      <c r="AT333" s="12"/>
      <c r="AU333" s="12"/>
      <c r="AV333" s="12"/>
      <c r="AW333" s="12"/>
      <c r="AX333" s="12"/>
      <c r="AY333" s="12"/>
      <c r="AZ333" s="12"/>
      <c r="BA333" s="12"/>
      <c r="BB333" s="12"/>
      <c r="BC333" s="12"/>
      <c r="BD333" s="12"/>
      <c r="BE333" s="12"/>
      <c r="BF333" s="12"/>
      <c r="BG333" s="12"/>
      <c r="BH333" s="12"/>
      <c r="BI333" s="12"/>
      <c r="BJ333" s="12"/>
      <c r="BK333" s="12"/>
      <c r="BL333" s="12"/>
      <c r="BM333" s="12"/>
      <c r="BN333" s="12"/>
      <c r="BO333" s="12"/>
      <c r="BP333" s="12"/>
      <c r="BQ333" s="12"/>
      <c r="BR333" s="12"/>
      <c r="BS333" s="12"/>
      <c r="BT333" s="12"/>
      <c r="BU333" s="12"/>
      <c r="BV333" s="12"/>
      <c r="BW333" s="12"/>
      <c r="BX333" s="12"/>
      <c r="BY333" s="12"/>
      <c r="BZ333" s="12"/>
      <c r="CA333" s="12"/>
      <c r="CB333" s="12"/>
      <c r="CC333" s="12"/>
    </row>
    <row r="334" spans="1:81" ht="15.75" x14ac:dyDescent="0.25">
      <c r="A334" s="20"/>
      <c r="B334" s="29"/>
      <c r="C334" s="29"/>
      <c r="D334" s="29"/>
      <c r="E334" s="29"/>
      <c r="F334" s="26"/>
      <c r="G334" s="13"/>
      <c r="H334" s="20"/>
      <c r="I334" s="22"/>
      <c r="J334" s="22"/>
      <c r="K334" s="22"/>
      <c r="L334" s="22"/>
      <c r="M334" s="24"/>
      <c r="N334" s="22"/>
      <c r="O334" s="20"/>
      <c r="P334" s="12"/>
      <c r="Q334" s="12"/>
      <c r="R334" s="12"/>
      <c r="S334" s="12"/>
      <c r="T334" s="12"/>
      <c r="U334" s="12"/>
      <c r="V334" s="12"/>
      <c r="W334" s="12"/>
      <c r="X334" s="12"/>
      <c r="Y334" s="12"/>
      <c r="Z334" s="12"/>
      <c r="AA334" s="12"/>
      <c r="AB334" s="12"/>
      <c r="AC334" s="12"/>
      <c r="AD334" s="12"/>
      <c r="AE334" s="12"/>
      <c r="AF334" s="12"/>
      <c r="AG334" s="12"/>
      <c r="AH334" s="12"/>
      <c r="AI334" s="12"/>
      <c r="AJ334" s="12"/>
      <c r="AK334" s="12"/>
      <c r="AL334" s="12"/>
      <c r="AM334" s="12"/>
      <c r="AN334" s="12"/>
      <c r="AO334" s="12"/>
      <c r="AP334" s="12"/>
      <c r="AQ334" s="12"/>
      <c r="AR334" s="12"/>
      <c r="AS334" s="12"/>
      <c r="AT334" s="12"/>
      <c r="AU334" s="12"/>
      <c r="AV334" s="12"/>
      <c r="AW334" s="12"/>
      <c r="AX334" s="12"/>
      <c r="AY334" s="12"/>
      <c r="AZ334" s="12"/>
      <c r="BA334" s="12"/>
      <c r="BB334" s="12"/>
      <c r="BC334" s="12"/>
      <c r="BD334" s="12"/>
      <c r="BE334" s="12"/>
      <c r="BF334" s="12"/>
      <c r="BG334" s="12"/>
      <c r="BH334" s="12"/>
      <c r="BI334" s="12"/>
      <c r="BJ334" s="12"/>
      <c r="BK334" s="12"/>
      <c r="BL334" s="12"/>
      <c r="BM334" s="12"/>
      <c r="BN334" s="12"/>
      <c r="BO334" s="12"/>
      <c r="BP334" s="12"/>
      <c r="BQ334" s="12"/>
      <c r="BR334" s="12"/>
      <c r="BS334" s="12"/>
      <c r="BT334" s="12"/>
      <c r="BU334" s="12"/>
      <c r="BV334" s="12"/>
      <c r="BW334" s="12"/>
      <c r="BX334" s="12"/>
      <c r="BY334" s="12"/>
      <c r="BZ334" s="12"/>
      <c r="CA334" s="12"/>
      <c r="CB334" s="12"/>
      <c r="CC334" s="12"/>
    </row>
    <row r="335" spans="1:81" ht="15.75" x14ac:dyDescent="0.25">
      <c r="A335" s="20"/>
      <c r="B335" s="29"/>
      <c r="C335" s="29"/>
      <c r="D335" s="29"/>
      <c r="E335" s="29"/>
      <c r="F335" s="26"/>
      <c r="G335" s="13"/>
      <c r="H335" s="20"/>
      <c r="I335" s="22"/>
      <c r="J335" s="22"/>
      <c r="K335" s="22"/>
      <c r="L335" s="22"/>
      <c r="M335" s="24"/>
      <c r="N335" s="22"/>
      <c r="O335" s="20"/>
      <c r="P335" s="12"/>
      <c r="Q335" s="12"/>
      <c r="R335" s="12"/>
      <c r="S335" s="12"/>
      <c r="T335" s="12"/>
      <c r="U335" s="12"/>
      <c r="V335" s="12"/>
      <c r="W335" s="12"/>
      <c r="X335" s="12"/>
      <c r="Y335" s="12"/>
      <c r="Z335" s="12"/>
      <c r="AA335" s="12"/>
      <c r="AB335" s="12"/>
      <c r="AC335" s="12"/>
      <c r="AD335" s="12"/>
      <c r="AE335" s="12"/>
      <c r="AF335" s="12"/>
      <c r="AG335" s="12"/>
      <c r="AH335" s="12"/>
      <c r="AI335" s="12"/>
      <c r="AJ335" s="12"/>
      <c r="AK335" s="12"/>
      <c r="AL335" s="12"/>
      <c r="AM335" s="12"/>
      <c r="AN335" s="12"/>
      <c r="AO335" s="12"/>
      <c r="AP335" s="12"/>
      <c r="AQ335" s="12"/>
      <c r="AR335" s="12"/>
      <c r="AS335" s="12"/>
      <c r="AT335" s="12"/>
      <c r="AU335" s="12"/>
      <c r="AV335" s="12"/>
      <c r="AW335" s="12"/>
      <c r="AX335" s="12"/>
      <c r="AY335" s="12"/>
      <c r="AZ335" s="12"/>
      <c r="BA335" s="12"/>
      <c r="BB335" s="12"/>
      <c r="BC335" s="12"/>
      <c r="BD335" s="12"/>
      <c r="BE335" s="12"/>
      <c r="BF335" s="12"/>
      <c r="BG335" s="12"/>
      <c r="BH335" s="12"/>
      <c r="BI335" s="12"/>
      <c r="BJ335" s="12"/>
      <c r="BK335" s="12"/>
      <c r="BL335" s="12"/>
      <c r="BM335" s="12"/>
      <c r="BN335" s="12"/>
      <c r="BO335" s="12"/>
      <c r="BP335" s="12"/>
      <c r="BQ335" s="12"/>
      <c r="BR335" s="12"/>
      <c r="BS335" s="12"/>
      <c r="BT335" s="12"/>
      <c r="BU335" s="12"/>
      <c r="BV335" s="12"/>
      <c r="BW335" s="12"/>
      <c r="BX335" s="12"/>
      <c r="BY335" s="12"/>
      <c r="BZ335" s="12"/>
      <c r="CA335" s="12"/>
      <c r="CB335" s="12"/>
      <c r="CC335" s="12"/>
    </row>
    <row r="336" spans="1:81" ht="15.75" x14ac:dyDescent="0.25">
      <c r="A336" s="20"/>
      <c r="B336" s="29"/>
      <c r="C336" s="29"/>
      <c r="D336" s="29"/>
      <c r="E336" s="29"/>
      <c r="F336" s="26"/>
      <c r="G336" s="13"/>
      <c r="H336" s="20"/>
      <c r="I336" s="22"/>
      <c r="J336" s="22"/>
      <c r="K336" s="22"/>
      <c r="L336" s="22"/>
      <c r="M336" s="24"/>
      <c r="N336" s="22"/>
      <c r="O336" s="20"/>
      <c r="P336" s="12"/>
      <c r="Q336" s="12"/>
      <c r="R336" s="12"/>
      <c r="S336" s="12"/>
      <c r="T336" s="12"/>
      <c r="U336" s="12"/>
      <c r="V336" s="12"/>
      <c r="W336" s="12"/>
      <c r="X336" s="12"/>
      <c r="Y336" s="12"/>
      <c r="Z336" s="12"/>
      <c r="AA336" s="12"/>
      <c r="AB336" s="12"/>
      <c r="AC336" s="12"/>
      <c r="AD336" s="12"/>
      <c r="AE336" s="12"/>
      <c r="AF336" s="12"/>
      <c r="AG336" s="12"/>
      <c r="AH336" s="12"/>
      <c r="AI336" s="12"/>
      <c r="AJ336" s="12"/>
      <c r="AK336" s="12"/>
      <c r="AL336" s="12"/>
      <c r="AM336" s="12"/>
      <c r="AN336" s="12"/>
      <c r="AO336" s="12"/>
      <c r="AP336" s="12"/>
      <c r="AQ336" s="12"/>
      <c r="AR336" s="12"/>
      <c r="AS336" s="12"/>
      <c r="AT336" s="12"/>
      <c r="AU336" s="12"/>
      <c r="AV336" s="12"/>
      <c r="AW336" s="12"/>
      <c r="AX336" s="12"/>
      <c r="AY336" s="12"/>
      <c r="AZ336" s="12"/>
      <c r="BA336" s="12"/>
      <c r="BB336" s="12"/>
      <c r="BC336" s="12"/>
      <c r="BD336" s="12"/>
      <c r="BE336" s="12"/>
      <c r="BF336" s="12"/>
      <c r="BG336" s="12"/>
      <c r="BH336" s="12"/>
      <c r="BI336" s="12"/>
      <c r="BJ336" s="12"/>
      <c r="BK336" s="12"/>
      <c r="BL336" s="12"/>
      <c r="BM336" s="12"/>
      <c r="BN336" s="12"/>
      <c r="BO336" s="12"/>
      <c r="BP336" s="12"/>
      <c r="BQ336" s="12"/>
      <c r="BR336" s="12"/>
      <c r="BS336" s="12"/>
      <c r="BT336" s="12"/>
      <c r="BU336" s="12"/>
      <c r="BV336" s="12"/>
      <c r="BW336" s="12"/>
      <c r="BX336" s="12"/>
      <c r="BY336" s="12"/>
      <c r="BZ336" s="12"/>
      <c r="CA336" s="12"/>
      <c r="CB336" s="12"/>
      <c r="CC336" s="12"/>
    </row>
    <row r="337" spans="1:81" ht="15.75" x14ac:dyDescent="0.25">
      <c r="A337" s="20"/>
      <c r="B337" s="29"/>
      <c r="C337" s="29"/>
      <c r="D337" s="29"/>
      <c r="E337" s="29"/>
      <c r="F337" s="26"/>
      <c r="G337" s="13"/>
      <c r="H337" s="20"/>
      <c r="I337" s="22"/>
      <c r="J337" s="22"/>
      <c r="K337" s="22"/>
      <c r="L337" s="22"/>
      <c r="M337" s="24"/>
      <c r="N337" s="22"/>
      <c r="O337" s="20"/>
      <c r="P337" s="12"/>
      <c r="Q337" s="12"/>
      <c r="R337" s="12"/>
      <c r="S337" s="12"/>
      <c r="T337" s="12"/>
      <c r="U337" s="12"/>
      <c r="V337" s="12"/>
      <c r="W337" s="12"/>
      <c r="X337" s="12"/>
      <c r="Y337" s="12"/>
      <c r="Z337" s="12"/>
      <c r="AA337" s="12"/>
      <c r="AB337" s="12"/>
      <c r="AC337" s="12"/>
      <c r="AD337" s="12"/>
      <c r="AE337" s="12"/>
      <c r="AF337" s="12"/>
      <c r="AG337" s="12"/>
      <c r="AH337" s="12"/>
      <c r="AI337" s="12"/>
      <c r="AJ337" s="12"/>
      <c r="AK337" s="12"/>
      <c r="AL337" s="12"/>
      <c r="AM337" s="12"/>
      <c r="AN337" s="12"/>
      <c r="AO337" s="12"/>
      <c r="AP337" s="12"/>
      <c r="AQ337" s="12"/>
      <c r="AR337" s="12"/>
      <c r="AS337" s="12"/>
      <c r="AT337" s="12"/>
      <c r="AU337" s="12"/>
      <c r="AV337" s="12"/>
      <c r="AW337" s="12"/>
      <c r="AX337" s="12"/>
      <c r="AY337" s="12"/>
      <c r="AZ337" s="12"/>
      <c r="BA337" s="12"/>
      <c r="BB337" s="12"/>
      <c r="BC337" s="12"/>
      <c r="BD337" s="12"/>
      <c r="BE337" s="12"/>
      <c r="BF337" s="12"/>
      <c r="BG337" s="12"/>
      <c r="BH337" s="12"/>
      <c r="BI337" s="12"/>
      <c r="BJ337" s="12"/>
      <c r="BK337" s="12"/>
      <c r="BL337" s="12"/>
      <c r="BM337" s="12"/>
      <c r="BN337" s="12"/>
      <c r="BO337" s="12"/>
      <c r="BP337" s="12"/>
      <c r="BQ337" s="12"/>
      <c r="BR337" s="12"/>
      <c r="BS337" s="12"/>
      <c r="BT337" s="12"/>
      <c r="BU337" s="12"/>
      <c r="BV337" s="12"/>
      <c r="BW337" s="12"/>
      <c r="BX337" s="12"/>
      <c r="BY337" s="12"/>
      <c r="BZ337" s="12"/>
      <c r="CA337" s="12"/>
      <c r="CB337" s="12"/>
      <c r="CC337" s="12"/>
    </row>
    <row r="338" spans="1:81" ht="15.75" x14ac:dyDescent="0.25">
      <c r="A338" s="20"/>
      <c r="B338" s="29"/>
      <c r="C338" s="29"/>
      <c r="D338" s="29"/>
      <c r="E338" s="29"/>
      <c r="F338" s="26"/>
      <c r="G338" s="13"/>
      <c r="H338" s="20"/>
      <c r="I338" s="22"/>
      <c r="J338" s="22"/>
      <c r="K338" s="22"/>
      <c r="L338" s="22"/>
      <c r="M338" s="24"/>
      <c r="N338" s="22"/>
      <c r="O338" s="20"/>
      <c r="P338" s="12"/>
      <c r="Q338" s="12"/>
      <c r="R338" s="12"/>
      <c r="S338" s="12"/>
      <c r="T338" s="12"/>
      <c r="U338" s="12"/>
      <c r="V338" s="12"/>
      <c r="W338" s="12"/>
      <c r="X338" s="12"/>
      <c r="Y338" s="12"/>
      <c r="Z338" s="12"/>
      <c r="AA338" s="12"/>
      <c r="AB338" s="12"/>
      <c r="AC338" s="12"/>
      <c r="AD338" s="12"/>
      <c r="AE338" s="12"/>
      <c r="AF338" s="12"/>
      <c r="AG338" s="12"/>
      <c r="AH338" s="12"/>
      <c r="AI338" s="12"/>
      <c r="AJ338" s="12"/>
      <c r="AK338" s="12"/>
      <c r="AL338" s="12"/>
      <c r="AM338" s="12"/>
      <c r="AN338" s="12"/>
      <c r="AO338" s="12"/>
      <c r="AP338" s="12"/>
      <c r="AQ338" s="12"/>
      <c r="AR338" s="12"/>
      <c r="AS338" s="12"/>
      <c r="AT338" s="12"/>
      <c r="AU338" s="12"/>
      <c r="AV338" s="12"/>
      <c r="AW338" s="12"/>
      <c r="AX338" s="12"/>
      <c r="AY338" s="12"/>
      <c r="AZ338" s="12"/>
      <c r="BA338" s="12"/>
      <c r="BB338" s="12"/>
      <c r="BC338" s="12"/>
      <c r="BD338" s="12"/>
      <c r="BE338" s="12"/>
      <c r="BF338" s="12"/>
      <c r="BG338" s="12"/>
      <c r="BH338" s="12"/>
      <c r="BI338" s="12"/>
      <c r="BJ338" s="12"/>
      <c r="BK338" s="12"/>
      <c r="BL338" s="12"/>
      <c r="BM338" s="12"/>
      <c r="BN338" s="12"/>
      <c r="BO338" s="12"/>
      <c r="BP338" s="12"/>
      <c r="BQ338" s="12"/>
      <c r="BR338" s="12"/>
      <c r="BS338" s="12"/>
      <c r="BT338" s="12"/>
      <c r="BU338" s="12"/>
      <c r="BV338" s="12"/>
      <c r="BW338" s="12"/>
      <c r="BX338" s="12"/>
      <c r="BY338" s="12"/>
      <c r="BZ338" s="12"/>
      <c r="CA338" s="12"/>
      <c r="CB338" s="12"/>
      <c r="CC338" s="12"/>
    </row>
    <row r="339" spans="1:81" ht="15.75" x14ac:dyDescent="0.25">
      <c r="A339" s="20"/>
      <c r="B339" s="29"/>
      <c r="C339" s="29"/>
      <c r="D339" s="29"/>
      <c r="E339" s="29"/>
      <c r="F339" s="26"/>
      <c r="G339" s="13"/>
      <c r="H339" s="20"/>
      <c r="I339" s="22"/>
      <c r="J339" s="22"/>
      <c r="K339" s="22"/>
      <c r="L339" s="22"/>
      <c r="M339" s="24"/>
      <c r="N339" s="22"/>
      <c r="O339" s="20"/>
      <c r="P339" s="12"/>
      <c r="Q339" s="12"/>
      <c r="R339" s="12"/>
      <c r="S339" s="12"/>
      <c r="T339" s="12"/>
      <c r="U339" s="12"/>
      <c r="V339" s="12"/>
      <c r="W339" s="12"/>
      <c r="X339" s="12"/>
      <c r="Y339" s="12"/>
      <c r="Z339" s="12"/>
      <c r="AA339" s="12"/>
      <c r="AB339" s="12"/>
      <c r="AC339" s="12"/>
      <c r="AD339" s="12"/>
      <c r="AE339" s="12"/>
      <c r="AF339" s="12"/>
      <c r="AG339" s="12"/>
      <c r="AH339" s="12"/>
      <c r="AI339" s="12"/>
      <c r="AJ339" s="12"/>
      <c r="AK339" s="12"/>
      <c r="AL339" s="12"/>
      <c r="AM339" s="12"/>
      <c r="AN339" s="12"/>
      <c r="AO339" s="12"/>
      <c r="AP339" s="12"/>
      <c r="AQ339" s="12"/>
      <c r="AR339" s="12"/>
      <c r="AS339" s="12"/>
      <c r="AT339" s="12"/>
      <c r="AU339" s="12"/>
      <c r="AV339" s="12"/>
      <c r="AW339" s="12"/>
      <c r="AX339" s="12"/>
      <c r="AY339" s="12"/>
      <c r="AZ339" s="12"/>
      <c r="BA339" s="12"/>
      <c r="BB339" s="12"/>
      <c r="BC339" s="12"/>
      <c r="BD339" s="12"/>
      <c r="BE339" s="12"/>
      <c r="BF339" s="12"/>
      <c r="BG339" s="12"/>
      <c r="BH339" s="12"/>
      <c r="BI339" s="12"/>
      <c r="BJ339" s="12"/>
      <c r="BK339" s="12"/>
      <c r="BL339" s="12"/>
      <c r="BM339" s="12"/>
      <c r="BN339" s="12"/>
      <c r="BO339" s="12"/>
      <c r="BP339" s="12"/>
      <c r="BQ339" s="12"/>
      <c r="BR339" s="12"/>
      <c r="BS339" s="12"/>
      <c r="BT339" s="12"/>
      <c r="BU339" s="12"/>
      <c r="BV339" s="12"/>
      <c r="BW339" s="12"/>
      <c r="BX339" s="12"/>
      <c r="BY339" s="12"/>
      <c r="BZ339" s="12"/>
      <c r="CA339" s="12"/>
      <c r="CB339" s="12"/>
      <c r="CC339" s="12"/>
    </row>
    <row r="340" spans="1:81" ht="15.75" x14ac:dyDescent="0.25">
      <c r="A340" s="20"/>
      <c r="B340" s="29"/>
      <c r="C340" s="29"/>
      <c r="D340" s="29"/>
      <c r="E340" s="29"/>
      <c r="F340" s="26"/>
      <c r="G340" s="13"/>
      <c r="H340" s="20"/>
      <c r="I340" s="22"/>
      <c r="J340" s="22"/>
      <c r="K340" s="22"/>
      <c r="L340" s="22"/>
      <c r="M340" s="24"/>
      <c r="N340" s="22"/>
      <c r="O340" s="20"/>
      <c r="P340" s="12"/>
      <c r="Q340" s="12"/>
      <c r="R340" s="12"/>
      <c r="S340" s="12"/>
      <c r="T340" s="12"/>
      <c r="U340" s="12"/>
      <c r="V340" s="12"/>
      <c r="W340" s="12"/>
      <c r="X340" s="12"/>
      <c r="Y340" s="12"/>
      <c r="Z340" s="12"/>
      <c r="AA340" s="12"/>
      <c r="AB340" s="12"/>
      <c r="AC340" s="12"/>
      <c r="AD340" s="12"/>
      <c r="AE340" s="12"/>
      <c r="AF340" s="12"/>
      <c r="AG340" s="12"/>
      <c r="AH340" s="12"/>
      <c r="AI340" s="12"/>
      <c r="AJ340" s="12"/>
      <c r="AK340" s="12"/>
      <c r="AL340" s="12"/>
      <c r="AM340" s="12"/>
      <c r="AN340" s="12"/>
      <c r="AO340" s="12"/>
      <c r="AP340" s="12"/>
      <c r="AQ340" s="12"/>
      <c r="AR340" s="12"/>
      <c r="AS340" s="12"/>
      <c r="AT340" s="12"/>
      <c r="AU340" s="12"/>
      <c r="AV340" s="12"/>
      <c r="AW340" s="12"/>
      <c r="AX340" s="12"/>
      <c r="AY340" s="12"/>
      <c r="AZ340" s="12"/>
      <c r="BA340" s="12"/>
      <c r="BB340" s="12"/>
      <c r="BC340" s="12"/>
      <c r="BD340" s="12"/>
      <c r="BE340" s="12"/>
      <c r="BF340" s="12"/>
      <c r="BG340" s="12"/>
      <c r="BH340" s="12"/>
      <c r="BI340" s="12"/>
      <c r="BJ340" s="12"/>
      <c r="BK340" s="12"/>
      <c r="BL340" s="12"/>
      <c r="BM340" s="12"/>
      <c r="BN340" s="12"/>
      <c r="BO340" s="12"/>
      <c r="BP340" s="12"/>
      <c r="BQ340" s="12"/>
      <c r="BR340" s="12"/>
      <c r="BS340" s="12"/>
      <c r="BT340" s="12"/>
      <c r="BU340" s="12"/>
      <c r="BV340" s="12"/>
      <c r="BW340" s="12"/>
      <c r="BX340" s="12"/>
      <c r="BY340" s="12"/>
      <c r="BZ340" s="12"/>
      <c r="CA340" s="12"/>
      <c r="CB340" s="12"/>
      <c r="CC340" s="12"/>
    </row>
    <row r="341" spans="1:81" ht="15.75" x14ac:dyDescent="0.25">
      <c r="A341" s="20"/>
      <c r="B341" s="29"/>
      <c r="C341" s="29"/>
      <c r="D341" s="29"/>
      <c r="E341" s="29"/>
      <c r="F341" s="26"/>
      <c r="G341" s="13"/>
      <c r="H341" s="20"/>
      <c r="I341" s="22"/>
      <c r="J341" s="22"/>
      <c r="K341" s="22"/>
      <c r="L341" s="22"/>
      <c r="M341" s="24"/>
      <c r="N341" s="22"/>
      <c r="O341" s="20"/>
      <c r="P341" s="12"/>
      <c r="Q341" s="12"/>
      <c r="R341" s="12"/>
      <c r="S341" s="12"/>
      <c r="T341" s="12"/>
      <c r="U341" s="12"/>
      <c r="V341" s="12"/>
      <c r="W341" s="12"/>
      <c r="X341" s="12"/>
      <c r="Y341" s="12"/>
      <c r="Z341" s="12"/>
      <c r="AA341" s="12"/>
      <c r="AB341" s="12"/>
      <c r="AC341" s="12"/>
      <c r="AD341" s="12"/>
      <c r="AE341" s="12"/>
      <c r="AF341" s="12"/>
      <c r="AG341" s="12"/>
      <c r="AH341" s="12"/>
      <c r="AI341" s="12"/>
      <c r="AJ341" s="12"/>
      <c r="AK341" s="12"/>
      <c r="AL341" s="12"/>
      <c r="AM341" s="12"/>
      <c r="AN341" s="12"/>
      <c r="AO341" s="12"/>
      <c r="AP341" s="12"/>
      <c r="AQ341" s="12"/>
      <c r="AR341" s="12"/>
      <c r="AS341" s="12"/>
      <c r="AT341" s="12"/>
      <c r="AU341" s="12"/>
      <c r="AV341" s="12"/>
      <c r="AW341" s="12"/>
      <c r="AX341" s="12"/>
      <c r="AY341" s="12"/>
      <c r="AZ341" s="12"/>
      <c r="BA341" s="12"/>
      <c r="BB341" s="12"/>
      <c r="BC341" s="12"/>
      <c r="BD341" s="12"/>
      <c r="BE341" s="12"/>
      <c r="BF341" s="12"/>
      <c r="BG341" s="12"/>
      <c r="BH341" s="12"/>
      <c r="BI341" s="12"/>
      <c r="BJ341" s="12"/>
      <c r="BK341" s="12"/>
      <c r="BL341" s="12"/>
      <c r="BM341" s="12"/>
      <c r="BN341" s="12"/>
      <c r="BO341" s="12"/>
      <c r="BP341" s="12"/>
      <c r="BQ341" s="12"/>
      <c r="BR341" s="12"/>
      <c r="BS341" s="12"/>
      <c r="BT341" s="12"/>
      <c r="BU341" s="12"/>
      <c r="BV341" s="12"/>
      <c r="BW341" s="12"/>
      <c r="BX341" s="12"/>
      <c r="BY341" s="12"/>
      <c r="BZ341" s="12"/>
      <c r="CA341" s="12"/>
      <c r="CB341" s="12"/>
      <c r="CC341" s="12"/>
    </row>
    <row r="342" spans="1:81" ht="15.75" x14ac:dyDescent="0.25">
      <c r="A342" s="20"/>
      <c r="B342" s="29"/>
      <c r="C342" s="29"/>
      <c r="D342" s="29"/>
      <c r="E342" s="29"/>
      <c r="F342" s="26"/>
      <c r="G342" s="13"/>
      <c r="H342" s="20"/>
      <c r="I342" s="22"/>
      <c r="J342" s="22"/>
      <c r="K342" s="22"/>
      <c r="L342" s="22"/>
      <c r="M342" s="24"/>
      <c r="N342" s="22"/>
      <c r="O342" s="20"/>
      <c r="P342" s="12"/>
      <c r="Q342" s="12"/>
      <c r="R342" s="12"/>
      <c r="S342" s="12"/>
      <c r="T342" s="12"/>
      <c r="U342" s="12"/>
      <c r="V342" s="12"/>
      <c r="W342" s="12"/>
      <c r="X342" s="12"/>
      <c r="Y342" s="12"/>
      <c r="Z342" s="12"/>
      <c r="AA342" s="12"/>
      <c r="AB342" s="12"/>
      <c r="AC342" s="12"/>
      <c r="AD342" s="12"/>
      <c r="AE342" s="12"/>
      <c r="AF342" s="12"/>
      <c r="AG342" s="12"/>
      <c r="AH342" s="12"/>
      <c r="AI342" s="12"/>
      <c r="AJ342" s="12"/>
      <c r="AK342" s="12"/>
      <c r="AL342" s="12"/>
      <c r="AM342" s="12"/>
      <c r="AN342" s="12"/>
      <c r="AO342" s="12"/>
      <c r="AP342" s="12"/>
      <c r="AQ342" s="12"/>
      <c r="AR342" s="12"/>
      <c r="AS342" s="12"/>
      <c r="AT342" s="12"/>
      <c r="AU342" s="12"/>
      <c r="AV342" s="12"/>
      <c r="AW342" s="12"/>
      <c r="AX342" s="12"/>
      <c r="AY342" s="12"/>
      <c r="AZ342" s="12"/>
      <c r="BA342" s="12"/>
      <c r="BB342" s="12"/>
      <c r="BC342" s="12"/>
      <c r="BD342" s="12"/>
      <c r="BE342" s="12"/>
      <c r="BF342" s="12"/>
      <c r="BG342" s="12"/>
      <c r="BH342" s="12"/>
      <c r="BI342" s="12"/>
      <c r="BJ342" s="12"/>
      <c r="BK342" s="12"/>
      <c r="BL342" s="12"/>
      <c r="BM342" s="12"/>
      <c r="BN342" s="12"/>
      <c r="BO342" s="12"/>
      <c r="BP342" s="12"/>
      <c r="BQ342" s="12"/>
      <c r="BR342" s="12"/>
      <c r="BS342" s="12"/>
      <c r="BT342" s="12"/>
      <c r="BU342" s="12"/>
      <c r="BV342" s="12"/>
      <c r="BW342" s="12"/>
      <c r="BX342" s="12"/>
      <c r="BY342" s="12"/>
      <c r="BZ342" s="12"/>
      <c r="CA342" s="12"/>
      <c r="CB342" s="12"/>
      <c r="CC342" s="12"/>
    </row>
    <row r="343" spans="1:81" ht="15.75" x14ac:dyDescent="0.25">
      <c r="A343" s="20"/>
      <c r="B343" s="29"/>
      <c r="C343" s="29"/>
      <c r="D343" s="29"/>
      <c r="E343" s="29"/>
      <c r="F343" s="26"/>
      <c r="G343" s="13"/>
      <c r="H343" s="20"/>
      <c r="I343" s="22"/>
      <c r="J343" s="22"/>
      <c r="K343" s="22"/>
      <c r="L343" s="22"/>
      <c r="M343" s="24"/>
      <c r="N343" s="22"/>
      <c r="O343" s="20"/>
      <c r="P343" s="12"/>
      <c r="Q343" s="12"/>
      <c r="R343" s="12"/>
      <c r="S343" s="12"/>
      <c r="T343" s="12"/>
      <c r="U343" s="12"/>
      <c r="V343" s="12"/>
      <c r="W343" s="12"/>
      <c r="X343" s="12"/>
      <c r="Y343" s="12"/>
      <c r="Z343" s="12"/>
      <c r="AA343" s="12"/>
      <c r="AB343" s="12"/>
      <c r="AC343" s="12"/>
      <c r="AD343" s="12"/>
      <c r="AE343" s="12"/>
      <c r="AF343" s="12"/>
      <c r="AG343" s="12"/>
      <c r="AH343" s="12"/>
      <c r="AI343" s="12"/>
      <c r="AJ343" s="12"/>
      <c r="AK343" s="12"/>
      <c r="AL343" s="12"/>
      <c r="AM343" s="12"/>
      <c r="AN343" s="12"/>
      <c r="AO343" s="12"/>
      <c r="AP343" s="12"/>
      <c r="AQ343" s="12"/>
      <c r="AR343" s="12"/>
      <c r="AS343" s="12"/>
      <c r="AT343" s="12"/>
      <c r="AU343" s="12"/>
      <c r="AV343" s="12"/>
      <c r="AW343" s="12"/>
      <c r="AX343" s="12"/>
      <c r="AY343" s="12"/>
      <c r="AZ343" s="12"/>
      <c r="BA343" s="12"/>
      <c r="BB343" s="12"/>
      <c r="BC343" s="12"/>
      <c r="BD343" s="12"/>
      <c r="BE343" s="12"/>
      <c r="BF343" s="12"/>
      <c r="BG343" s="12"/>
      <c r="BH343" s="12"/>
      <c r="BI343" s="12"/>
      <c r="BJ343" s="12"/>
      <c r="BK343" s="12"/>
      <c r="BL343" s="12"/>
      <c r="BM343" s="12"/>
      <c r="BN343" s="12"/>
      <c r="BO343" s="12"/>
      <c r="BP343" s="12"/>
      <c r="BQ343" s="12"/>
      <c r="BR343" s="12"/>
      <c r="BS343" s="12"/>
      <c r="BT343" s="12"/>
      <c r="BU343" s="12"/>
      <c r="BV343" s="12"/>
      <c r="BW343" s="12"/>
      <c r="BX343" s="12"/>
      <c r="BY343" s="12"/>
      <c r="BZ343" s="12"/>
      <c r="CA343" s="12"/>
      <c r="CB343" s="12"/>
      <c r="CC343" s="12"/>
    </row>
    <row r="344" spans="1:81" ht="15.75" x14ac:dyDescent="0.25">
      <c r="A344" s="20"/>
      <c r="B344" s="29"/>
      <c r="C344" s="29"/>
      <c r="D344" s="29"/>
      <c r="E344" s="29"/>
      <c r="F344" s="26"/>
      <c r="G344" s="13"/>
      <c r="H344" s="20"/>
      <c r="I344" s="22"/>
      <c r="J344" s="22"/>
      <c r="K344" s="22"/>
      <c r="L344" s="22"/>
      <c r="M344" s="24"/>
      <c r="N344" s="22"/>
      <c r="O344" s="20"/>
      <c r="P344" s="12"/>
      <c r="Q344" s="12"/>
      <c r="R344" s="12"/>
      <c r="S344" s="12"/>
      <c r="T344" s="12"/>
      <c r="U344" s="12"/>
      <c r="V344" s="12"/>
      <c r="W344" s="12"/>
      <c r="X344" s="12"/>
      <c r="Y344" s="12"/>
      <c r="Z344" s="12"/>
      <c r="AA344" s="12"/>
      <c r="AB344" s="12"/>
      <c r="AC344" s="12"/>
      <c r="AD344" s="12"/>
      <c r="AE344" s="12"/>
      <c r="AF344" s="12"/>
      <c r="AG344" s="12"/>
      <c r="AH344" s="12"/>
      <c r="AI344" s="12"/>
      <c r="AJ344" s="12"/>
      <c r="AK344" s="12"/>
      <c r="AL344" s="12"/>
      <c r="AM344" s="12"/>
      <c r="AN344" s="12"/>
      <c r="AO344" s="12"/>
      <c r="AP344" s="12"/>
      <c r="AQ344" s="12"/>
      <c r="AR344" s="12"/>
      <c r="AS344" s="12"/>
      <c r="AT344" s="12"/>
      <c r="AU344" s="12"/>
      <c r="AV344" s="12"/>
      <c r="AW344" s="12"/>
      <c r="AX344" s="12"/>
      <c r="AY344" s="12"/>
      <c r="AZ344" s="12"/>
      <c r="BA344" s="12"/>
      <c r="BB344" s="12"/>
      <c r="BC344" s="12"/>
      <c r="BD344" s="12"/>
      <c r="BE344" s="12"/>
      <c r="BF344" s="12"/>
      <c r="BG344" s="12"/>
      <c r="BH344" s="12"/>
      <c r="BI344" s="12"/>
      <c r="BJ344" s="12"/>
      <c r="BK344" s="12"/>
      <c r="BL344" s="12"/>
      <c r="BM344" s="12"/>
      <c r="BN344" s="12"/>
      <c r="BO344" s="12"/>
      <c r="BP344" s="12"/>
      <c r="BQ344" s="12"/>
      <c r="BR344" s="12"/>
      <c r="BS344" s="12"/>
      <c r="BT344" s="12"/>
      <c r="BU344" s="12"/>
      <c r="BV344" s="12"/>
      <c r="BW344" s="12"/>
      <c r="BX344" s="12"/>
      <c r="BY344" s="12"/>
      <c r="BZ344" s="12"/>
      <c r="CA344" s="12"/>
      <c r="CB344" s="12"/>
      <c r="CC344" s="12"/>
    </row>
    <row r="345" spans="1:81" ht="15.75" x14ac:dyDescent="0.25">
      <c r="A345" s="20"/>
      <c r="B345" s="29"/>
      <c r="C345" s="29"/>
      <c r="D345" s="29"/>
      <c r="E345" s="29"/>
      <c r="F345" s="26"/>
      <c r="G345" s="13"/>
      <c r="H345" s="20"/>
      <c r="I345" s="22"/>
      <c r="J345" s="22"/>
      <c r="K345" s="22"/>
      <c r="L345" s="22"/>
      <c r="M345" s="24"/>
      <c r="N345" s="22"/>
      <c r="O345" s="20"/>
      <c r="P345" s="12"/>
      <c r="Q345" s="12"/>
      <c r="R345" s="12"/>
      <c r="S345" s="12"/>
      <c r="T345" s="12"/>
      <c r="U345" s="12"/>
      <c r="V345" s="12"/>
      <c r="W345" s="12"/>
      <c r="X345" s="12"/>
      <c r="Y345" s="12"/>
      <c r="Z345" s="12"/>
      <c r="AA345" s="12"/>
      <c r="AB345" s="12"/>
      <c r="AC345" s="12"/>
      <c r="AD345" s="12"/>
      <c r="AE345" s="12"/>
      <c r="AF345" s="12"/>
      <c r="AG345" s="12"/>
      <c r="AH345" s="12"/>
      <c r="AI345" s="12"/>
      <c r="AJ345" s="12"/>
      <c r="AK345" s="12"/>
      <c r="AL345" s="12"/>
      <c r="AM345" s="12"/>
      <c r="AN345" s="12"/>
      <c r="AO345" s="12"/>
      <c r="AP345" s="12"/>
      <c r="AQ345" s="12"/>
      <c r="AR345" s="12"/>
      <c r="AS345" s="12"/>
      <c r="AT345" s="12"/>
      <c r="AU345" s="12"/>
      <c r="AV345" s="12"/>
      <c r="AW345" s="12"/>
      <c r="AX345" s="12"/>
      <c r="AY345" s="12"/>
      <c r="AZ345" s="12"/>
      <c r="BA345" s="12"/>
      <c r="BB345" s="12"/>
      <c r="BC345" s="12"/>
      <c r="BD345" s="12"/>
      <c r="BE345" s="12"/>
      <c r="BF345" s="12"/>
      <c r="BG345" s="12"/>
      <c r="BH345" s="12"/>
      <c r="BI345" s="12"/>
      <c r="BJ345" s="12"/>
      <c r="BK345" s="12"/>
      <c r="BL345" s="12"/>
      <c r="BM345" s="12"/>
      <c r="BN345" s="12"/>
      <c r="BO345" s="12"/>
      <c r="BP345" s="12"/>
      <c r="BQ345" s="12"/>
      <c r="BR345" s="12"/>
      <c r="BS345" s="12"/>
      <c r="BT345" s="12"/>
      <c r="BU345" s="12"/>
      <c r="BV345" s="12"/>
      <c r="BW345" s="12"/>
      <c r="BX345" s="12"/>
      <c r="BY345" s="12"/>
      <c r="BZ345" s="12"/>
      <c r="CA345" s="12"/>
      <c r="CB345" s="12"/>
      <c r="CC345" s="12"/>
    </row>
    <row r="346" spans="1:81" ht="15.75" x14ac:dyDescent="0.25">
      <c r="A346" s="20"/>
      <c r="B346" s="29"/>
      <c r="C346" s="29"/>
      <c r="D346" s="29"/>
      <c r="E346" s="29"/>
      <c r="F346" s="26"/>
      <c r="G346" s="13"/>
      <c r="H346" s="20"/>
      <c r="I346" s="22"/>
      <c r="J346" s="22"/>
      <c r="K346" s="22"/>
      <c r="L346" s="22"/>
      <c r="M346" s="24"/>
      <c r="N346" s="22"/>
      <c r="O346" s="20"/>
      <c r="P346" s="12"/>
      <c r="Q346" s="12"/>
      <c r="R346" s="12"/>
      <c r="S346" s="12"/>
      <c r="T346" s="12"/>
      <c r="U346" s="12"/>
      <c r="V346" s="12"/>
      <c r="W346" s="12"/>
      <c r="X346" s="12"/>
      <c r="Y346" s="12"/>
      <c r="Z346" s="12"/>
      <c r="AA346" s="12"/>
      <c r="AB346" s="12"/>
      <c r="AC346" s="12"/>
      <c r="AD346" s="12"/>
      <c r="AE346" s="12"/>
      <c r="AF346" s="12"/>
      <c r="AG346" s="12"/>
      <c r="AH346" s="12"/>
      <c r="AI346" s="12"/>
      <c r="AJ346" s="12"/>
      <c r="AK346" s="12"/>
      <c r="AL346" s="12"/>
      <c r="AM346" s="12"/>
      <c r="AN346" s="12"/>
      <c r="AO346" s="12"/>
      <c r="AP346" s="12"/>
      <c r="AQ346" s="12"/>
      <c r="AR346" s="12"/>
      <c r="AS346" s="12"/>
      <c r="AT346" s="12"/>
      <c r="AU346" s="12"/>
      <c r="AV346" s="12"/>
      <c r="AW346" s="12"/>
      <c r="AX346" s="12"/>
      <c r="AY346" s="12"/>
      <c r="AZ346" s="12"/>
      <c r="BA346" s="12"/>
      <c r="BB346" s="12"/>
      <c r="BC346" s="12"/>
      <c r="BD346" s="12"/>
      <c r="BE346" s="12"/>
      <c r="BF346" s="12"/>
      <c r="BG346" s="12"/>
      <c r="BH346" s="12"/>
      <c r="BI346" s="12"/>
      <c r="BJ346" s="12"/>
      <c r="BK346" s="12"/>
      <c r="BL346" s="12"/>
      <c r="BM346" s="12"/>
      <c r="BN346" s="12"/>
      <c r="BO346" s="12"/>
      <c r="BP346" s="12"/>
      <c r="BQ346" s="12"/>
      <c r="BR346" s="12"/>
      <c r="BS346" s="12"/>
      <c r="BT346" s="12"/>
      <c r="BU346" s="12"/>
      <c r="BV346" s="12"/>
      <c r="BW346" s="12"/>
      <c r="BX346" s="12"/>
      <c r="BY346" s="12"/>
      <c r="BZ346" s="12"/>
      <c r="CA346" s="12"/>
      <c r="CB346" s="12"/>
      <c r="CC346" s="12"/>
    </row>
    <row r="347" spans="1:81" ht="15.75" x14ac:dyDescent="0.25">
      <c r="A347" s="20"/>
      <c r="B347" s="29"/>
      <c r="C347" s="29"/>
      <c r="D347" s="29"/>
      <c r="E347" s="29"/>
      <c r="F347" s="26"/>
      <c r="G347" s="13"/>
      <c r="H347" s="20"/>
      <c r="I347" s="22"/>
      <c r="J347" s="22"/>
      <c r="K347" s="22"/>
      <c r="L347" s="22"/>
      <c r="M347" s="24"/>
      <c r="N347" s="22"/>
      <c r="O347" s="20"/>
      <c r="P347" s="12"/>
      <c r="Q347" s="12"/>
      <c r="R347" s="12"/>
      <c r="S347" s="12"/>
      <c r="T347" s="12"/>
      <c r="U347" s="12"/>
      <c r="V347" s="12"/>
      <c r="W347" s="12"/>
      <c r="X347" s="12"/>
      <c r="Y347" s="12"/>
      <c r="Z347" s="12"/>
      <c r="AA347" s="12"/>
      <c r="AB347" s="12"/>
      <c r="AC347" s="12"/>
      <c r="AD347" s="12"/>
      <c r="AE347" s="12"/>
      <c r="AF347" s="12"/>
      <c r="AG347" s="12"/>
      <c r="AH347" s="12"/>
      <c r="AI347" s="12"/>
      <c r="AJ347" s="12"/>
      <c r="AK347" s="12"/>
      <c r="AL347" s="12"/>
      <c r="AM347" s="12"/>
      <c r="AN347" s="12"/>
      <c r="AO347" s="12"/>
      <c r="AP347" s="12"/>
      <c r="AQ347" s="12"/>
      <c r="AR347" s="12"/>
      <c r="AS347" s="12"/>
      <c r="AT347" s="12"/>
      <c r="AU347" s="12"/>
      <c r="AV347" s="12"/>
      <c r="AW347" s="12"/>
      <c r="AX347" s="12"/>
      <c r="AY347" s="12"/>
      <c r="AZ347" s="12"/>
      <c r="BA347" s="12"/>
      <c r="BB347" s="12"/>
      <c r="BC347" s="12"/>
      <c r="BD347" s="12"/>
      <c r="BE347" s="12"/>
      <c r="BF347" s="12"/>
      <c r="BG347" s="12"/>
      <c r="BH347" s="12"/>
      <c r="BI347" s="12"/>
      <c r="BJ347" s="12"/>
      <c r="BK347" s="12"/>
      <c r="BL347" s="12"/>
      <c r="BM347" s="12"/>
      <c r="BN347" s="12"/>
      <c r="BO347" s="12"/>
      <c r="BP347" s="12"/>
      <c r="BQ347" s="12"/>
      <c r="BR347" s="12"/>
      <c r="BS347" s="12"/>
      <c r="BT347" s="12"/>
      <c r="BU347" s="12"/>
      <c r="BV347" s="12"/>
      <c r="BW347" s="12"/>
      <c r="BX347" s="12"/>
      <c r="BY347" s="12"/>
      <c r="BZ347" s="12"/>
      <c r="CA347" s="12"/>
      <c r="CB347" s="12"/>
      <c r="CC347" s="12"/>
    </row>
    <row r="348" spans="1:81" ht="15.75" x14ac:dyDescent="0.25">
      <c r="A348" s="20"/>
      <c r="B348" s="29"/>
      <c r="C348" s="29"/>
      <c r="D348" s="29"/>
      <c r="E348" s="29"/>
      <c r="F348" s="26"/>
      <c r="G348" s="13"/>
      <c r="H348" s="20"/>
      <c r="I348" s="22"/>
      <c r="J348" s="22"/>
      <c r="K348" s="22"/>
      <c r="L348" s="22"/>
      <c r="M348" s="24"/>
      <c r="N348" s="22"/>
      <c r="O348" s="20"/>
      <c r="P348" s="12"/>
      <c r="Q348" s="12"/>
      <c r="R348" s="12"/>
      <c r="S348" s="12"/>
      <c r="T348" s="12"/>
      <c r="U348" s="12"/>
      <c r="V348" s="12"/>
      <c r="W348" s="12"/>
      <c r="X348" s="12"/>
      <c r="Y348" s="12"/>
      <c r="Z348" s="12"/>
      <c r="AA348" s="12"/>
      <c r="AB348" s="12"/>
      <c r="AC348" s="12"/>
      <c r="AD348" s="12"/>
      <c r="AE348" s="12"/>
      <c r="AF348" s="12"/>
      <c r="AG348" s="12"/>
      <c r="AH348" s="12"/>
      <c r="AI348" s="12"/>
      <c r="AJ348" s="12"/>
      <c r="AK348" s="12"/>
      <c r="AL348" s="12"/>
      <c r="AM348" s="12"/>
      <c r="AN348" s="12"/>
      <c r="AO348" s="12"/>
      <c r="AP348" s="12"/>
      <c r="AQ348" s="12"/>
      <c r="AR348" s="12"/>
      <c r="AS348" s="12"/>
      <c r="AT348" s="12"/>
      <c r="AU348" s="12"/>
      <c r="AV348" s="12"/>
      <c r="AW348" s="12"/>
      <c r="AX348" s="12"/>
      <c r="AY348" s="12"/>
      <c r="AZ348" s="12"/>
      <c r="BA348" s="12"/>
      <c r="BB348" s="12"/>
      <c r="BC348" s="12"/>
      <c r="BD348" s="12"/>
      <c r="BE348" s="12"/>
      <c r="BF348" s="12"/>
      <c r="BG348" s="12"/>
      <c r="BH348" s="12"/>
      <c r="BI348" s="12"/>
      <c r="BJ348" s="12"/>
      <c r="BK348" s="12"/>
      <c r="BL348" s="12"/>
      <c r="BM348" s="12"/>
      <c r="BN348" s="12"/>
      <c r="BO348" s="12"/>
      <c r="BP348" s="12"/>
      <c r="BQ348" s="12"/>
      <c r="BR348" s="12"/>
      <c r="BS348" s="12"/>
      <c r="BT348" s="12"/>
      <c r="BU348" s="12"/>
      <c r="BV348" s="12"/>
      <c r="BW348" s="12"/>
      <c r="BX348" s="12"/>
      <c r="BY348" s="12"/>
      <c r="BZ348" s="12"/>
      <c r="CA348" s="12"/>
      <c r="CB348" s="12"/>
      <c r="CC348" s="12"/>
    </row>
    <row r="349" spans="1:81" ht="15.75" x14ac:dyDescent="0.25">
      <c r="A349" s="20"/>
      <c r="B349" s="29"/>
      <c r="C349" s="29"/>
      <c r="D349" s="29"/>
      <c r="E349" s="29"/>
      <c r="F349" s="26"/>
      <c r="G349" s="13"/>
      <c r="H349" s="20"/>
      <c r="I349" s="22"/>
      <c r="J349" s="22"/>
      <c r="K349" s="22"/>
      <c r="L349" s="22"/>
      <c r="M349" s="24"/>
      <c r="N349" s="22"/>
      <c r="O349" s="20"/>
      <c r="P349" s="12"/>
      <c r="Q349" s="12"/>
      <c r="R349" s="12"/>
      <c r="S349" s="12"/>
      <c r="T349" s="12"/>
      <c r="U349" s="12"/>
      <c r="V349" s="12"/>
      <c r="W349" s="12"/>
      <c r="X349" s="12"/>
      <c r="Y349" s="12"/>
      <c r="Z349" s="12"/>
      <c r="AA349" s="12"/>
      <c r="AB349" s="12"/>
      <c r="AC349" s="12"/>
      <c r="AD349" s="12"/>
      <c r="AE349" s="12"/>
      <c r="AF349" s="12"/>
      <c r="AG349" s="12"/>
      <c r="AH349" s="12"/>
      <c r="AI349" s="12"/>
      <c r="AJ349" s="12"/>
      <c r="AK349" s="12"/>
      <c r="AL349" s="12"/>
      <c r="AM349" s="12"/>
      <c r="AN349" s="12"/>
      <c r="AO349" s="12"/>
      <c r="AP349" s="12"/>
      <c r="AQ349" s="12"/>
      <c r="AR349" s="12"/>
      <c r="AS349" s="12"/>
      <c r="AT349" s="12"/>
      <c r="AU349" s="12"/>
      <c r="AV349" s="12"/>
      <c r="AW349" s="12"/>
      <c r="AX349" s="12"/>
      <c r="AY349" s="12"/>
      <c r="AZ349" s="12"/>
      <c r="BA349" s="12"/>
      <c r="BB349" s="12"/>
      <c r="BC349" s="12"/>
      <c r="BD349" s="12"/>
      <c r="BE349" s="12"/>
      <c r="BF349" s="12"/>
      <c r="BG349" s="12"/>
      <c r="BH349" s="12"/>
      <c r="BI349" s="12"/>
      <c r="BJ349" s="12"/>
      <c r="BK349" s="12"/>
      <c r="BL349" s="12"/>
      <c r="BM349" s="12"/>
      <c r="BN349" s="12"/>
      <c r="BO349" s="12"/>
      <c r="BP349" s="12"/>
      <c r="BQ349" s="12"/>
      <c r="BR349" s="12"/>
      <c r="BS349" s="12"/>
      <c r="BT349" s="12"/>
      <c r="BU349" s="12"/>
      <c r="BV349" s="12"/>
      <c r="BW349" s="12"/>
      <c r="BX349" s="12"/>
      <c r="BY349" s="12"/>
      <c r="BZ349" s="12"/>
      <c r="CA349" s="12"/>
      <c r="CB349" s="12"/>
      <c r="CC349" s="12"/>
    </row>
    <row r="350" spans="1:81" ht="15.75" x14ac:dyDescent="0.25">
      <c r="A350" s="20"/>
      <c r="B350" s="29"/>
      <c r="C350" s="29"/>
      <c r="D350" s="29"/>
      <c r="E350" s="29"/>
      <c r="F350" s="26"/>
      <c r="G350" s="13"/>
      <c r="H350" s="20"/>
      <c r="I350" s="22"/>
      <c r="J350" s="22"/>
      <c r="K350" s="22"/>
      <c r="L350" s="22"/>
      <c r="M350" s="24"/>
      <c r="N350" s="22"/>
      <c r="O350" s="20"/>
      <c r="P350" s="12"/>
      <c r="Q350" s="12"/>
      <c r="R350" s="12"/>
      <c r="S350" s="12"/>
      <c r="T350" s="12"/>
      <c r="U350" s="12"/>
      <c r="V350" s="12"/>
      <c r="W350" s="12"/>
      <c r="X350" s="12"/>
      <c r="Y350" s="12"/>
      <c r="Z350" s="12"/>
      <c r="AA350" s="12"/>
      <c r="AB350" s="12"/>
      <c r="AC350" s="12"/>
      <c r="AD350" s="12"/>
      <c r="AE350" s="12"/>
      <c r="AF350" s="12"/>
      <c r="AG350" s="12"/>
      <c r="AH350" s="12"/>
      <c r="AI350" s="12"/>
      <c r="AJ350" s="12"/>
      <c r="AK350" s="12"/>
      <c r="AL350" s="12"/>
      <c r="AM350" s="12"/>
      <c r="AN350" s="12"/>
      <c r="AO350" s="12"/>
      <c r="AP350" s="12"/>
      <c r="AQ350" s="12"/>
      <c r="AR350" s="12"/>
      <c r="AS350" s="12"/>
      <c r="AT350" s="12"/>
      <c r="AU350" s="12"/>
      <c r="AV350" s="12"/>
      <c r="AW350" s="12"/>
      <c r="AX350" s="12"/>
      <c r="AY350" s="12"/>
      <c r="AZ350" s="12"/>
      <c r="BA350" s="12"/>
      <c r="BB350" s="12"/>
      <c r="BC350" s="12"/>
      <c r="BD350" s="12"/>
      <c r="BE350" s="12"/>
      <c r="BF350" s="12"/>
      <c r="BG350" s="12"/>
      <c r="BH350" s="12"/>
      <c r="BI350" s="12"/>
      <c r="BJ350" s="12"/>
      <c r="BK350" s="12"/>
      <c r="BL350" s="12"/>
      <c r="BM350" s="12"/>
      <c r="BN350" s="12"/>
      <c r="BO350" s="12"/>
      <c r="BP350" s="12"/>
      <c r="BQ350" s="12"/>
      <c r="BR350" s="12"/>
      <c r="BS350" s="12"/>
      <c r="BT350" s="12"/>
      <c r="BU350" s="12"/>
      <c r="BV350" s="12"/>
      <c r="BW350" s="12"/>
      <c r="BX350" s="12"/>
      <c r="BY350" s="12"/>
      <c r="BZ350" s="12"/>
      <c r="CA350" s="12"/>
      <c r="CB350" s="12"/>
      <c r="CC350" s="12"/>
    </row>
    <row r="351" spans="1:81" ht="15.75" x14ac:dyDescent="0.25">
      <c r="A351" s="20"/>
      <c r="B351" s="29"/>
      <c r="C351" s="29"/>
      <c r="D351" s="29"/>
      <c r="E351" s="29"/>
      <c r="F351" s="26"/>
      <c r="G351" s="13"/>
      <c r="H351" s="20"/>
      <c r="I351" s="22"/>
      <c r="J351" s="22"/>
      <c r="K351" s="22"/>
      <c r="L351" s="22"/>
      <c r="M351" s="24"/>
      <c r="N351" s="22"/>
      <c r="O351" s="20"/>
      <c r="P351" s="12"/>
      <c r="Q351" s="12"/>
      <c r="R351" s="12"/>
      <c r="S351" s="12"/>
      <c r="T351" s="12"/>
      <c r="U351" s="12"/>
      <c r="V351" s="12"/>
      <c r="W351" s="12"/>
      <c r="X351" s="12"/>
      <c r="Y351" s="12"/>
      <c r="Z351" s="12"/>
      <c r="AA351" s="12"/>
      <c r="AB351" s="12"/>
      <c r="AC351" s="12"/>
      <c r="AD351" s="12"/>
      <c r="AE351" s="12"/>
      <c r="AF351" s="12"/>
      <c r="AG351" s="12"/>
      <c r="AH351" s="12"/>
      <c r="AI351" s="12"/>
      <c r="AJ351" s="12"/>
      <c r="AK351" s="12"/>
      <c r="AL351" s="12"/>
      <c r="AM351" s="12"/>
      <c r="AN351" s="12"/>
      <c r="AO351" s="12"/>
      <c r="AP351" s="12"/>
      <c r="AQ351" s="12"/>
      <c r="AR351" s="12"/>
      <c r="AS351" s="12"/>
      <c r="AT351" s="12"/>
      <c r="AU351" s="12"/>
      <c r="AV351" s="12"/>
      <c r="AW351" s="12"/>
      <c r="AX351" s="12"/>
      <c r="AY351" s="12"/>
      <c r="AZ351" s="12"/>
      <c r="BA351" s="12"/>
      <c r="BB351" s="12"/>
      <c r="BC351" s="12"/>
      <c r="BD351" s="12"/>
      <c r="BE351" s="12"/>
      <c r="BF351" s="12"/>
      <c r="BG351" s="12"/>
      <c r="BH351" s="12"/>
      <c r="BI351" s="12"/>
      <c r="BJ351" s="12"/>
      <c r="BK351" s="12"/>
      <c r="BL351" s="12"/>
      <c r="BM351" s="12"/>
      <c r="BN351" s="12"/>
      <c r="BO351" s="12"/>
      <c r="BP351" s="12"/>
      <c r="BQ351" s="12"/>
      <c r="BR351" s="12"/>
      <c r="BS351" s="12"/>
      <c r="BT351" s="12"/>
      <c r="BU351" s="12"/>
      <c r="BV351" s="12"/>
      <c r="BW351" s="12"/>
      <c r="BX351" s="12"/>
      <c r="BY351" s="12"/>
      <c r="BZ351" s="12"/>
      <c r="CA351" s="12"/>
      <c r="CB351" s="12"/>
      <c r="CC351" s="12"/>
    </row>
    <row r="352" spans="1:81" ht="15.75" x14ac:dyDescent="0.25">
      <c r="A352" s="20"/>
      <c r="B352" s="29"/>
      <c r="C352" s="29"/>
      <c r="D352" s="29"/>
      <c r="E352" s="29"/>
      <c r="F352" s="26"/>
      <c r="G352" s="13"/>
      <c r="H352" s="20"/>
      <c r="I352" s="22"/>
      <c r="J352" s="22"/>
      <c r="K352" s="22"/>
      <c r="L352" s="22"/>
      <c r="M352" s="24"/>
      <c r="N352" s="22"/>
      <c r="O352" s="20"/>
      <c r="P352" s="12"/>
      <c r="Q352" s="12"/>
      <c r="R352" s="12"/>
      <c r="S352" s="12"/>
      <c r="T352" s="12"/>
      <c r="U352" s="12"/>
      <c r="V352" s="12"/>
      <c r="W352" s="12"/>
      <c r="X352" s="12"/>
      <c r="Y352" s="12"/>
      <c r="Z352" s="12"/>
      <c r="AA352" s="12"/>
      <c r="AB352" s="12"/>
      <c r="AC352" s="12"/>
      <c r="AD352" s="12"/>
      <c r="AE352" s="12"/>
      <c r="AF352" s="12"/>
      <c r="AG352" s="12"/>
      <c r="AH352" s="12"/>
      <c r="AI352" s="12"/>
      <c r="AJ352" s="12"/>
      <c r="AK352" s="12"/>
      <c r="AL352" s="12"/>
      <c r="AM352" s="12"/>
      <c r="AN352" s="12"/>
      <c r="AO352" s="12"/>
      <c r="AP352" s="12"/>
      <c r="AQ352" s="12"/>
      <c r="AR352" s="12"/>
      <c r="AS352" s="12"/>
      <c r="AT352" s="12"/>
      <c r="AU352" s="12"/>
      <c r="AV352" s="12"/>
      <c r="AW352" s="12"/>
      <c r="AX352" s="12"/>
      <c r="AY352" s="12"/>
      <c r="AZ352" s="12"/>
      <c r="BA352" s="12"/>
      <c r="BB352" s="12"/>
      <c r="BC352" s="12"/>
      <c r="BD352" s="12"/>
      <c r="BE352" s="12"/>
      <c r="BF352" s="12"/>
      <c r="BG352" s="12"/>
      <c r="BH352" s="12"/>
      <c r="BI352" s="12"/>
      <c r="BJ352" s="12"/>
      <c r="BK352" s="12"/>
      <c r="BL352" s="12"/>
      <c r="BM352" s="12"/>
      <c r="BN352" s="12"/>
      <c r="BO352" s="12"/>
      <c r="BP352" s="12"/>
      <c r="BQ352" s="12"/>
      <c r="BR352" s="12"/>
      <c r="BS352" s="12"/>
      <c r="BT352" s="12"/>
      <c r="BU352" s="12"/>
      <c r="BV352" s="12"/>
      <c r="BW352" s="12"/>
      <c r="BX352" s="12"/>
      <c r="BY352" s="12"/>
      <c r="BZ352" s="12"/>
      <c r="CA352" s="12"/>
      <c r="CB352" s="12"/>
      <c r="CC352" s="12"/>
    </row>
    <row r="353" spans="1:81" ht="15.75" x14ac:dyDescent="0.25">
      <c r="A353" s="20"/>
      <c r="B353" s="29"/>
      <c r="C353" s="29"/>
      <c r="D353" s="29"/>
      <c r="E353" s="29"/>
      <c r="F353" s="26"/>
      <c r="G353" s="13"/>
      <c r="H353" s="20"/>
      <c r="I353" s="22"/>
      <c r="J353" s="22"/>
      <c r="K353" s="22"/>
      <c r="L353" s="22"/>
      <c r="M353" s="24"/>
      <c r="N353" s="22"/>
      <c r="O353" s="20"/>
      <c r="P353" s="12"/>
      <c r="Q353" s="12"/>
      <c r="R353" s="12"/>
      <c r="S353" s="12"/>
      <c r="T353" s="12"/>
      <c r="U353" s="12"/>
      <c r="V353" s="12"/>
      <c r="W353" s="12"/>
      <c r="X353" s="12"/>
      <c r="Y353" s="12"/>
      <c r="Z353" s="12"/>
      <c r="AA353" s="12"/>
      <c r="AB353" s="12"/>
      <c r="AC353" s="12"/>
      <c r="AD353" s="12"/>
      <c r="AE353" s="12"/>
      <c r="AF353" s="12"/>
      <c r="AG353" s="12"/>
      <c r="AH353" s="12"/>
      <c r="AI353" s="12"/>
      <c r="AJ353" s="12"/>
      <c r="AK353" s="12"/>
      <c r="AL353" s="12"/>
      <c r="AM353" s="12"/>
      <c r="AN353" s="12"/>
      <c r="AO353" s="12"/>
      <c r="AP353" s="12"/>
      <c r="AQ353" s="12"/>
      <c r="AR353" s="12"/>
      <c r="AS353" s="12"/>
      <c r="AT353" s="12"/>
      <c r="AU353" s="12"/>
      <c r="AV353" s="12"/>
      <c r="AW353" s="12"/>
      <c r="AX353" s="12"/>
      <c r="AY353" s="12"/>
      <c r="AZ353" s="12"/>
      <c r="BA353" s="12"/>
      <c r="BB353" s="12"/>
      <c r="BC353" s="12"/>
      <c r="BD353" s="12"/>
      <c r="BE353" s="12"/>
      <c r="BF353" s="12"/>
      <c r="BG353" s="12"/>
      <c r="BH353" s="12"/>
      <c r="BI353" s="12"/>
      <c r="BJ353" s="12"/>
      <c r="BK353" s="12"/>
      <c r="BL353" s="12"/>
      <c r="BM353" s="12"/>
      <c r="BN353" s="12"/>
      <c r="BO353" s="12"/>
      <c r="BP353" s="12"/>
      <c r="BQ353" s="12"/>
      <c r="BR353" s="12"/>
      <c r="BS353" s="12"/>
      <c r="BT353" s="12"/>
      <c r="BU353" s="12"/>
      <c r="BV353" s="12"/>
      <c r="BW353" s="12"/>
      <c r="BX353" s="12"/>
      <c r="BY353" s="12"/>
      <c r="BZ353" s="12"/>
      <c r="CA353" s="12"/>
      <c r="CB353" s="12"/>
      <c r="CC353" s="12"/>
    </row>
    <row r="354" spans="1:81" ht="15.75" x14ac:dyDescent="0.25">
      <c r="A354" s="20"/>
      <c r="B354" s="29"/>
      <c r="C354" s="29"/>
      <c r="D354" s="29"/>
      <c r="E354" s="29"/>
      <c r="F354" s="26"/>
      <c r="G354" s="13"/>
      <c r="H354" s="20"/>
      <c r="I354" s="22"/>
      <c r="J354" s="22"/>
      <c r="K354" s="22"/>
      <c r="L354" s="22"/>
      <c r="M354" s="24"/>
      <c r="N354" s="22"/>
      <c r="O354" s="20"/>
      <c r="P354" s="12"/>
      <c r="Q354" s="12"/>
      <c r="R354" s="12"/>
      <c r="S354" s="12"/>
      <c r="T354" s="12"/>
      <c r="U354" s="12"/>
      <c r="V354" s="12"/>
      <c r="W354" s="12"/>
      <c r="X354" s="12"/>
      <c r="Y354" s="12"/>
      <c r="Z354" s="12"/>
      <c r="AA354" s="12"/>
      <c r="AB354" s="12"/>
      <c r="AC354" s="12"/>
      <c r="AD354" s="12"/>
      <c r="AE354" s="12"/>
      <c r="AF354" s="12"/>
      <c r="AG354" s="12"/>
      <c r="AH354" s="12"/>
      <c r="AI354" s="12"/>
      <c r="AJ354" s="12"/>
      <c r="AK354" s="12"/>
      <c r="AL354" s="12"/>
      <c r="AM354" s="12"/>
      <c r="AN354" s="12"/>
      <c r="AO354" s="12"/>
      <c r="AP354" s="12"/>
      <c r="AQ354" s="12"/>
      <c r="AR354" s="12"/>
      <c r="AS354" s="12"/>
      <c r="AT354" s="12"/>
      <c r="AU354" s="12"/>
      <c r="AV354" s="12"/>
      <c r="AW354" s="12"/>
      <c r="AX354" s="12"/>
      <c r="AY354" s="12"/>
      <c r="AZ354" s="12"/>
      <c r="BA354" s="12"/>
      <c r="BB354" s="12"/>
      <c r="BC354" s="12"/>
      <c r="BD354" s="12"/>
      <c r="BE354" s="12"/>
      <c r="BF354" s="12"/>
      <c r="BG354" s="12"/>
      <c r="BH354" s="12"/>
      <c r="BI354" s="12"/>
      <c r="BJ354" s="12"/>
      <c r="BK354" s="12"/>
      <c r="BL354" s="12"/>
      <c r="BM354" s="12"/>
      <c r="BN354" s="12"/>
      <c r="BO354" s="12"/>
      <c r="BP354" s="12"/>
      <c r="BQ354" s="12"/>
      <c r="BR354" s="12"/>
      <c r="BS354" s="12"/>
      <c r="BT354" s="12"/>
      <c r="BU354" s="12"/>
      <c r="BV354" s="12"/>
      <c r="BW354" s="12"/>
      <c r="BX354" s="12"/>
      <c r="BY354" s="12"/>
      <c r="BZ354" s="12"/>
      <c r="CA354" s="12"/>
      <c r="CB354" s="12"/>
      <c r="CC354" s="12"/>
    </row>
    <row r="355" spans="1:81" ht="15.75" x14ac:dyDescent="0.25">
      <c r="A355" s="20"/>
      <c r="B355" s="29"/>
      <c r="C355" s="29"/>
      <c r="D355" s="29"/>
      <c r="E355" s="29"/>
      <c r="F355" s="26"/>
      <c r="G355" s="13"/>
      <c r="H355" s="20"/>
      <c r="I355" s="22"/>
      <c r="J355" s="22"/>
      <c r="K355" s="22"/>
      <c r="L355" s="22"/>
      <c r="M355" s="24"/>
      <c r="N355" s="22"/>
      <c r="O355" s="20"/>
      <c r="P355" s="12"/>
      <c r="Q355" s="12"/>
      <c r="R355" s="12"/>
      <c r="S355" s="12"/>
      <c r="T355" s="12"/>
      <c r="U355" s="12"/>
      <c r="V355" s="12"/>
      <c r="W355" s="12"/>
      <c r="X355" s="12"/>
      <c r="Y355" s="12"/>
      <c r="Z355" s="12"/>
      <c r="AA355" s="12"/>
      <c r="AB355" s="12"/>
      <c r="AC355" s="12"/>
      <c r="AD355" s="12"/>
      <c r="AE355" s="12"/>
      <c r="AF355" s="12"/>
      <c r="AG355" s="12"/>
      <c r="AH355" s="12"/>
      <c r="AI355" s="12"/>
      <c r="AJ355" s="12"/>
      <c r="AK355" s="12"/>
      <c r="AL355" s="12"/>
      <c r="AM355" s="12"/>
      <c r="AN355" s="12"/>
      <c r="AO355" s="12"/>
      <c r="AP355" s="12"/>
      <c r="AQ355" s="12"/>
      <c r="AR355" s="12"/>
      <c r="AS355" s="12"/>
      <c r="AT355" s="12"/>
      <c r="AU355" s="12"/>
      <c r="AV355" s="12"/>
      <c r="AW355" s="12"/>
      <c r="AX355" s="12"/>
      <c r="AY355" s="12"/>
      <c r="AZ355" s="12"/>
      <c r="BA355" s="12"/>
      <c r="BB355" s="12"/>
      <c r="BC355" s="12"/>
      <c r="BD355" s="12"/>
      <c r="BE355" s="12"/>
      <c r="BF355" s="12"/>
      <c r="BG355" s="12"/>
      <c r="BH355" s="12"/>
      <c r="BI355" s="12"/>
      <c r="BJ355" s="12"/>
      <c r="BK355" s="12"/>
      <c r="BL355" s="12"/>
      <c r="BM355" s="12"/>
      <c r="BN355" s="12"/>
      <c r="BO355" s="12"/>
      <c r="BP355" s="12"/>
      <c r="BQ355" s="12"/>
      <c r="BR355" s="12"/>
      <c r="BS355" s="12"/>
      <c r="BT355" s="12"/>
      <c r="BU355" s="12"/>
      <c r="BV355" s="12"/>
      <c r="BW355" s="12"/>
      <c r="BX355" s="12"/>
      <c r="BY355" s="12"/>
      <c r="BZ355" s="12"/>
      <c r="CA355" s="12"/>
      <c r="CB355" s="12"/>
      <c r="CC355" s="12"/>
    </row>
    <row r="356" spans="1:81" ht="15.75" x14ac:dyDescent="0.25">
      <c r="A356" s="20"/>
      <c r="B356" s="29"/>
      <c r="C356" s="29"/>
      <c r="D356" s="29"/>
      <c r="E356" s="29"/>
      <c r="F356" s="26"/>
      <c r="G356" s="13"/>
      <c r="H356" s="20"/>
      <c r="I356" s="22"/>
      <c r="J356" s="22"/>
      <c r="K356" s="22"/>
      <c r="L356" s="22"/>
      <c r="M356" s="24"/>
      <c r="N356" s="22"/>
      <c r="O356" s="20"/>
      <c r="P356" s="12"/>
      <c r="Q356" s="12"/>
      <c r="R356" s="12"/>
      <c r="S356" s="12"/>
      <c r="T356" s="12"/>
      <c r="U356" s="12"/>
      <c r="V356" s="12"/>
      <c r="W356" s="12"/>
      <c r="X356" s="12"/>
      <c r="Y356" s="12"/>
      <c r="Z356" s="12"/>
      <c r="AA356" s="12"/>
      <c r="AB356" s="12"/>
      <c r="AC356" s="12"/>
      <c r="AD356" s="12"/>
      <c r="AE356" s="12"/>
      <c r="AF356" s="12"/>
      <c r="AG356" s="12"/>
      <c r="AH356" s="12"/>
      <c r="AI356" s="12"/>
      <c r="AJ356" s="12"/>
      <c r="AK356" s="12"/>
      <c r="AL356" s="12"/>
      <c r="AM356" s="12"/>
      <c r="AN356" s="12"/>
      <c r="AO356" s="12"/>
      <c r="AP356" s="12"/>
      <c r="AQ356" s="12"/>
      <c r="AR356" s="12"/>
      <c r="AS356" s="12"/>
      <c r="AT356" s="12"/>
      <c r="AU356" s="12"/>
      <c r="AV356" s="12"/>
      <c r="AW356" s="12"/>
      <c r="AX356" s="12"/>
      <c r="AY356" s="12"/>
      <c r="AZ356" s="12"/>
      <c r="BA356" s="12"/>
      <c r="BB356" s="12"/>
      <c r="BC356" s="12"/>
      <c r="BD356" s="12"/>
      <c r="BE356" s="12"/>
      <c r="BF356" s="12"/>
      <c r="BG356" s="12"/>
      <c r="BH356" s="12"/>
      <c r="BI356" s="12"/>
      <c r="BJ356" s="12"/>
      <c r="BK356" s="12"/>
      <c r="BL356" s="12"/>
      <c r="BM356" s="12"/>
      <c r="BN356" s="12"/>
      <c r="BO356" s="12"/>
      <c r="BP356" s="12"/>
      <c r="BQ356" s="12"/>
      <c r="BR356" s="12"/>
      <c r="BS356" s="12"/>
      <c r="BT356" s="12"/>
      <c r="BU356" s="12"/>
      <c r="BV356" s="12"/>
      <c r="BW356" s="12"/>
      <c r="BX356" s="12"/>
      <c r="BY356" s="12"/>
      <c r="BZ356" s="12"/>
      <c r="CA356" s="12"/>
      <c r="CB356" s="12"/>
      <c r="CC356" s="12"/>
    </row>
    <row r="357" spans="1:81" ht="15.75" x14ac:dyDescent="0.25">
      <c r="A357" s="20"/>
      <c r="B357" s="29"/>
      <c r="C357" s="29"/>
      <c r="D357" s="29"/>
      <c r="E357" s="29"/>
      <c r="F357" s="26"/>
      <c r="G357" s="13"/>
      <c r="H357" s="20"/>
      <c r="I357" s="22"/>
      <c r="J357" s="22"/>
      <c r="K357" s="22"/>
      <c r="L357" s="22"/>
      <c r="M357" s="24"/>
      <c r="N357" s="22"/>
      <c r="O357" s="20"/>
      <c r="P357" s="12"/>
      <c r="Q357" s="12"/>
      <c r="R357" s="12"/>
      <c r="S357" s="12"/>
      <c r="T357" s="12"/>
      <c r="U357" s="12"/>
      <c r="V357" s="12"/>
      <c r="W357" s="12"/>
      <c r="X357" s="12"/>
      <c r="Y357" s="12"/>
      <c r="Z357" s="12"/>
      <c r="AA357" s="12"/>
      <c r="AB357" s="12"/>
      <c r="AC357" s="12"/>
      <c r="AD357" s="12"/>
      <c r="AE357" s="12"/>
      <c r="AF357" s="12"/>
      <c r="AG357" s="12"/>
      <c r="AH357" s="12"/>
      <c r="AI357" s="12"/>
      <c r="AJ357" s="12"/>
      <c r="AK357" s="12"/>
      <c r="AL357" s="12"/>
      <c r="AM357" s="12"/>
      <c r="AN357" s="12"/>
      <c r="AO357" s="12"/>
      <c r="AP357" s="12"/>
      <c r="AQ357" s="12"/>
      <c r="AR357" s="12"/>
      <c r="AS357" s="12"/>
      <c r="AT357" s="12"/>
      <c r="AU357" s="12"/>
      <c r="AV357" s="12"/>
      <c r="AW357" s="12"/>
      <c r="AX357" s="12"/>
      <c r="AY357" s="12"/>
      <c r="AZ357" s="12"/>
      <c r="BA357" s="12"/>
      <c r="BB357" s="12"/>
      <c r="BC357" s="12"/>
      <c r="BD357" s="12"/>
      <c r="BE357" s="12"/>
      <c r="BF357" s="12"/>
      <c r="BG357" s="12"/>
      <c r="BH357" s="12"/>
      <c r="BI357" s="12"/>
      <c r="BJ357" s="12"/>
      <c r="BK357" s="12"/>
      <c r="BL357" s="12"/>
      <c r="BM357" s="12"/>
      <c r="BN357" s="12"/>
      <c r="BO357" s="12"/>
      <c r="BP357" s="12"/>
      <c r="BQ357" s="12"/>
      <c r="BR357" s="12"/>
      <c r="BS357" s="12"/>
      <c r="BT357" s="12"/>
      <c r="BU357" s="12"/>
      <c r="BV357" s="12"/>
      <c r="BW357" s="12"/>
      <c r="BX357" s="12"/>
      <c r="BY357" s="12"/>
      <c r="BZ357" s="12"/>
      <c r="CA357" s="12"/>
      <c r="CB357" s="12"/>
      <c r="CC357" s="12"/>
    </row>
    <row r="358" spans="1:81" ht="15.75" x14ac:dyDescent="0.25">
      <c r="A358" s="20"/>
      <c r="B358" s="29"/>
      <c r="C358" s="29"/>
      <c r="D358" s="29"/>
      <c r="E358" s="29"/>
      <c r="F358" s="26"/>
      <c r="G358" s="13"/>
      <c r="H358" s="20"/>
      <c r="I358" s="22"/>
      <c r="J358" s="22"/>
      <c r="K358" s="22"/>
      <c r="L358" s="22"/>
      <c r="M358" s="24"/>
      <c r="N358" s="22"/>
      <c r="O358" s="20"/>
      <c r="P358" s="12"/>
      <c r="Q358" s="12"/>
      <c r="R358" s="12"/>
      <c r="S358" s="12"/>
      <c r="T358" s="12"/>
      <c r="U358" s="12"/>
      <c r="V358" s="12"/>
      <c r="W358" s="12"/>
      <c r="X358" s="12"/>
      <c r="Y358" s="12"/>
      <c r="Z358" s="12"/>
      <c r="AA358" s="12"/>
      <c r="AB358" s="12"/>
      <c r="AC358" s="12"/>
      <c r="AD358" s="12"/>
      <c r="AE358" s="12"/>
      <c r="AF358" s="12"/>
      <c r="AG358" s="12"/>
      <c r="AH358" s="12"/>
      <c r="AI358" s="12"/>
      <c r="AJ358" s="12"/>
      <c r="AK358" s="12"/>
      <c r="AL358" s="12"/>
      <c r="AM358" s="12"/>
      <c r="AN358" s="12"/>
      <c r="AO358" s="12"/>
      <c r="AP358" s="12"/>
      <c r="AQ358" s="12"/>
      <c r="AR358" s="12"/>
      <c r="AS358" s="12"/>
      <c r="AT358" s="12"/>
      <c r="AU358" s="12"/>
      <c r="AV358" s="12"/>
      <c r="AW358" s="12"/>
      <c r="AX358" s="12"/>
      <c r="AY358" s="12"/>
      <c r="AZ358" s="12"/>
      <c r="BA358" s="12"/>
      <c r="BB358" s="12"/>
      <c r="BC358" s="12"/>
      <c r="BD358" s="12"/>
      <c r="BE358" s="12"/>
      <c r="BF358" s="12"/>
      <c r="BG358" s="12"/>
      <c r="BH358" s="12"/>
      <c r="BI358" s="12"/>
      <c r="BJ358" s="12"/>
      <c r="BK358" s="12"/>
      <c r="BL358" s="12"/>
      <c r="BM358" s="12"/>
      <c r="BN358" s="12"/>
      <c r="BO358" s="12"/>
      <c r="BP358" s="12"/>
      <c r="BQ358" s="12"/>
      <c r="BR358" s="12"/>
      <c r="BS358" s="12"/>
      <c r="BT358" s="12"/>
      <c r="BU358" s="12"/>
      <c r="BV358" s="12"/>
      <c r="BW358" s="12"/>
      <c r="BX358" s="12"/>
      <c r="BY358" s="12"/>
      <c r="BZ358" s="12"/>
      <c r="CA358" s="12"/>
      <c r="CB358" s="12"/>
      <c r="CC358" s="12"/>
    </row>
    <row r="359" spans="1:81" ht="15.75" x14ac:dyDescent="0.25">
      <c r="A359" s="20"/>
      <c r="B359" s="29"/>
      <c r="C359" s="29"/>
      <c r="D359" s="29"/>
      <c r="E359" s="29"/>
      <c r="F359" s="26"/>
      <c r="G359" s="13"/>
      <c r="H359" s="20"/>
      <c r="I359" s="22"/>
      <c r="J359" s="22"/>
      <c r="K359" s="22"/>
      <c r="L359" s="22"/>
      <c r="M359" s="24"/>
      <c r="N359" s="22"/>
      <c r="O359" s="20"/>
      <c r="P359" s="12"/>
      <c r="Q359" s="12"/>
      <c r="R359" s="12"/>
      <c r="S359" s="12"/>
      <c r="T359" s="12"/>
      <c r="U359" s="12"/>
      <c r="V359" s="12"/>
      <c r="W359" s="12"/>
      <c r="X359" s="12"/>
      <c r="Y359" s="12"/>
      <c r="Z359" s="12"/>
      <c r="AA359" s="12"/>
      <c r="AB359" s="12"/>
      <c r="AC359" s="12"/>
      <c r="AD359" s="12"/>
      <c r="AE359" s="12"/>
      <c r="AF359" s="12"/>
      <c r="AG359" s="12"/>
      <c r="AH359" s="12"/>
      <c r="AI359" s="12"/>
      <c r="AJ359" s="12"/>
      <c r="AK359" s="12"/>
      <c r="AL359" s="12"/>
      <c r="AM359" s="12"/>
      <c r="AN359" s="12"/>
      <c r="AO359" s="12"/>
      <c r="AP359" s="12"/>
      <c r="AQ359" s="12"/>
      <c r="AR359" s="12"/>
      <c r="AS359" s="12"/>
      <c r="AT359" s="12"/>
      <c r="AU359" s="12"/>
      <c r="AV359" s="12"/>
      <c r="AW359" s="12"/>
      <c r="AX359" s="12"/>
      <c r="AY359" s="12"/>
      <c r="AZ359" s="12"/>
      <c r="BA359" s="12"/>
      <c r="BB359" s="12"/>
      <c r="BC359" s="12"/>
      <c r="BD359" s="12"/>
      <c r="BE359" s="12"/>
      <c r="BF359" s="12"/>
      <c r="BG359" s="12"/>
      <c r="BH359" s="12"/>
      <c r="BI359" s="12"/>
      <c r="BJ359" s="12"/>
      <c r="BK359" s="12"/>
      <c r="BL359" s="12"/>
      <c r="BM359" s="12"/>
      <c r="BN359" s="12"/>
      <c r="BO359" s="12"/>
      <c r="BP359" s="12"/>
      <c r="BQ359" s="12"/>
      <c r="BR359" s="12"/>
      <c r="BS359" s="12"/>
      <c r="BT359" s="12"/>
      <c r="BU359" s="12"/>
      <c r="BV359" s="12"/>
      <c r="BW359" s="12"/>
      <c r="BX359" s="12"/>
      <c r="BY359" s="12"/>
      <c r="BZ359" s="12"/>
      <c r="CA359" s="12"/>
      <c r="CB359" s="12"/>
      <c r="CC359" s="12"/>
    </row>
    <row r="360" spans="1:81" ht="15.75" x14ac:dyDescent="0.25">
      <c r="A360" s="20"/>
      <c r="B360" s="29"/>
      <c r="C360" s="29"/>
      <c r="D360" s="29"/>
      <c r="E360" s="29"/>
      <c r="F360" s="26"/>
      <c r="G360" s="13"/>
      <c r="H360" s="20"/>
      <c r="I360" s="22"/>
      <c r="J360" s="22"/>
      <c r="K360" s="22"/>
      <c r="L360" s="22"/>
      <c r="M360" s="24"/>
      <c r="N360" s="22"/>
      <c r="O360" s="20"/>
      <c r="P360" s="12"/>
      <c r="Q360" s="12"/>
      <c r="R360" s="12"/>
      <c r="S360" s="12"/>
      <c r="T360" s="12"/>
      <c r="U360" s="12"/>
      <c r="V360" s="12"/>
      <c r="W360" s="12"/>
      <c r="X360" s="12"/>
      <c r="Y360" s="12"/>
      <c r="Z360" s="12"/>
      <c r="AA360" s="12"/>
      <c r="AB360" s="12"/>
      <c r="AC360" s="12"/>
      <c r="AD360" s="12"/>
      <c r="AE360" s="12"/>
      <c r="AF360" s="12"/>
      <c r="AG360" s="12"/>
      <c r="AH360" s="12"/>
      <c r="AI360" s="12"/>
      <c r="AJ360" s="12"/>
      <c r="AK360" s="12"/>
      <c r="AL360" s="12"/>
      <c r="AM360" s="12"/>
      <c r="AN360" s="12"/>
      <c r="AO360" s="12"/>
      <c r="AP360" s="12"/>
      <c r="AQ360" s="12"/>
      <c r="AR360" s="12"/>
      <c r="AS360" s="12"/>
      <c r="AT360" s="12"/>
      <c r="AU360" s="12"/>
      <c r="AV360" s="12"/>
      <c r="AW360" s="12"/>
      <c r="AX360" s="12"/>
      <c r="AY360" s="12"/>
      <c r="AZ360" s="12"/>
      <c r="BA360" s="12"/>
      <c r="BB360" s="12"/>
      <c r="BC360" s="12"/>
      <c r="BD360" s="12"/>
      <c r="BE360" s="12"/>
      <c r="BF360" s="12"/>
      <c r="BG360" s="12"/>
      <c r="BH360" s="12"/>
      <c r="BI360" s="12"/>
      <c r="BJ360" s="12"/>
      <c r="BK360" s="12"/>
      <c r="BL360" s="12"/>
      <c r="BM360" s="12"/>
      <c r="BN360" s="12"/>
      <c r="BO360" s="12"/>
      <c r="BP360" s="12"/>
      <c r="BQ360" s="12"/>
      <c r="BR360" s="12"/>
      <c r="BS360" s="12"/>
      <c r="BT360" s="12"/>
      <c r="BU360" s="12"/>
      <c r="BV360" s="12"/>
      <c r="BW360" s="12"/>
      <c r="BX360" s="12"/>
      <c r="BY360" s="12"/>
      <c r="BZ360" s="12"/>
      <c r="CA360" s="12"/>
      <c r="CB360" s="12"/>
      <c r="CC360" s="12"/>
    </row>
    <row r="361" spans="1:81" ht="15.75" x14ac:dyDescent="0.25">
      <c r="A361" s="20"/>
      <c r="B361" s="29"/>
      <c r="C361" s="29"/>
      <c r="D361" s="29"/>
      <c r="E361" s="29"/>
      <c r="F361" s="26"/>
      <c r="G361" s="13"/>
      <c r="H361" s="20"/>
      <c r="I361" s="22"/>
      <c r="J361" s="22"/>
      <c r="K361" s="22"/>
      <c r="L361" s="22"/>
      <c r="M361" s="24"/>
      <c r="N361" s="22"/>
      <c r="O361" s="20"/>
      <c r="P361" s="12"/>
      <c r="Q361" s="12"/>
      <c r="R361" s="12"/>
      <c r="S361" s="12"/>
      <c r="T361" s="12"/>
      <c r="U361" s="12"/>
      <c r="V361" s="12"/>
      <c r="W361" s="12"/>
      <c r="X361" s="12"/>
      <c r="Y361" s="12"/>
      <c r="Z361" s="12"/>
      <c r="AA361" s="12"/>
      <c r="AB361" s="12"/>
      <c r="AC361" s="12"/>
      <c r="AD361" s="12"/>
      <c r="AE361" s="12"/>
      <c r="AF361" s="12"/>
      <c r="AG361" s="12"/>
      <c r="AH361" s="12"/>
      <c r="AI361" s="12"/>
      <c r="AJ361" s="12"/>
      <c r="AK361" s="12"/>
      <c r="AL361" s="12"/>
      <c r="AM361" s="12"/>
      <c r="AN361" s="12"/>
      <c r="AO361" s="12"/>
      <c r="AP361" s="12"/>
      <c r="AQ361" s="12"/>
      <c r="AR361" s="12"/>
      <c r="AS361" s="12"/>
      <c r="AT361" s="12"/>
      <c r="AU361" s="12"/>
      <c r="AV361" s="12"/>
      <c r="AW361" s="12"/>
      <c r="AX361" s="12"/>
      <c r="AY361" s="12"/>
      <c r="AZ361" s="12"/>
      <c r="BA361" s="12"/>
      <c r="BB361" s="12"/>
      <c r="BC361" s="12"/>
      <c r="BD361" s="12"/>
      <c r="BE361" s="12"/>
      <c r="BF361" s="12"/>
      <c r="BG361" s="12"/>
      <c r="BH361" s="12"/>
      <c r="BI361" s="12"/>
      <c r="BJ361" s="12"/>
      <c r="BK361" s="12"/>
      <c r="BL361" s="12"/>
      <c r="BM361" s="12"/>
      <c r="BN361" s="12"/>
      <c r="BO361" s="12"/>
      <c r="BP361" s="12"/>
      <c r="BQ361" s="12"/>
      <c r="BR361" s="12"/>
      <c r="BS361" s="12"/>
      <c r="BT361" s="12"/>
      <c r="BU361" s="12"/>
      <c r="BV361" s="12"/>
      <c r="BW361" s="12"/>
      <c r="BX361" s="12"/>
      <c r="BY361" s="12"/>
      <c r="BZ361" s="12"/>
      <c r="CA361" s="12"/>
      <c r="CB361" s="12"/>
      <c r="CC361" s="12"/>
    </row>
    <row r="362" spans="1:81" ht="15.75" x14ac:dyDescent="0.25">
      <c r="A362" s="20"/>
      <c r="B362" s="29"/>
      <c r="C362" s="29"/>
      <c r="D362" s="29"/>
      <c r="E362" s="29"/>
      <c r="F362" s="26"/>
      <c r="G362" s="13"/>
      <c r="H362" s="20"/>
      <c r="I362" s="22"/>
      <c r="J362" s="22"/>
      <c r="K362" s="22"/>
      <c r="L362" s="22"/>
      <c r="M362" s="24"/>
      <c r="N362" s="22"/>
      <c r="O362" s="20"/>
      <c r="P362" s="12"/>
      <c r="Q362" s="12"/>
      <c r="R362" s="12"/>
      <c r="S362" s="12"/>
      <c r="T362" s="12"/>
      <c r="U362" s="12"/>
      <c r="V362" s="12"/>
      <c r="W362" s="12"/>
      <c r="X362" s="12"/>
      <c r="Y362" s="12"/>
      <c r="Z362" s="12"/>
      <c r="AA362" s="12"/>
      <c r="AB362" s="12"/>
      <c r="AC362" s="12"/>
      <c r="AD362" s="12"/>
      <c r="AE362" s="12"/>
      <c r="AF362" s="12"/>
      <c r="AG362" s="12"/>
      <c r="AH362" s="12"/>
      <c r="AI362" s="12"/>
      <c r="AJ362" s="12"/>
      <c r="AK362" s="12"/>
      <c r="AL362" s="12"/>
      <c r="AM362" s="12"/>
      <c r="AN362" s="12"/>
      <c r="AO362" s="12"/>
      <c r="AP362" s="12"/>
      <c r="AQ362" s="12"/>
      <c r="AR362" s="12"/>
      <c r="AS362" s="12"/>
      <c r="AT362" s="12"/>
      <c r="AU362" s="12"/>
      <c r="AV362" s="12"/>
      <c r="AW362" s="12"/>
      <c r="AX362" s="12"/>
      <c r="AY362" s="12"/>
      <c r="AZ362" s="12"/>
      <c r="BA362" s="12"/>
      <c r="BB362" s="12"/>
      <c r="BC362" s="12"/>
      <c r="BD362" s="12"/>
      <c r="BE362" s="12"/>
      <c r="BF362" s="12"/>
      <c r="BG362" s="12"/>
      <c r="BH362" s="12"/>
      <c r="BI362" s="12"/>
      <c r="BJ362" s="12"/>
      <c r="BK362" s="12"/>
      <c r="BL362" s="12"/>
      <c r="BM362" s="12"/>
      <c r="BN362" s="12"/>
      <c r="BO362" s="12"/>
      <c r="BP362" s="12"/>
      <c r="BQ362" s="12"/>
      <c r="BR362" s="12"/>
      <c r="BS362" s="12"/>
      <c r="BT362" s="12"/>
      <c r="BU362" s="12"/>
      <c r="BV362" s="12"/>
      <c r="BW362" s="12"/>
      <c r="BX362" s="12"/>
      <c r="BY362" s="12"/>
      <c r="BZ362" s="12"/>
      <c r="CA362" s="12"/>
      <c r="CB362" s="12"/>
      <c r="CC362" s="12"/>
    </row>
    <row r="363" spans="1:81" ht="15.75" x14ac:dyDescent="0.25">
      <c r="A363" s="20"/>
      <c r="B363" s="29"/>
      <c r="C363" s="29"/>
      <c r="D363" s="29"/>
      <c r="E363" s="29"/>
      <c r="F363" s="26"/>
      <c r="G363" s="13"/>
      <c r="H363" s="20"/>
      <c r="I363" s="22"/>
      <c r="J363" s="22"/>
      <c r="K363" s="22"/>
      <c r="L363" s="22"/>
      <c r="M363" s="24"/>
      <c r="N363" s="22"/>
      <c r="O363" s="20"/>
      <c r="P363" s="12"/>
      <c r="Q363" s="12"/>
      <c r="R363" s="12"/>
      <c r="S363" s="12"/>
      <c r="T363" s="12"/>
      <c r="U363" s="12"/>
      <c r="V363" s="12"/>
      <c r="W363" s="12"/>
      <c r="X363" s="12"/>
      <c r="Y363" s="12"/>
      <c r="Z363" s="12"/>
      <c r="AA363" s="12"/>
      <c r="AB363" s="12"/>
      <c r="AC363" s="12"/>
      <c r="AD363" s="12"/>
      <c r="AE363" s="12"/>
      <c r="AF363" s="12"/>
      <c r="AG363" s="12"/>
      <c r="AH363" s="12"/>
      <c r="AI363" s="12"/>
      <c r="AJ363" s="12"/>
      <c r="AK363" s="12"/>
      <c r="AL363" s="12"/>
      <c r="AM363" s="12"/>
      <c r="AN363" s="12"/>
      <c r="AO363" s="12"/>
      <c r="AP363" s="12"/>
      <c r="AQ363" s="12"/>
      <c r="AR363" s="12"/>
      <c r="AS363" s="12"/>
      <c r="AT363" s="12"/>
      <c r="AU363" s="12"/>
      <c r="AV363" s="12"/>
      <c r="AW363" s="12"/>
      <c r="AX363" s="12"/>
      <c r="AY363" s="12"/>
      <c r="AZ363" s="12"/>
      <c r="BA363" s="12"/>
      <c r="BB363" s="12"/>
      <c r="BC363" s="12"/>
      <c r="BD363" s="12"/>
      <c r="BE363" s="12"/>
      <c r="BF363" s="12"/>
      <c r="BG363" s="12"/>
      <c r="BH363" s="12"/>
      <c r="BI363" s="12"/>
      <c r="BJ363" s="12"/>
      <c r="BK363" s="12"/>
      <c r="BL363" s="12"/>
      <c r="BM363" s="12"/>
      <c r="BN363" s="12"/>
      <c r="BO363" s="12"/>
      <c r="BP363" s="12"/>
      <c r="BQ363" s="12"/>
      <c r="BR363" s="12"/>
      <c r="BS363" s="12"/>
      <c r="BT363" s="12"/>
      <c r="BU363" s="12"/>
      <c r="BV363" s="12"/>
      <c r="BW363" s="12"/>
      <c r="BX363" s="12"/>
      <c r="BY363" s="12"/>
      <c r="BZ363" s="12"/>
      <c r="CA363" s="12"/>
      <c r="CB363" s="12"/>
      <c r="CC363" s="12"/>
    </row>
    <row r="364" spans="1:81" ht="15.75" x14ac:dyDescent="0.25">
      <c r="A364" s="20"/>
      <c r="B364" s="29"/>
      <c r="C364" s="29"/>
      <c r="D364" s="29"/>
      <c r="E364" s="29"/>
      <c r="F364" s="26"/>
      <c r="G364" s="13"/>
      <c r="H364" s="20"/>
      <c r="I364" s="22"/>
      <c r="J364" s="22"/>
      <c r="K364" s="22"/>
      <c r="L364" s="22"/>
      <c r="M364" s="24"/>
      <c r="N364" s="22"/>
      <c r="O364" s="20"/>
      <c r="P364" s="12"/>
      <c r="Q364" s="12"/>
      <c r="R364" s="12"/>
      <c r="S364" s="12"/>
      <c r="T364" s="12"/>
      <c r="U364" s="12"/>
      <c r="V364" s="12"/>
      <c r="W364" s="12"/>
      <c r="X364" s="12"/>
      <c r="Y364" s="12"/>
      <c r="Z364" s="12"/>
      <c r="AA364" s="12"/>
      <c r="AB364" s="12"/>
      <c r="AC364" s="12"/>
      <c r="AD364" s="12"/>
      <c r="AE364" s="12"/>
      <c r="AF364" s="12"/>
      <c r="AG364" s="12"/>
      <c r="AH364" s="12"/>
      <c r="AI364" s="12"/>
      <c r="AJ364" s="12"/>
      <c r="AK364" s="12"/>
      <c r="AL364" s="12"/>
      <c r="AM364" s="12"/>
      <c r="AN364" s="12"/>
      <c r="AO364" s="12"/>
      <c r="AP364" s="12"/>
      <c r="AQ364" s="12"/>
      <c r="AR364" s="12"/>
      <c r="AS364" s="12"/>
      <c r="AT364" s="12"/>
      <c r="AU364" s="12"/>
      <c r="AV364" s="12"/>
      <c r="AW364" s="12"/>
      <c r="AX364" s="12"/>
      <c r="AY364" s="12"/>
      <c r="AZ364" s="12"/>
      <c r="BA364" s="12"/>
      <c r="BB364" s="12"/>
      <c r="BC364" s="12"/>
      <c r="BD364" s="12"/>
      <c r="BE364" s="12"/>
      <c r="BF364" s="12"/>
      <c r="BG364" s="12"/>
      <c r="BH364" s="12"/>
      <c r="BI364" s="12"/>
      <c r="BJ364" s="12"/>
      <c r="BK364" s="12"/>
      <c r="BL364" s="12"/>
      <c r="BM364" s="12"/>
      <c r="BN364" s="12"/>
      <c r="BO364" s="12"/>
      <c r="BP364" s="12"/>
      <c r="BQ364" s="12"/>
      <c r="BR364" s="12"/>
      <c r="BS364" s="12"/>
      <c r="BT364" s="12"/>
      <c r="BU364" s="12"/>
      <c r="BV364" s="12"/>
      <c r="BW364" s="12"/>
      <c r="BX364" s="12"/>
      <c r="BY364" s="12"/>
      <c r="BZ364" s="12"/>
      <c r="CA364" s="12"/>
      <c r="CB364" s="12"/>
      <c r="CC364" s="12"/>
    </row>
    <row r="365" spans="1:81" ht="15.75" x14ac:dyDescent="0.25">
      <c r="A365" s="20"/>
      <c r="B365" s="29"/>
      <c r="C365" s="29"/>
      <c r="D365" s="29"/>
      <c r="E365" s="29"/>
      <c r="F365" s="26"/>
      <c r="G365" s="13"/>
      <c r="H365" s="20"/>
      <c r="I365" s="22"/>
      <c r="J365" s="22"/>
      <c r="K365" s="22"/>
      <c r="L365" s="22"/>
      <c r="M365" s="24"/>
      <c r="N365" s="22"/>
      <c r="O365" s="20"/>
      <c r="P365" s="12"/>
      <c r="Q365" s="12"/>
      <c r="R365" s="12"/>
      <c r="S365" s="12"/>
      <c r="T365" s="12"/>
      <c r="U365" s="12"/>
      <c r="V365" s="12"/>
      <c r="W365" s="12"/>
      <c r="X365" s="12"/>
      <c r="Y365" s="12"/>
      <c r="Z365" s="12"/>
      <c r="AA365" s="12"/>
      <c r="AB365" s="12"/>
      <c r="AC365" s="12"/>
      <c r="AD365" s="12"/>
      <c r="AE365" s="12"/>
      <c r="AF365" s="12"/>
      <c r="AG365" s="12"/>
      <c r="AH365" s="12"/>
      <c r="AI365" s="12"/>
      <c r="AJ365" s="12"/>
      <c r="AK365" s="12"/>
      <c r="AL365" s="12"/>
      <c r="AM365" s="12"/>
      <c r="AN365" s="12"/>
      <c r="AO365" s="12"/>
      <c r="AP365" s="12"/>
      <c r="AQ365" s="12"/>
      <c r="AR365" s="12"/>
      <c r="AS365" s="12"/>
      <c r="AT365" s="12"/>
      <c r="AU365" s="12"/>
      <c r="AV365" s="12"/>
      <c r="AW365" s="12"/>
      <c r="AX365" s="12"/>
      <c r="AY365" s="12"/>
      <c r="AZ365" s="12"/>
      <c r="BA365" s="12"/>
      <c r="BB365" s="12"/>
      <c r="BC365" s="12"/>
      <c r="BD365" s="12"/>
      <c r="BE365" s="12"/>
      <c r="BF365" s="12"/>
      <c r="BG365" s="12"/>
      <c r="BH365" s="12"/>
      <c r="BI365" s="12"/>
      <c r="BJ365" s="12"/>
      <c r="BK365" s="12"/>
      <c r="BL365" s="12"/>
      <c r="BM365" s="12"/>
      <c r="BN365" s="12"/>
      <c r="BO365" s="12"/>
      <c r="BP365" s="12"/>
      <c r="BQ365" s="12"/>
      <c r="BR365" s="12"/>
      <c r="BS365" s="12"/>
      <c r="BT365" s="12"/>
      <c r="BU365" s="12"/>
      <c r="BV365" s="12"/>
      <c r="BW365" s="12"/>
      <c r="BX365" s="12"/>
      <c r="BY365" s="12"/>
      <c r="BZ365" s="12"/>
      <c r="CA365" s="12"/>
      <c r="CB365" s="12"/>
      <c r="CC365" s="12"/>
    </row>
    <row r="366" spans="1:81" ht="15.75" x14ac:dyDescent="0.25">
      <c r="A366" s="20"/>
      <c r="B366" s="29"/>
      <c r="C366" s="29"/>
      <c r="D366" s="29"/>
      <c r="E366" s="29"/>
      <c r="F366" s="26"/>
      <c r="G366" s="13"/>
      <c r="H366" s="20"/>
      <c r="I366" s="22"/>
      <c r="J366" s="22"/>
      <c r="K366" s="22"/>
      <c r="L366" s="22"/>
      <c r="M366" s="24"/>
      <c r="N366" s="22"/>
      <c r="O366" s="20"/>
      <c r="P366" s="12"/>
      <c r="Q366" s="12"/>
      <c r="R366" s="12"/>
      <c r="S366" s="12"/>
      <c r="T366" s="12"/>
      <c r="U366" s="12"/>
      <c r="V366" s="12"/>
      <c r="W366" s="12"/>
      <c r="X366" s="12"/>
      <c r="Y366" s="12"/>
      <c r="Z366" s="12"/>
      <c r="AA366" s="12"/>
      <c r="AB366" s="12"/>
      <c r="AC366" s="12"/>
      <c r="AD366" s="12"/>
      <c r="AE366" s="12"/>
      <c r="AF366" s="12"/>
      <c r="AG366" s="12"/>
      <c r="AH366" s="12"/>
      <c r="AI366" s="12"/>
      <c r="AJ366" s="12"/>
      <c r="AK366" s="12"/>
      <c r="AL366" s="12"/>
      <c r="AM366" s="12"/>
      <c r="AN366" s="12"/>
      <c r="AO366" s="12"/>
      <c r="AP366" s="12"/>
      <c r="AQ366" s="12"/>
      <c r="AR366" s="12"/>
      <c r="AS366" s="12"/>
      <c r="AT366" s="12"/>
      <c r="AU366" s="12"/>
      <c r="AV366" s="12"/>
      <c r="AW366" s="12"/>
      <c r="AX366" s="12"/>
      <c r="AY366" s="12"/>
      <c r="AZ366" s="12"/>
      <c r="BA366" s="12"/>
      <c r="BB366" s="12"/>
      <c r="BC366" s="12"/>
      <c r="BD366" s="12"/>
      <c r="BE366" s="12"/>
      <c r="BF366" s="12"/>
      <c r="BG366" s="12"/>
      <c r="BH366" s="12"/>
      <c r="BI366" s="12"/>
      <c r="BJ366" s="12"/>
      <c r="BK366" s="12"/>
      <c r="BL366" s="12"/>
      <c r="BM366" s="12"/>
      <c r="BN366" s="12"/>
      <c r="BO366" s="12"/>
      <c r="BP366" s="12"/>
      <c r="BQ366" s="12"/>
      <c r="BR366" s="12"/>
      <c r="BS366" s="12"/>
      <c r="BT366" s="12"/>
      <c r="BU366" s="12"/>
      <c r="BV366" s="12"/>
      <c r="BW366" s="12"/>
      <c r="BX366" s="12"/>
      <c r="BY366" s="12"/>
      <c r="BZ366" s="12"/>
      <c r="CA366" s="12"/>
      <c r="CB366" s="12"/>
      <c r="CC366" s="12"/>
    </row>
    <row r="367" spans="1:81" ht="15.75" x14ac:dyDescent="0.25">
      <c r="A367" s="20"/>
      <c r="B367" s="29"/>
      <c r="C367" s="29"/>
      <c r="D367" s="29"/>
      <c r="E367" s="29"/>
      <c r="F367" s="26"/>
      <c r="G367" s="13"/>
      <c r="H367" s="20"/>
      <c r="I367" s="22"/>
      <c r="J367" s="22"/>
      <c r="K367" s="22"/>
      <c r="L367" s="22"/>
      <c r="M367" s="24"/>
      <c r="N367" s="22"/>
      <c r="O367" s="20"/>
      <c r="P367" s="12"/>
      <c r="Q367" s="12"/>
      <c r="R367" s="12"/>
      <c r="S367" s="12"/>
      <c r="T367" s="12"/>
      <c r="U367" s="12"/>
      <c r="V367" s="12"/>
      <c r="W367" s="12"/>
      <c r="X367" s="12"/>
      <c r="Y367" s="12"/>
      <c r="Z367" s="12"/>
      <c r="AA367" s="12"/>
      <c r="AB367" s="12"/>
      <c r="AC367" s="12"/>
      <c r="AD367" s="12"/>
      <c r="AE367" s="12"/>
      <c r="AF367" s="12"/>
      <c r="AG367" s="12"/>
      <c r="AH367" s="12"/>
      <c r="AI367" s="12"/>
      <c r="AJ367" s="12"/>
      <c r="AK367" s="12"/>
      <c r="AL367" s="12"/>
      <c r="AM367" s="12"/>
      <c r="AN367" s="12"/>
      <c r="AO367" s="12"/>
      <c r="AP367" s="12"/>
      <c r="AQ367" s="12"/>
      <c r="AR367" s="12"/>
      <c r="AS367" s="12"/>
      <c r="AT367" s="12"/>
      <c r="AU367" s="12"/>
      <c r="AV367" s="12"/>
      <c r="AW367" s="12"/>
      <c r="AX367" s="12"/>
      <c r="AY367" s="12"/>
      <c r="AZ367" s="12"/>
      <c r="BA367" s="12"/>
      <c r="BB367" s="12"/>
      <c r="BC367" s="12"/>
      <c r="BD367" s="12"/>
      <c r="BE367" s="12"/>
      <c r="BF367" s="12"/>
      <c r="BG367" s="12"/>
      <c r="BH367" s="12"/>
      <c r="BI367" s="12"/>
      <c r="BJ367" s="12"/>
      <c r="BK367" s="12"/>
      <c r="BL367" s="12"/>
      <c r="BM367" s="12"/>
      <c r="BN367" s="12"/>
      <c r="BO367" s="12"/>
      <c r="BP367" s="12"/>
      <c r="BQ367" s="12"/>
      <c r="BR367" s="12"/>
      <c r="BS367" s="12"/>
      <c r="BT367" s="12"/>
      <c r="BU367" s="12"/>
      <c r="BV367" s="12"/>
      <c r="BW367" s="12"/>
      <c r="BX367" s="12"/>
      <c r="BY367" s="12"/>
      <c r="BZ367" s="12"/>
      <c r="CA367" s="12"/>
      <c r="CB367" s="12"/>
      <c r="CC367" s="12"/>
    </row>
    <row r="368" spans="1:81" ht="15.75" x14ac:dyDescent="0.25">
      <c r="A368" s="20"/>
      <c r="B368" s="29"/>
      <c r="C368" s="29"/>
      <c r="D368" s="29"/>
      <c r="E368" s="29"/>
      <c r="F368" s="26"/>
      <c r="G368" s="13"/>
      <c r="H368" s="20"/>
      <c r="I368" s="22"/>
      <c r="J368" s="22"/>
      <c r="K368" s="22"/>
      <c r="L368" s="22"/>
      <c r="M368" s="24"/>
      <c r="N368" s="22"/>
      <c r="O368" s="20"/>
      <c r="P368" s="12"/>
      <c r="Q368" s="12"/>
      <c r="R368" s="12"/>
      <c r="S368" s="12"/>
      <c r="T368" s="12"/>
      <c r="U368" s="12"/>
      <c r="V368" s="12"/>
      <c r="W368" s="12"/>
      <c r="X368" s="12"/>
      <c r="Y368" s="12"/>
      <c r="Z368" s="12"/>
      <c r="AA368" s="12"/>
      <c r="AB368" s="12"/>
      <c r="AC368" s="12"/>
      <c r="AD368" s="12"/>
      <c r="AE368" s="12"/>
      <c r="AF368" s="12"/>
      <c r="AG368" s="12"/>
      <c r="AH368" s="12"/>
      <c r="AI368" s="12"/>
      <c r="AJ368" s="12"/>
      <c r="AK368" s="12"/>
      <c r="AL368" s="12"/>
      <c r="AM368" s="12"/>
      <c r="AN368" s="12"/>
      <c r="AO368" s="12"/>
      <c r="AP368" s="12"/>
      <c r="AQ368" s="12"/>
      <c r="AR368" s="12"/>
      <c r="AS368" s="12"/>
      <c r="AT368" s="12"/>
      <c r="AU368" s="12"/>
      <c r="AV368" s="12"/>
      <c r="AW368" s="12"/>
      <c r="AX368" s="12"/>
      <c r="AY368" s="12"/>
      <c r="AZ368" s="12"/>
      <c r="BA368" s="12"/>
      <c r="BB368" s="12"/>
      <c r="BC368" s="12"/>
      <c r="BD368" s="12"/>
      <c r="BE368" s="12"/>
      <c r="BF368" s="12"/>
      <c r="BG368" s="12"/>
      <c r="BH368" s="12"/>
      <c r="BI368" s="12"/>
      <c r="BJ368" s="12"/>
      <c r="BK368" s="12"/>
      <c r="BL368" s="12"/>
      <c r="BM368" s="12"/>
      <c r="BN368" s="12"/>
      <c r="BO368" s="12"/>
      <c r="BP368" s="12"/>
      <c r="BQ368" s="12"/>
      <c r="BR368" s="12"/>
      <c r="BS368" s="12"/>
      <c r="BT368" s="12"/>
      <c r="BU368" s="12"/>
      <c r="BV368" s="12"/>
      <c r="BW368" s="12"/>
      <c r="BX368" s="12"/>
      <c r="BY368" s="12"/>
      <c r="BZ368" s="12"/>
      <c r="CA368" s="12"/>
      <c r="CB368" s="12"/>
      <c r="CC368" s="12"/>
    </row>
    <row r="369" spans="1:81" ht="15.75" x14ac:dyDescent="0.25">
      <c r="A369" s="20"/>
      <c r="B369" s="29"/>
      <c r="C369" s="29"/>
      <c r="D369" s="29"/>
      <c r="E369" s="29"/>
      <c r="F369" s="26"/>
      <c r="G369" s="13"/>
      <c r="H369" s="20"/>
      <c r="I369" s="22"/>
      <c r="J369" s="22"/>
      <c r="K369" s="22"/>
      <c r="L369" s="22"/>
      <c r="M369" s="24"/>
      <c r="N369" s="22"/>
      <c r="O369" s="20"/>
      <c r="P369" s="12"/>
      <c r="Q369" s="12"/>
      <c r="R369" s="12"/>
      <c r="S369" s="12"/>
      <c r="T369" s="12"/>
      <c r="U369" s="12"/>
      <c r="V369" s="12"/>
      <c r="W369" s="12"/>
      <c r="X369" s="12"/>
      <c r="Y369" s="12"/>
      <c r="Z369" s="12"/>
      <c r="AA369" s="12"/>
      <c r="AB369" s="12"/>
      <c r="AC369" s="12"/>
      <c r="AD369" s="12"/>
      <c r="AE369" s="12"/>
      <c r="AF369" s="12"/>
      <c r="AG369" s="12"/>
      <c r="AH369" s="12"/>
      <c r="AI369" s="12"/>
      <c r="AJ369" s="12"/>
      <c r="AK369" s="12"/>
      <c r="AL369" s="12"/>
      <c r="AM369" s="12"/>
      <c r="AN369" s="12"/>
      <c r="AO369" s="12"/>
      <c r="AP369" s="12"/>
      <c r="AQ369" s="12"/>
      <c r="AR369" s="12"/>
      <c r="AS369" s="12"/>
      <c r="AT369" s="12"/>
      <c r="AU369" s="12"/>
      <c r="AV369" s="12"/>
      <c r="AW369" s="12"/>
      <c r="AX369" s="12"/>
      <c r="AY369" s="12"/>
      <c r="AZ369" s="12"/>
      <c r="BA369" s="12"/>
      <c r="BB369" s="12"/>
      <c r="BC369" s="12"/>
      <c r="BD369" s="12"/>
      <c r="BE369" s="12"/>
      <c r="BF369" s="12"/>
      <c r="BG369" s="12"/>
      <c r="BH369" s="12"/>
      <c r="BI369" s="12"/>
      <c r="BJ369" s="12"/>
      <c r="BK369" s="12"/>
      <c r="BL369" s="12"/>
      <c r="BM369" s="12"/>
      <c r="BN369" s="12"/>
      <c r="BO369" s="12"/>
      <c r="BP369" s="12"/>
      <c r="BQ369" s="12"/>
      <c r="BR369" s="12"/>
      <c r="BS369" s="12"/>
      <c r="BT369" s="12"/>
      <c r="BU369" s="12"/>
      <c r="BV369" s="12"/>
      <c r="BW369" s="12"/>
      <c r="BX369" s="12"/>
      <c r="BY369" s="12"/>
      <c r="BZ369" s="12"/>
      <c r="CA369" s="12"/>
      <c r="CB369" s="12"/>
      <c r="CC369" s="12"/>
    </row>
    <row r="370" spans="1:81" ht="15.75" x14ac:dyDescent="0.25">
      <c r="A370" s="20"/>
      <c r="B370" s="29"/>
      <c r="C370" s="29"/>
      <c r="D370" s="29"/>
      <c r="E370" s="29"/>
      <c r="F370" s="26"/>
      <c r="G370" s="13"/>
      <c r="H370" s="20"/>
      <c r="I370" s="22"/>
      <c r="J370" s="22"/>
      <c r="K370" s="22"/>
      <c r="L370" s="22"/>
      <c r="M370" s="24"/>
      <c r="N370" s="22"/>
      <c r="O370" s="20"/>
      <c r="P370" s="12"/>
      <c r="Q370" s="12"/>
      <c r="R370" s="12"/>
      <c r="S370" s="12"/>
      <c r="T370" s="12"/>
      <c r="U370" s="12"/>
      <c r="V370" s="12"/>
      <c r="W370" s="12"/>
      <c r="X370" s="12"/>
      <c r="Y370" s="12"/>
      <c r="Z370" s="12"/>
      <c r="AA370" s="12"/>
      <c r="AB370" s="12"/>
      <c r="AC370" s="12"/>
      <c r="AD370" s="12"/>
      <c r="AE370" s="12"/>
      <c r="AF370" s="12"/>
      <c r="AG370" s="12"/>
      <c r="AH370" s="12"/>
      <c r="AI370" s="12"/>
      <c r="AJ370" s="12"/>
      <c r="AK370" s="12"/>
      <c r="AL370" s="12"/>
      <c r="AM370" s="12"/>
      <c r="AN370" s="12"/>
      <c r="AO370" s="12"/>
      <c r="AP370" s="12"/>
      <c r="AQ370" s="12"/>
      <c r="AR370" s="12"/>
      <c r="AS370" s="12"/>
      <c r="AT370" s="12"/>
      <c r="AU370" s="12"/>
      <c r="AV370" s="12"/>
      <c r="AW370" s="12"/>
      <c r="AX370" s="12"/>
      <c r="AY370" s="12"/>
      <c r="AZ370" s="12"/>
      <c r="BA370" s="12"/>
      <c r="BB370" s="12"/>
      <c r="BC370" s="12"/>
      <c r="BD370" s="12"/>
      <c r="BE370" s="12"/>
      <c r="BF370" s="12"/>
      <c r="BG370" s="12"/>
      <c r="BH370" s="12"/>
      <c r="BI370" s="12"/>
      <c r="BJ370" s="12"/>
      <c r="BK370" s="12"/>
      <c r="BL370" s="12"/>
      <c r="BM370" s="12"/>
      <c r="BN370" s="12"/>
      <c r="BO370" s="12"/>
      <c r="BP370" s="12"/>
      <c r="BQ370" s="12"/>
      <c r="BR370" s="12"/>
      <c r="BS370" s="12"/>
      <c r="BT370" s="12"/>
      <c r="BU370" s="12"/>
      <c r="BV370" s="12"/>
      <c r="BW370" s="12"/>
      <c r="BX370" s="12"/>
      <c r="BY370" s="12"/>
      <c r="BZ370" s="12"/>
      <c r="CA370" s="12"/>
      <c r="CB370" s="12"/>
      <c r="CC370" s="12"/>
    </row>
    <row r="371" spans="1:81" ht="15.75" x14ac:dyDescent="0.25">
      <c r="A371" s="20"/>
      <c r="B371" s="29"/>
      <c r="C371" s="29"/>
      <c r="D371" s="29"/>
      <c r="E371" s="29"/>
      <c r="F371" s="26"/>
      <c r="G371" s="13"/>
      <c r="H371" s="20"/>
      <c r="I371" s="22"/>
      <c r="J371" s="22"/>
      <c r="K371" s="22"/>
      <c r="L371" s="22"/>
      <c r="M371" s="24"/>
      <c r="N371" s="22"/>
      <c r="O371" s="20"/>
      <c r="P371" s="12"/>
      <c r="Q371" s="12"/>
      <c r="R371" s="12"/>
      <c r="S371" s="12"/>
      <c r="T371" s="12"/>
      <c r="U371" s="12"/>
      <c r="V371" s="12"/>
      <c r="W371" s="12"/>
      <c r="X371" s="12"/>
      <c r="Y371" s="12"/>
      <c r="Z371" s="12"/>
      <c r="AA371" s="12"/>
      <c r="AB371" s="12"/>
      <c r="AC371" s="12"/>
      <c r="AD371" s="12"/>
      <c r="AE371" s="12"/>
      <c r="AF371" s="12"/>
      <c r="AG371" s="12"/>
      <c r="AH371" s="12"/>
      <c r="AI371" s="12"/>
      <c r="AJ371" s="12"/>
      <c r="AK371" s="12"/>
      <c r="AL371" s="12"/>
      <c r="AM371" s="12"/>
      <c r="AN371" s="12"/>
      <c r="AO371" s="12"/>
      <c r="AP371" s="12"/>
      <c r="AQ371" s="12"/>
      <c r="AR371" s="12"/>
      <c r="AS371" s="12"/>
      <c r="AT371" s="12"/>
      <c r="AU371" s="12"/>
      <c r="AV371" s="12"/>
      <c r="AW371" s="12"/>
      <c r="AX371" s="12"/>
      <c r="AY371" s="12"/>
      <c r="AZ371" s="12"/>
      <c r="BA371" s="12"/>
      <c r="BB371" s="12"/>
      <c r="BC371" s="12"/>
      <c r="BD371" s="12"/>
      <c r="BE371" s="12"/>
      <c r="BF371" s="12"/>
      <c r="BG371" s="12"/>
      <c r="BH371" s="12"/>
      <c r="BI371" s="12"/>
      <c r="BJ371" s="12"/>
      <c r="BK371" s="12"/>
      <c r="BL371" s="12"/>
      <c r="BM371" s="12"/>
      <c r="BN371" s="12"/>
      <c r="BO371" s="12"/>
      <c r="BP371" s="12"/>
      <c r="BQ371" s="12"/>
      <c r="BR371" s="12"/>
      <c r="BS371" s="12"/>
      <c r="BT371" s="12"/>
      <c r="BU371" s="12"/>
      <c r="BV371" s="12"/>
      <c r="BW371" s="12"/>
      <c r="BX371" s="12"/>
      <c r="BY371" s="12"/>
      <c r="BZ371" s="12"/>
      <c r="CA371" s="12"/>
      <c r="CB371" s="12"/>
      <c r="CC371" s="12"/>
    </row>
    <row r="372" spans="1:81" ht="15.75" x14ac:dyDescent="0.25">
      <c r="A372" s="20"/>
      <c r="B372" s="29"/>
      <c r="C372" s="29"/>
      <c r="D372" s="29"/>
      <c r="E372" s="29"/>
      <c r="F372" s="26"/>
      <c r="G372" s="13"/>
      <c r="H372" s="20"/>
      <c r="I372" s="22"/>
      <c r="J372" s="22"/>
      <c r="K372" s="22"/>
      <c r="L372" s="22"/>
      <c r="M372" s="24"/>
      <c r="N372" s="22"/>
      <c r="O372" s="20"/>
      <c r="P372" s="12"/>
      <c r="Q372" s="12"/>
      <c r="R372" s="12"/>
      <c r="S372" s="12"/>
      <c r="T372" s="12"/>
      <c r="U372" s="12"/>
      <c r="V372" s="12"/>
      <c r="W372" s="12"/>
      <c r="X372" s="12"/>
      <c r="Y372" s="12"/>
      <c r="Z372" s="12"/>
      <c r="AA372" s="12"/>
      <c r="AB372" s="12"/>
      <c r="AC372" s="12"/>
      <c r="AD372" s="12"/>
      <c r="AE372" s="12"/>
      <c r="AF372" s="12"/>
      <c r="AG372" s="12"/>
      <c r="AH372" s="12"/>
      <c r="AI372" s="12"/>
      <c r="AJ372" s="12"/>
      <c r="AK372" s="12"/>
      <c r="AL372" s="12"/>
      <c r="AM372" s="12"/>
      <c r="AN372" s="12"/>
      <c r="AO372" s="12"/>
      <c r="AP372" s="12"/>
      <c r="AQ372" s="12"/>
      <c r="AR372" s="12"/>
      <c r="AS372" s="12"/>
      <c r="AT372" s="12"/>
      <c r="AU372" s="12"/>
      <c r="AV372" s="12"/>
      <c r="AW372" s="12"/>
      <c r="AX372" s="12"/>
      <c r="AY372" s="12"/>
      <c r="AZ372" s="12"/>
      <c r="BA372" s="12"/>
      <c r="BB372" s="12"/>
      <c r="BC372" s="12"/>
      <c r="BD372" s="12"/>
      <c r="BE372" s="12"/>
      <c r="BF372" s="12"/>
      <c r="BG372" s="12"/>
      <c r="BH372" s="12"/>
      <c r="BI372" s="12"/>
      <c r="BJ372" s="12"/>
      <c r="BK372" s="12"/>
      <c r="BL372" s="12"/>
      <c r="BM372" s="12"/>
      <c r="BN372" s="12"/>
      <c r="BO372" s="12"/>
      <c r="BP372" s="12"/>
      <c r="BQ372" s="12"/>
      <c r="BR372" s="12"/>
      <c r="BS372" s="12"/>
      <c r="BT372" s="12"/>
      <c r="BU372" s="12"/>
      <c r="BV372" s="12"/>
      <c r="BW372" s="12"/>
      <c r="BX372" s="12"/>
      <c r="BY372" s="12"/>
      <c r="BZ372" s="12"/>
      <c r="CA372" s="12"/>
      <c r="CB372" s="12"/>
      <c r="CC372" s="12"/>
    </row>
    <row r="373" spans="1:81" ht="15.75" x14ac:dyDescent="0.25">
      <c r="A373" s="20"/>
      <c r="B373" s="29"/>
      <c r="C373" s="29"/>
      <c r="D373" s="29"/>
      <c r="E373" s="29"/>
      <c r="F373" s="26"/>
      <c r="G373" s="13"/>
      <c r="H373" s="20"/>
      <c r="I373" s="22"/>
      <c r="J373" s="22"/>
      <c r="K373" s="22"/>
      <c r="L373" s="22"/>
      <c r="M373" s="24"/>
      <c r="N373" s="22"/>
      <c r="O373" s="20"/>
      <c r="P373" s="12"/>
      <c r="Q373" s="12"/>
      <c r="R373" s="12"/>
      <c r="S373" s="12"/>
      <c r="T373" s="12"/>
      <c r="U373" s="12"/>
      <c r="V373" s="12"/>
      <c r="W373" s="12"/>
      <c r="X373" s="12"/>
      <c r="Y373" s="12"/>
      <c r="Z373" s="12"/>
      <c r="AA373" s="12"/>
      <c r="AB373" s="12"/>
      <c r="AC373" s="12"/>
      <c r="AD373" s="12"/>
      <c r="AE373" s="12"/>
      <c r="AF373" s="12"/>
      <c r="AG373" s="12"/>
      <c r="AH373" s="12"/>
      <c r="AI373" s="12"/>
      <c r="AJ373" s="12"/>
      <c r="AK373" s="12"/>
      <c r="AL373" s="12"/>
      <c r="AM373" s="12"/>
      <c r="AN373" s="12"/>
      <c r="AO373" s="12"/>
      <c r="AP373" s="12"/>
      <c r="AQ373" s="12"/>
      <c r="AR373" s="12"/>
      <c r="AS373" s="12"/>
      <c r="AT373" s="12"/>
      <c r="AU373" s="12"/>
      <c r="AV373" s="12"/>
      <c r="AW373" s="12"/>
      <c r="AX373" s="12"/>
      <c r="AY373" s="12"/>
      <c r="AZ373" s="12"/>
      <c r="BA373" s="12"/>
      <c r="BB373" s="12"/>
      <c r="BC373" s="12"/>
      <c r="BD373" s="12"/>
      <c r="BE373" s="12"/>
      <c r="BF373" s="12"/>
      <c r="BG373" s="12"/>
      <c r="BH373" s="12"/>
      <c r="BI373" s="12"/>
      <c r="BJ373" s="12"/>
      <c r="BK373" s="12"/>
      <c r="BL373" s="12"/>
      <c r="BM373" s="12"/>
      <c r="BN373" s="12"/>
      <c r="BO373" s="12"/>
      <c r="BP373" s="12"/>
      <c r="BQ373" s="12"/>
      <c r="BR373" s="12"/>
      <c r="BS373" s="12"/>
      <c r="BT373" s="12"/>
      <c r="BU373" s="12"/>
      <c r="BV373" s="12"/>
      <c r="BW373" s="12"/>
      <c r="BX373" s="12"/>
      <c r="BY373" s="12"/>
      <c r="BZ373" s="12"/>
      <c r="CA373" s="12"/>
      <c r="CB373" s="12"/>
      <c r="CC373" s="12"/>
    </row>
    <row r="374" spans="1:81" ht="15.75" x14ac:dyDescent="0.25">
      <c r="A374" s="20"/>
      <c r="B374" s="29"/>
      <c r="C374" s="29"/>
      <c r="D374" s="29"/>
      <c r="E374" s="29"/>
      <c r="F374" s="26"/>
      <c r="G374" s="13"/>
      <c r="H374" s="20"/>
      <c r="I374" s="22"/>
      <c r="J374" s="22"/>
      <c r="K374" s="22"/>
      <c r="L374" s="22"/>
      <c r="M374" s="24"/>
      <c r="N374" s="22"/>
      <c r="O374" s="20"/>
      <c r="P374" s="12"/>
      <c r="Q374" s="12"/>
      <c r="R374" s="12"/>
      <c r="S374" s="12"/>
      <c r="T374" s="12"/>
      <c r="U374" s="12"/>
      <c r="V374" s="12"/>
      <c r="W374" s="12"/>
      <c r="X374" s="12"/>
      <c r="Y374" s="12"/>
      <c r="Z374" s="12"/>
      <c r="AA374" s="12"/>
      <c r="AB374" s="12"/>
      <c r="AC374" s="12"/>
      <c r="AD374" s="12"/>
      <c r="AE374" s="12"/>
      <c r="AF374" s="12"/>
      <c r="AG374" s="12"/>
      <c r="AH374" s="12"/>
      <c r="AI374" s="12"/>
      <c r="AJ374" s="12"/>
      <c r="AK374" s="12"/>
      <c r="AL374" s="12"/>
      <c r="AM374" s="12"/>
      <c r="AN374" s="12"/>
      <c r="AO374" s="12"/>
      <c r="AP374" s="12"/>
      <c r="AQ374" s="12"/>
      <c r="AR374" s="12"/>
      <c r="AS374" s="12"/>
      <c r="AT374" s="12"/>
      <c r="AU374" s="12"/>
      <c r="AV374" s="12"/>
      <c r="AW374" s="12"/>
      <c r="AX374" s="12"/>
      <c r="AY374" s="12"/>
      <c r="AZ374" s="12"/>
      <c r="BA374" s="12"/>
      <c r="BB374" s="12"/>
      <c r="BC374" s="12"/>
      <c r="BD374" s="12"/>
      <c r="BE374" s="12"/>
      <c r="BF374" s="12"/>
      <c r="BG374" s="12"/>
      <c r="BH374" s="12"/>
      <c r="BI374" s="12"/>
      <c r="BJ374" s="12"/>
      <c r="BK374" s="12"/>
      <c r="BL374" s="12"/>
      <c r="BM374" s="12"/>
      <c r="BN374" s="12"/>
      <c r="BO374" s="12"/>
      <c r="BP374" s="12"/>
      <c r="BQ374" s="12"/>
      <c r="BR374" s="12"/>
      <c r="BS374" s="12"/>
      <c r="BT374" s="12"/>
      <c r="BU374" s="12"/>
      <c r="BV374" s="12"/>
      <c r="BW374" s="12"/>
      <c r="BX374" s="12"/>
      <c r="BY374" s="12"/>
      <c r="BZ374" s="12"/>
      <c r="CA374" s="12"/>
      <c r="CB374" s="12"/>
      <c r="CC374" s="12"/>
    </row>
    <row r="375" spans="1:81" ht="15.75" x14ac:dyDescent="0.25">
      <c r="A375" s="20"/>
      <c r="B375" s="29"/>
      <c r="C375" s="29"/>
      <c r="D375" s="29"/>
      <c r="E375" s="29"/>
      <c r="F375" s="26"/>
      <c r="G375" s="13"/>
      <c r="H375" s="20"/>
      <c r="I375" s="22"/>
      <c r="J375" s="22"/>
      <c r="K375" s="22"/>
      <c r="L375" s="22"/>
      <c r="M375" s="24"/>
      <c r="N375" s="22"/>
      <c r="O375" s="20"/>
      <c r="P375" s="12"/>
      <c r="Q375" s="12"/>
      <c r="R375" s="12"/>
      <c r="S375" s="12"/>
      <c r="T375" s="12"/>
      <c r="U375" s="12"/>
      <c r="V375" s="12"/>
      <c r="W375" s="12"/>
      <c r="X375" s="12"/>
      <c r="Y375" s="12"/>
      <c r="Z375" s="12"/>
      <c r="AA375" s="12"/>
      <c r="AB375" s="12"/>
      <c r="AC375" s="12"/>
      <c r="AD375" s="12"/>
      <c r="AE375" s="12"/>
      <c r="AF375" s="12"/>
      <c r="AG375" s="12"/>
      <c r="AH375" s="12"/>
      <c r="AI375" s="12"/>
      <c r="AJ375" s="12"/>
      <c r="AK375" s="12"/>
      <c r="AL375" s="12"/>
      <c r="AM375" s="12"/>
      <c r="AN375" s="12"/>
      <c r="AO375" s="12"/>
      <c r="AP375" s="12"/>
      <c r="AQ375" s="12"/>
      <c r="AR375" s="12"/>
      <c r="AS375" s="12"/>
      <c r="AT375" s="12"/>
      <c r="AU375" s="12"/>
      <c r="AV375" s="12"/>
      <c r="AW375" s="12"/>
      <c r="AX375" s="12"/>
      <c r="AY375" s="12"/>
      <c r="AZ375" s="12"/>
      <c r="BA375" s="12"/>
      <c r="BB375" s="12"/>
      <c r="BC375" s="12"/>
      <c r="BD375" s="12"/>
      <c r="BE375" s="12"/>
      <c r="BF375" s="12"/>
      <c r="BG375" s="12"/>
      <c r="BH375" s="12"/>
      <c r="BI375" s="12"/>
      <c r="BJ375" s="12"/>
      <c r="BK375" s="12"/>
      <c r="BL375" s="12"/>
      <c r="BM375" s="12"/>
      <c r="BN375" s="12"/>
      <c r="BO375" s="12"/>
      <c r="BP375" s="12"/>
      <c r="BQ375" s="12"/>
      <c r="BR375" s="12"/>
      <c r="BS375" s="12"/>
      <c r="BT375" s="12"/>
      <c r="BU375" s="12"/>
      <c r="BV375" s="12"/>
      <c r="BW375" s="12"/>
      <c r="BX375" s="12"/>
      <c r="BY375" s="12"/>
      <c r="BZ375" s="12"/>
      <c r="CA375" s="12"/>
      <c r="CB375" s="12"/>
      <c r="CC375" s="12"/>
    </row>
    <row r="376" spans="1:81" ht="15.75" x14ac:dyDescent="0.25">
      <c r="A376" s="20"/>
      <c r="B376" s="29"/>
      <c r="C376" s="29"/>
      <c r="D376" s="29"/>
      <c r="E376" s="29"/>
      <c r="F376" s="26"/>
      <c r="G376" s="13"/>
      <c r="H376" s="20"/>
      <c r="I376" s="22"/>
      <c r="J376" s="22"/>
      <c r="K376" s="22"/>
      <c r="L376" s="22"/>
      <c r="M376" s="24"/>
      <c r="N376" s="22"/>
      <c r="O376" s="20"/>
      <c r="P376" s="12"/>
      <c r="Q376" s="12"/>
      <c r="R376" s="12"/>
      <c r="S376" s="12"/>
      <c r="T376" s="12"/>
      <c r="U376" s="12"/>
      <c r="V376" s="12"/>
      <c r="W376" s="12"/>
      <c r="X376" s="12"/>
      <c r="Y376" s="12"/>
      <c r="Z376" s="12"/>
      <c r="AA376" s="12"/>
      <c r="AB376" s="12"/>
      <c r="AC376" s="12"/>
      <c r="AD376" s="12"/>
      <c r="AE376" s="12"/>
      <c r="AF376" s="12"/>
      <c r="AG376" s="12"/>
      <c r="AH376" s="12"/>
      <c r="AI376" s="12"/>
      <c r="AJ376" s="12"/>
      <c r="AK376" s="12"/>
      <c r="AL376" s="12"/>
      <c r="AM376" s="12"/>
      <c r="AN376" s="12"/>
      <c r="AO376" s="12"/>
      <c r="AP376" s="12"/>
      <c r="AQ376" s="12"/>
      <c r="AR376" s="12"/>
      <c r="AS376" s="12"/>
      <c r="AT376" s="12"/>
      <c r="AU376" s="12"/>
      <c r="AV376" s="12"/>
      <c r="AW376" s="12"/>
      <c r="AX376" s="12"/>
      <c r="AY376" s="12"/>
      <c r="AZ376" s="12"/>
      <c r="BA376" s="12"/>
      <c r="BB376" s="12"/>
      <c r="BC376" s="12"/>
      <c r="BD376" s="12"/>
      <c r="BE376" s="12"/>
      <c r="BF376" s="12"/>
      <c r="BG376" s="12"/>
      <c r="BH376" s="12"/>
      <c r="BI376" s="12"/>
      <c r="BJ376" s="12"/>
      <c r="BK376" s="12"/>
      <c r="BL376" s="12"/>
      <c r="BM376" s="12"/>
      <c r="BN376" s="12"/>
      <c r="BO376" s="12"/>
      <c r="BP376" s="12"/>
      <c r="BQ376" s="12"/>
      <c r="BR376" s="12"/>
      <c r="BS376" s="12"/>
      <c r="BT376" s="12"/>
      <c r="BU376" s="12"/>
      <c r="BV376" s="12"/>
      <c r="BW376" s="12"/>
      <c r="BX376" s="12"/>
      <c r="BY376" s="12"/>
      <c r="BZ376" s="12"/>
      <c r="CA376" s="12"/>
      <c r="CB376" s="12"/>
      <c r="CC376" s="12"/>
    </row>
    <row r="377" spans="1:81" ht="15.75" x14ac:dyDescent="0.25">
      <c r="A377" s="20"/>
      <c r="B377" s="29"/>
      <c r="C377" s="29"/>
      <c r="D377" s="29"/>
      <c r="E377" s="29"/>
      <c r="F377" s="26"/>
      <c r="G377" s="13"/>
      <c r="H377" s="20"/>
      <c r="I377" s="22"/>
      <c r="J377" s="22"/>
      <c r="K377" s="22"/>
      <c r="L377" s="22"/>
      <c r="M377" s="24"/>
      <c r="N377" s="22"/>
      <c r="O377" s="20"/>
      <c r="P377" s="12"/>
      <c r="Q377" s="12"/>
      <c r="R377" s="12"/>
      <c r="S377" s="12"/>
      <c r="T377" s="12"/>
      <c r="U377" s="12"/>
      <c r="V377" s="12"/>
      <c r="W377" s="12"/>
      <c r="X377" s="12"/>
      <c r="Y377" s="12"/>
      <c r="Z377" s="12"/>
      <c r="AA377" s="12"/>
      <c r="AB377" s="12"/>
      <c r="AC377" s="12"/>
      <c r="AD377" s="12"/>
      <c r="AE377" s="12"/>
      <c r="AF377" s="12"/>
      <c r="AG377" s="12"/>
      <c r="AH377" s="12"/>
      <c r="AI377" s="12"/>
      <c r="AJ377" s="12"/>
      <c r="AK377" s="12"/>
      <c r="AL377" s="12"/>
      <c r="AM377" s="12"/>
      <c r="AN377" s="12"/>
      <c r="AO377" s="12"/>
      <c r="AP377" s="12"/>
      <c r="AQ377" s="12"/>
      <c r="AR377" s="12"/>
      <c r="AS377" s="12"/>
      <c r="AT377" s="12"/>
      <c r="AU377" s="12"/>
      <c r="AV377" s="12"/>
      <c r="AW377" s="12"/>
      <c r="AX377" s="12"/>
      <c r="AY377" s="12"/>
      <c r="AZ377" s="12"/>
      <c r="BA377" s="12"/>
      <c r="BB377" s="12"/>
      <c r="BC377" s="12"/>
      <c r="BD377" s="12"/>
      <c r="BE377" s="12"/>
      <c r="BF377" s="12"/>
      <c r="BG377" s="12"/>
      <c r="BH377" s="12"/>
      <c r="BI377" s="12"/>
      <c r="BJ377" s="12"/>
      <c r="BK377" s="12"/>
      <c r="BL377" s="12"/>
      <c r="BM377" s="12"/>
      <c r="BN377" s="12"/>
      <c r="BO377" s="12"/>
      <c r="BP377" s="12"/>
      <c r="BQ377" s="12"/>
      <c r="BR377" s="12"/>
      <c r="BS377" s="12"/>
      <c r="BT377" s="12"/>
      <c r="BU377" s="12"/>
      <c r="BV377" s="12"/>
      <c r="BW377" s="12"/>
      <c r="BX377" s="12"/>
      <c r="BY377" s="12"/>
      <c r="BZ377" s="12"/>
      <c r="CA377" s="12"/>
      <c r="CB377" s="12"/>
      <c r="CC377" s="12"/>
    </row>
    <row r="378" spans="1:81" ht="15.75" x14ac:dyDescent="0.25">
      <c r="A378" s="20"/>
      <c r="B378" s="29"/>
      <c r="C378" s="29"/>
      <c r="D378" s="29"/>
      <c r="E378" s="29"/>
      <c r="F378" s="26"/>
      <c r="G378" s="13"/>
      <c r="H378" s="20"/>
      <c r="I378" s="22"/>
      <c r="J378" s="22"/>
      <c r="K378" s="22"/>
      <c r="L378" s="22"/>
      <c r="M378" s="24"/>
      <c r="N378" s="22"/>
      <c r="O378" s="20"/>
      <c r="P378" s="12"/>
      <c r="Q378" s="12"/>
      <c r="R378" s="12"/>
      <c r="S378" s="12"/>
      <c r="T378" s="12"/>
      <c r="U378" s="12"/>
      <c r="V378" s="12"/>
      <c r="W378" s="12"/>
      <c r="X378" s="12"/>
      <c r="Y378" s="12"/>
      <c r="Z378" s="12"/>
      <c r="AA378" s="12"/>
      <c r="AB378" s="12"/>
      <c r="AC378" s="12"/>
      <c r="AD378" s="12"/>
      <c r="AE378" s="12"/>
      <c r="AF378" s="12"/>
      <c r="AG378" s="12"/>
      <c r="AH378" s="12"/>
      <c r="AI378" s="12"/>
      <c r="AJ378" s="12"/>
      <c r="AK378" s="12"/>
      <c r="AL378" s="12"/>
      <c r="AM378" s="12"/>
      <c r="AN378" s="12"/>
      <c r="AO378" s="12"/>
      <c r="AP378" s="12"/>
      <c r="AQ378" s="12"/>
      <c r="AR378" s="12"/>
      <c r="AS378" s="12"/>
      <c r="AT378" s="12"/>
      <c r="AU378" s="12"/>
      <c r="AV378" s="12"/>
      <c r="AW378" s="12"/>
      <c r="AX378" s="12"/>
      <c r="AY378" s="12"/>
      <c r="AZ378" s="12"/>
      <c r="BA378" s="12"/>
      <c r="BB378" s="12"/>
      <c r="BC378" s="12"/>
      <c r="BD378" s="12"/>
      <c r="BE378" s="12"/>
      <c r="BF378" s="12"/>
      <c r="BG378" s="12"/>
      <c r="BH378" s="12"/>
      <c r="BI378" s="12"/>
      <c r="BJ378" s="12"/>
      <c r="BK378" s="12"/>
      <c r="BL378" s="12"/>
      <c r="BM378" s="12"/>
      <c r="BN378" s="12"/>
      <c r="BO378" s="12"/>
      <c r="BP378" s="12"/>
      <c r="BQ378" s="12"/>
      <c r="BR378" s="12"/>
      <c r="BS378" s="12"/>
      <c r="BT378" s="12"/>
      <c r="BU378" s="12"/>
      <c r="BV378" s="12"/>
      <c r="BW378" s="12"/>
      <c r="BX378" s="12"/>
      <c r="BY378" s="12"/>
      <c r="BZ378" s="12"/>
      <c r="CA378" s="12"/>
      <c r="CB378" s="12"/>
      <c r="CC378" s="12"/>
    </row>
    <row r="379" spans="1:81" ht="15.75" x14ac:dyDescent="0.25">
      <c r="A379" s="20"/>
      <c r="B379" s="29"/>
      <c r="C379" s="29"/>
      <c r="D379" s="29"/>
      <c r="E379" s="29"/>
      <c r="F379" s="26"/>
      <c r="G379" s="13"/>
      <c r="H379" s="20"/>
      <c r="I379" s="22"/>
      <c r="J379" s="22"/>
      <c r="K379" s="22"/>
      <c r="L379" s="22"/>
      <c r="M379" s="24"/>
      <c r="N379" s="22"/>
      <c r="O379" s="20"/>
      <c r="P379" s="12"/>
      <c r="Q379" s="12"/>
      <c r="R379" s="12"/>
      <c r="S379" s="12"/>
      <c r="T379" s="12"/>
      <c r="U379" s="12"/>
      <c r="V379" s="12"/>
      <c r="W379" s="12"/>
      <c r="X379" s="12"/>
      <c r="Y379" s="12"/>
      <c r="Z379" s="12"/>
      <c r="AA379" s="12"/>
      <c r="AB379" s="12"/>
      <c r="AC379" s="12"/>
      <c r="AD379" s="12"/>
      <c r="AE379" s="12"/>
      <c r="AF379" s="12"/>
      <c r="AG379" s="12"/>
      <c r="AH379" s="12"/>
      <c r="AI379" s="12"/>
      <c r="AJ379" s="12"/>
      <c r="AK379" s="12"/>
      <c r="AL379" s="12"/>
      <c r="AM379" s="12"/>
      <c r="AN379" s="12"/>
      <c r="AO379" s="12"/>
      <c r="AP379" s="12"/>
      <c r="AQ379" s="12"/>
      <c r="AR379" s="12"/>
      <c r="AS379" s="12"/>
      <c r="AT379" s="12"/>
      <c r="AU379" s="12"/>
      <c r="AV379" s="12"/>
      <c r="AW379" s="12"/>
      <c r="AX379" s="12"/>
      <c r="AY379" s="12"/>
      <c r="AZ379" s="12"/>
      <c r="BA379" s="12"/>
      <c r="BB379" s="12"/>
      <c r="BC379" s="12"/>
      <c r="BD379" s="12"/>
      <c r="BE379" s="12"/>
      <c r="BF379" s="12"/>
      <c r="BG379" s="12"/>
      <c r="BH379" s="12"/>
      <c r="BI379" s="12"/>
      <c r="BJ379" s="12"/>
      <c r="BK379" s="12"/>
      <c r="BL379" s="12"/>
      <c r="BM379" s="12"/>
      <c r="BN379" s="12"/>
      <c r="BO379" s="12"/>
      <c r="BP379" s="12"/>
      <c r="BQ379" s="12"/>
      <c r="BR379" s="12"/>
      <c r="BS379" s="12"/>
      <c r="BT379" s="12"/>
      <c r="BU379" s="12"/>
      <c r="BV379" s="12"/>
      <c r="BW379" s="12"/>
      <c r="BX379" s="12"/>
      <c r="BY379" s="12"/>
      <c r="BZ379" s="12"/>
      <c r="CA379" s="12"/>
      <c r="CB379" s="12"/>
      <c r="CC379" s="12"/>
    </row>
    <row r="380" spans="1:81" ht="15.75" x14ac:dyDescent="0.25">
      <c r="A380" s="20"/>
      <c r="B380" s="29"/>
      <c r="C380" s="29"/>
      <c r="D380" s="29"/>
      <c r="E380" s="29"/>
      <c r="F380" s="26"/>
      <c r="G380" s="13"/>
      <c r="H380" s="20"/>
      <c r="I380" s="22"/>
      <c r="J380" s="22"/>
      <c r="K380" s="22"/>
      <c r="L380" s="22"/>
      <c r="M380" s="24"/>
      <c r="N380" s="22"/>
      <c r="O380" s="20"/>
      <c r="P380" s="12"/>
      <c r="Q380" s="12"/>
      <c r="R380" s="12"/>
      <c r="S380" s="12"/>
      <c r="T380" s="12"/>
      <c r="U380" s="12"/>
      <c r="V380" s="12"/>
      <c r="W380" s="12"/>
      <c r="X380" s="12"/>
      <c r="Y380" s="12"/>
      <c r="Z380" s="12"/>
      <c r="AA380" s="12"/>
      <c r="AB380" s="12"/>
      <c r="AC380" s="12"/>
      <c r="AD380" s="12"/>
      <c r="AE380" s="12"/>
      <c r="AF380" s="12"/>
      <c r="AG380" s="12"/>
      <c r="AH380" s="12"/>
      <c r="AI380" s="12"/>
      <c r="AJ380" s="12"/>
      <c r="AK380" s="12"/>
      <c r="AL380" s="12"/>
      <c r="AM380" s="12"/>
      <c r="AN380" s="12"/>
      <c r="AO380" s="12"/>
      <c r="AP380" s="12"/>
      <c r="AQ380" s="12"/>
      <c r="AR380" s="12"/>
      <c r="AS380" s="12"/>
      <c r="AT380" s="12"/>
      <c r="AU380" s="12"/>
      <c r="AV380" s="12"/>
      <c r="AW380" s="12"/>
      <c r="AX380" s="12"/>
      <c r="AY380" s="12"/>
      <c r="AZ380" s="12"/>
      <c r="BA380" s="12"/>
      <c r="BB380" s="12"/>
      <c r="BC380" s="12"/>
      <c r="BD380" s="12"/>
      <c r="BE380" s="12"/>
      <c r="BF380" s="12"/>
      <c r="BG380" s="12"/>
      <c r="BH380" s="12"/>
      <c r="BI380" s="12"/>
      <c r="BJ380" s="12"/>
      <c r="BK380" s="12"/>
      <c r="BL380" s="12"/>
      <c r="BM380" s="12"/>
      <c r="BN380" s="12"/>
      <c r="BO380" s="12"/>
      <c r="BP380" s="12"/>
      <c r="BQ380" s="12"/>
      <c r="BR380" s="12"/>
      <c r="BS380" s="12"/>
      <c r="BT380" s="12"/>
      <c r="BU380" s="12"/>
      <c r="BV380" s="12"/>
      <c r="BW380" s="12"/>
      <c r="BX380" s="12"/>
      <c r="BY380" s="12"/>
      <c r="BZ380" s="12"/>
      <c r="CA380" s="12"/>
      <c r="CB380" s="12"/>
      <c r="CC380" s="12"/>
    </row>
    <row r="381" spans="1:81" ht="15.75" x14ac:dyDescent="0.25">
      <c r="A381" s="20"/>
      <c r="B381" s="29"/>
      <c r="C381" s="29"/>
      <c r="D381" s="29"/>
      <c r="E381" s="29"/>
      <c r="F381" s="26"/>
      <c r="G381" s="13"/>
      <c r="H381" s="20"/>
      <c r="I381" s="22"/>
      <c r="J381" s="22"/>
      <c r="K381" s="22"/>
      <c r="L381" s="22"/>
      <c r="M381" s="24"/>
      <c r="N381" s="22"/>
      <c r="O381" s="20"/>
      <c r="P381" s="12"/>
      <c r="Q381" s="12"/>
      <c r="R381" s="12"/>
      <c r="S381" s="12"/>
      <c r="T381" s="12"/>
      <c r="U381" s="12"/>
      <c r="V381" s="12"/>
      <c r="W381" s="12"/>
      <c r="X381" s="12"/>
      <c r="Y381" s="12"/>
      <c r="Z381" s="12"/>
      <c r="AA381" s="12"/>
      <c r="AB381" s="12"/>
      <c r="AC381" s="12"/>
      <c r="AD381" s="12"/>
      <c r="AE381" s="12"/>
      <c r="AF381" s="12"/>
      <c r="AG381" s="12"/>
      <c r="AH381" s="12"/>
      <c r="AI381" s="12"/>
      <c r="AJ381" s="12"/>
      <c r="AK381" s="12"/>
      <c r="AL381" s="12"/>
      <c r="AM381" s="12"/>
      <c r="AN381" s="12"/>
      <c r="AO381" s="12"/>
      <c r="AP381" s="12"/>
      <c r="AQ381" s="12"/>
      <c r="AR381" s="12"/>
      <c r="AS381" s="12"/>
      <c r="AT381" s="12"/>
      <c r="AU381" s="12"/>
      <c r="AV381" s="12"/>
      <c r="AW381" s="12"/>
      <c r="AX381" s="12"/>
      <c r="AY381" s="12"/>
      <c r="AZ381" s="12"/>
      <c r="BA381" s="12"/>
      <c r="BB381" s="12"/>
      <c r="BC381" s="12"/>
      <c r="BD381" s="12"/>
      <c r="BE381" s="12"/>
      <c r="BF381" s="12"/>
      <c r="BG381" s="12"/>
      <c r="BH381" s="12"/>
      <c r="BI381" s="12"/>
      <c r="BJ381" s="12"/>
      <c r="BK381" s="12"/>
      <c r="BL381" s="12"/>
      <c r="BM381" s="12"/>
      <c r="BN381" s="12"/>
      <c r="BO381" s="12"/>
      <c r="BP381" s="12"/>
      <c r="BQ381" s="12"/>
      <c r="BR381" s="12"/>
      <c r="BS381" s="12"/>
      <c r="BT381" s="12"/>
      <c r="BU381" s="12"/>
      <c r="BV381" s="12"/>
      <c r="BW381" s="12"/>
      <c r="BX381" s="12"/>
      <c r="BY381" s="12"/>
      <c r="BZ381" s="12"/>
      <c r="CA381" s="12"/>
      <c r="CB381" s="12"/>
      <c r="CC381" s="12"/>
    </row>
    <row r="382" spans="1:81" ht="15.75" x14ac:dyDescent="0.25">
      <c r="A382" s="20"/>
      <c r="B382" s="29"/>
      <c r="C382" s="29"/>
      <c r="D382" s="29"/>
      <c r="E382" s="29"/>
      <c r="F382" s="26"/>
      <c r="G382" s="13"/>
      <c r="H382" s="20"/>
      <c r="I382" s="22"/>
      <c r="J382" s="22"/>
      <c r="K382" s="22"/>
      <c r="L382" s="22"/>
      <c r="M382" s="24"/>
      <c r="N382" s="22"/>
      <c r="O382" s="20"/>
      <c r="P382" s="12"/>
      <c r="Q382" s="12"/>
      <c r="R382" s="12"/>
      <c r="S382" s="12"/>
      <c r="T382" s="12"/>
      <c r="U382" s="12"/>
      <c r="V382" s="12"/>
      <c r="W382" s="12"/>
      <c r="X382" s="12"/>
      <c r="Y382" s="12"/>
      <c r="Z382" s="12"/>
      <c r="AA382" s="12"/>
      <c r="AB382" s="12"/>
      <c r="AC382" s="12"/>
      <c r="AD382" s="12"/>
      <c r="AE382" s="12"/>
      <c r="AF382" s="12"/>
      <c r="AG382" s="12"/>
      <c r="AH382" s="12"/>
      <c r="AI382" s="12"/>
      <c r="AJ382" s="12"/>
      <c r="AK382" s="12"/>
      <c r="AL382" s="12"/>
      <c r="AM382" s="12"/>
      <c r="AN382" s="12"/>
      <c r="AO382" s="12"/>
      <c r="AP382" s="12"/>
      <c r="AQ382" s="12"/>
      <c r="AR382" s="12"/>
      <c r="AS382" s="12"/>
      <c r="AT382" s="12"/>
      <c r="AU382" s="12"/>
      <c r="AV382" s="12"/>
      <c r="AW382" s="12"/>
      <c r="AX382" s="12"/>
      <c r="AY382" s="12"/>
      <c r="AZ382" s="12"/>
      <c r="BA382" s="12"/>
      <c r="BB382" s="12"/>
      <c r="BC382" s="12"/>
      <c r="BD382" s="12"/>
      <c r="BE382" s="12"/>
      <c r="BF382" s="12"/>
      <c r="BG382" s="12"/>
      <c r="BH382" s="12"/>
      <c r="BI382" s="12"/>
      <c r="BJ382" s="12"/>
      <c r="BK382" s="12"/>
      <c r="BL382" s="12"/>
      <c r="BM382" s="12"/>
      <c r="BN382" s="12"/>
      <c r="BO382" s="12"/>
      <c r="BP382" s="12"/>
      <c r="BQ382" s="12"/>
      <c r="BR382" s="12"/>
      <c r="BS382" s="12"/>
      <c r="BT382" s="12"/>
      <c r="BU382" s="12"/>
      <c r="BV382" s="12"/>
      <c r="BW382" s="12"/>
      <c r="BX382" s="12"/>
      <c r="BY382" s="12"/>
      <c r="BZ382" s="12"/>
      <c r="CA382" s="12"/>
      <c r="CB382" s="12"/>
      <c r="CC382" s="12"/>
    </row>
    <row r="383" spans="1:81" ht="15.75" x14ac:dyDescent="0.25">
      <c r="A383" s="20"/>
      <c r="B383" s="29"/>
      <c r="C383" s="29"/>
      <c r="D383" s="29"/>
      <c r="E383" s="29"/>
      <c r="F383" s="26"/>
      <c r="G383" s="13"/>
      <c r="H383" s="20"/>
      <c r="I383" s="22"/>
      <c r="J383" s="22"/>
      <c r="K383" s="22"/>
      <c r="L383" s="22"/>
      <c r="M383" s="24"/>
      <c r="N383" s="22"/>
      <c r="O383" s="20"/>
      <c r="P383" s="12"/>
      <c r="Q383" s="12"/>
      <c r="R383" s="12"/>
      <c r="S383" s="12"/>
      <c r="T383" s="12"/>
      <c r="U383" s="12"/>
      <c r="V383" s="12"/>
      <c r="W383" s="12"/>
      <c r="X383" s="12"/>
      <c r="Y383" s="12"/>
      <c r="Z383" s="12"/>
      <c r="AA383" s="12"/>
      <c r="AB383" s="12"/>
      <c r="AC383" s="12"/>
      <c r="AD383" s="12"/>
      <c r="AE383" s="12"/>
      <c r="AF383" s="12"/>
      <c r="AG383" s="12"/>
      <c r="AH383" s="12"/>
      <c r="AI383" s="12"/>
      <c r="AJ383" s="12"/>
      <c r="AK383" s="12"/>
      <c r="AL383" s="12"/>
      <c r="AM383" s="12"/>
      <c r="AN383" s="12"/>
      <c r="AO383" s="12"/>
      <c r="AP383" s="12"/>
      <c r="AQ383" s="12"/>
      <c r="AR383" s="12"/>
      <c r="AS383" s="12"/>
      <c r="AT383" s="12"/>
      <c r="AU383" s="12"/>
      <c r="AV383" s="12"/>
      <c r="AW383" s="12"/>
      <c r="AX383" s="12"/>
      <c r="AY383" s="12"/>
      <c r="AZ383" s="12"/>
      <c r="BA383" s="12"/>
      <c r="BB383" s="12"/>
      <c r="BC383" s="12"/>
      <c r="BD383" s="12"/>
      <c r="BE383" s="12"/>
      <c r="BF383" s="12"/>
      <c r="BG383" s="12"/>
      <c r="BH383" s="12"/>
      <c r="BI383" s="12"/>
      <c r="BJ383" s="12"/>
      <c r="BK383" s="12"/>
      <c r="BL383" s="12"/>
      <c r="BM383" s="12"/>
      <c r="BN383" s="12"/>
      <c r="BO383" s="12"/>
      <c r="BP383" s="12"/>
      <c r="BQ383" s="12"/>
      <c r="BR383" s="12"/>
      <c r="BS383" s="12"/>
      <c r="BT383" s="12"/>
      <c r="BU383" s="12"/>
      <c r="BV383" s="12"/>
      <c r="BW383" s="12"/>
      <c r="BX383" s="12"/>
      <c r="BY383" s="12"/>
      <c r="BZ383" s="12"/>
      <c r="CA383" s="12"/>
      <c r="CB383" s="12"/>
      <c r="CC383" s="12"/>
    </row>
    <row r="384" spans="1:81" ht="15.75" x14ac:dyDescent="0.25">
      <c r="A384" s="20"/>
      <c r="B384" s="29"/>
      <c r="C384" s="29"/>
      <c r="D384" s="29"/>
      <c r="E384" s="29"/>
      <c r="F384" s="26"/>
      <c r="G384" s="13"/>
      <c r="H384" s="20"/>
      <c r="I384" s="22"/>
      <c r="J384" s="22"/>
      <c r="K384" s="22"/>
      <c r="L384" s="22"/>
      <c r="M384" s="24"/>
      <c r="N384" s="22"/>
      <c r="O384" s="20"/>
      <c r="P384" s="12"/>
      <c r="Q384" s="12"/>
      <c r="R384" s="12"/>
      <c r="S384" s="12"/>
      <c r="T384" s="12"/>
      <c r="U384" s="12"/>
      <c r="V384" s="12"/>
      <c r="W384" s="12"/>
      <c r="X384" s="12"/>
      <c r="Y384" s="12"/>
      <c r="Z384" s="12"/>
      <c r="AA384" s="12"/>
      <c r="AB384" s="12"/>
      <c r="AC384" s="12"/>
      <c r="AD384" s="12"/>
      <c r="AE384" s="12"/>
      <c r="AF384" s="12"/>
      <c r="AG384" s="12"/>
      <c r="AH384" s="12"/>
      <c r="AI384" s="12"/>
      <c r="AJ384" s="12"/>
      <c r="AK384" s="12"/>
      <c r="AL384" s="12"/>
      <c r="AM384" s="12"/>
      <c r="AN384" s="12"/>
      <c r="AO384" s="12"/>
      <c r="AP384" s="12"/>
      <c r="AQ384" s="12"/>
      <c r="AR384" s="12"/>
      <c r="AS384" s="12"/>
      <c r="AT384" s="12"/>
      <c r="AU384" s="12"/>
      <c r="AV384" s="12"/>
      <c r="AW384" s="12"/>
      <c r="AX384" s="12"/>
      <c r="AY384" s="12"/>
      <c r="AZ384" s="12"/>
      <c r="BA384" s="12"/>
      <c r="BB384" s="12"/>
      <c r="BC384" s="12"/>
      <c r="BD384" s="12"/>
      <c r="BE384" s="12"/>
      <c r="BF384" s="12"/>
      <c r="BG384" s="12"/>
      <c r="BH384" s="12"/>
      <c r="BI384" s="12"/>
      <c r="BJ384" s="12"/>
      <c r="BK384" s="12"/>
      <c r="BL384" s="12"/>
      <c r="BM384" s="12"/>
      <c r="BN384" s="12"/>
      <c r="BO384" s="12"/>
      <c r="BP384" s="12"/>
      <c r="BQ384" s="12"/>
      <c r="BR384" s="12"/>
      <c r="BS384" s="12"/>
      <c r="BT384" s="12"/>
      <c r="BU384" s="12"/>
      <c r="BV384" s="12"/>
      <c r="BW384" s="12"/>
      <c r="BX384" s="12"/>
      <c r="BY384" s="12"/>
      <c r="BZ384" s="12"/>
      <c r="CA384" s="12"/>
      <c r="CB384" s="12"/>
      <c r="CC384" s="12"/>
    </row>
    <row r="385" spans="1:81" ht="15.75" x14ac:dyDescent="0.25">
      <c r="A385" s="20"/>
      <c r="B385" s="29"/>
      <c r="C385" s="29"/>
      <c r="D385" s="29"/>
      <c r="E385" s="29"/>
      <c r="F385" s="26"/>
      <c r="G385" s="13"/>
      <c r="H385" s="20"/>
      <c r="I385" s="22"/>
      <c r="J385" s="22"/>
      <c r="K385" s="22"/>
      <c r="L385" s="22"/>
      <c r="M385" s="24"/>
      <c r="N385" s="22"/>
      <c r="O385" s="20"/>
      <c r="P385" s="12"/>
      <c r="Q385" s="12"/>
      <c r="R385" s="12"/>
      <c r="S385" s="12"/>
      <c r="T385" s="12"/>
      <c r="U385" s="12"/>
      <c r="V385" s="12"/>
      <c r="W385" s="12"/>
      <c r="X385" s="12"/>
      <c r="Y385" s="12"/>
      <c r="Z385" s="12"/>
      <c r="AA385" s="12"/>
      <c r="AB385" s="12"/>
      <c r="AC385" s="12"/>
      <c r="AD385" s="12"/>
      <c r="AE385" s="12"/>
      <c r="AF385" s="12"/>
      <c r="AG385" s="12"/>
      <c r="AH385" s="12"/>
      <c r="AI385" s="12"/>
      <c r="AJ385" s="12"/>
      <c r="AK385" s="12"/>
      <c r="AL385" s="12"/>
      <c r="AM385" s="12"/>
      <c r="AN385" s="12"/>
      <c r="AO385" s="12"/>
      <c r="AP385" s="12"/>
      <c r="AQ385" s="12"/>
      <c r="AR385" s="12"/>
      <c r="AS385" s="12"/>
      <c r="AT385" s="12"/>
      <c r="AU385" s="12"/>
      <c r="AV385" s="12"/>
      <c r="AW385" s="12"/>
      <c r="AX385" s="12"/>
      <c r="AY385" s="12"/>
      <c r="AZ385" s="12"/>
      <c r="BA385" s="12"/>
      <c r="BB385" s="12"/>
      <c r="BC385" s="12"/>
      <c r="BD385" s="12"/>
      <c r="BE385" s="12"/>
      <c r="BF385" s="12"/>
      <c r="BG385" s="12"/>
      <c r="BH385" s="12"/>
      <c r="BI385" s="12"/>
      <c r="BJ385" s="12"/>
      <c r="BK385" s="12"/>
      <c r="BL385" s="12"/>
      <c r="BM385" s="12"/>
      <c r="BN385" s="12"/>
      <c r="BO385" s="12"/>
      <c r="BP385" s="12"/>
      <c r="BQ385" s="12"/>
      <c r="BR385" s="12"/>
      <c r="BS385" s="12"/>
      <c r="BT385" s="12"/>
      <c r="BU385" s="12"/>
      <c r="BV385" s="12"/>
      <c r="BW385" s="12"/>
      <c r="BX385" s="12"/>
      <c r="BY385" s="12"/>
      <c r="BZ385" s="12"/>
      <c r="CA385" s="12"/>
      <c r="CB385" s="12"/>
      <c r="CC385" s="12"/>
    </row>
    <row r="386" spans="1:81" ht="15.75" x14ac:dyDescent="0.25">
      <c r="A386" s="20"/>
      <c r="B386" s="29"/>
      <c r="C386" s="29"/>
      <c r="D386" s="29"/>
      <c r="E386" s="29"/>
      <c r="F386" s="26"/>
      <c r="G386" s="13"/>
      <c r="H386" s="20"/>
      <c r="I386" s="22"/>
      <c r="J386" s="22"/>
      <c r="K386" s="22"/>
      <c r="L386" s="22"/>
      <c r="M386" s="24"/>
      <c r="N386" s="22"/>
      <c r="O386" s="20"/>
      <c r="P386" s="12"/>
      <c r="Q386" s="12"/>
      <c r="R386" s="12"/>
      <c r="S386" s="12"/>
      <c r="T386" s="12"/>
      <c r="U386" s="12"/>
      <c r="V386" s="12"/>
      <c r="W386" s="12"/>
      <c r="X386" s="12"/>
      <c r="Y386" s="12"/>
      <c r="Z386" s="12"/>
      <c r="AA386" s="12"/>
      <c r="AB386" s="12"/>
      <c r="AC386" s="12"/>
      <c r="AD386" s="12"/>
      <c r="AE386" s="12"/>
      <c r="AF386" s="12"/>
      <c r="AG386" s="12"/>
      <c r="AH386" s="12"/>
      <c r="AI386" s="12"/>
      <c r="AJ386" s="12"/>
      <c r="AK386" s="12"/>
      <c r="AL386" s="12"/>
      <c r="AM386" s="12"/>
      <c r="AN386" s="12"/>
      <c r="AO386" s="12"/>
      <c r="AP386" s="12"/>
      <c r="AQ386" s="12"/>
      <c r="AR386" s="12"/>
      <c r="AS386" s="12"/>
      <c r="AT386" s="12"/>
      <c r="AU386" s="12"/>
      <c r="AV386" s="12"/>
      <c r="AW386" s="12"/>
      <c r="AX386" s="12"/>
      <c r="AY386" s="12"/>
      <c r="AZ386" s="12"/>
      <c r="BA386" s="12"/>
      <c r="BB386" s="12"/>
      <c r="BC386" s="12"/>
      <c r="BD386" s="12"/>
      <c r="BE386" s="12"/>
      <c r="BF386" s="12"/>
      <c r="BG386" s="12"/>
      <c r="BH386" s="12"/>
      <c r="BI386" s="12"/>
      <c r="BJ386" s="12"/>
      <c r="BK386" s="12"/>
      <c r="BL386" s="12"/>
      <c r="BM386" s="12"/>
      <c r="BN386" s="12"/>
      <c r="BO386" s="12"/>
      <c r="BP386" s="12"/>
      <c r="BQ386" s="12"/>
      <c r="BR386" s="12"/>
      <c r="BS386" s="12"/>
      <c r="BT386" s="12"/>
      <c r="BU386" s="12"/>
      <c r="BV386" s="12"/>
      <c r="BW386" s="12"/>
      <c r="BX386" s="12"/>
      <c r="BY386" s="12"/>
      <c r="BZ386" s="12"/>
      <c r="CA386" s="12"/>
      <c r="CB386" s="12"/>
      <c r="CC386" s="12"/>
    </row>
    <row r="387" spans="1:81" ht="15.75" x14ac:dyDescent="0.25">
      <c r="A387" s="20"/>
      <c r="B387" s="29"/>
      <c r="C387" s="29"/>
      <c r="D387" s="29"/>
      <c r="E387" s="29"/>
      <c r="F387" s="26"/>
      <c r="G387" s="13"/>
      <c r="H387" s="20"/>
      <c r="I387" s="22"/>
      <c r="J387" s="22"/>
      <c r="K387" s="22"/>
      <c r="L387" s="22"/>
      <c r="M387" s="24"/>
      <c r="N387" s="22"/>
      <c r="O387" s="20"/>
      <c r="P387" s="12"/>
      <c r="Q387" s="12"/>
      <c r="R387" s="12"/>
      <c r="S387" s="12"/>
      <c r="T387" s="12"/>
      <c r="U387" s="12"/>
      <c r="V387" s="12"/>
      <c r="W387" s="12"/>
      <c r="X387" s="12"/>
      <c r="Y387" s="12"/>
      <c r="Z387" s="12"/>
      <c r="AA387" s="12"/>
      <c r="AB387" s="12"/>
      <c r="AC387" s="12"/>
      <c r="AD387" s="12"/>
      <c r="AE387" s="12"/>
      <c r="AF387" s="12"/>
      <c r="AG387" s="12"/>
      <c r="AH387" s="12"/>
      <c r="AI387" s="12"/>
      <c r="AJ387" s="12"/>
      <c r="AK387" s="12"/>
      <c r="AL387" s="12"/>
      <c r="AM387" s="12"/>
      <c r="AN387" s="12"/>
      <c r="AO387" s="12"/>
      <c r="AP387" s="12"/>
      <c r="AQ387" s="12"/>
      <c r="AR387" s="12"/>
      <c r="AS387" s="12"/>
      <c r="AT387" s="12"/>
      <c r="AU387" s="12"/>
      <c r="AV387" s="12"/>
      <c r="AW387" s="12"/>
      <c r="AX387" s="12"/>
      <c r="AY387" s="12"/>
      <c r="AZ387" s="12"/>
      <c r="BA387" s="12"/>
      <c r="BB387" s="12"/>
      <c r="BC387" s="12"/>
      <c r="BD387" s="12"/>
      <c r="BE387" s="12"/>
      <c r="BF387" s="12"/>
      <c r="BG387" s="12"/>
      <c r="BH387" s="12"/>
      <c r="BI387" s="12"/>
      <c r="BJ387" s="12"/>
      <c r="BK387" s="12"/>
      <c r="BL387" s="12"/>
      <c r="BM387" s="12"/>
      <c r="BN387" s="12"/>
      <c r="BO387" s="12"/>
      <c r="BP387" s="12"/>
      <c r="BQ387" s="12"/>
      <c r="BR387" s="12"/>
      <c r="BS387" s="12"/>
      <c r="BT387" s="12"/>
      <c r="BU387" s="12"/>
      <c r="BV387" s="12"/>
      <c r="BW387" s="12"/>
      <c r="BX387" s="12"/>
      <c r="BY387" s="12"/>
      <c r="BZ387" s="12"/>
      <c r="CA387" s="12"/>
      <c r="CB387" s="12"/>
      <c r="CC387" s="12"/>
    </row>
    <row r="388" spans="1:81" ht="15.75" x14ac:dyDescent="0.25">
      <c r="A388" s="20"/>
      <c r="B388" s="29"/>
      <c r="C388" s="29"/>
      <c r="D388" s="29"/>
      <c r="E388" s="29"/>
      <c r="F388" s="26"/>
      <c r="G388" s="13"/>
      <c r="H388" s="20"/>
      <c r="I388" s="22"/>
      <c r="J388" s="22"/>
      <c r="K388" s="22"/>
      <c r="L388" s="22"/>
      <c r="M388" s="24"/>
      <c r="N388" s="22"/>
      <c r="O388" s="20"/>
      <c r="P388" s="12"/>
      <c r="Q388" s="12"/>
      <c r="R388" s="12"/>
      <c r="S388" s="12"/>
      <c r="T388" s="12"/>
      <c r="U388" s="12"/>
      <c r="V388" s="12"/>
      <c r="W388" s="12"/>
      <c r="X388" s="12"/>
      <c r="Y388" s="12"/>
      <c r="Z388" s="12"/>
      <c r="AA388" s="12"/>
      <c r="AB388" s="12"/>
      <c r="AC388" s="12"/>
      <c r="AD388" s="12"/>
      <c r="AE388" s="12"/>
      <c r="AF388" s="12"/>
      <c r="AG388" s="12"/>
      <c r="AH388" s="12"/>
      <c r="AI388" s="12"/>
      <c r="AJ388" s="12"/>
      <c r="AK388" s="12"/>
      <c r="AL388" s="12"/>
      <c r="AM388" s="12"/>
      <c r="AN388" s="12"/>
      <c r="AO388" s="12"/>
      <c r="AP388" s="12"/>
      <c r="AQ388" s="12"/>
      <c r="AR388" s="12"/>
      <c r="AS388" s="12"/>
      <c r="AT388" s="12"/>
      <c r="AU388" s="12"/>
      <c r="AV388" s="12"/>
      <c r="AW388" s="12"/>
      <c r="AX388" s="12"/>
      <c r="AY388" s="12"/>
      <c r="AZ388" s="12"/>
      <c r="BA388" s="12"/>
      <c r="BB388" s="12"/>
      <c r="BC388" s="12"/>
      <c r="BD388" s="12"/>
      <c r="BE388" s="12"/>
      <c r="BF388" s="12"/>
      <c r="BG388" s="12"/>
      <c r="BH388" s="12"/>
      <c r="BI388" s="12"/>
      <c r="BJ388" s="12"/>
      <c r="BK388" s="12"/>
      <c r="BL388" s="12"/>
      <c r="BM388" s="12"/>
      <c r="BN388" s="12"/>
      <c r="BO388" s="12"/>
      <c r="BP388" s="12"/>
      <c r="BQ388" s="12"/>
      <c r="BR388" s="12"/>
      <c r="BS388" s="12"/>
      <c r="BT388" s="12"/>
      <c r="BU388" s="12"/>
      <c r="BV388" s="12"/>
      <c r="BW388" s="12"/>
      <c r="BX388" s="12"/>
      <c r="BY388" s="12"/>
      <c r="BZ388" s="12"/>
      <c r="CA388" s="12"/>
      <c r="CB388" s="12"/>
      <c r="CC388" s="12"/>
    </row>
    <row r="389" spans="1:81" ht="15.75" x14ac:dyDescent="0.25">
      <c r="A389" s="20"/>
      <c r="B389" s="29"/>
      <c r="C389" s="29"/>
      <c r="D389" s="29"/>
      <c r="E389" s="29"/>
      <c r="F389" s="26"/>
      <c r="G389" s="13"/>
      <c r="H389" s="20"/>
      <c r="I389" s="22"/>
      <c r="J389" s="22"/>
      <c r="K389" s="22"/>
      <c r="L389" s="22"/>
      <c r="M389" s="24"/>
      <c r="N389" s="22"/>
      <c r="O389" s="20"/>
      <c r="P389" s="12"/>
      <c r="Q389" s="12"/>
      <c r="R389" s="12"/>
      <c r="S389" s="12"/>
      <c r="T389" s="12"/>
      <c r="U389" s="12"/>
      <c r="V389" s="12"/>
      <c r="W389" s="12"/>
      <c r="X389" s="12"/>
      <c r="Y389" s="12"/>
      <c r="Z389" s="12"/>
      <c r="AA389" s="12"/>
      <c r="AB389" s="12"/>
      <c r="AC389" s="12"/>
      <c r="AD389" s="12"/>
      <c r="AE389" s="12"/>
      <c r="AF389" s="12"/>
      <c r="AG389" s="12"/>
      <c r="AH389" s="12"/>
      <c r="AI389" s="12"/>
      <c r="AJ389" s="12"/>
      <c r="AK389" s="12"/>
      <c r="AL389" s="12"/>
      <c r="AM389" s="12"/>
      <c r="AN389" s="12"/>
      <c r="AO389" s="12"/>
      <c r="AP389" s="12"/>
      <c r="AQ389" s="12"/>
      <c r="AR389" s="12"/>
      <c r="AS389" s="12"/>
      <c r="AT389" s="12"/>
      <c r="AU389" s="12"/>
      <c r="AV389" s="12"/>
      <c r="AW389" s="12"/>
      <c r="AX389" s="12"/>
      <c r="AY389" s="12"/>
      <c r="AZ389" s="12"/>
      <c r="BA389" s="12"/>
      <c r="BB389" s="12"/>
      <c r="BC389" s="12"/>
      <c r="BD389" s="12"/>
      <c r="BE389" s="12"/>
      <c r="BF389" s="12"/>
      <c r="BG389" s="12"/>
      <c r="BH389" s="12"/>
      <c r="BI389" s="12"/>
      <c r="BJ389" s="12"/>
      <c r="BK389" s="12"/>
      <c r="BL389" s="12"/>
      <c r="BM389" s="12"/>
      <c r="BN389" s="12"/>
      <c r="BO389" s="12"/>
      <c r="BP389" s="12"/>
      <c r="BQ389" s="12"/>
      <c r="BR389" s="12"/>
      <c r="BS389" s="12"/>
      <c r="BT389" s="12"/>
      <c r="BU389" s="12"/>
      <c r="BV389" s="12"/>
      <c r="BW389" s="12"/>
      <c r="BX389" s="12"/>
      <c r="BY389" s="12"/>
      <c r="BZ389" s="12"/>
      <c r="CA389" s="12"/>
      <c r="CB389" s="12"/>
      <c r="CC389" s="12"/>
    </row>
    <row r="390" spans="1:81" ht="15.75" x14ac:dyDescent="0.25">
      <c r="A390" s="20"/>
      <c r="B390" s="29"/>
      <c r="C390" s="29"/>
      <c r="D390" s="29"/>
      <c r="E390" s="29"/>
      <c r="F390" s="26"/>
      <c r="G390" s="13"/>
      <c r="H390" s="20"/>
      <c r="I390" s="22"/>
      <c r="J390" s="22"/>
      <c r="K390" s="22"/>
      <c r="L390" s="22"/>
      <c r="M390" s="24"/>
      <c r="N390" s="22"/>
      <c r="O390" s="20"/>
      <c r="P390" s="12"/>
      <c r="Q390" s="12"/>
      <c r="R390" s="12"/>
      <c r="S390" s="12"/>
      <c r="T390" s="12"/>
      <c r="U390" s="12"/>
      <c r="V390" s="12"/>
      <c r="W390" s="12"/>
      <c r="X390" s="12"/>
      <c r="Y390" s="12"/>
      <c r="Z390" s="12"/>
      <c r="AA390" s="12"/>
      <c r="AB390" s="12"/>
      <c r="AC390" s="12"/>
      <c r="AD390" s="12"/>
      <c r="AE390" s="12"/>
      <c r="AF390" s="12"/>
      <c r="AG390" s="12"/>
      <c r="AH390" s="12"/>
      <c r="AI390" s="12"/>
      <c r="AJ390" s="12"/>
      <c r="AK390" s="12"/>
      <c r="AL390" s="12"/>
      <c r="AM390" s="12"/>
      <c r="AN390" s="12"/>
      <c r="AO390" s="12"/>
      <c r="AP390" s="12"/>
      <c r="AQ390" s="12"/>
      <c r="AR390" s="12"/>
      <c r="AS390" s="12"/>
      <c r="AT390" s="12"/>
      <c r="AU390" s="12"/>
      <c r="AV390" s="12"/>
      <c r="AW390" s="12"/>
      <c r="AX390" s="12"/>
      <c r="AY390" s="12"/>
      <c r="AZ390" s="12"/>
      <c r="BA390" s="12"/>
      <c r="BB390" s="12"/>
      <c r="BC390" s="12"/>
      <c r="BD390" s="12"/>
      <c r="BE390" s="12"/>
      <c r="BF390" s="12"/>
      <c r="BG390" s="12"/>
      <c r="BH390" s="12"/>
      <c r="BI390" s="12"/>
      <c r="BJ390" s="12"/>
      <c r="BK390" s="12"/>
      <c r="BL390" s="12"/>
      <c r="BM390" s="12"/>
      <c r="BN390" s="12"/>
      <c r="BO390" s="12"/>
      <c r="BP390" s="12"/>
      <c r="BQ390" s="12"/>
      <c r="BR390" s="12"/>
      <c r="BS390" s="12"/>
      <c r="BT390" s="12"/>
      <c r="BU390" s="12"/>
      <c r="BV390" s="12"/>
      <c r="BW390" s="12"/>
      <c r="BX390" s="12"/>
      <c r="BY390" s="12"/>
      <c r="BZ390" s="12"/>
      <c r="CA390" s="12"/>
      <c r="CB390" s="12"/>
      <c r="CC390" s="12"/>
    </row>
    <row r="391" spans="1:81" ht="15.75" x14ac:dyDescent="0.25">
      <c r="A391" s="20"/>
      <c r="B391" s="29"/>
      <c r="C391" s="29"/>
      <c r="D391" s="29"/>
      <c r="E391" s="29"/>
      <c r="F391" s="26"/>
      <c r="G391" s="13"/>
      <c r="H391" s="20"/>
      <c r="I391" s="22"/>
      <c r="J391" s="22"/>
      <c r="K391" s="22"/>
      <c r="L391" s="22"/>
      <c r="M391" s="24"/>
      <c r="N391" s="22"/>
      <c r="O391" s="20"/>
      <c r="P391" s="12"/>
      <c r="Q391" s="12"/>
      <c r="R391" s="12"/>
      <c r="S391" s="12"/>
      <c r="T391" s="12"/>
      <c r="U391" s="12"/>
      <c r="V391" s="12"/>
      <c r="W391" s="12"/>
      <c r="X391" s="12"/>
      <c r="Y391" s="12"/>
      <c r="Z391" s="12"/>
      <c r="AA391" s="12"/>
      <c r="AB391" s="12"/>
      <c r="AC391" s="12"/>
      <c r="AD391" s="12"/>
      <c r="AE391" s="12"/>
      <c r="AF391" s="12"/>
      <c r="AG391" s="12"/>
      <c r="AH391" s="12"/>
      <c r="AI391" s="12"/>
      <c r="AJ391" s="12"/>
      <c r="AK391" s="12"/>
      <c r="AL391" s="12"/>
      <c r="AM391" s="12"/>
      <c r="AN391" s="12"/>
      <c r="AO391" s="12"/>
      <c r="AP391" s="12"/>
      <c r="AQ391" s="12"/>
      <c r="AR391" s="12"/>
      <c r="AS391" s="12"/>
      <c r="AT391" s="12"/>
      <c r="AU391" s="12"/>
      <c r="AV391" s="12"/>
      <c r="AW391" s="12"/>
      <c r="AX391" s="12"/>
      <c r="AY391" s="12"/>
      <c r="AZ391" s="12"/>
      <c r="BA391" s="12"/>
      <c r="BB391" s="12"/>
      <c r="BC391" s="12"/>
      <c r="BD391" s="12"/>
      <c r="BE391" s="12"/>
      <c r="BF391" s="12"/>
      <c r="BG391" s="12"/>
      <c r="BH391" s="12"/>
      <c r="BI391" s="12"/>
      <c r="BJ391" s="12"/>
      <c r="BK391" s="12"/>
      <c r="BL391" s="12"/>
      <c r="BM391" s="12"/>
      <c r="BN391" s="12"/>
      <c r="BO391" s="12"/>
      <c r="BP391" s="12"/>
      <c r="BQ391" s="12"/>
      <c r="BR391" s="12"/>
      <c r="BS391" s="12"/>
      <c r="BT391" s="12"/>
      <c r="BU391" s="12"/>
      <c r="BV391" s="12"/>
      <c r="BW391" s="12"/>
      <c r="BX391" s="12"/>
      <c r="BY391" s="12"/>
      <c r="BZ391" s="12"/>
      <c r="CA391" s="12"/>
      <c r="CB391" s="12"/>
      <c r="CC391" s="12"/>
    </row>
    <row r="392" spans="1:81" ht="15.75" x14ac:dyDescent="0.25">
      <c r="A392" s="20"/>
      <c r="B392" s="29"/>
      <c r="C392" s="29"/>
      <c r="D392" s="29"/>
      <c r="E392" s="29"/>
      <c r="F392" s="26"/>
      <c r="G392" s="13"/>
      <c r="H392" s="20"/>
      <c r="I392" s="22"/>
      <c r="J392" s="22"/>
      <c r="K392" s="22"/>
      <c r="L392" s="22"/>
      <c r="M392" s="24"/>
      <c r="N392" s="22"/>
      <c r="O392" s="20"/>
      <c r="P392" s="12"/>
      <c r="Q392" s="12"/>
      <c r="R392" s="12"/>
      <c r="S392" s="12"/>
      <c r="T392" s="12"/>
      <c r="U392" s="12"/>
      <c r="V392" s="12"/>
      <c r="W392" s="12"/>
      <c r="X392" s="12"/>
      <c r="Y392" s="12"/>
      <c r="Z392" s="12"/>
      <c r="AA392" s="12"/>
      <c r="AB392" s="12"/>
      <c r="AC392" s="12"/>
      <c r="AD392" s="12"/>
      <c r="AE392" s="12"/>
      <c r="AF392" s="12"/>
      <c r="AG392" s="12"/>
      <c r="AH392" s="12"/>
      <c r="AI392" s="12"/>
      <c r="AJ392" s="12"/>
      <c r="AK392" s="12"/>
      <c r="AL392" s="12"/>
      <c r="AM392" s="12"/>
      <c r="AN392" s="12"/>
      <c r="AO392" s="12"/>
      <c r="AP392" s="12"/>
      <c r="AQ392" s="12"/>
      <c r="AR392" s="12"/>
      <c r="AS392" s="12"/>
      <c r="AT392" s="12"/>
      <c r="AU392" s="12"/>
      <c r="AV392" s="12"/>
      <c r="AW392" s="12"/>
      <c r="AX392" s="12"/>
      <c r="AY392" s="12"/>
      <c r="AZ392" s="12"/>
      <c r="BA392" s="12"/>
      <c r="BB392" s="12"/>
      <c r="BC392" s="12"/>
      <c r="BD392" s="12"/>
      <c r="BE392" s="12"/>
      <c r="BF392" s="12"/>
      <c r="BG392" s="12"/>
      <c r="BH392" s="12"/>
      <c r="BI392" s="12"/>
      <c r="BJ392" s="12"/>
      <c r="BK392" s="12"/>
      <c r="BL392" s="12"/>
      <c r="BM392" s="12"/>
      <c r="BN392" s="12"/>
      <c r="BO392" s="12"/>
      <c r="BP392" s="12"/>
      <c r="BQ392" s="12"/>
      <c r="BR392" s="12"/>
      <c r="BS392" s="12"/>
      <c r="BT392" s="12"/>
      <c r="BU392" s="12"/>
      <c r="BV392" s="12"/>
      <c r="BW392" s="12"/>
      <c r="BX392" s="12"/>
      <c r="BY392" s="12"/>
      <c r="BZ392" s="12"/>
      <c r="CA392" s="12"/>
      <c r="CB392" s="12"/>
      <c r="CC392" s="12"/>
    </row>
    <row r="393" spans="1:81" ht="15.75" x14ac:dyDescent="0.25">
      <c r="A393" s="20"/>
      <c r="B393" s="29"/>
      <c r="C393" s="29"/>
      <c r="D393" s="29"/>
      <c r="E393" s="29"/>
      <c r="F393" s="26"/>
      <c r="G393" s="13"/>
      <c r="H393" s="20"/>
      <c r="I393" s="22"/>
      <c r="J393" s="22"/>
      <c r="K393" s="22"/>
      <c r="L393" s="22"/>
      <c r="M393" s="24"/>
      <c r="N393" s="22"/>
      <c r="O393" s="20"/>
      <c r="P393" s="12"/>
      <c r="Q393" s="12"/>
      <c r="R393" s="12"/>
      <c r="S393" s="12"/>
      <c r="T393" s="12"/>
      <c r="U393" s="12"/>
      <c r="V393" s="12"/>
      <c r="W393" s="12"/>
      <c r="X393" s="12"/>
      <c r="Y393" s="12"/>
      <c r="Z393" s="12"/>
      <c r="AA393" s="12"/>
      <c r="AB393" s="12"/>
      <c r="AC393" s="12"/>
      <c r="AD393" s="12"/>
      <c r="AE393" s="12"/>
      <c r="AF393" s="12"/>
      <c r="AG393" s="12"/>
      <c r="AH393" s="12"/>
      <c r="AI393" s="12"/>
      <c r="AJ393" s="12"/>
      <c r="AK393" s="12"/>
      <c r="AL393" s="12"/>
      <c r="AM393" s="12"/>
      <c r="AN393" s="12"/>
      <c r="AO393" s="12"/>
      <c r="AP393" s="12"/>
      <c r="AQ393" s="12"/>
      <c r="AR393" s="12"/>
      <c r="AS393" s="12"/>
      <c r="AT393" s="12"/>
      <c r="AU393" s="12"/>
      <c r="AV393" s="12"/>
      <c r="AW393" s="12"/>
      <c r="AX393" s="12"/>
      <c r="AY393" s="12"/>
      <c r="AZ393" s="12"/>
      <c r="BA393" s="12"/>
      <c r="BB393" s="12"/>
      <c r="BC393" s="12"/>
      <c r="BD393" s="12"/>
      <c r="BE393" s="12"/>
      <c r="BF393" s="12"/>
      <c r="BG393" s="12"/>
      <c r="BH393" s="12"/>
      <c r="BI393" s="12"/>
      <c r="BJ393" s="12"/>
      <c r="BK393" s="12"/>
      <c r="BL393" s="12"/>
      <c r="BM393" s="12"/>
      <c r="BN393" s="12"/>
      <c r="BO393" s="12"/>
      <c r="BP393" s="12"/>
      <c r="BQ393" s="12"/>
      <c r="BR393" s="12"/>
      <c r="BS393" s="12"/>
      <c r="BT393" s="12"/>
      <c r="BU393" s="12"/>
      <c r="BV393" s="12"/>
      <c r="BW393" s="12"/>
      <c r="BX393" s="12"/>
      <c r="BY393" s="12"/>
      <c r="BZ393" s="12"/>
      <c r="CA393" s="12"/>
      <c r="CB393" s="12"/>
      <c r="CC393" s="12"/>
    </row>
    <row r="394" spans="1:81" ht="15.75" x14ac:dyDescent="0.25">
      <c r="A394" s="20"/>
      <c r="B394" s="29"/>
      <c r="C394" s="29"/>
      <c r="D394" s="29"/>
      <c r="E394" s="29"/>
      <c r="F394" s="26"/>
      <c r="G394" s="13"/>
      <c r="H394" s="20"/>
      <c r="I394" s="22"/>
      <c r="J394" s="22"/>
      <c r="K394" s="22"/>
      <c r="L394" s="22"/>
      <c r="M394" s="24"/>
      <c r="N394" s="22"/>
      <c r="O394" s="20"/>
      <c r="P394" s="12"/>
      <c r="Q394" s="12"/>
      <c r="R394" s="12"/>
      <c r="S394" s="12"/>
      <c r="T394" s="12"/>
      <c r="U394" s="12"/>
      <c r="V394" s="12"/>
      <c r="W394" s="12"/>
      <c r="X394" s="12"/>
      <c r="Y394" s="12"/>
      <c r="Z394" s="12"/>
      <c r="AA394" s="12"/>
      <c r="AB394" s="12"/>
      <c r="AC394" s="12"/>
      <c r="AD394" s="12"/>
      <c r="AE394" s="12"/>
      <c r="AF394" s="12"/>
      <c r="AG394" s="12"/>
      <c r="AH394" s="12"/>
      <c r="AI394" s="12"/>
      <c r="AJ394" s="12"/>
      <c r="AK394" s="12"/>
      <c r="AL394" s="12"/>
      <c r="AM394" s="12"/>
      <c r="AN394" s="12"/>
      <c r="AO394" s="12"/>
      <c r="AP394" s="12"/>
      <c r="AQ394" s="12"/>
      <c r="AR394" s="12"/>
      <c r="AS394" s="12"/>
      <c r="AT394" s="12"/>
      <c r="AU394" s="12"/>
      <c r="AV394" s="12"/>
      <c r="AW394" s="12"/>
      <c r="AX394" s="12"/>
      <c r="AY394" s="12"/>
      <c r="AZ394" s="12"/>
      <c r="BA394" s="12"/>
      <c r="BB394" s="12"/>
      <c r="BC394" s="12"/>
      <c r="BD394" s="12"/>
      <c r="BE394" s="12"/>
      <c r="BF394" s="12"/>
      <c r="BG394" s="12"/>
      <c r="BH394" s="12"/>
      <c r="BI394" s="12"/>
      <c r="BJ394" s="12"/>
      <c r="BK394" s="12"/>
      <c r="BL394" s="12"/>
      <c r="BM394" s="12"/>
      <c r="BN394" s="12"/>
      <c r="BO394" s="12"/>
      <c r="BP394" s="12"/>
      <c r="BQ394" s="12"/>
      <c r="BR394" s="12"/>
      <c r="BS394" s="12"/>
      <c r="BT394" s="12"/>
      <c r="BU394" s="12"/>
      <c r="BV394" s="12"/>
      <c r="BW394" s="12"/>
      <c r="BX394" s="12"/>
      <c r="BY394" s="12"/>
      <c r="BZ394" s="12"/>
      <c r="CA394" s="12"/>
      <c r="CB394" s="12"/>
      <c r="CC394" s="12"/>
    </row>
    <row r="395" spans="1:81" ht="15.75" x14ac:dyDescent="0.25">
      <c r="A395" s="20"/>
      <c r="B395" s="29"/>
      <c r="C395" s="29"/>
      <c r="D395" s="29"/>
      <c r="E395" s="29"/>
      <c r="F395" s="26"/>
      <c r="G395" s="13"/>
      <c r="H395" s="20"/>
      <c r="I395" s="22"/>
      <c r="J395" s="22"/>
      <c r="K395" s="22"/>
      <c r="L395" s="22"/>
      <c r="M395" s="24"/>
      <c r="N395" s="22"/>
      <c r="O395" s="20"/>
      <c r="P395" s="12"/>
      <c r="Q395" s="12"/>
      <c r="R395" s="12"/>
      <c r="S395" s="12"/>
      <c r="T395" s="12"/>
      <c r="U395" s="12"/>
      <c r="V395" s="12"/>
      <c r="W395" s="12"/>
      <c r="X395" s="12"/>
      <c r="Y395" s="12"/>
      <c r="Z395" s="12"/>
      <c r="AA395" s="12"/>
      <c r="AB395" s="12"/>
      <c r="AC395" s="12"/>
      <c r="AD395" s="12"/>
      <c r="AE395" s="12"/>
      <c r="AF395" s="12"/>
      <c r="AG395" s="12"/>
      <c r="AH395" s="12"/>
      <c r="AI395" s="12"/>
      <c r="AJ395" s="12"/>
      <c r="AK395" s="12"/>
      <c r="AL395" s="12"/>
      <c r="AM395" s="12"/>
      <c r="AN395" s="12"/>
      <c r="AO395" s="12"/>
      <c r="AP395" s="12"/>
      <c r="AQ395" s="12"/>
      <c r="AR395" s="12"/>
      <c r="AS395" s="12"/>
      <c r="AT395" s="12"/>
      <c r="AU395" s="12"/>
      <c r="AV395" s="12"/>
      <c r="AW395" s="12"/>
      <c r="AX395" s="12"/>
      <c r="AY395" s="12"/>
      <c r="AZ395" s="12"/>
      <c r="BA395" s="12"/>
      <c r="BB395" s="12"/>
      <c r="BC395" s="12"/>
      <c r="BD395" s="12"/>
      <c r="BE395" s="12"/>
      <c r="BF395" s="12"/>
      <c r="BG395" s="12"/>
      <c r="BH395" s="12"/>
      <c r="BI395" s="12"/>
      <c r="BJ395" s="12"/>
      <c r="BK395" s="12"/>
      <c r="BL395" s="12"/>
      <c r="BM395" s="12"/>
      <c r="BN395" s="12"/>
      <c r="BO395" s="12"/>
      <c r="BP395" s="12"/>
      <c r="BQ395" s="12"/>
      <c r="BR395" s="12"/>
      <c r="BS395" s="12"/>
      <c r="BT395" s="12"/>
      <c r="BU395" s="12"/>
      <c r="BV395" s="12"/>
      <c r="BW395" s="12"/>
      <c r="BX395" s="12"/>
      <c r="BY395" s="12"/>
      <c r="BZ395" s="12"/>
      <c r="CA395" s="12"/>
      <c r="CB395" s="12"/>
      <c r="CC395" s="12"/>
    </row>
    <row r="396" spans="1:81" ht="15.75" x14ac:dyDescent="0.25">
      <c r="A396" s="20"/>
      <c r="B396" s="29"/>
      <c r="C396" s="29"/>
      <c r="D396" s="29"/>
      <c r="E396" s="29"/>
      <c r="F396" s="26"/>
      <c r="G396" s="13"/>
      <c r="H396" s="20"/>
      <c r="I396" s="22"/>
      <c r="J396" s="22"/>
      <c r="K396" s="22"/>
      <c r="L396" s="22"/>
      <c r="M396" s="24"/>
      <c r="N396" s="22"/>
      <c r="O396" s="20"/>
      <c r="P396" s="12"/>
      <c r="Q396" s="12"/>
      <c r="R396" s="12"/>
      <c r="S396" s="12"/>
      <c r="T396" s="12"/>
      <c r="U396" s="12"/>
      <c r="V396" s="12"/>
      <c r="W396" s="12"/>
      <c r="X396" s="12"/>
      <c r="Y396" s="12"/>
      <c r="Z396" s="12"/>
      <c r="AA396" s="12"/>
      <c r="AB396" s="12"/>
      <c r="AC396" s="12"/>
      <c r="AD396" s="12"/>
      <c r="AE396" s="12"/>
      <c r="AF396" s="12"/>
      <c r="AG396" s="12"/>
      <c r="AH396" s="12"/>
      <c r="AI396" s="12"/>
      <c r="AJ396" s="12"/>
      <c r="AK396" s="12"/>
      <c r="AL396" s="12"/>
      <c r="AM396" s="12"/>
      <c r="AN396" s="12"/>
      <c r="AO396" s="12"/>
      <c r="AP396" s="12"/>
      <c r="AQ396" s="12"/>
      <c r="AR396" s="12"/>
      <c r="AS396" s="12"/>
      <c r="AT396" s="12"/>
      <c r="AU396" s="12"/>
      <c r="AV396" s="12"/>
      <c r="AW396" s="12"/>
      <c r="AX396" s="12"/>
      <c r="AY396" s="12"/>
      <c r="AZ396" s="12"/>
      <c r="BA396" s="12"/>
      <c r="BB396" s="12"/>
      <c r="BC396" s="12"/>
      <c r="BD396" s="12"/>
      <c r="BE396" s="12"/>
      <c r="BF396" s="12"/>
      <c r="BG396" s="12"/>
      <c r="BH396" s="12"/>
      <c r="BI396" s="12"/>
      <c r="BJ396" s="12"/>
      <c r="BK396" s="12"/>
      <c r="BL396" s="12"/>
      <c r="BM396" s="12"/>
      <c r="BN396" s="12"/>
      <c r="BO396" s="12"/>
      <c r="BP396" s="12"/>
      <c r="BQ396" s="12"/>
      <c r="BR396" s="12"/>
      <c r="BS396" s="12"/>
      <c r="BT396" s="12"/>
      <c r="BU396" s="12"/>
      <c r="BV396" s="12"/>
      <c r="BW396" s="12"/>
      <c r="BX396" s="12"/>
      <c r="BY396" s="12"/>
      <c r="BZ396" s="12"/>
      <c r="CA396" s="12"/>
      <c r="CB396" s="12"/>
      <c r="CC396" s="12"/>
    </row>
    <row r="397" spans="1:81" ht="15.75" x14ac:dyDescent="0.25">
      <c r="A397" s="20"/>
      <c r="B397" s="29"/>
      <c r="C397" s="29"/>
      <c r="D397" s="29"/>
      <c r="E397" s="29"/>
      <c r="F397" s="26"/>
      <c r="G397" s="13"/>
      <c r="H397" s="20"/>
      <c r="I397" s="22"/>
      <c r="J397" s="22"/>
      <c r="K397" s="22"/>
      <c r="L397" s="22"/>
      <c r="M397" s="24"/>
      <c r="N397" s="22"/>
      <c r="O397" s="20"/>
      <c r="P397" s="12"/>
      <c r="Q397" s="12"/>
      <c r="R397" s="12"/>
      <c r="S397" s="12"/>
      <c r="T397" s="12"/>
      <c r="U397" s="12"/>
      <c r="V397" s="12"/>
      <c r="W397" s="12"/>
      <c r="X397" s="12"/>
      <c r="Y397" s="12"/>
      <c r="Z397" s="12"/>
      <c r="AA397" s="12"/>
      <c r="AB397" s="12"/>
      <c r="AC397" s="12"/>
      <c r="AD397" s="12"/>
      <c r="AE397" s="12"/>
      <c r="AF397" s="12"/>
      <c r="AG397" s="12"/>
      <c r="AH397" s="12"/>
      <c r="AI397" s="12"/>
      <c r="AJ397" s="12"/>
      <c r="AK397" s="12"/>
      <c r="AL397" s="12"/>
      <c r="AM397" s="12"/>
      <c r="AN397" s="12"/>
      <c r="AO397" s="12"/>
      <c r="AP397" s="12"/>
      <c r="AQ397" s="12"/>
      <c r="AR397" s="12"/>
      <c r="AS397" s="12"/>
      <c r="AT397" s="12"/>
      <c r="AU397" s="12"/>
      <c r="AV397" s="12"/>
      <c r="AW397" s="12"/>
      <c r="AX397" s="12"/>
      <c r="AY397" s="12"/>
      <c r="AZ397" s="12"/>
      <c r="BA397" s="12"/>
      <c r="BB397" s="12"/>
      <c r="BC397" s="12"/>
      <c r="BD397" s="12"/>
      <c r="BE397" s="12"/>
      <c r="BF397" s="12"/>
      <c r="BG397" s="12"/>
      <c r="BH397" s="12"/>
      <c r="BI397" s="12"/>
      <c r="BJ397" s="12"/>
      <c r="BK397" s="12"/>
      <c r="BL397" s="12"/>
      <c r="BM397" s="12"/>
      <c r="BN397" s="12"/>
      <c r="BO397" s="12"/>
      <c r="BP397" s="12"/>
      <c r="BQ397" s="12"/>
      <c r="BR397" s="12"/>
      <c r="BS397" s="12"/>
      <c r="BT397" s="12"/>
      <c r="BU397" s="12"/>
      <c r="BV397" s="12"/>
      <c r="BW397" s="12"/>
      <c r="BX397" s="12"/>
      <c r="BY397" s="12"/>
      <c r="BZ397" s="12"/>
      <c r="CA397" s="12"/>
      <c r="CB397" s="12"/>
      <c r="CC397" s="12"/>
    </row>
    <row r="398" spans="1:81" ht="15.75" x14ac:dyDescent="0.25">
      <c r="A398" s="20"/>
      <c r="B398" s="29"/>
      <c r="C398" s="29"/>
      <c r="D398" s="29"/>
      <c r="E398" s="29"/>
      <c r="F398" s="26"/>
      <c r="G398" s="13"/>
      <c r="H398" s="20"/>
      <c r="I398" s="22"/>
      <c r="J398" s="22"/>
      <c r="K398" s="22"/>
      <c r="L398" s="22"/>
      <c r="M398" s="24"/>
      <c r="N398" s="22"/>
      <c r="O398" s="20"/>
      <c r="P398" s="12"/>
      <c r="Q398" s="12"/>
      <c r="R398" s="12"/>
      <c r="S398" s="12"/>
      <c r="T398" s="12"/>
      <c r="U398" s="12"/>
      <c r="V398" s="12"/>
      <c r="W398" s="12"/>
      <c r="X398" s="12"/>
      <c r="Y398" s="12"/>
      <c r="Z398" s="12"/>
      <c r="AA398" s="12"/>
      <c r="AB398" s="12"/>
      <c r="AC398" s="12"/>
      <c r="AD398" s="12"/>
      <c r="AE398" s="12"/>
      <c r="AF398" s="12"/>
      <c r="AG398" s="12"/>
      <c r="AH398" s="12"/>
      <c r="AI398" s="12"/>
      <c r="AJ398" s="12"/>
      <c r="AK398" s="12"/>
      <c r="AL398" s="12"/>
      <c r="AM398" s="12"/>
      <c r="AN398" s="12"/>
      <c r="AO398" s="12"/>
      <c r="AP398" s="12"/>
      <c r="AQ398" s="12"/>
      <c r="AR398" s="12"/>
      <c r="AS398" s="12"/>
      <c r="AT398" s="12"/>
      <c r="AU398" s="12"/>
      <c r="AV398" s="12"/>
      <c r="AW398" s="12"/>
      <c r="AX398" s="12"/>
      <c r="AY398" s="12"/>
      <c r="AZ398" s="12"/>
      <c r="BA398" s="12"/>
      <c r="BB398" s="12"/>
      <c r="BC398" s="12"/>
      <c r="BD398" s="12"/>
      <c r="BE398" s="12"/>
      <c r="BF398" s="12"/>
      <c r="BG398" s="12"/>
      <c r="BH398" s="12"/>
      <c r="BI398" s="12"/>
      <c r="BJ398" s="12"/>
      <c r="BK398" s="12"/>
      <c r="BL398" s="12"/>
      <c r="BM398" s="12"/>
      <c r="BN398" s="12"/>
      <c r="BO398" s="12"/>
      <c r="BP398" s="12"/>
      <c r="BQ398" s="12"/>
      <c r="BR398" s="12"/>
      <c r="BS398" s="12"/>
      <c r="BT398" s="12"/>
      <c r="BU398" s="12"/>
      <c r="BV398" s="12"/>
      <c r="BW398" s="12"/>
      <c r="BX398" s="12"/>
      <c r="BY398" s="12"/>
      <c r="BZ398" s="12"/>
      <c r="CA398" s="12"/>
      <c r="CB398" s="12"/>
      <c r="CC398" s="12"/>
    </row>
    <row r="399" spans="1:81" ht="15.75" x14ac:dyDescent="0.25">
      <c r="A399" s="20"/>
      <c r="B399" s="29"/>
      <c r="C399" s="29"/>
      <c r="D399" s="29"/>
      <c r="E399" s="29"/>
      <c r="F399" s="26"/>
      <c r="G399" s="13"/>
      <c r="H399" s="20"/>
      <c r="I399" s="22"/>
      <c r="J399" s="22"/>
      <c r="K399" s="22"/>
      <c r="L399" s="22"/>
      <c r="M399" s="24"/>
      <c r="N399" s="22"/>
      <c r="O399" s="20"/>
      <c r="P399" s="12"/>
      <c r="Q399" s="12"/>
      <c r="R399" s="12"/>
      <c r="S399" s="12"/>
      <c r="T399" s="12"/>
      <c r="U399" s="12"/>
      <c r="V399" s="12"/>
      <c r="W399" s="12"/>
      <c r="X399" s="12"/>
      <c r="Y399" s="12"/>
      <c r="Z399" s="12"/>
      <c r="AA399" s="12"/>
      <c r="AB399" s="12"/>
      <c r="AC399" s="12"/>
      <c r="AD399" s="12"/>
      <c r="AE399" s="12"/>
      <c r="AF399" s="12"/>
      <c r="AG399" s="12"/>
      <c r="AH399" s="12"/>
      <c r="AI399" s="12"/>
      <c r="AJ399" s="12"/>
      <c r="AK399" s="12"/>
      <c r="AL399" s="12"/>
      <c r="AM399" s="12"/>
      <c r="AN399" s="12"/>
      <c r="AO399" s="12"/>
      <c r="AP399" s="12"/>
      <c r="AQ399" s="12"/>
      <c r="AR399" s="12"/>
      <c r="AS399" s="12"/>
      <c r="AT399" s="12"/>
      <c r="AU399" s="12"/>
      <c r="AV399" s="12"/>
      <c r="AW399" s="12"/>
      <c r="AX399" s="12"/>
      <c r="AY399" s="12"/>
      <c r="AZ399" s="12"/>
      <c r="BA399" s="12"/>
      <c r="BB399" s="12"/>
      <c r="BC399" s="12"/>
      <c r="BD399" s="12"/>
      <c r="BE399" s="12"/>
      <c r="BF399" s="12"/>
      <c r="BG399" s="12"/>
      <c r="BH399" s="12"/>
      <c r="BI399" s="12"/>
      <c r="BJ399" s="12"/>
      <c r="BK399" s="12"/>
      <c r="BL399" s="12"/>
      <c r="BM399" s="12"/>
      <c r="BN399" s="12"/>
      <c r="BO399" s="12"/>
      <c r="BP399" s="12"/>
      <c r="BQ399" s="12"/>
      <c r="BR399" s="12"/>
      <c r="BS399" s="12"/>
      <c r="BT399" s="12"/>
      <c r="BU399" s="12"/>
      <c r="BV399" s="12"/>
      <c r="BW399" s="12"/>
      <c r="BX399" s="12"/>
      <c r="BY399" s="12"/>
      <c r="BZ399" s="12"/>
      <c r="CA399" s="12"/>
      <c r="CB399" s="12"/>
      <c r="CC399" s="12"/>
    </row>
    <row r="400" spans="1:81" ht="15.75" x14ac:dyDescent="0.25">
      <c r="A400" s="20"/>
      <c r="B400" s="29"/>
      <c r="C400" s="29"/>
      <c r="D400" s="29"/>
      <c r="E400" s="29"/>
      <c r="F400" s="26"/>
      <c r="G400" s="13"/>
      <c r="H400" s="20"/>
      <c r="I400" s="22"/>
      <c r="J400" s="22"/>
      <c r="K400" s="22"/>
      <c r="L400" s="22"/>
      <c r="M400" s="24"/>
      <c r="N400" s="22"/>
      <c r="O400" s="20"/>
      <c r="P400" s="12"/>
      <c r="Q400" s="12"/>
      <c r="R400" s="12"/>
      <c r="S400" s="12"/>
      <c r="T400" s="12"/>
      <c r="U400" s="12"/>
      <c r="V400" s="12"/>
      <c r="W400" s="12"/>
      <c r="X400" s="12"/>
      <c r="Y400" s="12"/>
      <c r="Z400" s="12"/>
      <c r="AA400" s="12"/>
      <c r="AB400" s="12"/>
      <c r="AC400" s="12"/>
      <c r="AD400" s="12"/>
      <c r="AE400" s="12"/>
      <c r="AF400" s="12"/>
      <c r="AG400" s="12"/>
      <c r="AH400" s="12"/>
      <c r="AI400" s="12"/>
      <c r="AJ400" s="12"/>
      <c r="AK400" s="12"/>
      <c r="AL400" s="12"/>
      <c r="AM400" s="12"/>
      <c r="AN400" s="12"/>
      <c r="AO400" s="12"/>
      <c r="AP400" s="12"/>
      <c r="AQ400" s="12"/>
      <c r="AR400" s="12"/>
      <c r="AS400" s="12"/>
      <c r="AT400" s="12"/>
      <c r="AU400" s="12"/>
      <c r="AV400" s="12"/>
      <c r="AW400" s="12"/>
      <c r="AX400" s="12"/>
      <c r="AY400" s="12"/>
      <c r="AZ400" s="12"/>
      <c r="BA400" s="12"/>
      <c r="BB400" s="12"/>
      <c r="BC400" s="12"/>
      <c r="BD400" s="12"/>
      <c r="BE400" s="12"/>
      <c r="BF400" s="12"/>
      <c r="BG400" s="12"/>
      <c r="BH400" s="12"/>
      <c r="BI400" s="12"/>
      <c r="BJ400" s="12"/>
      <c r="BK400" s="12"/>
      <c r="BL400" s="12"/>
      <c r="BM400" s="12"/>
      <c r="BN400" s="12"/>
      <c r="BO400" s="12"/>
      <c r="BP400" s="12"/>
      <c r="BQ400" s="12"/>
      <c r="BR400" s="12"/>
      <c r="BS400" s="12"/>
      <c r="BT400" s="12"/>
      <c r="BU400" s="12"/>
      <c r="BV400" s="12"/>
      <c r="BW400" s="12"/>
      <c r="BX400" s="12"/>
      <c r="BY400" s="12"/>
      <c r="BZ400" s="12"/>
      <c r="CA400" s="12"/>
      <c r="CB400" s="12"/>
      <c r="CC400" s="12"/>
    </row>
    <row r="401" spans="1:81" ht="15.75" x14ac:dyDescent="0.25">
      <c r="A401" s="20"/>
      <c r="B401" s="29"/>
      <c r="C401" s="29"/>
      <c r="D401" s="29"/>
      <c r="E401" s="29"/>
      <c r="F401" s="26"/>
      <c r="G401" s="13"/>
      <c r="H401" s="20"/>
      <c r="I401" s="22"/>
      <c r="J401" s="22"/>
      <c r="K401" s="22"/>
      <c r="L401" s="22"/>
      <c r="M401" s="24"/>
      <c r="N401" s="22"/>
      <c r="O401" s="20"/>
      <c r="P401" s="12"/>
      <c r="Q401" s="12"/>
      <c r="R401" s="12"/>
      <c r="S401" s="12"/>
      <c r="T401" s="12"/>
      <c r="U401" s="12"/>
      <c r="V401" s="12"/>
      <c r="W401" s="12"/>
      <c r="X401" s="12"/>
      <c r="Y401" s="12"/>
      <c r="Z401" s="12"/>
      <c r="AA401" s="12"/>
      <c r="AB401" s="12"/>
      <c r="AC401" s="12"/>
      <c r="AD401" s="12"/>
      <c r="AE401" s="12"/>
      <c r="AF401" s="12"/>
      <c r="AG401" s="12"/>
      <c r="AH401" s="12"/>
      <c r="AI401" s="12"/>
      <c r="AJ401" s="12"/>
      <c r="AK401" s="12"/>
      <c r="AL401" s="12"/>
      <c r="AM401" s="12"/>
      <c r="AN401" s="12"/>
      <c r="AO401" s="12"/>
      <c r="AP401" s="12"/>
      <c r="AQ401" s="12"/>
      <c r="AR401" s="12"/>
      <c r="AS401" s="12"/>
      <c r="AT401" s="12"/>
      <c r="AU401" s="12"/>
      <c r="AV401" s="12"/>
      <c r="AW401" s="12"/>
      <c r="AX401" s="12"/>
      <c r="AY401" s="12"/>
      <c r="AZ401" s="12"/>
      <c r="BA401" s="12"/>
      <c r="BB401" s="12"/>
      <c r="BC401" s="12"/>
      <c r="BD401" s="12"/>
      <c r="BE401" s="12"/>
      <c r="BF401" s="12"/>
      <c r="BG401" s="12"/>
      <c r="BH401" s="12"/>
      <c r="BI401" s="12"/>
      <c r="BJ401" s="12"/>
      <c r="BK401" s="12"/>
      <c r="BL401" s="12"/>
      <c r="BM401" s="12"/>
      <c r="BN401" s="12"/>
      <c r="BO401" s="12"/>
      <c r="BP401" s="12"/>
      <c r="BQ401" s="12"/>
      <c r="BR401" s="12"/>
      <c r="BS401" s="12"/>
      <c r="BT401" s="12"/>
      <c r="BU401" s="12"/>
      <c r="BV401" s="12"/>
      <c r="BW401" s="12"/>
      <c r="BX401" s="12"/>
      <c r="BY401" s="12"/>
      <c r="BZ401" s="12"/>
      <c r="CA401" s="12"/>
      <c r="CB401" s="12"/>
      <c r="CC401" s="12"/>
    </row>
    <row r="402" spans="1:81" ht="15.75" x14ac:dyDescent="0.25">
      <c r="A402" s="20"/>
      <c r="B402" s="29"/>
      <c r="C402" s="29"/>
      <c r="D402" s="29"/>
      <c r="E402" s="29"/>
      <c r="F402" s="26"/>
      <c r="G402" s="13"/>
      <c r="H402" s="20"/>
      <c r="I402" s="22"/>
      <c r="J402" s="22"/>
      <c r="K402" s="22"/>
      <c r="L402" s="22"/>
      <c r="M402" s="24"/>
      <c r="N402" s="22"/>
      <c r="O402" s="20"/>
      <c r="P402" s="12"/>
      <c r="Q402" s="12"/>
      <c r="R402" s="12"/>
      <c r="S402" s="12"/>
      <c r="T402" s="12"/>
      <c r="U402" s="12"/>
      <c r="V402" s="12"/>
      <c r="W402" s="12"/>
      <c r="X402" s="12"/>
      <c r="Y402" s="12"/>
      <c r="Z402" s="12"/>
      <c r="AA402" s="12"/>
      <c r="AB402" s="12"/>
      <c r="AC402" s="12"/>
      <c r="AD402" s="12"/>
      <c r="AE402" s="12"/>
      <c r="AF402" s="12"/>
      <c r="AG402" s="12"/>
      <c r="AH402" s="12"/>
      <c r="AI402" s="12"/>
      <c r="AJ402" s="12"/>
      <c r="AK402" s="12"/>
      <c r="AL402" s="12"/>
      <c r="AM402" s="12"/>
      <c r="AN402" s="12"/>
      <c r="AO402" s="12"/>
      <c r="AP402" s="12"/>
      <c r="AQ402" s="12"/>
      <c r="AR402" s="12"/>
      <c r="AS402" s="12"/>
      <c r="AT402" s="12"/>
      <c r="AU402" s="12"/>
      <c r="AV402" s="12"/>
      <c r="AW402" s="12"/>
      <c r="AX402" s="12"/>
      <c r="AY402" s="12"/>
      <c r="AZ402" s="12"/>
      <c r="BA402" s="12"/>
      <c r="BB402" s="12"/>
      <c r="BC402" s="12"/>
      <c r="BD402" s="12"/>
      <c r="BE402" s="12"/>
      <c r="BF402" s="12"/>
      <c r="BG402" s="12"/>
      <c r="BH402" s="12"/>
      <c r="BI402" s="12"/>
      <c r="BJ402" s="12"/>
      <c r="BK402" s="12"/>
      <c r="BL402" s="12"/>
      <c r="BM402" s="12"/>
      <c r="BN402" s="12"/>
      <c r="BO402" s="12"/>
      <c r="BP402" s="12"/>
      <c r="BQ402" s="12"/>
      <c r="BR402" s="12"/>
      <c r="BS402" s="12"/>
      <c r="BT402" s="12"/>
      <c r="BU402" s="12"/>
      <c r="BV402" s="12"/>
      <c r="BW402" s="12"/>
      <c r="BX402" s="12"/>
      <c r="BY402" s="12"/>
      <c r="BZ402" s="12"/>
      <c r="CA402" s="12"/>
      <c r="CB402" s="12"/>
      <c r="CC402" s="12"/>
    </row>
    <row r="403" spans="1:81" ht="15.75" x14ac:dyDescent="0.25">
      <c r="A403" s="20"/>
      <c r="B403" s="29"/>
      <c r="C403" s="29"/>
      <c r="D403" s="29"/>
      <c r="E403" s="29"/>
      <c r="F403" s="26"/>
      <c r="G403" s="13"/>
      <c r="H403" s="20"/>
      <c r="I403" s="22"/>
      <c r="J403" s="22"/>
      <c r="K403" s="22"/>
      <c r="L403" s="22"/>
      <c r="M403" s="24"/>
      <c r="N403" s="22"/>
      <c r="O403" s="20"/>
      <c r="P403" s="12"/>
      <c r="Q403" s="12"/>
      <c r="R403" s="12"/>
      <c r="S403" s="12"/>
      <c r="T403" s="12"/>
      <c r="U403" s="12"/>
      <c r="V403" s="12"/>
      <c r="W403" s="12"/>
      <c r="X403" s="12"/>
      <c r="Y403" s="12"/>
      <c r="Z403" s="12"/>
      <c r="AA403" s="12"/>
      <c r="AB403" s="12"/>
      <c r="AC403" s="12"/>
      <c r="AD403" s="12"/>
      <c r="AE403" s="12"/>
      <c r="AF403" s="12"/>
      <c r="AG403" s="12"/>
      <c r="AH403" s="12"/>
      <c r="AI403" s="12"/>
      <c r="AJ403" s="12"/>
      <c r="AK403" s="12"/>
      <c r="AL403" s="12"/>
      <c r="AM403" s="12"/>
      <c r="AN403" s="12"/>
      <c r="AO403" s="12"/>
      <c r="AP403" s="12"/>
      <c r="AQ403" s="12"/>
      <c r="AR403" s="12"/>
      <c r="AS403" s="12"/>
      <c r="AT403" s="12"/>
      <c r="AU403" s="12"/>
      <c r="AV403" s="12"/>
      <c r="AW403" s="12"/>
      <c r="AX403" s="12"/>
      <c r="AY403" s="12"/>
      <c r="AZ403" s="12"/>
      <c r="BA403" s="12"/>
      <c r="BB403" s="12"/>
      <c r="BC403" s="12"/>
      <c r="BD403" s="12"/>
      <c r="BE403" s="12"/>
      <c r="BF403" s="12"/>
      <c r="BG403" s="12"/>
      <c r="BH403" s="12"/>
      <c r="BI403" s="12"/>
      <c r="BJ403" s="12"/>
      <c r="BK403" s="12"/>
      <c r="BL403" s="12"/>
      <c r="BM403" s="12"/>
      <c r="BN403" s="12"/>
      <c r="BO403" s="12"/>
      <c r="BP403" s="12"/>
      <c r="BQ403" s="12"/>
      <c r="BR403" s="12"/>
      <c r="BS403" s="12"/>
      <c r="BT403" s="12"/>
      <c r="BU403" s="12"/>
      <c r="BV403" s="12"/>
      <c r="BW403" s="12"/>
      <c r="BX403" s="12"/>
      <c r="BY403" s="12"/>
      <c r="BZ403" s="12"/>
      <c r="CA403" s="12"/>
      <c r="CB403" s="12"/>
      <c r="CC403" s="12"/>
    </row>
    <row r="404" spans="1:81" ht="15.75" x14ac:dyDescent="0.25">
      <c r="A404" s="20"/>
      <c r="B404" s="29"/>
      <c r="C404" s="29"/>
      <c r="D404" s="29"/>
      <c r="E404" s="29"/>
      <c r="F404" s="26"/>
      <c r="G404" s="13"/>
      <c r="H404" s="20"/>
      <c r="I404" s="22"/>
      <c r="J404" s="22"/>
      <c r="K404" s="22"/>
      <c r="L404" s="22"/>
      <c r="M404" s="24"/>
      <c r="N404" s="22"/>
      <c r="O404" s="20"/>
      <c r="P404" s="12"/>
      <c r="Q404" s="12"/>
      <c r="R404" s="12"/>
      <c r="S404" s="12"/>
      <c r="T404" s="12"/>
      <c r="U404" s="12"/>
      <c r="V404" s="12"/>
      <c r="W404" s="12"/>
      <c r="X404" s="12"/>
      <c r="Y404" s="12"/>
      <c r="Z404" s="12"/>
      <c r="AA404" s="12"/>
      <c r="AB404" s="12"/>
      <c r="AC404" s="12"/>
      <c r="AD404" s="12"/>
      <c r="AE404" s="12"/>
      <c r="AF404" s="12"/>
      <c r="AG404" s="12"/>
      <c r="AH404" s="12"/>
      <c r="AI404" s="12"/>
      <c r="AJ404" s="12"/>
      <c r="AK404" s="12"/>
      <c r="AL404" s="12"/>
      <c r="AM404" s="12"/>
      <c r="AN404" s="12"/>
      <c r="AO404" s="12"/>
      <c r="AP404" s="12"/>
      <c r="AQ404" s="12"/>
      <c r="AR404" s="12"/>
      <c r="AS404" s="12"/>
      <c r="AT404" s="12"/>
      <c r="AU404" s="12"/>
      <c r="AV404" s="12"/>
      <c r="AW404" s="12"/>
      <c r="AX404" s="12"/>
      <c r="AY404" s="12"/>
      <c r="AZ404" s="12"/>
      <c r="BA404" s="12"/>
      <c r="BB404" s="12"/>
      <c r="BC404" s="12"/>
      <c r="BD404" s="12"/>
      <c r="BE404" s="12"/>
      <c r="BF404" s="12"/>
      <c r="BG404" s="12"/>
      <c r="BH404" s="12"/>
      <c r="BI404" s="12"/>
      <c r="BJ404" s="12"/>
      <c r="BK404" s="12"/>
      <c r="BL404" s="12"/>
      <c r="BM404" s="12"/>
      <c r="BN404" s="12"/>
      <c r="BO404" s="12"/>
      <c r="BP404" s="12"/>
      <c r="BQ404" s="12"/>
      <c r="BR404" s="12"/>
      <c r="BS404" s="12"/>
      <c r="BT404" s="12"/>
      <c r="BU404" s="12"/>
      <c r="BV404" s="12"/>
      <c r="BW404" s="12"/>
      <c r="BX404" s="12"/>
      <c r="BY404" s="12"/>
      <c r="BZ404" s="12"/>
      <c r="CA404" s="12"/>
      <c r="CB404" s="12"/>
      <c r="CC404" s="12"/>
    </row>
    <row r="405" spans="1:81" ht="15.75" x14ac:dyDescent="0.25">
      <c r="A405" s="20"/>
      <c r="B405" s="29"/>
      <c r="C405" s="29"/>
      <c r="D405" s="29"/>
      <c r="E405" s="29"/>
      <c r="F405" s="26"/>
      <c r="G405" s="13"/>
      <c r="H405" s="20"/>
      <c r="I405" s="22"/>
      <c r="J405" s="22"/>
      <c r="K405" s="22"/>
      <c r="L405" s="22"/>
      <c r="M405" s="24"/>
      <c r="N405" s="22"/>
      <c r="O405" s="20"/>
      <c r="P405" s="12"/>
      <c r="Q405" s="12"/>
      <c r="R405" s="12"/>
      <c r="S405" s="12"/>
      <c r="T405" s="12"/>
      <c r="U405" s="12"/>
      <c r="V405" s="12"/>
      <c r="W405" s="12"/>
      <c r="X405" s="12"/>
      <c r="Y405" s="12"/>
      <c r="Z405" s="12"/>
      <c r="AA405" s="12"/>
      <c r="AB405" s="12"/>
      <c r="AC405" s="12"/>
      <c r="AD405" s="12"/>
      <c r="AE405" s="12"/>
      <c r="AF405" s="12"/>
      <c r="AG405" s="12"/>
      <c r="AH405" s="12"/>
      <c r="AI405" s="12"/>
      <c r="AJ405" s="12"/>
      <c r="AK405" s="12"/>
      <c r="AL405" s="12"/>
      <c r="AM405" s="12"/>
      <c r="AN405" s="12"/>
      <c r="AO405" s="12"/>
      <c r="AP405" s="12"/>
      <c r="AQ405" s="12"/>
      <c r="AR405" s="12"/>
      <c r="AS405" s="12"/>
      <c r="AT405" s="12"/>
      <c r="AU405" s="12"/>
      <c r="AV405" s="12"/>
      <c r="AW405" s="12"/>
      <c r="AX405" s="12"/>
      <c r="AY405" s="12"/>
      <c r="AZ405" s="12"/>
      <c r="BA405" s="12"/>
      <c r="BB405" s="12"/>
      <c r="BC405" s="12"/>
      <c r="BD405" s="12"/>
      <c r="BE405" s="12"/>
      <c r="BF405" s="12"/>
      <c r="BG405" s="12"/>
      <c r="BH405" s="12"/>
      <c r="BI405" s="12"/>
      <c r="BJ405" s="12"/>
      <c r="BK405" s="12"/>
      <c r="BL405" s="12"/>
      <c r="BM405" s="12"/>
      <c r="BN405" s="12"/>
      <c r="BO405" s="12"/>
      <c r="BP405" s="12"/>
      <c r="BQ405" s="12"/>
      <c r="BR405" s="12"/>
      <c r="BS405" s="12"/>
      <c r="BT405" s="12"/>
      <c r="BU405" s="12"/>
      <c r="BV405" s="12"/>
      <c r="BW405" s="12"/>
      <c r="BX405" s="12"/>
      <c r="BY405" s="12"/>
      <c r="BZ405" s="12"/>
      <c r="CA405" s="12"/>
      <c r="CB405" s="12"/>
      <c r="CC405" s="12"/>
    </row>
    <row r="406" spans="1:81" ht="15.75" x14ac:dyDescent="0.25">
      <c r="A406" s="20"/>
      <c r="B406" s="29"/>
      <c r="C406" s="29"/>
      <c r="D406" s="29"/>
      <c r="E406" s="29"/>
      <c r="F406" s="26"/>
      <c r="G406" s="13"/>
      <c r="H406" s="20"/>
      <c r="I406" s="22"/>
      <c r="J406" s="22"/>
      <c r="K406" s="22"/>
      <c r="L406" s="22"/>
      <c r="M406" s="24"/>
      <c r="N406" s="22"/>
      <c r="O406" s="20"/>
      <c r="P406" s="12"/>
      <c r="Q406" s="12"/>
      <c r="R406" s="12"/>
      <c r="S406" s="12"/>
      <c r="T406" s="12"/>
      <c r="U406" s="12"/>
      <c r="V406" s="12"/>
      <c r="W406" s="12"/>
      <c r="X406" s="12"/>
      <c r="Y406" s="12"/>
      <c r="Z406" s="12"/>
      <c r="AA406" s="12"/>
      <c r="AB406" s="12"/>
      <c r="AC406" s="12"/>
      <c r="AD406" s="12"/>
      <c r="AE406" s="12"/>
      <c r="AF406" s="12"/>
      <c r="AG406" s="12"/>
      <c r="AH406" s="12"/>
      <c r="AI406" s="12"/>
      <c r="AJ406" s="12"/>
      <c r="AK406" s="12"/>
      <c r="AL406" s="12"/>
      <c r="AM406" s="12"/>
      <c r="AN406" s="12"/>
      <c r="AO406" s="12"/>
      <c r="AP406" s="12"/>
      <c r="AQ406" s="12"/>
      <c r="AR406" s="12"/>
      <c r="AS406" s="12"/>
      <c r="AT406" s="12"/>
      <c r="AU406" s="12"/>
      <c r="AV406" s="12"/>
      <c r="AW406" s="12"/>
      <c r="AX406" s="12"/>
      <c r="AY406" s="12"/>
      <c r="AZ406" s="12"/>
      <c r="BA406" s="12"/>
      <c r="BB406" s="12"/>
      <c r="BC406" s="12"/>
      <c r="BD406" s="12"/>
      <c r="BE406" s="12"/>
      <c r="BF406" s="12"/>
      <c r="BG406" s="12"/>
      <c r="BH406" s="12"/>
      <c r="BI406" s="12"/>
      <c r="BJ406" s="12"/>
      <c r="BK406" s="12"/>
      <c r="BL406" s="12"/>
      <c r="BM406" s="12"/>
      <c r="BN406" s="12"/>
      <c r="BO406" s="12"/>
      <c r="BP406" s="12"/>
      <c r="BQ406" s="12"/>
      <c r="BR406" s="12"/>
      <c r="BS406" s="12"/>
      <c r="BT406" s="12"/>
      <c r="BU406" s="12"/>
      <c r="BV406" s="12"/>
      <c r="BW406" s="12"/>
      <c r="BX406" s="12"/>
      <c r="BY406" s="12"/>
      <c r="BZ406" s="12"/>
      <c r="CA406" s="12"/>
      <c r="CB406" s="12"/>
      <c r="CC406" s="12"/>
    </row>
    <row r="407" spans="1:81" ht="15.75" x14ac:dyDescent="0.25">
      <c r="A407" s="20"/>
      <c r="B407" s="29"/>
      <c r="C407" s="29"/>
      <c r="D407" s="29"/>
      <c r="E407" s="29"/>
      <c r="F407" s="26"/>
      <c r="G407" s="13"/>
      <c r="H407" s="20"/>
      <c r="I407" s="22"/>
      <c r="J407" s="22"/>
      <c r="K407" s="22"/>
      <c r="L407" s="22"/>
      <c r="M407" s="24"/>
      <c r="N407" s="22"/>
      <c r="O407" s="20"/>
      <c r="P407" s="12"/>
      <c r="Q407" s="12"/>
      <c r="R407" s="12"/>
      <c r="S407" s="12"/>
      <c r="T407" s="12"/>
      <c r="U407" s="12"/>
      <c r="V407" s="12"/>
      <c r="W407" s="12"/>
      <c r="X407" s="12"/>
      <c r="Y407" s="12"/>
      <c r="Z407" s="12"/>
      <c r="AA407" s="12"/>
      <c r="AB407" s="12"/>
      <c r="AC407" s="12"/>
      <c r="AD407" s="12"/>
      <c r="AE407" s="12"/>
      <c r="AF407" s="12"/>
      <c r="AG407" s="12"/>
      <c r="AH407" s="12"/>
      <c r="AI407" s="12"/>
      <c r="AJ407" s="12"/>
      <c r="AK407" s="12"/>
      <c r="AL407" s="12"/>
      <c r="AM407" s="12"/>
      <c r="AN407" s="12"/>
      <c r="AO407" s="12"/>
      <c r="AP407" s="12"/>
      <c r="AQ407" s="12"/>
      <c r="AR407" s="12"/>
      <c r="AS407" s="12"/>
      <c r="AT407" s="12"/>
      <c r="AU407" s="12"/>
      <c r="AV407" s="12"/>
      <c r="AW407" s="12"/>
      <c r="AX407" s="12"/>
      <c r="AY407" s="12"/>
      <c r="AZ407" s="12"/>
      <c r="BA407" s="12"/>
      <c r="BB407" s="12"/>
      <c r="BC407" s="12"/>
      <c r="BD407" s="12"/>
      <c r="BE407" s="12"/>
      <c r="BF407" s="12"/>
      <c r="BG407" s="12"/>
      <c r="BH407" s="12"/>
      <c r="BI407" s="12"/>
      <c r="BJ407" s="12"/>
      <c r="BK407" s="12"/>
      <c r="BL407" s="12"/>
      <c r="BM407" s="12"/>
      <c r="BN407" s="12"/>
      <c r="BO407" s="12"/>
      <c r="BP407" s="12"/>
      <c r="BQ407" s="12"/>
      <c r="BR407" s="12"/>
      <c r="BS407" s="12"/>
      <c r="BT407" s="12"/>
      <c r="BU407" s="12"/>
      <c r="BV407" s="12"/>
      <c r="BW407" s="12"/>
      <c r="BX407" s="12"/>
      <c r="BY407" s="12"/>
      <c r="BZ407" s="12"/>
      <c r="CA407" s="12"/>
      <c r="CB407" s="12"/>
      <c r="CC407" s="12"/>
    </row>
    <row r="408" spans="1:81" ht="15.75" x14ac:dyDescent="0.25">
      <c r="A408" s="20"/>
      <c r="B408" s="29"/>
      <c r="C408" s="29"/>
      <c r="D408" s="29"/>
      <c r="E408" s="29"/>
      <c r="F408" s="26"/>
      <c r="G408" s="13"/>
      <c r="H408" s="20"/>
      <c r="I408" s="22"/>
      <c r="J408" s="22"/>
      <c r="K408" s="22"/>
      <c r="L408" s="22"/>
      <c r="M408" s="24"/>
      <c r="N408" s="22"/>
      <c r="O408" s="20"/>
      <c r="P408" s="12"/>
      <c r="Q408" s="12"/>
      <c r="R408" s="12"/>
      <c r="S408" s="12"/>
      <c r="T408" s="12"/>
      <c r="U408" s="12"/>
      <c r="V408" s="12"/>
      <c r="W408" s="12"/>
      <c r="X408" s="12"/>
      <c r="Y408" s="12"/>
      <c r="Z408" s="12"/>
      <c r="AA408" s="12"/>
      <c r="AB408" s="12"/>
      <c r="AC408" s="12"/>
      <c r="AD408" s="12"/>
      <c r="AE408" s="12"/>
      <c r="AF408" s="12"/>
      <c r="AG408" s="12"/>
      <c r="AH408" s="12"/>
      <c r="AI408" s="12"/>
      <c r="AJ408" s="12"/>
      <c r="AK408" s="12"/>
      <c r="AL408" s="12"/>
      <c r="AM408" s="12"/>
      <c r="AN408" s="12"/>
      <c r="AO408" s="12"/>
      <c r="AP408" s="12"/>
      <c r="AQ408" s="12"/>
      <c r="AR408" s="12"/>
      <c r="AS408" s="12"/>
      <c r="AT408" s="12"/>
      <c r="AU408" s="12"/>
      <c r="AV408" s="12"/>
      <c r="AW408" s="12"/>
      <c r="AX408" s="12"/>
      <c r="AY408" s="12"/>
      <c r="AZ408" s="12"/>
      <c r="BA408" s="12"/>
      <c r="BB408" s="12"/>
      <c r="BC408" s="12"/>
      <c r="BD408" s="12"/>
      <c r="BE408" s="12"/>
      <c r="BF408" s="12"/>
      <c r="BG408" s="12"/>
      <c r="BH408" s="12"/>
      <c r="BI408" s="12"/>
      <c r="BJ408" s="12"/>
      <c r="BK408" s="12"/>
      <c r="BL408" s="12"/>
      <c r="BM408" s="12"/>
      <c r="BN408" s="12"/>
      <c r="BO408" s="12"/>
      <c r="BP408" s="12"/>
      <c r="BQ408" s="12"/>
      <c r="BR408" s="12"/>
      <c r="BS408" s="12"/>
      <c r="BT408" s="12"/>
      <c r="BU408" s="12"/>
      <c r="BV408" s="12"/>
      <c r="BW408" s="12"/>
      <c r="BX408" s="12"/>
      <c r="BY408" s="12"/>
      <c r="BZ408" s="12"/>
      <c r="CA408" s="12"/>
      <c r="CB408" s="12"/>
      <c r="CC408" s="12"/>
    </row>
    <row r="409" spans="1:81" ht="15.75" x14ac:dyDescent="0.25">
      <c r="A409" s="20"/>
      <c r="B409" s="29"/>
      <c r="C409" s="29"/>
      <c r="D409" s="29"/>
      <c r="E409" s="29"/>
      <c r="F409" s="26"/>
      <c r="G409" s="13"/>
      <c r="H409" s="20"/>
      <c r="I409" s="22"/>
      <c r="J409" s="22"/>
      <c r="K409" s="22"/>
      <c r="L409" s="22"/>
      <c r="M409" s="24"/>
      <c r="N409" s="22"/>
      <c r="O409" s="20"/>
      <c r="P409" s="12"/>
      <c r="Q409" s="12"/>
      <c r="R409" s="12"/>
      <c r="S409" s="12"/>
      <c r="T409" s="12"/>
      <c r="U409" s="12"/>
      <c r="V409" s="12"/>
      <c r="W409" s="12"/>
      <c r="X409" s="12"/>
      <c r="Y409" s="12"/>
      <c r="Z409" s="12"/>
      <c r="AA409" s="12"/>
      <c r="AB409" s="12"/>
      <c r="AC409" s="12"/>
      <c r="AD409" s="12"/>
      <c r="AE409" s="12"/>
      <c r="AF409" s="12"/>
      <c r="AG409" s="12"/>
      <c r="AH409" s="12"/>
      <c r="AI409" s="12"/>
      <c r="AJ409" s="12"/>
      <c r="AK409" s="12"/>
      <c r="AL409" s="12"/>
      <c r="AM409" s="12"/>
      <c r="AN409" s="12"/>
      <c r="AO409" s="12"/>
      <c r="AP409" s="12"/>
      <c r="AQ409" s="12"/>
      <c r="AR409" s="12"/>
      <c r="AS409" s="12"/>
      <c r="AT409" s="12"/>
      <c r="AU409" s="12"/>
      <c r="AV409" s="12"/>
      <c r="AW409" s="12"/>
      <c r="AX409" s="12"/>
      <c r="AY409" s="12"/>
      <c r="AZ409" s="12"/>
      <c r="BA409" s="12"/>
      <c r="BB409" s="12"/>
      <c r="BC409" s="12"/>
      <c r="BD409" s="12"/>
      <c r="BE409" s="12"/>
      <c r="BF409" s="12"/>
      <c r="BG409" s="12"/>
      <c r="BH409" s="12"/>
      <c r="BI409" s="12"/>
      <c r="BJ409" s="12"/>
      <c r="BK409" s="12"/>
      <c r="BL409" s="12"/>
      <c r="BM409" s="12"/>
      <c r="BN409" s="12"/>
      <c r="BO409" s="12"/>
      <c r="BP409" s="12"/>
      <c r="BQ409" s="12"/>
      <c r="BR409" s="12"/>
      <c r="BS409" s="12"/>
      <c r="BT409" s="12"/>
      <c r="BU409" s="12"/>
      <c r="BV409" s="12"/>
      <c r="BW409" s="12"/>
      <c r="BX409" s="12"/>
      <c r="BY409" s="12"/>
      <c r="BZ409" s="12"/>
      <c r="CA409" s="12"/>
      <c r="CB409" s="12"/>
      <c r="CC409" s="12"/>
    </row>
    <row r="410" spans="1:81" ht="15.75" x14ac:dyDescent="0.25">
      <c r="A410" s="20"/>
      <c r="B410" s="29"/>
      <c r="C410" s="29"/>
      <c r="D410" s="29"/>
      <c r="E410" s="29"/>
      <c r="F410" s="26"/>
      <c r="G410" s="13"/>
      <c r="H410" s="20"/>
      <c r="I410" s="22"/>
      <c r="J410" s="22"/>
      <c r="K410" s="22"/>
      <c r="L410" s="22"/>
      <c r="M410" s="24"/>
      <c r="N410" s="22"/>
      <c r="O410" s="20"/>
      <c r="P410" s="12"/>
      <c r="Q410" s="12"/>
      <c r="R410" s="12"/>
      <c r="S410" s="12"/>
      <c r="T410" s="12"/>
      <c r="U410" s="12"/>
      <c r="V410" s="12"/>
      <c r="W410" s="12"/>
      <c r="X410" s="12"/>
      <c r="Y410" s="12"/>
      <c r="Z410" s="12"/>
      <c r="AA410" s="12"/>
      <c r="AB410" s="12"/>
      <c r="AC410" s="12"/>
      <c r="AD410" s="12"/>
      <c r="AE410" s="12"/>
      <c r="AF410" s="12"/>
      <c r="AG410" s="12"/>
      <c r="AH410" s="12"/>
      <c r="AI410" s="12"/>
      <c r="AJ410" s="12"/>
      <c r="AK410" s="12"/>
      <c r="AL410" s="12"/>
      <c r="AM410" s="12"/>
      <c r="AN410" s="12"/>
      <c r="AO410" s="12"/>
      <c r="AP410" s="12"/>
      <c r="AQ410" s="12"/>
      <c r="AR410" s="12"/>
      <c r="AS410" s="12"/>
      <c r="AT410" s="12"/>
      <c r="AU410" s="12"/>
      <c r="AV410" s="12"/>
      <c r="AW410" s="12"/>
      <c r="AX410" s="12"/>
      <c r="AY410" s="12"/>
      <c r="AZ410" s="12"/>
      <c r="BA410" s="12"/>
      <c r="BB410" s="12"/>
      <c r="BC410" s="12"/>
      <c r="BD410" s="12"/>
      <c r="BE410" s="12"/>
      <c r="BF410" s="12"/>
      <c r="BG410" s="12"/>
      <c r="BH410" s="12"/>
      <c r="BI410" s="12"/>
      <c r="BJ410" s="12"/>
      <c r="BK410" s="12"/>
      <c r="BL410" s="12"/>
      <c r="BM410" s="12"/>
      <c r="BN410" s="12"/>
      <c r="BO410" s="12"/>
      <c r="BP410" s="12"/>
      <c r="BQ410" s="12"/>
      <c r="BR410" s="12"/>
      <c r="BS410" s="12"/>
      <c r="BT410" s="12"/>
      <c r="BU410" s="12"/>
      <c r="BV410" s="12"/>
      <c r="BW410" s="12"/>
      <c r="BX410" s="12"/>
      <c r="BY410" s="12"/>
      <c r="BZ410" s="12"/>
      <c r="CA410" s="12"/>
      <c r="CB410" s="12"/>
      <c r="CC410" s="12"/>
    </row>
    <row r="411" spans="1:81" ht="15.75" x14ac:dyDescent="0.25">
      <c r="A411" s="20"/>
      <c r="B411" s="29"/>
      <c r="C411" s="29"/>
      <c r="D411" s="29"/>
      <c r="E411" s="29"/>
      <c r="F411" s="26"/>
      <c r="G411" s="13"/>
      <c r="H411" s="20"/>
      <c r="I411" s="22"/>
      <c r="J411" s="22"/>
      <c r="K411" s="22"/>
      <c r="L411" s="22"/>
      <c r="M411" s="24"/>
      <c r="N411" s="22"/>
      <c r="O411" s="20"/>
      <c r="P411" s="12"/>
      <c r="Q411" s="12"/>
      <c r="R411" s="12"/>
      <c r="S411" s="12"/>
      <c r="T411" s="12"/>
      <c r="U411" s="12"/>
      <c r="V411" s="12"/>
      <c r="W411" s="12"/>
      <c r="X411" s="12"/>
      <c r="Y411" s="12"/>
      <c r="Z411" s="12"/>
      <c r="AA411" s="12"/>
      <c r="AB411" s="12"/>
      <c r="AC411" s="12"/>
      <c r="AD411" s="12"/>
      <c r="AE411" s="12"/>
      <c r="AF411" s="12"/>
      <c r="AG411" s="12"/>
      <c r="AH411" s="12"/>
      <c r="AI411" s="12"/>
      <c r="AJ411" s="12"/>
      <c r="AK411" s="12"/>
      <c r="AL411" s="12"/>
      <c r="AM411" s="12"/>
      <c r="AN411" s="12"/>
      <c r="AO411" s="12"/>
      <c r="AP411" s="12"/>
      <c r="AQ411" s="12"/>
      <c r="AR411" s="12"/>
      <c r="AS411" s="12"/>
      <c r="AT411" s="12"/>
      <c r="AU411" s="12"/>
      <c r="AV411" s="12"/>
      <c r="AW411" s="12"/>
      <c r="AX411" s="12"/>
      <c r="AY411" s="12"/>
      <c r="AZ411" s="12"/>
      <c r="BA411" s="12"/>
      <c r="BB411" s="12"/>
      <c r="BC411" s="12"/>
      <c r="BD411" s="12"/>
      <c r="BE411" s="12"/>
      <c r="BF411" s="12"/>
      <c r="BG411" s="12"/>
      <c r="BH411" s="12"/>
      <c r="BI411" s="12"/>
      <c r="BJ411" s="12"/>
      <c r="BK411" s="12"/>
      <c r="BL411" s="12"/>
      <c r="BM411" s="12"/>
      <c r="BN411" s="12"/>
      <c r="BO411" s="12"/>
      <c r="BP411" s="12"/>
      <c r="BQ411" s="12"/>
      <c r="BR411" s="12"/>
      <c r="BS411" s="12"/>
      <c r="BT411" s="12"/>
      <c r="BU411" s="12"/>
      <c r="BV411" s="12"/>
      <c r="BW411" s="12"/>
      <c r="BX411" s="12"/>
      <c r="BY411" s="12"/>
      <c r="BZ411" s="12"/>
      <c r="CA411" s="12"/>
      <c r="CB411" s="12"/>
      <c r="CC411" s="12"/>
    </row>
    <row r="412" spans="1:81" ht="15.75" x14ac:dyDescent="0.25">
      <c r="A412" s="20"/>
      <c r="B412" s="29"/>
      <c r="C412" s="29"/>
      <c r="D412" s="29"/>
      <c r="E412" s="29"/>
      <c r="F412" s="26"/>
      <c r="G412" s="13"/>
      <c r="H412" s="20"/>
      <c r="I412" s="22"/>
      <c r="J412" s="22"/>
      <c r="K412" s="22"/>
      <c r="L412" s="22"/>
      <c r="M412" s="24"/>
      <c r="N412" s="22"/>
      <c r="O412" s="20"/>
      <c r="P412" s="12"/>
      <c r="Q412" s="12"/>
      <c r="R412" s="12"/>
      <c r="S412" s="12"/>
      <c r="T412" s="12"/>
      <c r="U412" s="12"/>
      <c r="V412" s="12"/>
      <c r="W412" s="12"/>
      <c r="X412" s="12"/>
      <c r="Y412" s="12"/>
      <c r="Z412" s="12"/>
      <c r="AA412" s="12"/>
      <c r="AB412" s="12"/>
      <c r="AC412" s="12"/>
      <c r="AD412" s="12"/>
      <c r="AE412" s="12"/>
      <c r="AF412" s="12"/>
      <c r="AG412" s="12"/>
      <c r="AH412" s="12"/>
      <c r="AI412" s="12"/>
      <c r="AJ412" s="12"/>
      <c r="AK412" s="12"/>
      <c r="AL412" s="12"/>
      <c r="AM412" s="12"/>
      <c r="AN412" s="12"/>
      <c r="AO412" s="12"/>
      <c r="AP412" s="12"/>
      <c r="AQ412" s="12"/>
      <c r="AR412" s="12"/>
      <c r="AS412" s="12"/>
      <c r="AT412" s="12"/>
      <c r="AU412" s="12"/>
      <c r="AV412" s="12"/>
      <c r="AW412" s="12"/>
      <c r="AX412" s="12"/>
      <c r="AY412" s="12"/>
      <c r="AZ412" s="12"/>
      <c r="BA412" s="12"/>
      <c r="BB412" s="12"/>
      <c r="BC412" s="12"/>
      <c r="BD412" s="12"/>
      <c r="BE412" s="12"/>
      <c r="BF412" s="12"/>
      <c r="BG412" s="12"/>
      <c r="BH412" s="12"/>
      <c r="BI412" s="12"/>
      <c r="BJ412" s="12"/>
      <c r="BK412" s="12"/>
      <c r="BL412" s="12"/>
      <c r="BM412" s="12"/>
      <c r="BN412" s="12"/>
      <c r="BO412" s="12"/>
      <c r="BP412" s="12"/>
      <c r="BQ412" s="12"/>
      <c r="BR412" s="12"/>
      <c r="BS412" s="12"/>
      <c r="BT412" s="12"/>
      <c r="BU412" s="12"/>
      <c r="BV412" s="12"/>
      <c r="BW412" s="12"/>
      <c r="BX412" s="12"/>
      <c r="BY412" s="12"/>
      <c r="BZ412" s="12"/>
      <c r="CA412" s="12"/>
      <c r="CB412" s="12"/>
      <c r="CC412" s="12"/>
    </row>
    <row r="413" spans="1:81" ht="15.75" x14ac:dyDescent="0.25">
      <c r="A413" s="20"/>
      <c r="B413" s="29"/>
      <c r="C413" s="29"/>
      <c r="D413" s="29"/>
      <c r="E413" s="29"/>
      <c r="F413" s="26"/>
      <c r="G413" s="13"/>
      <c r="H413" s="20"/>
      <c r="I413" s="22"/>
      <c r="J413" s="22"/>
      <c r="K413" s="22"/>
      <c r="L413" s="22"/>
      <c r="M413" s="24"/>
      <c r="N413" s="22"/>
      <c r="O413" s="20"/>
      <c r="P413" s="12"/>
      <c r="Q413" s="12"/>
      <c r="R413" s="12"/>
      <c r="S413" s="12"/>
      <c r="T413" s="12"/>
      <c r="U413" s="12"/>
      <c r="V413" s="12"/>
      <c r="W413" s="12"/>
      <c r="X413" s="12"/>
      <c r="Y413" s="12"/>
      <c r="Z413" s="12"/>
      <c r="AA413" s="12"/>
      <c r="AB413" s="12"/>
      <c r="AC413" s="12"/>
      <c r="AD413" s="12"/>
      <c r="AE413" s="12"/>
      <c r="AF413" s="12"/>
      <c r="AG413" s="12"/>
      <c r="AH413" s="12"/>
      <c r="AI413" s="12"/>
      <c r="AJ413" s="12"/>
      <c r="AK413" s="12"/>
      <c r="AL413" s="12"/>
      <c r="AM413" s="12"/>
      <c r="AN413" s="12"/>
      <c r="AO413" s="12"/>
      <c r="AP413" s="12"/>
      <c r="AQ413" s="12"/>
      <c r="AR413" s="12"/>
      <c r="AS413" s="12"/>
      <c r="AT413" s="12"/>
      <c r="AU413" s="12"/>
      <c r="AV413" s="12"/>
      <c r="AW413" s="12"/>
      <c r="AX413" s="12"/>
      <c r="AY413" s="12"/>
      <c r="AZ413" s="12"/>
      <c r="BA413" s="12"/>
      <c r="BB413" s="12"/>
      <c r="BC413" s="12"/>
      <c r="BD413" s="12"/>
      <c r="BE413" s="12"/>
      <c r="BF413" s="12"/>
      <c r="BG413" s="12"/>
      <c r="BH413" s="12"/>
      <c r="BI413" s="12"/>
      <c r="BJ413" s="12"/>
      <c r="BK413" s="12"/>
      <c r="BL413" s="12"/>
      <c r="BM413" s="12"/>
      <c r="BN413" s="12"/>
      <c r="BO413" s="12"/>
      <c r="BP413" s="12"/>
      <c r="BQ413" s="12"/>
      <c r="BR413" s="12"/>
      <c r="BS413" s="12"/>
      <c r="BT413" s="12"/>
      <c r="BU413" s="12"/>
      <c r="BV413" s="12"/>
      <c r="BW413" s="12"/>
      <c r="BX413" s="12"/>
      <c r="BY413" s="12"/>
      <c r="BZ413" s="12"/>
      <c r="CA413" s="12"/>
      <c r="CB413" s="12"/>
      <c r="CC413" s="12"/>
    </row>
    <row r="414" spans="1:81" ht="15.75" x14ac:dyDescent="0.25">
      <c r="A414" s="20"/>
      <c r="B414" s="29"/>
      <c r="C414" s="29"/>
      <c r="D414" s="29"/>
      <c r="E414" s="29"/>
      <c r="F414" s="26"/>
      <c r="G414" s="13"/>
      <c r="H414" s="20"/>
      <c r="I414" s="22"/>
      <c r="J414" s="22"/>
      <c r="K414" s="22"/>
      <c r="L414" s="22"/>
      <c r="M414" s="24"/>
      <c r="N414" s="22"/>
      <c r="O414" s="20"/>
      <c r="P414" s="12"/>
      <c r="Q414" s="12"/>
      <c r="R414" s="12"/>
      <c r="S414" s="12"/>
      <c r="T414" s="12"/>
      <c r="U414" s="12"/>
      <c r="V414" s="12"/>
      <c r="W414" s="12"/>
      <c r="X414" s="12"/>
      <c r="Y414" s="12"/>
      <c r="Z414" s="12"/>
      <c r="AA414" s="12"/>
      <c r="AB414" s="12"/>
      <c r="AC414" s="12"/>
      <c r="AD414" s="12"/>
      <c r="AE414" s="12"/>
      <c r="AF414" s="12"/>
      <c r="AG414" s="12"/>
      <c r="AH414" s="12"/>
      <c r="AI414" s="12"/>
      <c r="AJ414" s="12"/>
      <c r="AK414" s="12"/>
      <c r="AL414" s="12"/>
      <c r="AM414" s="12"/>
      <c r="AN414" s="12"/>
      <c r="AO414" s="12"/>
      <c r="AP414" s="12"/>
      <c r="AQ414" s="12"/>
      <c r="AR414" s="12"/>
      <c r="AS414" s="12"/>
      <c r="AT414" s="12"/>
      <c r="AU414" s="12"/>
      <c r="AV414" s="12"/>
      <c r="AW414" s="12"/>
      <c r="AX414" s="12"/>
      <c r="AY414" s="12"/>
      <c r="AZ414" s="12"/>
      <c r="BA414" s="12"/>
      <c r="BB414" s="12"/>
      <c r="BC414" s="12"/>
      <c r="BD414" s="12"/>
      <c r="BE414" s="12"/>
      <c r="BF414" s="12"/>
      <c r="BG414" s="12"/>
      <c r="BH414" s="12"/>
      <c r="BI414" s="12"/>
      <c r="BJ414" s="12"/>
      <c r="BK414" s="12"/>
      <c r="BL414" s="12"/>
      <c r="BM414" s="12"/>
      <c r="BN414" s="12"/>
      <c r="BO414" s="12"/>
      <c r="BP414" s="12"/>
      <c r="BQ414" s="12"/>
      <c r="BR414" s="12"/>
      <c r="BS414" s="12"/>
      <c r="BT414" s="12"/>
      <c r="BU414" s="12"/>
      <c r="BV414" s="12"/>
      <c r="BW414" s="12"/>
      <c r="BX414" s="12"/>
      <c r="BY414" s="12"/>
      <c r="BZ414" s="12"/>
      <c r="CA414" s="12"/>
      <c r="CB414" s="12"/>
      <c r="CC414" s="12"/>
    </row>
    <row r="415" spans="1:81" ht="15.75" x14ac:dyDescent="0.25">
      <c r="A415" s="20"/>
      <c r="B415" s="29"/>
      <c r="C415" s="29"/>
      <c r="D415" s="29"/>
      <c r="E415" s="29"/>
      <c r="F415" s="26"/>
      <c r="G415" s="13"/>
      <c r="H415" s="20"/>
      <c r="I415" s="22"/>
      <c r="J415" s="22"/>
      <c r="K415" s="22"/>
      <c r="L415" s="22"/>
      <c r="M415" s="24"/>
      <c r="N415" s="22"/>
      <c r="O415" s="20"/>
      <c r="P415" s="12"/>
      <c r="Q415" s="12"/>
      <c r="R415" s="12"/>
      <c r="S415" s="12"/>
      <c r="T415" s="12"/>
      <c r="U415" s="12"/>
      <c r="V415" s="12"/>
      <c r="W415" s="12"/>
      <c r="X415" s="12"/>
      <c r="Y415" s="12"/>
      <c r="Z415" s="12"/>
      <c r="AA415" s="12"/>
      <c r="AB415" s="12"/>
      <c r="AC415" s="12"/>
      <c r="AD415" s="12"/>
      <c r="AE415" s="12"/>
      <c r="AF415" s="12"/>
      <c r="AG415" s="12"/>
      <c r="AH415" s="12"/>
      <c r="AI415" s="12"/>
      <c r="AJ415" s="12"/>
      <c r="AK415" s="12"/>
      <c r="AL415" s="12"/>
      <c r="AM415" s="12"/>
      <c r="AN415" s="12"/>
      <c r="AO415" s="12"/>
      <c r="AP415" s="12"/>
      <c r="AQ415" s="12"/>
      <c r="AR415" s="12"/>
      <c r="AS415" s="12"/>
      <c r="AT415" s="12"/>
      <c r="AU415" s="12"/>
      <c r="AV415" s="12"/>
      <c r="AW415" s="12"/>
      <c r="AX415" s="12"/>
      <c r="AY415" s="12"/>
      <c r="AZ415" s="12"/>
      <c r="BA415" s="12"/>
      <c r="BB415" s="12"/>
      <c r="BC415" s="12"/>
      <c r="BD415" s="12"/>
      <c r="BE415" s="12"/>
      <c r="BF415" s="12"/>
      <c r="BG415" s="12"/>
      <c r="BH415" s="12"/>
      <c r="BI415" s="12"/>
      <c r="BJ415" s="12"/>
      <c r="BK415" s="12"/>
      <c r="BL415" s="12"/>
      <c r="BM415" s="12"/>
      <c r="BN415" s="12"/>
      <c r="BO415" s="12"/>
      <c r="BP415" s="12"/>
      <c r="BQ415" s="12"/>
      <c r="BR415" s="12"/>
      <c r="BS415" s="12"/>
      <c r="BT415" s="12"/>
      <c r="BU415" s="12"/>
      <c r="BV415" s="12"/>
      <c r="BW415" s="12"/>
      <c r="BX415" s="12"/>
      <c r="BY415" s="12"/>
      <c r="BZ415" s="12"/>
      <c r="CA415" s="12"/>
      <c r="CB415" s="12"/>
      <c r="CC415" s="12"/>
    </row>
    <row r="416" spans="1:81" ht="15.75" x14ac:dyDescent="0.25">
      <c r="A416" s="20"/>
      <c r="B416" s="29"/>
      <c r="C416" s="29"/>
      <c r="D416" s="29"/>
      <c r="E416" s="29"/>
      <c r="F416" s="26"/>
      <c r="G416" s="13"/>
      <c r="H416" s="20"/>
      <c r="I416" s="22"/>
      <c r="J416" s="22"/>
      <c r="K416" s="22"/>
      <c r="L416" s="22"/>
      <c r="M416" s="24"/>
      <c r="N416" s="22"/>
      <c r="O416" s="20"/>
      <c r="P416" s="12"/>
      <c r="Q416" s="12"/>
      <c r="R416" s="12"/>
      <c r="S416" s="12"/>
      <c r="T416" s="12"/>
      <c r="U416" s="12"/>
      <c r="V416" s="12"/>
      <c r="W416" s="12"/>
      <c r="X416" s="12"/>
      <c r="Y416" s="12"/>
      <c r="Z416" s="12"/>
      <c r="AA416" s="12"/>
      <c r="AB416" s="12"/>
      <c r="AC416" s="12"/>
      <c r="AD416" s="12"/>
      <c r="AE416" s="12"/>
      <c r="AF416" s="12"/>
      <c r="AG416" s="12"/>
      <c r="AH416" s="12"/>
      <c r="AI416" s="12"/>
      <c r="AJ416" s="12"/>
      <c r="AK416" s="12"/>
      <c r="AL416" s="12"/>
      <c r="AM416" s="12"/>
      <c r="AN416" s="12"/>
      <c r="AO416" s="12"/>
      <c r="AP416" s="12"/>
      <c r="AQ416" s="12"/>
      <c r="AR416" s="12"/>
      <c r="AS416" s="12"/>
      <c r="AT416" s="12"/>
      <c r="AU416" s="12"/>
      <c r="AV416" s="12"/>
      <c r="AW416" s="12"/>
      <c r="AX416" s="12"/>
      <c r="AY416" s="12"/>
      <c r="AZ416" s="12"/>
      <c r="BA416" s="12"/>
      <c r="BB416" s="12"/>
      <c r="BC416" s="12"/>
      <c r="BD416" s="12"/>
      <c r="BE416" s="12"/>
      <c r="BF416" s="12"/>
      <c r="BG416" s="12"/>
      <c r="BH416" s="12"/>
      <c r="BI416" s="12"/>
      <c r="BJ416" s="12"/>
      <c r="BK416" s="12"/>
      <c r="BL416" s="12"/>
      <c r="BM416" s="12"/>
      <c r="BN416" s="12"/>
      <c r="BO416" s="12"/>
      <c r="BP416" s="12"/>
      <c r="BQ416" s="12"/>
      <c r="BR416" s="12"/>
      <c r="BS416" s="12"/>
      <c r="BT416" s="12"/>
      <c r="BU416" s="12"/>
      <c r="BV416" s="12"/>
      <c r="BW416" s="12"/>
      <c r="BX416" s="12"/>
      <c r="BY416" s="12"/>
      <c r="BZ416" s="12"/>
      <c r="CA416" s="12"/>
      <c r="CB416" s="12"/>
      <c r="CC416" s="12"/>
    </row>
    <row r="417" spans="1:81" ht="15.75" x14ac:dyDescent="0.25">
      <c r="A417" s="20"/>
      <c r="B417" s="29"/>
      <c r="C417" s="29"/>
      <c r="D417" s="29"/>
      <c r="E417" s="29"/>
      <c r="F417" s="26"/>
      <c r="G417" s="13"/>
      <c r="H417" s="20"/>
      <c r="I417" s="22"/>
      <c r="J417" s="22"/>
      <c r="K417" s="22"/>
      <c r="L417" s="22"/>
      <c r="M417" s="24"/>
      <c r="N417" s="22"/>
      <c r="O417" s="20"/>
      <c r="P417" s="12"/>
      <c r="Q417" s="12"/>
      <c r="R417" s="12"/>
      <c r="S417" s="12"/>
      <c r="T417" s="12"/>
      <c r="U417" s="12"/>
      <c r="V417" s="12"/>
      <c r="W417" s="12"/>
      <c r="X417" s="12"/>
      <c r="Y417" s="12"/>
      <c r="Z417" s="12"/>
      <c r="AA417" s="12"/>
      <c r="AB417" s="12"/>
      <c r="AC417" s="12"/>
      <c r="AD417" s="12"/>
      <c r="AE417" s="12"/>
      <c r="AF417" s="12"/>
      <c r="AG417" s="12"/>
      <c r="AH417" s="12"/>
      <c r="AI417" s="12"/>
      <c r="AJ417" s="12"/>
      <c r="AK417" s="12"/>
      <c r="AL417" s="12"/>
      <c r="AM417" s="12"/>
      <c r="AN417" s="12"/>
      <c r="AO417" s="12"/>
      <c r="AP417" s="12"/>
      <c r="AQ417" s="12"/>
      <c r="AR417" s="12"/>
      <c r="AS417" s="12"/>
      <c r="AT417" s="12"/>
      <c r="AU417" s="12"/>
      <c r="AV417" s="12"/>
      <c r="AW417" s="12"/>
      <c r="AX417" s="12"/>
      <c r="AY417" s="12"/>
      <c r="AZ417" s="12"/>
      <c r="BA417" s="12"/>
      <c r="BB417" s="12"/>
      <c r="BC417" s="12"/>
      <c r="BD417" s="12"/>
      <c r="BE417" s="12"/>
      <c r="BF417" s="12"/>
      <c r="BG417" s="12"/>
      <c r="BH417" s="12"/>
      <c r="BI417" s="12"/>
      <c r="BJ417" s="12"/>
      <c r="BK417" s="12"/>
      <c r="BL417" s="12"/>
      <c r="BM417" s="12"/>
      <c r="BN417" s="12"/>
      <c r="BO417" s="12"/>
      <c r="BP417" s="12"/>
      <c r="BQ417" s="12"/>
      <c r="BR417" s="12"/>
      <c r="BS417" s="12"/>
      <c r="BT417" s="12"/>
      <c r="BU417" s="12"/>
      <c r="BV417" s="12"/>
      <c r="BW417" s="12"/>
      <c r="BX417" s="12"/>
      <c r="BY417" s="12"/>
      <c r="BZ417" s="12"/>
      <c r="CA417" s="12"/>
      <c r="CB417" s="12"/>
      <c r="CC417" s="12"/>
    </row>
    <row r="418" spans="1:81" ht="15.75" x14ac:dyDescent="0.25">
      <c r="A418" s="20"/>
      <c r="B418" s="29"/>
      <c r="C418" s="29"/>
      <c r="D418" s="29"/>
      <c r="E418" s="29"/>
      <c r="F418" s="26"/>
      <c r="G418" s="13"/>
      <c r="H418" s="20"/>
      <c r="I418" s="22"/>
      <c r="J418" s="22"/>
      <c r="K418" s="22"/>
      <c r="L418" s="22"/>
      <c r="M418" s="24"/>
      <c r="N418" s="22"/>
      <c r="O418" s="20"/>
      <c r="P418" s="12"/>
      <c r="Q418" s="12"/>
      <c r="R418" s="12"/>
      <c r="S418" s="12"/>
      <c r="T418" s="12"/>
      <c r="U418" s="12"/>
      <c r="V418" s="12"/>
      <c r="W418" s="12"/>
      <c r="X418" s="12"/>
      <c r="Y418" s="12"/>
      <c r="Z418" s="12"/>
      <c r="AA418" s="12"/>
      <c r="AB418" s="12"/>
      <c r="AC418" s="12"/>
      <c r="AD418" s="12"/>
      <c r="AE418" s="12"/>
      <c r="AF418" s="12"/>
      <c r="AG418" s="12"/>
      <c r="AH418" s="12"/>
      <c r="AI418" s="12"/>
      <c r="AJ418" s="12"/>
      <c r="AK418" s="12"/>
      <c r="AL418" s="12"/>
      <c r="AM418" s="12"/>
      <c r="AN418" s="12"/>
      <c r="AO418" s="12"/>
      <c r="AP418" s="12"/>
      <c r="AQ418" s="12"/>
      <c r="AR418" s="12"/>
      <c r="AS418" s="12"/>
      <c r="AT418" s="12"/>
      <c r="AU418" s="12"/>
      <c r="AV418" s="12"/>
      <c r="AW418" s="12"/>
      <c r="AX418" s="12"/>
      <c r="AY418" s="12"/>
      <c r="AZ418" s="12"/>
      <c r="BA418" s="12"/>
      <c r="BB418" s="12"/>
      <c r="BC418" s="12"/>
      <c r="BD418" s="12"/>
      <c r="BE418" s="12"/>
      <c r="BF418" s="12"/>
      <c r="BG418" s="12"/>
      <c r="BH418" s="12"/>
      <c r="BI418" s="12"/>
      <c r="BJ418" s="12"/>
      <c r="BK418" s="12"/>
      <c r="BL418" s="12"/>
      <c r="BM418" s="12"/>
      <c r="BN418" s="12"/>
      <c r="BO418" s="12"/>
      <c r="BP418" s="12"/>
      <c r="BQ418" s="12"/>
      <c r="BR418" s="12"/>
      <c r="BS418" s="12"/>
      <c r="BT418" s="12"/>
      <c r="BU418" s="12"/>
      <c r="BV418" s="12"/>
      <c r="BW418" s="12"/>
      <c r="BX418" s="12"/>
      <c r="BY418" s="12"/>
      <c r="BZ418" s="12"/>
      <c r="CA418" s="12"/>
      <c r="CB418" s="12"/>
      <c r="CC418" s="12"/>
    </row>
    <row r="419" spans="1:81" ht="15.75" x14ac:dyDescent="0.25">
      <c r="A419" s="20"/>
      <c r="B419" s="29"/>
      <c r="C419" s="29"/>
      <c r="D419" s="29"/>
      <c r="E419" s="29"/>
      <c r="F419" s="26"/>
      <c r="G419" s="13"/>
      <c r="H419" s="20"/>
      <c r="I419" s="22"/>
      <c r="J419" s="22"/>
      <c r="K419" s="22"/>
      <c r="L419" s="22"/>
      <c r="M419" s="24"/>
      <c r="N419" s="22"/>
      <c r="O419" s="20"/>
      <c r="P419" s="12"/>
      <c r="Q419" s="12"/>
      <c r="R419" s="12"/>
      <c r="S419" s="12"/>
      <c r="T419" s="12"/>
      <c r="U419" s="12"/>
      <c r="V419" s="12"/>
      <c r="W419" s="12"/>
      <c r="X419" s="12"/>
      <c r="Y419" s="12"/>
      <c r="Z419" s="12"/>
      <c r="AA419" s="12"/>
      <c r="AB419" s="12"/>
      <c r="AC419" s="12"/>
      <c r="AD419" s="12"/>
      <c r="AE419" s="12"/>
      <c r="AF419" s="12"/>
      <c r="AG419" s="12"/>
      <c r="AH419" s="12"/>
      <c r="AI419" s="12"/>
      <c r="AJ419" s="12"/>
      <c r="AK419" s="12"/>
      <c r="AL419" s="12"/>
      <c r="AM419" s="12"/>
      <c r="AN419" s="12"/>
      <c r="AO419" s="12"/>
      <c r="AP419" s="12"/>
      <c r="AQ419" s="12"/>
      <c r="AR419" s="12"/>
      <c r="AS419" s="12"/>
      <c r="AT419" s="12"/>
      <c r="AU419" s="12"/>
      <c r="AV419" s="12"/>
      <c r="AW419" s="12"/>
      <c r="AX419" s="12"/>
      <c r="AY419" s="12"/>
      <c r="AZ419" s="12"/>
      <c r="BA419" s="12"/>
      <c r="BB419" s="12"/>
      <c r="BC419" s="12"/>
      <c r="BD419" s="12"/>
      <c r="BE419" s="12"/>
      <c r="BF419" s="12"/>
      <c r="BG419" s="12"/>
      <c r="BH419" s="12"/>
      <c r="BI419" s="12"/>
      <c r="BJ419" s="12"/>
      <c r="BK419" s="12"/>
      <c r="BL419" s="12"/>
      <c r="BM419" s="12"/>
      <c r="BN419" s="12"/>
      <c r="BO419" s="12"/>
      <c r="BP419" s="12"/>
      <c r="BQ419" s="12"/>
      <c r="BR419" s="12"/>
      <c r="BS419" s="12"/>
      <c r="BT419" s="12"/>
      <c r="BU419" s="12"/>
      <c r="BV419" s="12"/>
      <c r="BW419" s="12"/>
      <c r="BX419" s="12"/>
      <c r="BY419" s="12"/>
      <c r="BZ419" s="12"/>
      <c r="CA419" s="12"/>
      <c r="CB419" s="12"/>
      <c r="CC419" s="12"/>
    </row>
    <row r="420" spans="1:81" ht="15.75" x14ac:dyDescent="0.25">
      <c r="A420" s="20"/>
      <c r="B420" s="29"/>
      <c r="C420" s="29"/>
      <c r="D420" s="29"/>
      <c r="E420" s="29"/>
      <c r="F420" s="26"/>
      <c r="G420" s="13"/>
      <c r="H420" s="20"/>
      <c r="I420" s="22"/>
      <c r="J420" s="22"/>
      <c r="K420" s="22"/>
      <c r="L420" s="22"/>
      <c r="M420" s="24"/>
      <c r="N420" s="22"/>
      <c r="O420" s="20"/>
      <c r="P420" s="12"/>
      <c r="Q420" s="12"/>
      <c r="R420" s="12"/>
      <c r="S420" s="12"/>
      <c r="T420" s="12"/>
      <c r="U420" s="12"/>
      <c r="V420" s="12"/>
      <c r="W420" s="12"/>
      <c r="X420" s="12"/>
      <c r="Y420" s="12"/>
      <c r="Z420" s="12"/>
      <c r="AA420" s="12"/>
      <c r="AB420" s="12"/>
      <c r="AC420" s="12"/>
      <c r="AD420" s="12"/>
      <c r="AE420" s="12"/>
      <c r="AF420" s="12"/>
      <c r="AG420" s="12"/>
      <c r="AH420" s="12"/>
      <c r="AI420" s="12"/>
      <c r="AJ420" s="12"/>
      <c r="AK420" s="12"/>
      <c r="AL420" s="12"/>
      <c r="AM420" s="12"/>
      <c r="AN420" s="12"/>
      <c r="AO420" s="12"/>
      <c r="AP420" s="12"/>
      <c r="AQ420" s="12"/>
      <c r="AR420" s="12"/>
      <c r="AS420" s="12"/>
      <c r="AT420" s="12"/>
      <c r="AU420" s="12"/>
      <c r="AV420" s="12"/>
      <c r="AW420" s="12"/>
      <c r="AX420" s="12"/>
      <c r="AY420" s="12"/>
      <c r="AZ420" s="12"/>
      <c r="BA420" s="12"/>
      <c r="BB420" s="12"/>
      <c r="BC420" s="12"/>
      <c r="BD420" s="12"/>
      <c r="BE420" s="12"/>
      <c r="BF420" s="12"/>
      <c r="BG420" s="12"/>
      <c r="BH420" s="12"/>
      <c r="BI420" s="12"/>
      <c r="BJ420" s="12"/>
      <c r="BK420" s="12"/>
      <c r="BL420" s="12"/>
      <c r="BM420" s="12"/>
      <c r="BN420" s="12"/>
      <c r="BO420" s="12"/>
      <c r="BP420" s="12"/>
      <c r="BQ420" s="12"/>
      <c r="BR420" s="12"/>
      <c r="BS420" s="12"/>
      <c r="BT420" s="12"/>
      <c r="BU420" s="12"/>
      <c r="BV420" s="12"/>
      <c r="BW420" s="12"/>
      <c r="BX420" s="12"/>
      <c r="BY420" s="12"/>
      <c r="BZ420" s="12"/>
      <c r="CA420" s="12"/>
      <c r="CB420" s="12"/>
      <c r="CC420" s="12"/>
    </row>
    <row r="421" spans="1:81" ht="15.75" x14ac:dyDescent="0.25">
      <c r="A421" s="20"/>
      <c r="B421" s="29"/>
      <c r="C421" s="29"/>
      <c r="D421" s="29"/>
      <c r="E421" s="29"/>
      <c r="F421" s="26"/>
      <c r="G421" s="13"/>
      <c r="H421" s="20"/>
      <c r="I421" s="22"/>
      <c r="J421" s="22"/>
      <c r="K421" s="22"/>
      <c r="L421" s="22"/>
      <c r="M421" s="24"/>
      <c r="N421" s="22"/>
      <c r="O421" s="20"/>
      <c r="P421" s="12"/>
      <c r="Q421" s="12"/>
      <c r="R421" s="12"/>
      <c r="S421" s="12"/>
      <c r="T421" s="12"/>
      <c r="U421" s="12"/>
      <c r="V421" s="12"/>
      <c r="W421" s="12"/>
      <c r="X421" s="12"/>
      <c r="Y421" s="12"/>
      <c r="Z421" s="12"/>
      <c r="AA421" s="12"/>
      <c r="AB421" s="12"/>
      <c r="AC421" s="12"/>
      <c r="AD421" s="12"/>
      <c r="AE421" s="12"/>
      <c r="AF421" s="12"/>
      <c r="AG421" s="12"/>
      <c r="AH421" s="12"/>
      <c r="AI421" s="12"/>
      <c r="AJ421" s="12"/>
      <c r="AK421" s="12"/>
      <c r="AL421" s="12"/>
      <c r="AM421" s="12"/>
      <c r="AN421" s="12"/>
      <c r="AO421" s="12"/>
      <c r="AP421" s="12"/>
      <c r="AQ421" s="12"/>
      <c r="AR421" s="12"/>
      <c r="AS421" s="12"/>
      <c r="AT421" s="12"/>
      <c r="AU421" s="12"/>
      <c r="AV421" s="12"/>
      <c r="AW421" s="12"/>
      <c r="AX421" s="12"/>
      <c r="AY421" s="12"/>
      <c r="AZ421" s="12"/>
      <c r="BA421" s="12"/>
      <c r="BB421" s="12"/>
      <c r="BC421" s="12"/>
      <c r="BD421" s="12"/>
      <c r="BE421" s="12"/>
      <c r="BF421" s="12"/>
      <c r="BG421" s="12"/>
      <c r="BH421" s="12"/>
      <c r="BI421" s="12"/>
      <c r="BJ421" s="12"/>
      <c r="BK421" s="12"/>
      <c r="BL421" s="12"/>
      <c r="BM421" s="12"/>
      <c r="BN421" s="12"/>
      <c r="BO421" s="12"/>
      <c r="BP421" s="12"/>
      <c r="BQ421" s="12"/>
      <c r="BR421" s="12"/>
      <c r="BS421" s="12"/>
      <c r="BT421" s="12"/>
      <c r="BU421" s="12"/>
      <c r="BV421" s="12"/>
      <c r="BW421" s="12"/>
      <c r="BX421" s="12"/>
      <c r="BY421" s="12"/>
      <c r="BZ421" s="12"/>
      <c r="CA421" s="12"/>
      <c r="CB421" s="12"/>
      <c r="CC421" s="12"/>
    </row>
    <row r="422" spans="1:81" ht="15.75" x14ac:dyDescent="0.25">
      <c r="A422" s="20"/>
      <c r="B422" s="29"/>
      <c r="C422" s="29"/>
      <c r="D422" s="29"/>
      <c r="E422" s="29"/>
      <c r="F422" s="26"/>
      <c r="G422" s="13"/>
      <c r="H422" s="20"/>
      <c r="I422" s="22"/>
      <c r="J422" s="22"/>
      <c r="K422" s="22"/>
      <c r="L422" s="22"/>
      <c r="M422" s="24"/>
      <c r="N422" s="22"/>
      <c r="O422" s="20"/>
      <c r="P422" s="12"/>
      <c r="Q422" s="12"/>
      <c r="R422" s="12"/>
      <c r="S422" s="12"/>
      <c r="T422" s="12"/>
      <c r="U422" s="12"/>
      <c r="V422" s="12"/>
      <c r="W422" s="12"/>
      <c r="X422" s="12"/>
      <c r="Y422" s="12"/>
      <c r="Z422" s="12"/>
      <c r="AA422" s="12"/>
      <c r="AB422" s="12"/>
      <c r="AC422" s="12"/>
      <c r="AD422" s="12"/>
      <c r="AE422" s="12"/>
      <c r="AF422" s="12"/>
      <c r="AG422" s="12"/>
      <c r="AH422" s="12"/>
      <c r="AI422" s="12"/>
      <c r="AJ422" s="12"/>
      <c r="AK422" s="12"/>
      <c r="AL422" s="12"/>
      <c r="AM422" s="12"/>
      <c r="AN422" s="12"/>
      <c r="AO422" s="12"/>
      <c r="AP422" s="12"/>
      <c r="AQ422" s="12"/>
      <c r="AR422" s="12"/>
      <c r="AS422" s="12"/>
      <c r="AT422" s="12"/>
      <c r="AU422" s="12"/>
      <c r="AV422" s="12"/>
      <c r="AW422" s="12"/>
      <c r="AX422" s="12"/>
      <c r="AY422" s="12"/>
      <c r="AZ422" s="12"/>
      <c r="BA422" s="12"/>
      <c r="BB422" s="12"/>
      <c r="BC422" s="12"/>
      <c r="BD422" s="12"/>
      <c r="BE422" s="12"/>
      <c r="BF422" s="12"/>
      <c r="BG422" s="12"/>
      <c r="BH422" s="12"/>
      <c r="BI422" s="12"/>
      <c r="BJ422" s="12"/>
      <c r="BK422" s="12"/>
      <c r="BL422" s="12"/>
      <c r="BM422" s="12"/>
      <c r="BN422" s="12"/>
      <c r="BO422" s="12"/>
      <c r="BP422" s="12"/>
      <c r="BQ422" s="12"/>
      <c r="BR422" s="12"/>
      <c r="BS422" s="12"/>
      <c r="BT422" s="12"/>
      <c r="BU422" s="12"/>
      <c r="BV422" s="12"/>
      <c r="BW422" s="12"/>
      <c r="BX422" s="12"/>
      <c r="BY422" s="12"/>
      <c r="BZ422" s="12"/>
      <c r="CA422" s="12"/>
      <c r="CB422" s="12"/>
      <c r="CC422" s="12"/>
    </row>
    <row r="423" spans="1:81" ht="15.75" x14ac:dyDescent="0.25">
      <c r="A423" s="20"/>
      <c r="B423" s="29"/>
      <c r="C423" s="29"/>
      <c r="D423" s="29"/>
      <c r="E423" s="29"/>
      <c r="F423" s="26"/>
      <c r="G423" s="13"/>
      <c r="H423" s="20"/>
      <c r="I423" s="22"/>
      <c r="J423" s="22"/>
      <c r="K423" s="22"/>
      <c r="L423" s="22"/>
      <c r="M423" s="24"/>
      <c r="N423" s="22"/>
      <c r="O423" s="20"/>
      <c r="P423" s="12"/>
      <c r="Q423" s="12"/>
      <c r="R423" s="12"/>
      <c r="S423" s="12"/>
      <c r="T423" s="12"/>
      <c r="U423" s="12"/>
      <c r="V423" s="12"/>
      <c r="W423" s="12"/>
      <c r="X423" s="12"/>
      <c r="Y423" s="12"/>
      <c r="Z423" s="12"/>
      <c r="AA423" s="12"/>
      <c r="AB423" s="12"/>
      <c r="AC423" s="12"/>
      <c r="AD423" s="12"/>
      <c r="AE423" s="12"/>
      <c r="AF423" s="12"/>
      <c r="AG423" s="12"/>
      <c r="AH423" s="12"/>
      <c r="AI423" s="12"/>
      <c r="AJ423" s="12"/>
      <c r="AK423" s="12"/>
      <c r="AL423" s="12"/>
      <c r="AM423" s="12"/>
      <c r="AN423" s="12"/>
      <c r="AO423" s="12"/>
      <c r="AP423" s="12"/>
      <c r="AQ423" s="12"/>
      <c r="AR423" s="12"/>
      <c r="AS423" s="12"/>
      <c r="AT423" s="12"/>
      <c r="AU423" s="12"/>
      <c r="AV423" s="12"/>
      <c r="AW423" s="12"/>
      <c r="AX423" s="12"/>
      <c r="AY423" s="12"/>
      <c r="AZ423" s="12"/>
      <c r="BA423" s="12"/>
      <c r="BB423" s="12"/>
      <c r="BC423" s="12"/>
      <c r="BD423" s="12"/>
      <c r="BE423" s="12"/>
      <c r="BF423" s="12"/>
      <c r="BG423" s="12"/>
      <c r="BH423" s="12"/>
      <c r="BI423" s="12"/>
      <c r="BJ423" s="12"/>
      <c r="BK423" s="12"/>
      <c r="BL423" s="12"/>
      <c r="BM423" s="12"/>
      <c r="BN423" s="12"/>
      <c r="BO423" s="12"/>
      <c r="BP423" s="12"/>
      <c r="BQ423" s="12"/>
      <c r="BR423" s="12"/>
      <c r="BS423" s="12"/>
      <c r="BT423" s="12"/>
      <c r="BU423" s="12"/>
      <c r="BV423" s="12"/>
      <c r="BW423" s="12"/>
      <c r="BX423" s="12"/>
      <c r="BY423" s="12"/>
      <c r="BZ423" s="12"/>
      <c r="CA423" s="12"/>
      <c r="CB423" s="12"/>
      <c r="CC423" s="12"/>
    </row>
    <row r="424" spans="1:81" ht="15.75" x14ac:dyDescent="0.25">
      <c r="A424" s="20"/>
      <c r="B424" s="29"/>
      <c r="C424" s="29"/>
      <c r="D424" s="29"/>
      <c r="E424" s="29"/>
      <c r="F424" s="26"/>
      <c r="G424" s="13"/>
      <c r="H424" s="20"/>
      <c r="I424" s="22"/>
      <c r="J424" s="22"/>
      <c r="K424" s="22"/>
      <c r="L424" s="22"/>
      <c r="M424" s="24"/>
      <c r="N424" s="22"/>
      <c r="O424" s="20"/>
      <c r="P424" s="12"/>
      <c r="Q424" s="12"/>
      <c r="R424" s="12"/>
      <c r="S424" s="12"/>
      <c r="T424" s="12"/>
      <c r="U424" s="12"/>
      <c r="V424" s="12"/>
      <c r="W424" s="12"/>
      <c r="X424" s="12"/>
      <c r="Y424" s="12"/>
      <c r="Z424" s="12"/>
      <c r="AA424" s="12"/>
      <c r="AB424" s="12"/>
      <c r="AC424" s="12"/>
      <c r="AD424" s="12"/>
      <c r="AE424" s="12"/>
      <c r="AF424" s="12"/>
      <c r="AG424" s="12"/>
      <c r="AH424" s="12"/>
      <c r="AI424" s="12"/>
      <c r="AJ424" s="12"/>
      <c r="AK424" s="12"/>
      <c r="AL424" s="12"/>
      <c r="AM424" s="12"/>
      <c r="AN424" s="12"/>
      <c r="AO424" s="12"/>
      <c r="AP424" s="12"/>
      <c r="AQ424" s="12"/>
      <c r="AR424" s="12"/>
      <c r="AS424" s="12"/>
      <c r="AT424" s="12"/>
      <c r="AU424" s="12"/>
      <c r="AV424" s="12"/>
      <c r="AW424" s="12"/>
      <c r="AX424" s="12"/>
      <c r="AY424" s="12"/>
      <c r="AZ424" s="12"/>
      <c r="BA424" s="12"/>
      <c r="BB424" s="12"/>
      <c r="BC424" s="12"/>
      <c r="BD424" s="12"/>
      <c r="BE424" s="12"/>
      <c r="BF424" s="12"/>
      <c r="BG424" s="12"/>
      <c r="BH424" s="12"/>
      <c r="BI424" s="12"/>
      <c r="BJ424" s="12"/>
      <c r="BK424" s="12"/>
      <c r="BL424" s="12"/>
      <c r="BM424" s="12"/>
      <c r="BN424" s="12"/>
      <c r="BO424" s="12"/>
      <c r="BP424" s="12"/>
      <c r="BQ424" s="12"/>
      <c r="BR424" s="12"/>
      <c r="BS424" s="12"/>
      <c r="BT424" s="12"/>
      <c r="BU424" s="12"/>
      <c r="BV424" s="12"/>
      <c r="BW424" s="12"/>
      <c r="BX424" s="12"/>
      <c r="BY424" s="12"/>
      <c r="BZ424" s="12"/>
      <c r="CA424" s="12"/>
      <c r="CB424" s="12"/>
      <c r="CC424" s="12"/>
    </row>
    <row r="425" spans="1:81" ht="15.75" x14ac:dyDescent="0.25">
      <c r="A425" s="20"/>
      <c r="B425" s="29"/>
      <c r="C425" s="29"/>
      <c r="D425" s="29"/>
      <c r="E425" s="29"/>
      <c r="F425" s="26"/>
      <c r="G425" s="13"/>
      <c r="H425" s="20"/>
      <c r="I425" s="22"/>
      <c r="J425" s="22"/>
      <c r="K425" s="22"/>
      <c r="L425" s="22"/>
      <c r="M425" s="24"/>
      <c r="N425" s="22"/>
      <c r="O425" s="20"/>
      <c r="P425" s="12"/>
      <c r="Q425" s="12"/>
      <c r="R425" s="12"/>
      <c r="S425" s="12"/>
      <c r="T425" s="12"/>
      <c r="U425" s="12"/>
      <c r="V425" s="12"/>
      <c r="W425" s="12"/>
      <c r="X425" s="12"/>
      <c r="Y425" s="12"/>
      <c r="Z425" s="12"/>
      <c r="AA425" s="12"/>
      <c r="AB425" s="12"/>
      <c r="AC425" s="12"/>
      <c r="AD425" s="12"/>
      <c r="AE425" s="12"/>
      <c r="AF425" s="12"/>
      <c r="AG425" s="12"/>
      <c r="AH425" s="12"/>
      <c r="AI425" s="12"/>
      <c r="AJ425" s="12"/>
      <c r="AK425" s="12"/>
      <c r="AL425" s="12"/>
      <c r="AM425" s="12"/>
      <c r="AN425" s="12"/>
      <c r="AO425" s="12"/>
      <c r="AP425" s="12"/>
      <c r="AQ425" s="12"/>
      <c r="AR425" s="12"/>
      <c r="AS425" s="12"/>
      <c r="AT425" s="12"/>
      <c r="AU425" s="12"/>
      <c r="AV425" s="12"/>
      <c r="AW425" s="12"/>
      <c r="AX425" s="12"/>
      <c r="AY425" s="12"/>
      <c r="AZ425" s="12"/>
      <c r="BA425" s="12"/>
      <c r="BB425" s="12"/>
      <c r="BC425" s="12"/>
      <c r="BD425" s="12"/>
      <c r="BE425" s="12"/>
      <c r="BF425" s="12"/>
      <c r="BG425" s="12"/>
      <c r="BH425" s="12"/>
      <c r="BI425" s="12"/>
      <c r="BJ425" s="12"/>
      <c r="BK425" s="12"/>
      <c r="BL425" s="12"/>
      <c r="BM425" s="12"/>
      <c r="BN425" s="12"/>
      <c r="BO425" s="12"/>
      <c r="BP425" s="12"/>
      <c r="BQ425" s="12"/>
      <c r="BR425" s="12"/>
      <c r="BS425" s="12"/>
      <c r="BT425" s="12"/>
      <c r="BU425" s="12"/>
      <c r="BV425" s="12"/>
      <c r="BW425" s="12"/>
      <c r="BX425" s="12"/>
      <c r="BY425" s="12"/>
      <c r="BZ425" s="12"/>
      <c r="CA425" s="12"/>
      <c r="CB425" s="12"/>
      <c r="CC425" s="12"/>
    </row>
    <row r="426" spans="1:81" ht="15.75" x14ac:dyDescent="0.25">
      <c r="A426" s="20"/>
      <c r="B426" s="29"/>
      <c r="C426" s="29"/>
      <c r="D426" s="29"/>
      <c r="E426" s="29"/>
      <c r="F426" s="26"/>
      <c r="G426" s="13"/>
      <c r="H426" s="20"/>
      <c r="I426" s="22"/>
      <c r="J426" s="22"/>
      <c r="K426" s="22"/>
      <c r="L426" s="22"/>
      <c r="M426" s="24"/>
      <c r="N426" s="22"/>
      <c r="O426" s="20"/>
      <c r="P426" s="12"/>
      <c r="Q426" s="12"/>
      <c r="R426" s="12"/>
      <c r="S426" s="12"/>
      <c r="T426" s="12"/>
      <c r="U426" s="12"/>
      <c r="V426" s="12"/>
      <c r="W426" s="12"/>
      <c r="X426" s="12"/>
      <c r="Y426" s="12"/>
      <c r="Z426" s="12"/>
      <c r="AA426" s="12"/>
      <c r="AB426" s="12"/>
      <c r="AC426" s="12"/>
      <c r="AD426" s="12"/>
      <c r="AE426" s="12"/>
      <c r="AF426" s="12"/>
      <c r="AG426" s="12"/>
      <c r="AH426" s="12"/>
      <c r="AI426" s="12"/>
      <c r="AJ426" s="12"/>
      <c r="AK426" s="12"/>
      <c r="AL426" s="12"/>
      <c r="AM426" s="12"/>
      <c r="AN426" s="12"/>
      <c r="AO426" s="12"/>
      <c r="AP426" s="12"/>
      <c r="AQ426" s="12"/>
      <c r="AR426" s="12"/>
      <c r="AS426" s="12"/>
      <c r="AT426" s="12"/>
      <c r="AU426" s="12"/>
      <c r="AV426" s="12"/>
      <c r="AW426" s="12"/>
      <c r="AX426" s="12"/>
      <c r="AY426" s="12"/>
      <c r="AZ426" s="12"/>
      <c r="BA426" s="12"/>
      <c r="BB426" s="12"/>
      <c r="BC426" s="12"/>
      <c r="BD426" s="12"/>
      <c r="BE426" s="12"/>
      <c r="BF426" s="12"/>
      <c r="BG426" s="12"/>
      <c r="BH426" s="12"/>
      <c r="BI426" s="12"/>
      <c r="BJ426" s="12"/>
      <c r="BK426" s="12"/>
      <c r="BL426" s="12"/>
      <c r="BM426" s="12"/>
      <c r="BN426" s="12"/>
      <c r="BO426" s="12"/>
      <c r="BP426" s="12"/>
      <c r="BQ426" s="12"/>
      <c r="BR426" s="12"/>
      <c r="BS426" s="12"/>
      <c r="BT426" s="12"/>
      <c r="BU426" s="12"/>
      <c r="BV426" s="12"/>
      <c r="BW426" s="12"/>
      <c r="BX426" s="12"/>
      <c r="BY426" s="12"/>
      <c r="BZ426" s="12"/>
      <c r="CA426" s="12"/>
      <c r="CB426" s="12"/>
      <c r="CC426" s="12"/>
    </row>
    <row r="427" spans="1:81" ht="15.75" x14ac:dyDescent="0.25">
      <c r="A427" s="20"/>
      <c r="B427" s="29"/>
      <c r="C427" s="29"/>
      <c r="D427" s="29"/>
      <c r="E427" s="29"/>
      <c r="F427" s="26"/>
      <c r="G427" s="13"/>
      <c r="H427" s="20"/>
      <c r="I427" s="22"/>
      <c r="J427" s="22"/>
      <c r="K427" s="22"/>
      <c r="L427" s="22"/>
      <c r="M427" s="24"/>
      <c r="N427" s="22"/>
      <c r="O427" s="20"/>
      <c r="P427" s="12"/>
      <c r="Q427" s="12"/>
      <c r="R427" s="12"/>
      <c r="S427" s="12"/>
      <c r="T427" s="12"/>
      <c r="U427" s="12"/>
      <c r="V427" s="12"/>
      <c r="W427" s="12"/>
      <c r="X427" s="12"/>
      <c r="Y427" s="12"/>
      <c r="Z427" s="12"/>
      <c r="AA427" s="12"/>
      <c r="AB427" s="12"/>
      <c r="AC427" s="12"/>
      <c r="AD427" s="12"/>
      <c r="AE427" s="12"/>
      <c r="AF427" s="12"/>
      <c r="AG427" s="12"/>
      <c r="AH427" s="12"/>
      <c r="AI427" s="12"/>
      <c r="AJ427" s="12"/>
      <c r="AK427" s="12"/>
      <c r="AL427" s="12"/>
      <c r="AM427" s="12"/>
      <c r="AN427" s="12"/>
      <c r="AO427" s="12"/>
      <c r="AP427" s="12"/>
      <c r="AQ427" s="12"/>
      <c r="AR427" s="12"/>
      <c r="AS427" s="12"/>
      <c r="AT427" s="12"/>
      <c r="AU427" s="12"/>
      <c r="AV427" s="12"/>
      <c r="AW427" s="12"/>
      <c r="AX427" s="12"/>
      <c r="AY427" s="12"/>
      <c r="AZ427" s="12"/>
      <c r="BA427" s="12"/>
      <c r="BB427" s="12"/>
      <c r="BC427" s="12"/>
      <c r="BD427" s="12"/>
      <c r="BE427" s="12"/>
      <c r="BF427" s="12"/>
      <c r="BG427" s="12"/>
      <c r="BH427" s="12"/>
      <c r="BI427" s="12"/>
      <c r="BJ427" s="12"/>
      <c r="BK427" s="12"/>
      <c r="BL427" s="12"/>
      <c r="BM427" s="12"/>
      <c r="BN427" s="12"/>
      <c r="BO427" s="12"/>
      <c r="BP427" s="12"/>
      <c r="BQ427" s="12"/>
      <c r="BR427" s="12"/>
      <c r="BS427" s="12"/>
      <c r="BT427" s="12"/>
      <c r="BU427" s="12"/>
      <c r="BV427" s="12"/>
      <c r="BW427" s="12"/>
      <c r="BX427" s="12"/>
      <c r="BY427" s="12"/>
      <c r="BZ427" s="12"/>
      <c r="CA427" s="12"/>
      <c r="CB427" s="12"/>
      <c r="CC427" s="12"/>
    </row>
    <row r="428" spans="1:81" ht="15.75" x14ac:dyDescent="0.25">
      <c r="A428" s="20"/>
      <c r="B428" s="29"/>
      <c r="C428" s="29"/>
      <c r="D428" s="29"/>
      <c r="E428" s="29"/>
      <c r="F428" s="26"/>
      <c r="G428" s="13"/>
      <c r="H428" s="20"/>
      <c r="I428" s="22"/>
      <c r="J428" s="22"/>
      <c r="K428" s="22"/>
      <c r="L428" s="22"/>
      <c r="M428" s="24"/>
      <c r="N428" s="22"/>
      <c r="O428" s="20"/>
      <c r="P428" s="12"/>
      <c r="Q428" s="12"/>
      <c r="R428" s="12"/>
      <c r="S428" s="12"/>
      <c r="T428" s="12"/>
      <c r="U428" s="12"/>
      <c r="V428" s="12"/>
      <c r="W428" s="12"/>
      <c r="X428" s="12"/>
      <c r="Y428" s="12"/>
      <c r="Z428" s="12"/>
      <c r="AA428" s="12"/>
      <c r="AB428" s="12"/>
      <c r="AC428" s="12"/>
      <c r="AD428" s="12"/>
      <c r="AE428" s="12"/>
      <c r="AF428" s="12"/>
      <c r="AG428" s="12"/>
      <c r="AH428" s="12"/>
      <c r="AI428" s="12"/>
      <c r="AJ428" s="12"/>
      <c r="AK428" s="12"/>
      <c r="AL428" s="12"/>
      <c r="AM428" s="12"/>
      <c r="AN428" s="12"/>
      <c r="AO428" s="12"/>
      <c r="AP428" s="12"/>
      <c r="AQ428" s="12"/>
      <c r="AR428" s="12"/>
      <c r="AS428" s="12"/>
      <c r="AT428" s="12"/>
      <c r="AU428" s="12"/>
      <c r="AV428" s="12"/>
      <c r="AW428" s="12"/>
      <c r="AX428" s="12"/>
      <c r="AY428" s="12"/>
      <c r="AZ428" s="12"/>
      <c r="BA428" s="12"/>
      <c r="BB428" s="12"/>
      <c r="BC428" s="12"/>
      <c r="BD428" s="12"/>
      <c r="BE428" s="12"/>
      <c r="BF428" s="12"/>
      <c r="BG428" s="12"/>
      <c r="BH428" s="12"/>
      <c r="BI428" s="12"/>
      <c r="BJ428" s="12"/>
      <c r="BK428" s="12"/>
      <c r="BL428" s="12"/>
      <c r="BM428" s="12"/>
      <c r="BN428" s="12"/>
      <c r="BO428" s="12"/>
      <c r="BP428" s="12"/>
      <c r="BQ428" s="12"/>
      <c r="BR428" s="12"/>
      <c r="BS428" s="12"/>
      <c r="BT428" s="12"/>
      <c r="BU428" s="12"/>
      <c r="BV428" s="12"/>
      <c r="BW428" s="12"/>
      <c r="BX428" s="12"/>
      <c r="BY428" s="12"/>
      <c r="BZ428" s="12"/>
      <c r="CA428" s="12"/>
      <c r="CB428" s="12"/>
      <c r="CC428" s="12"/>
    </row>
    <row r="429" spans="1:81" ht="15.75" x14ac:dyDescent="0.25">
      <c r="A429" s="20"/>
      <c r="B429" s="29"/>
      <c r="C429" s="29"/>
      <c r="D429" s="29"/>
      <c r="E429" s="29"/>
      <c r="F429" s="26"/>
      <c r="G429" s="13"/>
      <c r="H429" s="20"/>
      <c r="I429" s="22"/>
      <c r="J429" s="22"/>
      <c r="K429" s="22"/>
      <c r="L429" s="22"/>
      <c r="M429" s="24"/>
      <c r="N429" s="22"/>
      <c r="O429" s="20"/>
      <c r="P429" s="12"/>
      <c r="Q429" s="12"/>
      <c r="R429" s="12"/>
      <c r="S429" s="12"/>
      <c r="T429" s="12"/>
      <c r="U429" s="12"/>
      <c r="V429" s="12"/>
      <c r="W429" s="12"/>
      <c r="X429" s="12"/>
      <c r="Y429" s="12"/>
      <c r="Z429" s="12"/>
      <c r="AA429" s="12"/>
      <c r="AB429" s="12"/>
      <c r="AC429" s="12"/>
      <c r="AD429" s="12"/>
      <c r="AE429" s="12"/>
      <c r="AF429" s="12"/>
      <c r="AG429" s="12"/>
      <c r="AH429" s="12"/>
      <c r="AI429" s="12"/>
      <c r="AJ429" s="12"/>
      <c r="AK429" s="12"/>
      <c r="AL429" s="12"/>
      <c r="AM429" s="12"/>
      <c r="AN429" s="12"/>
      <c r="AO429" s="12"/>
      <c r="AP429" s="12"/>
      <c r="AQ429" s="12"/>
      <c r="AR429" s="12"/>
      <c r="AS429" s="12"/>
      <c r="AT429" s="12"/>
      <c r="AU429" s="12"/>
      <c r="AV429" s="12"/>
      <c r="AW429" s="12"/>
      <c r="AX429" s="12"/>
      <c r="AY429" s="12"/>
      <c r="AZ429" s="12"/>
      <c r="BA429" s="12"/>
      <c r="BB429" s="12"/>
      <c r="BC429" s="12"/>
      <c r="BD429" s="12"/>
      <c r="BE429" s="12"/>
      <c r="BF429" s="12"/>
      <c r="BG429" s="12"/>
      <c r="BH429" s="12"/>
      <c r="BI429" s="12"/>
      <c r="BJ429" s="12"/>
      <c r="BK429" s="12"/>
      <c r="BL429" s="12"/>
      <c r="BM429" s="12"/>
      <c r="BN429" s="12"/>
      <c r="BO429" s="12"/>
      <c r="BP429" s="12"/>
      <c r="BQ429" s="12"/>
      <c r="BR429" s="12"/>
      <c r="BS429" s="12"/>
      <c r="BT429" s="12"/>
      <c r="BU429" s="12"/>
      <c r="BV429" s="12"/>
      <c r="BW429" s="12"/>
      <c r="BX429" s="12"/>
      <c r="BY429" s="12"/>
      <c r="BZ429" s="12"/>
      <c r="CA429" s="12"/>
      <c r="CB429" s="12"/>
      <c r="CC429" s="12"/>
    </row>
    <row r="430" spans="1:81" ht="15.75" x14ac:dyDescent="0.25">
      <c r="A430" s="20"/>
      <c r="B430" s="29"/>
      <c r="C430" s="29"/>
      <c r="D430" s="29"/>
      <c r="E430" s="29"/>
      <c r="F430" s="26"/>
      <c r="G430" s="13"/>
      <c r="H430" s="20"/>
      <c r="I430" s="22"/>
      <c r="J430" s="22"/>
      <c r="K430" s="22"/>
      <c r="L430" s="22"/>
      <c r="M430" s="24"/>
      <c r="N430" s="22"/>
      <c r="O430" s="20"/>
      <c r="P430" s="12"/>
      <c r="Q430" s="12"/>
      <c r="R430" s="12"/>
      <c r="S430" s="12"/>
      <c r="T430" s="12"/>
      <c r="U430" s="12"/>
      <c r="V430" s="12"/>
      <c r="W430" s="12"/>
      <c r="X430" s="12"/>
      <c r="Y430" s="12"/>
      <c r="Z430" s="12"/>
      <c r="AA430" s="12"/>
      <c r="AB430" s="12"/>
      <c r="AC430" s="12"/>
      <c r="AD430" s="12"/>
      <c r="AE430" s="12"/>
      <c r="AF430" s="12"/>
      <c r="AG430" s="12"/>
      <c r="AH430" s="12"/>
      <c r="AI430" s="12"/>
      <c r="AJ430" s="12"/>
      <c r="AK430" s="12"/>
      <c r="AL430" s="12"/>
      <c r="AM430" s="12"/>
      <c r="AN430" s="12"/>
      <c r="AO430" s="12"/>
      <c r="AP430" s="12"/>
      <c r="AQ430" s="12"/>
      <c r="AR430" s="12"/>
      <c r="AS430" s="12"/>
      <c r="AT430" s="12"/>
      <c r="AU430" s="12"/>
      <c r="AV430" s="12"/>
      <c r="AW430" s="12"/>
      <c r="AX430" s="12"/>
      <c r="AY430" s="12"/>
      <c r="AZ430" s="12"/>
      <c r="BA430" s="12"/>
      <c r="BB430" s="12"/>
      <c r="BC430" s="12"/>
      <c r="BD430" s="12"/>
      <c r="BE430" s="12"/>
      <c r="BF430" s="12"/>
      <c r="BG430" s="12"/>
      <c r="BH430" s="12"/>
      <c r="BI430" s="12"/>
      <c r="BJ430" s="12"/>
      <c r="BK430" s="12"/>
      <c r="BL430" s="12"/>
      <c r="BM430" s="12"/>
      <c r="BN430" s="12"/>
      <c r="BO430" s="12"/>
      <c r="BP430" s="12"/>
      <c r="BQ430" s="12"/>
      <c r="BR430" s="12"/>
      <c r="BS430" s="12"/>
      <c r="BT430" s="12"/>
      <c r="BU430" s="12"/>
      <c r="BV430" s="12"/>
      <c r="BW430" s="12"/>
      <c r="BX430" s="12"/>
      <c r="BY430" s="12"/>
      <c r="BZ430" s="12"/>
      <c r="CA430" s="12"/>
      <c r="CB430" s="12"/>
      <c r="CC430" s="12"/>
    </row>
    <row r="431" spans="1:81" ht="15.75" x14ac:dyDescent="0.25">
      <c r="A431" s="20"/>
      <c r="B431" s="29"/>
      <c r="C431" s="29"/>
      <c r="D431" s="29"/>
      <c r="E431" s="29"/>
      <c r="F431" s="26"/>
      <c r="G431" s="13"/>
      <c r="H431" s="20"/>
      <c r="I431" s="22"/>
      <c r="J431" s="22"/>
      <c r="K431" s="22"/>
      <c r="L431" s="22"/>
      <c r="M431" s="24"/>
      <c r="N431" s="22"/>
      <c r="O431" s="20"/>
      <c r="P431" s="12"/>
      <c r="Q431" s="12"/>
      <c r="R431" s="12"/>
      <c r="S431" s="12"/>
      <c r="T431" s="12"/>
      <c r="U431" s="12"/>
      <c r="V431" s="12"/>
      <c r="W431" s="12"/>
      <c r="X431" s="12"/>
      <c r="Y431" s="12"/>
      <c r="Z431" s="12"/>
      <c r="AA431" s="12"/>
      <c r="AB431" s="12"/>
      <c r="AC431" s="12"/>
      <c r="AD431" s="12"/>
      <c r="AE431" s="12"/>
      <c r="AF431" s="12"/>
      <c r="AG431" s="12"/>
      <c r="AH431" s="12"/>
      <c r="AI431" s="12"/>
      <c r="AJ431" s="12"/>
      <c r="AK431" s="12"/>
      <c r="AL431" s="12"/>
      <c r="AM431" s="12"/>
      <c r="AN431" s="12"/>
      <c r="AO431" s="12"/>
      <c r="AP431" s="12"/>
      <c r="AQ431" s="12"/>
      <c r="AR431" s="12"/>
      <c r="AS431" s="12"/>
      <c r="AT431" s="12"/>
      <c r="AU431" s="12"/>
      <c r="AV431" s="12"/>
      <c r="AW431" s="12"/>
      <c r="AX431" s="12"/>
      <c r="AY431" s="12"/>
      <c r="AZ431" s="12"/>
      <c r="BA431" s="12"/>
      <c r="BB431" s="12"/>
      <c r="BC431" s="12"/>
      <c r="BD431" s="12"/>
      <c r="BE431" s="12"/>
      <c r="BF431" s="12"/>
      <c r="BG431" s="12"/>
      <c r="BH431" s="12"/>
      <c r="BI431" s="12"/>
      <c r="BJ431" s="12"/>
      <c r="BK431" s="12"/>
      <c r="BL431" s="12"/>
      <c r="BM431" s="12"/>
      <c r="BN431" s="12"/>
      <c r="BO431" s="12"/>
      <c r="BP431" s="12"/>
      <c r="BQ431" s="12"/>
      <c r="BR431" s="12"/>
      <c r="BS431" s="12"/>
      <c r="BT431" s="12"/>
      <c r="BU431" s="12"/>
      <c r="BV431" s="12"/>
      <c r="BW431" s="12"/>
      <c r="BX431" s="12"/>
      <c r="BY431" s="12"/>
      <c r="BZ431" s="12"/>
      <c r="CA431" s="12"/>
      <c r="CB431" s="12"/>
      <c r="CC431" s="12"/>
    </row>
    <row r="432" spans="1:81" ht="15.75" x14ac:dyDescent="0.25">
      <c r="A432" s="20"/>
      <c r="B432" s="29"/>
      <c r="C432" s="29"/>
      <c r="D432" s="29"/>
      <c r="E432" s="29"/>
      <c r="F432" s="26"/>
      <c r="G432" s="13"/>
      <c r="H432" s="20"/>
      <c r="I432" s="22"/>
      <c r="J432" s="22"/>
      <c r="K432" s="22"/>
      <c r="L432" s="22"/>
      <c r="M432" s="24"/>
      <c r="N432" s="22"/>
      <c r="O432" s="20"/>
      <c r="P432" s="12"/>
      <c r="Q432" s="12"/>
      <c r="R432" s="12"/>
      <c r="S432" s="12"/>
      <c r="T432" s="12"/>
      <c r="U432" s="12"/>
      <c r="V432" s="12"/>
      <c r="W432" s="12"/>
      <c r="X432" s="12"/>
      <c r="Y432" s="12"/>
      <c r="Z432" s="12"/>
      <c r="AA432" s="12"/>
      <c r="AB432" s="12"/>
      <c r="AC432" s="12"/>
      <c r="AD432" s="12"/>
      <c r="AE432" s="12"/>
      <c r="AF432" s="12"/>
      <c r="AG432" s="12"/>
      <c r="AH432" s="12"/>
      <c r="AI432" s="12"/>
      <c r="AJ432" s="12"/>
      <c r="AK432" s="12"/>
      <c r="AL432" s="12"/>
      <c r="AM432" s="12"/>
      <c r="AN432" s="12"/>
      <c r="AO432" s="12"/>
      <c r="AP432" s="12"/>
      <c r="AQ432" s="12"/>
      <c r="AR432" s="12"/>
      <c r="AS432" s="12"/>
      <c r="AT432" s="12"/>
      <c r="AU432" s="12"/>
      <c r="AV432" s="12"/>
      <c r="AW432" s="12"/>
      <c r="AX432" s="12"/>
      <c r="AY432" s="12"/>
      <c r="AZ432" s="12"/>
      <c r="BA432" s="12"/>
      <c r="BB432" s="12"/>
      <c r="BC432" s="12"/>
      <c r="BD432" s="12"/>
      <c r="BE432" s="12"/>
      <c r="BF432" s="12"/>
      <c r="BG432" s="12"/>
      <c r="BH432" s="12"/>
      <c r="BI432" s="12"/>
      <c r="BJ432" s="12"/>
      <c r="BK432" s="12"/>
      <c r="BL432" s="12"/>
      <c r="BM432" s="12"/>
      <c r="BN432" s="12"/>
      <c r="BO432" s="12"/>
      <c r="BP432" s="12"/>
      <c r="BQ432" s="12"/>
      <c r="BR432" s="12"/>
      <c r="BS432" s="12"/>
      <c r="BT432" s="12"/>
      <c r="BU432" s="12"/>
      <c r="BV432" s="12"/>
      <c r="BW432" s="12"/>
      <c r="BX432" s="12"/>
      <c r="BY432" s="12"/>
      <c r="BZ432" s="12"/>
      <c r="CA432" s="12"/>
      <c r="CB432" s="12"/>
      <c r="CC432" s="12"/>
    </row>
    <row r="433" spans="1:81" ht="15.75" x14ac:dyDescent="0.25">
      <c r="A433" s="20"/>
      <c r="B433" s="29"/>
      <c r="C433" s="29"/>
      <c r="D433" s="29"/>
      <c r="E433" s="29"/>
      <c r="F433" s="26"/>
      <c r="G433" s="13"/>
      <c r="H433" s="20"/>
      <c r="I433" s="22"/>
      <c r="J433" s="22"/>
      <c r="K433" s="22"/>
      <c r="L433" s="22"/>
      <c r="M433" s="24"/>
      <c r="N433" s="22"/>
      <c r="O433" s="20"/>
      <c r="P433" s="12"/>
      <c r="Q433" s="12"/>
      <c r="R433" s="12"/>
      <c r="S433" s="12"/>
      <c r="T433" s="12"/>
      <c r="U433" s="12"/>
      <c r="V433" s="12"/>
      <c r="W433" s="12"/>
      <c r="X433" s="12"/>
      <c r="Y433" s="12"/>
      <c r="Z433" s="12"/>
      <c r="AA433" s="12"/>
      <c r="AB433" s="12"/>
      <c r="AC433" s="12"/>
      <c r="AD433" s="12"/>
      <c r="AE433" s="12"/>
      <c r="AF433" s="12"/>
      <c r="AG433" s="12"/>
      <c r="AH433" s="12"/>
      <c r="AI433" s="12"/>
      <c r="AJ433" s="12"/>
      <c r="AK433" s="12"/>
      <c r="AL433" s="12"/>
      <c r="AM433" s="12"/>
      <c r="AN433" s="12"/>
      <c r="AO433" s="12"/>
      <c r="AP433" s="12"/>
      <c r="AQ433" s="12"/>
      <c r="AR433" s="12"/>
      <c r="AS433" s="12"/>
      <c r="AT433" s="12"/>
      <c r="AU433" s="12"/>
      <c r="AV433" s="12"/>
      <c r="AW433" s="12"/>
      <c r="AX433" s="12"/>
      <c r="AY433" s="12"/>
      <c r="AZ433" s="12"/>
      <c r="BA433" s="12"/>
      <c r="BB433" s="12"/>
      <c r="BC433" s="12"/>
      <c r="BD433" s="12"/>
      <c r="BE433" s="12"/>
      <c r="BF433" s="12"/>
      <c r="BG433" s="12"/>
      <c r="BH433" s="12"/>
      <c r="BI433" s="12"/>
      <c r="BJ433" s="12"/>
      <c r="BK433" s="12"/>
      <c r="BL433" s="12"/>
      <c r="BM433" s="12"/>
      <c r="BN433" s="12"/>
      <c r="BO433" s="12"/>
      <c r="BP433" s="12"/>
      <c r="BQ433" s="12"/>
      <c r="BR433" s="12"/>
      <c r="BS433" s="12"/>
      <c r="BT433" s="12"/>
      <c r="BU433" s="12"/>
      <c r="BV433" s="12"/>
      <c r="BW433" s="12"/>
      <c r="BX433" s="12"/>
      <c r="BY433" s="12"/>
      <c r="BZ433" s="12"/>
      <c r="CA433" s="12"/>
      <c r="CB433" s="12"/>
      <c r="CC433" s="12"/>
    </row>
    <row r="434" spans="1:81" ht="15.75" x14ac:dyDescent="0.25">
      <c r="A434" s="20"/>
      <c r="B434" s="29"/>
      <c r="C434" s="29"/>
      <c r="D434" s="29"/>
      <c r="E434" s="29"/>
      <c r="F434" s="26"/>
      <c r="G434" s="13"/>
      <c r="H434" s="20"/>
      <c r="I434" s="22"/>
      <c r="J434" s="22"/>
      <c r="K434" s="22"/>
      <c r="L434" s="22"/>
      <c r="M434" s="24"/>
      <c r="N434" s="22"/>
      <c r="O434" s="20"/>
      <c r="P434" s="12"/>
      <c r="Q434" s="12"/>
      <c r="R434" s="12"/>
      <c r="S434" s="12"/>
      <c r="T434" s="12"/>
      <c r="U434" s="12"/>
      <c r="V434" s="12"/>
      <c r="W434" s="12"/>
      <c r="X434" s="12"/>
      <c r="Y434" s="12"/>
      <c r="Z434" s="12"/>
      <c r="AA434" s="12"/>
      <c r="AB434" s="12"/>
      <c r="AC434" s="12"/>
      <c r="AD434" s="12"/>
      <c r="AE434" s="12"/>
      <c r="AF434" s="12"/>
      <c r="AG434" s="12"/>
      <c r="AH434" s="12"/>
      <c r="AI434" s="12"/>
      <c r="AJ434" s="12"/>
      <c r="AK434" s="12"/>
      <c r="AL434" s="12"/>
      <c r="AM434" s="12"/>
      <c r="AN434" s="12"/>
      <c r="AO434" s="12"/>
      <c r="AP434" s="12"/>
      <c r="AQ434" s="12"/>
      <c r="AR434" s="12"/>
      <c r="AS434" s="12"/>
      <c r="AT434" s="12"/>
      <c r="AU434" s="12"/>
      <c r="AV434" s="12"/>
      <c r="AW434" s="12"/>
      <c r="AX434" s="12"/>
      <c r="AY434" s="12"/>
      <c r="AZ434" s="12"/>
      <c r="BA434" s="12"/>
      <c r="BB434" s="12"/>
      <c r="BC434" s="12"/>
      <c r="BD434" s="12"/>
      <c r="BE434" s="12"/>
      <c r="BF434" s="12"/>
      <c r="BG434" s="12"/>
      <c r="BH434" s="12"/>
      <c r="BI434" s="12"/>
      <c r="BJ434" s="12"/>
      <c r="BK434" s="12"/>
      <c r="BL434" s="12"/>
      <c r="BM434" s="12"/>
      <c r="BN434" s="12"/>
      <c r="BO434" s="12"/>
      <c r="BP434" s="12"/>
      <c r="BQ434" s="12"/>
      <c r="BR434" s="12"/>
      <c r="BS434" s="12"/>
      <c r="BT434" s="12"/>
      <c r="BU434" s="12"/>
      <c r="BV434" s="12"/>
      <c r="BW434" s="12"/>
      <c r="BX434" s="12"/>
      <c r="BY434" s="12"/>
      <c r="BZ434" s="12"/>
      <c r="CA434" s="12"/>
      <c r="CB434" s="12"/>
      <c r="CC434" s="12"/>
    </row>
    <row r="435" spans="1:81" ht="15.75" x14ac:dyDescent="0.25">
      <c r="A435" s="20"/>
      <c r="B435" s="29"/>
      <c r="C435" s="29"/>
      <c r="D435" s="29"/>
      <c r="E435" s="29"/>
      <c r="F435" s="26"/>
      <c r="G435" s="13"/>
      <c r="H435" s="20"/>
      <c r="I435" s="22"/>
      <c r="J435" s="22"/>
      <c r="K435" s="22"/>
      <c r="L435" s="22"/>
      <c r="M435" s="24"/>
      <c r="N435" s="22"/>
      <c r="O435" s="20"/>
      <c r="P435" s="12"/>
      <c r="Q435" s="12"/>
      <c r="R435" s="12"/>
      <c r="S435" s="12"/>
      <c r="T435" s="12"/>
      <c r="U435" s="12"/>
      <c r="V435" s="12"/>
      <c r="W435" s="12"/>
      <c r="X435" s="12"/>
      <c r="Y435" s="12"/>
      <c r="Z435" s="12"/>
      <c r="AA435" s="12"/>
      <c r="AB435" s="12"/>
      <c r="AC435" s="12"/>
      <c r="AD435" s="12"/>
      <c r="AE435" s="12"/>
      <c r="AF435" s="12"/>
      <c r="AG435" s="12"/>
      <c r="AH435" s="12"/>
      <c r="AI435" s="12"/>
      <c r="AJ435" s="12"/>
      <c r="AK435" s="12"/>
      <c r="AL435" s="12"/>
      <c r="AM435" s="12"/>
      <c r="AN435" s="12"/>
      <c r="AO435" s="12"/>
      <c r="AP435" s="12"/>
      <c r="AQ435" s="12"/>
      <c r="AR435" s="12"/>
      <c r="AS435" s="12"/>
      <c r="AT435" s="12"/>
      <c r="AU435" s="12"/>
      <c r="AV435" s="12"/>
      <c r="AW435" s="12"/>
      <c r="AX435" s="12"/>
      <c r="AY435" s="12"/>
      <c r="AZ435" s="12"/>
      <c r="BA435" s="12"/>
      <c r="BB435" s="12"/>
      <c r="BC435" s="12"/>
      <c r="BD435" s="12"/>
      <c r="BE435" s="12"/>
      <c r="BF435" s="12"/>
      <c r="BG435" s="12"/>
      <c r="BH435" s="12"/>
      <c r="BI435" s="12"/>
      <c r="BJ435" s="12"/>
      <c r="BK435" s="12"/>
      <c r="BL435" s="12"/>
      <c r="BM435" s="12"/>
      <c r="BN435" s="12"/>
      <c r="BO435" s="12"/>
      <c r="BP435" s="12"/>
      <c r="BQ435" s="12"/>
      <c r="BR435" s="12"/>
      <c r="BS435" s="12"/>
      <c r="BT435" s="12"/>
      <c r="BU435" s="12"/>
      <c r="BV435" s="12"/>
      <c r="BW435" s="12"/>
      <c r="BX435" s="12"/>
      <c r="BY435" s="12"/>
      <c r="BZ435" s="12"/>
      <c r="CA435" s="12"/>
      <c r="CB435" s="12"/>
      <c r="CC435" s="12"/>
    </row>
    <row r="436" spans="1:81" ht="15.75" x14ac:dyDescent="0.25">
      <c r="A436" s="20"/>
      <c r="B436" s="29"/>
      <c r="C436" s="29"/>
      <c r="D436" s="29"/>
      <c r="E436" s="29"/>
      <c r="F436" s="26"/>
      <c r="G436" s="13"/>
      <c r="H436" s="20"/>
      <c r="I436" s="22"/>
      <c r="J436" s="22"/>
      <c r="K436" s="22"/>
      <c r="L436" s="22"/>
      <c r="M436" s="24"/>
      <c r="N436" s="22"/>
      <c r="O436" s="20"/>
      <c r="P436" s="12"/>
      <c r="Q436" s="12"/>
      <c r="R436" s="12"/>
      <c r="S436" s="12"/>
      <c r="T436" s="12"/>
      <c r="U436" s="12"/>
      <c r="V436" s="12"/>
      <c r="W436" s="12"/>
      <c r="X436" s="12"/>
      <c r="Y436" s="12"/>
      <c r="Z436" s="12"/>
      <c r="AA436" s="12"/>
      <c r="AB436" s="12"/>
      <c r="AC436" s="12"/>
      <c r="AD436" s="12"/>
      <c r="AE436" s="12"/>
      <c r="AF436" s="12"/>
      <c r="AG436" s="12"/>
      <c r="AH436" s="12"/>
      <c r="AI436" s="12"/>
      <c r="AJ436" s="12"/>
      <c r="AK436" s="12"/>
      <c r="AL436" s="12"/>
      <c r="AM436" s="12"/>
      <c r="AN436" s="12"/>
      <c r="AO436" s="12"/>
      <c r="AP436" s="12"/>
      <c r="AQ436" s="12"/>
      <c r="AR436" s="12"/>
      <c r="AS436" s="12"/>
      <c r="AT436" s="12"/>
      <c r="AU436" s="12"/>
      <c r="AV436" s="12"/>
      <c r="AW436" s="12"/>
      <c r="AX436" s="12"/>
      <c r="AY436" s="12"/>
      <c r="AZ436" s="12"/>
      <c r="BA436" s="12"/>
      <c r="BB436" s="12"/>
      <c r="BC436" s="12"/>
      <c r="BD436" s="12"/>
      <c r="BE436" s="12"/>
      <c r="BF436" s="12"/>
      <c r="BG436" s="12"/>
      <c r="BH436" s="12"/>
      <c r="BI436" s="12"/>
      <c r="BJ436" s="12"/>
      <c r="BK436" s="12"/>
      <c r="BL436" s="12"/>
      <c r="BM436" s="12"/>
      <c r="BN436" s="12"/>
      <c r="BO436" s="12"/>
      <c r="BP436" s="12"/>
      <c r="BQ436" s="12"/>
      <c r="BR436" s="12"/>
      <c r="BS436" s="12"/>
      <c r="BT436" s="12"/>
      <c r="BU436" s="12"/>
      <c r="BV436" s="12"/>
      <c r="BW436" s="12"/>
      <c r="BX436" s="12"/>
      <c r="BY436" s="12"/>
      <c r="BZ436" s="12"/>
      <c r="CA436" s="12"/>
      <c r="CB436" s="12"/>
      <c r="CC436" s="12"/>
    </row>
    <row r="437" spans="1:81" ht="15.75" x14ac:dyDescent="0.25">
      <c r="A437" s="20"/>
      <c r="B437" s="29"/>
      <c r="C437" s="29"/>
      <c r="D437" s="29"/>
      <c r="E437" s="29"/>
      <c r="F437" s="26"/>
      <c r="G437" s="13"/>
      <c r="H437" s="20"/>
      <c r="I437" s="22"/>
      <c r="J437" s="22"/>
      <c r="K437" s="22"/>
      <c r="L437" s="22"/>
      <c r="M437" s="24"/>
      <c r="N437" s="22"/>
      <c r="O437" s="20"/>
      <c r="P437" s="12"/>
      <c r="Q437" s="12"/>
      <c r="R437" s="12"/>
      <c r="S437" s="12"/>
      <c r="T437" s="12"/>
      <c r="U437" s="12"/>
      <c r="V437" s="12"/>
      <c r="W437" s="12"/>
      <c r="X437" s="12"/>
      <c r="Y437" s="12"/>
      <c r="Z437" s="12"/>
      <c r="AA437" s="12"/>
      <c r="AB437" s="12"/>
      <c r="AC437" s="12"/>
      <c r="AD437" s="12"/>
      <c r="AE437" s="12"/>
      <c r="AF437" s="12"/>
      <c r="AG437" s="12"/>
      <c r="AH437" s="12"/>
      <c r="AI437" s="12"/>
      <c r="AJ437" s="12"/>
      <c r="AK437" s="12"/>
      <c r="AL437" s="12"/>
      <c r="AM437" s="12"/>
      <c r="AN437" s="12"/>
      <c r="AO437" s="12"/>
      <c r="AP437" s="12"/>
      <c r="AQ437" s="12"/>
      <c r="AR437" s="12"/>
      <c r="AS437" s="12"/>
      <c r="AT437" s="12"/>
      <c r="AU437" s="12"/>
      <c r="AV437" s="12"/>
      <c r="AW437" s="12"/>
      <c r="AX437" s="12"/>
      <c r="AY437" s="12"/>
      <c r="AZ437" s="12"/>
      <c r="BA437" s="12"/>
      <c r="BB437" s="12"/>
      <c r="BC437" s="12"/>
      <c r="BD437" s="12"/>
      <c r="BE437" s="12"/>
      <c r="BF437" s="12"/>
      <c r="BG437" s="12"/>
      <c r="BH437" s="12"/>
      <c r="BI437" s="12"/>
      <c r="BJ437" s="12"/>
      <c r="BK437" s="12"/>
      <c r="BL437" s="12"/>
      <c r="BM437" s="12"/>
      <c r="BN437" s="12"/>
      <c r="BO437" s="12"/>
      <c r="BP437" s="12"/>
      <c r="BQ437" s="12"/>
      <c r="BR437" s="12"/>
      <c r="BS437" s="12"/>
      <c r="BT437" s="12"/>
      <c r="BU437" s="12"/>
      <c r="BV437" s="12"/>
      <c r="BW437" s="12"/>
      <c r="BX437" s="12"/>
      <c r="BY437" s="12"/>
      <c r="BZ437" s="12"/>
      <c r="CA437" s="12"/>
      <c r="CB437" s="12"/>
      <c r="CC437" s="12"/>
    </row>
    <row r="438" spans="1:81" ht="15.75" x14ac:dyDescent="0.25">
      <c r="A438" s="20"/>
      <c r="B438" s="29"/>
      <c r="C438" s="29"/>
      <c r="D438" s="29"/>
      <c r="E438" s="29"/>
      <c r="F438" s="26"/>
      <c r="G438" s="13"/>
      <c r="H438" s="20"/>
      <c r="I438" s="22"/>
      <c r="J438" s="22"/>
      <c r="K438" s="22"/>
      <c r="L438" s="22"/>
      <c r="M438" s="24"/>
      <c r="N438" s="22"/>
      <c r="O438" s="20"/>
      <c r="P438" s="12"/>
      <c r="Q438" s="12"/>
      <c r="R438" s="12"/>
      <c r="S438" s="12"/>
      <c r="T438" s="12"/>
      <c r="U438" s="12"/>
      <c r="V438" s="12"/>
      <c r="W438" s="12"/>
      <c r="X438" s="12"/>
      <c r="Y438" s="12"/>
      <c r="Z438" s="12"/>
      <c r="AA438" s="12"/>
      <c r="AB438" s="12"/>
      <c r="AC438" s="12"/>
      <c r="AD438" s="12"/>
      <c r="AE438" s="12"/>
      <c r="AF438" s="12"/>
      <c r="AG438" s="12"/>
      <c r="AH438" s="12"/>
      <c r="AI438" s="12"/>
      <c r="AJ438" s="12"/>
      <c r="AK438" s="12"/>
      <c r="AL438" s="12"/>
      <c r="AM438" s="12"/>
      <c r="AN438" s="12"/>
      <c r="AO438" s="12"/>
      <c r="AP438" s="12"/>
      <c r="AQ438" s="12"/>
      <c r="AR438" s="12"/>
      <c r="AS438" s="12"/>
      <c r="AT438" s="12"/>
      <c r="AU438" s="12"/>
      <c r="AV438" s="12"/>
      <c r="AW438" s="12"/>
      <c r="AX438" s="12"/>
      <c r="AY438" s="12"/>
      <c r="AZ438" s="12"/>
      <c r="BA438" s="12"/>
      <c r="BB438" s="12"/>
      <c r="BC438" s="12"/>
      <c r="BD438" s="12"/>
      <c r="BE438" s="12"/>
      <c r="BF438" s="12"/>
      <c r="BG438" s="12"/>
      <c r="BH438" s="12"/>
      <c r="BI438" s="12"/>
      <c r="BJ438" s="12"/>
      <c r="BK438" s="12"/>
      <c r="BL438" s="12"/>
      <c r="BM438" s="12"/>
      <c r="BN438" s="12"/>
      <c r="BO438" s="12"/>
      <c r="BP438" s="12"/>
      <c r="BQ438" s="12"/>
      <c r="BR438" s="12"/>
      <c r="BS438" s="12"/>
      <c r="BT438" s="12"/>
      <c r="BU438" s="12"/>
      <c r="BV438" s="12"/>
      <c r="BW438" s="12"/>
      <c r="BX438" s="12"/>
      <c r="BY438" s="12"/>
      <c r="BZ438" s="12"/>
      <c r="CA438" s="12"/>
      <c r="CB438" s="12"/>
      <c r="CC438" s="12"/>
    </row>
    <row r="439" spans="1:81" ht="15.75" x14ac:dyDescent="0.25">
      <c r="A439" s="20"/>
      <c r="B439" s="29"/>
      <c r="C439" s="29"/>
      <c r="D439" s="29"/>
      <c r="E439" s="29"/>
      <c r="F439" s="26"/>
      <c r="G439" s="13"/>
      <c r="H439" s="20"/>
      <c r="I439" s="22"/>
      <c r="J439" s="22"/>
      <c r="K439" s="22"/>
      <c r="L439" s="22"/>
      <c r="M439" s="24"/>
      <c r="N439" s="22"/>
      <c r="O439" s="20"/>
      <c r="P439" s="12"/>
      <c r="Q439" s="12"/>
      <c r="R439" s="12"/>
      <c r="S439" s="12"/>
      <c r="T439" s="12"/>
      <c r="U439" s="12"/>
      <c r="V439" s="12"/>
      <c r="W439" s="12"/>
      <c r="X439" s="12"/>
      <c r="Y439" s="12"/>
      <c r="Z439" s="12"/>
      <c r="AA439" s="12"/>
      <c r="AB439" s="12"/>
      <c r="AC439" s="12"/>
      <c r="AD439" s="12"/>
      <c r="AE439" s="12"/>
      <c r="AF439" s="12"/>
      <c r="AG439" s="12"/>
      <c r="AH439" s="12"/>
      <c r="AI439" s="12"/>
      <c r="AJ439" s="12"/>
      <c r="AK439" s="12"/>
      <c r="AL439" s="12"/>
      <c r="AM439" s="12"/>
      <c r="AN439" s="12"/>
      <c r="AO439" s="12"/>
      <c r="AP439" s="12"/>
      <c r="AQ439" s="12"/>
      <c r="AR439" s="12"/>
      <c r="AS439" s="12"/>
      <c r="AT439" s="12"/>
      <c r="AU439" s="12"/>
      <c r="AV439" s="12"/>
      <c r="AW439" s="12"/>
      <c r="AX439" s="12"/>
      <c r="AY439" s="12"/>
      <c r="AZ439" s="12"/>
      <c r="BA439" s="12"/>
      <c r="BB439" s="12"/>
      <c r="BC439" s="12"/>
      <c r="BD439" s="12"/>
      <c r="BE439" s="12"/>
      <c r="BF439" s="12"/>
      <c r="BG439" s="12"/>
      <c r="BH439" s="12"/>
      <c r="BI439" s="12"/>
      <c r="BJ439" s="12"/>
      <c r="BK439" s="12"/>
      <c r="BL439" s="12"/>
      <c r="BM439" s="12"/>
      <c r="BN439" s="12"/>
      <c r="BO439" s="12"/>
      <c r="BP439" s="12"/>
      <c r="BQ439" s="12"/>
      <c r="BR439" s="12"/>
      <c r="BS439" s="12"/>
      <c r="BT439" s="12"/>
      <c r="BU439" s="12"/>
      <c r="BV439" s="12"/>
      <c r="BW439" s="12"/>
      <c r="BX439" s="12"/>
      <c r="BY439" s="12"/>
      <c r="BZ439" s="12"/>
      <c r="CA439" s="12"/>
      <c r="CB439" s="12"/>
      <c r="CC439" s="12"/>
    </row>
    <row r="440" spans="1:81" ht="15.75" x14ac:dyDescent="0.25">
      <c r="A440" s="20"/>
      <c r="B440" s="29"/>
      <c r="C440" s="29"/>
      <c r="D440" s="29"/>
      <c r="E440" s="29"/>
      <c r="F440" s="26"/>
      <c r="G440" s="13"/>
      <c r="H440" s="20"/>
      <c r="I440" s="22"/>
      <c r="J440" s="22"/>
      <c r="K440" s="22"/>
      <c r="L440" s="22"/>
      <c r="M440" s="24"/>
      <c r="N440" s="22"/>
      <c r="O440" s="20"/>
      <c r="P440" s="12"/>
      <c r="Q440" s="12"/>
      <c r="R440" s="12"/>
      <c r="S440" s="12"/>
      <c r="T440" s="12"/>
      <c r="U440" s="12"/>
      <c r="V440" s="12"/>
      <c r="W440" s="12"/>
      <c r="X440" s="12"/>
      <c r="Y440" s="12"/>
      <c r="Z440" s="12"/>
      <c r="AA440" s="12"/>
      <c r="AB440" s="12"/>
      <c r="AC440" s="12"/>
      <c r="AD440" s="12"/>
      <c r="AE440" s="12"/>
      <c r="AF440" s="12"/>
      <c r="AG440" s="12"/>
      <c r="AH440" s="12"/>
      <c r="AI440" s="12"/>
      <c r="AJ440" s="12"/>
      <c r="AK440" s="12"/>
      <c r="AL440" s="12"/>
      <c r="AM440" s="12"/>
      <c r="AN440" s="12"/>
      <c r="AO440" s="12"/>
      <c r="AP440" s="12"/>
      <c r="AQ440" s="12"/>
      <c r="AR440" s="12"/>
      <c r="AS440" s="12"/>
      <c r="AT440" s="12"/>
      <c r="AU440" s="12"/>
      <c r="AV440" s="12"/>
      <c r="AW440" s="12"/>
      <c r="AX440" s="12"/>
      <c r="AY440" s="12"/>
      <c r="AZ440" s="12"/>
      <c r="BA440" s="12"/>
      <c r="BB440" s="12"/>
      <c r="BC440" s="12"/>
      <c r="BD440" s="12"/>
      <c r="BE440" s="12"/>
      <c r="BF440" s="12"/>
      <c r="BG440" s="12"/>
      <c r="BH440" s="12"/>
      <c r="BI440" s="12"/>
      <c r="BJ440" s="12"/>
      <c r="BK440" s="12"/>
      <c r="BL440" s="12"/>
      <c r="BM440" s="12"/>
      <c r="BN440" s="12"/>
      <c r="BO440" s="12"/>
      <c r="BP440" s="12"/>
      <c r="BQ440" s="12"/>
      <c r="BR440" s="12"/>
      <c r="BS440" s="12"/>
      <c r="BT440" s="12"/>
      <c r="BU440" s="12"/>
      <c r="BV440" s="12"/>
      <c r="BW440" s="12"/>
      <c r="BX440" s="12"/>
      <c r="BY440" s="12"/>
      <c r="BZ440" s="12"/>
      <c r="CA440" s="12"/>
      <c r="CB440" s="12"/>
      <c r="CC440" s="12"/>
    </row>
    <row r="441" spans="1:81" ht="15.75" x14ac:dyDescent="0.25">
      <c r="A441" s="20"/>
      <c r="B441" s="29"/>
      <c r="C441" s="29"/>
      <c r="D441" s="29"/>
      <c r="E441" s="29"/>
      <c r="F441" s="26"/>
      <c r="G441" s="13"/>
      <c r="H441" s="20"/>
      <c r="I441" s="22"/>
      <c r="J441" s="22"/>
      <c r="K441" s="22"/>
      <c r="L441" s="22"/>
      <c r="M441" s="24"/>
      <c r="N441" s="22"/>
      <c r="O441" s="20"/>
      <c r="P441" s="12"/>
      <c r="Q441" s="12"/>
      <c r="R441" s="12"/>
      <c r="S441" s="12"/>
      <c r="T441" s="12"/>
      <c r="U441" s="12"/>
      <c r="V441" s="12"/>
      <c r="W441" s="12"/>
      <c r="X441" s="12"/>
      <c r="Y441" s="12"/>
      <c r="Z441" s="12"/>
      <c r="AA441" s="12"/>
      <c r="AB441" s="12"/>
      <c r="AC441" s="12"/>
      <c r="AD441" s="12"/>
      <c r="AE441" s="12"/>
      <c r="AF441" s="12"/>
      <c r="AG441" s="12"/>
      <c r="AH441" s="12"/>
      <c r="AI441" s="12"/>
      <c r="AJ441" s="12"/>
      <c r="AK441" s="12"/>
      <c r="AL441" s="12"/>
      <c r="AM441" s="12"/>
      <c r="AN441" s="12"/>
      <c r="AO441" s="12"/>
      <c r="AP441" s="12"/>
      <c r="AQ441" s="12"/>
      <c r="AR441" s="12"/>
      <c r="AS441" s="12"/>
      <c r="AT441" s="12"/>
      <c r="AU441" s="12"/>
      <c r="AV441" s="12"/>
      <c r="AW441" s="12"/>
      <c r="AX441" s="12"/>
      <c r="AY441" s="12"/>
      <c r="AZ441" s="12"/>
      <c r="BA441" s="12"/>
      <c r="BB441" s="12"/>
      <c r="BC441" s="12"/>
      <c r="BD441" s="12"/>
      <c r="BE441" s="12"/>
      <c r="BF441" s="12"/>
      <c r="BG441" s="12"/>
      <c r="BH441" s="12"/>
      <c r="BI441" s="12"/>
      <c r="BJ441" s="12"/>
      <c r="BK441" s="12"/>
      <c r="BL441" s="12"/>
      <c r="BM441" s="12"/>
      <c r="BN441" s="12"/>
      <c r="BO441" s="12"/>
      <c r="BP441" s="12"/>
      <c r="BQ441" s="12"/>
      <c r="BR441" s="12"/>
      <c r="BS441" s="12"/>
      <c r="BT441" s="12"/>
      <c r="BU441" s="12"/>
      <c r="BV441" s="12"/>
      <c r="BW441" s="12"/>
      <c r="BX441" s="12"/>
      <c r="BY441" s="12"/>
      <c r="BZ441" s="12"/>
      <c r="CA441" s="12"/>
      <c r="CB441" s="12"/>
      <c r="CC441" s="12"/>
    </row>
    <row r="442" spans="1:81" ht="15.75" x14ac:dyDescent="0.25">
      <c r="A442" s="20"/>
      <c r="B442" s="29"/>
      <c r="C442" s="29"/>
      <c r="D442" s="29"/>
      <c r="E442" s="29"/>
      <c r="F442" s="26"/>
      <c r="G442" s="13"/>
      <c r="H442" s="20"/>
      <c r="I442" s="22"/>
      <c r="J442" s="22"/>
      <c r="K442" s="22"/>
      <c r="L442" s="22"/>
      <c r="M442" s="24"/>
      <c r="N442" s="22"/>
      <c r="O442" s="20"/>
      <c r="P442" s="12"/>
      <c r="Q442" s="12"/>
      <c r="R442" s="12"/>
      <c r="S442" s="12"/>
      <c r="T442" s="12"/>
      <c r="U442" s="12"/>
      <c r="V442" s="12"/>
      <c r="W442" s="12"/>
      <c r="X442" s="12"/>
      <c r="Y442" s="12"/>
      <c r="Z442" s="12"/>
      <c r="AA442" s="12"/>
      <c r="AB442" s="12"/>
      <c r="AC442" s="12"/>
      <c r="AD442" s="12"/>
      <c r="AE442" s="12"/>
      <c r="AF442" s="12"/>
      <c r="AG442" s="12"/>
      <c r="AH442" s="12"/>
      <c r="AI442" s="12"/>
      <c r="AJ442" s="12"/>
      <c r="AK442" s="12"/>
      <c r="AL442" s="12"/>
      <c r="AM442" s="12"/>
      <c r="AN442" s="12"/>
      <c r="AO442" s="12"/>
      <c r="AP442" s="12"/>
      <c r="AQ442" s="12"/>
      <c r="AR442" s="12"/>
      <c r="AS442" s="12"/>
      <c r="AT442" s="12"/>
      <c r="AU442" s="12"/>
      <c r="AV442" s="12"/>
      <c r="AW442" s="12"/>
      <c r="AX442" s="12"/>
      <c r="AY442" s="12"/>
      <c r="AZ442" s="12"/>
      <c r="BA442" s="12"/>
      <c r="BB442" s="12"/>
      <c r="BC442" s="12"/>
      <c r="BD442" s="12"/>
      <c r="BE442" s="12"/>
      <c r="BF442" s="12"/>
      <c r="BG442" s="12"/>
      <c r="BH442" s="12"/>
      <c r="BI442" s="12"/>
      <c r="BJ442" s="12"/>
      <c r="BK442" s="12"/>
      <c r="BL442" s="12"/>
      <c r="BM442" s="12"/>
      <c r="BN442" s="12"/>
      <c r="BO442" s="12"/>
      <c r="BP442" s="12"/>
      <c r="BQ442" s="12"/>
      <c r="BR442" s="12"/>
      <c r="BS442" s="12"/>
      <c r="BT442" s="12"/>
      <c r="BU442" s="12"/>
      <c r="BV442" s="12"/>
      <c r="BW442" s="12"/>
      <c r="BX442" s="12"/>
      <c r="BY442" s="12"/>
      <c r="BZ442" s="12"/>
      <c r="CA442" s="12"/>
      <c r="CB442" s="12"/>
      <c r="CC442" s="12"/>
    </row>
    <row r="443" spans="1:81" ht="15.75" x14ac:dyDescent="0.25">
      <c r="A443" s="20"/>
      <c r="B443" s="29"/>
      <c r="C443" s="29"/>
      <c r="D443" s="29"/>
      <c r="E443" s="29"/>
      <c r="F443" s="26"/>
      <c r="G443" s="13"/>
      <c r="H443" s="20"/>
      <c r="I443" s="22"/>
      <c r="J443" s="22"/>
      <c r="K443" s="22"/>
      <c r="L443" s="22"/>
      <c r="M443" s="24"/>
      <c r="N443" s="22"/>
      <c r="O443" s="20"/>
      <c r="P443" s="12"/>
      <c r="Q443" s="12"/>
      <c r="R443" s="12"/>
      <c r="S443" s="12"/>
      <c r="T443" s="12"/>
      <c r="U443" s="12"/>
      <c r="V443" s="12"/>
      <c r="W443" s="12"/>
      <c r="X443" s="12"/>
      <c r="Y443" s="12"/>
      <c r="Z443" s="12"/>
      <c r="AA443" s="12"/>
      <c r="AB443" s="12"/>
      <c r="AC443" s="12"/>
      <c r="AD443" s="12"/>
      <c r="AE443" s="12"/>
      <c r="AF443" s="12"/>
      <c r="AG443" s="12"/>
      <c r="AH443" s="12"/>
      <c r="AI443" s="12"/>
      <c r="AJ443" s="12"/>
      <c r="AK443" s="12"/>
      <c r="AL443" s="12"/>
      <c r="AM443" s="12"/>
      <c r="AN443" s="12"/>
      <c r="AO443" s="12"/>
      <c r="AP443" s="12"/>
      <c r="AQ443" s="12"/>
      <c r="AR443" s="12"/>
      <c r="AS443" s="12"/>
      <c r="AT443" s="12"/>
      <c r="AU443" s="12"/>
      <c r="AV443" s="12"/>
      <c r="AW443" s="12"/>
      <c r="AX443" s="12"/>
      <c r="AY443" s="12"/>
      <c r="AZ443" s="12"/>
      <c r="BA443" s="12"/>
      <c r="BB443" s="12"/>
      <c r="BC443" s="12"/>
      <c r="BD443" s="12"/>
      <c r="BE443" s="12"/>
      <c r="BF443" s="12"/>
      <c r="BG443" s="12"/>
      <c r="BH443" s="12"/>
      <c r="BI443" s="12"/>
      <c r="BJ443" s="12"/>
      <c r="BK443" s="12"/>
      <c r="BL443" s="12"/>
      <c r="BM443" s="12"/>
      <c r="BN443" s="12"/>
      <c r="BO443" s="12"/>
      <c r="BP443" s="12"/>
      <c r="BQ443" s="12"/>
      <c r="BR443" s="12"/>
      <c r="BS443" s="12"/>
      <c r="BT443" s="12"/>
      <c r="BU443" s="12"/>
      <c r="BV443" s="12"/>
      <c r="BW443" s="12"/>
      <c r="BX443" s="12"/>
      <c r="BY443" s="12"/>
      <c r="BZ443" s="12"/>
      <c r="CA443" s="12"/>
      <c r="CB443" s="12"/>
      <c r="CC443" s="12"/>
    </row>
    <row r="444" spans="1:81" ht="15.75" x14ac:dyDescent="0.25">
      <c r="A444" s="20"/>
      <c r="B444" s="29"/>
      <c r="C444" s="29"/>
      <c r="D444" s="29"/>
      <c r="E444" s="29"/>
      <c r="F444" s="26"/>
      <c r="G444" s="13"/>
      <c r="H444" s="20"/>
      <c r="I444" s="22"/>
      <c r="J444" s="22"/>
      <c r="K444" s="22"/>
      <c r="L444" s="22"/>
      <c r="M444" s="24"/>
      <c r="N444" s="22"/>
      <c r="O444" s="20"/>
      <c r="P444" s="12"/>
      <c r="Q444" s="12"/>
      <c r="R444" s="12"/>
      <c r="S444" s="12"/>
      <c r="T444" s="12"/>
      <c r="U444" s="12"/>
      <c r="V444" s="12"/>
      <c r="W444" s="12"/>
      <c r="X444" s="12"/>
      <c r="Y444" s="12"/>
      <c r="Z444" s="12"/>
      <c r="AA444" s="12"/>
      <c r="AB444" s="12"/>
      <c r="AC444" s="12"/>
      <c r="AD444" s="12"/>
      <c r="AE444" s="12"/>
      <c r="AF444" s="12"/>
      <c r="AG444" s="12"/>
      <c r="AH444" s="12"/>
      <c r="AI444" s="12"/>
      <c r="AJ444" s="12"/>
      <c r="AK444" s="12"/>
      <c r="AL444" s="12"/>
      <c r="AM444" s="12"/>
      <c r="AN444" s="12"/>
      <c r="AO444" s="12"/>
      <c r="AP444" s="12"/>
      <c r="AQ444" s="12"/>
      <c r="AR444" s="12"/>
      <c r="AS444" s="12"/>
      <c r="AT444" s="12"/>
      <c r="AU444" s="12"/>
      <c r="AV444" s="12"/>
      <c r="AW444" s="12"/>
      <c r="AX444" s="12"/>
      <c r="AY444" s="12"/>
      <c r="AZ444" s="12"/>
      <c r="BA444" s="12"/>
      <c r="BB444" s="12"/>
      <c r="BC444" s="12"/>
      <c r="BD444" s="12"/>
      <c r="BE444" s="12"/>
      <c r="BF444" s="12"/>
      <c r="BG444" s="12"/>
      <c r="BH444" s="12"/>
      <c r="BI444" s="12"/>
      <c r="BJ444" s="12"/>
      <c r="BK444" s="12"/>
      <c r="BL444" s="12"/>
      <c r="BM444" s="12"/>
      <c r="BN444" s="12"/>
      <c r="BO444" s="12"/>
      <c r="BP444" s="12"/>
      <c r="BQ444" s="12"/>
      <c r="BR444" s="12"/>
      <c r="BS444" s="12"/>
      <c r="BT444" s="12"/>
      <c r="BU444" s="12"/>
      <c r="BV444" s="12"/>
      <c r="BW444" s="12"/>
      <c r="BX444" s="12"/>
      <c r="BY444" s="12"/>
      <c r="BZ444" s="12"/>
      <c r="CA444" s="12"/>
      <c r="CB444" s="12"/>
      <c r="CC444" s="12"/>
    </row>
    <row r="445" spans="1:81" ht="15.75" x14ac:dyDescent="0.25">
      <c r="A445" s="20"/>
      <c r="B445" s="29"/>
      <c r="C445" s="29"/>
      <c r="D445" s="29"/>
      <c r="E445" s="29"/>
      <c r="F445" s="26"/>
      <c r="G445" s="13"/>
      <c r="H445" s="20"/>
      <c r="I445" s="22"/>
      <c r="J445" s="22"/>
      <c r="K445" s="22"/>
      <c r="L445" s="22"/>
      <c r="M445" s="24"/>
      <c r="N445" s="22"/>
      <c r="O445" s="20"/>
      <c r="P445" s="12"/>
      <c r="Q445" s="12"/>
      <c r="R445" s="12"/>
      <c r="S445" s="12"/>
      <c r="T445" s="12"/>
      <c r="U445" s="12"/>
      <c r="V445" s="12"/>
      <c r="W445" s="12"/>
      <c r="X445" s="12"/>
      <c r="Y445" s="12"/>
      <c r="Z445" s="12"/>
      <c r="AA445" s="12"/>
      <c r="AB445" s="12"/>
      <c r="AC445" s="12"/>
      <c r="AD445" s="12"/>
      <c r="AE445" s="12"/>
      <c r="AF445" s="12"/>
      <c r="AG445" s="12"/>
      <c r="AH445" s="12"/>
      <c r="AI445" s="12"/>
      <c r="AJ445" s="12"/>
      <c r="AK445" s="12"/>
      <c r="AL445" s="12"/>
      <c r="AM445" s="12"/>
      <c r="AN445" s="12"/>
      <c r="AO445" s="12"/>
      <c r="AP445" s="12"/>
      <c r="AQ445" s="12"/>
      <c r="AR445" s="12"/>
      <c r="AS445" s="12"/>
      <c r="AT445" s="12"/>
      <c r="AU445" s="12"/>
      <c r="AV445" s="12"/>
      <c r="AW445" s="12"/>
      <c r="AX445" s="12"/>
      <c r="AY445" s="12"/>
      <c r="AZ445" s="12"/>
      <c r="BA445" s="12"/>
      <c r="BB445" s="12"/>
      <c r="BC445" s="12"/>
      <c r="BD445" s="12"/>
      <c r="BE445" s="12"/>
      <c r="BF445" s="12"/>
      <c r="BG445" s="12"/>
      <c r="BH445" s="12"/>
      <c r="BI445" s="12"/>
      <c r="BJ445" s="12"/>
      <c r="BK445" s="12"/>
      <c r="BL445" s="12"/>
      <c r="BM445" s="12"/>
      <c r="BN445" s="12"/>
      <c r="BO445" s="12"/>
      <c r="BP445" s="12"/>
      <c r="BQ445" s="12"/>
      <c r="BR445" s="12"/>
      <c r="BS445" s="12"/>
      <c r="BT445" s="12"/>
      <c r="BU445" s="12"/>
      <c r="BV445" s="12"/>
      <c r="BW445" s="12"/>
      <c r="BX445" s="12"/>
      <c r="BY445" s="12"/>
      <c r="BZ445" s="12"/>
      <c r="CA445" s="12"/>
      <c r="CB445" s="12"/>
      <c r="CC445" s="12"/>
    </row>
    <row r="446" spans="1:81" ht="15.75" x14ac:dyDescent="0.25">
      <c r="A446" s="20"/>
      <c r="B446" s="29"/>
      <c r="C446" s="29"/>
      <c r="D446" s="29"/>
      <c r="E446" s="29"/>
      <c r="F446" s="26"/>
      <c r="G446" s="13"/>
      <c r="H446" s="20"/>
      <c r="I446" s="22"/>
      <c r="J446" s="22"/>
      <c r="K446" s="22"/>
      <c r="L446" s="22"/>
      <c r="M446" s="24"/>
      <c r="N446" s="22"/>
      <c r="O446" s="20"/>
      <c r="P446" s="12"/>
      <c r="Q446" s="12"/>
      <c r="R446" s="12"/>
      <c r="S446" s="12"/>
      <c r="T446" s="12"/>
      <c r="U446" s="12"/>
      <c r="V446" s="12"/>
      <c r="W446" s="12"/>
      <c r="X446" s="12"/>
      <c r="Y446" s="12"/>
      <c r="Z446" s="12"/>
      <c r="AA446" s="12"/>
      <c r="AB446" s="12"/>
      <c r="AC446" s="12"/>
      <c r="AD446" s="12"/>
      <c r="AE446" s="12"/>
      <c r="AF446" s="12"/>
      <c r="AG446" s="12"/>
      <c r="AH446" s="12"/>
      <c r="AI446" s="12"/>
      <c r="AJ446" s="12"/>
      <c r="AK446" s="12"/>
      <c r="AL446" s="12"/>
      <c r="AM446" s="12"/>
      <c r="AN446" s="12"/>
      <c r="AO446" s="12"/>
      <c r="AP446" s="12"/>
      <c r="AQ446" s="12"/>
      <c r="AR446" s="12"/>
      <c r="AS446" s="12"/>
      <c r="AT446" s="12"/>
      <c r="AU446" s="12"/>
      <c r="AV446" s="12"/>
      <c r="AW446" s="12"/>
      <c r="AX446" s="12"/>
      <c r="AY446" s="12"/>
      <c r="AZ446" s="12"/>
      <c r="BA446" s="12"/>
      <c r="BB446" s="12"/>
      <c r="BC446" s="12"/>
      <c r="BD446" s="12"/>
      <c r="BE446" s="12"/>
      <c r="BF446" s="12"/>
      <c r="BG446" s="12"/>
      <c r="BH446" s="12"/>
      <c r="BI446" s="12"/>
      <c r="BJ446" s="12"/>
      <c r="BK446" s="12"/>
      <c r="BL446" s="12"/>
      <c r="BM446" s="12"/>
      <c r="BN446" s="12"/>
      <c r="BO446" s="12"/>
      <c r="BP446" s="12"/>
      <c r="BQ446" s="12"/>
      <c r="BR446" s="12"/>
      <c r="BS446" s="12"/>
      <c r="BT446" s="12"/>
      <c r="BU446" s="12"/>
      <c r="BV446" s="12"/>
      <c r="BW446" s="12"/>
      <c r="BX446" s="12"/>
      <c r="BY446" s="12"/>
      <c r="BZ446" s="12"/>
      <c r="CA446" s="12"/>
      <c r="CB446" s="12"/>
      <c r="CC446" s="12"/>
    </row>
    <row r="447" spans="1:81" ht="15.75" x14ac:dyDescent="0.25">
      <c r="A447" s="20"/>
      <c r="B447" s="29"/>
      <c r="C447" s="29"/>
      <c r="D447" s="29"/>
      <c r="E447" s="29"/>
      <c r="F447" s="26"/>
      <c r="G447" s="13"/>
      <c r="H447" s="20"/>
      <c r="I447" s="22"/>
      <c r="J447" s="22"/>
      <c r="K447" s="22"/>
      <c r="L447" s="22"/>
      <c r="M447" s="24"/>
      <c r="N447" s="22"/>
      <c r="O447" s="20"/>
      <c r="P447" s="12"/>
      <c r="Q447" s="12"/>
      <c r="R447" s="12"/>
      <c r="S447" s="12"/>
      <c r="T447" s="12"/>
      <c r="U447" s="12"/>
      <c r="V447" s="12"/>
      <c r="W447" s="12"/>
      <c r="X447" s="12"/>
      <c r="Y447" s="12"/>
      <c r="Z447" s="12"/>
      <c r="AA447" s="12"/>
      <c r="AB447" s="12"/>
      <c r="AC447" s="12"/>
      <c r="AD447" s="12"/>
      <c r="AE447" s="12"/>
      <c r="AF447" s="12"/>
      <c r="AG447" s="12"/>
      <c r="AH447" s="12"/>
      <c r="AI447" s="12"/>
      <c r="AJ447" s="12"/>
      <c r="AK447" s="12"/>
      <c r="AL447" s="12"/>
      <c r="AM447" s="12"/>
      <c r="AN447" s="12"/>
      <c r="AO447" s="12"/>
      <c r="AP447" s="12"/>
      <c r="AQ447" s="12"/>
      <c r="AR447" s="12"/>
      <c r="AS447" s="12"/>
      <c r="AT447" s="12"/>
      <c r="AU447" s="12"/>
      <c r="AV447" s="12"/>
      <c r="AW447" s="12"/>
      <c r="AX447" s="12"/>
      <c r="AY447" s="12"/>
      <c r="AZ447" s="12"/>
      <c r="BA447" s="12"/>
      <c r="BB447" s="12"/>
      <c r="BC447" s="12"/>
      <c r="BD447" s="12"/>
      <c r="BE447" s="12"/>
      <c r="BF447" s="12"/>
      <c r="BG447" s="12"/>
      <c r="BH447" s="12"/>
      <c r="BI447" s="12"/>
      <c r="BJ447" s="12"/>
      <c r="BK447" s="12"/>
      <c r="BL447" s="12"/>
      <c r="BM447" s="12"/>
      <c r="BN447" s="12"/>
      <c r="BO447" s="12"/>
      <c r="BP447" s="12"/>
      <c r="BQ447" s="12"/>
      <c r="BR447" s="12"/>
      <c r="BS447" s="12"/>
      <c r="BT447" s="12"/>
      <c r="BU447" s="12"/>
      <c r="BV447" s="12"/>
      <c r="BW447" s="12"/>
      <c r="BX447" s="12"/>
      <c r="BY447" s="12"/>
      <c r="BZ447" s="12"/>
      <c r="CA447" s="12"/>
      <c r="CB447" s="12"/>
      <c r="CC447" s="12"/>
    </row>
    <row r="448" spans="1:81" ht="15.75" x14ac:dyDescent="0.25">
      <c r="A448" s="20"/>
      <c r="B448" s="29"/>
      <c r="C448" s="29"/>
      <c r="D448" s="29"/>
      <c r="E448" s="29"/>
      <c r="F448" s="26"/>
      <c r="G448" s="13"/>
      <c r="H448" s="20"/>
      <c r="I448" s="22"/>
      <c r="J448" s="22"/>
      <c r="K448" s="22"/>
      <c r="L448" s="22"/>
      <c r="M448" s="24"/>
      <c r="N448" s="22"/>
      <c r="O448" s="20"/>
      <c r="P448" s="12"/>
      <c r="Q448" s="12"/>
      <c r="R448" s="12"/>
      <c r="S448" s="12"/>
      <c r="T448" s="12"/>
      <c r="U448" s="12"/>
      <c r="V448" s="12"/>
      <c r="W448" s="12"/>
      <c r="X448" s="12"/>
      <c r="Y448" s="12"/>
      <c r="Z448" s="12"/>
      <c r="AA448" s="12"/>
      <c r="AB448" s="12"/>
      <c r="AC448" s="12"/>
      <c r="AD448" s="12"/>
      <c r="AE448" s="12"/>
      <c r="AF448" s="12"/>
      <c r="AG448" s="12"/>
      <c r="AH448" s="12"/>
      <c r="AI448" s="12"/>
      <c r="AJ448" s="12"/>
      <c r="AK448" s="12"/>
      <c r="AL448" s="12"/>
      <c r="AM448" s="12"/>
      <c r="AN448" s="12"/>
      <c r="AO448" s="12"/>
      <c r="AP448" s="12"/>
      <c r="AQ448" s="12"/>
      <c r="AR448" s="12"/>
      <c r="AS448" s="12"/>
      <c r="AT448" s="12"/>
      <c r="AU448" s="12"/>
      <c r="AV448" s="12"/>
      <c r="AW448" s="12"/>
      <c r="AX448" s="12"/>
      <c r="AY448" s="12"/>
      <c r="AZ448" s="12"/>
      <c r="BA448" s="12"/>
      <c r="BB448" s="12"/>
      <c r="BC448" s="12"/>
      <c r="BD448" s="12"/>
      <c r="BE448" s="12"/>
      <c r="BF448" s="12"/>
      <c r="BG448" s="12"/>
      <c r="BH448" s="12"/>
      <c r="BI448" s="12"/>
      <c r="BJ448" s="12"/>
      <c r="BK448" s="12"/>
      <c r="BL448" s="12"/>
      <c r="BM448" s="12"/>
      <c r="BN448" s="12"/>
      <c r="BO448" s="12"/>
      <c r="BP448" s="12"/>
      <c r="BQ448" s="12"/>
      <c r="BR448" s="12"/>
      <c r="BS448" s="12"/>
      <c r="BT448" s="12"/>
      <c r="BU448" s="12"/>
      <c r="BV448" s="12"/>
      <c r="BW448" s="12"/>
      <c r="BX448" s="12"/>
      <c r="BY448" s="12"/>
      <c r="BZ448" s="12"/>
      <c r="CA448" s="12"/>
      <c r="CB448" s="12"/>
      <c r="CC448" s="12"/>
    </row>
    <row r="449" spans="1:81" ht="15.75" x14ac:dyDescent="0.25">
      <c r="A449" s="20"/>
      <c r="B449" s="29"/>
      <c r="C449" s="29"/>
      <c r="D449" s="29"/>
      <c r="E449" s="29"/>
      <c r="F449" s="26"/>
      <c r="G449" s="13"/>
      <c r="H449" s="20"/>
      <c r="I449" s="22"/>
      <c r="J449" s="22"/>
      <c r="K449" s="22"/>
      <c r="L449" s="22"/>
      <c r="M449" s="24"/>
      <c r="N449" s="22"/>
      <c r="O449" s="20"/>
      <c r="P449" s="12"/>
      <c r="Q449" s="12"/>
      <c r="R449" s="12"/>
      <c r="S449" s="12"/>
      <c r="T449" s="12"/>
      <c r="U449" s="12"/>
      <c r="V449" s="12"/>
      <c r="W449" s="12"/>
      <c r="X449" s="12"/>
      <c r="Y449" s="12"/>
      <c r="Z449" s="12"/>
      <c r="AA449" s="12"/>
      <c r="AB449" s="12"/>
      <c r="AC449" s="12"/>
      <c r="AD449" s="12"/>
      <c r="AE449" s="12"/>
      <c r="AF449" s="12"/>
      <c r="AG449" s="12"/>
      <c r="AH449" s="12"/>
      <c r="AI449" s="12"/>
      <c r="AJ449" s="12"/>
      <c r="AK449" s="12"/>
      <c r="AL449" s="12"/>
      <c r="AM449" s="12"/>
      <c r="AN449" s="12"/>
      <c r="AO449" s="12"/>
      <c r="AP449" s="12"/>
      <c r="AQ449" s="12"/>
      <c r="AR449" s="12"/>
      <c r="AS449" s="12"/>
      <c r="AT449" s="12"/>
      <c r="AU449" s="12"/>
      <c r="AV449" s="12"/>
      <c r="AW449" s="12"/>
      <c r="AX449" s="12"/>
      <c r="AY449" s="12"/>
      <c r="AZ449" s="12"/>
      <c r="BA449" s="12"/>
      <c r="BB449" s="12"/>
      <c r="BC449" s="12"/>
      <c r="BD449" s="12"/>
      <c r="BE449" s="12"/>
      <c r="BF449" s="12"/>
      <c r="BG449" s="12"/>
      <c r="BH449" s="12"/>
      <c r="BI449" s="12"/>
      <c r="BJ449" s="12"/>
      <c r="BK449" s="12"/>
      <c r="BL449" s="12"/>
      <c r="BM449" s="12"/>
      <c r="BN449" s="12"/>
      <c r="BO449" s="12"/>
      <c r="BP449" s="12"/>
      <c r="BQ449" s="12"/>
      <c r="BR449" s="12"/>
      <c r="BS449" s="12"/>
      <c r="BT449" s="12"/>
      <c r="BU449" s="12"/>
      <c r="BV449" s="12"/>
      <c r="BW449" s="12"/>
      <c r="BX449" s="12"/>
      <c r="BY449" s="12"/>
      <c r="BZ449" s="12"/>
      <c r="CA449" s="12"/>
      <c r="CB449" s="12"/>
      <c r="CC449" s="12"/>
    </row>
    <row r="450" spans="1:81" ht="15.75" x14ac:dyDescent="0.25">
      <c r="A450" s="20"/>
      <c r="B450" s="29"/>
      <c r="C450" s="29"/>
      <c r="D450" s="29"/>
      <c r="E450" s="29"/>
      <c r="F450" s="26"/>
      <c r="G450" s="13"/>
      <c r="H450" s="20"/>
      <c r="I450" s="22"/>
      <c r="J450" s="22"/>
      <c r="K450" s="22"/>
      <c r="L450" s="22"/>
      <c r="M450" s="24"/>
      <c r="N450" s="22"/>
      <c r="O450" s="20"/>
      <c r="P450" s="12"/>
      <c r="Q450" s="12"/>
      <c r="R450" s="12"/>
      <c r="S450" s="12"/>
      <c r="T450" s="12"/>
      <c r="U450" s="12"/>
      <c r="V450" s="12"/>
      <c r="W450" s="12"/>
      <c r="X450" s="12"/>
      <c r="Y450" s="12"/>
      <c r="Z450" s="12"/>
      <c r="AA450" s="12"/>
      <c r="AB450" s="12"/>
      <c r="AC450" s="12"/>
      <c r="AD450" s="12"/>
      <c r="AE450" s="12"/>
      <c r="AF450" s="12"/>
      <c r="AG450" s="12"/>
      <c r="AH450" s="12"/>
      <c r="AI450" s="12"/>
      <c r="AJ450" s="12"/>
      <c r="AK450" s="12"/>
      <c r="AL450" s="12"/>
      <c r="AM450" s="12"/>
      <c r="AN450" s="12"/>
      <c r="AO450" s="12"/>
      <c r="AP450" s="12"/>
      <c r="AQ450" s="12"/>
      <c r="AR450" s="12"/>
      <c r="AS450" s="12"/>
      <c r="AT450" s="12"/>
      <c r="AU450" s="12"/>
      <c r="AV450" s="12"/>
      <c r="AW450" s="12"/>
      <c r="AX450" s="12"/>
      <c r="AY450" s="12"/>
      <c r="AZ450" s="12"/>
      <c r="BA450" s="12"/>
      <c r="BB450" s="12"/>
      <c r="BC450" s="12"/>
      <c r="BD450" s="12"/>
      <c r="BE450" s="12"/>
      <c r="BF450" s="12"/>
      <c r="BG450" s="12"/>
      <c r="BH450" s="12"/>
      <c r="BI450" s="12"/>
      <c r="BJ450" s="12"/>
      <c r="BK450" s="12"/>
      <c r="BL450" s="12"/>
      <c r="BM450" s="12"/>
      <c r="BN450" s="12"/>
      <c r="BO450" s="12"/>
      <c r="BP450" s="12"/>
      <c r="BQ450" s="12"/>
      <c r="BR450" s="12"/>
      <c r="BS450" s="12"/>
      <c r="BT450" s="12"/>
      <c r="BU450" s="12"/>
      <c r="BV450" s="12"/>
      <c r="BW450" s="12"/>
      <c r="BX450" s="12"/>
      <c r="BY450" s="12"/>
      <c r="BZ450" s="12"/>
      <c r="CA450" s="12"/>
      <c r="CB450" s="12"/>
      <c r="CC450" s="12"/>
    </row>
    <row r="451" spans="1:81" ht="15.75" x14ac:dyDescent="0.25">
      <c r="A451" s="20"/>
      <c r="B451" s="29"/>
      <c r="C451" s="29"/>
      <c r="D451" s="29"/>
      <c r="E451" s="29"/>
      <c r="F451" s="26"/>
      <c r="G451" s="13"/>
      <c r="H451" s="20"/>
      <c r="I451" s="22"/>
      <c r="J451" s="22"/>
      <c r="K451" s="22"/>
      <c r="L451" s="22"/>
      <c r="M451" s="24"/>
      <c r="N451" s="22"/>
      <c r="O451" s="20"/>
      <c r="P451" s="12"/>
      <c r="Q451" s="12"/>
      <c r="R451" s="12"/>
      <c r="S451" s="12"/>
      <c r="T451" s="12"/>
      <c r="U451" s="12"/>
      <c r="V451" s="12"/>
      <c r="W451" s="12"/>
      <c r="X451" s="12"/>
      <c r="Y451" s="12"/>
      <c r="Z451" s="12"/>
      <c r="AA451" s="12"/>
      <c r="AB451" s="12"/>
      <c r="AC451" s="12"/>
      <c r="AD451" s="12"/>
      <c r="AE451" s="12"/>
      <c r="AF451" s="12"/>
      <c r="AG451" s="12"/>
      <c r="AH451" s="12"/>
      <c r="AI451" s="12"/>
      <c r="AJ451" s="12"/>
      <c r="AK451" s="12"/>
      <c r="AL451" s="12"/>
      <c r="AM451" s="12"/>
      <c r="AN451" s="12"/>
      <c r="AO451" s="12"/>
      <c r="AP451" s="12"/>
      <c r="AQ451" s="12"/>
      <c r="AR451" s="12"/>
      <c r="AS451" s="12"/>
      <c r="AT451" s="12"/>
      <c r="AU451" s="12"/>
      <c r="AV451" s="12"/>
      <c r="AW451" s="12"/>
      <c r="AX451" s="12"/>
      <c r="AY451" s="12"/>
      <c r="AZ451" s="12"/>
      <c r="BA451" s="12"/>
      <c r="BB451" s="12"/>
      <c r="BC451" s="12"/>
      <c r="BD451" s="12"/>
      <c r="BE451" s="12"/>
      <c r="BF451" s="12"/>
      <c r="BG451" s="12"/>
      <c r="BH451" s="12"/>
      <c r="BI451" s="12"/>
      <c r="BJ451" s="12"/>
      <c r="BK451" s="12"/>
      <c r="BL451" s="12"/>
      <c r="BM451" s="12"/>
      <c r="BN451" s="12"/>
      <c r="BO451" s="12"/>
      <c r="BP451" s="12"/>
      <c r="BQ451" s="12"/>
      <c r="BR451" s="12"/>
      <c r="BS451" s="12"/>
      <c r="BT451" s="12"/>
      <c r="BU451" s="12"/>
      <c r="BV451" s="12"/>
      <c r="BW451" s="12"/>
      <c r="BX451" s="12"/>
      <c r="BY451" s="12"/>
      <c r="BZ451" s="12"/>
      <c r="CA451" s="12"/>
      <c r="CB451" s="12"/>
      <c r="CC451" s="12"/>
    </row>
    <row r="452" spans="1:81" ht="15.75" x14ac:dyDescent="0.25">
      <c r="A452" s="20"/>
      <c r="B452" s="29"/>
      <c r="C452" s="29"/>
      <c r="D452" s="29"/>
      <c r="E452" s="29"/>
      <c r="F452" s="26"/>
      <c r="G452" s="13"/>
      <c r="H452" s="20"/>
      <c r="I452" s="22"/>
      <c r="J452" s="22"/>
      <c r="K452" s="22"/>
      <c r="L452" s="22"/>
      <c r="M452" s="24"/>
      <c r="N452" s="22"/>
      <c r="O452" s="20"/>
      <c r="P452" s="12"/>
      <c r="Q452" s="12"/>
      <c r="R452" s="12"/>
      <c r="S452" s="12"/>
      <c r="T452" s="12"/>
      <c r="U452" s="12"/>
      <c r="V452" s="12"/>
      <c r="W452" s="12"/>
      <c r="X452" s="12"/>
      <c r="Y452" s="12"/>
      <c r="Z452" s="12"/>
      <c r="AA452" s="12"/>
      <c r="AB452" s="12"/>
      <c r="AC452" s="12"/>
      <c r="AD452" s="12"/>
      <c r="AE452" s="12"/>
      <c r="AF452" s="12"/>
      <c r="AG452" s="12"/>
      <c r="AH452" s="12"/>
      <c r="AI452" s="12"/>
      <c r="AJ452" s="12"/>
      <c r="AK452" s="12"/>
      <c r="AL452" s="12"/>
      <c r="AM452" s="12"/>
      <c r="AN452" s="12"/>
      <c r="AO452" s="12"/>
      <c r="AP452" s="12"/>
      <c r="AQ452" s="12"/>
      <c r="AR452" s="12"/>
      <c r="AS452" s="12"/>
      <c r="AT452" s="12"/>
      <c r="AU452" s="12"/>
      <c r="AV452" s="12"/>
      <c r="AW452" s="12"/>
      <c r="AX452" s="12"/>
      <c r="AY452" s="12"/>
      <c r="AZ452" s="12"/>
      <c r="BA452" s="12"/>
      <c r="BB452" s="12"/>
      <c r="BC452" s="12"/>
      <c r="BD452" s="12"/>
      <c r="BE452" s="12"/>
      <c r="BF452" s="12"/>
      <c r="BG452" s="12"/>
      <c r="BH452" s="12"/>
      <c r="BI452" s="12"/>
      <c r="BJ452" s="12"/>
      <c r="BK452" s="12"/>
      <c r="BL452" s="12"/>
      <c r="BM452" s="12"/>
      <c r="BN452" s="12"/>
      <c r="BO452" s="12"/>
      <c r="BP452" s="12"/>
      <c r="BQ452" s="12"/>
      <c r="BR452" s="12"/>
      <c r="BS452" s="12"/>
      <c r="BT452" s="12"/>
      <c r="BU452" s="12"/>
      <c r="BV452" s="12"/>
      <c r="BW452" s="12"/>
      <c r="BX452" s="12"/>
      <c r="BY452" s="12"/>
      <c r="BZ452" s="12"/>
      <c r="CA452" s="12"/>
      <c r="CB452" s="12"/>
      <c r="CC452" s="12"/>
    </row>
    <row r="453" spans="1:81" ht="15.75" x14ac:dyDescent="0.25">
      <c r="A453" s="20"/>
      <c r="B453" s="29"/>
      <c r="C453" s="29"/>
      <c r="D453" s="29"/>
      <c r="E453" s="29"/>
      <c r="F453" s="26"/>
      <c r="G453" s="13"/>
      <c r="H453" s="20"/>
      <c r="I453" s="22"/>
      <c r="J453" s="22"/>
      <c r="K453" s="22"/>
      <c r="L453" s="22"/>
      <c r="M453" s="24"/>
      <c r="N453" s="22"/>
      <c r="O453" s="20"/>
      <c r="P453" s="12"/>
      <c r="Q453" s="12"/>
      <c r="R453" s="12"/>
      <c r="S453" s="12"/>
      <c r="T453" s="12"/>
      <c r="U453" s="12"/>
      <c r="V453" s="12"/>
      <c r="W453" s="12"/>
      <c r="X453" s="12"/>
      <c r="Y453" s="12"/>
      <c r="Z453" s="12"/>
      <c r="AA453" s="12"/>
      <c r="AB453" s="12"/>
      <c r="AC453" s="12"/>
      <c r="AD453" s="12"/>
      <c r="AE453" s="12"/>
      <c r="AF453" s="12"/>
      <c r="AG453" s="12"/>
      <c r="AH453" s="12"/>
      <c r="AI453" s="12"/>
      <c r="AJ453" s="12"/>
      <c r="AK453" s="12"/>
      <c r="AL453" s="12"/>
      <c r="AM453" s="12"/>
      <c r="AN453" s="12"/>
      <c r="AO453" s="12"/>
      <c r="AP453" s="12"/>
      <c r="AQ453" s="12"/>
      <c r="AR453" s="12"/>
      <c r="AS453" s="12"/>
      <c r="AT453" s="12"/>
      <c r="AU453" s="12"/>
      <c r="AV453" s="12"/>
      <c r="AW453" s="12"/>
      <c r="AX453" s="12"/>
      <c r="AY453" s="12"/>
      <c r="AZ453" s="12"/>
      <c r="BA453" s="12"/>
      <c r="BB453" s="12"/>
      <c r="BC453" s="12"/>
      <c r="BD453" s="12"/>
      <c r="BE453" s="12"/>
      <c r="BF453" s="12"/>
      <c r="BG453" s="12"/>
      <c r="BH453" s="12"/>
      <c r="BI453" s="12"/>
      <c r="BJ453" s="12"/>
      <c r="BK453" s="12"/>
      <c r="BL453" s="12"/>
      <c r="BM453" s="12"/>
      <c r="BN453" s="12"/>
      <c r="BO453" s="12"/>
      <c r="BP453" s="12"/>
      <c r="BQ453" s="12"/>
      <c r="BR453" s="12"/>
      <c r="BS453" s="12"/>
      <c r="BT453" s="12"/>
      <c r="BU453" s="12"/>
      <c r="BV453" s="12"/>
      <c r="BW453" s="12"/>
      <c r="BX453" s="12"/>
      <c r="BY453" s="12"/>
      <c r="BZ453" s="12"/>
      <c r="CA453" s="12"/>
      <c r="CB453" s="12"/>
      <c r="CC453" s="12"/>
    </row>
    <row r="454" spans="1:81" ht="15.75" x14ac:dyDescent="0.25">
      <c r="A454" s="20"/>
      <c r="B454" s="29"/>
      <c r="C454" s="29"/>
      <c r="D454" s="29"/>
      <c r="E454" s="29"/>
      <c r="F454" s="26"/>
      <c r="G454" s="13"/>
      <c r="H454" s="20"/>
      <c r="I454" s="22"/>
      <c r="J454" s="22"/>
      <c r="K454" s="22"/>
      <c r="L454" s="22"/>
      <c r="M454" s="24"/>
      <c r="N454" s="22"/>
      <c r="O454" s="20"/>
      <c r="P454" s="12"/>
      <c r="Q454" s="12"/>
      <c r="R454" s="12"/>
      <c r="S454" s="12"/>
      <c r="T454" s="12"/>
      <c r="U454" s="12"/>
      <c r="V454" s="12"/>
      <c r="W454" s="12"/>
      <c r="X454" s="12"/>
      <c r="Y454" s="12"/>
      <c r="Z454" s="12"/>
      <c r="AA454" s="12"/>
      <c r="AB454" s="12"/>
      <c r="AC454" s="12"/>
      <c r="AD454" s="12"/>
      <c r="AE454" s="12"/>
      <c r="AF454" s="12"/>
      <c r="AG454" s="12"/>
      <c r="AH454" s="12"/>
      <c r="AI454" s="12"/>
      <c r="AJ454" s="12"/>
      <c r="AK454" s="12"/>
      <c r="AL454" s="12"/>
      <c r="AM454" s="12"/>
      <c r="AN454" s="12"/>
      <c r="AO454" s="12"/>
      <c r="AP454" s="12"/>
      <c r="AQ454" s="12"/>
      <c r="AR454" s="12"/>
      <c r="AS454" s="12"/>
      <c r="AT454" s="12"/>
      <c r="AU454" s="12"/>
      <c r="AV454" s="12"/>
      <c r="AW454" s="12"/>
      <c r="AX454" s="12"/>
      <c r="AY454" s="12"/>
      <c r="AZ454" s="12"/>
      <c r="BA454" s="12"/>
      <c r="BB454" s="12"/>
      <c r="BC454" s="12"/>
      <c r="BD454" s="12"/>
      <c r="BE454" s="12"/>
      <c r="BF454" s="12"/>
      <c r="BG454" s="12"/>
      <c r="BH454" s="12"/>
      <c r="BI454" s="12"/>
      <c r="BJ454" s="12"/>
      <c r="BK454" s="12"/>
      <c r="BL454" s="12"/>
      <c r="BM454" s="12"/>
      <c r="BN454" s="12"/>
      <c r="BO454" s="12"/>
      <c r="BP454" s="12"/>
      <c r="BQ454" s="12"/>
      <c r="BR454" s="12"/>
      <c r="BS454" s="12"/>
      <c r="BT454" s="12"/>
      <c r="BU454" s="12"/>
      <c r="BV454" s="12"/>
      <c r="BW454" s="12"/>
      <c r="BX454" s="12"/>
      <c r="BY454" s="12"/>
      <c r="BZ454" s="12"/>
      <c r="CA454" s="12"/>
      <c r="CB454" s="12"/>
      <c r="CC454" s="12"/>
    </row>
    <row r="455" spans="1:81" ht="15.75" x14ac:dyDescent="0.25">
      <c r="A455" s="20"/>
      <c r="B455" s="29"/>
      <c r="C455" s="29"/>
      <c r="D455" s="29"/>
      <c r="E455" s="29"/>
      <c r="F455" s="26"/>
      <c r="G455" s="13"/>
      <c r="H455" s="20"/>
      <c r="I455" s="22"/>
      <c r="J455" s="22"/>
      <c r="K455" s="22"/>
      <c r="L455" s="22"/>
      <c r="M455" s="24"/>
      <c r="N455" s="22"/>
      <c r="O455" s="20"/>
      <c r="P455" s="12"/>
      <c r="Q455" s="12"/>
      <c r="R455" s="12"/>
      <c r="S455" s="12"/>
      <c r="T455" s="12"/>
      <c r="U455" s="12"/>
      <c r="V455" s="12"/>
      <c r="W455" s="12"/>
      <c r="X455" s="12"/>
      <c r="Y455" s="12"/>
      <c r="Z455" s="12"/>
      <c r="AA455" s="12"/>
      <c r="AB455" s="12"/>
      <c r="AC455" s="12"/>
      <c r="AD455" s="12"/>
      <c r="AE455" s="12"/>
      <c r="AF455" s="12"/>
      <c r="AG455" s="12"/>
      <c r="AH455" s="12"/>
      <c r="AI455" s="12"/>
      <c r="AJ455" s="12"/>
      <c r="AK455" s="12"/>
      <c r="AL455" s="12"/>
      <c r="AM455" s="12"/>
      <c r="AN455" s="12"/>
      <c r="AO455" s="12"/>
      <c r="AP455" s="12"/>
      <c r="AQ455" s="12"/>
      <c r="AR455" s="12"/>
      <c r="AS455" s="12"/>
      <c r="AT455" s="12"/>
      <c r="AU455" s="12"/>
      <c r="AV455" s="12"/>
      <c r="AW455" s="12"/>
      <c r="AX455" s="12"/>
      <c r="AY455" s="12"/>
      <c r="AZ455" s="12"/>
      <c r="BA455" s="12"/>
      <c r="BB455" s="12"/>
      <c r="BC455" s="12"/>
      <c r="BD455" s="12"/>
      <c r="BE455" s="12"/>
      <c r="BF455" s="12"/>
      <c r="BG455" s="12"/>
      <c r="BH455" s="12"/>
      <c r="BI455" s="12"/>
      <c r="BJ455" s="12"/>
      <c r="BK455" s="12"/>
      <c r="BL455" s="12"/>
      <c r="BM455" s="12"/>
      <c r="BN455" s="12"/>
      <c r="BO455" s="12"/>
      <c r="BP455" s="12"/>
      <c r="BQ455" s="12"/>
      <c r="BR455" s="12"/>
      <c r="BS455" s="12"/>
      <c r="BT455" s="12"/>
      <c r="BU455" s="12"/>
      <c r="BV455" s="12"/>
      <c r="BW455" s="12"/>
      <c r="BX455" s="12"/>
      <c r="BY455" s="12"/>
      <c r="BZ455" s="12"/>
      <c r="CA455" s="12"/>
      <c r="CB455" s="12"/>
      <c r="CC455" s="12"/>
    </row>
    <row r="456" spans="1:81" ht="15.75" x14ac:dyDescent="0.25">
      <c r="A456" s="20"/>
      <c r="B456" s="29"/>
      <c r="C456" s="29"/>
      <c r="D456" s="29"/>
      <c r="E456" s="29"/>
      <c r="F456" s="26"/>
      <c r="G456" s="13"/>
      <c r="H456" s="20"/>
      <c r="I456" s="22"/>
      <c r="J456" s="22"/>
      <c r="K456" s="22"/>
      <c r="L456" s="22"/>
      <c r="M456" s="24"/>
      <c r="N456" s="22"/>
      <c r="O456" s="20"/>
      <c r="P456" s="12"/>
      <c r="Q456" s="12"/>
      <c r="R456" s="12"/>
      <c r="S456" s="12"/>
      <c r="T456" s="12"/>
      <c r="U456" s="12"/>
      <c r="V456" s="12"/>
      <c r="W456" s="12"/>
      <c r="X456" s="12"/>
      <c r="Y456" s="12"/>
      <c r="Z456" s="12"/>
      <c r="AA456" s="12"/>
      <c r="AB456" s="12"/>
      <c r="AC456" s="12"/>
      <c r="AD456" s="12"/>
      <c r="AE456" s="12"/>
      <c r="AF456" s="12"/>
      <c r="AG456" s="12"/>
      <c r="AH456" s="12"/>
      <c r="AI456" s="12"/>
      <c r="AJ456" s="12"/>
      <c r="AK456" s="12"/>
      <c r="AL456" s="12"/>
      <c r="AM456" s="12"/>
      <c r="AN456" s="12"/>
      <c r="AO456" s="12"/>
      <c r="AP456" s="12"/>
      <c r="AQ456" s="12"/>
      <c r="AR456" s="12"/>
      <c r="AS456" s="12"/>
      <c r="AT456" s="12"/>
      <c r="AU456" s="12"/>
      <c r="AV456" s="12"/>
      <c r="AW456" s="12"/>
      <c r="AX456" s="12"/>
      <c r="AY456" s="12"/>
      <c r="AZ456" s="12"/>
      <c r="BA456" s="12"/>
      <c r="BB456" s="12"/>
      <c r="BC456" s="12"/>
      <c r="BD456" s="12"/>
      <c r="BE456" s="12"/>
      <c r="BF456" s="12"/>
      <c r="BG456" s="12"/>
      <c r="BH456" s="12"/>
      <c r="BI456" s="12"/>
      <c r="BJ456" s="12"/>
      <c r="BK456" s="12"/>
      <c r="BL456" s="12"/>
      <c r="BM456" s="12"/>
      <c r="BN456" s="12"/>
      <c r="BO456" s="12"/>
      <c r="BP456" s="12"/>
      <c r="BQ456" s="12"/>
      <c r="BR456" s="12"/>
      <c r="BS456" s="12"/>
      <c r="BT456" s="12"/>
      <c r="BU456" s="12"/>
      <c r="BV456" s="12"/>
      <c r="BW456" s="12"/>
      <c r="BX456" s="12"/>
      <c r="BY456" s="12"/>
      <c r="BZ456" s="12"/>
      <c r="CA456" s="12"/>
      <c r="CB456" s="12"/>
      <c r="CC456" s="12"/>
    </row>
    <row r="457" spans="1:81" ht="15.75" x14ac:dyDescent="0.25">
      <c r="A457" s="20"/>
      <c r="B457" s="29"/>
      <c r="C457" s="29"/>
      <c r="D457" s="29"/>
      <c r="E457" s="29"/>
      <c r="F457" s="26"/>
      <c r="G457" s="13"/>
      <c r="H457" s="20"/>
      <c r="I457" s="22"/>
      <c r="J457" s="22"/>
      <c r="K457" s="22"/>
      <c r="L457" s="22"/>
      <c r="M457" s="24"/>
      <c r="N457" s="22"/>
      <c r="O457" s="20"/>
      <c r="P457" s="12"/>
      <c r="Q457" s="12"/>
      <c r="R457" s="12"/>
      <c r="S457" s="12"/>
      <c r="T457" s="12"/>
      <c r="U457" s="12"/>
      <c r="V457" s="12"/>
      <c r="W457" s="12"/>
      <c r="X457" s="12"/>
      <c r="Y457" s="12"/>
      <c r="Z457" s="12"/>
      <c r="AA457" s="12"/>
      <c r="AB457" s="12"/>
      <c r="AC457" s="12"/>
      <c r="AD457" s="12"/>
      <c r="AE457" s="12"/>
      <c r="AF457" s="12"/>
      <c r="AG457" s="12"/>
      <c r="AH457" s="12"/>
      <c r="AI457" s="12"/>
      <c r="AJ457" s="12"/>
      <c r="AK457" s="12"/>
      <c r="AL457" s="12"/>
      <c r="AM457" s="12"/>
      <c r="AN457" s="12"/>
      <c r="AO457" s="12"/>
      <c r="AP457" s="12"/>
      <c r="AQ457" s="12"/>
      <c r="AR457" s="12"/>
      <c r="AS457" s="12"/>
      <c r="AT457" s="12"/>
      <c r="AU457" s="12"/>
      <c r="AV457" s="12"/>
      <c r="AW457" s="12"/>
      <c r="AX457" s="12"/>
      <c r="AY457" s="12"/>
      <c r="AZ457" s="12"/>
      <c r="BA457" s="12"/>
      <c r="BB457" s="12"/>
      <c r="BC457" s="12"/>
      <c r="BD457" s="12"/>
      <c r="BE457" s="12"/>
      <c r="BF457" s="12"/>
      <c r="BG457" s="12"/>
      <c r="BH457" s="12"/>
      <c r="BI457" s="12"/>
      <c r="BJ457" s="12"/>
      <c r="BK457" s="12"/>
      <c r="BL457" s="12"/>
      <c r="BM457" s="12"/>
      <c r="BN457" s="12"/>
      <c r="BO457" s="12"/>
      <c r="BP457" s="12"/>
      <c r="BQ457" s="12"/>
      <c r="BR457" s="12"/>
      <c r="BS457" s="12"/>
      <c r="BT457" s="12"/>
      <c r="BU457" s="12"/>
      <c r="BV457" s="12"/>
      <c r="BW457" s="12"/>
      <c r="BX457" s="12"/>
      <c r="BY457" s="12"/>
      <c r="BZ457" s="12"/>
      <c r="CA457" s="12"/>
      <c r="CB457" s="12"/>
      <c r="CC457" s="12"/>
    </row>
    <row r="458" spans="1:81" ht="15.75" x14ac:dyDescent="0.25">
      <c r="A458" s="20"/>
      <c r="B458" s="29"/>
      <c r="C458" s="29"/>
      <c r="D458" s="29"/>
      <c r="E458" s="29"/>
      <c r="F458" s="26"/>
      <c r="G458" s="13"/>
      <c r="H458" s="20"/>
      <c r="I458" s="22"/>
      <c r="J458" s="22"/>
      <c r="K458" s="22"/>
      <c r="L458" s="22"/>
      <c r="M458" s="24"/>
      <c r="N458" s="22"/>
      <c r="O458" s="20"/>
      <c r="P458" s="12"/>
      <c r="Q458" s="12"/>
      <c r="R458" s="12"/>
      <c r="S458" s="12"/>
      <c r="T458" s="12"/>
      <c r="U458" s="12"/>
      <c r="V458" s="12"/>
      <c r="W458" s="12"/>
      <c r="X458" s="12"/>
      <c r="Y458" s="12"/>
      <c r="Z458" s="12"/>
      <c r="AA458" s="12"/>
      <c r="AB458" s="12"/>
      <c r="AC458" s="12"/>
      <c r="AD458" s="12"/>
      <c r="AE458" s="12"/>
      <c r="AF458" s="12"/>
      <c r="AG458" s="12"/>
      <c r="AH458" s="12"/>
      <c r="AI458" s="12"/>
      <c r="AJ458" s="12"/>
      <c r="AK458" s="12"/>
      <c r="AL458" s="12"/>
      <c r="AM458" s="12"/>
      <c r="AN458" s="12"/>
      <c r="AO458" s="12"/>
      <c r="AP458" s="12"/>
      <c r="AQ458" s="12"/>
      <c r="AR458" s="12"/>
      <c r="AS458" s="12"/>
      <c r="AT458" s="12"/>
      <c r="AU458" s="12"/>
      <c r="AV458" s="12"/>
      <c r="AW458" s="12"/>
      <c r="AX458" s="12"/>
      <c r="AY458" s="12"/>
      <c r="AZ458" s="12"/>
      <c r="BA458" s="12"/>
      <c r="BB458" s="12"/>
      <c r="BC458" s="12"/>
      <c r="BD458" s="12"/>
      <c r="BE458" s="12"/>
      <c r="BF458" s="12"/>
      <c r="BG458" s="12"/>
      <c r="BH458" s="12"/>
      <c r="BI458" s="12"/>
      <c r="BJ458" s="12"/>
      <c r="BK458" s="12"/>
      <c r="BL458" s="12"/>
      <c r="BM458" s="12"/>
      <c r="BN458" s="12"/>
      <c r="BO458" s="12"/>
      <c r="BP458" s="12"/>
      <c r="BQ458" s="12"/>
      <c r="BR458" s="12"/>
      <c r="BS458" s="12"/>
      <c r="BT458" s="12"/>
      <c r="BU458" s="12"/>
      <c r="BV458" s="12"/>
      <c r="BW458" s="12"/>
      <c r="BX458" s="12"/>
      <c r="BY458" s="12"/>
      <c r="BZ458" s="12"/>
      <c r="CA458" s="12"/>
      <c r="CB458" s="12"/>
      <c r="CC458" s="12"/>
    </row>
    <row r="459" spans="1:81" ht="15.75" x14ac:dyDescent="0.25">
      <c r="A459" s="20"/>
      <c r="B459" s="29"/>
      <c r="C459" s="29"/>
      <c r="D459" s="29"/>
      <c r="E459" s="29"/>
      <c r="F459" s="26"/>
      <c r="G459" s="13"/>
      <c r="H459" s="20"/>
      <c r="I459" s="22"/>
      <c r="J459" s="22"/>
      <c r="K459" s="22"/>
      <c r="L459" s="22"/>
      <c r="M459" s="24"/>
      <c r="N459" s="22"/>
      <c r="O459" s="20"/>
      <c r="P459" s="12"/>
      <c r="Q459" s="12"/>
      <c r="R459" s="12"/>
      <c r="S459" s="12"/>
      <c r="T459" s="12"/>
      <c r="U459" s="12"/>
      <c r="V459" s="12"/>
      <c r="W459" s="12"/>
      <c r="X459" s="12"/>
      <c r="Y459" s="12"/>
      <c r="Z459" s="12"/>
      <c r="AA459" s="12"/>
      <c r="AB459" s="12"/>
      <c r="AC459" s="12"/>
      <c r="AD459" s="12"/>
      <c r="AE459" s="12"/>
      <c r="AF459" s="12"/>
      <c r="AG459" s="12"/>
      <c r="AH459" s="12"/>
      <c r="AI459" s="12"/>
      <c r="AJ459" s="12"/>
      <c r="AK459" s="12"/>
      <c r="AL459" s="12"/>
      <c r="AM459" s="12"/>
      <c r="AN459" s="12"/>
      <c r="AO459" s="12"/>
      <c r="AP459" s="12"/>
      <c r="AQ459" s="12"/>
      <c r="AR459" s="12"/>
      <c r="AS459" s="12"/>
      <c r="AT459" s="12"/>
      <c r="AU459" s="12"/>
      <c r="AV459" s="12"/>
      <c r="AW459" s="12"/>
      <c r="AX459" s="12"/>
      <c r="AY459" s="12"/>
      <c r="AZ459" s="12"/>
      <c r="BA459" s="12"/>
      <c r="BB459" s="12"/>
      <c r="BC459" s="12"/>
      <c r="BD459" s="12"/>
      <c r="BE459" s="12"/>
      <c r="BF459" s="12"/>
      <c r="BG459" s="12"/>
      <c r="BH459" s="12"/>
      <c r="BI459" s="12"/>
      <c r="BJ459" s="12"/>
      <c r="BK459" s="12"/>
      <c r="BL459" s="12"/>
      <c r="BM459" s="12"/>
      <c r="BN459" s="12"/>
      <c r="BO459" s="12"/>
      <c r="BP459" s="12"/>
      <c r="BQ459" s="12"/>
      <c r="BR459" s="12"/>
      <c r="BS459" s="12"/>
      <c r="BT459" s="12"/>
      <c r="BU459" s="12"/>
      <c r="BV459" s="12"/>
      <c r="BW459" s="12"/>
      <c r="BX459" s="12"/>
      <c r="BY459" s="12"/>
      <c r="BZ459" s="12"/>
      <c r="CA459" s="12"/>
      <c r="CB459" s="12"/>
      <c r="CC459" s="12"/>
    </row>
    <row r="460" spans="1:81" ht="15.75" x14ac:dyDescent="0.25">
      <c r="A460" s="20"/>
      <c r="B460" s="29"/>
      <c r="C460" s="29"/>
      <c r="D460" s="29"/>
      <c r="E460" s="29"/>
      <c r="F460" s="26"/>
      <c r="G460" s="13"/>
      <c r="H460" s="20"/>
      <c r="I460" s="22"/>
      <c r="J460" s="22"/>
      <c r="K460" s="22"/>
      <c r="L460" s="22"/>
      <c r="M460" s="24"/>
      <c r="N460" s="22"/>
      <c r="O460" s="20"/>
      <c r="P460" s="12"/>
      <c r="Q460" s="12"/>
      <c r="R460" s="12"/>
      <c r="S460" s="12"/>
      <c r="T460" s="12"/>
      <c r="U460" s="12"/>
      <c r="V460" s="12"/>
      <c r="W460" s="12"/>
      <c r="X460" s="12"/>
      <c r="Y460" s="12"/>
      <c r="Z460" s="12"/>
      <c r="AA460" s="12"/>
      <c r="AB460" s="12"/>
      <c r="AC460" s="12"/>
      <c r="AD460" s="12"/>
      <c r="AE460" s="12"/>
      <c r="AF460" s="12"/>
      <c r="AG460" s="12"/>
      <c r="AH460" s="12"/>
      <c r="AI460" s="12"/>
      <c r="AJ460" s="12"/>
      <c r="AK460" s="12"/>
      <c r="AL460" s="12"/>
      <c r="AM460" s="12"/>
      <c r="AN460" s="12"/>
      <c r="AO460" s="12"/>
      <c r="AP460" s="12"/>
      <c r="AQ460" s="12"/>
      <c r="AR460" s="12"/>
      <c r="AS460" s="12"/>
      <c r="AT460" s="12"/>
      <c r="AU460" s="12"/>
      <c r="AV460" s="12"/>
      <c r="AW460" s="12"/>
      <c r="AX460" s="12"/>
      <c r="AY460" s="12"/>
      <c r="AZ460" s="12"/>
      <c r="BA460" s="12"/>
      <c r="BB460" s="12"/>
      <c r="BC460" s="12"/>
      <c r="BD460" s="12"/>
      <c r="BE460" s="12"/>
      <c r="BF460" s="12"/>
      <c r="BG460" s="12"/>
      <c r="BH460" s="12"/>
      <c r="BI460" s="12"/>
      <c r="BJ460" s="12"/>
      <c r="BK460" s="12"/>
      <c r="BL460" s="12"/>
      <c r="BM460" s="12"/>
      <c r="BN460" s="12"/>
      <c r="BO460" s="12"/>
      <c r="BP460" s="12"/>
      <c r="BQ460" s="12"/>
      <c r="BR460" s="12"/>
      <c r="BS460" s="12"/>
      <c r="BT460" s="12"/>
      <c r="BU460" s="12"/>
      <c r="BV460" s="12"/>
      <c r="BW460" s="12"/>
      <c r="BX460" s="12"/>
      <c r="BY460" s="12"/>
      <c r="BZ460" s="12"/>
      <c r="CA460" s="12"/>
      <c r="CB460" s="12"/>
      <c r="CC460" s="12"/>
    </row>
    <row r="461" spans="1:81" ht="15.75" x14ac:dyDescent="0.25">
      <c r="A461" s="20"/>
      <c r="B461" s="29"/>
      <c r="C461" s="29"/>
      <c r="D461" s="29"/>
      <c r="E461" s="29"/>
      <c r="F461" s="26"/>
      <c r="G461" s="13"/>
      <c r="H461" s="20"/>
      <c r="I461" s="22"/>
      <c r="J461" s="22"/>
      <c r="K461" s="22"/>
      <c r="L461" s="22"/>
      <c r="M461" s="24"/>
      <c r="N461" s="22"/>
      <c r="O461" s="20"/>
      <c r="P461" s="12"/>
      <c r="Q461" s="12"/>
      <c r="R461" s="12"/>
      <c r="S461" s="12"/>
      <c r="T461" s="12"/>
      <c r="U461" s="12"/>
      <c r="V461" s="12"/>
      <c r="W461" s="12"/>
      <c r="X461" s="12"/>
      <c r="Y461" s="12"/>
      <c r="Z461" s="12"/>
      <c r="AA461" s="12"/>
      <c r="AB461" s="12"/>
      <c r="AC461" s="12"/>
      <c r="AD461" s="12"/>
      <c r="AE461" s="12"/>
      <c r="AF461" s="12"/>
      <c r="AG461" s="12"/>
      <c r="AH461" s="12"/>
      <c r="AI461" s="12"/>
      <c r="AJ461" s="12"/>
      <c r="AK461" s="12"/>
      <c r="AL461" s="12"/>
      <c r="AM461" s="12"/>
      <c r="AN461" s="12"/>
      <c r="AO461" s="12"/>
      <c r="AP461" s="12"/>
      <c r="AQ461" s="12"/>
      <c r="AR461" s="12"/>
      <c r="AS461" s="12"/>
      <c r="AT461" s="12"/>
      <c r="AU461" s="12"/>
      <c r="AV461" s="12"/>
      <c r="AW461" s="12"/>
      <c r="AX461" s="12"/>
      <c r="AY461" s="12"/>
      <c r="AZ461" s="12"/>
      <c r="BA461" s="12"/>
      <c r="BB461" s="12"/>
      <c r="BC461" s="12"/>
      <c r="BD461" s="12"/>
      <c r="BE461" s="12"/>
      <c r="BF461" s="12"/>
      <c r="BG461" s="12"/>
      <c r="BH461" s="12"/>
      <c r="BI461" s="12"/>
      <c r="BJ461" s="12"/>
      <c r="BK461" s="12"/>
      <c r="BL461" s="12"/>
      <c r="BM461" s="12"/>
      <c r="BN461" s="12"/>
      <c r="BO461" s="12"/>
      <c r="BP461" s="12"/>
      <c r="BQ461" s="12"/>
      <c r="BR461" s="12"/>
      <c r="BS461" s="12"/>
      <c r="BT461" s="12"/>
      <c r="BU461" s="12"/>
      <c r="BV461" s="12"/>
      <c r="BW461" s="12"/>
      <c r="BX461" s="12"/>
      <c r="BY461" s="12"/>
      <c r="BZ461" s="12"/>
      <c r="CA461" s="12"/>
      <c r="CB461" s="12"/>
      <c r="CC461" s="12"/>
    </row>
    <row r="462" spans="1:81" ht="15.75" x14ac:dyDescent="0.25">
      <c r="A462" s="20"/>
      <c r="B462" s="29"/>
      <c r="C462" s="29"/>
      <c r="D462" s="29"/>
      <c r="E462" s="29"/>
      <c r="F462" s="26"/>
      <c r="G462" s="13"/>
      <c r="H462" s="20"/>
      <c r="I462" s="22"/>
      <c r="J462" s="22"/>
      <c r="K462" s="22"/>
      <c r="L462" s="22"/>
      <c r="M462" s="24"/>
      <c r="N462" s="22"/>
      <c r="O462" s="20"/>
      <c r="P462" s="12"/>
      <c r="Q462" s="12"/>
      <c r="R462" s="12"/>
      <c r="S462" s="12"/>
      <c r="T462" s="12"/>
      <c r="U462" s="12"/>
      <c r="V462" s="12"/>
      <c r="W462" s="12"/>
      <c r="X462" s="12"/>
      <c r="Y462" s="12"/>
      <c r="Z462" s="12"/>
      <c r="AA462" s="12"/>
      <c r="AB462" s="12"/>
      <c r="AC462" s="12"/>
      <c r="AD462" s="12"/>
      <c r="AE462" s="12"/>
      <c r="AF462" s="12"/>
      <c r="AG462" s="12"/>
      <c r="AH462" s="12"/>
      <c r="AI462" s="12"/>
      <c r="AJ462" s="12"/>
      <c r="AK462" s="12"/>
      <c r="AL462" s="12"/>
      <c r="AM462" s="12"/>
      <c r="AN462" s="12"/>
      <c r="AO462" s="12"/>
      <c r="AP462" s="12"/>
      <c r="AQ462" s="12"/>
      <c r="AR462" s="12"/>
      <c r="AS462" s="12"/>
      <c r="AT462" s="12"/>
      <c r="AU462" s="12"/>
      <c r="AV462" s="12"/>
      <c r="AW462" s="12"/>
      <c r="AX462" s="12"/>
      <c r="AY462" s="12"/>
      <c r="AZ462" s="12"/>
      <c r="BA462" s="12"/>
      <c r="BB462" s="12"/>
      <c r="BC462" s="12"/>
      <c r="BD462" s="12"/>
      <c r="BE462" s="12"/>
      <c r="BF462" s="12"/>
      <c r="BG462" s="12"/>
      <c r="BH462" s="12"/>
      <c r="BI462" s="12"/>
      <c r="BJ462" s="12"/>
      <c r="BK462" s="12"/>
      <c r="BL462" s="12"/>
      <c r="BM462" s="12"/>
      <c r="BN462" s="12"/>
      <c r="BO462" s="12"/>
      <c r="BP462" s="12"/>
      <c r="BQ462" s="12"/>
      <c r="BR462" s="12"/>
      <c r="BS462" s="12"/>
      <c r="BT462" s="12"/>
      <c r="BU462" s="12"/>
      <c r="BV462" s="12"/>
      <c r="BW462" s="12"/>
      <c r="BX462" s="12"/>
      <c r="BY462" s="12"/>
      <c r="BZ462" s="12"/>
      <c r="CA462" s="12"/>
      <c r="CB462" s="12"/>
      <c r="CC462" s="12"/>
    </row>
    <row r="463" spans="1:81" ht="15.75" x14ac:dyDescent="0.25">
      <c r="A463" s="20"/>
      <c r="B463" s="29"/>
      <c r="C463" s="29"/>
      <c r="D463" s="29"/>
      <c r="E463" s="29"/>
      <c r="F463" s="26"/>
      <c r="G463" s="13"/>
      <c r="H463" s="20"/>
      <c r="I463" s="22"/>
      <c r="J463" s="22"/>
      <c r="K463" s="22"/>
      <c r="L463" s="22"/>
      <c r="M463" s="24"/>
      <c r="N463" s="22"/>
      <c r="O463" s="20"/>
      <c r="P463" s="12"/>
      <c r="Q463" s="12"/>
      <c r="R463" s="12"/>
      <c r="S463" s="12"/>
      <c r="T463" s="12"/>
      <c r="U463" s="12"/>
      <c r="V463" s="12"/>
      <c r="W463" s="12"/>
      <c r="X463" s="12"/>
      <c r="Y463" s="12"/>
      <c r="Z463" s="12"/>
      <c r="AA463" s="12"/>
      <c r="AB463" s="12"/>
      <c r="AC463" s="12"/>
      <c r="AD463" s="12"/>
      <c r="AE463" s="12"/>
      <c r="AF463" s="12"/>
      <c r="AG463" s="12"/>
      <c r="AH463" s="12"/>
      <c r="AI463" s="12"/>
      <c r="AJ463" s="12"/>
      <c r="AK463" s="12"/>
      <c r="AL463" s="12"/>
      <c r="AM463" s="12"/>
      <c r="AN463" s="12"/>
      <c r="AO463" s="12"/>
      <c r="AP463" s="12"/>
      <c r="AQ463" s="12"/>
      <c r="AR463" s="12"/>
      <c r="AS463" s="12"/>
      <c r="AT463" s="12"/>
      <c r="AU463" s="12"/>
      <c r="AV463" s="12"/>
      <c r="AW463" s="12"/>
      <c r="AX463" s="12"/>
      <c r="AY463" s="12"/>
      <c r="AZ463" s="12"/>
      <c r="BA463" s="12"/>
      <c r="BB463" s="12"/>
      <c r="BC463" s="12"/>
      <c r="BD463" s="12"/>
      <c r="BE463" s="12"/>
      <c r="BF463" s="12"/>
      <c r="BG463" s="12"/>
      <c r="BH463" s="12"/>
      <c r="BI463" s="12"/>
      <c r="BJ463" s="12"/>
      <c r="BK463" s="12"/>
      <c r="BL463" s="12"/>
      <c r="BM463" s="12"/>
      <c r="BN463" s="12"/>
      <c r="BO463" s="12"/>
      <c r="BP463" s="12"/>
      <c r="BQ463" s="12"/>
      <c r="BR463" s="12"/>
      <c r="BS463" s="12"/>
      <c r="BT463" s="12"/>
      <c r="BU463" s="12"/>
      <c r="BV463" s="12"/>
      <c r="BW463" s="12"/>
      <c r="BX463" s="12"/>
      <c r="BY463" s="12"/>
      <c r="BZ463" s="12"/>
      <c r="CA463" s="12"/>
      <c r="CB463" s="12"/>
      <c r="CC463" s="12"/>
    </row>
    <row r="464" spans="1:81" ht="15.75" x14ac:dyDescent="0.25">
      <c r="A464" s="20"/>
      <c r="B464" s="29"/>
      <c r="C464" s="29"/>
      <c r="D464" s="29"/>
      <c r="E464" s="29"/>
      <c r="F464" s="26"/>
      <c r="G464" s="13"/>
      <c r="H464" s="20"/>
      <c r="I464" s="22"/>
      <c r="J464" s="22"/>
      <c r="K464" s="22"/>
      <c r="L464" s="22"/>
      <c r="M464" s="24"/>
      <c r="N464" s="22"/>
      <c r="O464" s="20"/>
      <c r="P464" s="12"/>
      <c r="Q464" s="12"/>
      <c r="R464" s="12"/>
      <c r="S464" s="12"/>
      <c r="T464" s="12"/>
      <c r="U464" s="12"/>
      <c r="V464" s="12"/>
      <c r="W464" s="12"/>
      <c r="X464" s="12"/>
      <c r="Y464" s="12"/>
      <c r="Z464" s="12"/>
      <c r="AA464" s="12"/>
      <c r="AB464" s="12"/>
      <c r="AC464" s="12"/>
      <c r="AD464" s="12"/>
      <c r="AE464" s="12"/>
      <c r="AF464" s="12"/>
      <c r="AG464" s="12"/>
      <c r="AH464" s="12"/>
      <c r="AI464" s="12"/>
      <c r="AJ464" s="12"/>
      <c r="AK464" s="12"/>
      <c r="AL464" s="12"/>
      <c r="AM464" s="12"/>
      <c r="AN464" s="12"/>
      <c r="AO464" s="12"/>
      <c r="AP464" s="12"/>
      <c r="AQ464" s="12"/>
      <c r="AR464" s="12"/>
      <c r="AS464" s="12"/>
      <c r="AT464" s="12"/>
      <c r="AU464" s="12"/>
      <c r="AV464" s="12"/>
      <c r="AW464" s="12"/>
      <c r="AX464" s="12"/>
      <c r="AY464" s="12"/>
      <c r="AZ464" s="12"/>
      <c r="BA464" s="12"/>
      <c r="BB464" s="12"/>
      <c r="BC464" s="12"/>
      <c r="BD464" s="12"/>
      <c r="BE464" s="12"/>
      <c r="BF464" s="12"/>
      <c r="BG464" s="12"/>
      <c r="BH464" s="12"/>
      <c r="BI464" s="12"/>
      <c r="BJ464" s="12"/>
      <c r="BK464" s="12"/>
      <c r="BL464" s="12"/>
      <c r="BM464" s="12"/>
      <c r="BN464" s="12"/>
      <c r="BO464" s="12"/>
      <c r="BP464" s="12"/>
      <c r="BQ464" s="12"/>
      <c r="BR464" s="12"/>
      <c r="BS464" s="12"/>
      <c r="BT464" s="12"/>
      <c r="BU464" s="12"/>
      <c r="BV464" s="12"/>
      <c r="BW464" s="12"/>
      <c r="BX464" s="12"/>
      <c r="BY464" s="12"/>
      <c r="BZ464" s="12"/>
      <c r="CA464" s="12"/>
      <c r="CB464" s="12"/>
      <c r="CC464" s="12"/>
    </row>
    <row r="465" spans="1:81" ht="15.75" x14ac:dyDescent="0.25">
      <c r="A465" s="20"/>
      <c r="B465" s="29"/>
      <c r="C465" s="29"/>
      <c r="D465" s="29"/>
      <c r="E465" s="29"/>
      <c r="F465" s="26"/>
      <c r="G465" s="13"/>
      <c r="H465" s="20"/>
      <c r="I465" s="22"/>
      <c r="J465" s="22"/>
      <c r="K465" s="22"/>
      <c r="L465" s="22"/>
      <c r="M465" s="24"/>
      <c r="N465" s="22"/>
      <c r="O465" s="20"/>
      <c r="P465" s="12"/>
      <c r="Q465" s="12"/>
      <c r="R465" s="12"/>
      <c r="S465" s="12"/>
      <c r="T465" s="12"/>
      <c r="U465" s="12"/>
      <c r="V465" s="12"/>
      <c r="W465" s="12"/>
      <c r="X465" s="12"/>
      <c r="Y465" s="12"/>
      <c r="Z465" s="12"/>
      <c r="AA465" s="12"/>
      <c r="AB465" s="12"/>
      <c r="AC465" s="12"/>
      <c r="AD465" s="12"/>
      <c r="AE465" s="12"/>
      <c r="AF465" s="12"/>
      <c r="AG465" s="12"/>
      <c r="AH465" s="12"/>
      <c r="AI465" s="12"/>
      <c r="AJ465" s="12"/>
      <c r="AK465" s="12"/>
      <c r="AL465" s="12"/>
      <c r="AM465" s="12"/>
      <c r="AN465" s="12"/>
      <c r="AO465" s="12"/>
      <c r="AP465" s="12"/>
      <c r="AQ465" s="12"/>
      <c r="AR465" s="12"/>
      <c r="AS465" s="12"/>
      <c r="AT465" s="12"/>
      <c r="AU465" s="12"/>
      <c r="AV465" s="12"/>
      <c r="AW465" s="12"/>
      <c r="AX465" s="12"/>
      <c r="AY465" s="12"/>
      <c r="AZ465" s="12"/>
      <c r="BA465" s="12"/>
      <c r="BB465" s="12"/>
      <c r="BC465" s="12"/>
      <c r="BD465" s="12"/>
      <c r="BE465" s="12"/>
      <c r="BF465" s="12"/>
      <c r="BG465" s="12"/>
      <c r="BH465" s="12"/>
      <c r="BI465" s="12"/>
      <c r="BJ465" s="12"/>
      <c r="BK465" s="12"/>
      <c r="BL465" s="12"/>
      <c r="BM465" s="12"/>
      <c r="BN465" s="12"/>
      <c r="BO465" s="12"/>
      <c r="BP465" s="12"/>
      <c r="BQ465" s="12"/>
      <c r="BR465" s="12"/>
      <c r="BS465" s="12"/>
      <c r="BT465" s="12"/>
      <c r="BU465" s="12"/>
      <c r="BV465" s="12"/>
      <c r="BW465" s="12"/>
      <c r="BX465" s="12"/>
      <c r="BY465" s="12"/>
      <c r="BZ465" s="12"/>
      <c r="CA465" s="12"/>
      <c r="CB465" s="12"/>
      <c r="CC465" s="12"/>
    </row>
    <row r="466" spans="1:81" ht="15.75" x14ac:dyDescent="0.25">
      <c r="A466" s="20"/>
      <c r="B466" s="29"/>
      <c r="C466" s="29"/>
      <c r="D466" s="29"/>
      <c r="E466" s="29"/>
      <c r="F466" s="26"/>
      <c r="G466" s="13"/>
      <c r="H466" s="20"/>
      <c r="I466" s="22"/>
      <c r="J466" s="22"/>
      <c r="K466" s="22"/>
      <c r="L466" s="22"/>
      <c r="M466" s="24"/>
      <c r="N466" s="22"/>
      <c r="O466" s="20"/>
      <c r="P466" s="12"/>
      <c r="Q466" s="12"/>
      <c r="R466" s="12"/>
      <c r="S466" s="12"/>
      <c r="T466" s="12"/>
      <c r="U466" s="12"/>
      <c r="V466" s="12"/>
      <c r="W466" s="12"/>
      <c r="X466" s="12"/>
      <c r="Y466" s="12"/>
      <c r="Z466" s="12"/>
      <c r="AA466" s="12"/>
      <c r="AB466" s="12"/>
      <c r="AC466" s="12"/>
      <c r="AD466" s="12"/>
      <c r="AE466" s="12"/>
      <c r="AF466" s="12"/>
      <c r="AG466" s="12"/>
      <c r="AH466" s="12"/>
      <c r="AI466" s="12"/>
      <c r="AJ466" s="12"/>
      <c r="AK466" s="12"/>
      <c r="AL466" s="12"/>
      <c r="AM466" s="12"/>
      <c r="AN466" s="12"/>
      <c r="AO466" s="12"/>
      <c r="AP466" s="12"/>
      <c r="AQ466" s="12"/>
      <c r="AR466" s="12"/>
      <c r="AS466" s="12"/>
      <c r="AT466" s="12"/>
      <c r="AU466" s="12"/>
      <c r="AV466" s="12"/>
      <c r="AW466" s="12"/>
      <c r="AX466" s="12"/>
      <c r="AY466" s="12"/>
      <c r="AZ466" s="12"/>
      <c r="BA466" s="12"/>
      <c r="BB466" s="12"/>
      <c r="BC466" s="12"/>
      <c r="BD466" s="12"/>
      <c r="BE466" s="12"/>
      <c r="BF466" s="12"/>
      <c r="BG466" s="12"/>
      <c r="BH466" s="12"/>
      <c r="BI466" s="12"/>
      <c r="BJ466" s="12"/>
      <c r="BK466" s="12"/>
      <c r="BL466" s="12"/>
      <c r="BM466" s="12"/>
      <c r="BN466" s="12"/>
      <c r="BO466" s="12"/>
      <c r="BP466" s="12"/>
      <c r="BQ466" s="12"/>
      <c r="BR466" s="12"/>
      <c r="BS466" s="12"/>
      <c r="BT466" s="12"/>
      <c r="BU466" s="12"/>
      <c r="BV466" s="12"/>
      <c r="BW466" s="12"/>
      <c r="BX466" s="12"/>
      <c r="BY466" s="12"/>
      <c r="BZ466" s="12"/>
      <c r="CA466" s="12"/>
      <c r="CB466" s="12"/>
      <c r="CC466" s="12"/>
    </row>
    <row r="467" spans="1:81" ht="15.75" x14ac:dyDescent="0.25">
      <c r="A467" s="20"/>
      <c r="B467" s="29"/>
      <c r="C467" s="29"/>
      <c r="D467" s="29"/>
      <c r="E467" s="29"/>
      <c r="F467" s="26"/>
      <c r="G467" s="13"/>
      <c r="H467" s="20"/>
      <c r="I467" s="22"/>
      <c r="J467" s="22"/>
      <c r="K467" s="22"/>
      <c r="L467" s="22"/>
      <c r="M467" s="24"/>
      <c r="N467" s="22"/>
      <c r="O467" s="20"/>
      <c r="P467" s="12"/>
      <c r="Q467" s="12"/>
      <c r="R467" s="12"/>
      <c r="S467" s="12"/>
      <c r="T467" s="12"/>
      <c r="U467" s="12"/>
      <c r="V467" s="12"/>
      <c r="W467" s="12"/>
      <c r="X467" s="12"/>
      <c r="Y467" s="12"/>
      <c r="Z467" s="12"/>
      <c r="AA467" s="12"/>
      <c r="AB467" s="12"/>
      <c r="AC467" s="12"/>
      <c r="AD467" s="12"/>
      <c r="AE467" s="12"/>
      <c r="AF467" s="12"/>
      <c r="AG467" s="12"/>
      <c r="AH467" s="12"/>
      <c r="AI467" s="12"/>
      <c r="AJ467" s="12"/>
      <c r="AK467" s="12"/>
      <c r="AL467" s="12"/>
      <c r="AM467" s="12"/>
      <c r="AN467" s="12"/>
      <c r="AO467" s="12"/>
      <c r="AP467" s="12"/>
      <c r="AQ467" s="12"/>
      <c r="AR467" s="12"/>
      <c r="AS467" s="12"/>
      <c r="AT467" s="12"/>
      <c r="AU467" s="12"/>
      <c r="AV467" s="12"/>
      <c r="AW467" s="12"/>
      <c r="AX467" s="12"/>
      <c r="AY467" s="12"/>
      <c r="AZ467" s="12"/>
      <c r="BA467" s="12"/>
      <c r="BB467" s="12"/>
      <c r="BC467" s="12"/>
      <c r="BD467" s="12"/>
      <c r="BE467" s="12"/>
      <c r="BF467" s="12"/>
      <c r="BG467" s="12"/>
      <c r="BH467" s="12"/>
      <c r="BI467" s="12"/>
      <c r="BJ467" s="12"/>
      <c r="BK467" s="12"/>
      <c r="BL467" s="12"/>
      <c r="BM467" s="12"/>
      <c r="BN467" s="12"/>
      <c r="BO467" s="12"/>
      <c r="BP467" s="12"/>
      <c r="BQ467" s="12"/>
      <c r="BR467" s="12"/>
      <c r="BS467" s="12"/>
      <c r="BT467" s="12"/>
      <c r="BU467" s="12"/>
      <c r="BV467" s="12"/>
      <c r="BW467" s="12"/>
      <c r="BX467" s="12"/>
      <c r="BY467" s="12"/>
      <c r="BZ467" s="12"/>
      <c r="CA467" s="12"/>
      <c r="CB467" s="12"/>
      <c r="CC467" s="12"/>
    </row>
    <row r="468" spans="1:81" ht="15.75" x14ac:dyDescent="0.25">
      <c r="A468" s="20"/>
      <c r="B468" s="29"/>
      <c r="C468" s="29"/>
      <c r="D468" s="29"/>
      <c r="E468" s="29"/>
      <c r="F468" s="26"/>
      <c r="G468" s="13"/>
      <c r="H468" s="20"/>
      <c r="I468" s="22"/>
      <c r="J468" s="22"/>
      <c r="K468" s="22"/>
      <c r="L468" s="22"/>
      <c r="M468" s="24"/>
      <c r="N468" s="22"/>
      <c r="O468" s="20"/>
      <c r="P468" s="12"/>
      <c r="Q468" s="12"/>
      <c r="R468" s="12"/>
      <c r="S468" s="12"/>
      <c r="T468" s="12"/>
      <c r="U468" s="12"/>
      <c r="V468" s="12"/>
      <c r="W468" s="12"/>
      <c r="X468" s="12"/>
      <c r="Y468" s="12"/>
      <c r="Z468" s="12"/>
      <c r="AA468" s="12"/>
      <c r="AB468" s="12"/>
      <c r="AC468" s="12"/>
      <c r="AD468" s="12"/>
      <c r="AE468" s="12"/>
      <c r="AF468" s="12"/>
      <c r="AG468" s="12"/>
      <c r="AH468" s="12"/>
      <c r="AI468" s="12"/>
      <c r="AJ468" s="12"/>
      <c r="AK468" s="12"/>
      <c r="AL468" s="12"/>
      <c r="AM468" s="12"/>
      <c r="AN468" s="12"/>
      <c r="AO468" s="12"/>
      <c r="AP468" s="12"/>
      <c r="AQ468" s="12"/>
      <c r="AR468" s="12"/>
      <c r="AS468" s="12"/>
      <c r="AT468" s="12"/>
      <c r="AU468" s="12"/>
      <c r="AV468" s="12"/>
      <c r="AW468" s="12"/>
      <c r="AX468" s="12"/>
      <c r="AY468" s="12"/>
      <c r="AZ468" s="12"/>
      <c r="BA468" s="12"/>
      <c r="BB468" s="12"/>
      <c r="BC468" s="12"/>
      <c r="BD468" s="12"/>
      <c r="BE468" s="12"/>
      <c r="BF468" s="12"/>
      <c r="BG468" s="12"/>
      <c r="BH468" s="12"/>
      <c r="BI468" s="12"/>
      <c r="BJ468" s="12"/>
      <c r="BK468" s="12"/>
      <c r="BL468" s="12"/>
      <c r="BM468" s="12"/>
      <c r="BN468" s="12"/>
      <c r="BO468" s="12"/>
      <c r="BP468" s="12"/>
      <c r="BQ468" s="12"/>
      <c r="BR468" s="12"/>
      <c r="BS468" s="12"/>
      <c r="BT468" s="12"/>
      <c r="BU468" s="12"/>
      <c r="BV468" s="12"/>
      <c r="BW468" s="12"/>
      <c r="BX468" s="12"/>
      <c r="BY468" s="12"/>
      <c r="BZ468" s="12"/>
      <c r="CA468" s="12"/>
      <c r="CB468" s="12"/>
      <c r="CC468" s="12"/>
    </row>
    <row r="469" spans="1:81" ht="15.75" x14ac:dyDescent="0.25">
      <c r="A469" s="20"/>
      <c r="B469" s="29"/>
      <c r="C469" s="29"/>
      <c r="D469" s="29"/>
      <c r="E469" s="29"/>
      <c r="F469" s="26"/>
      <c r="G469" s="13"/>
      <c r="H469" s="20"/>
      <c r="I469" s="22"/>
      <c r="J469" s="22"/>
      <c r="K469" s="22"/>
      <c r="L469" s="22"/>
      <c r="M469" s="24"/>
      <c r="N469" s="22"/>
      <c r="O469" s="20"/>
      <c r="P469" s="12"/>
      <c r="Q469" s="12"/>
      <c r="R469" s="12"/>
      <c r="S469" s="12"/>
      <c r="T469" s="12"/>
      <c r="U469" s="12"/>
      <c r="V469" s="12"/>
      <c r="W469" s="12"/>
      <c r="X469" s="12"/>
      <c r="Y469" s="12"/>
      <c r="Z469" s="12"/>
      <c r="AA469" s="12"/>
      <c r="AB469" s="12"/>
      <c r="AC469" s="12"/>
      <c r="AD469" s="12"/>
      <c r="AE469" s="12"/>
      <c r="AF469" s="12"/>
      <c r="AG469" s="12"/>
      <c r="AH469" s="12"/>
      <c r="AI469" s="12"/>
      <c r="AJ469" s="12"/>
      <c r="AK469" s="12"/>
      <c r="AL469" s="12"/>
      <c r="AM469" s="12"/>
      <c r="AN469" s="12"/>
      <c r="AO469" s="12"/>
      <c r="AP469" s="12"/>
      <c r="AQ469" s="12"/>
      <c r="AR469" s="12"/>
      <c r="AS469" s="12"/>
      <c r="AT469" s="12"/>
      <c r="AU469" s="12"/>
      <c r="AV469" s="12"/>
      <c r="AW469" s="12"/>
      <c r="AX469" s="12"/>
      <c r="AY469" s="12"/>
      <c r="AZ469" s="12"/>
      <c r="BA469" s="12"/>
      <c r="BB469" s="12"/>
      <c r="BC469" s="12"/>
      <c r="BD469" s="12"/>
      <c r="BE469" s="12"/>
      <c r="BF469" s="12"/>
      <c r="BG469" s="12"/>
      <c r="BH469" s="12"/>
      <c r="BI469" s="12"/>
      <c r="BJ469" s="12"/>
      <c r="BK469" s="12"/>
      <c r="BL469" s="12"/>
      <c r="BM469" s="12"/>
      <c r="BN469" s="12"/>
      <c r="BO469" s="12"/>
      <c r="BP469" s="12"/>
      <c r="BQ469" s="12"/>
      <c r="BR469" s="12"/>
      <c r="BS469" s="12"/>
      <c r="BT469" s="12"/>
      <c r="BU469" s="12"/>
      <c r="BV469" s="12"/>
      <c r="BW469" s="12"/>
      <c r="BX469" s="12"/>
      <c r="BY469" s="12"/>
      <c r="BZ469" s="12"/>
      <c r="CA469" s="12"/>
      <c r="CB469" s="12"/>
      <c r="CC469" s="12"/>
    </row>
    <row r="470" spans="1:81" ht="15.75" x14ac:dyDescent="0.25">
      <c r="A470" s="20"/>
      <c r="B470" s="29"/>
      <c r="C470" s="29"/>
      <c r="D470" s="29"/>
      <c r="E470" s="29"/>
      <c r="F470" s="26"/>
      <c r="G470" s="13"/>
      <c r="H470" s="20"/>
      <c r="I470" s="22"/>
      <c r="J470" s="22"/>
      <c r="K470" s="22"/>
      <c r="L470" s="22"/>
      <c r="M470" s="24"/>
      <c r="N470" s="22"/>
      <c r="O470" s="20"/>
      <c r="P470" s="12"/>
      <c r="Q470" s="12"/>
      <c r="R470" s="12"/>
      <c r="S470" s="12"/>
      <c r="T470" s="12"/>
      <c r="U470" s="12"/>
      <c r="V470" s="12"/>
      <c r="W470" s="12"/>
      <c r="X470" s="12"/>
      <c r="Y470" s="12"/>
      <c r="Z470" s="12"/>
      <c r="AA470" s="12"/>
      <c r="AB470" s="12"/>
      <c r="AC470" s="12"/>
      <c r="AD470" s="12"/>
      <c r="AE470" s="12"/>
      <c r="AF470" s="12"/>
      <c r="AG470" s="12"/>
      <c r="AH470" s="12"/>
      <c r="AI470" s="12"/>
      <c r="AJ470" s="12"/>
      <c r="AK470" s="12"/>
      <c r="AL470" s="12"/>
      <c r="AM470" s="12"/>
      <c r="AN470" s="12"/>
      <c r="AO470" s="12"/>
      <c r="AP470" s="12"/>
      <c r="AQ470" s="12"/>
      <c r="AR470" s="12"/>
      <c r="AS470" s="12"/>
      <c r="AT470" s="12"/>
      <c r="AU470" s="12"/>
      <c r="AV470" s="12"/>
      <c r="AW470" s="12"/>
      <c r="AX470" s="12"/>
      <c r="AY470" s="12"/>
      <c r="AZ470" s="12"/>
      <c r="BA470" s="12"/>
      <c r="BB470" s="12"/>
      <c r="BC470" s="12"/>
      <c r="BD470" s="12"/>
      <c r="BE470" s="12"/>
      <c r="BF470" s="12"/>
      <c r="BG470" s="12"/>
      <c r="BH470" s="12"/>
      <c r="BI470" s="12"/>
      <c r="BJ470" s="12"/>
      <c r="BK470" s="12"/>
      <c r="BL470" s="12"/>
      <c r="BM470" s="12"/>
      <c r="BN470" s="12"/>
      <c r="BO470" s="12"/>
      <c r="BP470" s="12"/>
      <c r="BQ470" s="12"/>
      <c r="BR470" s="12"/>
      <c r="BS470" s="12"/>
      <c r="BT470" s="12"/>
      <c r="BU470" s="12"/>
      <c r="BV470" s="12"/>
      <c r="BW470" s="12"/>
      <c r="BX470" s="12"/>
      <c r="BY470" s="12"/>
      <c r="BZ470" s="12"/>
      <c r="CA470" s="12"/>
      <c r="CB470" s="12"/>
      <c r="CC470" s="12"/>
    </row>
    <row r="471" spans="1:81" ht="15.75" x14ac:dyDescent="0.25">
      <c r="A471" s="20"/>
      <c r="B471" s="29"/>
      <c r="C471" s="29"/>
      <c r="D471" s="29"/>
      <c r="E471" s="29"/>
      <c r="F471" s="26"/>
      <c r="G471" s="13"/>
      <c r="H471" s="20"/>
      <c r="I471" s="22"/>
      <c r="J471" s="22"/>
      <c r="K471" s="22"/>
      <c r="L471" s="22"/>
      <c r="M471" s="24"/>
      <c r="N471" s="22"/>
      <c r="O471" s="20"/>
      <c r="P471" s="12"/>
      <c r="Q471" s="12"/>
      <c r="R471" s="12"/>
      <c r="S471" s="12"/>
      <c r="T471" s="12"/>
      <c r="U471" s="12"/>
      <c r="V471" s="12"/>
      <c r="W471" s="12"/>
      <c r="X471" s="12"/>
      <c r="Y471" s="12"/>
      <c r="Z471" s="12"/>
      <c r="AA471" s="12"/>
      <c r="AB471" s="12"/>
      <c r="AC471" s="12"/>
      <c r="AD471" s="12"/>
      <c r="AE471" s="12"/>
      <c r="AF471" s="12"/>
      <c r="AG471" s="12"/>
      <c r="AH471" s="12"/>
      <c r="AI471" s="12"/>
      <c r="AJ471" s="12"/>
      <c r="AK471" s="12"/>
      <c r="AL471" s="12"/>
      <c r="AM471" s="12"/>
      <c r="AN471" s="12"/>
      <c r="AO471" s="12"/>
      <c r="AP471" s="12"/>
      <c r="AQ471" s="12"/>
      <c r="AR471" s="12"/>
      <c r="AS471" s="12"/>
      <c r="AT471" s="12"/>
      <c r="AU471" s="12"/>
      <c r="AV471" s="12"/>
      <c r="AW471" s="12"/>
      <c r="AX471" s="12"/>
      <c r="AY471" s="12"/>
      <c r="AZ471" s="12"/>
      <c r="BA471" s="12"/>
      <c r="BB471" s="12"/>
      <c r="BC471" s="12"/>
      <c r="BD471" s="12"/>
      <c r="BE471" s="12"/>
      <c r="BF471" s="12"/>
      <c r="BG471" s="12"/>
      <c r="BH471" s="12"/>
      <c r="BI471" s="12"/>
      <c r="BJ471" s="12"/>
      <c r="BK471" s="12"/>
      <c r="BL471" s="12"/>
      <c r="BM471" s="12"/>
      <c r="BN471" s="12"/>
      <c r="BO471" s="12"/>
      <c r="BP471" s="12"/>
      <c r="BQ471" s="12"/>
      <c r="BR471" s="12"/>
      <c r="BS471" s="12"/>
      <c r="BT471" s="12"/>
      <c r="BU471" s="12"/>
      <c r="BV471" s="12"/>
      <c r="BW471" s="12"/>
      <c r="BX471" s="12"/>
      <c r="BY471" s="12"/>
      <c r="BZ471" s="12"/>
      <c r="CA471" s="12"/>
      <c r="CB471" s="12"/>
      <c r="CC471" s="12"/>
    </row>
    <row r="472" spans="1:81" ht="15.75" x14ac:dyDescent="0.25">
      <c r="A472" s="20"/>
      <c r="B472" s="29"/>
      <c r="C472" s="29"/>
      <c r="D472" s="29"/>
      <c r="E472" s="29"/>
      <c r="F472" s="26"/>
      <c r="G472" s="13"/>
      <c r="H472" s="20"/>
      <c r="I472" s="22"/>
      <c r="J472" s="22"/>
      <c r="K472" s="22"/>
      <c r="L472" s="22"/>
      <c r="M472" s="24"/>
      <c r="N472" s="22"/>
      <c r="O472" s="20"/>
      <c r="P472" s="12"/>
      <c r="Q472" s="12"/>
      <c r="R472" s="12"/>
      <c r="S472" s="12"/>
      <c r="T472" s="12"/>
      <c r="U472" s="12"/>
      <c r="V472" s="12"/>
      <c r="W472" s="12"/>
      <c r="X472" s="12"/>
      <c r="Y472" s="12"/>
      <c r="Z472" s="12"/>
      <c r="AA472" s="12"/>
      <c r="AB472" s="12"/>
      <c r="AC472" s="12"/>
      <c r="AD472" s="12"/>
      <c r="AE472" s="12"/>
      <c r="AF472" s="12"/>
      <c r="AG472" s="12"/>
      <c r="AH472" s="12"/>
      <c r="AI472" s="12"/>
      <c r="AJ472" s="12"/>
      <c r="AK472" s="12"/>
      <c r="AL472" s="12"/>
      <c r="AM472" s="12"/>
      <c r="AN472" s="12"/>
      <c r="AO472" s="12"/>
      <c r="AP472" s="12"/>
      <c r="AQ472" s="12"/>
      <c r="AR472" s="12"/>
      <c r="AS472" s="12"/>
      <c r="AT472" s="12"/>
      <c r="AU472" s="12"/>
      <c r="AV472" s="12"/>
      <c r="AW472" s="12"/>
      <c r="AX472" s="12"/>
      <c r="AY472" s="12"/>
      <c r="AZ472" s="12"/>
      <c r="BA472" s="12"/>
      <c r="BB472" s="12"/>
      <c r="BC472" s="12"/>
      <c r="BD472" s="12"/>
      <c r="BE472" s="12"/>
      <c r="BF472" s="12"/>
      <c r="BG472" s="12"/>
      <c r="BH472" s="12"/>
      <c r="BI472" s="12"/>
      <c r="BJ472" s="12"/>
      <c r="BK472" s="12"/>
      <c r="BL472" s="12"/>
      <c r="BM472" s="12"/>
      <c r="BN472" s="12"/>
      <c r="BO472" s="12"/>
      <c r="BP472" s="12"/>
      <c r="BQ472" s="12"/>
      <c r="BR472" s="12"/>
      <c r="BS472" s="12"/>
      <c r="BT472" s="12"/>
      <c r="BU472" s="12"/>
      <c r="BV472" s="12"/>
      <c r="BW472" s="12"/>
      <c r="BX472" s="12"/>
      <c r="BY472" s="12"/>
      <c r="BZ472" s="12"/>
      <c r="CA472" s="12"/>
      <c r="CB472" s="12"/>
      <c r="CC472" s="12"/>
    </row>
    <row r="473" spans="1:81" ht="15.75" x14ac:dyDescent="0.25">
      <c r="A473" s="20"/>
      <c r="B473" s="29"/>
      <c r="C473" s="29"/>
      <c r="D473" s="29"/>
      <c r="E473" s="29"/>
      <c r="F473" s="26"/>
      <c r="G473" s="13"/>
      <c r="H473" s="20"/>
      <c r="I473" s="22"/>
      <c r="J473" s="22"/>
      <c r="K473" s="22"/>
      <c r="L473" s="22"/>
      <c r="M473" s="24"/>
      <c r="N473" s="22"/>
      <c r="O473" s="20"/>
      <c r="P473" s="12"/>
      <c r="Q473" s="12"/>
      <c r="R473" s="12"/>
      <c r="S473" s="12"/>
      <c r="T473" s="12"/>
      <c r="U473" s="12"/>
      <c r="V473" s="12"/>
      <c r="W473" s="12"/>
      <c r="X473" s="12"/>
      <c r="Y473" s="12"/>
      <c r="Z473" s="12"/>
      <c r="AA473" s="12"/>
      <c r="AB473" s="12"/>
      <c r="AC473" s="12"/>
      <c r="AD473" s="12"/>
      <c r="AE473" s="12"/>
      <c r="AF473" s="12"/>
      <c r="AG473" s="12"/>
      <c r="AH473" s="12"/>
      <c r="AI473" s="12"/>
      <c r="AJ473" s="12"/>
      <c r="AK473" s="12"/>
      <c r="AL473" s="12"/>
      <c r="AM473" s="12"/>
      <c r="AN473" s="12"/>
      <c r="AO473" s="12"/>
      <c r="AP473" s="12"/>
      <c r="AQ473" s="12"/>
      <c r="AR473" s="12"/>
      <c r="AS473" s="12"/>
      <c r="AT473" s="12"/>
      <c r="AU473" s="12"/>
      <c r="AV473" s="12"/>
      <c r="AW473" s="12"/>
      <c r="AX473" s="12"/>
      <c r="AY473" s="12"/>
      <c r="AZ473" s="12"/>
      <c r="BA473" s="12"/>
      <c r="BB473" s="12"/>
      <c r="BC473" s="12"/>
      <c r="BD473" s="12"/>
      <c r="BE473" s="12"/>
      <c r="BF473" s="12"/>
      <c r="BG473" s="12"/>
      <c r="BH473" s="12"/>
      <c r="BI473" s="12"/>
      <c r="BJ473" s="12"/>
      <c r="BK473" s="12"/>
      <c r="BL473" s="12"/>
      <c r="BM473" s="12"/>
      <c r="BN473" s="12"/>
      <c r="BO473" s="12"/>
      <c r="BP473" s="12"/>
      <c r="BQ473" s="12"/>
      <c r="BR473" s="12"/>
      <c r="BS473" s="12"/>
      <c r="BT473" s="12"/>
      <c r="BU473" s="12"/>
      <c r="BV473" s="12"/>
      <c r="BW473" s="12"/>
      <c r="BX473" s="12"/>
      <c r="BY473" s="12"/>
      <c r="BZ473" s="12"/>
      <c r="CA473" s="12"/>
      <c r="CB473" s="12"/>
      <c r="CC473" s="12"/>
    </row>
    <row r="474" spans="1:81" ht="15.75" x14ac:dyDescent="0.25">
      <c r="A474" s="20"/>
      <c r="B474" s="29"/>
      <c r="C474" s="29"/>
      <c r="D474" s="29"/>
      <c r="E474" s="29"/>
      <c r="F474" s="26"/>
      <c r="G474" s="13"/>
      <c r="H474" s="20"/>
      <c r="I474" s="22"/>
      <c r="J474" s="22"/>
      <c r="K474" s="22"/>
      <c r="L474" s="22"/>
      <c r="M474" s="24"/>
      <c r="N474" s="22"/>
      <c r="O474" s="20"/>
      <c r="P474" s="12"/>
      <c r="Q474" s="12"/>
      <c r="R474" s="12"/>
      <c r="S474" s="12"/>
      <c r="T474" s="12"/>
      <c r="U474" s="12"/>
      <c r="V474" s="12"/>
      <c r="W474" s="12"/>
      <c r="X474" s="12"/>
      <c r="Y474" s="12"/>
      <c r="Z474" s="12"/>
      <c r="AA474" s="12"/>
      <c r="AB474" s="12"/>
      <c r="AC474" s="12"/>
      <c r="AD474" s="12"/>
      <c r="AE474" s="12"/>
      <c r="AF474" s="12"/>
      <c r="AG474" s="12"/>
      <c r="AH474" s="12"/>
      <c r="AI474" s="12"/>
      <c r="AJ474" s="12"/>
      <c r="AK474" s="12"/>
      <c r="AL474" s="12"/>
      <c r="AM474" s="12"/>
      <c r="AN474" s="12"/>
      <c r="AO474" s="12"/>
      <c r="AP474" s="12"/>
      <c r="AQ474" s="12"/>
      <c r="AR474" s="12"/>
      <c r="AS474" s="12"/>
      <c r="AT474" s="12"/>
      <c r="AU474" s="12"/>
      <c r="AV474" s="12"/>
      <c r="AW474" s="12"/>
      <c r="AX474" s="12"/>
      <c r="AY474" s="12"/>
      <c r="AZ474" s="12"/>
      <c r="BA474" s="12"/>
      <c r="BB474" s="12"/>
      <c r="BC474" s="12"/>
      <c r="BD474" s="12"/>
      <c r="BE474" s="12"/>
      <c r="BF474" s="12"/>
      <c r="BG474" s="12"/>
      <c r="BH474" s="12"/>
      <c r="BI474" s="12"/>
      <c r="BJ474" s="12"/>
      <c r="BK474" s="12"/>
      <c r="BL474" s="12"/>
      <c r="BM474" s="12"/>
      <c r="BN474" s="12"/>
      <c r="BO474" s="12"/>
      <c r="BP474" s="12"/>
      <c r="BQ474" s="12"/>
      <c r="BR474" s="12"/>
      <c r="BS474" s="12"/>
      <c r="BT474" s="12"/>
      <c r="BU474" s="12"/>
      <c r="BV474" s="12"/>
      <c r="BW474" s="12"/>
      <c r="BX474" s="12"/>
      <c r="BY474" s="12"/>
      <c r="BZ474" s="12"/>
      <c r="CA474" s="12"/>
      <c r="CB474" s="12"/>
      <c r="CC474" s="12"/>
    </row>
    <row r="475" spans="1:81" ht="15.75" x14ac:dyDescent="0.25">
      <c r="A475" s="20"/>
      <c r="B475" s="29"/>
      <c r="C475" s="29"/>
      <c r="D475" s="29"/>
      <c r="E475" s="29"/>
      <c r="F475" s="26"/>
      <c r="G475" s="13"/>
      <c r="H475" s="20"/>
      <c r="I475" s="22"/>
      <c r="J475" s="22"/>
      <c r="K475" s="22"/>
      <c r="L475" s="22"/>
      <c r="M475" s="24"/>
      <c r="N475" s="22"/>
      <c r="O475" s="20"/>
      <c r="P475" s="12"/>
      <c r="Q475" s="12"/>
      <c r="R475" s="12"/>
      <c r="S475" s="12"/>
      <c r="T475" s="12"/>
      <c r="U475" s="12"/>
      <c r="V475" s="12"/>
      <c r="W475" s="12"/>
      <c r="X475" s="12"/>
      <c r="Y475" s="12"/>
      <c r="Z475" s="12"/>
      <c r="AA475" s="12"/>
      <c r="AB475" s="12"/>
      <c r="AC475" s="12"/>
      <c r="AD475" s="12"/>
      <c r="AE475" s="12"/>
      <c r="AF475" s="12"/>
      <c r="AG475" s="12"/>
      <c r="AH475" s="12"/>
      <c r="AI475" s="12"/>
      <c r="AJ475" s="12"/>
      <c r="AK475" s="12"/>
      <c r="AL475" s="12"/>
      <c r="AM475" s="12"/>
      <c r="AN475" s="12"/>
      <c r="AO475" s="12"/>
      <c r="AP475" s="12"/>
      <c r="AQ475" s="12"/>
      <c r="AR475" s="12"/>
      <c r="AS475" s="12"/>
      <c r="AT475" s="12"/>
      <c r="AU475" s="12"/>
      <c r="AV475" s="12"/>
      <c r="AW475" s="12"/>
      <c r="AX475" s="12"/>
      <c r="AY475" s="12"/>
      <c r="AZ475" s="12"/>
      <c r="BA475" s="12"/>
      <c r="BB475" s="12"/>
      <c r="BC475" s="12"/>
      <c r="BD475" s="12"/>
      <c r="BE475" s="12"/>
      <c r="BF475" s="12"/>
      <c r="BG475" s="12"/>
      <c r="BH475" s="12"/>
      <c r="BI475" s="12"/>
      <c r="BJ475" s="12"/>
      <c r="BK475" s="12"/>
      <c r="BL475" s="12"/>
      <c r="BM475" s="12"/>
      <c r="BN475" s="12"/>
      <c r="BO475" s="12"/>
      <c r="BP475" s="12"/>
      <c r="BQ475" s="12"/>
      <c r="BR475" s="12"/>
      <c r="BS475" s="12"/>
      <c r="BT475" s="12"/>
      <c r="BU475" s="12"/>
      <c r="BV475" s="12"/>
      <c r="BW475" s="12"/>
      <c r="BX475" s="12"/>
      <c r="BY475" s="12"/>
      <c r="BZ475" s="12"/>
      <c r="CA475" s="12"/>
      <c r="CB475" s="12"/>
      <c r="CC475" s="12"/>
    </row>
    <row r="476" spans="1:81" ht="15.75" x14ac:dyDescent="0.25">
      <c r="A476" s="20"/>
      <c r="B476" s="29"/>
      <c r="C476" s="29"/>
      <c r="D476" s="29"/>
      <c r="E476" s="29"/>
      <c r="F476" s="26"/>
      <c r="G476" s="13"/>
      <c r="H476" s="20"/>
      <c r="I476" s="22"/>
      <c r="J476" s="22"/>
      <c r="K476" s="22"/>
      <c r="L476" s="22"/>
      <c r="M476" s="24"/>
      <c r="N476" s="22"/>
      <c r="O476" s="20"/>
      <c r="P476" s="12"/>
      <c r="Q476" s="12"/>
      <c r="R476" s="12"/>
      <c r="S476" s="12"/>
      <c r="T476" s="12"/>
      <c r="U476" s="12"/>
      <c r="V476" s="12"/>
      <c r="W476" s="12"/>
      <c r="X476" s="12"/>
      <c r="Y476" s="12"/>
      <c r="Z476" s="12"/>
      <c r="AA476" s="12"/>
      <c r="AB476" s="12"/>
      <c r="AC476" s="12"/>
      <c r="AD476" s="12"/>
      <c r="AE476" s="12"/>
      <c r="AF476" s="12"/>
      <c r="AG476" s="12"/>
      <c r="AH476" s="12"/>
      <c r="AI476" s="12"/>
      <c r="AJ476" s="12"/>
      <c r="AK476" s="12"/>
      <c r="AL476" s="12"/>
      <c r="AM476" s="12"/>
      <c r="AN476" s="12"/>
      <c r="AO476" s="12"/>
      <c r="AP476" s="12"/>
      <c r="AQ476" s="12"/>
      <c r="AR476" s="12"/>
      <c r="AS476" s="12"/>
      <c r="AT476" s="12"/>
      <c r="AU476" s="12"/>
      <c r="AV476" s="12"/>
      <c r="AW476" s="12"/>
      <c r="AX476" s="12"/>
      <c r="AY476" s="12"/>
      <c r="AZ476" s="12"/>
      <c r="BA476" s="12"/>
      <c r="BB476" s="12"/>
      <c r="BC476" s="12"/>
      <c r="BD476" s="12"/>
      <c r="BE476" s="12"/>
      <c r="BF476" s="12"/>
      <c r="BG476" s="12"/>
      <c r="BH476" s="12"/>
      <c r="BI476" s="12"/>
      <c r="BJ476" s="12"/>
      <c r="BK476" s="12"/>
      <c r="BL476" s="12"/>
      <c r="BM476" s="12"/>
      <c r="BN476" s="12"/>
      <c r="BO476" s="12"/>
      <c r="BP476" s="12"/>
      <c r="BQ476" s="12"/>
      <c r="BR476" s="12"/>
      <c r="BS476" s="12"/>
      <c r="BT476" s="12"/>
      <c r="BU476" s="12"/>
      <c r="BV476" s="12"/>
      <c r="BW476" s="12"/>
      <c r="BX476" s="12"/>
      <c r="BY476" s="12"/>
      <c r="BZ476" s="12"/>
      <c r="CA476" s="12"/>
      <c r="CB476" s="12"/>
      <c r="CC476" s="12"/>
    </row>
    <row r="477" spans="1:81" ht="15.75" x14ac:dyDescent="0.25">
      <c r="A477" s="20"/>
      <c r="B477" s="29"/>
      <c r="C477" s="29"/>
      <c r="D477" s="29"/>
      <c r="E477" s="29"/>
      <c r="F477" s="26"/>
      <c r="G477" s="13"/>
      <c r="H477" s="20"/>
      <c r="I477" s="22"/>
      <c r="J477" s="22"/>
      <c r="K477" s="22"/>
      <c r="L477" s="22"/>
      <c r="M477" s="24"/>
      <c r="N477" s="22"/>
      <c r="O477" s="20"/>
      <c r="P477" s="12"/>
      <c r="Q477" s="12"/>
      <c r="R477" s="12"/>
      <c r="S477" s="12"/>
      <c r="T477" s="12"/>
      <c r="U477" s="12"/>
      <c r="V477" s="12"/>
      <c r="W477" s="12"/>
      <c r="X477" s="12"/>
      <c r="Y477" s="12"/>
      <c r="Z477" s="12"/>
      <c r="AA477" s="12"/>
      <c r="AB477" s="12"/>
      <c r="AC477" s="12"/>
      <c r="AD477" s="12"/>
      <c r="AE477" s="12"/>
      <c r="AF477" s="12"/>
      <c r="AG477" s="12"/>
      <c r="AH477" s="12"/>
      <c r="AI477" s="12"/>
      <c r="AJ477" s="12"/>
      <c r="AK477" s="12"/>
      <c r="AL477" s="12"/>
      <c r="AM477" s="12"/>
      <c r="AN477" s="12"/>
      <c r="AO477" s="12"/>
      <c r="AP477" s="12"/>
      <c r="AQ477" s="12"/>
      <c r="AR477" s="12"/>
      <c r="AS477" s="12"/>
      <c r="AT477" s="12"/>
      <c r="AU477" s="12"/>
      <c r="AV477" s="12"/>
      <c r="AW477" s="12"/>
      <c r="AX477" s="12"/>
      <c r="AY477" s="12"/>
      <c r="AZ477" s="12"/>
      <c r="BA477" s="12"/>
      <c r="BB477" s="12"/>
      <c r="BC477" s="12"/>
      <c r="BD477" s="12"/>
      <c r="BE477" s="12"/>
      <c r="BF477" s="12"/>
      <c r="BG477" s="12"/>
      <c r="BH477" s="12"/>
      <c r="BI477" s="12"/>
      <c r="BJ477" s="12"/>
      <c r="BK477" s="12"/>
      <c r="BL477" s="12"/>
      <c r="BM477" s="12"/>
      <c r="BN477" s="12"/>
      <c r="BO477" s="12"/>
      <c r="BP477" s="12"/>
      <c r="BQ477" s="12"/>
      <c r="BR477" s="12"/>
      <c r="BS477" s="12"/>
      <c r="BT477" s="12"/>
      <c r="BU477" s="12"/>
      <c r="BV477" s="12"/>
      <c r="BW477" s="12"/>
      <c r="BX477" s="12"/>
      <c r="BY477" s="12"/>
      <c r="BZ477" s="12"/>
      <c r="CA477" s="12"/>
      <c r="CB477" s="12"/>
      <c r="CC477" s="12"/>
    </row>
    <row r="478" spans="1:81" ht="15.75" x14ac:dyDescent="0.25">
      <c r="A478" s="20"/>
      <c r="B478" s="29"/>
      <c r="C478" s="29"/>
      <c r="D478" s="29"/>
      <c r="E478" s="29"/>
      <c r="F478" s="26"/>
      <c r="G478" s="13"/>
      <c r="H478" s="20"/>
      <c r="I478" s="22"/>
      <c r="J478" s="22"/>
      <c r="K478" s="22"/>
      <c r="L478" s="22"/>
      <c r="M478" s="24"/>
      <c r="N478" s="22"/>
      <c r="O478" s="20"/>
      <c r="P478" s="12"/>
      <c r="Q478" s="12"/>
      <c r="R478" s="12"/>
      <c r="S478" s="12"/>
      <c r="T478" s="12"/>
      <c r="U478" s="12"/>
      <c r="V478" s="12"/>
      <c r="W478" s="12"/>
      <c r="X478" s="12"/>
      <c r="Y478" s="12"/>
      <c r="Z478" s="12"/>
      <c r="AA478" s="12"/>
      <c r="AB478" s="12"/>
      <c r="AC478" s="12"/>
      <c r="AD478" s="12"/>
      <c r="AE478" s="12"/>
      <c r="AF478" s="12"/>
      <c r="AG478" s="12"/>
      <c r="AH478" s="12"/>
      <c r="AI478" s="12"/>
      <c r="AJ478" s="12"/>
      <c r="AK478" s="12"/>
      <c r="AL478" s="12"/>
      <c r="AM478" s="12"/>
      <c r="AN478" s="12"/>
      <c r="AO478" s="12"/>
      <c r="AP478" s="12"/>
      <c r="AQ478" s="12"/>
      <c r="AR478" s="12"/>
      <c r="AS478" s="12"/>
      <c r="AT478" s="12"/>
      <c r="AU478" s="12"/>
      <c r="AV478" s="12"/>
      <c r="AW478" s="12"/>
      <c r="AX478" s="12"/>
      <c r="AY478" s="12"/>
      <c r="AZ478" s="12"/>
      <c r="BA478" s="12"/>
      <c r="BB478" s="12"/>
      <c r="BC478" s="12"/>
      <c r="BD478" s="12"/>
      <c r="BE478" s="12"/>
      <c r="BF478" s="12"/>
      <c r="BG478" s="12"/>
      <c r="BH478" s="12"/>
      <c r="BI478" s="12"/>
      <c r="BJ478" s="12"/>
      <c r="BK478" s="12"/>
      <c r="BL478" s="12"/>
      <c r="BM478" s="12"/>
      <c r="BN478" s="12"/>
      <c r="BO478" s="12"/>
      <c r="BP478" s="12"/>
      <c r="BQ478" s="12"/>
      <c r="BR478" s="12"/>
      <c r="BS478" s="12"/>
      <c r="BT478" s="12"/>
      <c r="BU478" s="12"/>
      <c r="BV478" s="12"/>
      <c r="BW478" s="12"/>
      <c r="BX478" s="12"/>
      <c r="BY478" s="12"/>
      <c r="BZ478" s="12"/>
      <c r="CA478" s="12"/>
      <c r="CB478" s="12"/>
      <c r="CC478" s="12"/>
    </row>
    <row r="479" spans="1:81" ht="15.75" x14ac:dyDescent="0.25">
      <c r="A479" s="20"/>
      <c r="B479" s="29"/>
      <c r="C479" s="29"/>
      <c r="D479" s="29"/>
      <c r="E479" s="29"/>
      <c r="F479" s="26"/>
      <c r="G479" s="13"/>
      <c r="H479" s="20"/>
      <c r="I479" s="22"/>
      <c r="J479" s="22"/>
      <c r="K479" s="22"/>
      <c r="L479" s="22"/>
      <c r="M479" s="24"/>
      <c r="N479" s="22"/>
      <c r="O479" s="20"/>
      <c r="P479" s="12"/>
      <c r="Q479" s="12"/>
      <c r="R479" s="12"/>
      <c r="S479" s="12"/>
      <c r="T479" s="12"/>
      <c r="U479" s="12"/>
      <c r="V479" s="12"/>
      <c r="W479" s="12"/>
      <c r="X479" s="12"/>
      <c r="Y479" s="12"/>
      <c r="Z479" s="12"/>
      <c r="AA479" s="12"/>
      <c r="AB479" s="12"/>
      <c r="AC479" s="12"/>
      <c r="AD479" s="12"/>
      <c r="AE479" s="12"/>
      <c r="AF479" s="12"/>
      <c r="AG479" s="12"/>
      <c r="AH479" s="12"/>
      <c r="AI479" s="12"/>
      <c r="AJ479" s="12"/>
      <c r="AK479" s="12"/>
      <c r="AL479" s="12"/>
      <c r="AM479" s="12"/>
      <c r="AN479" s="12"/>
      <c r="AO479" s="12"/>
      <c r="AP479" s="12"/>
      <c r="AQ479" s="12"/>
      <c r="AR479" s="12"/>
      <c r="AS479" s="12"/>
      <c r="AT479" s="12"/>
      <c r="AU479" s="12"/>
      <c r="AV479" s="12"/>
      <c r="AW479" s="12"/>
      <c r="AX479" s="12"/>
      <c r="AY479" s="12"/>
      <c r="AZ479" s="12"/>
      <c r="BA479" s="12"/>
      <c r="BB479" s="12"/>
      <c r="BC479" s="12"/>
      <c r="BD479" s="12"/>
      <c r="BE479" s="12"/>
      <c r="BF479" s="12"/>
      <c r="BG479" s="12"/>
      <c r="BH479" s="12"/>
      <c r="BI479" s="12"/>
      <c r="BJ479" s="12"/>
      <c r="BK479" s="12"/>
      <c r="BL479" s="12"/>
      <c r="BM479" s="12"/>
      <c r="BN479" s="12"/>
      <c r="BO479" s="12"/>
      <c r="BP479" s="12"/>
      <c r="BQ479" s="12"/>
      <c r="BR479" s="12"/>
      <c r="BS479" s="12"/>
      <c r="BT479" s="12"/>
      <c r="BU479" s="12"/>
      <c r="BV479" s="12"/>
      <c r="BW479" s="12"/>
      <c r="BX479" s="12"/>
      <c r="BY479" s="12"/>
      <c r="BZ479" s="12"/>
      <c r="CA479" s="12"/>
      <c r="CB479" s="12"/>
      <c r="CC479" s="12"/>
    </row>
    <row r="480" spans="1:81" ht="15.75" x14ac:dyDescent="0.25">
      <c r="A480" s="20"/>
      <c r="B480" s="29"/>
      <c r="C480" s="29"/>
      <c r="D480" s="29"/>
      <c r="E480" s="29"/>
      <c r="F480" s="26"/>
      <c r="G480" s="13"/>
      <c r="H480" s="20"/>
      <c r="I480" s="22"/>
      <c r="J480" s="22"/>
      <c r="K480" s="22"/>
      <c r="L480" s="22"/>
      <c r="M480" s="24"/>
      <c r="N480" s="22"/>
      <c r="O480" s="20"/>
      <c r="P480" s="12"/>
      <c r="Q480" s="12"/>
      <c r="R480" s="12"/>
      <c r="S480" s="12"/>
      <c r="T480" s="12"/>
      <c r="U480" s="12"/>
      <c r="V480" s="12"/>
      <c r="W480" s="12"/>
      <c r="X480" s="12"/>
      <c r="Y480" s="12"/>
      <c r="Z480" s="12"/>
      <c r="AA480" s="12"/>
      <c r="AB480" s="12"/>
      <c r="AC480" s="12"/>
      <c r="AD480" s="12"/>
      <c r="AE480" s="12"/>
      <c r="AF480" s="12"/>
      <c r="AG480" s="12"/>
      <c r="AH480" s="12"/>
      <c r="AI480" s="12"/>
      <c r="AJ480" s="12"/>
      <c r="AK480" s="12"/>
      <c r="AL480" s="12"/>
      <c r="AM480" s="12"/>
      <c r="AN480" s="12"/>
      <c r="AO480" s="12"/>
      <c r="AP480" s="12"/>
      <c r="AQ480" s="12"/>
      <c r="AR480" s="12"/>
      <c r="AS480" s="12"/>
      <c r="AT480" s="12"/>
      <c r="AU480" s="12"/>
      <c r="AV480" s="12"/>
      <c r="AW480" s="12"/>
      <c r="AX480" s="12"/>
      <c r="AY480" s="12"/>
      <c r="AZ480" s="12"/>
      <c r="BA480" s="12"/>
      <c r="BB480" s="12"/>
      <c r="BC480" s="12"/>
      <c r="BD480" s="12"/>
      <c r="BE480" s="12"/>
      <c r="BF480" s="12"/>
      <c r="BG480" s="12"/>
      <c r="BH480" s="12"/>
      <c r="BI480" s="12"/>
      <c r="BJ480" s="12"/>
      <c r="BK480" s="12"/>
      <c r="BL480" s="12"/>
      <c r="BM480" s="12"/>
      <c r="BN480" s="12"/>
      <c r="BO480" s="12"/>
      <c r="BP480" s="12"/>
      <c r="BQ480" s="12"/>
      <c r="BR480" s="12"/>
      <c r="BS480" s="12"/>
      <c r="BT480" s="12"/>
      <c r="BU480" s="12"/>
      <c r="BV480" s="12"/>
      <c r="BW480" s="12"/>
      <c r="BX480" s="12"/>
      <c r="BY480" s="12"/>
      <c r="BZ480" s="12"/>
      <c r="CA480" s="12"/>
      <c r="CB480" s="12"/>
      <c r="CC480" s="12"/>
    </row>
    <row r="481" spans="1:81" ht="15.75" x14ac:dyDescent="0.25">
      <c r="A481" s="20"/>
      <c r="B481" s="29"/>
      <c r="C481" s="29"/>
      <c r="D481" s="29"/>
      <c r="E481" s="29"/>
      <c r="F481" s="26"/>
      <c r="G481" s="13"/>
      <c r="H481" s="20"/>
      <c r="I481" s="22"/>
      <c r="J481" s="22"/>
      <c r="K481" s="22"/>
      <c r="L481" s="22"/>
      <c r="M481" s="24"/>
      <c r="N481" s="22"/>
      <c r="O481" s="20"/>
      <c r="P481" s="12"/>
      <c r="Q481" s="12"/>
      <c r="R481" s="12"/>
      <c r="S481" s="12"/>
      <c r="T481" s="12"/>
      <c r="U481" s="12"/>
      <c r="V481" s="12"/>
      <c r="W481" s="12"/>
      <c r="X481" s="12"/>
      <c r="Y481" s="12"/>
      <c r="Z481" s="12"/>
      <c r="AA481" s="12"/>
      <c r="AB481" s="12"/>
      <c r="AC481" s="12"/>
      <c r="AD481" s="12"/>
      <c r="AE481" s="12"/>
      <c r="AF481" s="12"/>
      <c r="AG481" s="12"/>
      <c r="AH481" s="12"/>
      <c r="AI481" s="12"/>
      <c r="AJ481" s="12"/>
      <c r="AK481" s="12"/>
      <c r="AL481" s="12"/>
      <c r="AM481" s="12"/>
      <c r="AN481" s="12"/>
      <c r="AO481" s="12"/>
      <c r="AP481" s="12"/>
      <c r="AQ481" s="12"/>
      <c r="AR481" s="12"/>
      <c r="AS481" s="12"/>
      <c r="AT481" s="12"/>
      <c r="AU481" s="12"/>
      <c r="AV481" s="12"/>
      <c r="AW481" s="12"/>
      <c r="AX481" s="12"/>
      <c r="AY481" s="12"/>
      <c r="AZ481" s="12"/>
      <c r="BA481" s="12"/>
      <c r="BB481" s="12"/>
      <c r="BC481" s="12"/>
      <c r="BD481" s="12"/>
      <c r="BE481" s="12"/>
      <c r="BF481" s="12"/>
      <c r="BG481" s="12"/>
      <c r="BH481" s="12"/>
      <c r="BI481" s="12"/>
      <c r="BJ481" s="12"/>
      <c r="BK481" s="12"/>
      <c r="BL481" s="12"/>
      <c r="BM481" s="12"/>
      <c r="BN481" s="12"/>
      <c r="BO481" s="12"/>
      <c r="BP481" s="12"/>
      <c r="BQ481" s="12"/>
      <c r="BR481" s="12"/>
      <c r="BS481" s="12"/>
      <c r="BT481" s="12"/>
      <c r="BU481" s="12"/>
      <c r="BV481" s="12"/>
      <c r="BW481" s="12"/>
      <c r="BX481" s="12"/>
      <c r="BY481" s="12"/>
      <c r="BZ481" s="12"/>
      <c r="CA481" s="12"/>
      <c r="CB481" s="12"/>
      <c r="CC481" s="12"/>
    </row>
    <row r="482" spans="1:81" ht="15.75" x14ac:dyDescent="0.25">
      <c r="A482" s="20"/>
      <c r="B482" s="29"/>
      <c r="C482" s="29"/>
      <c r="D482" s="29"/>
      <c r="E482" s="29"/>
      <c r="F482" s="26"/>
      <c r="G482" s="13"/>
      <c r="H482" s="20"/>
      <c r="I482" s="22"/>
      <c r="J482" s="22"/>
      <c r="K482" s="22"/>
      <c r="L482" s="22"/>
      <c r="M482" s="24"/>
      <c r="N482" s="22"/>
      <c r="O482" s="20"/>
      <c r="P482" s="12"/>
      <c r="Q482" s="12"/>
      <c r="R482" s="12"/>
      <c r="S482" s="12"/>
      <c r="T482" s="12"/>
      <c r="U482" s="12"/>
      <c r="V482" s="12"/>
      <c r="W482" s="12"/>
      <c r="X482" s="12"/>
      <c r="Y482" s="12"/>
      <c r="Z482" s="12"/>
      <c r="AA482" s="12"/>
      <c r="AB482" s="12"/>
      <c r="AC482" s="12"/>
      <c r="AD482" s="12"/>
      <c r="AE482" s="12"/>
      <c r="AF482" s="12"/>
      <c r="AG482" s="12"/>
      <c r="AH482" s="12"/>
      <c r="AI482" s="12"/>
      <c r="AJ482" s="12"/>
      <c r="AK482" s="12"/>
      <c r="AL482" s="12"/>
      <c r="AM482" s="12"/>
      <c r="AN482" s="12"/>
      <c r="AO482" s="12"/>
      <c r="AP482" s="12"/>
      <c r="AQ482" s="12"/>
      <c r="AR482" s="12"/>
      <c r="AS482" s="12"/>
      <c r="AT482" s="12"/>
      <c r="AU482" s="12"/>
      <c r="AV482" s="12"/>
      <c r="AW482" s="12"/>
      <c r="AX482" s="12"/>
      <c r="AY482" s="12"/>
      <c r="AZ482" s="12"/>
      <c r="BA482" s="12"/>
      <c r="BB482" s="12"/>
      <c r="BC482" s="12"/>
      <c r="BD482" s="12"/>
      <c r="BE482" s="12"/>
      <c r="BF482" s="12"/>
      <c r="BG482" s="12"/>
      <c r="BH482" s="12"/>
      <c r="BI482" s="12"/>
      <c r="BJ482" s="12"/>
      <c r="BK482" s="12"/>
      <c r="BL482" s="12"/>
      <c r="BM482" s="12"/>
      <c r="BN482" s="12"/>
      <c r="BO482" s="12"/>
      <c r="BP482" s="12"/>
      <c r="BQ482" s="12"/>
      <c r="BR482" s="12"/>
      <c r="BS482" s="12"/>
      <c r="BT482" s="12"/>
      <c r="BU482" s="12"/>
      <c r="BV482" s="12"/>
      <c r="BW482" s="12"/>
      <c r="BX482" s="12"/>
      <c r="BY482" s="12"/>
      <c r="BZ482" s="12"/>
      <c r="CA482" s="12"/>
      <c r="CB482" s="12"/>
      <c r="CC482" s="12"/>
    </row>
    <row r="483" spans="1:81" ht="15.75" x14ac:dyDescent="0.25">
      <c r="A483" s="20"/>
      <c r="B483" s="29"/>
      <c r="C483" s="29"/>
      <c r="D483" s="29"/>
      <c r="E483" s="29"/>
      <c r="F483" s="26"/>
      <c r="G483" s="13"/>
      <c r="H483" s="20"/>
      <c r="I483" s="22"/>
      <c r="J483" s="22"/>
      <c r="K483" s="22"/>
      <c r="L483" s="22"/>
      <c r="M483" s="24"/>
      <c r="N483" s="22"/>
      <c r="O483" s="20"/>
      <c r="P483" s="12"/>
      <c r="Q483" s="12"/>
      <c r="R483" s="12"/>
      <c r="S483" s="12"/>
      <c r="T483" s="12"/>
      <c r="U483" s="12"/>
      <c r="V483" s="12"/>
      <c r="W483" s="12"/>
      <c r="X483" s="12"/>
      <c r="Y483" s="12"/>
      <c r="Z483" s="12"/>
      <c r="AA483" s="12"/>
      <c r="AB483" s="12"/>
      <c r="AC483" s="12"/>
      <c r="AD483" s="12"/>
      <c r="AE483" s="12"/>
      <c r="AF483" s="12"/>
      <c r="AG483" s="12"/>
      <c r="AH483" s="12"/>
      <c r="AI483" s="12"/>
      <c r="AJ483" s="12"/>
      <c r="AK483" s="12"/>
      <c r="AL483" s="12"/>
      <c r="AM483" s="12"/>
      <c r="AN483" s="12"/>
      <c r="AO483" s="12"/>
      <c r="AP483" s="12"/>
      <c r="AQ483" s="12"/>
      <c r="AR483" s="12"/>
      <c r="AS483" s="12"/>
      <c r="AT483" s="12"/>
      <c r="AU483" s="12"/>
      <c r="AV483" s="12"/>
      <c r="AW483" s="12"/>
      <c r="AX483" s="12"/>
      <c r="AY483" s="12"/>
      <c r="AZ483" s="12"/>
      <c r="BA483" s="12"/>
      <c r="BB483" s="12"/>
      <c r="BC483" s="12"/>
      <c r="BD483" s="12"/>
      <c r="BE483" s="12"/>
      <c r="BF483" s="12"/>
      <c r="BG483" s="12"/>
      <c r="BH483" s="12"/>
      <c r="BI483" s="12"/>
      <c r="BJ483" s="12"/>
      <c r="BK483" s="12"/>
      <c r="BL483" s="12"/>
      <c r="BM483" s="12"/>
      <c r="BN483" s="12"/>
      <c r="BO483" s="12"/>
      <c r="BP483" s="12"/>
      <c r="BQ483" s="12"/>
      <c r="BR483" s="12"/>
      <c r="BS483" s="12"/>
      <c r="BT483" s="12"/>
      <c r="BU483" s="12"/>
      <c r="BV483" s="12"/>
      <c r="BW483" s="12"/>
      <c r="BX483" s="12"/>
      <c r="BY483" s="12"/>
      <c r="BZ483" s="12"/>
      <c r="CA483" s="12"/>
      <c r="CB483" s="12"/>
      <c r="CC483" s="12"/>
    </row>
    <row r="484" spans="1:81" ht="15.75" x14ac:dyDescent="0.25">
      <c r="A484" s="20"/>
      <c r="B484" s="29"/>
      <c r="C484" s="29"/>
      <c r="D484" s="29"/>
      <c r="E484" s="29"/>
      <c r="F484" s="26"/>
      <c r="G484" s="13"/>
      <c r="H484" s="20"/>
      <c r="I484" s="22"/>
      <c r="J484" s="22"/>
      <c r="K484" s="22"/>
      <c r="L484" s="22"/>
      <c r="M484" s="24"/>
      <c r="N484" s="22"/>
      <c r="O484" s="20"/>
      <c r="P484" s="12"/>
      <c r="Q484" s="12"/>
      <c r="R484" s="12"/>
      <c r="S484" s="12"/>
      <c r="T484" s="12"/>
      <c r="U484" s="12"/>
      <c r="V484" s="12"/>
      <c r="W484" s="12"/>
      <c r="X484" s="12"/>
      <c r="Y484" s="12"/>
      <c r="Z484" s="12"/>
      <c r="AA484" s="12"/>
      <c r="AB484" s="12"/>
      <c r="AC484" s="12"/>
      <c r="AD484" s="12"/>
      <c r="AE484" s="12"/>
      <c r="AF484" s="12"/>
      <c r="AG484" s="12"/>
      <c r="AH484" s="12"/>
      <c r="AI484" s="12"/>
      <c r="AJ484" s="12"/>
      <c r="AK484" s="12"/>
      <c r="AL484" s="12"/>
      <c r="AM484" s="12"/>
      <c r="AN484" s="12"/>
      <c r="AO484" s="12"/>
      <c r="AP484" s="12"/>
      <c r="AQ484" s="12"/>
      <c r="AR484" s="12"/>
      <c r="AS484" s="12"/>
      <c r="AT484" s="12"/>
      <c r="AU484" s="12"/>
      <c r="AV484" s="12"/>
      <c r="AW484" s="12"/>
      <c r="AX484" s="12"/>
      <c r="AY484" s="12"/>
      <c r="AZ484" s="12"/>
      <c r="BA484" s="12"/>
      <c r="BB484" s="12"/>
      <c r="BC484" s="12"/>
      <c r="BD484" s="12"/>
      <c r="BE484" s="12"/>
      <c r="BF484" s="12"/>
      <c r="BG484" s="12"/>
      <c r="BH484" s="12"/>
      <c r="BI484" s="12"/>
      <c r="BJ484" s="12"/>
      <c r="BK484" s="12"/>
      <c r="BL484" s="12"/>
      <c r="BM484" s="12"/>
      <c r="BN484" s="12"/>
      <c r="BO484" s="12"/>
      <c r="BP484" s="12"/>
      <c r="BQ484" s="12"/>
      <c r="BR484" s="12"/>
      <c r="BS484" s="12"/>
      <c r="BT484" s="12"/>
      <c r="BU484" s="12"/>
      <c r="BV484" s="12"/>
      <c r="BW484" s="12"/>
      <c r="BX484" s="12"/>
      <c r="BY484" s="12"/>
      <c r="BZ484" s="12"/>
      <c r="CA484" s="12"/>
      <c r="CB484" s="12"/>
      <c r="CC484" s="12"/>
    </row>
    <row r="485" spans="1:81" ht="15.75" x14ac:dyDescent="0.25">
      <c r="A485" s="20"/>
      <c r="B485" s="29"/>
      <c r="C485" s="29"/>
      <c r="D485" s="29"/>
      <c r="E485" s="29"/>
      <c r="F485" s="26"/>
      <c r="G485" s="13"/>
      <c r="H485" s="20"/>
      <c r="I485" s="22"/>
      <c r="J485" s="22"/>
      <c r="K485" s="22"/>
      <c r="L485" s="22"/>
      <c r="M485" s="24"/>
      <c r="N485" s="22"/>
      <c r="O485" s="20"/>
      <c r="P485" s="12"/>
      <c r="Q485" s="12"/>
      <c r="R485" s="12"/>
      <c r="S485" s="12"/>
      <c r="T485" s="12"/>
      <c r="U485" s="12"/>
      <c r="V485" s="12"/>
      <c r="W485" s="12"/>
      <c r="X485" s="12"/>
      <c r="Y485" s="12"/>
      <c r="Z485" s="12"/>
      <c r="AA485" s="12"/>
      <c r="AB485" s="12"/>
      <c r="AC485" s="12"/>
      <c r="AD485" s="12"/>
      <c r="AE485" s="12"/>
      <c r="AF485" s="12"/>
      <c r="AG485" s="12"/>
      <c r="AH485" s="12"/>
      <c r="AI485" s="12"/>
      <c r="AJ485" s="12"/>
      <c r="AK485" s="12"/>
      <c r="AL485" s="12"/>
      <c r="AM485" s="12"/>
      <c r="AN485" s="12"/>
      <c r="AO485" s="12"/>
      <c r="AP485" s="12"/>
      <c r="AQ485" s="12"/>
      <c r="AR485" s="12"/>
      <c r="AS485" s="12"/>
      <c r="AT485" s="12"/>
      <c r="AU485" s="12"/>
      <c r="AV485" s="12"/>
      <c r="AW485" s="12"/>
      <c r="AX485" s="12"/>
      <c r="AY485" s="12"/>
      <c r="AZ485" s="12"/>
      <c r="BA485" s="12"/>
      <c r="BB485" s="12"/>
      <c r="BC485" s="12"/>
      <c r="BD485" s="12"/>
      <c r="BE485" s="12"/>
      <c r="BF485" s="12"/>
      <c r="BG485" s="12"/>
      <c r="BH485" s="12"/>
      <c r="BI485" s="12"/>
      <c r="BJ485" s="12"/>
      <c r="BK485" s="12"/>
      <c r="BL485" s="12"/>
      <c r="BM485" s="12"/>
      <c r="BN485" s="12"/>
      <c r="BO485" s="12"/>
      <c r="BP485" s="12"/>
      <c r="BQ485" s="12"/>
      <c r="BR485" s="12"/>
      <c r="BS485" s="12"/>
      <c r="BT485" s="12"/>
      <c r="BU485" s="12"/>
      <c r="BV485" s="12"/>
      <c r="BW485" s="12"/>
      <c r="BX485" s="12"/>
      <c r="BY485" s="12"/>
      <c r="BZ485" s="12"/>
      <c r="CA485" s="12"/>
      <c r="CB485" s="12"/>
      <c r="CC485" s="12"/>
    </row>
    <row r="486" spans="1:81" ht="15.75" x14ac:dyDescent="0.25">
      <c r="A486" s="20"/>
      <c r="B486" s="29"/>
      <c r="C486" s="29"/>
      <c r="D486" s="29"/>
      <c r="E486" s="29"/>
      <c r="F486" s="26"/>
      <c r="G486" s="13"/>
      <c r="H486" s="20"/>
      <c r="I486" s="22"/>
      <c r="J486" s="22"/>
      <c r="K486" s="22"/>
      <c r="L486" s="22"/>
      <c r="M486" s="24"/>
      <c r="N486" s="22"/>
      <c r="O486" s="20"/>
      <c r="P486" s="12"/>
      <c r="Q486" s="12"/>
      <c r="R486" s="12"/>
      <c r="S486" s="12"/>
      <c r="T486" s="12"/>
      <c r="U486" s="12"/>
      <c r="V486" s="12"/>
      <c r="W486" s="12"/>
      <c r="X486" s="12"/>
      <c r="Y486" s="12"/>
      <c r="Z486" s="12"/>
      <c r="AA486" s="12"/>
      <c r="AB486" s="12"/>
      <c r="AC486" s="12"/>
      <c r="AD486" s="12"/>
      <c r="AE486" s="12"/>
      <c r="AF486" s="12"/>
      <c r="AG486" s="12"/>
      <c r="AH486" s="12"/>
      <c r="AI486" s="12"/>
      <c r="AJ486" s="12"/>
      <c r="AK486" s="12"/>
      <c r="AL486" s="12"/>
      <c r="AM486" s="12"/>
      <c r="AN486" s="12"/>
      <c r="AO486" s="12"/>
      <c r="AP486" s="12"/>
      <c r="AQ486" s="12"/>
      <c r="AR486" s="12"/>
      <c r="AS486" s="12"/>
      <c r="AT486" s="12"/>
      <c r="AU486" s="12"/>
      <c r="AV486" s="12"/>
      <c r="AW486" s="12"/>
      <c r="AX486" s="12"/>
      <c r="AY486" s="12"/>
      <c r="AZ486" s="12"/>
      <c r="BA486" s="12"/>
      <c r="BB486" s="12"/>
      <c r="BC486" s="12"/>
      <c r="BD486" s="12"/>
      <c r="BE486" s="12"/>
      <c r="BF486" s="12"/>
      <c r="BG486" s="12"/>
      <c r="BH486" s="12"/>
      <c r="BI486" s="12"/>
      <c r="BJ486" s="12"/>
      <c r="BK486" s="12"/>
      <c r="BL486" s="12"/>
      <c r="BM486" s="12"/>
      <c r="BN486" s="12"/>
      <c r="BO486" s="12"/>
      <c r="BP486" s="12"/>
      <c r="BQ486" s="12"/>
      <c r="BR486" s="12"/>
      <c r="BS486" s="12"/>
      <c r="BT486" s="12"/>
      <c r="BU486" s="12"/>
      <c r="BV486" s="12"/>
      <c r="BW486" s="12"/>
      <c r="BX486" s="12"/>
      <c r="BY486" s="12"/>
      <c r="BZ486" s="12"/>
      <c r="CA486" s="12"/>
      <c r="CB486" s="12"/>
      <c r="CC486" s="12"/>
    </row>
    <row r="487" spans="1:81" ht="15.75" x14ac:dyDescent="0.25">
      <c r="A487" s="20"/>
      <c r="B487" s="29"/>
      <c r="C487" s="29"/>
      <c r="D487" s="29"/>
      <c r="E487" s="29"/>
      <c r="F487" s="26"/>
      <c r="G487" s="13"/>
      <c r="H487" s="20"/>
      <c r="I487" s="22"/>
      <c r="J487" s="22"/>
      <c r="K487" s="22"/>
      <c r="L487" s="22"/>
      <c r="M487" s="24"/>
      <c r="N487" s="22"/>
      <c r="O487" s="20"/>
      <c r="P487" s="12"/>
      <c r="Q487" s="12"/>
      <c r="R487" s="12"/>
      <c r="S487" s="12"/>
      <c r="T487" s="12"/>
      <c r="U487" s="12"/>
      <c r="V487" s="12"/>
      <c r="W487" s="12"/>
      <c r="X487" s="12"/>
      <c r="Y487" s="12"/>
      <c r="Z487" s="12"/>
      <c r="AA487" s="12"/>
      <c r="AB487" s="12"/>
      <c r="AC487" s="12"/>
      <c r="AD487" s="12"/>
      <c r="AE487" s="12"/>
      <c r="AF487" s="12"/>
      <c r="AG487" s="12"/>
      <c r="AH487" s="12"/>
      <c r="AI487" s="12"/>
      <c r="AJ487" s="12"/>
      <c r="AK487" s="12"/>
      <c r="AL487" s="12"/>
      <c r="AM487" s="12"/>
      <c r="AN487" s="12"/>
      <c r="AO487" s="12"/>
      <c r="AP487" s="12"/>
      <c r="AQ487" s="12"/>
      <c r="AR487" s="12"/>
      <c r="AS487" s="12"/>
      <c r="AT487" s="12"/>
      <c r="AU487" s="12"/>
      <c r="AV487" s="12"/>
      <c r="AW487" s="12"/>
      <c r="AX487" s="12"/>
      <c r="AY487" s="12"/>
      <c r="AZ487" s="12"/>
      <c r="BA487" s="12"/>
      <c r="BB487" s="12"/>
      <c r="BC487" s="12"/>
      <c r="BD487" s="12"/>
      <c r="BE487" s="12"/>
      <c r="BF487" s="12"/>
      <c r="BG487" s="12"/>
      <c r="BH487" s="12"/>
      <c r="BI487" s="12"/>
      <c r="BJ487" s="12"/>
      <c r="BK487" s="12"/>
      <c r="BL487" s="12"/>
      <c r="BM487" s="12"/>
      <c r="BN487" s="12"/>
      <c r="BO487" s="12"/>
      <c r="BP487" s="12"/>
      <c r="BQ487" s="12"/>
      <c r="BR487" s="12"/>
      <c r="BS487" s="12"/>
      <c r="BT487" s="12"/>
      <c r="BU487" s="12"/>
      <c r="BV487" s="12"/>
      <c r="BW487" s="12"/>
      <c r="BX487" s="12"/>
      <c r="BY487" s="12"/>
      <c r="BZ487" s="12"/>
      <c r="CA487" s="12"/>
      <c r="CB487" s="12"/>
      <c r="CC487" s="12"/>
    </row>
    <row r="488" spans="1:81" ht="15.75" x14ac:dyDescent="0.25">
      <c r="A488" s="20"/>
      <c r="B488" s="29"/>
      <c r="C488" s="29"/>
      <c r="D488" s="29"/>
      <c r="E488" s="29"/>
      <c r="F488" s="26"/>
      <c r="G488" s="13"/>
      <c r="H488" s="20"/>
      <c r="I488" s="22"/>
      <c r="J488" s="22"/>
      <c r="K488" s="22"/>
      <c r="L488" s="22"/>
      <c r="M488" s="24"/>
      <c r="N488" s="22"/>
      <c r="O488" s="20"/>
      <c r="P488" s="12"/>
      <c r="Q488" s="12"/>
      <c r="R488" s="12"/>
      <c r="S488" s="12"/>
      <c r="T488" s="12"/>
      <c r="U488" s="12"/>
      <c r="V488" s="12"/>
      <c r="W488" s="12"/>
      <c r="X488" s="12"/>
      <c r="Y488" s="12"/>
      <c r="Z488" s="12"/>
      <c r="AA488" s="12"/>
      <c r="AB488" s="12"/>
      <c r="AC488" s="12"/>
      <c r="AD488" s="12"/>
      <c r="AE488" s="12"/>
      <c r="AF488" s="12"/>
      <c r="AG488" s="12"/>
      <c r="AH488" s="12"/>
      <c r="AI488" s="12"/>
      <c r="AJ488" s="12"/>
      <c r="AK488" s="12"/>
      <c r="AL488" s="12"/>
      <c r="AM488" s="12"/>
      <c r="AN488" s="12"/>
      <c r="AO488" s="12"/>
      <c r="AP488" s="12"/>
      <c r="AQ488" s="12"/>
      <c r="AR488" s="12"/>
      <c r="AS488" s="12"/>
      <c r="AT488" s="12"/>
      <c r="AU488" s="12"/>
      <c r="AV488" s="12"/>
      <c r="AW488" s="12"/>
      <c r="AX488" s="12"/>
      <c r="AY488" s="12"/>
      <c r="AZ488" s="12"/>
      <c r="BA488" s="12"/>
      <c r="BB488" s="12"/>
      <c r="BC488" s="12"/>
      <c r="BD488" s="12"/>
      <c r="BE488" s="12"/>
      <c r="BF488" s="12"/>
      <c r="BG488" s="12"/>
      <c r="BH488" s="12"/>
      <c r="BI488" s="12"/>
      <c r="BJ488" s="12"/>
      <c r="BK488" s="12"/>
      <c r="BL488" s="12"/>
      <c r="BM488" s="12"/>
      <c r="BN488" s="12"/>
      <c r="BO488" s="12"/>
      <c r="BP488" s="12"/>
      <c r="BQ488" s="12"/>
      <c r="BR488" s="12"/>
      <c r="BS488" s="12"/>
      <c r="BT488" s="12"/>
      <c r="BU488" s="12"/>
      <c r="BV488" s="12"/>
      <c r="BW488" s="12"/>
      <c r="BX488" s="12"/>
      <c r="BY488" s="12"/>
      <c r="BZ488" s="12"/>
      <c r="CA488" s="12"/>
      <c r="CB488" s="12"/>
      <c r="CC488" s="12"/>
    </row>
    <row r="489" spans="1:81" ht="15.75" x14ac:dyDescent="0.25">
      <c r="A489" s="20"/>
      <c r="B489" s="29"/>
      <c r="C489" s="29"/>
      <c r="D489" s="29"/>
      <c r="E489" s="29"/>
      <c r="F489" s="26"/>
      <c r="G489" s="13"/>
      <c r="H489" s="20"/>
      <c r="I489" s="22"/>
      <c r="J489" s="22"/>
      <c r="K489" s="22"/>
      <c r="L489" s="22"/>
      <c r="M489" s="24"/>
      <c r="N489" s="22"/>
      <c r="O489" s="20"/>
      <c r="P489" s="12"/>
      <c r="Q489" s="12"/>
      <c r="R489" s="12"/>
      <c r="S489" s="12"/>
      <c r="T489" s="12"/>
      <c r="U489" s="12"/>
      <c r="V489" s="12"/>
      <c r="W489" s="12"/>
      <c r="X489" s="12"/>
      <c r="Y489" s="12"/>
      <c r="Z489" s="12"/>
      <c r="AA489" s="12"/>
      <c r="AB489" s="12"/>
      <c r="AC489" s="12"/>
      <c r="AD489" s="12"/>
      <c r="AE489" s="12"/>
      <c r="AF489" s="12"/>
      <c r="AG489" s="12"/>
      <c r="AH489" s="12"/>
      <c r="AI489" s="12"/>
      <c r="AJ489" s="12"/>
      <c r="AK489" s="12"/>
      <c r="AL489" s="12"/>
      <c r="AM489" s="12"/>
      <c r="AN489" s="12"/>
      <c r="AO489" s="12"/>
      <c r="AP489" s="12"/>
      <c r="AQ489" s="12"/>
      <c r="AR489" s="12"/>
      <c r="AS489" s="12"/>
      <c r="AT489" s="12"/>
      <c r="AU489" s="12"/>
      <c r="AV489" s="12"/>
      <c r="AW489" s="12"/>
      <c r="AX489" s="12"/>
      <c r="AY489" s="12"/>
      <c r="AZ489" s="12"/>
      <c r="BA489" s="12"/>
      <c r="BB489" s="12"/>
      <c r="BC489" s="12"/>
      <c r="BD489" s="12"/>
      <c r="BE489" s="12"/>
      <c r="BF489" s="12"/>
      <c r="BG489" s="12"/>
      <c r="BH489" s="12"/>
      <c r="BI489" s="12"/>
      <c r="BJ489" s="12"/>
      <c r="BK489" s="12"/>
      <c r="BL489" s="12"/>
      <c r="BM489" s="12"/>
      <c r="BN489" s="12"/>
      <c r="BO489" s="12"/>
      <c r="BP489" s="12"/>
      <c r="BQ489" s="12"/>
      <c r="BR489" s="12"/>
      <c r="BS489" s="12"/>
      <c r="BT489" s="12"/>
      <c r="BU489" s="12"/>
      <c r="BV489" s="12"/>
      <c r="BW489" s="12"/>
      <c r="BX489" s="12"/>
      <c r="BY489" s="12"/>
      <c r="BZ489" s="12"/>
      <c r="CA489" s="12"/>
      <c r="CB489" s="12"/>
      <c r="CC489" s="12"/>
    </row>
    <row r="490" spans="1:81" ht="15.75" x14ac:dyDescent="0.25">
      <c r="A490" s="20"/>
      <c r="B490" s="29"/>
      <c r="C490" s="29"/>
      <c r="D490" s="29"/>
      <c r="E490" s="29"/>
      <c r="F490" s="26"/>
      <c r="G490" s="13"/>
      <c r="H490" s="20"/>
      <c r="I490" s="22"/>
      <c r="J490" s="22"/>
      <c r="K490" s="22"/>
      <c r="L490" s="22"/>
      <c r="M490" s="24"/>
      <c r="N490" s="22"/>
      <c r="O490" s="20"/>
      <c r="P490" s="12"/>
      <c r="Q490" s="12"/>
      <c r="R490" s="12"/>
      <c r="S490" s="12"/>
      <c r="T490" s="12"/>
      <c r="U490" s="12"/>
      <c r="V490" s="12"/>
      <c r="W490" s="12"/>
      <c r="X490" s="12"/>
      <c r="Y490" s="12"/>
      <c r="Z490" s="12"/>
      <c r="AA490" s="12"/>
      <c r="AB490" s="12"/>
      <c r="AC490" s="12"/>
      <c r="AD490" s="12"/>
      <c r="AE490" s="12"/>
      <c r="AF490" s="12"/>
      <c r="AG490" s="12"/>
      <c r="AH490" s="12"/>
      <c r="AI490" s="12"/>
      <c r="AJ490" s="12"/>
      <c r="AK490" s="12"/>
      <c r="AL490" s="12"/>
      <c r="AM490" s="12"/>
      <c r="AN490" s="12"/>
      <c r="AO490" s="12"/>
      <c r="AP490" s="12"/>
      <c r="AQ490" s="12"/>
      <c r="AR490" s="12"/>
      <c r="AS490" s="12"/>
      <c r="AT490" s="12"/>
      <c r="AU490" s="12"/>
      <c r="AV490" s="12"/>
      <c r="AW490" s="12"/>
      <c r="AX490" s="12"/>
      <c r="AY490" s="12"/>
      <c r="AZ490" s="12"/>
      <c r="BA490" s="12"/>
      <c r="BB490" s="12"/>
      <c r="BC490" s="12"/>
      <c r="BD490" s="12"/>
      <c r="BE490" s="12"/>
      <c r="BF490" s="12"/>
      <c r="BG490" s="12"/>
      <c r="BH490" s="12"/>
      <c r="BI490" s="12"/>
      <c r="BJ490" s="12"/>
      <c r="BK490" s="12"/>
      <c r="BL490" s="12"/>
      <c r="BM490" s="12"/>
      <c r="BN490" s="12"/>
      <c r="BO490" s="12"/>
      <c r="BP490" s="12"/>
      <c r="BQ490" s="12"/>
      <c r="BR490" s="12"/>
      <c r="BS490" s="12"/>
      <c r="BT490" s="12"/>
      <c r="BU490" s="12"/>
      <c r="BV490" s="12"/>
      <c r="BW490" s="12"/>
      <c r="BX490" s="12"/>
      <c r="BY490" s="12"/>
      <c r="BZ490" s="12"/>
      <c r="CA490" s="12"/>
      <c r="CB490" s="12"/>
      <c r="CC490" s="12"/>
    </row>
    <row r="491" spans="1:81" ht="15.75" x14ac:dyDescent="0.25">
      <c r="A491" s="20"/>
      <c r="B491" s="29"/>
      <c r="C491" s="29"/>
      <c r="D491" s="29"/>
      <c r="E491" s="29"/>
      <c r="F491" s="26"/>
      <c r="G491" s="13"/>
      <c r="H491" s="20"/>
      <c r="I491" s="22"/>
      <c r="J491" s="22"/>
      <c r="K491" s="22"/>
      <c r="L491" s="22"/>
      <c r="M491" s="24"/>
      <c r="N491" s="22"/>
      <c r="O491" s="20"/>
      <c r="P491" s="12"/>
      <c r="Q491" s="12"/>
      <c r="R491" s="12"/>
      <c r="S491" s="12"/>
      <c r="T491" s="12"/>
      <c r="U491" s="12"/>
      <c r="V491" s="12"/>
      <c r="W491" s="12"/>
      <c r="X491" s="12"/>
      <c r="Y491" s="12"/>
      <c r="Z491" s="12"/>
      <c r="AA491" s="12"/>
      <c r="AB491" s="12"/>
      <c r="AC491" s="12"/>
      <c r="AD491" s="12"/>
      <c r="AE491" s="12"/>
      <c r="AF491" s="12"/>
      <c r="AG491" s="12"/>
      <c r="AH491" s="12"/>
      <c r="AI491" s="12"/>
      <c r="AJ491" s="12"/>
      <c r="AK491" s="12"/>
      <c r="AL491" s="12"/>
      <c r="AM491" s="12"/>
      <c r="AN491" s="12"/>
      <c r="AO491" s="12"/>
      <c r="AP491" s="12"/>
      <c r="AQ491" s="12"/>
      <c r="AR491" s="12"/>
      <c r="AS491" s="12"/>
      <c r="AT491" s="12"/>
      <c r="AU491" s="12"/>
      <c r="AV491" s="12"/>
      <c r="AW491" s="12"/>
      <c r="AX491" s="12"/>
      <c r="AY491" s="12"/>
      <c r="AZ491" s="12"/>
      <c r="BA491" s="12"/>
      <c r="BB491" s="12"/>
      <c r="BC491" s="12"/>
      <c r="BD491" s="12"/>
      <c r="BE491" s="12"/>
      <c r="BF491" s="12"/>
      <c r="BG491" s="12"/>
      <c r="BH491" s="12"/>
      <c r="BI491" s="12"/>
      <c r="BJ491" s="12"/>
      <c r="BK491" s="12"/>
      <c r="BL491" s="12"/>
      <c r="BM491" s="12"/>
      <c r="BN491" s="12"/>
      <c r="BO491" s="12"/>
      <c r="BP491" s="12"/>
      <c r="BQ491" s="12"/>
      <c r="BR491" s="12"/>
      <c r="BS491" s="12"/>
      <c r="BT491" s="12"/>
      <c r="BU491" s="12"/>
      <c r="BV491" s="12"/>
      <c r="BW491" s="12"/>
      <c r="BX491" s="12"/>
      <c r="BY491" s="12"/>
      <c r="BZ491" s="12"/>
      <c r="CA491" s="12"/>
      <c r="CB491" s="12"/>
      <c r="CC491" s="12"/>
    </row>
    <row r="492" spans="1:81" ht="15.75" x14ac:dyDescent="0.25">
      <c r="A492" s="20"/>
      <c r="B492" s="29"/>
      <c r="C492" s="29"/>
      <c r="D492" s="29"/>
      <c r="E492" s="29"/>
      <c r="F492" s="26"/>
      <c r="G492" s="13"/>
      <c r="H492" s="20"/>
      <c r="I492" s="22"/>
      <c r="J492" s="22"/>
      <c r="K492" s="22"/>
      <c r="L492" s="22"/>
      <c r="M492" s="24"/>
      <c r="N492" s="22"/>
      <c r="O492" s="20"/>
      <c r="P492" s="12"/>
      <c r="Q492" s="12"/>
      <c r="R492" s="12"/>
      <c r="S492" s="12"/>
      <c r="T492" s="12"/>
      <c r="U492" s="12"/>
      <c r="V492" s="12"/>
      <c r="W492" s="12"/>
      <c r="X492" s="12"/>
      <c r="Y492" s="12"/>
      <c r="Z492" s="12"/>
      <c r="AA492" s="12"/>
      <c r="AB492" s="12"/>
      <c r="AC492" s="12"/>
      <c r="AD492" s="12"/>
      <c r="AE492" s="12"/>
      <c r="AF492" s="12"/>
      <c r="AG492" s="12"/>
      <c r="AH492" s="12"/>
      <c r="AI492" s="12"/>
      <c r="AJ492" s="12"/>
      <c r="AK492" s="12"/>
      <c r="AL492" s="12"/>
      <c r="AM492" s="12"/>
      <c r="AN492" s="12"/>
      <c r="AO492" s="12"/>
      <c r="AP492" s="12"/>
      <c r="AQ492" s="12"/>
      <c r="AR492" s="12"/>
      <c r="AS492" s="12"/>
      <c r="AT492" s="12"/>
      <c r="AU492" s="12"/>
      <c r="AV492" s="12"/>
      <c r="AW492" s="12"/>
      <c r="AX492" s="12"/>
      <c r="AY492" s="12"/>
      <c r="AZ492" s="12"/>
      <c r="BA492" s="12"/>
      <c r="BB492" s="12"/>
      <c r="BC492" s="12"/>
      <c r="BD492" s="12"/>
      <c r="BE492" s="12"/>
      <c r="BF492" s="12"/>
      <c r="BG492" s="12"/>
      <c r="BH492" s="12"/>
      <c r="BI492" s="12"/>
      <c r="BJ492" s="12"/>
      <c r="BK492" s="12"/>
      <c r="BL492" s="12"/>
      <c r="BM492" s="12"/>
      <c r="BN492" s="12"/>
      <c r="BO492" s="12"/>
      <c r="BP492" s="12"/>
      <c r="BQ492" s="12"/>
      <c r="BR492" s="12"/>
      <c r="BS492" s="12"/>
      <c r="BT492" s="12"/>
      <c r="BU492" s="12"/>
      <c r="BV492" s="12"/>
      <c r="BW492" s="12"/>
      <c r="BX492" s="12"/>
      <c r="BY492" s="12"/>
      <c r="BZ492" s="12"/>
      <c r="CA492" s="12"/>
      <c r="CB492" s="12"/>
      <c r="CC492" s="12"/>
    </row>
    <row r="493" spans="1:81" ht="15.75" x14ac:dyDescent="0.25">
      <c r="A493" s="20"/>
      <c r="B493" s="29"/>
      <c r="C493" s="29"/>
      <c r="D493" s="29"/>
      <c r="E493" s="29"/>
      <c r="F493" s="26"/>
      <c r="G493" s="13"/>
      <c r="H493" s="20"/>
      <c r="I493" s="22"/>
      <c r="J493" s="22"/>
      <c r="K493" s="22"/>
      <c r="L493" s="22"/>
      <c r="M493" s="24"/>
      <c r="N493" s="22"/>
      <c r="O493" s="20"/>
      <c r="P493" s="12"/>
      <c r="Q493" s="12"/>
      <c r="R493" s="12"/>
      <c r="S493" s="12"/>
      <c r="T493" s="12"/>
      <c r="U493" s="12"/>
      <c r="V493" s="12"/>
      <c r="W493" s="12"/>
      <c r="X493" s="12"/>
      <c r="Y493" s="12"/>
      <c r="Z493" s="12"/>
      <c r="AA493" s="12"/>
      <c r="AB493" s="12"/>
      <c r="AC493" s="12"/>
      <c r="AD493" s="12"/>
      <c r="AE493" s="12"/>
      <c r="AF493" s="12"/>
      <c r="AG493" s="12"/>
      <c r="AH493" s="12"/>
      <c r="AI493" s="12"/>
      <c r="AJ493" s="12"/>
      <c r="AK493" s="12"/>
      <c r="AL493" s="12"/>
      <c r="AM493" s="12"/>
      <c r="AN493" s="12"/>
      <c r="AO493" s="12"/>
      <c r="AP493" s="12"/>
      <c r="AQ493" s="12"/>
      <c r="AR493" s="12"/>
      <c r="AS493" s="12"/>
      <c r="AT493" s="12"/>
      <c r="AU493" s="12"/>
      <c r="AV493" s="12"/>
      <c r="AW493" s="12"/>
      <c r="AX493" s="12"/>
      <c r="AY493" s="12"/>
      <c r="AZ493" s="12"/>
      <c r="BA493" s="12"/>
      <c r="BB493" s="12"/>
      <c r="BC493" s="12"/>
      <c r="BD493" s="12"/>
      <c r="BE493" s="12"/>
      <c r="BF493" s="12"/>
      <c r="BG493" s="12"/>
      <c r="BH493" s="12"/>
      <c r="BI493" s="12"/>
      <c r="BJ493" s="12"/>
      <c r="BK493" s="12"/>
      <c r="BL493" s="12"/>
      <c r="BM493" s="12"/>
      <c r="BN493" s="12"/>
      <c r="BO493" s="12"/>
      <c r="BP493" s="12"/>
      <c r="BQ493" s="12"/>
      <c r="BR493" s="12"/>
      <c r="BS493" s="12"/>
      <c r="BT493" s="12"/>
      <c r="BU493" s="12"/>
      <c r="BV493" s="12"/>
      <c r="BW493" s="12"/>
      <c r="BX493" s="12"/>
      <c r="BY493" s="12"/>
      <c r="BZ493" s="12"/>
      <c r="CA493" s="12"/>
      <c r="CB493" s="12"/>
      <c r="CC493" s="12"/>
    </row>
    <row r="494" spans="1:81" ht="15.75" x14ac:dyDescent="0.25">
      <c r="A494" s="20"/>
      <c r="B494" s="29"/>
      <c r="C494" s="29"/>
      <c r="D494" s="29"/>
      <c r="E494" s="29"/>
      <c r="F494" s="26"/>
      <c r="G494" s="13"/>
      <c r="H494" s="20"/>
      <c r="I494" s="22"/>
      <c r="J494" s="22"/>
      <c r="K494" s="22"/>
      <c r="L494" s="22"/>
      <c r="M494" s="24"/>
      <c r="N494" s="22"/>
      <c r="O494" s="20"/>
      <c r="P494" s="12"/>
      <c r="Q494" s="12"/>
      <c r="R494" s="12"/>
      <c r="S494" s="12"/>
      <c r="T494" s="12"/>
      <c r="U494" s="12"/>
      <c r="V494" s="12"/>
      <c r="W494" s="12"/>
      <c r="X494" s="12"/>
      <c r="Y494" s="12"/>
      <c r="Z494" s="12"/>
      <c r="AA494" s="12"/>
      <c r="AB494" s="12"/>
      <c r="AC494" s="12"/>
      <c r="AD494" s="12"/>
      <c r="AE494" s="12"/>
      <c r="AF494" s="12"/>
      <c r="AG494" s="12"/>
      <c r="AH494" s="12"/>
      <c r="AI494" s="12"/>
      <c r="AJ494" s="12"/>
      <c r="AK494" s="12"/>
      <c r="AL494" s="12"/>
      <c r="AM494" s="12"/>
      <c r="AN494" s="12"/>
      <c r="AO494" s="12"/>
      <c r="AP494" s="12"/>
      <c r="AQ494" s="12"/>
      <c r="AR494" s="12"/>
      <c r="AS494" s="12"/>
      <c r="AT494" s="12"/>
      <c r="AU494" s="12"/>
      <c r="AV494" s="12"/>
      <c r="AW494" s="12"/>
      <c r="AX494" s="12"/>
      <c r="AY494" s="12"/>
      <c r="AZ494" s="12"/>
      <c r="BA494" s="12"/>
      <c r="BB494" s="12"/>
      <c r="BC494" s="12"/>
      <c r="BD494" s="12"/>
      <c r="BE494" s="12"/>
      <c r="BF494" s="12"/>
      <c r="BG494" s="12"/>
      <c r="BH494" s="12"/>
      <c r="BI494" s="12"/>
      <c r="BJ494" s="12"/>
      <c r="BK494" s="12"/>
      <c r="BL494" s="12"/>
      <c r="BM494" s="12"/>
      <c r="BN494" s="12"/>
      <c r="BO494" s="12"/>
      <c r="BP494" s="12"/>
      <c r="BQ494" s="12"/>
      <c r="BR494" s="12"/>
      <c r="BS494" s="12"/>
      <c r="BT494" s="12"/>
      <c r="BU494" s="12"/>
      <c r="BV494" s="12"/>
      <c r="BW494" s="12"/>
      <c r="BX494" s="12"/>
      <c r="BY494" s="12"/>
      <c r="BZ494" s="12"/>
      <c r="CA494" s="12"/>
      <c r="CB494" s="12"/>
      <c r="CC494" s="12"/>
    </row>
    <row r="495" spans="1:81" ht="15.75" x14ac:dyDescent="0.25">
      <c r="A495" s="20"/>
      <c r="B495" s="29"/>
      <c r="C495" s="29"/>
      <c r="D495" s="29"/>
      <c r="E495" s="29"/>
      <c r="F495" s="26"/>
      <c r="G495" s="13"/>
      <c r="H495" s="20"/>
      <c r="I495" s="22"/>
      <c r="J495" s="22"/>
      <c r="K495" s="22"/>
      <c r="L495" s="22"/>
      <c r="M495" s="24"/>
      <c r="N495" s="22"/>
      <c r="O495" s="20"/>
      <c r="P495" s="12"/>
      <c r="Q495" s="12"/>
      <c r="R495" s="12"/>
      <c r="S495" s="12"/>
      <c r="T495" s="12"/>
      <c r="U495" s="12"/>
      <c r="V495" s="12"/>
      <c r="W495" s="12"/>
      <c r="X495" s="12"/>
      <c r="Y495" s="12"/>
      <c r="Z495" s="12"/>
      <c r="AA495" s="12"/>
      <c r="AB495" s="12"/>
      <c r="AC495" s="12"/>
      <c r="AD495" s="12"/>
      <c r="AE495" s="12"/>
      <c r="AF495" s="12"/>
      <c r="AG495" s="12"/>
      <c r="AH495" s="12"/>
      <c r="AI495" s="12"/>
      <c r="AJ495" s="12"/>
      <c r="AK495" s="12"/>
      <c r="AL495" s="12"/>
      <c r="AM495" s="12"/>
      <c r="AN495" s="12"/>
      <c r="AO495" s="12"/>
      <c r="AP495" s="12"/>
      <c r="AQ495" s="12"/>
      <c r="AR495" s="12"/>
      <c r="AS495" s="12"/>
      <c r="AT495" s="12"/>
      <c r="AU495" s="12"/>
      <c r="AV495" s="12"/>
      <c r="AW495" s="12"/>
      <c r="AX495" s="12"/>
      <c r="AY495" s="12"/>
      <c r="AZ495" s="12"/>
      <c r="BA495" s="12"/>
      <c r="BB495" s="12"/>
      <c r="BC495" s="12"/>
      <c r="BD495" s="12"/>
      <c r="BE495" s="12"/>
      <c r="BF495" s="12"/>
      <c r="BG495" s="12"/>
      <c r="BH495" s="12"/>
      <c r="BI495" s="12"/>
      <c r="BJ495" s="12"/>
      <c r="BK495" s="12"/>
      <c r="BL495" s="12"/>
      <c r="BM495" s="12"/>
      <c r="BN495" s="12"/>
      <c r="BO495" s="12"/>
      <c r="BP495" s="12"/>
      <c r="BQ495" s="12"/>
      <c r="BR495" s="12"/>
      <c r="BS495" s="12"/>
      <c r="BT495" s="12"/>
      <c r="BU495" s="12"/>
      <c r="BV495" s="12"/>
      <c r="BW495" s="12"/>
      <c r="BX495" s="12"/>
      <c r="BY495" s="12"/>
      <c r="BZ495" s="12"/>
      <c r="CA495" s="12"/>
      <c r="CB495" s="12"/>
      <c r="CC495" s="12"/>
    </row>
    <row r="496" spans="1:81" ht="15.75" x14ac:dyDescent="0.25">
      <c r="A496" s="20"/>
      <c r="B496" s="29"/>
      <c r="C496" s="29"/>
      <c r="D496" s="29"/>
      <c r="E496" s="29"/>
      <c r="F496" s="26"/>
      <c r="G496" s="13"/>
      <c r="H496" s="20"/>
      <c r="I496" s="22"/>
      <c r="J496" s="22"/>
      <c r="K496" s="22"/>
      <c r="L496" s="22"/>
      <c r="M496" s="24"/>
      <c r="N496" s="22"/>
      <c r="O496" s="20"/>
      <c r="P496" s="12"/>
      <c r="Q496" s="12"/>
      <c r="R496" s="12"/>
      <c r="S496" s="12"/>
      <c r="T496" s="12"/>
      <c r="U496" s="12"/>
      <c r="V496" s="12"/>
      <c r="W496" s="12"/>
      <c r="X496" s="12"/>
      <c r="Y496" s="12"/>
      <c r="Z496" s="12"/>
      <c r="AA496" s="12"/>
      <c r="AB496" s="12"/>
      <c r="AC496" s="12"/>
      <c r="AD496" s="12"/>
      <c r="AE496" s="12"/>
      <c r="AF496" s="12"/>
      <c r="AG496" s="12"/>
      <c r="AH496" s="12"/>
      <c r="AI496" s="12"/>
      <c r="AJ496" s="12"/>
      <c r="AK496" s="12"/>
      <c r="AL496" s="12"/>
      <c r="AM496" s="12"/>
      <c r="AN496" s="12"/>
      <c r="AO496" s="12"/>
      <c r="AP496" s="12"/>
      <c r="AQ496" s="12"/>
      <c r="AR496" s="12"/>
      <c r="AS496" s="12"/>
      <c r="AT496" s="12"/>
      <c r="AU496" s="12"/>
      <c r="AV496" s="12"/>
      <c r="AW496" s="12"/>
      <c r="AX496" s="12"/>
      <c r="AY496" s="12"/>
      <c r="AZ496" s="12"/>
      <c r="BA496" s="12"/>
      <c r="BB496" s="12"/>
      <c r="BC496" s="12"/>
      <c r="BD496" s="12"/>
      <c r="BE496" s="12"/>
      <c r="BF496" s="12"/>
      <c r="BG496" s="12"/>
      <c r="BH496" s="12"/>
      <c r="BI496" s="12"/>
      <c r="BJ496" s="12"/>
      <c r="BK496" s="12"/>
      <c r="BL496" s="12"/>
      <c r="BM496" s="12"/>
      <c r="BN496" s="12"/>
      <c r="BO496" s="12"/>
      <c r="BP496" s="12"/>
      <c r="BQ496" s="12"/>
      <c r="BR496" s="12"/>
      <c r="BS496" s="12"/>
      <c r="BT496" s="12"/>
      <c r="BU496" s="12"/>
      <c r="BV496" s="12"/>
      <c r="BW496" s="12"/>
      <c r="BX496" s="12"/>
      <c r="BY496" s="12"/>
      <c r="BZ496" s="12"/>
      <c r="CA496" s="12"/>
      <c r="CB496" s="12"/>
      <c r="CC496" s="12"/>
    </row>
    <row r="497" spans="1:81" ht="15.75" x14ac:dyDescent="0.25">
      <c r="A497" s="20"/>
      <c r="B497" s="29"/>
      <c r="C497" s="29"/>
      <c r="D497" s="29"/>
      <c r="E497" s="29"/>
      <c r="F497" s="26"/>
      <c r="G497" s="13"/>
      <c r="H497" s="20"/>
      <c r="I497" s="22"/>
      <c r="J497" s="22"/>
      <c r="K497" s="22"/>
      <c r="L497" s="22"/>
      <c r="M497" s="24"/>
      <c r="N497" s="22"/>
      <c r="O497" s="20"/>
      <c r="P497" s="12"/>
      <c r="Q497" s="12"/>
      <c r="R497" s="12"/>
      <c r="S497" s="12"/>
      <c r="T497" s="12"/>
      <c r="U497" s="12"/>
      <c r="V497" s="12"/>
      <c r="W497" s="12"/>
      <c r="X497" s="12"/>
      <c r="Y497" s="12"/>
      <c r="Z497" s="12"/>
      <c r="AA497" s="12"/>
      <c r="AB497" s="12"/>
      <c r="AC497" s="12"/>
      <c r="AD497" s="12"/>
      <c r="AE497" s="12"/>
      <c r="AF497" s="12"/>
      <c r="AG497" s="12"/>
      <c r="AH497" s="12"/>
      <c r="AI497" s="12"/>
      <c r="AJ497" s="12"/>
      <c r="AK497" s="12"/>
      <c r="AL497" s="12"/>
      <c r="AM497" s="12"/>
      <c r="AN497" s="12"/>
      <c r="AO497" s="12"/>
      <c r="AP497" s="12"/>
      <c r="AQ497" s="12"/>
      <c r="AR497" s="12"/>
      <c r="AS497" s="12"/>
      <c r="AT497" s="12"/>
      <c r="AU497" s="12"/>
      <c r="AV497" s="12"/>
      <c r="AW497" s="12"/>
      <c r="AX497" s="12"/>
      <c r="AY497" s="12"/>
      <c r="AZ497" s="12"/>
      <c r="BA497" s="12"/>
      <c r="BB497" s="12"/>
      <c r="BC497" s="12"/>
      <c r="BD497" s="12"/>
      <c r="BE497" s="12"/>
      <c r="BF497" s="12"/>
      <c r="BG497" s="12"/>
      <c r="BH497" s="12"/>
      <c r="BI497" s="12"/>
      <c r="BJ497" s="12"/>
      <c r="BK497" s="12"/>
      <c r="BL497" s="12"/>
      <c r="BM497" s="12"/>
      <c r="BN497" s="12"/>
      <c r="BO497" s="12"/>
      <c r="BP497" s="12"/>
      <c r="BQ497" s="12"/>
      <c r="BR497" s="12"/>
      <c r="BS497" s="12"/>
      <c r="BT497" s="12"/>
      <c r="BU497" s="12"/>
      <c r="BV497" s="12"/>
      <c r="BW497" s="12"/>
      <c r="BX497" s="12"/>
      <c r="BY497" s="12"/>
      <c r="BZ497" s="12"/>
      <c r="CA497" s="12"/>
      <c r="CB497" s="12"/>
      <c r="CC497" s="12"/>
    </row>
    <row r="498" spans="1:81" ht="15.75" x14ac:dyDescent="0.25">
      <c r="A498" s="20"/>
      <c r="B498" s="29"/>
      <c r="C498" s="29"/>
      <c r="D498" s="29"/>
      <c r="E498" s="29"/>
      <c r="F498" s="26"/>
      <c r="G498" s="13"/>
      <c r="H498" s="20"/>
      <c r="I498" s="22"/>
      <c r="J498" s="22"/>
      <c r="K498" s="22"/>
      <c r="L498" s="22"/>
      <c r="M498" s="24"/>
      <c r="N498" s="22"/>
      <c r="O498" s="20"/>
      <c r="P498" s="12"/>
      <c r="Q498" s="12"/>
      <c r="R498" s="12"/>
      <c r="S498" s="12"/>
      <c r="T498" s="12"/>
      <c r="U498" s="12"/>
      <c r="V498" s="12"/>
      <c r="W498" s="12"/>
      <c r="X498" s="12"/>
      <c r="Y498" s="12"/>
      <c r="Z498" s="12"/>
      <c r="AA498" s="12"/>
      <c r="AB498" s="12"/>
      <c r="AC498" s="12"/>
      <c r="AD498" s="12"/>
      <c r="AE498" s="12"/>
      <c r="AF498" s="12"/>
      <c r="AG498" s="12"/>
      <c r="AH498" s="12"/>
      <c r="AI498" s="12"/>
      <c r="AJ498" s="12"/>
      <c r="AK498" s="12"/>
      <c r="AL498" s="12"/>
      <c r="AM498" s="12"/>
      <c r="AN498" s="12"/>
      <c r="AO498" s="12"/>
      <c r="AP498" s="12"/>
      <c r="AQ498" s="12"/>
      <c r="AR498" s="12"/>
      <c r="AS498" s="12"/>
      <c r="AT498" s="12"/>
      <c r="AU498" s="12"/>
      <c r="AV498" s="12"/>
      <c r="AW498" s="12"/>
      <c r="AX498" s="12"/>
      <c r="AY498" s="12"/>
      <c r="AZ498" s="12"/>
      <c r="BA498" s="12"/>
      <c r="BB498" s="12"/>
      <c r="BC498" s="12"/>
      <c r="BD498" s="12"/>
      <c r="BE498" s="12"/>
      <c r="BF498" s="12"/>
      <c r="BG498" s="12"/>
      <c r="BH498" s="12"/>
      <c r="BI498" s="12"/>
      <c r="BJ498" s="12"/>
      <c r="BK498" s="12"/>
      <c r="BL498" s="12"/>
      <c r="BM498" s="12"/>
      <c r="BN498" s="12"/>
      <c r="BO498" s="12"/>
      <c r="BP498" s="12"/>
      <c r="BQ498" s="12"/>
      <c r="BR498" s="12"/>
      <c r="BS498" s="12"/>
      <c r="BT498" s="12"/>
      <c r="BU498" s="12"/>
      <c r="BV498" s="12"/>
      <c r="BW498" s="12"/>
      <c r="BX498" s="12"/>
      <c r="BY498" s="12"/>
      <c r="BZ498" s="12"/>
      <c r="CA498" s="12"/>
      <c r="CB498" s="12"/>
      <c r="CC498" s="12"/>
    </row>
    <row r="499" spans="1:81" ht="15.75" x14ac:dyDescent="0.25">
      <c r="A499" s="20"/>
      <c r="B499" s="29"/>
      <c r="C499" s="29"/>
      <c r="D499" s="29"/>
      <c r="E499" s="29"/>
      <c r="F499" s="26"/>
      <c r="G499" s="13"/>
      <c r="H499" s="20"/>
      <c r="I499" s="22"/>
      <c r="J499" s="22"/>
      <c r="K499" s="22"/>
      <c r="L499" s="22"/>
      <c r="M499" s="24"/>
      <c r="N499" s="22"/>
      <c r="O499" s="20"/>
      <c r="P499" s="12"/>
      <c r="Q499" s="12"/>
      <c r="R499" s="12"/>
      <c r="S499" s="12"/>
      <c r="T499" s="12"/>
      <c r="U499" s="12"/>
      <c r="V499" s="12"/>
      <c r="W499" s="12"/>
      <c r="X499" s="12"/>
      <c r="Y499" s="12"/>
      <c r="Z499" s="12"/>
      <c r="AA499" s="12"/>
      <c r="AB499" s="12"/>
      <c r="AC499" s="12"/>
      <c r="AD499" s="12"/>
      <c r="AE499" s="12"/>
      <c r="AF499" s="12"/>
      <c r="AG499" s="12"/>
      <c r="AH499" s="12"/>
      <c r="AI499" s="12"/>
      <c r="AJ499" s="12"/>
      <c r="AK499" s="12"/>
      <c r="AL499" s="12"/>
      <c r="AM499" s="12"/>
      <c r="AN499" s="12"/>
      <c r="AO499" s="12"/>
      <c r="AP499" s="12"/>
      <c r="AQ499" s="12"/>
      <c r="AR499" s="12"/>
      <c r="AS499" s="12"/>
      <c r="AT499" s="12"/>
      <c r="AU499" s="12"/>
      <c r="AV499" s="12"/>
      <c r="AW499" s="12"/>
      <c r="AX499" s="12"/>
      <c r="AY499" s="12"/>
      <c r="AZ499" s="12"/>
      <c r="BA499" s="12"/>
      <c r="BB499" s="12"/>
      <c r="BC499" s="12"/>
      <c r="BD499" s="12"/>
      <c r="BE499" s="12"/>
      <c r="BF499" s="12"/>
      <c r="BG499" s="12"/>
      <c r="BH499" s="12"/>
      <c r="BI499" s="12"/>
      <c r="BJ499" s="12"/>
      <c r="BK499" s="12"/>
      <c r="BL499" s="12"/>
      <c r="BM499" s="12"/>
      <c r="BN499" s="12"/>
      <c r="BO499" s="12"/>
      <c r="BP499" s="12"/>
      <c r="BQ499" s="12"/>
      <c r="BR499" s="12"/>
      <c r="BS499" s="12"/>
      <c r="BT499" s="12"/>
      <c r="BU499" s="12"/>
      <c r="BV499" s="12"/>
      <c r="BW499" s="12"/>
      <c r="BX499" s="12"/>
      <c r="BY499" s="12"/>
      <c r="BZ499" s="12"/>
      <c r="CA499" s="12"/>
      <c r="CB499" s="12"/>
      <c r="CC499" s="12"/>
    </row>
    <row r="500" spans="1:81" ht="15.75" x14ac:dyDescent="0.25">
      <c r="A500" s="20"/>
      <c r="B500" s="29"/>
      <c r="C500" s="29"/>
      <c r="D500" s="29"/>
      <c r="E500" s="29"/>
      <c r="F500" s="26"/>
      <c r="G500" s="13"/>
      <c r="H500" s="20"/>
      <c r="I500" s="22"/>
      <c r="J500" s="22"/>
      <c r="K500" s="22"/>
      <c r="L500" s="22"/>
      <c r="M500" s="24"/>
      <c r="N500" s="22"/>
      <c r="O500" s="20"/>
      <c r="P500" s="12"/>
      <c r="Q500" s="12"/>
      <c r="R500" s="12"/>
      <c r="S500" s="12"/>
      <c r="T500" s="12"/>
      <c r="U500" s="12"/>
      <c r="V500" s="12"/>
      <c r="W500" s="12"/>
      <c r="X500" s="12"/>
      <c r="Y500" s="12"/>
      <c r="Z500" s="12"/>
      <c r="AA500" s="12"/>
      <c r="AB500" s="12"/>
      <c r="AC500" s="12"/>
      <c r="AD500" s="12"/>
      <c r="AE500" s="12"/>
      <c r="AF500" s="12"/>
      <c r="AG500" s="12"/>
      <c r="AH500" s="12"/>
      <c r="AI500" s="12"/>
      <c r="AJ500" s="12"/>
      <c r="AK500" s="12"/>
      <c r="AL500" s="12"/>
      <c r="AM500" s="12"/>
      <c r="AN500" s="12"/>
      <c r="AO500" s="12"/>
      <c r="AP500" s="12"/>
      <c r="AQ500" s="12"/>
      <c r="AR500" s="12"/>
      <c r="AS500" s="12"/>
      <c r="AT500" s="12"/>
      <c r="AU500" s="12"/>
      <c r="AV500" s="12"/>
      <c r="AW500" s="12"/>
      <c r="AX500" s="12"/>
      <c r="AY500" s="12"/>
      <c r="AZ500" s="12"/>
      <c r="BA500" s="12"/>
      <c r="BB500" s="12"/>
      <c r="BC500" s="12"/>
      <c r="BD500" s="12"/>
      <c r="BE500" s="12"/>
      <c r="BF500" s="12"/>
      <c r="BG500" s="12"/>
      <c r="BH500" s="12"/>
      <c r="BI500" s="12"/>
      <c r="BJ500" s="12"/>
      <c r="BK500" s="12"/>
      <c r="BL500" s="12"/>
      <c r="BM500" s="12"/>
      <c r="BN500" s="12"/>
      <c r="BO500" s="12"/>
      <c r="BP500" s="12"/>
      <c r="BQ500" s="12"/>
      <c r="BR500" s="12"/>
      <c r="BS500" s="12"/>
      <c r="BT500" s="12"/>
      <c r="BU500" s="12"/>
      <c r="BV500" s="12"/>
      <c r="BW500" s="12"/>
      <c r="BX500" s="12"/>
      <c r="BY500" s="12"/>
      <c r="BZ500" s="12"/>
      <c r="CA500" s="12"/>
      <c r="CB500" s="12"/>
      <c r="CC500" s="12"/>
    </row>
    <row r="501" spans="1:81" ht="15.75" x14ac:dyDescent="0.25">
      <c r="A501" s="20"/>
      <c r="B501" s="29"/>
      <c r="C501" s="29"/>
      <c r="D501" s="29"/>
      <c r="E501" s="29"/>
      <c r="F501" s="26"/>
      <c r="G501" s="13"/>
      <c r="H501" s="20"/>
      <c r="I501" s="22"/>
      <c r="J501" s="22"/>
      <c r="K501" s="22"/>
      <c r="L501" s="22"/>
      <c r="M501" s="24"/>
      <c r="N501" s="22"/>
      <c r="O501" s="20"/>
      <c r="P501" s="12"/>
      <c r="Q501" s="12"/>
      <c r="R501" s="12"/>
      <c r="S501" s="12"/>
      <c r="T501" s="12"/>
      <c r="U501" s="12"/>
      <c r="V501" s="12"/>
      <c r="W501" s="12"/>
      <c r="X501" s="12"/>
      <c r="Y501" s="12"/>
      <c r="Z501" s="12"/>
      <c r="AA501" s="12"/>
      <c r="AB501" s="12"/>
      <c r="AC501" s="12"/>
      <c r="AD501" s="12"/>
      <c r="AE501" s="12"/>
      <c r="AF501" s="12"/>
      <c r="AG501" s="12"/>
      <c r="AH501" s="12"/>
      <c r="AI501" s="12"/>
      <c r="AJ501" s="12"/>
      <c r="AK501" s="12"/>
      <c r="AL501" s="12"/>
      <c r="AM501" s="12"/>
      <c r="AN501" s="12"/>
      <c r="AO501" s="12"/>
      <c r="AP501" s="12"/>
      <c r="AQ501" s="12"/>
      <c r="AR501" s="12"/>
      <c r="AS501" s="12"/>
      <c r="AT501" s="12"/>
      <c r="AU501" s="12"/>
      <c r="AV501" s="12"/>
      <c r="AW501" s="12"/>
      <c r="AX501" s="12"/>
      <c r="AY501" s="12"/>
      <c r="AZ501" s="12"/>
      <c r="BA501" s="12"/>
      <c r="BB501" s="12"/>
      <c r="BC501" s="12"/>
      <c r="BD501" s="12"/>
      <c r="BE501" s="12"/>
      <c r="BF501" s="12"/>
      <c r="BG501" s="12"/>
      <c r="BH501" s="12"/>
      <c r="BI501" s="12"/>
      <c r="BJ501" s="12"/>
      <c r="BK501" s="12"/>
      <c r="BL501" s="12"/>
      <c r="BM501" s="12"/>
      <c r="BN501" s="12"/>
      <c r="BO501" s="12"/>
      <c r="BP501" s="12"/>
      <c r="BQ501" s="12"/>
      <c r="BR501" s="12"/>
      <c r="BS501" s="12"/>
      <c r="BT501" s="12"/>
      <c r="BU501" s="12"/>
      <c r="BV501" s="12"/>
      <c r="BW501" s="12"/>
      <c r="BX501" s="12"/>
      <c r="BY501" s="12"/>
      <c r="BZ501" s="12"/>
      <c r="CA501" s="12"/>
      <c r="CB501" s="12"/>
      <c r="CC501" s="12"/>
    </row>
    <row r="502" spans="1:81" ht="15.75" x14ac:dyDescent="0.25">
      <c r="A502" s="20"/>
      <c r="B502" s="29"/>
      <c r="C502" s="29"/>
      <c r="D502" s="29"/>
      <c r="E502" s="29"/>
      <c r="F502" s="26"/>
      <c r="G502" s="13"/>
      <c r="H502" s="20"/>
      <c r="I502" s="22"/>
      <c r="J502" s="22"/>
      <c r="K502" s="22"/>
      <c r="L502" s="22"/>
      <c r="M502" s="24"/>
      <c r="N502" s="22"/>
      <c r="O502" s="20"/>
      <c r="P502" s="12"/>
      <c r="Q502" s="12"/>
      <c r="R502" s="12"/>
      <c r="S502" s="12"/>
      <c r="T502" s="12"/>
      <c r="U502" s="12"/>
      <c r="V502" s="12"/>
      <c r="W502" s="12"/>
      <c r="X502" s="12"/>
      <c r="Y502" s="12"/>
      <c r="Z502" s="12"/>
      <c r="AA502" s="12"/>
      <c r="AB502" s="12"/>
      <c r="AC502" s="12"/>
      <c r="AD502" s="12"/>
      <c r="AE502" s="12"/>
      <c r="AF502" s="12"/>
      <c r="AG502" s="12"/>
      <c r="AH502" s="12"/>
      <c r="AI502" s="12"/>
      <c r="AJ502" s="12"/>
      <c r="AK502" s="12"/>
      <c r="AL502" s="12"/>
      <c r="AM502" s="12"/>
      <c r="AN502" s="12"/>
      <c r="AO502" s="12"/>
      <c r="AP502" s="12"/>
      <c r="AQ502" s="12"/>
      <c r="AR502" s="12"/>
      <c r="AS502" s="12"/>
      <c r="AT502" s="12"/>
      <c r="AU502" s="12"/>
      <c r="AV502" s="12"/>
      <c r="AW502" s="12"/>
      <c r="AX502" s="12"/>
      <c r="AY502" s="12"/>
      <c r="AZ502" s="12"/>
      <c r="BA502" s="12"/>
      <c r="BB502" s="12"/>
      <c r="BC502" s="12"/>
      <c r="BD502" s="12"/>
      <c r="BE502" s="12"/>
      <c r="BF502" s="12"/>
      <c r="BG502" s="12"/>
      <c r="BH502" s="12"/>
      <c r="BI502" s="12"/>
      <c r="BJ502" s="12"/>
      <c r="BK502" s="12"/>
      <c r="BL502" s="12"/>
      <c r="BM502" s="12"/>
      <c r="BN502" s="12"/>
      <c r="BO502" s="12"/>
      <c r="BP502" s="12"/>
      <c r="BQ502" s="12"/>
      <c r="BR502" s="12"/>
      <c r="BS502" s="12"/>
      <c r="BT502" s="12"/>
      <c r="BU502" s="12"/>
      <c r="BV502" s="12"/>
      <c r="BW502" s="12"/>
      <c r="BX502" s="12"/>
      <c r="BY502" s="12"/>
      <c r="BZ502" s="12"/>
      <c r="CA502" s="12"/>
      <c r="CB502" s="12"/>
      <c r="CC502" s="12"/>
    </row>
    <row r="503" spans="1:81" ht="15.75" x14ac:dyDescent="0.25">
      <c r="A503" s="20"/>
      <c r="B503" s="29"/>
      <c r="C503" s="29"/>
      <c r="D503" s="29"/>
      <c r="E503" s="29"/>
      <c r="F503" s="26"/>
      <c r="G503" s="13"/>
      <c r="H503" s="20"/>
      <c r="I503" s="22"/>
      <c r="J503" s="22"/>
      <c r="K503" s="22"/>
      <c r="L503" s="22"/>
      <c r="M503" s="24"/>
      <c r="N503" s="22"/>
      <c r="O503" s="20"/>
      <c r="P503" s="12"/>
      <c r="Q503" s="12"/>
      <c r="R503" s="12"/>
      <c r="S503" s="12"/>
      <c r="T503" s="12"/>
      <c r="U503" s="12"/>
      <c r="V503" s="12"/>
      <c r="W503" s="12"/>
      <c r="X503" s="12"/>
      <c r="Y503" s="12"/>
      <c r="Z503" s="12"/>
      <c r="AA503" s="12"/>
      <c r="AB503" s="12"/>
      <c r="AC503" s="12"/>
      <c r="AD503" s="12"/>
      <c r="AE503" s="12"/>
      <c r="AF503" s="12"/>
      <c r="AG503" s="12"/>
      <c r="AH503" s="12"/>
      <c r="AI503" s="12"/>
      <c r="AJ503" s="12"/>
      <c r="AK503" s="12"/>
      <c r="AL503" s="12"/>
      <c r="AM503" s="12"/>
      <c r="AN503" s="12"/>
      <c r="AO503" s="12"/>
      <c r="AP503" s="12"/>
      <c r="AQ503" s="12"/>
      <c r="AR503" s="12"/>
      <c r="AS503" s="12"/>
      <c r="AT503" s="12"/>
      <c r="AU503" s="12"/>
      <c r="AV503" s="12"/>
      <c r="AW503" s="12"/>
      <c r="AX503" s="12"/>
      <c r="AY503" s="12"/>
      <c r="AZ503" s="12"/>
      <c r="BA503" s="12"/>
      <c r="BB503" s="12"/>
      <c r="BC503" s="12"/>
      <c r="BD503" s="12"/>
      <c r="BE503" s="12"/>
      <c r="BF503" s="12"/>
      <c r="BG503" s="12"/>
      <c r="BH503" s="12"/>
      <c r="BI503" s="12"/>
      <c r="BJ503" s="12"/>
      <c r="BK503" s="12"/>
      <c r="BL503" s="12"/>
      <c r="BM503" s="12"/>
      <c r="BN503" s="12"/>
      <c r="BO503" s="12"/>
      <c r="BP503" s="12"/>
      <c r="BQ503" s="12"/>
      <c r="BR503" s="12"/>
      <c r="BS503" s="12"/>
      <c r="BT503" s="12"/>
      <c r="BU503" s="12"/>
      <c r="BV503" s="12"/>
      <c r="BW503" s="12"/>
      <c r="BX503" s="12"/>
      <c r="BY503" s="12"/>
      <c r="BZ503" s="12"/>
      <c r="CA503" s="12"/>
      <c r="CB503" s="12"/>
      <c r="CC503" s="12"/>
    </row>
    <row r="504" spans="1:81" ht="15.75" x14ac:dyDescent="0.25">
      <c r="A504" s="20"/>
      <c r="B504" s="29"/>
      <c r="C504" s="29"/>
      <c r="D504" s="29"/>
      <c r="E504" s="29"/>
      <c r="F504" s="26"/>
      <c r="G504" s="13"/>
      <c r="H504" s="20"/>
      <c r="I504" s="22"/>
      <c r="J504" s="22"/>
      <c r="K504" s="22"/>
      <c r="L504" s="22"/>
      <c r="M504" s="24"/>
      <c r="N504" s="22"/>
      <c r="O504" s="20"/>
      <c r="P504" s="12"/>
      <c r="Q504" s="12"/>
      <c r="R504" s="12"/>
      <c r="S504" s="12"/>
      <c r="T504" s="12"/>
      <c r="U504" s="12"/>
      <c r="V504" s="12"/>
      <c r="W504" s="12"/>
      <c r="X504" s="12"/>
      <c r="Y504" s="12"/>
      <c r="Z504" s="12"/>
      <c r="AA504" s="12"/>
      <c r="AB504" s="12"/>
      <c r="AC504" s="12"/>
      <c r="AD504" s="12"/>
      <c r="AE504" s="12"/>
      <c r="AF504" s="12"/>
      <c r="AG504" s="12"/>
      <c r="AH504" s="12"/>
      <c r="AI504" s="12"/>
      <c r="AJ504" s="12"/>
      <c r="AK504" s="12"/>
      <c r="AL504" s="12"/>
      <c r="AM504" s="12"/>
      <c r="AN504" s="12"/>
      <c r="AO504" s="12"/>
      <c r="AP504" s="12"/>
      <c r="AQ504" s="12"/>
      <c r="AR504" s="12"/>
      <c r="AS504" s="12"/>
      <c r="AT504" s="12"/>
      <c r="AU504" s="12"/>
      <c r="AV504" s="12"/>
      <c r="AW504" s="12"/>
      <c r="AX504" s="12"/>
      <c r="AY504" s="12"/>
      <c r="AZ504" s="12"/>
      <c r="BA504" s="12"/>
      <c r="BB504" s="12"/>
      <c r="BC504" s="12"/>
      <c r="BD504" s="12"/>
      <c r="BE504" s="12"/>
      <c r="BF504" s="12"/>
      <c r="BG504" s="12"/>
      <c r="BH504" s="12"/>
      <c r="BI504" s="12"/>
      <c r="BJ504" s="12"/>
      <c r="BK504" s="12"/>
      <c r="BL504" s="12"/>
      <c r="BM504" s="12"/>
      <c r="BN504" s="12"/>
      <c r="BO504" s="12"/>
      <c r="BP504" s="12"/>
      <c r="BQ504" s="12"/>
      <c r="BR504" s="12"/>
      <c r="BS504" s="12"/>
      <c r="BT504" s="12"/>
      <c r="BU504" s="12"/>
      <c r="BV504" s="12"/>
      <c r="BW504" s="12"/>
      <c r="BX504" s="12"/>
      <c r="BY504" s="12"/>
      <c r="BZ504" s="12"/>
      <c r="CA504" s="12"/>
      <c r="CB504" s="12"/>
      <c r="CC504" s="12"/>
    </row>
    <row r="505" spans="1:81" ht="15.75" x14ac:dyDescent="0.25">
      <c r="A505" s="20"/>
      <c r="B505" s="29"/>
      <c r="C505" s="29"/>
      <c r="D505" s="29"/>
      <c r="E505" s="29"/>
      <c r="F505" s="26"/>
      <c r="G505" s="13"/>
      <c r="H505" s="20"/>
      <c r="I505" s="22"/>
      <c r="J505" s="22"/>
      <c r="K505" s="22"/>
      <c r="L505" s="22"/>
      <c r="M505" s="24"/>
      <c r="N505" s="22"/>
      <c r="O505" s="20"/>
      <c r="P505" s="12"/>
      <c r="Q505" s="12"/>
      <c r="R505" s="12"/>
      <c r="S505" s="12"/>
      <c r="T505" s="12"/>
      <c r="U505" s="12"/>
      <c r="V505" s="12"/>
      <c r="W505" s="12"/>
      <c r="X505" s="12"/>
      <c r="Y505" s="12"/>
      <c r="Z505" s="12"/>
      <c r="AA505" s="12"/>
      <c r="AB505" s="12"/>
      <c r="AC505" s="12"/>
      <c r="AD505" s="12"/>
      <c r="AE505" s="12"/>
      <c r="AF505" s="12"/>
      <c r="AG505" s="12"/>
      <c r="AH505" s="12"/>
      <c r="AI505" s="12"/>
      <c r="AJ505" s="12"/>
      <c r="AK505" s="12"/>
      <c r="AL505" s="12"/>
      <c r="AM505" s="12"/>
      <c r="AN505" s="12"/>
      <c r="AO505" s="12"/>
      <c r="AP505" s="12"/>
      <c r="AQ505" s="12"/>
      <c r="AR505" s="12"/>
      <c r="AS505" s="12"/>
      <c r="AT505" s="12"/>
      <c r="AU505" s="12"/>
      <c r="AV505" s="12"/>
      <c r="AW505" s="12"/>
      <c r="AX505" s="12"/>
      <c r="AY505" s="12"/>
      <c r="AZ505" s="12"/>
      <c r="BA505" s="12"/>
      <c r="BB505" s="12"/>
      <c r="BC505" s="12"/>
      <c r="BD505" s="12"/>
      <c r="BE505" s="12"/>
      <c r="BF505" s="12"/>
      <c r="BG505" s="12"/>
      <c r="BH505" s="12"/>
      <c r="BI505" s="12"/>
      <c r="BJ505" s="12"/>
      <c r="BK505" s="12"/>
      <c r="BL505" s="12"/>
      <c r="BM505" s="12"/>
      <c r="BN505" s="12"/>
      <c r="BO505" s="12"/>
      <c r="BP505" s="12"/>
      <c r="BQ505" s="12"/>
      <c r="BR505" s="12"/>
      <c r="BS505" s="12"/>
      <c r="BT505" s="12"/>
      <c r="BU505" s="12"/>
      <c r="BV505" s="12"/>
      <c r="BW505" s="12"/>
      <c r="BX505" s="12"/>
      <c r="BY505" s="12"/>
      <c r="BZ505" s="12"/>
      <c r="CA505" s="12"/>
      <c r="CB505" s="12"/>
      <c r="CC505" s="12"/>
    </row>
    <row r="506" spans="1:81" ht="15.75" x14ac:dyDescent="0.25">
      <c r="A506" s="20"/>
      <c r="B506" s="29"/>
      <c r="C506" s="29"/>
      <c r="D506" s="29"/>
      <c r="E506" s="29"/>
      <c r="F506" s="26"/>
      <c r="G506" s="13"/>
      <c r="H506" s="20"/>
      <c r="I506" s="22"/>
      <c r="J506" s="22"/>
      <c r="K506" s="22"/>
      <c r="L506" s="22"/>
      <c r="M506" s="24"/>
      <c r="N506" s="22"/>
      <c r="O506" s="20"/>
      <c r="P506" s="12"/>
      <c r="Q506" s="12"/>
      <c r="R506" s="12"/>
      <c r="S506" s="12"/>
      <c r="T506" s="12"/>
      <c r="U506" s="12"/>
      <c r="V506" s="12"/>
      <c r="W506" s="12"/>
      <c r="X506" s="12"/>
      <c r="Y506" s="12"/>
      <c r="Z506" s="12"/>
      <c r="AA506" s="12"/>
      <c r="AB506" s="12"/>
      <c r="AC506" s="12"/>
      <c r="AD506" s="12"/>
      <c r="AE506" s="12"/>
      <c r="AF506" s="12"/>
      <c r="AG506" s="12"/>
      <c r="AH506" s="12"/>
      <c r="AI506" s="12"/>
      <c r="AJ506" s="12"/>
      <c r="AK506" s="12"/>
      <c r="AL506" s="12"/>
      <c r="AM506" s="12"/>
      <c r="AN506" s="12"/>
      <c r="AO506" s="12"/>
      <c r="AP506" s="12"/>
      <c r="AQ506" s="12"/>
      <c r="AR506" s="12"/>
      <c r="AS506" s="12"/>
      <c r="AT506" s="12"/>
      <c r="AU506" s="12"/>
      <c r="AV506" s="12"/>
      <c r="AW506" s="12"/>
      <c r="AX506" s="12"/>
      <c r="AY506" s="12"/>
      <c r="AZ506" s="12"/>
      <c r="BA506" s="12"/>
      <c r="BB506" s="12"/>
      <c r="BC506" s="12"/>
      <c r="BD506" s="12"/>
      <c r="BE506" s="12"/>
      <c r="BF506" s="12"/>
      <c r="BG506" s="12"/>
      <c r="BH506" s="12"/>
      <c r="BI506" s="12"/>
      <c r="BJ506" s="12"/>
      <c r="BK506" s="12"/>
      <c r="BL506" s="12"/>
      <c r="BM506" s="12"/>
      <c r="BN506" s="12"/>
      <c r="BO506" s="12"/>
      <c r="BP506" s="12"/>
      <c r="BQ506" s="12"/>
      <c r="BR506" s="12"/>
      <c r="BS506" s="12"/>
      <c r="BT506" s="12"/>
      <c r="BU506" s="12"/>
      <c r="BV506" s="12"/>
      <c r="BW506" s="12"/>
      <c r="BX506" s="12"/>
      <c r="BY506" s="12"/>
      <c r="BZ506" s="12"/>
      <c r="CA506" s="12"/>
      <c r="CB506" s="12"/>
      <c r="CC506" s="12"/>
    </row>
    <row r="507" spans="1:81" ht="15.75" x14ac:dyDescent="0.25">
      <c r="A507" s="20"/>
      <c r="B507" s="29"/>
      <c r="C507" s="29"/>
      <c r="D507" s="29"/>
      <c r="E507" s="29"/>
      <c r="F507" s="26"/>
      <c r="G507" s="13"/>
      <c r="H507" s="20"/>
      <c r="I507" s="22"/>
      <c r="J507" s="22"/>
      <c r="K507" s="22"/>
      <c r="L507" s="22"/>
      <c r="M507" s="24"/>
      <c r="N507" s="22"/>
      <c r="O507" s="20"/>
      <c r="P507" s="12"/>
      <c r="Q507" s="12"/>
      <c r="R507" s="12"/>
      <c r="S507" s="12"/>
      <c r="T507" s="12"/>
      <c r="U507" s="12"/>
      <c r="V507" s="12"/>
      <c r="W507" s="12"/>
      <c r="X507" s="12"/>
      <c r="Y507" s="12"/>
      <c r="Z507" s="12"/>
      <c r="AA507" s="12"/>
      <c r="AB507" s="12"/>
      <c r="AC507" s="12"/>
      <c r="AD507" s="12"/>
      <c r="AE507" s="12"/>
      <c r="AF507" s="12"/>
      <c r="AG507" s="12"/>
      <c r="AH507" s="12"/>
      <c r="AI507" s="12"/>
      <c r="AJ507" s="12"/>
      <c r="AK507" s="12"/>
      <c r="AL507" s="12"/>
      <c r="AM507" s="12"/>
      <c r="AN507" s="12"/>
      <c r="AO507" s="12"/>
      <c r="AP507" s="12"/>
      <c r="AQ507" s="12"/>
      <c r="AR507" s="12"/>
      <c r="AS507" s="12"/>
      <c r="AT507" s="12"/>
      <c r="AU507" s="12"/>
      <c r="AV507" s="12"/>
      <c r="AW507" s="12"/>
      <c r="AX507" s="12"/>
      <c r="AY507" s="12"/>
      <c r="AZ507" s="12"/>
      <c r="BA507" s="12"/>
      <c r="BB507" s="12"/>
      <c r="BC507" s="12"/>
      <c r="BD507" s="12"/>
      <c r="BE507" s="12"/>
      <c r="BF507" s="12"/>
      <c r="BG507" s="12"/>
      <c r="BH507" s="12"/>
      <c r="BI507" s="12"/>
      <c r="BJ507" s="12"/>
      <c r="BK507" s="12"/>
      <c r="BL507" s="12"/>
      <c r="BM507" s="12"/>
      <c r="BN507" s="12"/>
      <c r="BO507" s="12"/>
      <c r="BP507" s="12"/>
      <c r="BQ507" s="12"/>
      <c r="BR507" s="12"/>
      <c r="BS507" s="12"/>
      <c r="BT507" s="12"/>
      <c r="BU507" s="12"/>
      <c r="BV507" s="12"/>
      <c r="BW507" s="12"/>
      <c r="BX507" s="12"/>
      <c r="BY507" s="12"/>
      <c r="BZ507" s="12"/>
      <c r="CA507" s="12"/>
      <c r="CB507" s="12"/>
      <c r="CC507" s="12"/>
    </row>
    <row r="508" spans="1:81" ht="15.75" x14ac:dyDescent="0.25">
      <c r="A508" s="20"/>
      <c r="B508" s="29"/>
      <c r="C508" s="29"/>
      <c r="D508" s="29"/>
      <c r="E508" s="29"/>
      <c r="F508" s="26"/>
      <c r="G508" s="13"/>
      <c r="H508" s="20"/>
      <c r="I508" s="22"/>
      <c r="J508" s="22"/>
      <c r="K508" s="22"/>
      <c r="L508" s="22"/>
      <c r="M508" s="24"/>
      <c r="N508" s="22"/>
      <c r="O508" s="20"/>
      <c r="P508" s="12"/>
      <c r="Q508" s="12"/>
      <c r="R508" s="12"/>
      <c r="S508" s="12"/>
      <c r="T508" s="12"/>
      <c r="U508" s="12"/>
      <c r="V508" s="12"/>
      <c r="W508" s="12"/>
      <c r="X508" s="12"/>
      <c r="Y508" s="12"/>
      <c r="Z508" s="12"/>
      <c r="AA508" s="12"/>
      <c r="AB508" s="12"/>
      <c r="AC508" s="12"/>
      <c r="AD508" s="12"/>
      <c r="AE508" s="12"/>
      <c r="AF508" s="12"/>
      <c r="AG508" s="12"/>
      <c r="AH508" s="12"/>
      <c r="AI508" s="12"/>
      <c r="AJ508" s="12"/>
      <c r="AK508" s="12"/>
      <c r="AL508" s="12"/>
      <c r="AM508" s="12"/>
      <c r="AN508" s="12"/>
      <c r="AO508" s="12"/>
      <c r="AP508" s="12"/>
      <c r="AQ508" s="12"/>
      <c r="AR508" s="12"/>
      <c r="AS508" s="12"/>
      <c r="AT508" s="12"/>
      <c r="AU508" s="12"/>
      <c r="AV508" s="12"/>
      <c r="AW508" s="12"/>
      <c r="AX508" s="12"/>
      <c r="AY508" s="12"/>
      <c r="AZ508" s="12"/>
      <c r="BA508" s="12"/>
      <c r="BB508" s="12"/>
      <c r="BC508" s="12"/>
      <c r="BD508" s="12"/>
      <c r="BE508" s="12"/>
      <c r="BF508" s="12"/>
      <c r="BG508" s="12"/>
      <c r="BH508" s="12"/>
      <c r="BI508" s="12"/>
      <c r="BJ508" s="12"/>
      <c r="BK508" s="12"/>
      <c r="BL508" s="12"/>
      <c r="BM508" s="12"/>
      <c r="BN508" s="12"/>
      <c r="BO508" s="12"/>
      <c r="BP508" s="12"/>
      <c r="BQ508" s="12"/>
      <c r="BR508" s="12"/>
      <c r="BS508" s="12"/>
      <c r="BT508" s="12"/>
      <c r="BU508" s="12"/>
      <c r="BV508" s="12"/>
      <c r="BW508" s="12"/>
      <c r="BX508" s="12"/>
      <c r="BY508" s="12"/>
      <c r="BZ508" s="12"/>
      <c r="CA508" s="12"/>
      <c r="CB508" s="12"/>
      <c r="CC508" s="12"/>
    </row>
    <row r="509" spans="1:81" ht="15.75" x14ac:dyDescent="0.25">
      <c r="A509" s="20"/>
      <c r="B509" s="29"/>
      <c r="C509" s="29"/>
      <c r="D509" s="29"/>
      <c r="E509" s="29"/>
      <c r="F509" s="26"/>
      <c r="G509" s="13"/>
      <c r="H509" s="20"/>
      <c r="I509" s="22"/>
      <c r="J509" s="22"/>
      <c r="K509" s="22"/>
      <c r="L509" s="22"/>
      <c r="M509" s="24"/>
      <c r="N509" s="22"/>
      <c r="O509" s="20"/>
      <c r="P509" s="12"/>
      <c r="Q509" s="12"/>
      <c r="R509" s="12"/>
      <c r="S509" s="12"/>
      <c r="T509" s="12"/>
      <c r="U509" s="12"/>
      <c r="V509" s="12"/>
      <c r="W509" s="12"/>
      <c r="X509" s="12"/>
      <c r="Y509" s="12"/>
      <c r="Z509" s="12"/>
      <c r="AA509" s="12"/>
      <c r="AB509" s="12"/>
      <c r="AC509" s="12"/>
      <c r="AD509" s="12"/>
      <c r="AE509" s="12"/>
      <c r="AF509" s="12"/>
      <c r="AG509" s="12"/>
      <c r="AH509" s="12"/>
      <c r="AI509" s="12"/>
      <c r="AJ509" s="12"/>
      <c r="AK509" s="12"/>
      <c r="AL509" s="12"/>
      <c r="AM509" s="12"/>
      <c r="AN509" s="12"/>
      <c r="AO509" s="12"/>
      <c r="AP509" s="12"/>
      <c r="AQ509" s="12"/>
      <c r="AR509" s="12"/>
      <c r="AS509" s="12"/>
      <c r="AT509" s="12"/>
      <c r="AU509" s="12"/>
      <c r="AV509" s="12"/>
      <c r="AW509" s="12"/>
      <c r="AX509" s="12"/>
      <c r="AY509" s="12"/>
      <c r="AZ509" s="12"/>
      <c r="BA509" s="12"/>
      <c r="BB509" s="12"/>
      <c r="BC509" s="12"/>
      <c r="BD509" s="12"/>
      <c r="BE509" s="12"/>
      <c r="BF509" s="12"/>
      <c r="BG509" s="12"/>
      <c r="BH509" s="12"/>
      <c r="BI509" s="12"/>
      <c r="BJ509" s="12"/>
      <c r="BK509" s="12"/>
      <c r="BL509" s="12"/>
      <c r="BM509" s="12"/>
      <c r="BN509" s="12"/>
      <c r="BO509" s="12"/>
      <c r="BP509" s="12"/>
      <c r="BQ509" s="12"/>
      <c r="BR509" s="12"/>
      <c r="BS509" s="12"/>
      <c r="BT509" s="12"/>
      <c r="BU509" s="12"/>
      <c r="BV509" s="12"/>
      <c r="BW509" s="12"/>
      <c r="BX509" s="12"/>
      <c r="BY509" s="12"/>
      <c r="BZ509" s="12"/>
      <c r="CA509" s="12"/>
      <c r="CB509" s="12"/>
      <c r="CC509" s="12"/>
    </row>
    <row r="510" spans="1:81" ht="15.75" x14ac:dyDescent="0.25">
      <c r="A510" s="20"/>
      <c r="B510" s="29"/>
      <c r="C510" s="29"/>
      <c r="D510" s="29"/>
      <c r="E510" s="29"/>
      <c r="F510" s="26"/>
      <c r="G510" s="13"/>
      <c r="H510" s="20"/>
      <c r="I510" s="22"/>
      <c r="J510" s="22"/>
      <c r="K510" s="22"/>
      <c r="L510" s="22"/>
      <c r="M510" s="24"/>
      <c r="N510" s="22"/>
      <c r="O510" s="20"/>
      <c r="P510" s="12"/>
      <c r="Q510" s="12"/>
      <c r="R510" s="12"/>
      <c r="S510" s="12"/>
      <c r="T510" s="12"/>
      <c r="U510" s="12"/>
      <c r="V510" s="12"/>
      <c r="W510" s="12"/>
      <c r="X510" s="12"/>
      <c r="Y510" s="12"/>
      <c r="Z510" s="12"/>
      <c r="AA510" s="12"/>
      <c r="AB510" s="12"/>
      <c r="AC510" s="12"/>
      <c r="AD510" s="12"/>
      <c r="AE510" s="12"/>
      <c r="AF510" s="12"/>
      <c r="AG510" s="12"/>
      <c r="AH510" s="12"/>
      <c r="AI510" s="12"/>
      <c r="AJ510" s="12"/>
      <c r="AK510" s="12"/>
      <c r="AL510" s="12"/>
      <c r="AM510" s="12"/>
      <c r="AN510" s="12"/>
      <c r="AO510" s="12"/>
      <c r="AP510" s="12"/>
      <c r="AQ510" s="12"/>
      <c r="AR510" s="12"/>
      <c r="AS510" s="12"/>
      <c r="AT510" s="12"/>
      <c r="AU510" s="12"/>
      <c r="AV510" s="12"/>
      <c r="AW510" s="12"/>
      <c r="AX510" s="12"/>
      <c r="AY510" s="12"/>
      <c r="AZ510" s="12"/>
      <c r="BA510" s="12"/>
      <c r="BB510" s="12"/>
      <c r="BC510" s="12"/>
      <c r="BD510" s="12"/>
      <c r="BE510" s="12"/>
      <c r="BF510" s="12"/>
      <c r="BG510" s="12"/>
      <c r="BH510" s="12"/>
      <c r="BI510" s="12"/>
      <c r="BJ510" s="12"/>
      <c r="BK510" s="12"/>
      <c r="BL510" s="12"/>
      <c r="BM510" s="12"/>
      <c r="BN510" s="12"/>
      <c r="BO510" s="12"/>
      <c r="BP510" s="12"/>
      <c r="BQ510" s="12"/>
      <c r="BR510" s="12"/>
      <c r="BS510" s="12"/>
      <c r="BT510" s="12"/>
      <c r="BU510" s="12"/>
      <c r="BV510" s="12"/>
      <c r="BW510" s="12"/>
      <c r="BX510" s="12"/>
      <c r="BY510" s="12"/>
      <c r="BZ510" s="12"/>
      <c r="CA510" s="12"/>
      <c r="CB510" s="12"/>
      <c r="CC510" s="12"/>
    </row>
    <row r="511" spans="1:81" ht="15.75" x14ac:dyDescent="0.25">
      <c r="A511" s="20"/>
      <c r="B511" s="29"/>
      <c r="C511" s="29"/>
      <c r="D511" s="29"/>
      <c r="E511" s="29"/>
      <c r="F511" s="26"/>
      <c r="G511" s="13"/>
      <c r="H511" s="20"/>
      <c r="I511" s="22"/>
      <c r="J511" s="22"/>
      <c r="K511" s="22"/>
      <c r="L511" s="22"/>
      <c r="M511" s="24"/>
      <c r="N511" s="22"/>
      <c r="O511" s="20"/>
      <c r="P511" s="12"/>
      <c r="Q511" s="12"/>
      <c r="R511" s="12"/>
      <c r="S511" s="12"/>
      <c r="T511" s="12"/>
      <c r="U511" s="12"/>
      <c r="V511" s="12"/>
      <c r="W511" s="12"/>
      <c r="X511" s="12"/>
      <c r="Y511" s="12"/>
      <c r="Z511" s="12"/>
      <c r="AA511" s="12"/>
      <c r="AB511" s="12"/>
      <c r="AC511" s="12"/>
      <c r="AD511" s="12"/>
      <c r="AE511" s="12"/>
      <c r="AF511" s="12"/>
      <c r="AG511" s="12"/>
      <c r="AH511" s="12"/>
      <c r="AI511" s="12"/>
      <c r="AJ511" s="12"/>
      <c r="AK511" s="12"/>
      <c r="AL511" s="12"/>
      <c r="AM511" s="12"/>
      <c r="AN511" s="12"/>
      <c r="AO511" s="12"/>
      <c r="AP511" s="12"/>
      <c r="AQ511" s="12"/>
      <c r="AR511" s="12"/>
      <c r="AS511" s="12"/>
      <c r="AT511" s="12"/>
      <c r="AU511" s="12"/>
      <c r="AV511" s="12"/>
      <c r="AW511" s="12"/>
      <c r="AX511" s="12"/>
      <c r="AY511" s="12"/>
      <c r="AZ511" s="12"/>
      <c r="BA511" s="12"/>
      <c r="BB511" s="12"/>
      <c r="BC511" s="12"/>
      <c r="BD511" s="12"/>
      <c r="BE511" s="12"/>
      <c r="BF511" s="12"/>
      <c r="BG511" s="12"/>
      <c r="BH511" s="12"/>
      <c r="BI511" s="12"/>
      <c r="BJ511" s="12"/>
      <c r="BK511" s="12"/>
      <c r="BL511" s="12"/>
      <c r="BM511" s="12"/>
      <c r="BN511" s="12"/>
      <c r="BO511" s="12"/>
      <c r="BP511" s="12"/>
      <c r="BQ511" s="12"/>
      <c r="BR511" s="12"/>
      <c r="BS511" s="12"/>
      <c r="BT511" s="12"/>
      <c r="BU511" s="12"/>
      <c r="BV511" s="12"/>
      <c r="BW511" s="12"/>
      <c r="BX511" s="12"/>
      <c r="BY511" s="12"/>
      <c r="BZ511" s="12"/>
      <c r="CA511" s="12"/>
      <c r="CB511" s="12"/>
      <c r="CC511" s="12"/>
    </row>
    <row r="512" spans="1:81" ht="15.75" x14ac:dyDescent="0.25">
      <c r="A512" s="20"/>
      <c r="B512" s="29"/>
      <c r="C512" s="29"/>
      <c r="D512" s="29"/>
      <c r="E512" s="29"/>
      <c r="F512" s="26"/>
      <c r="G512" s="13"/>
      <c r="H512" s="20"/>
      <c r="I512" s="22"/>
      <c r="J512" s="22"/>
      <c r="K512" s="22"/>
      <c r="L512" s="22"/>
      <c r="M512" s="24"/>
      <c r="N512" s="22"/>
      <c r="O512" s="20"/>
      <c r="P512" s="12"/>
      <c r="Q512" s="12"/>
      <c r="R512" s="12"/>
      <c r="S512" s="12"/>
      <c r="T512" s="12"/>
      <c r="U512" s="12"/>
      <c r="V512" s="12"/>
      <c r="W512" s="12"/>
      <c r="X512" s="12"/>
      <c r="Y512" s="12"/>
      <c r="Z512" s="12"/>
      <c r="AA512" s="12"/>
      <c r="AB512" s="12"/>
      <c r="AC512" s="12"/>
      <c r="AD512" s="12"/>
      <c r="AE512" s="12"/>
      <c r="AF512" s="12"/>
      <c r="AG512" s="12"/>
      <c r="AH512" s="12"/>
      <c r="AI512" s="12"/>
      <c r="AJ512" s="12"/>
      <c r="AK512" s="12"/>
      <c r="AL512" s="12"/>
      <c r="AM512" s="12"/>
      <c r="AN512" s="12"/>
      <c r="AO512" s="12"/>
      <c r="AP512" s="12"/>
      <c r="AQ512" s="12"/>
      <c r="AR512" s="12"/>
      <c r="AS512" s="12"/>
      <c r="AT512" s="12"/>
      <c r="AU512" s="12"/>
      <c r="AV512" s="12"/>
      <c r="AW512" s="12"/>
      <c r="AX512" s="12"/>
      <c r="AY512" s="12"/>
      <c r="AZ512" s="12"/>
      <c r="BA512" s="12"/>
      <c r="BB512" s="12"/>
      <c r="BC512" s="12"/>
      <c r="BD512" s="12"/>
      <c r="BE512" s="12"/>
      <c r="BF512" s="12"/>
      <c r="BG512" s="12"/>
      <c r="BH512" s="12"/>
      <c r="BI512" s="12"/>
      <c r="BJ512" s="12"/>
      <c r="BK512" s="12"/>
      <c r="BL512" s="12"/>
      <c r="BM512" s="12"/>
      <c r="BN512" s="12"/>
      <c r="BO512" s="12"/>
      <c r="BP512" s="12"/>
      <c r="BQ512" s="12"/>
      <c r="BR512" s="12"/>
      <c r="BS512" s="12"/>
      <c r="BT512" s="12"/>
      <c r="BU512" s="12"/>
      <c r="BV512" s="12"/>
      <c r="BW512" s="12"/>
      <c r="BX512" s="12"/>
      <c r="BY512" s="12"/>
      <c r="BZ512" s="12"/>
      <c r="CA512" s="12"/>
      <c r="CB512" s="12"/>
      <c r="CC512" s="12"/>
    </row>
    <row r="513" spans="1:81" ht="15.75" x14ac:dyDescent="0.25">
      <c r="A513" s="20"/>
      <c r="B513" s="29"/>
      <c r="C513" s="29"/>
      <c r="D513" s="29"/>
      <c r="E513" s="29"/>
      <c r="F513" s="26"/>
      <c r="G513" s="13"/>
      <c r="H513" s="20"/>
      <c r="I513" s="22"/>
      <c r="J513" s="22"/>
      <c r="K513" s="22"/>
      <c r="L513" s="22"/>
      <c r="M513" s="24"/>
      <c r="N513" s="22"/>
      <c r="O513" s="20"/>
      <c r="P513" s="12"/>
      <c r="Q513" s="12"/>
      <c r="R513" s="12"/>
      <c r="S513" s="12"/>
      <c r="T513" s="12"/>
      <c r="U513" s="12"/>
      <c r="V513" s="12"/>
      <c r="W513" s="12"/>
      <c r="X513" s="12"/>
      <c r="Y513" s="12"/>
      <c r="Z513" s="12"/>
      <c r="AA513" s="12"/>
      <c r="AB513" s="12"/>
      <c r="AC513" s="12"/>
      <c r="AD513" s="12"/>
      <c r="AE513" s="12"/>
      <c r="AF513" s="12"/>
      <c r="AG513" s="12"/>
      <c r="AH513" s="12"/>
      <c r="AI513" s="12"/>
      <c r="AJ513" s="12"/>
      <c r="AK513" s="12"/>
      <c r="AL513" s="12"/>
      <c r="AM513" s="12"/>
      <c r="AN513" s="12"/>
      <c r="AO513" s="12"/>
      <c r="AP513" s="12"/>
      <c r="AQ513" s="12"/>
      <c r="AR513" s="12"/>
      <c r="AS513" s="12"/>
      <c r="AT513" s="12"/>
      <c r="AU513" s="12"/>
      <c r="AV513" s="12"/>
      <c r="AW513" s="12"/>
      <c r="AX513" s="12"/>
      <c r="AY513" s="12"/>
      <c r="AZ513" s="12"/>
      <c r="BA513" s="12"/>
      <c r="BB513" s="12"/>
      <c r="BC513" s="12"/>
      <c r="BD513" s="12"/>
      <c r="BE513" s="12"/>
      <c r="BF513" s="12"/>
      <c r="BG513" s="12"/>
      <c r="BH513" s="12"/>
      <c r="BI513" s="12"/>
      <c r="BJ513" s="12"/>
      <c r="BK513" s="12"/>
      <c r="BL513" s="12"/>
      <c r="BM513" s="12"/>
      <c r="BN513" s="12"/>
      <c r="BO513" s="12"/>
      <c r="BP513" s="12"/>
      <c r="BQ513" s="12"/>
      <c r="BR513" s="12"/>
      <c r="BS513" s="12"/>
      <c r="BT513" s="12"/>
      <c r="BU513" s="12"/>
      <c r="BV513" s="12"/>
      <c r="BW513" s="12"/>
      <c r="BX513" s="12"/>
      <c r="BY513" s="12"/>
      <c r="BZ513" s="12"/>
      <c r="CA513" s="12"/>
      <c r="CB513" s="12"/>
      <c r="CC513" s="12"/>
    </row>
    <row r="514" spans="1:81" ht="15.75" x14ac:dyDescent="0.25">
      <c r="A514" s="20"/>
      <c r="B514" s="29"/>
      <c r="C514" s="29"/>
      <c r="D514" s="29"/>
      <c r="E514" s="29"/>
      <c r="F514" s="26"/>
      <c r="G514" s="13"/>
      <c r="H514" s="20"/>
      <c r="I514" s="22"/>
      <c r="J514" s="22"/>
      <c r="K514" s="22"/>
      <c r="L514" s="22"/>
      <c r="M514" s="24"/>
      <c r="N514" s="22"/>
      <c r="O514" s="20"/>
      <c r="P514" s="12"/>
      <c r="Q514" s="12"/>
      <c r="R514" s="12"/>
      <c r="S514" s="12"/>
      <c r="T514" s="12"/>
      <c r="U514" s="12"/>
      <c r="V514" s="12"/>
      <c r="W514" s="12"/>
      <c r="X514" s="12"/>
      <c r="Y514" s="12"/>
      <c r="Z514" s="12"/>
      <c r="AA514" s="12"/>
      <c r="AB514" s="12"/>
      <c r="AC514" s="12"/>
      <c r="AD514" s="12"/>
      <c r="AE514" s="12"/>
      <c r="AF514" s="12"/>
      <c r="AG514" s="12"/>
      <c r="AH514" s="12"/>
      <c r="AI514" s="12"/>
      <c r="AJ514" s="12"/>
      <c r="AK514" s="12"/>
      <c r="AL514" s="12"/>
      <c r="AM514" s="12"/>
      <c r="AN514" s="12"/>
      <c r="AO514" s="12"/>
      <c r="AP514" s="12"/>
      <c r="AQ514" s="12"/>
      <c r="AR514" s="12"/>
      <c r="AS514" s="12"/>
      <c r="AT514" s="12"/>
      <c r="AU514" s="12"/>
      <c r="AV514" s="12"/>
      <c r="AW514" s="12"/>
      <c r="AX514" s="12"/>
      <c r="AY514" s="12"/>
      <c r="AZ514" s="12"/>
      <c r="BA514" s="12"/>
      <c r="BB514" s="12"/>
      <c r="BC514" s="12"/>
      <c r="BD514" s="12"/>
      <c r="BE514" s="12"/>
      <c r="BF514" s="12"/>
      <c r="BG514" s="12"/>
      <c r="BH514" s="12"/>
      <c r="BI514" s="12"/>
      <c r="BJ514" s="12"/>
      <c r="BK514" s="12"/>
      <c r="BL514" s="12"/>
      <c r="BM514" s="12"/>
      <c r="BN514" s="12"/>
      <c r="BO514" s="12"/>
      <c r="BP514" s="12"/>
      <c r="BQ514" s="12"/>
      <c r="BR514" s="12"/>
      <c r="BS514" s="12"/>
      <c r="BT514" s="12"/>
      <c r="BU514" s="12"/>
      <c r="BV514" s="12"/>
      <c r="BW514" s="12"/>
      <c r="BX514" s="12"/>
      <c r="BY514" s="12"/>
      <c r="BZ514" s="12"/>
      <c r="CA514" s="12"/>
      <c r="CB514" s="12"/>
      <c r="CC514" s="12"/>
    </row>
    <row r="515" spans="1:81" ht="15.75" x14ac:dyDescent="0.25">
      <c r="A515" s="20"/>
      <c r="B515" s="29"/>
      <c r="C515" s="29"/>
      <c r="D515" s="29"/>
      <c r="E515" s="29"/>
      <c r="F515" s="26"/>
      <c r="G515" s="13"/>
      <c r="H515" s="20"/>
      <c r="I515" s="22"/>
      <c r="J515" s="22"/>
      <c r="K515" s="22"/>
      <c r="L515" s="22"/>
      <c r="M515" s="24"/>
      <c r="N515" s="22"/>
      <c r="O515" s="20"/>
      <c r="P515" s="12"/>
      <c r="Q515" s="12"/>
      <c r="R515" s="12"/>
      <c r="S515" s="12"/>
      <c r="T515" s="12"/>
      <c r="U515" s="12"/>
      <c r="V515" s="12"/>
      <c r="W515" s="12"/>
      <c r="X515" s="12"/>
      <c r="Y515" s="12"/>
      <c r="Z515" s="12"/>
      <c r="AA515" s="12"/>
      <c r="AB515" s="12"/>
      <c r="AC515" s="12"/>
      <c r="AD515" s="12"/>
      <c r="AE515" s="12"/>
      <c r="AF515" s="12"/>
      <c r="AG515" s="12"/>
      <c r="AH515" s="12"/>
      <c r="AI515" s="12"/>
      <c r="AJ515" s="12"/>
      <c r="AK515" s="12"/>
      <c r="AL515" s="12"/>
      <c r="AM515" s="12"/>
      <c r="AN515" s="12"/>
      <c r="AO515" s="12"/>
      <c r="AP515" s="12"/>
      <c r="AQ515" s="12"/>
      <c r="AR515" s="12"/>
      <c r="AS515" s="12"/>
      <c r="AT515" s="12"/>
      <c r="AU515" s="12"/>
      <c r="AV515" s="12"/>
      <c r="AW515" s="12"/>
      <c r="AX515" s="12"/>
      <c r="AY515" s="12"/>
      <c r="AZ515" s="12"/>
      <c r="BA515" s="12"/>
      <c r="BB515" s="12"/>
      <c r="BC515" s="12"/>
      <c r="BD515" s="12"/>
      <c r="BE515" s="12"/>
      <c r="BF515" s="12"/>
      <c r="BG515" s="12"/>
      <c r="BH515" s="12"/>
      <c r="BI515" s="12"/>
      <c r="BJ515" s="12"/>
      <c r="BK515" s="12"/>
      <c r="BL515" s="12"/>
      <c r="BM515" s="12"/>
      <c r="BN515" s="12"/>
      <c r="BO515" s="12"/>
      <c r="BP515" s="12"/>
      <c r="BQ515" s="12"/>
      <c r="BR515" s="12"/>
      <c r="BS515" s="12"/>
      <c r="BT515" s="12"/>
      <c r="BU515" s="12"/>
      <c r="BV515" s="12"/>
      <c r="BW515" s="12"/>
      <c r="BX515" s="12"/>
      <c r="BY515" s="12"/>
      <c r="BZ515" s="12"/>
      <c r="CA515" s="12"/>
      <c r="CB515" s="12"/>
      <c r="CC515" s="12"/>
    </row>
    <row r="516" spans="1:81" ht="15.75" x14ac:dyDescent="0.25">
      <c r="A516" s="20"/>
      <c r="B516" s="29"/>
      <c r="C516" s="29"/>
      <c r="D516" s="29"/>
      <c r="E516" s="29"/>
      <c r="F516" s="26"/>
      <c r="G516" s="13"/>
      <c r="H516" s="20"/>
      <c r="I516" s="22"/>
      <c r="J516" s="22"/>
      <c r="K516" s="22"/>
      <c r="L516" s="22"/>
      <c r="M516" s="24"/>
      <c r="N516" s="22"/>
      <c r="O516" s="20"/>
      <c r="P516" s="12"/>
      <c r="Q516" s="12"/>
      <c r="R516" s="12"/>
      <c r="S516" s="12"/>
      <c r="T516" s="12"/>
      <c r="U516" s="12"/>
      <c r="V516" s="12"/>
      <c r="W516" s="12"/>
      <c r="X516" s="12"/>
      <c r="Y516" s="12"/>
      <c r="Z516" s="12"/>
      <c r="AA516" s="12"/>
      <c r="AB516" s="12"/>
      <c r="AC516" s="12"/>
      <c r="AD516" s="12"/>
      <c r="AE516" s="12"/>
      <c r="AF516" s="12"/>
      <c r="AG516" s="12"/>
      <c r="AH516" s="12"/>
      <c r="AI516" s="12"/>
      <c r="AJ516" s="12"/>
      <c r="AK516" s="12"/>
      <c r="AL516" s="12"/>
      <c r="AM516" s="12"/>
      <c r="AN516" s="12"/>
      <c r="AO516" s="12"/>
      <c r="AP516" s="12"/>
      <c r="AQ516" s="12"/>
      <c r="AR516" s="12"/>
      <c r="AS516" s="12"/>
      <c r="AT516" s="12"/>
      <c r="AU516" s="12"/>
      <c r="AV516" s="12"/>
      <c r="AW516" s="12"/>
      <c r="AX516" s="12"/>
      <c r="AY516" s="12"/>
      <c r="AZ516" s="12"/>
      <c r="BA516" s="12"/>
      <c r="BB516" s="12"/>
      <c r="BC516" s="12"/>
      <c r="BD516" s="12"/>
      <c r="BE516" s="12"/>
      <c r="BF516" s="12"/>
      <c r="BG516" s="12"/>
      <c r="BH516" s="12"/>
      <c r="BI516" s="12"/>
      <c r="BJ516" s="12"/>
      <c r="BK516" s="12"/>
      <c r="BL516" s="12"/>
      <c r="BM516" s="12"/>
      <c r="BN516" s="12"/>
      <c r="BO516" s="12"/>
      <c r="BP516" s="12"/>
      <c r="BQ516" s="12"/>
      <c r="BR516" s="12"/>
      <c r="BS516" s="12"/>
      <c r="BT516" s="12"/>
      <c r="BU516" s="12"/>
      <c r="BV516" s="12"/>
      <c r="BW516" s="12"/>
      <c r="BX516" s="12"/>
      <c r="BY516" s="12"/>
      <c r="BZ516" s="12"/>
      <c r="CA516" s="12"/>
      <c r="CB516" s="12"/>
      <c r="CC516" s="12"/>
    </row>
    <row r="517" spans="1:81" ht="15.75" x14ac:dyDescent="0.25">
      <c r="A517" s="20"/>
      <c r="B517" s="29"/>
      <c r="C517" s="29"/>
      <c r="D517" s="29"/>
      <c r="E517" s="29"/>
      <c r="F517" s="26"/>
      <c r="G517" s="13"/>
      <c r="H517" s="20"/>
      <c r="I517" s="22"/>
      <c r="J517" s="22"/>
      <c r="K517" s="22"/>
      <c r="L517" s="22"/>
      <c r="M517" s="24"/>
      <c r="N517" s="22"/>
      <c r="O517" s="20"/>
      <c r="P517" s="12"/>
      <c r="Q517" s="12"/>
      <c r="R517" s="12"/>
      <c r="S517" s="12"/>
      <c r="T517" s="12"/>
      <c r="U517" s="12"/>
      <c r="V517" s="12"/>
      <c r="W517" s="12"/>
      <c r="X517" s="12"/>
      <c r="Y517" s="12"/>
      <c r="Z517" s="12"/>
      <c r="AA517" s="12"/>
      <c r="AB517" s="12"/>
      <c r="AC517" s="12"/>
      <c r="AD517" s="12"/>
      <c r="AE517" s="12"/>
      <c r="AF517" s="12"/>
      <c r="AG517" s="12"/>
      <c r="AH517" s="12"/>
      <c r="AI517" s="12"/>
      <c r="AJ517" s="12"/>
      <c r="AK517" s="12"/>
      <c r="AL517" s="12"/>
      <c r="AM517" s="12"/>
      <c r="AN517" s="12"/>
      <c r="AO517" s="12"/>
      <c r="AP517" s="12"/>
      <c r="AQ517" s="12"/>
      <c r="AR517" s="12"/>
      <c r="AS517" s="12"/>
      <c r="AT517" s="12"/>
      <c r="AU517" s="12"/>
      <c r="AV517" s="12"/>
      <c r="AW517" s="12"/>
      <c r="AX517" s="12"/>
      <c r="AY517" s="12"/>
      <c r="AZ517" s="12"/>
      <c r="BA517" s="12"/>
      <c r="BB517" s="12"/>
      <c r="BC517" s="12"/>
      <c r="BD517" s="12"/>
      <c r="BE517" s="12"/>
      <c r="BF517" s="12"/>
      <c r="BG517" s="12"/>
      <c r="BH517" s="12"/>
      <c r="BI517" s="12"/>
      <c r="BJ517" s="12"/>
      <c r="BK517" s="12"/>
      <c r="BL517" s="12"/>
      <c r="BM517" s="12"/>
      <c r="BN517" s="12"/>
      <c r="BO517" s="12"/>
      <c r="BP517" s="12"/>
      <c r="BQ517" s="12"/>
      <c r="BR517" s="12"/>
      <c r="BS517" s="12"/>
      <c r="BT517" s="12"/>
      <c r="BU517" s="12"/>
      <c r="BV517" s="12"/>
      <c r="BW517" s="12"/>
      <c r="BX517" s="12"/>
      <c r="BY517" s="12"/>
      <c r="BZ517" s="12"/>
      <c r="CA517" s="12"/>
      <c r="CB517" s="12"/>
      <c r="CC517" s="12"/>
    </row>
    <row r="518" spans="1:81" ht="15.75" x14ac:dyDescent="0.25">
      <c r="A518" s="20"/>
      <c r="B518" s="29"/>
      <c r="C518" s="29"/>
      <c r="D518" s="29"/>
      <c r="E518" s="29"/>
      <c r="F518" s="26"/>
      <c r="G518" s="13"/>
      <c r="H518" s="20"/>
      <c r="I518" s="22"/>
      <c r="J518" s="22"/>
      <c r="K518" s="22"/>
      <c r="L518" s="22"/>
      <c r="M518" s="24"/>
      <c r="N518" s="22"/>
      <c r="O518" s="20"/>
      <c r="P518" s="12"/>
      <c r="Q518" s="12"/>
      <c r="R518" s="12"/>
      <c r="S518" s="12"/>
      <c r="T518" s="12"/>
      <c r="U518" s="12"/>
      <c r="V518" s="12"/>
      <c r="W518" s="12"/>
      <c r="X518" s="12"/>
      <c r="Y518" s="12"/>
      <c r="Z518" s="12"/>
      <c r="AA518" s="12"/>
      <c r="AB518" s="12"/>
      <c r="AC518" s="12"/>
      <c r="AD518" s="12"/>
      <c r="AE518" s="12"/>
      <c r="AF518" s="12"/>
      <c r="AG518" s="12"/>
      <c r="AH518" s="12"/>
      <c r="AI518" s="12"/>
      <c r="AJ518" s="12"/>
      <c r="AK518" s="12"/>
      <c r="AL518" s="12"/>
      <c r="AM518" s="12"/>
      <c r="AN518" s="12"/>
      <c r="AO518" s="12"/>
      <c r="AP518" s="12"/>
      <c r="AQ518" s="12"/>
      <c r="AR518" s="12"/>
      <c r="AS518" s="12"/>
      <c r="AT518" s="12"/>
      <c r="AU518" s="12"/>
      <c r="AV518" s="12"/>
      <c r="AW518" s="12"/>
      <c r="AX518" s="12"/>
      <c r="AY518" s="12"/>
      <c r="AZ518" s="12"/>
      <c r="BA518" s="12"/>
      <c r="BB518" s="12"/>
      <c r="BC518" s="12"/>
      <c r="BD518" s="12"/>
      <c r="BE518" s="12"/>
      <c r="BF518" s="12"/>
      <c r="BG518" s="12"/>
      <c r="BH518" s="12"/>
      <c r="BI518" s="12"/>
      <c r="BJ518" s="12"/>
      <c r="BK518" s="12"/>
      <c r="BL518" s="12"/>
      <c r="BM518" s="12"/>
      <c r="BN518" s="12"/>
      <c r="BO518" s="12"/>
      <c r="BP518" s="12"/>
      <c r="BQ518" s="12"/>
      <c r="BR518" s="12"/>
      <c r="BS518" s="12"/>
      <c r="BT518" s="12"/>
      <c r="BU518" s="12"/>
      <c r="BV518" s="12"/>
      <c r="BW518" s="12"/>
      <c r="BX518" s="12"/>
      <c r="BY518" s="12"/>
      <c r="BZ518" s="12"/>
      <c r="CA518" s="12"/>
      <c r="CB518" s="12"/>
      <c r="CC518" s="12"/>
    </row>
    <row r="519" spans="1:81" ht="15.75" x14ac:dyDescent="0.25">
      <c r="A519" s="20"/>
      <c r="B519" s="29"/>
      <c r="C519" s="29"/>
      <c r="D519" s="29"/>
      <c r="E519" s="29"/>
      <c r="F519" s="26"/>
      <c r="G519" s="13"/>
      <c r="H519" s="20"/>
      <c r="I519" s="22"/>
      <c r="J519" s="22"/>
      <c r="K519" s="22"/>
      <c r="L519" s="22"/>
      <c r="M519" s="24"/>
      <c r="N519" s="22"/>
      <c r="O519" s="20"/>
      <c r="P519" s="12"/>
      <c r="Q519" s="12"/>
      <c r="R519" s="12"/>
      <c r="S519" s="12"/>
      <c r="T519" s="12"/>
      <c r="U519" s="12"/>
      <c r="V519" s="12"/>
      <c r="W519" s="12"/>
      <c r="X519" s="12"/>
      <c r="Y519" s="12"/>
      <c r="Z519" s="12"/>
      <c r="AA519" s="12"/>
      <c r="AB519" s="12"/>
      <c r="AC519" s="12"/>
      <c r="AD519" s="12"/>
      <c r="AE519" s="12"/>
      <c r="AF519" s="12"/>
      <c r="AG519" s="12"/>
      <c r="AH519" s="12"/>
      <c r="AI519" s="12"/>
      <c r="AJ519" s="12"/>
      <c r="AK519" s="12"/>
      <c r="AL519" s="12"/>
      <c r="AM519" s="12"/>
      <c r="AN519" s="12"/>
      <c r="AO519" s="12"/>
      <c r="AP519" s="12"/>
      <c r="AQ519" s="12"/>
      <c r="AR519" s="12"/>
      <c r="AS519" s="12"/>
      <c r="AT519" s="12"/>
      <c r="AU519" s="12"/>
      <c r="AV519" s="12"/>
      <c r="AW519" s="12"/>
      <c r="AX519" s="12"/>
      <c r="AY519" s="12"/>
      <c r="AZ519" s="12"/>
      <c r="BA519" s="12"/>
      <c r="BB519" s="12"/>
      <c r="BC519" s="12"/>
      <c r="BD519" s="12"/>
      <c r="BE519" s="12"/>
      <c r="BF519" s="12"/>
      <c r="BG519" s="12"/>
      <c r="BH519" s="12"/>
      <c r="BI519" s="12"/>
      <c r="BJ519" s="12"/>
      <c r="BK519" s="12"/>
      <c r="BL519" s="12"/>
      <c r="BM519" s="12"/>
      <c r="BN519" s="12"/>
      <c r="BO519" s="12"/>
      <c r="BP519" s="12"/>
      <c r="BQ519" s="12"/>
      <c r="BR519" s="12"/>
      <c r="BS519" s="12"/>
      <c r="BT519" s="12"/>
      <c r="BU519" s="12"/>
      <c r="BV519" s="12"/>
      <c r="BW519" s="12"/>
      <c r="BX519" s="12"/>
      <c r="BY519" s="12"/>
      <c r="BZ519" s="12"/>
      <c r="CA519" s="12"/>
      <c r="CB519" s="12"/>
      <c r="CC519" s="12"/>
    </row>
    <row r="520" spans="1:81" ht="15.75" x14ac:dyDescent="0.25">
      <c r="A520" s="20"/>
      <c r="B520" s="29"/>
      <c r="C520" s="29"/>
      <c r="D520" s="29"/>
      <c r="E520" s="29"/>
      <c r="F520" s="26"/>
      <c r="G520" s="13"/>
      <c r="H520" s="20"/>
      <c r="I520" s="22"/>
      <c r="J520" s="22"/>
      <c r="K520" s="22"/>
      <c r="L520" s="22"/>
      <c r="M520" s="24"/>
      <c r="N520" s="22"/>
      <c r="O520" s="20"/>
      <c r="P520" s="12"/>
      <c r="Q520" s="12"/>
      <c r="R520" s="12"/>
      <c r="S520" s="12"/>
      <c r="T520" s="12"/>
      <c r="U520" s="12"/>
      <c r="V520" s="12"/>
      <c r="W520" s="12"/>
      <c r="X520" s="12"/>
      <c r="Y520" s="12"/>
      <c r="Z520" s="12"/>
      <c r="AA520" s="12"/>
      <c r="AB520" s="12"/>
      <c r="AC520" s="12"/>
      <c r="AD520" s="12"/>
      <c r="AE520" s="12"/>
      <c r="AF520" s="12"/>
      <c r="AG520" s="12"/>
      <c r="AH520" s="12"/>
      <c r="AI520" s="12"/>
      <c r="AJ520" s="12"/>
      <c r="AK520" s="12"/>
      <c r="AL520" s="12"/>
      <c r="AM520" s="12"/>
      <c r="AN520" s="12"/>
      <c r="AO520" s="12"/>
      <c r="AP520" s="12"/>
      <c r="AQ520" s="12"/>
      <c r="AR520" s="12"/>
      <c r="AS520" s="12"/>
      <c r="AT520" s="12"/>
      <c r="AU520" s="12"/>
      <c r="AV520" s="12"/>
      <c r="AW520" s="12"/>
      <c r="AX520" s="12"/>
      <c r="AY520" s="12"/>
      <c r="AZ520" s="12"/>
      <c r="BA520" s="12"/>
      <c r="BB520" s="12"/>
      <c r="BC520" s="12"/>
      <c r="BD520" s="12"/>
      <c r="BE520" s="12"/>
      <c r="BF520" s="12"/>
      <c r="BG520" s="12"/>
      <c r="BH520" s="12"/>
      <c r="BI520" s="12"/>
      <c r="BJ520" s="12"/>
      <c r="BK520" s="12"/>
      <c r="BL520" s="12"/>
      <c r="BM520" s="12"/>
      <c r="BN520" s="12"/>
      <c r="BO520" s="12"/>
      <c r="BP520" s="12"/>
      <c r="BQ520" s="12"/>
      <c r="BR520" s="12"/>
      <c r="BS520" s="12"/>
      <c r="BT520" s="12"/>
      <c r="BU520" s="12"/>
      <c r="BV520" s="12"/>
      <c r="BW520" s="12"/>
      <c r="BX520" s="12"/>
      <c r="BY520" s="12"/>
      <c r="BZ520" s="12"/>
      <c r="CA520" s="12"/>
      <c r="CB520" s="12"/>
      <c r="CC520" s="12"/>
    </row>
    <row r="521" spans="1:81" ht="15.75" x14ac:dyDescent="0.25">
      <c r="A521" s="20"/>
      <c r="B521" s="29"/>
      <c r="C521" s="29"/>
      <c r="D521" s="29"/>
      <c r="E521" s="29"/>
      <c r="F521" s="26"/>
      <c r="G521" s="13"/>
      <c r="H521" s="20"/>
      <c r="I521" s="22"/>
      <c r="J521" s="22"/>
      <c r="K521" s="22"/>
      <c r="L521" s="22"/>
      <c r="M521" s="24"/>
      <c r="N521" s="22"/>
      <c r="O521" s="20"/>
      <c r="P521" s="12"/>
      <c r="Q521" s="12"/>
      <c r="R521" s="12"/>
      <c r="S521" s="12"/>
      <c r="T521" s="12"/>
      <c r="U521" s="12"/>
      <c r="V521" s="12"/>
      <c r="W521" s="12"/>
      <c r="X521" s="12"/>
      <c r="Y521" s="12"/>
      <c r="Z521" s="12"/>
      <c r="AA521" s="12"/>
      <c r="AB521" s="12"/>
      <c r="AC521" s="12"/>
      <c r="AD521" s="12"/>
      <c r="AE521" s="12"/>
      <c r="AF521" s="12"/>
      <c r="AG521" s="12"/>
      <c r="AH521" s="12"/>
      <c r="AI521" s="12"/>
      <c r="AJ521" s="12"/>
      <c r="AK521" s="12"/>
      <c r="AL521" s="12"/>
      <c r="AM521" s="12"/>
      <c r="AN521" s="12"/>
      <c r="AO521" s="12"/>
      <c r="AP521" s="12"/>
      <c r="AQ521" s="12"/>
      <c r="AR521" s="12"/>
      <c r="AS521" s="12"/>
      <c r="AT521" s="12"/>
      <c r="AU521" s="12"/>
      <c r="AV521" s="12"/>
      <c r="AW521" s="12"/>
      <c r="AX521" s="12"/>
      <c r="AY521" s="12"/>
      <c r="AZ521" s="12"/>
      <c r="BA521" s="12"/>
      <c r="BB521" s="12"/>
      <c r="BC521" s="12"/>
      <c r="BD521" s="12"/>
      <c r="BE521" s="12"/>
      <c r="BF521" s="12"/>
      <c r="BG521" s="12"/>
      <c r="BH521" s="12"/>
      <c r="BI521" s="12"/>
      <c r="BJ521" s="12"/>
      <c r="BK521" s="12"/>
      <c r="BL521" s="12"/>
      <c r="BM521" s="12"/>
      <c r="BN521" s="12"/>
      <c r="BO521" s="12"/>
      <c r="BP521" s="12"/>
      <c r="BQ521" s="12"/>
      <c r="BR521" s="12"/>
      <c r="BS521" s="12"/>
      <c r="BT521" s="12"/>
      <c r="BU521" s="12"/>
      <c r="BV521" s="12"/>
      <c r="BW521" s="12"/>
      <c r="BX521" s="12"/>
      <c r="BY521" s="12"/>
      <c r="BZ521" s="12"/>
      <c r="CA521" s="12"/>
      <c r="CB521" s="12"/>
      <c r="CC521" s="12"/>
    </row>
    <row r="522" spans="1:81" ht="15.75" x14ac:dyDescent="0.25">
      <c r="A522" s="20"/>
      <c r="B522" s="29"/>
      <c r="C522" s="29"/>
      <c r="D522" s="29"/>
      <c r="E522" s="29"/>
      <c r="F522" s="26"/>
      <c r="G522" s="13"/>
      <c r="H522" s="20"/>
      <c r="I522" s="22"/>
      <c r="J522" s="22"/>
      <c r="K522" s="22"/>
      <c r="L522" s="22"/>
      <c r="M522" s="24"/>
      <c r="N522" s="22"/>
      <c r="O522" s="20"/>
      <c r="P522" s="12"/>
      <c r="Q522" s="12"/>
      <c r="R522" s="12"/>
      <c r="S522" s="12"/>
      <c r="T522" s="12"/>
      <c r="U522" s="12"/>
      <c r="V522" s="12"/>
      <c r="W522" s="12"/>
      <c r="X522" s="12"/>
      <c r="Y522" s="12"/>
      <c r="Z522" s="12"/>
      <c r="AA522" s="12"/>
      <c r="AB522" s="12"/>
      <c r="AC522" s="12"/>
      <c r="AD522" s="12"/>
      <c r="AE522" s="12"/>
      <c r="AF522" s="12"/>
      <c r="AG522" s="12"/>
      <c r="AH522" s="12"/>
      <c r="AI522" s="12"/>
      <c r="AJ522" s="12"/>
      <c r="AK522" s="12"/>
      <c r="AL522" s="12"/>
      <c r="AM522" s="12"/>
      <c r="AN522" s="12"/>
      <c r="AO522" s="12"/>
      <c r="AP522" s="12"/>
      <c r="AQ522" s="12"/>
      <c r="AR522" s="12"/>
      <c r="AS522" s="12"/>
      <c r="AT522" s="12"/>
      <c r="AU522" s="12"/>
      <c r="AV522" s="12"/>
      <c r="AW522" s="12"/>
      <c r="AX522" s="12"/>
      <c r="AY522" s="12"/>
      <c r="AZ522" s="12"/>
      <c r="BA522" s="12"/>
      <c r="BB522" s="12"/>
      <c r="BC522" s="12"/>
      <c r="BD522" s="12"/>
      <c r="BE522" s="12"/>
      <c r="BF522" s="12"/>
      <c r="BG522" s="12"/>
      <c r="BH522" s="12"/>
      <c r="BI522" s="12"/>
      <c r="BJ522" s="12"/>
      <c r="BK522" s="12"/>
      <c r="BL522" s="12"/>
      <c r="BM522" s="12"/>
      <c r="BN522" s="12"/>
      <c r="BO522" s="12"/>
      <c r="BP522" s="12"/>
      <c r="BQ522" s="12"/>
      <c r="BR522" s="12"/>
      <c r="BS522" s="12"/>
      <c r="BT522" s="12"/>
      <c r="BU522" s="12"/>
      <c r="BV522" s="12"/>
      <c r="BW522" s="12"/>
      <c r="BX522" s="12"/>
      <c r="BY522" s="12"/>
      <c r="BZ522" s="12"/>
      <c r="CA522" s="12"/>
      <c r="CB522" s="12"/>
      <c r="CC522" s="12"/>
    </row>
    <row r="523" spans="1:81" ht="15.75" x14ac:dyDescent="0.25">
      <c r="A523" s="20"/>
      <c r="B523" s="29"/>
      <c r="C523" s="29"/>
      <c r="D523" s="29"/>
      <c r="E523" s="29"/>
      <c r="F523" s="26"/>
      <c r="G523" s="13"/>
      <c r="H523" s="20"/>
      <c r="I523" s="22"/>
      <c r="J523" s="22"/>
      <c r="K523" s="22"/>
      <c r="L523" s="22"/>
      <c r="M523" s="24"/>
      <c r="N523" s="22"/>
      <c r="O523" s="20"/>
      <c r="P523" s="12"/>
      <c r="Q523" s="12"/>
      <c r="R523" s="12"/>
      <c r="S523" s="12"/>
      <c r="T523" s="12"/>
      <c r="U523" s="12"/>
      <c r="V523" s="12"/>
      <c r="W523" s="12"/>
      <c r="X523" s="12"/>
      <c r="Y523" s="12"/>
      <c r="Z523" s="12"/>
      <c r="AA523" s="12"/>
      <c r="AB523" s="12"/>
      <c r="AC523" s="12"/>
      <c r="AD523" s="12"/>
      <c r="AE523" s="12"/>
      <c r="AF523" s="12"/>
      <c r="AG523" s="12"/>
      <c r="AH523" s="12"/>
      <c r="AI523" s="12"/>
      <c r="AJ523" s="12"/>
      <c r="AK523" s="12"/>
      <c r="AL523" s="12"/>
      <c r="AM523" s="12"/>
      <c r="AN523" s="12"/>
      <c r="AO523" s="12"/>
      <c r="AP523" s="12"/>
      <c r="AQ523" s="12"/>
      <c r="AR523" s="12"/>
      <c r="AS523" s="12"/>
      <c r="AT523" s="12"/>
      <c r="AU523" s="12"/>
      <c r="AV523" s="12"/>
      <c r="AW523" s="12"/>
      <c r="AX523" s="12"/>
      <c r="AY523" s="12"/>
      <c r="AZ523" s="12"/>
      <c r="BA523" s="12"/>
      <c r="BB523" s="12"/>
      <c r="BC523" s="12"/>
      <c r="BD523" s="12"/>
      <c r="BE523" s="12"/>
      <c r="BF523" s="12"/>
      <c r="BG523" s="12"/>
      <c r="BH523" s="12"/>
      <c r="BI523" s="12"/>
      <c r="BJ523" s="12"/>
      <c r="BK523" s="12"/>
      <c r="BL523" s="12"/>
      <c r="BM523" s="12"/>
      <c r="BN523" s="12"/>
      <c r="BO523" s="12"/>
      <c r="BP523" s="12"/>
      <c r="BQ523" s="12"/>
      <c r="BR523" s="12"/>
      <c r="BS523" s="12"/>
      <c r="BT523" s="12"/>
      <c r="BU523" s="12"/>
      <c r="BV523" s="12"/>
      <c r="BW523" s="12"/>
      <c r="BX523" s="12"/>
      <c r="BY523" s="12"/>
      <c r="BZ523" s="12"/>
      <c r="CA523" s="12"/>
      <c r="CB523" s="12"/>
      <c r="CC523" s="12"/>
    </row>
    <row r="524" spans="1:81" ht="15.75" x14ac:dyDescent="0.25">
      <c r="A524" s="20"/>
      <c r="B524" s="29"/>
      <c r="C524" s="29"/>
      <c r="D524" s="29"/>
      <c r="E524" s="29"/>
      <c r="F524" s="26"/>
      <c r="G524" s="13"/>
      <c r="H524" s="20"/>
      <c r="I524" s="22"/>
      <c r="J524" s="22"/>
      <c r="K524" s="22"/>
      <c r="L524" s="22"/>
      <c r="M524" s="24"/>
      <c r="N524" s="22"/>
      <c r="O524" s="20"/>
      <c r="P524" s="12"/>
      <c r="Q524" s="12"/>
      <c r="R524" s="12"/>
      <c r="S524" s="12"/>
      <c r="T524" s="12"/>
      <c r="U524" s="12"/>
      <c r="V524" s="12"/>
      <c r="W524" s="12"/>
      <c r="X524" s="12"/>
      <c r="Y524" s="12"/>
      <c r="Z524" s="12"/>
      <c r="AA524" s="12"/>
      <c r="AB524" s="12"/>
      <c r="AC524" s="12"/>
      <c r="AD524" s="12"/>
      <c r="AE524" s="12"/>
      <c r="AF524" s="12"/>
      <c r="AG524" s="12"/>
      <c r="AH524" s="12"/>
      <c r="AI524" s="12"/>
      <c r="AJ524" s="12"/>
      <c r="AK524" s="12"/>
      <c r="AL524" s="12"/>
      <c r="AM524" s="12"/>
      <c r="AN524" s="12"/>
      <c r="AO524" s="12"/>
      <c r="AP524" s="12"/>
      <c r="AQ524" s="12"/>
      <c r="AR524" s="12"/>
      <c r="AS524" s="12"/>
      <c r="AT524" s="12"/>
      <c r="AU524" s="12"/>
      <c r="AV524" s="12"/>
      <c r="AW524" s="12"/>
      <c r="AX524" s="12"/>
      <c r="AY524" s="12"/>
      <c r="AZ524" s="12"/>
      <c r="BA524" s="12"/>
      <c r="BB524" s="12"/>
      <c r="BC524" s="12"/>
      <c r="BD524" s="12"/>
      <c r="BE524" s="12"/>
      <c r="BF524" s="12"/>
      <c r="BG524" s="12"/>
      <c r="BH524" s="12"/>
      <c r="BI524" s="12"/>
      <c r="BJ524" s="12"/>
      <c r="BK524" s="12"/>
      <c r="BL524" s="12"/>
      <c r="BM524" s="12"/>
      <c r="BN524" s="12"/>
      <c r="BO524" s="12"/>
      <c r="BP524" s="12"/>
      <c r="BQ524" s="12"/>
      <c r="BR524" s="12"/>
      <c r="BS524" s="12"/>
      <c r="BT524" s="12"/>
      <c r="BU524" s="12"/>
      <c r="BV524" s="12"/>
      <c r="BW524" s="12"/>
      <c r="BX524" s="12"/>
      <c r="BY524" s="12"/>
      <c r="BZ524" s="12"/>
      <c r="CA524" s="12"/>
      <c r="CB524" s="12"/>
      <c r="CC524" s="12"/>
    </row>
    <row r="525" spans="1:81" ht="15.75" x14ac:dyDescent="0.25">
      <c r="A525" s="20"/>
      <c r="B525" s="29"/>
      <c r="C525" s="29"/>
      <c r="D525" s="29"/>
      <c r="E525" s="29"/>
      <c r="F525" s="26"/>
      <c r="G525" s="13"/>
      <c r="H525" s="20"/>
      <c r="I525" s="22"/>
      <c r="J525" s="22"/>
      <c r="K525" s="22"/>
      <c r="L525" s="22"/>
      <c r="M525" s="24"/>
      <c r="N525" s="22"/>
      <c r="O525" s="20"/>
      <c r="P525" s="12"/>
      <c r="Q525" s="12"/>
      <c r="R525" s="12"/>
      <c r="S525" s="12"/>
      <c r="T525" s="12"/>
      <c r="U525" s="12"/>
      <c r="V525" s="12"/>
      <c r="W525" s="12"/>
      <c r="X525" s="12"/>
      <c r="Y525" s="12"/>
      <c r="Z525" s="12"/>
      <c r="AA525" s="12"/>
      <c r="AB525" s="12"/>
      <c r="AC525" s="12"/>
      <c r="AD525" s="12"/>
      <c r="AE525" s="12"/>
      <c r="AF525" s="12"/>
      <c r="AG525" s="12"/>
      <c r="AH525" s="12"/>
      <c r="AI525" s="12"/>
      <c r="AJ525" s="12"/>
      <c r="AK525" s="12"/>
      <c r="AL525" s="12"/>
      <c r="AM525" s="12"/>
      <c r="AN525" s="12"/>
      <c r="AO525" s="12"/>
      <c r="AP525" s="12"/>
      <c r="AQ525" s="12"/>
      <c r="AR525" s="12"/>
      <c r="AS525" s="12"/>
      <c r="AT525" s="12"/>
      <c r="AU525" s="12"/>
      <c r="AV525" s="12"/>
      <c r="AW525" s="12"/>
      <c r="AX525" s="12"/>
      <c r="AY525" s="12"/>
      <c r="AZ525" s="12"/>
      <c r="BA525" s="12"/>
      <c r="BB525" s="12"/>
      <c r="BC525" s="12"/>
      <c r="BD525" s="12"/>
      <c r="BE525" s="12"/>
      <c r="BF525" s="12"/>
      <c r="BG525" s="12"/>
      <c r="BH525" s="12"/>
      <c r="BI525" s="12"/>
      <c r="BJ525" s="12"/>
      <c r="BK525" s="12"/>
      <c r="BL525" s="12"/>
      <c r="BM525" s="12"/>
      <c r="BN525" s="12"/>
      <c r="BO525" s="12"/>
      <c r="BP525" s="12"/>
      <c r="BQ525" s="12"/>
      <c r="BR525" s="12"/>
      <c r="BS525" s="12"/>
      <c r="BT525" s="12"/>
      <c r="BU525" s="12"/>
      <c r="BV525" s="12"/>
      <c r="BW525" s="12"/>
      <c r="BX525" s="12"/>
      <c r="BY525" s="12"/>
      <c r="BZ525" s="12"/>
      <c r="CA525" s="12"/>
      <c r="CB525" s="12"/>
      <c r="CC525" s="12"/>
    </row>
    <row r="526" spans="1:81" ht="15.75" x14ac:dyDescent="0.25">
      <c r="A526" s="20"/>
      <c r="B526" s="29"/>
      <c r="C526" s="29"/>
      <c r="D526" s="29"/>
      <c r="E526" s="29"/>
      <c r="F526" s="26"/>
      <c r="G526" s="13"/>
      <c r="H526" s="20"/>
      <c r="I526" s="22"/>
      <c r="J526" s="22"/>
      <c r="K526" s="22"/>
      <c r="L526" s="22"/>
      <c r="M526" s="24"/>
      <c r="N526" s="22"/>
      <c r="O526" s="20"/>
      <c r="P526" s="12"/>
      <c r="Q526" s="12"/>
      <c r="R526" s="12"/>
      <c r="S526" s="12"/>
      <c r="T526" s="12"/>
      <c r="U526" s="12"/>
      <c r="V526" s="12"/>
      <c r="W526" s="12"/>
      <c r="X526" s="12"/>
      <c r="Y526" s="12"/>
      <c r="Z526" s="12"/>
      <c r="AA526" s="12"/>
      <c r="AB526" s="12"/>
      <c r="AC526" s="12"/>
      <c r="AD526" s="12"/>
      <c r="AE526" s="12"/>
      <c r="AF526" s="12"/>
      <c r="AG526" s="12"/>
      <c r="AH526" s="12"/>
      <c r="AI526" s="12"/>
      <c r="AJ526" s="12"/>
      <c r="AK526" s="12"/>
      <c r="AL526" s="12"/>
      <c r="AM526" s="12"/>
      <c r="AN526" s="12"/>
      <c r="AO526" s="12"/>
      <c r="AP526" s="12"/>
      <c r="AQ526" s="12"/>
      <c r="AR526" s="12"/>
      <c r="AS526" s="12"/>
      <c r="AT526" s="12"/>
      <c r="AU526" s="12"/>
      <c r="AV526" s="12"/>
      <c r="AW526" s="12"/>
      <c r="AX526" s="12"/>
      <c r="AY526" s="12"/>
      <c r="AZ526" s="12"/>
      <c r="BA526" s="12"/>
      <c r="BB526" s="12"/>
      <c r="BC526" s="12"/>
      <c r="BD526" s="12"/>
      <c r="BE526" s="12"/>
      <c r="BF526" s="12"/>
      <c r="BG526" s="12"/>
      <c r="BH526" s="12"/>
      <c r="BI526" s="12"/>
      <c r="BJ526" s="12"/>
      <c r="BK526" s="12"/>
      <c r="BL526" s="12"/>
      <c r="BM526" s="12"/>
      <c r="BN526" s="12"/>
      <c r="BO526" s="12"/>
      <c r="BP526" s="12"/>
      <c r="BQ526" s="12"/>
      <c r="BR526" s="12"/>
      <c r="BS526" s="12"/>
      <c r="BT526" s="12"/>
      <c r="BU526" s="12"/>
      <c r="BV526" s="12"/>
      <c r="BW526" s="12"/>
      <c r="BX526" s="12"/>
      <c r="BY526" s="12"/>
      <c r="BZ526" s="12"/>
      <c r="CA526" s="12"/>
      <c r="CB526" s="12"/>
      <c r="CC526" s="12"/>
    </row>
    <row r="527" spans="1:81" ht="15.75" x14ac:dyDescent="0.25">
      <c r="A527" s="20"/>
      <c r="B527" s="29"/>
      <c r="C527" s="29"/>
      <c r="D527" s="29"/>
      <c r="E527" s="29"/>
      <c r="F527" s="26"/>
      <c r="G527" s="13"/>
      <c r="H527" s="20"/>
      <c r="I527" s="22"/>
      <c r="J527" s="22"/>
      <c r="K527" s="22"/>
      <c r="L527" s="22"/>
      <c r="M527" s="24"/>
      <c r="N527" s="22"/>
      <c r="O527" s="20"/>
      <c r="P527" s="12"/>
      <c r="Q527" s="12"/>
      <c r="R527" s="12"/>
      <c r="S527" s="12"/>
      <c r="T527" s="12"/>
      <c r="U527" s="12"/>
      <c r="V527" s="12"/>
      <c r="W527" s="12"/>
      <c r="X527" s="12"/>
      <c r="Y527" s="12"/>
      <c r="Z527" s="12"/>
      <c r="AA527" s="12"/>
      <c r="AB527" s="12"/>
      <c r="AC527" s="12"/>
      <c r="AD527" s="12"/>
      <c r="AE527" s="12"/>
      <c r="AF527" s="12"/>
      <c r="AG527" s="12"/>
      <c r="AH527" s="12"/>
      <c r="AI527" s="12"/>
      <c r="AJ527" s="12"/>
      <c r="AK527" s="12"/>
      <c r="AL527" s="12"/>
      <c r="AM527" s="12"/>
      <c r="AN527" s="12"/>
      <c r="AO527" s="12"/>
      <c r="AP527" s="12"/>
      <c r="AQ527" s="12"/>
      <c r="AR527" s="12"/>
      <c r="AS527" s="12"/>
      <c r="AT527" s="12"/>
      <c r="AU527" s="12"/>
      <c r="AV527" s="12"/>
      <c r="AW527" s="12"/>
      <c r="AX527" s="12"/>
      <c r="AY527" s="12"/>
      <c r="AZ527" s="12"/>
      <c r="BA527" s="12"/>
      <c r="BB527" s="12"/>
      <c r="BC527" s="12"/>
      <c r="BD527" s="12"/>
      <c r="BE527" s="12"/>
      <c r="BF527" s="12"/>
      <c r="BG527" s="12"/>
      <c r="BH527" s="12"/>
      <c r="BI527" s="12"/>
      <c r="BJ527" s="12"/>
      <c r="BK527" s="12"/>
      <c r="BL527" s="12"/>
      <c r="BM527" s="12"/>
      <c r="BN527" s="12"/>
      <c r="BO527" s="12"/>
      <c r="BP527" s="12"/>
      <c r="BQ527" s="12"/>
      <c r="BR527" s="12"/>
      <c r="BS527" s="12"/>
      <c r="BT527" s="12"/>
      <c r="BU527" s="12"/>
      <c r="BV527" s="12"/>
      <c r="BW527" s="12"/>
      <c r="BX527" s="12"/>
      <c r="BY527" s="12"/>
      <c r="BZ527" s="12"/>
      <c r="CA527" s="12"/>
      <c r="CB527" s="12"/>
      <c r="CC527" s="12"/>
    </row>
    <row r="528" spans="1:81" ht="15.75" x14ac:dyDescent="0.25">
      <c r="A528" s="20"/>
      <c r="B528" s="29"/>
      <c r="C528" s="29"/>
      <c r="D528" s="29"/>
      <c r="E528" s="29"/>
      <c r="F528" s="26"/>
      <c r="G528" s="13"/>
      <c r="H528" s="20"/>
      <c r="I528" s="22"/>
      <c r="J528" s="22"/>
      <c r="K528" s="22"/>
      <c r="L528" s="22"/>
      <c r="M528" s="24"/>
      <c r="N528" s="22"/>
      <c r="O528" s="20"/>
      <c r="P528" s="12"/>
      <c r="Q528" s="12"/>
      <c r="R528" s="12"/>
      <c r="S528" s="12"/>
      <c r="T528" s="12"/>
      <c r="U528" s="12"/>
      <c r="V528" s="12"/>
      <c r="W528" s="12"/>
      <c r="X528" s="12"/>
      <c r="Y528" s="12"/>
      <c r="Z528" s="12"/>
      <c r="AA528" s="12"/>
      <c r="AB528" s="12"/>
      <c r="AC528" s="12"/>
      <c r="AD528" s="12"/>
      <c r="AE528" s="12"/>
      <c r="AF528" s="12"/>
      <c r="AG528" s="12"/>
      <c r="AH528" s="12"/>
      <c r="AI528" s="12"/>
      <c r="AJ528" s="12"/>
      <c r="AK528" s="12"/>
      <c r="AL528" s="12"/>
      <c r="AM528" s="12"/>
      <c r="AN528" s="12"/>
      <c r="AO528" s="12"/>
      <c r="AP528" s="12"/>
      <c r="AQ528" s="12"/>
      <c r="AR528" s="12"/>
      <c r="AS528" s="12"/>
      <c r="AT528" s="12"/>
      <c r="AU528" s="12"/>
      <c r="AV528" s="12"/>
      <c r="AW528" s="12"/>
      <c r="AX528" s="12"/>
      <c r="AY528" s="12"/>
      <c r="AZ528" s="12"/>
      <c r="BA528" s="12"/>
      <c r="BB528" s="12"/>
      <c r="BC528" s="12"/>
      <c r="BD528" s="12"/>
      <c r="BE528" s="12"/>
      <c r="BF528" s="12"/>
      <c r="BG528" s="12"/>
      <c r="BH528" s="12"/>
      <c r="BI528" s="12"/>
      <c r="BJ528" s="12"/>
      <c r="BK528" s="12"/>
      <c r="BL528" s="12"/>
      <c r="BM528" s="12"/>
      <c r="BN528" s="12"/>
      <c r="BO528" s="12"/>
      <c r="BP528" s="12"/>
      <c r="BQ528" s="12"/>
      <c r="BR528" s="12"/>
      <c r="BS528" s="12"/>
      <c r="BT528" s="12"/>
      <c r="BU528" s="12"/>
      <c r="BV528" s="12"/>
      <c r="BW528" s="12"/>
      <c r="BX528" s="12"/>
      <c r="BY528" s="12"/>
      <c r="BZ528" s="12"/>
      <c r="CA528" s="12"/>
      <c r="CB528" s="12"/>
      <c r="CC528" s="12"/>
    </row>
    <row r="529" spans="1:81" ht="15.75" x14ac:dyDescent="0.25">
      <c r="A529" s="20"/>
      <c r="B529" s="29"/>
      <c r="C529" s="29"/>
      <c r="D529" s="29"/>
      <c r="E529" s="29"/>
      <c r="F529" s="26"/>
      <c r="G529" s="13"/>
      <c r="H529" s="20"/>
      <c r="I529" s="22"/>
      <c r="J529" s="22"/>
      <c r="K529" s="22"/>
      <c r="L529" s="22"/>
      <c r="M529" s="24"/>
      <c r="N529" s="22"/>
      <c r="O529" s="20"/>
      <c r="P529" s="12"/>
      <c r="Q529" s="12"/>
      <c r="R529" s="12"/>
      <c r="S529" s="12"/>
      <c r="T529" s="12"/>
      <c r="U529" s="12"/>
      <c r="V529" s="12"/>
      <c r="W529" s="12"/>
      <c r="X529" s="12"/>
      <c r="Y529" s="12"/>
      <c r="Z529" s="12"/>
      <c r="AA529" s="12"/>
      <c r="AB529" s="12"/>
      <c r="AC529" s="12"/>
      <c r="AD529" s="12"/>
      <c r="AE529" s="12"/>
      <c r="AF529" s="12"/>
      <c r="AG529" s="12"/>
      <c r="AH529" s="12"/>
      <c r="AI529" s="12"/>
      <c r="AJ529" s="12"/>
      <c r="AK529" s="12"/>
      <c r="AL529" s="12"/>
      <c r="AM529" s="12"/>
      <c r="AN529" s="12"/>
      <c r="AO529" s="12"/>
      <c r="AP529" s="12"/>
      <c r="AQ529" s="12"/>
      <c r="AR529" s="12"/>
      <c r="AS529" s="12"/>
      <c r="AT529" s="12"/>
      <c r="AU529" s="12"/>
      <c r="AV529" s="12"/>
      <c r="AW529" s="12"/>
      <c r="AX529" s="12"/>
      <c r="AY529" s="12"/>
      <c r="AZ529" s="12"/>
      <c r="BA529" s="12"/>
      <c r="BB529" s="12"/>
      <c r="BC529" s="12"/>
      <c r="BD529" s="12"/>
      <c r="BE529" s="12"/>
      <c r="BF529" s="12"/>
      <c r="BG529" s="12"/>
      <c r="BH529" s="12"/>
      <c r="BI529" s="12"/>
      <c r="BJ529" s="12"/>
      <c r="BK529" s="12"/>
      <c r="BL529" s="12"/>
      <c r="BM529" s="12"/>
      <c r="BN529" s="12"/>
      <c r="BO529" s="12"/>
      <c r="BP529" s="12"/>
      <c r="BQ529" s="12"/>
      <c r="BR529" s="12"/>
      <c r="BS529" s="12"/>
      <c r="BT529" s="12"/>
      <c r="BU529" s="12"/>
      <c r="BV529" s="12"/>
      <c r="BW529" s="12"/>
      <c r="BX529" s="12"/>
      <c r="BY529" s="12"/>
      <c r="BZ529" s="12"/>
      <c r="CA529" s="12"/>
      <c r="CB529" s="12"/>
      <c r="CC529" s="12"/>
    </row>
    <row r="530" spans="1:81" ht="15.75" x14ac:dyDescent="0.25">
      <c r="A530" s="20"/>
      <c r="B530" s="29"/>
      <c r="C530" s="29"/>
      <c r="D530" s="29"/>
      <c r="E530" s="29"/>
      <c r="F530" s="26"/>
      <c r="G530" s="13"/>
      <c r="H530" s="20"/>
      <c r="I530" s="22"/>
      <c r="J530" s="22"/>
      <c r="K530" s="22"/>
      <c r="L530" s="22"/>
      <c r="M530" s="24"/>
      <c r="N530" s="22"/>
      <c r="O530" s="20"/>
      <c r="P530" s="12"/>
      <c r="Q530" s="12"/>
      <c r="R530" s="12"/>
      <c r="S530" s="12"/>
      <c r="T530" s="12"/>
      <c r="U530" s="12"/>
      <c r="V530" s="12"/>
      <c r="W530" s="12"/>
      <c r="X530" s="12"/>
      <c r="Y530" s="12"/>
      <c r="Z530" s="12"/>
      <c r="AA530" s="12"/>
      <c r="AB530" s="12"/>
      <c r="AC530" s="12"/>
      <c r="AD530" s="12"/>
      <c r="AE530" s="12"/>
      <c r="AF530" s="12"/>
      <c r="AG530" s="12"/>
      <c r="AH530" s="12"/>
      <c r="AI530" s="12"/>
      <c r="AJ530" s="12"/>
      <c r="AK530" s="12"/>
      <c r="AL530" s="12"/>
      <c r="AM530" s="12"/>
      <c r="AN530" s="12"/>
      <c r="AO530" s="12"/>
      <c r="AP530" s="12"/>
      <c r="AQ530" s="12"/>
      <c r="AR530" s="12"/>
      <c r="AS530" s="12"/>
      <c r="AT530" s="12"/>
      <c r="AU530" s="12"/>
      <c r="AV530" s="12"/>
      <c r="AW530" s="12"/>
      <c r="AX530" s="12"/>
      <c r="AY530" s="12"/>
      <c r="AZ530" s="12"/>
      <c r="BA530" s="12"/>
      <c r="BB530" s="12"/>
      <c r="BC530" s="12"/>
      <c r="BD530" s="12"/>
      <c r="BE530" s="12"/>
      <c r="BF530" s="12"/>
      <c r="BG530" s="12"/>
      <c r="BH530" s="12"/>
      <c r="BI530" s="12"/>
      <c r="BJ530" s="12"/>
      <c r="BK530" s="12"/>
      <c r="BL530" s="12"/>
      <c r="BM530" s="12"/>
      <c r="BN530" s="12"/>
      <c r="BO530" s="12"/>
      <c r="BP530" s="12"/>
      <c r="BQ530" s="12"/>
      <c r="BR530" s="12"/>
      <c r="BS530" s="12"/>
      <c r="BT530" s="12"/>
      <c r="BU530" s="12"/>
      <c r="BV530" s="12"/>
      <c r="BW530" s="12"/>
      <c r="BX530" s="12"/>
      <c r="BY530" s="12"/>
      <c r="BZ530" s="12"/>
      <c r="CA530" s="12"/>
      <c r="CB530" s="12"/>
      <c r="CC530" s="12"/>
    </row>
    <row r="531" spans="1:81" ht="15.75" x14ac:dyDescent="0.25">
      <c r="A531" s="20"/>
      <c r="B531" s="29"/>
      <c r="C531" s="29"/>
      <c r="D531" s="29"/>
      <c r="E531" s="29"/>
      <c r="F531" s="26"/>
      <c r="G531" s="13"/>
      <c r="H531" s="20"/>
      <c r="I531" s="22"/>
      <c r="J531" s="22"/>
      <c r="K531" s="22"/>
      <c r="L531" s="22"/>
      <c r="M531" s="24"/>
      <c r="N531" s="22"/>
      <c r="O531" s="20"/>
      <c r="P531" s="12"/>
      <c r="Q531" s="12"/>
      <c r="R531" s="12"/>
      <c r="S531" s="12"/>
      <c r="T531" s="12"/>
      <c r="U531" s="12"/>
      <c r="V531" s="12"/>
      <c r="W531" s="12"/>
      <c r="X531" s="12"/>
      <c r="Y531" s="12"/>
      <c r="Z531" s="12"/>
      <c r="AA531" s="12"/>
      <c r="AB531" s="12"/>
      <c r="AC531" s="12"/>
      <c r="AD531" s="12"/>
      <c r="AE531" s="12"/>
      <c r="AF531" s="12"/>
      <c r="AG531" s="12"/>
      <c r="AH531" s="12"/>
      <c r="AI531" s="12"/>
      <c r="AJ531" s="12"/>
      <c r="AK531" s="12"/>
      <c r="AL531" s="12"/>
      <c r="AM531" s="12"/>
      <c r="AN531" s="12"/>
      <c r="AO531" s="12"/>
      <c r="AP531" s="12"/>
      <c r="AQ531" s="12"/>
      <c r="AR531" s="12"/>
      <c r="AS531" s="12"/>
      <c r="AT531" s="12"/>
      <c r="AU531" s="12"/>
      <c r="AV531" s="12"/>
      <c r="AW531" s="12"/>
      <c r="AX531" s="12"/>
      <c r="AY531" s="12"/>
      <c r="AZ531" s="12"/>
      <c r="BA531" s="12"/>
      <c r="BB531" s="12"/>
      <c r="BC531" s="12"/>
      <c r="BD531" s="12"/>
      <c r="BE531" s="12"/>
      <c r="BF531" s="12"/>
      <c r="BG531" s="12"/>
      <c r="BH531" s="12"/>
      <c r="BI531" s="12"/>
      <c r="BJ531" s="12"/>
      <c r="BK531" s="12"/>
      <c r="BL531" s="12"/>
      <c r="BM531" s="12"/>
      <c r="BN531" s="12"/>
      <c r="BO531" s="12"/>
      <c r="BP531" s="12"/>
      <c r="BQ531" s="12"/>
      <c r="BR531" s="12"/>
      <c r="BS531" s="12"/>
      <c r="BT531" s="12"/>
      <c r="BU531" s="12"/>
      <c r="BV531" s="12"/>
      <c r="BW531" s="12"/>
      <c r="BX531" s="12"/>
      <c r="BY531" s="12"/>
      <c r="BZ531" s="12"/>
      <c r="CA531" s="12"/>
      <c r="CB531" s="12"/>
      <c r="CC531" s="12"/>
    </row>
    <row r="532" spans="1:81" ht="15.75" x14ac:dyDescent="0.25">
      <c r="A532" s="20"/>
      <c r="B532" s="29"/>
      <c r="C532" s="29"/>
      <c r="D532" s="29"/>
      <c r="E532" s="29"/>
      <c r="F532" s="26"/>
      <c r="G532" s="13"/>
      <c r="H532" s="20"/>
      <c r="I532" s="22"/>
      <c r="J532" s="22"/>
      <c r="K532" s="22"/>
      <c r="L532" s="22"/>
      <c r="M532" s="24"/>
      <c r="N532" s="22"/>
      <c r="O532" s="20"/>
      <c r="P532" s="12"/>
      <c r="Q532" s="12"/>
      <c r="R532" s="12"/>
      <c r="S532" s="12"/>
      <c r="T532" s="12"/>
      <c r="U532" s="12"/>
      <c r="V532" s="12"/>
      <c r="W532" s="12"/>
      <c r="X532" s="12"/>
      <c r="Y532" s="12"/>
      <c r="Z532" s="12"/>
      <c r="AA532" s="12"/>
      <c r="AB532" s="12"/>
      <c r="AC532" s="12"/>
      <c r="AD532" s="12"/>
      <c r="AE532" s="12"/>
      <c r="AF532" s="12"/>
      <c r="AG532" s="12"/>
      <c r="AH532" s="12"/>
      <c r="AI532" s="12"/>
      <c r="AJ532" s="12"/>
      <c r="AK532" s="12"/>
      <c r="AL532" s="12"/>
      <c r="AM532" s="12"/>
      <c r="AN532" s="12"/>
      <c r="AO532" s="12"/>
      <c r="AP532" s="12"/>
      <c r="AQ532" s="12"/>
      <c r="AR532" s="12"/>
      <c r="AS532" s="12"/>
      <c r="AT532" s="12"/>
      <c r="AU532" s="12"/>
      <c r="AV532" s="12"/>
      <c r="AW532" s="12"/>
      <c r="AX532" s="12"/>
      <c r="AY532" s="12"/>
      <c r="AZ532" s="12"/>
      <c r="BA532" s="12"/>
      <c r="BB532" s="12"/>
      <c r="BC532" s="12"/>
      <c r="BD532" s="12"/>
      <c r="BE532" s="12"/>
      <c r="BF532" s="12"/>
      <c r="BG532" s="12"/>
      <c r="BH532" s="12"/>
      <c r="BI532" s="12"/>
      <c r="BJ532" s="12"/>
      <c r="BK532" s="12"/>
      <c r="BL532" s="12"/>
      <c r="BM532" s="12"/>
      <c r="BN532" s="12"/>
      <c r="BO532" s="12"/>
      <c r="BP532" s="12"/>
      <c r="BQ532" s="12"/>
      <c r="BR532" s="12"/>
      <c r="BS532" s="12"/>
      <c r="BT532" s="12"/>
      <c r="BU532" s="12"/>
      <c r="BV532" s="12"/>
      <c r="BW532" s="12"/>
      <c r="BX532" s="12"/>
      <c r="BY532" s="12"/>
      <c r="BZ532" s="12"/>
      <c r="CA532" s="12"/>
      <c r="CB532" s="12"/>
      <c r="CC532" s="12"/>
    </row>
    <row r="533" spans="1:81" ht="15.75" x14ac:dyDescent="0.25">
      <c r="A533" s="20"/>
      <c r="B533" s="29"/>
      <c r="C533" s="29"/>
      <c r="D533" s="29"/>
      <c r="E533" s="29"/>
      <c r="F533" s="26"/>
      <c r="G533" s="13"/>
      <c r="H533" s="20"/>
      <c r="I533" s="22"/>
      <c r="J533" s="22"/>
      <c r="K533" s="22"/>
      <c r="L533" s="22"/>
      <c r="M533" s="24"/>
      <c r="N533" s="22"/>
      <c r="O533" s="20"/>
      <c r="P533" s="12"/>
      <c r="Q533" s="12"/>
      <c r="R533" s="12"/>
      <c r="S533" s="12"/>
      <c r="T533" s="12"/>
      <c r="U533" s="12"/>
      <c r="V533" s="12"/>
      <c r="W533" s="12"/>
      <c r="X533" s="12"/>
      <c r="Y533" s="12"/>
      <c r="Z533" s="12"/>
      <c r="AA533" s="12"/>
      <c r="AB533" s="12"/>
      <c r="AC533" s="12"/>
      <c r="AD533" s="12"/>
      <c r="AE533" s="12"/>
      <c r="AF533" s="12"/>
      <c r="AG533" s="12"/>
      <c r="AH533" s="12"/>
      <c r="AI533" s="12"/>
      <c r="AJ533" s="12"/>
      <c r="AK533" s="12"/>
      <c r="AL533" s="12"/>
      <c r="AM533" s="12"/>
      <c r="AN533" s="12"/>
      <c r="AO533" s="12"/>
      <c r="AP533" s="12"/>
      <c r="AQ533" s="12"/>
      <c r="AR533" s="12"/>
      <c r="AS533" s="12"/>
      <c r="AT533" s="12"/>
      <c r="AU533" s="12"/>
      <c r="AV533" s="12"/>
      <c r="AW533" s="12"/>
      <c r="AX533" s="12"/>
      <c r="AY533" s="12"/>
      <c r="AZ533" s="12"/>
      <c r="BA533" s="12"/>
      <c r="BB533" s="12"/>
      <c r="BC533" s="12"/>
      <c r="BD533" s="12"/>
      <c r="BE533" s="12"/>
      <c r="BF533" s="12"/>
      <c r="BG533" s="12"/>
      <c r="BH533" s="12"/>
      <c r="BI533" s="12"/>
      <c r="BJ533" s="12"/>
      <c r="BK533" s="12"/>
      <c r="BL533" s="12"/>
      <c r="BM533" s="12"/>
      <c r="BN533" s="12"/>
      <c r="BO533" s="12"/>
      <c r="BP533" s="12"/>
      <c r="BQ533" s="12"/>
      <c r="BR533" s="12"/>
      <c r="BS533" s="12"/>
      <c r="BT533" s="12"/>
      <c r="BU533" s="12"/>
      <c r="BV533" s="12"/>
      <c r="BW533" s="12"/>
      <c r="BX533" s="12"/>
      <c r="BY533" s="12"/>
      <c r="BZ533" s="12"/>
      <c r="CA533" s="12"/>
      <c r="CB533" s="12"/>
      <c r="CC533" s="12"/>
    </row>
    <row r="534" spans="1:81" ht="15.75" x14ac:dyDescent="0.25">
      <c r="A534" s="20"/>
      <c r="B534" s="29"/>
      <c r="C534" s="29"/>
      <c r="D534" s="29"/>
      <c r="E534" s="29"/>
      <c r="F534" s="26"/>
      <c r="G534" s="13"/>
      <c r="H534" s="20"/>
      <c r="I534" s="22"/>
      <c r="J534" s="22"/>
      <c r="K534" s="22"/>
      <c r="L534" s="22"/>
      <c r="M534" s="24"/>
      <c r="N534" s="22"/>
      <c r="O534" s="20"/>
      <c r="P534" s="12"/>
      <c r="Q534" s="12"/>
      <c r="R534" s="12"/>
      <c r="S534" s="12"/>
      <c r="T534" s="12"/>
      <c r="U534" s="12"/>
      <c r="V534" s="12"/>
      <c r="W534" s="12"/>
      <c r="X534" s="12"/>
      <c r="Y534" s="12"/>
      <c r="Z534" s="12"/>
      <c r="AA534" s="12"/>
      <c r="AB534" s="12"/>
      <c r="AC534" s="12"/>
      <c r="AD534" s="12"/>
      <c r="AE534" s="12"/>
      <c r="AF534" s="12"/>
      <c r="AG534" s="12"/>
      <c r="AH534" s="12"/>
      <c r="AI534" s="12"/>
      <c r="AJ534" s="12"/>
      <c r="AK534" s="12"/>
      <c r="AL534" s="12"/>
      <c r="AM534" s="12"/>
      <c r="AN534" s="12"/>
      <c r="AO534" s="12"/>
      <c r="AP534" s="12"/>
      <c r="AQ534" s="12"/>
      <c r="AR534" s="12"/>
      <c r="AS534" s="12"/>
      <c r="AT534" s="12"/>
      <c r="AU534" s="12"/>
      <c r="AV534" s="12"/>
      <c r="AW534" s="12"/>
      <c r="AX534" s="12"/>
      <c r="AY534" s="12"/>
      <c r="AZ534" s="12"/>
      <c r="BA534" s="12"/>
      <c r="BB534" s="12"/>
      <c r="BC534" s="12"/>
      <c r="BD534" s="12"/>
      <c r="BE534" s="12"/>
      <c r="BF534" s="12"/>
      <c r="BG534" s="12"/>
      <c r="BH534" s="12"/>
      <c r="BI534" s="12"/>
      <c r="BJ534" s="12"/>
      <c r="BK534" s="12"/>
      <c r="BL534" s="12"/>
      <c r="BM534" s="12"/>
      <c r="BN534" s="12"/>
      <c r="BO534" s="12"/>
      <c r="BP534" s="12"/>
      <c r="BQ534" s="12"/>
      <c r="BR534" s="12"/>
      <c r="BS534" s="12"/>
      <c r="BT534" s="12"/>
      <c r="BU534" s="12"/>
      <c r="BV534" s="12"/>
      <c r="BW534" s="12"/>
      <c r="BX534" s="12"/>
      <c r="BY534" s="12"/>
      <c r="BZ534" s="12"/>
      <c r="CA534" s="12"/>
      <c r="CB534" s="12"/>
      <c r="CC534" s="12"/>
    </row>
    <row r="535" spans="1:81" ht="15.75" x14ac:dyDescent="0.25">
      <c r="A535" s="20"/>
      <c r="B535" s="29"/>
      <c r="C535" s="29"/>
      <c r="D535" s="29"/>
      <c r="E535" s="29"/>
      <c r="F535" s="26"/>
      <c r="G535" s="13"/>
      <c r="H535" s="20"/>
      <c r="I535" s="22"/>
      <c r="J535" s="22"/>
      <c r="K535" s="22"/>
      <c r="L535" s="22"/>
      <c r="M535" s="24"/>
      <c r="N535" s="22"/>
      <c r="O535" s="20"/>
      <c r="P535" s="12"/>
      <c r="Q535" s="12"/>
      <c r="R535" s="12"/>
      <c r="S535" s="12"/>
      <c r="T535" s="12"/>
      <c r="U535" s="12"/>
      <c r="V535" s="12"/>
      <c r="W535" s="12"/>
      <c r="X535" s="12"/>
      <c r="Y535" s="12"/>
      <c r="Z535" s="12"/>
      <c r="AA535" s="12"/>
      <c r="AB535" s="12"/>
      <c r="AC535" s="12"/>
      <c r="AD535" s="12"/>
      <c r="AE535" s="12"/>
      <c r="AF535" s="12"/>
      <c r="AG535" s="12"/>
      <c r="AH535" s="12"/>
      <c r="AI535" s="12"/>
      <c r="AJ535" s="12"/>
      <c r="AK535" s="12"/>
      <c r="AL535" s="12"/>
      <c r="AM535" s="12"/>
      <c r="AN535" s="12"/>
      <c r="AO535" s="12"/>
      <c r="AP535" s="12"/>
      <c r="AQ535" s="12"/>
      <c r="AR535" s="12"/>
      <c r="AS535" s="12"/>
      <c r="AT535" s="12"/>
      <c r="AU535" s="12"/>
      <c r="AV535" s="12"/>
      <c r="AW535" s="12"/>
      <c r="AX535" s="12"/>
      <c r="AY535" s="12"/>
      <c r="AZ535" s="12"/>
      <c r="BA535" s="12"/>
      <c r="BB535" s="12"/>
      <c r="BC535" s="12"/>
      <c r="BD535" s="12"/>
      <c r="BE535" s="12"/>
      <c r="BF535" s="12"/>
      <c r="BG535" s="12"/>
      <c r="BH535" s="12"/>
      <c r="BI535" s="12"/>
      <c r="BJ535" s="12"/>
      <c r="BK535" s="12"/>
      <c r="BL535" s="12"/>
      <c r="BM535" s="12"/>
      <c r="BN535" s="12"/>
      <c r="BO535" s="12"/>
      <c r="BP535" s="12"/>
      <c r="BQ535" s="12"/>
      <c r="BR535" s="12"/>
      <c r="BS535" s="12"/>
      <c r="BT535" s="12"/>
      <c r="BU535" s="12"/>
      <c r="BV535" s="12"/>
      <c r="BW535" s="12"/>
      <c r="BX535" s="12"/>
      <c r="BY535" s="12"/>
      <c r="BZ535" s="12"/>
      <c r="CA535" s="12"/>
      <c r="CB535" s="12"/>
      <c r="CC535" s="12"/>
    </row>
    <row r="536" spans="1:81" ht="15.75" x14ac:dyDescent="0.25">
      <c r="A536" s="20"/>
      <c r="B536" s="29"/>
      <c r="C536" s="29"/>
      <c r="D536" s="29"/>
      <c r="E536" s="29"/>
      <c r="F536" s="26"/>
      <c r="G536" s="13"/>
      <c r="H536" s="20"/>
      <c r="I536" s="22"/>
      <c r="J536" s="22"/>
      <c r="K536" s="22"/>
      <c r="L536" s="22"/>
      <c r="M536" s="24"/>
      <c r="N536" s="22"/>
      <c r="O536" s="20"/>
      <c r="P536" s="12"/>
      <c r="Q536" s="12"/>
      <c r="R536" s="12"/>
      <c r="S536" s="12"/>
      <c r="T536" s="12"/>
      <c r="U536" s="12"/>
      <c r="V536" s="12"/>
      <c r="W536" s="12"/>
      <c r="X536" s="12"/>
      <c r="Y536" s="12"/>
      <c r="Z536" s="12"/>
      <c r="AA536" s="12"/>
      <c r="AB536" s="12"/>
      <c r="AC536" s="12"/>
      <c r="AD536" s="12"/>
      <c r="AE536" s="12"/>
      <c r="AF536" s="12"/>
      <c r="AG536" s="12"/>
      <c r="AH536" s="12"/>
      <c r="AI536" s="12"/>
      <c r="AJ536" s="12"/>
      <c r="AK536" s="12"/>
      <c r="AL536" s="12"/>
      <c r="AM536" s="12"/>
      <c r="AN536" s="12"/>
      <c r="AO536" s="12"/>
      <c r="AP536" s="12"/>
      <c r="AQ536" s="12"/>
      <c r="AR536" s="12"/>
      <c r="AS536" s="12"/>
      <c r="AT536" s="12"/>
      <c r="AU536" s="12"/>
      <c r="AV536" s="12"/>
      <c r="AW536" s="12"/>
      <c r="AX536" s="12"/>
      <c r="AY536" s="12"/>
      <c r="AZ536" s="12"/>
      <c r="BA536" s="12"/>
      <c r="BB536" s="12"/>
      <c r="BC536" s="12"/>
      <c r="BD536" s="12"/>
      <c r="BE536" s="12"/>
      <c r="BF536" s="12"/>
      <c r="BG536" s="12"/>
      <c r="BH536" s="12"/>
      <c r="BI536" s="12"/>
      <c r="BJ536" s="12"/>
      <c r="BK536" s="12"/>
      <c r="BL536" s="12"/>
      <c r="BM536" s="12"/>
      <c r="BN536" s="12"/>
      <c r="BO536" s="12"/>
      <c r="BP536" s="12"/>
      <c r="BQ536" s="12"/>
      <c r="BR536" s="12"/>
      <c r="BS536" s="12"/>
      <c r="BT536" s="12"/>
      <c r="BU536" s="12"/>
      <c r="BV536" s="12"/>
      <c r="BW536" s="12"/>
      <c r="BX536" s="12"/>
      <c r="BY536" s="12"/>
      <c r="BZ536" s="12"/>
      <c r="CA536" s="12"/>
      <c r="CB536" s="12"/>
      <c r="CC536" s="12"/>
    </row>
    <row r="537" spans="1:81" ht="15.75" x14ac:dyDescent="0.25">
      <c r="A537" s="20"/>
      <c r="B537" s="29"/>
      <c r="C537" s="29"/>
      <c r="D537" s="29"/>
      <c r="E537" s="29"/>
      <c r="F537" s="26"/>
      <c r="G537" s="13"/>
      <c r="H537" s="20"/>
      <c r="I537" s="22"/>
      <c r="J537" s="22"/>
      <c r="K537" s="22"/>
      <c r="L537" s="22"/>
      <c r="M537" s="24"/>
      <c r="N537" s="22"/>
      <c r="O537" s="20"/>
      <c r="P537" s="12"/>
      <c r="Q537" s="12"/>
      <c r="R537" s="12"/>
      <c r="S537" s="12"/>
      <c r="T537" s="12"/>
      <c r="U537" s="12"/>
      <c r="V537" s="12"/>
      <c r="W537" s="12"/>
      <c r="X537" s="12"/>
      <c r="Y537" s="12"/>
      <c r="Z537" s="12"/>
      <c r="AA537" s="12"/>
      <c r="AB537" s="12"/>
      <c r="AC537" s="12"/>
      <c r="AD537" s="12"/>
      <c r="AE537" s="12"/>
      <c r="AF537" s="12"/>
      <c r="AG537" s="12"/>
      <c r="AH537" s="12"/>
      <c r="AI537" s="12"/>
      <c r="AJ537" s="12"/>
      <c r="AK537" s="12"/>
      <c r="AL537" s="12"/>
      <c r="AM537" s="12"/>
      <c r="AN537" s="12"/>
      <c r="AO537" s="12"/>
      <c r="AP537" s="12"/>
      <c r="AQ537" s="12"/>
      <c r="AR537" s="12"/>
      <c r="AS537" s="12"/>
      <c r="AT537" s="12"/>
      <c r="AU537" s="12"/>
      <c r="AV537" s="12"/>
      <c r="AW537" s="12"/>
      <c r="AX537" s="12"/>
      <c r="AY537" s="12"/>
      <c r="AZ537" s="12"/>
      <c r="BA537" s="12"/>
      <c r="BB537" s="12"/>
      <c r="BC537" s="12"/>
      <c r="BD537" s="12"/>
      <c r="BE537" s="12"/>
      <c r="BF537" s="12"/>
      <c r="BG537" s="12"/>
      <c r="BH537" s="12"/>
      <c r="BI537" s="12"/>
      <c r="BJ537" s="12"/>
      <c r="BK537" s="12"/>
      <c r="BL537" s="12"/>
      <c r="BM537" s="12"/>
      <c r="BN537" s="12"/>
      <c r="BO537" s="12"/>
      <c r="BP537" s="12"/>
      <c r="BQ537" s="12"/>
      <c r="BR537" s="12"/>
      <c r="BS537" s="12"/>
      <c r="BT537" s="12"/>
      <c r="BU537" s="12"/>
      <c r="BV537" s="12"/>
      <c r="BW537" s="12"/>
      <c r="BX537" s="12"/>
      <c r="BY537" s="12"/>
      <c r="BZ537" s="12"/>
      <c r="CA537" s="12"/>
      <c r="CB537" s="12"/>
      <c r="CC537" s="12"/>
    </row>
    <row r="538" spans="1:81" ht="15.75" x14ac:dyDescent="0.25">
      <c r="A538" s="20"/>
      <c r="B538" s="29"/>
      <c r="C538" s="29"/>
      <c r="D538" s="29"/>
      <c r="E538" s="29"/>
      <c r="F538" s="26"/>
      <c r="G538" s="13"/>
      <c r="H538" s="20"/>
      <c r="I538" s="22"/>
      <c r="J538" s="22"/>
      <c r="K538" s="22"/>
      <c r="L538" s="22"/>
      <c r="M538" s="24"/>
      <c r="N538" s="22"/>
      <c r="O538" s="20"/>
      <c r="P538" s="12"/>
      <c r="Q538" s="12"/>
      <c r="R538" s="12"/>
      <c r="S538" s="12"/>
      <c r="T538" s="12"/>
      <c r="U538" s="12"/>
      <c r="V538" s="12"/>
      <c r="W538" s="12"/>
      <c r="X538" s="12"/>
      <c r="Y538" s="12"/>
      <c r="Z538" s="12"/>
      <c r="AA538" s="12"/>
      <c r="AB538" s="12"/>
      <c r="AC538" s="12"/>
      <c r="AD538" s="12"/>
      <c r="AE538" s="12"/>
      <c r="AF538" s="12"/>
      <c r="AG538" s="12"/>
      <c r="AH538" s="12"/>
      <c r="AI538" s="12"/>
      <c r="AJ538" s="12"/>
      <c r="AK538" s="12"/>
      <c r="AL538" s="12"/>
      <c r="AM538" s="12"/>
      <c r="AN538" s="12"/>
      <c r="AO538" s="12"/>
      <c r="AP538" s="12"/>
      <c r="AQ538" s="12"/>
      <c r="AR538" s="12"/>
      <c r="AS538" s="12"/>
      <c r="AT538" s="12"/>
      <c r="AU538" s="12"/>
      <c r="AV538" s="12"/>
      <c r="AW538" s="12"/>
      <c r="AX538" s="12"/>
      <c r="AY538" s="12"/>
      <c r="AZ538" s="12"/>
      <c r="BA538" s="12"/>
      <c r="BB538" s="12"/>
      <c r="BC538" s="12"/>
      <c r="BD538" s="12"/>
      <c r="BE538" s="12"/>
      <c r="BF538" s="12"/>
      <c r="BG538" s="12"/>
      <c r="BH538" s="12"/>
      <c r="BI538" s="12"/>
      <c r="BJ538" s="12"/>
      <c r="BK538" s="12"/>
      <c r="BL538" s="12"/>
      <c r="BM538" s="12"/>
      <c r="BN538" s="12"/>
      <c r="BO538" s="12"/>
      <c r="BP538" s="12"/>
      <c r="BQ538" s="12"/>
      <c r="BR538" s="12"/>
      <c r="BS538" s="12"/>
      <c r="BT538" s="12"/>
      <c r="BU538" s="12"/>
      <c r="BV538" s="12"/>
      <c r="BW538" s="12"/>
      <c r="BX538" s="12"/>
      <c r="BY538" s="12"/>
      <c r="BZ538" s="12"/>
      <c r="CA538" s="12"/>
      <c r="CB538" s="12"/>
      <c r="CC538" s="12"/>
    </row>
    <row r="539" spans="1:81" ht="15.75" x14ac:dyDescent="0.25">
      <c r="A539" s="20"/>
      <c r="B539" s="29"/>
      <c r="C539" s="29"/>
      <c r="D539" s="29"/>
      <c r="E539" s="29"/>
      <c r="F539" s="26"/>
      <c r="G539" s="13"/>
      <c r="H539" s="20"/>
      <c r="I539" s="22"/>
      <c r="J539" s="22"/>
      <c r="K539" s="22"/>
      <c r="L539" s="22"/>
      <c r="M539" s="24"/>
      <c r="N539" s="22"/>
      <c r="O539" s="20"/>
      <c r="P539" s="12"/>
      <c r="Q539" s="12"/>
      <c r="R539" s="12"/>
      <c r="S539" s="12"/>
      <c r="T539" s="12"/>
      <c r="U539" s="12"/>
      <c r="V539" s="12"/>
      <c r="W539" s="12"/>
      <c r="X539" s="12"/>
      <c r="Y539" s="12"/>
      <c r="Z539" s="12"/>
      <c r="AA539" s="12"/>
      <c r="AB539" s="12"/>
      <c r="AC539" s="12"/>
      <c r="AD539" s="12"/>
      <c r="AE539" s="12"/>
      <c r="AF539" s="12"/>
      <c r="AG539" s="12"/>
      <c r="AH539" s="12"/>
      <c r="AI539" s="12"/>
      <c r="AJ539" s="12"/>
      <c r="AK539" s="12"/>
      <c r="AL539" s="12"/>
      <c r="AM539" s="12"/>
      <c r="AN539" s="12"/>
      <c r="AO539" s="12"/>
      <c r="AP539" s="12"/>
      <c r="AQ539" s="12"/>
      <c r="AR539" s="12"/>
      <c r="AS539" s="12"/>
      <c r="AT539" s="12"/>
      <c r="AU539" s="12"/>
      <c r="AV539" s="12"/>
      <c r="AW539" s="12"/>
      <c r="AX539" s="12"/>
      <c r="AY539" s="12"/>
      <c r="AZ539" s="12"/>
      <c r="BA539" s="12"/>
      <c r="BB539" s="12"/>
      <c r="BC539" s="12"/>
      <c r="BD539" s="12"/>
      <c r="BE539" s="12"/>
      <c r="BF539" s="12"/>
      <c r="BG539" s="12"/>
      <c r="BH539" s="12"/>
      <c r="BI539" s="12"/>
      <c r="BJ539" s="12"/>
      <c r="BK539" s="12"/>
      <c r="BL539" s="12"/>
      <c r="BM539" s="12"/>
      <c r="BN539" s="12"/>
      <c r="BO539" s="12"/>
      <c r="BP539" s="12"/>
      <c r="BQ539" s="12"/>
      <c r="BR539" s="12"/>
      <c r="BS539" s="12"/>
      <c r="BT539" s="12"/>
      <c r="BU539" s="12"/>
      <c r="BV539" s="12"/>
      <c r="BW539" s="12"/>
      <c r="BX539" s="12"/>
      <c r="BY539" s="12"/>
      <c r="BZ539" s="12"/>
      <c r="CA539" s="12"/>
      <c r="CB539" s="12"/>
      <c r="CC539" s="12"/>
    </row>
    <row r="540" spans="1:81" ht="15.75" x14ac:dyDescent="0.25">
      <c r="A540" s="20"/>
      <c r="B540" s="29"/>
      <c r="C540" s="29"/>
      <c r="D540" s="29"/>
      <c r="E540" s="29"/>
      <c r="F540" s="26"/>
      <c r="G540" s="13"/>
      <c r="H540" s="20"/>
      <c r="I540" s="22"/>
      <c r="J540" s="22"/>
      <c r="K540" s="22"/>
      <c r="L540" s="22"/>
      <c r="M540" s="24"/>
      <c r="N540" s="22"/>
      <c r="O540" s="20"/>
      <c r="P540" s="12"/>
      <c r="Q540" s="12"/>
      <c r="R540" s="12"/>
      <c r="S540" s="12"/>
      <c r="T540" s="12"/>
      <c r="U540" s="12"/>
      <c r="V540" s="12"/>
      <c r="W540" s="12"/>
      <c r="X540" s="12"/>
      <c r="Y540" s="12"/>
      <c r="Z540" s="12"/>
      <c r="AA540" s="12"/>
      <c r="AB540" s="12"/>
      <c r="AC540" s="12"/>
      <c r="AD540" s="12"/>
      <c r="AE540" s="12"/>
      <c r="AF540" s="12"/>
      <c r="AG540" s="12"/>
      <c r="AH540" s="12"/>
      <c r="AI540" s="12"/>
      <c r="AJ540" s="12"/>
      <c r="AK540" s="12"/>
      <c r="AL540" s="12"/>
      <c r="AM540" s="12"/>
      <c r="AN540" s="12"/>
      <c r="AO540" s="12"/>
      <c r="AP540" s="12"/>
      <c r="AQ540" s="12"/>
      <c r="AR540" s="12"/>
      <c r="AS540" s="12"/>
      <c r="AT540" s="12"/>
      <c r="AU540" s="12"/>
      <c r="AV540" s="12"/>
      <c r="AW540" s="12"/>
      <c r="AX540" s="12"/>
      <c r="AY540" s="12"/>
      <c r="AZ540" s="12"/>
      <c r="BA540" s="12"/>
      <c r="BB540" s="12"/>
      <c r="BC540" s="12"/>
      <c r="BD540" s="12"/>
      <c r="BE540" s="12"/>
      <c r="BF540" s="12"/>
      <c r="BG540" s="12"/>
      <c r="BH540" s="12"/>
      <c r="BI540" s="12"/>
      <c r="BJ540" s="12"/>
      <c r="BK540" s="12"/>
      <c r="BL540" s="12"/>
      <c r="BM540" s="12"/>
      <c r="BN540" s="12"/>
      <c r="BO540" s="12"/>
      <c r="BP540" s="12"/>
      <c r="BQ540" s="12"/>
      <c r="BR540" s="12"/>
      <c r="BS540" s="12"/>
      <c r="BT540" s="12"/>
      <c r="BU540" s="12"/>
      <c r="BV540" s="12"/>
      <c r="BW540" s="12"/>
      <c r="BX540" s="12"/>
      <c r="BY540" s="12"/>
      <c r="BZ540" s="12"/>
      <c r="CA540" s="12"/>
      <c r="CB540" s="12"/>
      <c r="CC540" s="12"/>
    </row>
    <row r="541" spans="1:81" ht="15.75" x14ac:dyDescent="0.25">
      <c r="A541" s="20"/>
      <c r="B541" s="29"/>
      <c r="C541" s="29"/>
      <c r="D541" s="29"/>
      <c r="E541" s="29"/>
      <c r="F541" s="26"/>
      <c r="G541" s="13"/>
      <c r="H541" s="20"/>
      <c r="I541" s="22"/>
      <c r="J541" s="22"/>
      <c r="K541" s="22"/>
      <c r="L541" s="22"/>
      <c r="M541" s="24"/>
      <c r="N541" s="22"/>
      <c r="O541" s="20"/>
      <c r="P541" s="12"/>
      <c r="Q541" s="12"/>
      <c r="R541" s="12"/>
      <c r="S541" s="12"/>
      <c r="T541" s="12"/>
      <c r="U541" s="12"/>
      <c r="V541" s="12"/>
      <c r="W541" s="12"/>
      <c r="X541" s="12"/>
      <c r="Y541" s="12"/>
      <c r="Z541" s="12"/>
      <c r="AA541" s="12"/>
      <c r="AB541" s="12"/>
      <c r="AC541" s="12"/>
      <c r="AD541" s="12"/>
      <c r="AE541" s="12"/>
      <c r="AF541" s="12"/>
      <c r="AG541" s="12"/>
      <c r="AH541" s="12"/>
      <c r="AI541" s="12"/>
      <c r="AJ541" s="12"/>
      <c r="AK541" s="12"/>
      <c r="AL541" s="12"/>
      <c r="AM541" s="12"/>
      <c r="AN541" s="12"/>
      <c r="AO541" s="12"/>
      <c r="AP541" s="12"/>
      <c r="AQ541" s="12"/>
      <c r="AR541" s="12"/>
      <c r="AS541" s="12"/>
      <c r="AT541" s="12"/>
      <c r="AU541" s="12"/>
      <c r="AV541" s="12"/>
      <c r="AW541" s="12"/>
      <c r="AX541" s="12"/>
      <c r="AY541" s="12"/>
      <c r="AZ541" s="12"/>
      <c r="BA541" s="12"/>
      <c r="BB541" s="12"/>
      <c r="BC541" s="12"/>
      <c r="BD541" s="12"/>
      <c r="BE541" s="12"/>
      <c r="BF541" s="12"/>
      <c r="BG541" s="12"/>
      <c r="BH541" s="12"/>
      <c r="BI541" s="12"/>
      <c r="BJ541" s="12"/>
      <c r="BK541" s="12"/>
      <c r="BL541" s="12"/>
      <c r="BM541" s="12"/>
      <c r="BN541" s="12"/>
      <c r="BO541" s="12"/>
      <c r="BP541" s="12"/>
      <c r="BQ541" s="12"/>
      <c r="BR541" s="12"/>
      <c r="BS541" s="12"/>
      <c r="BT541" s="12"/>
      <c r="BU541" s="12"/>
      <c r="BV541" s="12"/>
      <c r="BW541" s="12"/>
      <c r="BX541" s="12"/>
      <c r="BY541" s="12"/>
      <c r="BZ541" s="12"/>
      <c r="CA541" s="12"/>
      <c r="CB541" s="12"/>
      <c r="CC541" s="12"/>
    </row>
    <row r="542" spans="1:81" ht="15.75" x14ac:dyDescent="0.25">
      <c r="A542" s="20"/>
      <c r="B542" s="29"/>
      <c r="C542" s="29"/>
      <c r="D542" s="29"/>
      <c r="E542" s="29"/>
      <c r="F542" s="26"/>
      <c r="G542" s="13"/>
      <c r="H542" s="20"/>
      <c r="I542" s="22"/>
      <c r="J542" s="22"/>
      <c r="K542" s="22"/>
      <c r="L542" s="22"/>
      <c r="M542" s="24"/>
      <c r="N542" s="22"/>
      <c r="O542" s="20"/>
      <c r="P542" s="12"/>
      <c r="Q542" s="12"/>
      <c r="R542" s="12"/>
      <c r="S542" s="12"/>
      <c r="T542" s="12"/>
      <c r="U542" s="12"/>
      <c r="V542" s="12"/>
      <c r="W542" s="12"/>
      <c r="X542" s="12"/>
      <c r="Y542" s="12"/>
      <c r="Z542" s="12"/>
      <c r="AA542" s="12"/>
      <c r="AB542" s="12"/>
      <c r="AC542" s="12"/>
      <c r="AD542" s="12"/>
      <c r="AE542" s="12"/>
      <c r="AF542" s="12"/>
      <c r="AG542" s="12"/>
      <c r="AH542" s="12"/>
      <c r="AI542" s="12"/>
      <c r="AJ542" s="12"/>
      <c r="AK542" s="12"/>
      <c r="AL542" s="12"/>
      <c r="AM542" s="12"/>
      <c r="AN542" s="12"/>
      <c r="AO542" s="12"/>
      <c r="AP542" s="12"/>
      <c r="AQ542" s="12"/>
      <c r="AR542" s="12"/>
      <c r="AS542" s="12"/>
      <c r="AT542" s="12"/>
      <c r="AU542" s="12"/>
      <c r="AV542" s="12"/>
      <c r="AW542" s="12"/>
      <c r="AX542" s="12"/>
      <c r="AY542" s="12"/>
      <c r="AZ542" s="12"/>
      <c r="BA542" s="12"/>
      <c r="BB542" s="12"/>
      <c r="BC542" s="12"/>
      <c r="BD542" s="12"/>
      <c r="BE542" s="12"/>
      <c r="BF542" s="12"/>
      <c r="BG542" s="12"/>
      <c r="BH542" s="12"/>
      <c r="BI542" s="12"/>
      <c r="BJ542" s="12"/>
      <c r="BK542" s="12"/>
      <c r="BL542" s="12"/>
      <c r="BM542" s="12"/>
      <c r="BN542" s="12"/>
      <c r="BO542" s="12"/>
      <c r="BP542" s="12"/>
      <c r="BQ542" s="12"/>
      <c r="BR542" s="12"/>
      <c r="BS542" s="12"/>
      <c r="BT542" s="12"/>
      <c r="BU542" s="12"/>
      <c r="BV542" s="12"/>
      <c r="BW542" s="12"/>
      <c r="BX542" s="12"/>
      <c r="BY542" s="12"/>
      <c r="BZ542" s="12"/>
      <c r="CA542" s="12"/>
      <c r="CB542" s="12"/>
      <c r="CC542" s="12"/>
    </row>
    <row r="543" spans="1:81" ht="15.75" x14ac:dyDescent="0.25">
      <c r="A543" s="20"/>
      <c r="B543" s="29"/>
      <c r="C543" s="29"/>
      <c r="D543" s="29"/>
      <c r="E543" s="29"/>
      <c r="F543" s="26"/>
      <c r="G543" s="13"/>
      <c r="H543" s="20"/>
      <c r="I543" s="22"/>
      <c r="J543" s="22"/>
      <c r="K543" s="22"/>
      <c r="L543" s="22"/>
      <c r="M543" s="24"/>
      <c r="N543" s="22"/>
      <c r="O543" s="20"/>
      <c r="P543" s="12"/>
      <c r="Q543" s="12"/>
      <c r="R543" s="12"/>
      <c r="S543" s="12"/>
      <c r="T543" s="12"/>
      <c r="U543" s="12"/>
      <c r="V543" s="12"/>
      <c r="W543" s="12"/>
      <c r="X543" s="12"/>
      <c r="Y543" s="12"/>
      <c r="Z543" s="12"/>
      <c r="AA543" s="12"/>
      <c r="AB543" s="12"/>
      <c r="AC543" s="12"/>
      <c r="AD543" s="12"/>
      <c r="AE543" s="12"/>
      <c r="AF543" s="12"/>
      <c r="AG543" s="12"/>
      <c r="AH543" s="12"/>
      <c r="AI543" s="12"/>
      <c r="AJ543" s="12"/>
      <c r="AK543" s="12"/>
      <c r="AL543" s="12"/>
      <c r="AM543" s="12"/>
      <c r="AN543" s="12"/>
      <c r="AO543" s="12"/>
      <c r="AP543" s="12"/>
      <c r="AQ543" s="12"/>
      <c r="AR543" s="12"/>
      <c r="AS543" s="12"/>
      <c r="AT543" s="12"/>
      <c r="AU543" s="12"/>
      <c r="AV543" s="12"/>
      <c r="AW543" s="12"/>
      <c r="AX543" s="12"/>
      <c r="AY543" s="12"/>
      <c r="AZ543" s="12"/>
      <c r="BA543" s="12"/>
      <c r="BB543" s="12"/>
      <c r="BC543" s="12"/>
      <c r="BD543" s="12"/>
      <c r="BE543" s="12"/>
      <c r="BF543" s="12"/>
      <c r="BG543" s="12"/>
      <c r="BH543" s="12"/>
      <c r="BI543" s="12"/>
      <c r="BJ543" s="12"/>
      <c r="BK543" s="12"/>
      <c r="BL543" s="12"/>
      <c r="BM543" s="12"/>
      <c r="BN543" s="12"/>
      <c r="BO543" s="12"/>
      <c r="BP543" s="12"/>
      <c r="BQ543" s="12"/>
      <c r="BR543" s="12"/>
      <c r="BS543" s="12"/>
      <c r="BT543" s="12"/>
      <c r="BU543" s="12"/>
      <c r="BV543" s="12"/>
      <c r="BW543" s="12"/>
      <c r="BX543" s="12"/>
      <c r="BY543" s="12"/>
      <c r="BZ543" s="12"/>
      <c r="CA543" s="12"/>
      <c r="CB543" s="12"/>
      <c r="CC543" s="12"/>
    </row>
    <row r="544" spans="1:81" ht="15.75" x14ac:dyDescent="0.25">
      <c r="A544" s="20"/>
      <c r="B544" s="29"/>
      <c r="C544" s="29"/>
      <c r="D544" s="29"/>
      <c r="E544" s="29"/>
      <c r="F544" s="26"/>
      <c r="G544" s="13"/>
      <c r="H544" s="20"/>
      <c r="I544" s="22"/>
      <c r="J544" s="22"/>
      <c r="K544" s="22"/>
      <c r="L544" s="22"/>
      <c r="M544" s="24"/>
      <c r="N544" s="22"/>
      <c r="O544" s="20"/>
      <c r="P544" s="12"/>
      <c r="Q544" s="12"/>
      <c r="R544" s="12"/>
      <c r="S544" s="12"/>
      <c r="T544" s="12"/>
      <c r="U544" s="12"/>
      <c r="V544" s="12"/>
      <c r="W544" s="12"/>
      <c r="X544" s="12"/>
      <c r="Y544" s="12"/>
      <c r="Z544" s="12"/>
      <c r="AA544" s="12"/>
      <c r="AB544" s="12"/>
      <c r="AC544" s="12"/>
      <c r="AD544" s="12"/>
      <c r="AE544" s="12"/>
      <c r="AF544" s="12"/>
      <c r="AG544" s="12"/>
      <c r="AH544" s="12"/>
      <c r="AI544" s="12"/>
      <c r="AJ544" s="12"/>
      <c r="AK544" s="12"/>
      <c r="AL544" s="12"/>
      <c r="AM544" s="12"/>
      <c r="AN544" s="12"/>
      <c r="AO544" s="12"/>
      <c r="AP544" s="12"/>
      <c r="AQ544" s="12"/>
      <c r="AR544" s="12"/>
      <c r="AS544" s="12"/>
      <c r="AT544" s="12"/>
      <c r="AU544" s="12"/>
      <c r="AV544" s="12"/>
      <c r="AW544" s="12"/>
      <c r="AX544" s="12"/>
      <c r="AY544" s="12"/>
      <c r="AZ544" s="12"/>
      <c r="BA544" s="12"/>
      <c r="BB544" s="12"/>
      <c r="BC544" s="12"/>
      <c r="BD544" s="12"/>
      <c r="BE544" s="12"/>
      <c r="BF544" s="12"/>
      <c r="BG544" s="12"/>
      <c r="BH544" s="12"/>
      <c r="BI544" s="12"/>
      <c r="BJ544" s="12"/>
      <c r="BK544" s="12"/>
      <c r="BL544" s="12"/>
      <c r="BM544" s="12"/>
      <c r="BN544" s="12"/>
      <c r="BO544" s="12"/>
      <c r="BP544" s="12"/>
      <c r="BQ544" s="12"/>
      <c r="BR544" s="12"/>
      <c r="BS544" s="12"/>
      <c r="BT544" s="12"/>
      <c r="BU544" s="12"/>
      <c r="BV544" s="12"/>
      <c r="BW544" s="12"/>
      <c r="BX544" s="12"/>
      <c r="BY544" s="12"/>
      <c r="BZ544" s="12"/>
      <c r="CA544" s="12"/>
      <c r="CB544" s="12"/>
      <c r="CC544" s="12"/>
    </row>
    <row r="545" spans="1:81" ht="15.75" x14ac:dyDescent="0.25">
      <c r="A545" s="20"/>
      <c r="B545" s="29"/>
      <c r="C545" s="29"/>
      <c r="D545" s="29"/>
      <c r="E545" s="29"/>
      <c r="F545" s="26"/>
      <c r="G545" s="13"/>
      <c r="H545" s="20"/>
      <c r="I545" s="22"/>
      <c r="J545" s="22"/>
      <c r="K545" s="22"/>
      <c r="L545" s="22"/>
      <c r="M545" s="24"/>
      <c r="N545" s="22"/>
      <c r="O545" s="20"/>
      <c r="P545" s="12"/>
      <c r="Q545" s="12"/>
      <c r="R545" s="12"/>
      <c r="S545" s="12"/>
      <c r="T545" s="12"/>
      <c r="U545" s="12"/>
      <c r="V545" s="12"/>
      <c r="W545" s="12"/>
      <c r="X545" s="12"/>
      <c r="Y545" s="12"/>
      <c r="Z545" s="12"/>
      <c r="AA545" s="12"/>
      <c r="AB545" s="12"/>
      <c r="AC545" s="12"/>
      <c r="AD545" s="12"/>
      <c r="AE545" s="12"/>
      <c r="AF545" s="12"/>
      <c r="AG545" s="12"/>
      <c r="AH545" s="12"/>
      <c r="AI545" s="12"/>
      <c r="AJ545" s="12"/>
      <c r="AK545" s="12"/>
      <c r="AL545" s="12"/>
      <c r="AM545" s="12"/>
      <c r="AN545" s="12"/>
      <c r="AO545" s="12"/>
      <c r="AP545" s="12"/>
      <c r="AQ545" s="12"/>
      <c r="AR545" s="12"/>
      <c r="AS545" s="12"/>
      <c r="AT545" s="12"/>
      <c r="AU545" s="12"/>
      <c r="AV545" s="12"/>
      <c r="AW545" s="12"/>
      <c r="AX545" s="12"/>
      <c r="AY545" s="12"/>
      <c r="AZ545" s="12"/>
      <c r="BA545" s="12"/>
      <c r="BB545" s="12"/>
      <c r="BC545" s="12"/>
      <c r="BD545" s="12"/>
      <c r="BE545" s="12"/>
      <c r="BF545" s="12"/>
      <c r="BG545" s="12"/>
      <c r="BH545" s="12"/>
      <c r="BI545" s="12"/>
      <c r="BJ545" s="12"/>
      <c r="BK545" s="12"/>
      <c r="BL545" s="12"/>
      <c r="BM545" s="12"/>
      <c r="BN545" s="12"/>
      <c r="BO545" s="12"/>
      <c r="BP545" s="12"/>
      <c r="BQ545" s="12"/>
      <c r="BR545" s="12"/>
      <c r="BS545" s="12"/>
      <c r="BT545" s="12"/>
      <c r="BU545" s="12"/>
      <c r="BV545" s="12"/>
      <c r="BW545" s="12"/>
      <c r="BX545" s="12"/>
      <c r="BY545" s="12"/>
      <c r="BZ545" s="12"/>
      <c r="CA545" s="12"/>
      <c r="CB545" s="12"/>
      <c r="CC545" s="12"/>
    </row>
    <row r="546" spans="1:81" ht="15.75" x14ac:dyDescent="0.25">
      <c r="A546" s="20"/>
      <c r="B546" s="29"/>
      <c r="C546" s="29"/>
      <c r="D546" s="29"/>
      <c r="E546" s="29"/>
      <c r="F546" s="26"/>
      <c r="G546" s="13"/>
      <c r="H546" s="20"/>
      <c r="I546" s="22"/>
      <c r="J546" s="22"/>
      <c r="K546" s="22"/>
      <c r="L546" s="22"/>
      <c r="M546" s="24"/>
      <c r="N546" s="22"/>
      <c r="O546" s="20"/>
      <c r="P546" s="12"/>
      <c r="Q546" s="12"/>
      <c r="R546" s="12"/>
      <c r="S546" s="12"/>
      <c r="T546" s="12"/>
      <c r="U546" s="12"/>
      <c r="V546" s="12"/>
      <c r="W546" s="12"/>
      <c r="X546" s="12"/>
      <c r="Y546" s="12"/>
      <c r="Z546" s="12"/>
      <c r="AA546" s="12"/>
      <c r="AB546" s="12"/>
      <c r="AC546" s="12"/>
      <c r="AD546" s="12"/>
      <c r="AE546" s="12"/>
      <c r="AF546" s="12"/>
      <c r="AG546" s="12"/>
      <c r="AH546" s="12"/>
      <c r="AI546" s="12"/>
      <c r="AJ546" s="12"/>
      <c r="AK546" s="12"/>
      <c r="AL546" s="12"/>
      <c r="AM546" s="12"/>
      <c r="AN546" s="12"/>
      <c r="AO546" s="12"/>
      <c r="AP546" s="12"/>
      <c r="AQ546" s="12"/>
      <c r="AR546" s="12"/>
      <c r="AS546" s="12"/>
      <c r="AT546" s="12"/>
      <c r="AU546" s="12"/>
      <c r="AV546" s="12"/>
      <c r="AW546" s="12"/>
      <c r="AX546" s="12"/>
      <c r="AY546" s="12"/>
      <c r="AZ546" s="12"/>
      <c r="BA546" s="12"/>
      <c r="BB546" s="12"/>
      <c r="BC546" s="12"/>
      <c r="BD546" s="12"/>
      <c r="BE546" s="12"/>
      <c r="BF546" s="12"/>
      <c r="BG546" s="12"/>
      <c r="BH546" s="12"/>
      <c r="BI546" s="12"/>
      <c r="BJ546" s="12"/>
      <c r="BK546" s="12"/>
      <c r="BL546" s="12"/>
      <c r="BM546" s="12"/>
      <c r="BN546" s="12"/>
      <c r="BO546" s="12"/>
      <c r="BP546" s="12"/>
      <c r="BQ546" s="12"/>
      <c r="BR546" s="12"/>
      <c r="BS546" s="12"/>
      <c r="BT546" s="12"/>
      <c r="BU546" s="12"/>
      <c r="BV546" s="12"/>
      <c r="BW546" s="12"/>
      <c r="BX546" s="12"/>
      <c r="BY546" s="12"/>
      <c r="BZ546" s="12"/>
      <c r="CA546" s="12"/>
      <c r="CB546" s="12"/>
      <c r="CC546" s="12"/>
    </row>
    <row r="547" spans="1:81" ht="15.75" x14ac:dyDescent="0.25">
      <c r="A547" s="20"/>
      <c r="B547" s="29"/>
      <c r="C547" s="29"/>
      <c r="D547" s="29"/>
      <c r="E547" s="29"/>
      <c r="F547" s="26"/>
      <c r="G547" s="13"/>
      <c r="H547" s="20"/>
      <c r="I547" s="22"/>
      <c r="J547" s="22"/>
      <c r="K547" s="22"/>
      <c r="L547" s="22"/>
      <c r="M547" s="24"/>
      <c r="N547" s="22"/>
      <c r="O547" s="20"/>
      <c r="P547" s="12"/>
      <c r="Q547" s="12"/>
      <c r="R547" s="12"/>
      <c r="S547" s="12"/>
      <c r="T547" s="12"/>
      <c r="U547" s="12"/>
      <c r="V547" s="12"/>
      <c r="W547" s="12"/>
      <c r="X547" s="12"/>
      <c r="Y547" s="12"/>
      <c r="Z547" s="12"/>
      <c r="AA547" s="12"/>
      <c r="AB547" s="12"/>
      <c r="AC547" s="12"/>
      <c r="AD547" s="12"/>
      <c r="AE547" s="12"/>
      <c r="AF547" s="12"/>
      <c r="AG547" s="12"/>
      <c r="AH547" s="12"/>
      <c r="AI547" s="12"/>
      <c r="AJ547" s="12"/>
      <c r="AK547" s="12"/>
      <c r="AL547" s="12"/>
      <c r="AM547" s="12"/>
      <c r="AN547" s="12"/>
      <c r="AO547" s="12"/>
      <c r="AP547" s="12"/>
      <c r="AQ547" s="12"/>
      <c r="AR547" s="12"/>
      <c r="AS547" s="12"/>
      <c r="AT547" s="12"/>
      <c r="AU547" s="12"/>
      <c r="AV547" s="12"/>
      <c r="AW547" s="12"/>
      <c r="AX547" s="12"/>
      <c r="AY547" s="12"/>
      <c r="AZ547" s="12"/>
      <c r="BA547" s="12"/>
      <c r="BB547" s="12"/>
      <c r="BC547" s="12"/>
      <c r="BD547" s="12"/>
      <c r="BE547" s="12"/>
      <c r="BF547" s="12"/>
      <c r="BG547" s="12"/>
      <c r="BH547" s="12"/>
      <c r="BI547" s="12"/>
      <c r="BJ547" s="12"/>
      <c r="BK547" s="12"/>
      <c r="BL547" s="12"/>
      <c r="BM547" s="12"/>
      <c r="BN547" s="12"/>
      <c r="BO547" s="12"/>
      <c r="BP547" s="12"/>
      <c r="BQ547" s="12"/>
      <c r="BR547" s="12"/>
      <c r="BS547" s="12"/>
      <c r="BT547" s="12"/>
      <c r="BU547" s="12"/>
      <c r="BV547" s="12"/>
      <c r="BW547" s="12"/>
      <c r="BX547" s="12"/>
      <c r="BY547" s="12"/>
      <c r="BZ547" s="12"/>
      <c r="CA547" s="12"/>
      <c r="CB547" s="12"/>
      <c r="CC547" s="12"/>
    </row>
    <row r="548" spans="1:81" ht="15.75" x14ac:dyDescent="0.25">
      <c r="A548" s="20"/>
      <c r="B548" s="29"/>
      <c r="C548" s="29"/>
      <c r="D548" s="29"/>
      <c r="E548" s="29"/>
      <c r="F548" s="26"/>
      <c r="G548" s="13"/>
      <c r="H548" s="20"/>
      <c r="I548" s="22"/>
      <c r="J548" s="22"/>
      <c r="K548" s="22"/>
      <c r="L548" s="22"/>
      <c r="M548" s="24"/>
      <c r="N548" s="22"/>
      <c r="O548" s="20"/>
      <c r="P548" s="12"/>
      <c r="Q548" s="12"/>
      <c r="R548" s="12"/>
      <c r="S548" s="12"/>
      <c r="T548" s="12"/>
      <c r="U548" s="12"/>
      <c r="V548" s="12"/>
      <c r="W548" s="12"/>
      <c r="X548" s="12"/>
      <c r="Y548" s="12"/>
      <c r="Z548" s="12"/>
      <c r="AA548" s="12"/>
      <c r="AB548" s="12"/>
      <c r="AC548" s="12"/>
      <c r="AD548" s="12"/>
      <c r="AE548" s="12"/>
      <c r="AF548" s="12"/>
      <c r="AG548" s="12"/>
      <c r="AH548" s="12"/>
      <c r="AI548" s="12"/>
      <c r="AJ548" s="12"/>
      <c r="AK548" s="12"/>
      <c r="AL548" s="12"/>
      <c r="AM548" s="12"/>
      <c r="AN548" s="12"/>
      <c r="AO548" s="12"/>
      <c r="AP548" s="12"/>
      <c r="AQ548" s="12"/>
      <c r="AR548" s="12"/>
      <c r="AS548" s="12"/>
      <c r="AT548" s="12"/>
      <c r="AU548" s="12"/>
      <c r="AV548" s="12"/>
      <c r="AW548" s="12"/>
      <c r="AX548" s="12"/>
      <c r="AY548" s="12"/>
      <c r="AZ548" s="12"/>
      <c r="BA548" s="12"/>
      <c r="BB548" s="12"/>
      <c r="BC548" s="12"/>
      <c r="BD548" s="12"/>
      <c r="BE548" s="12"/>
      <c r="BF548" s="12"/>
      <c r="BG548" s="12"/>
      <c r="BH548" s="12"/>
      <c r="BI548" s="12"/>
      <c r="BJ548" s="12"/>
      <c r="BK548" s="12"/>
      <c r="BL548" s="12"/>
      <c r="BM548" s="12"/>
      <c r="BN548" s="12"/>
      <c r="BO548" s="12"/>
      <c r="BP548" s="12"/>
      <c r="BQ548" s="12"/>
      <c r="BR548" s="12"/>
      <c r="BS548" s="12"/>
      <c r="BT548" s="12"/>
      <c r="BU548" s="12"/>
      <c r="BV548" s="12"/>
      <c r="BW548" s="12"/>
      <c r="BX548" s="12"/>
      <c r="BY548" s="12"/>
      <c r="BZ548" s="12"/>
      <c r="CA548" s="12"/>
      <c r="CB548" s="12"/>
      <c r="CC548" s="12"/>
    </row>
    <row r="549" spans="1:81" ht="15.75" x14ac:dyDescent="0.25">
      <c r="A549" s="20"/>
      <c r="B549" s="29"/>
      <c r="C549" s="29"/>
      <c r="D549" s="29"/>
      <c r="E549" s="29"/>
      <c r="F549" s="26"/>
      <c r="G549" s="13"/>
      <c r="H549" s="20"/>
      <c r="I549" s="22"/>
      <c r="J549" s="22"/>
      <c r="K549" s="22"/>
      <c r="L549" s="22"/>
      <c r="M549" s="24"/>
      <c r="N549" s="22"/>
      <c r="O549" s="20"/>
      <c r="P549" s="12"/>
      <c r="Q549" s="12"/>
      <c r="R549" s="12"/>
      <c r="S549" s="12"/>
      <c r="T549" s="12"/>
      <c r="U549" s="12"/>
      <c r="V549" s="12"/>
      <c r="W549" s="12"/>
      <c r="X549" s="12"/>
      <c r="Y549" s="12"/>
      <c r="Z549" s="12"/>
      <c r="AA549" s="12"/>
      <c r="AB549" s="12"/>
      <c r="AC549" s="12"/>
      <c r="AD549" s="12"/>
      <c r="AE549" s="12"/>
      <c r="AF549" s="12"/>
      <c r="AG549" s="12"/>
      <c r="AH549" s="12"/>
      <c r="AI549" s="12"/>
      <c r="AJ549" s="12"/>
      <c r="AK549" s="12"/>
      <c r="AL549" s="12"/>
      <c r="AM549" s="12"/>
      <c r="AN549" s="12"/>
      <c r="AO549" s="12"/>
      <c r="AP549" s="12"/>
      <c r="AQ549" s="12"/>
      <c r="AR549" s="12"/>
      <c r="AS549" s="12"/>
      <c r="AT549" s="12"/>
      <c r="AU549" s="12"/>
      <c r="AV549" s="12"/>
      <c r="AW549" s="12"/>
      <c r="AX549" s="12"/>
      <c r="AY549" s="12"/>
      <c r="AZ549" s="12"/>
      <c r="BA549" s="12"/>
      <c r="BB549" s="12"/>
      <c r="BC549" s="12"/>
      <c r="BD549" s="12"/>
      <c r="BE549" s="12"/>
      <c r="BF549" s="12"/>
      <c r="BG549" s="12"/>
      <c r="BH549" s="12"/>
      <c r="BI549" s="12"/>
      <c r="BJ549" s="12"/>
      <c r="BK549" s="12"/>
      <c r="BL549" s="12"/>
      <c r="BM549" s="12"/>
      <c r="BN549" s="12"/>
      <c r="BO549" s="12"/>
      <c r="BP549" s="12"/>
      <c r="BQ549" s="12"/>
      <c r="BR549" s="12"/>
      <c r="BS549" s="12"/>
      <c r="BT549" s="12"/>
      <c r="BU549" s="12"/>
      <c r="BV549" s="12"/>
      <c r="BW549" s="12"/>
      <c r="BX549" s="12"/>
      <c r="BY549" s="12"/>
      <c r="BZ549" s="12"/>
      <c r="CA549" s="12"/>
      <c r="CB549" s="12"/>
      <c r="CC549" s="12"/>
    </row>
    <row r="550" spans="1:81" ht="15.75" x14ac:dyDescent="0.25">
      <c r="A550" s="20"/>
      <c r="B550" s="29"/>
      <c r="C550" s="29"/>
      <c r="D550" s="29"/>
      <c r="E550" s="29"/>
      <c r="F550" s="26"/>
      <c r="G550" s="13"/>
      <c r="H550" s="20"/>
      <c r="I550" s="22"/>
      <c r="J550" s="22"/>
      <c r="K550" s="22"/>
      <c r="L550" s="22"/>
      <c r="M550" s="24"/>
      <c r="N550" s="22"/>
      <c r="O550" s="20"/>
      <c r="P550" s="12"/>
      <c r="Q550" s="12"/>
      <c r="R550" s="12"/>
      <c r="S550" s="12"/>
      <c r="T550" s="12"/>
      <c r="U550" s="12"/>
      <c r="V550" s="12"/>
      <c r="W550" s="12"/>
      <c r="X550" s="12"/>
      <c r="Y550" s="12"/>
      <c r="Z550" s="12"/>
      <c r="AA550" s="12"/>
      <c r="AB550" s="12"/>
      <c r="AC550" s="12"/>
      <c r="AD550" s="12"/>
      <c r="AE550" s="12"/>
      <c r="AF550" s="12"/>
      <c r="AG550" s="12"/>
      <c r="AH550" s="12"/>
      <c r="AI550" s="12"/>
      <c r="AJ550" s="12"/>
      <c r="AK550" s="12"/>
      <c r="AL550" s="12"/>
      <c r="AM550" s="12"/>
      <c r="AN550" s="12"/>
      <c r="AO550" s="12"/>
      <c r="AP550" s="12"/>
      <c r="AQ550" s="12"/>
      <c r="AR550" s="12"/>
      <c r="AS550" s="12"/>
      <c r="AT550" s="12"/>
      <c r="AU550" s="12"/>
      <c r="AV550" s="12"/>
      <c r="AW550" s="12"/>
      <c r="AX550" s="12"/>
      <c r="AY550" s="12"/>
      <c r="AZ550" s="12"/>
      <c r="BA550" s="12"/>
      <c r="BB550" s="12"/>
      <c r="BC550" s="12"/>
      <c r="BD550" s="12"/>
      <c r="BE550" s="12"/>
      <c r="BF550" s="12"/>
      <c r="BG550" s="12"/>
      <c r="BH550" s="12"/>
      <c r="BI550" s="12"/>
      <c r="BJ550" s="12"/>
      <c r="BK550" s="12"/>
      <c r="BL550" s="12"/>
      <c r="BM550" s="12"/>
      <c r="BN550" s="12"/>
      <c r="BO550" s="12"/>
      <c r="BP550" s="12"/>
      <c r="BQ550" s="12"/>
      <c r="BR550" s="12"/>
      <c r="BS550" s="12"/>
      <c r="BT550" s="12"/>
      <c r="BU550" s="12"/>
      <c r="BV550" s="12"/>
      <c r="BW550" s="12"/>
      <c r="BX550" s="12"/>
      <c r="BY550" s="12"/>
      <c r="BZ550" s="12"/>
      <c r="CA550" s="12"/>
      <c r="CB550" s="12"/>
      <c r="CC550" s="12"/>
    </row>
    <row r="551" spans="1:81" ht="15.75" x14ac:dyDescent="0.25">
      <c r="A551" s="20"/>
      <c r="B551" s="29"/>
      <c r="C551" s="29"/>
      <c r="D551" s="29"/>
      <c r="E551" s="29"/>
      <c r="F551" s="26"/>
      <c r="G551" s="13"/>
      <c r="H551" s="20"/>
      <c r="I551" s="22"/>
      <c r="J551" s="22"/>
      <c r="K551" s="22"/>
      <c r="L551" s="22"/>
      <c r="M551" s="24"/>
      <c r="N551" s="22"/>
      <c r="O551" s="20"/>
      <c r="P551" s="12"/>
      <c r="Q551" s="12"/>
      <c r="R551" s="12"/>
      <c r="S551" s="12"/>
      <c r="T551" s="12"/>
      <c r="U551" s="12"/>
      <c r="V551" s="12"/>
      <c r="W551" s="12"/>
      <c r="X551" s="12"/>
      <c r="Y551" s="12"/>
      <c r="Z551" s="12"/>
      <c r="AA551" s="12"/>
      <c r="AB551" s="12"/>
      <c r="AC551" s="12"/>
      <c r="AD551" s="12"/>
      <c r="AE551" s="12"/>
      <c r="AF551" s="12"/>
      <c r="AG551" s="12"/>
      <c r="AH551" s="12"/>
      <c r="AI551" s="12"/>
      <c r="AJ551" s="12"/>
      <c r="AK551" s="12"/>
      <c r="AL551" s="12"/>
      <c r="AM551" s="12"/>
      <c r="AN551" s="12"/>
      <c r="AO551" s="12"/>
      <c r="AP551" s="12"/>
      <c r="AQ551" s="12"/>
      <c r="AR551" s="12"/>
      <c r="AS551" s="12"/>
      <c r="AT551" s="12"/>
      <c r="AU551" s="12"/>
      <c r="AV551" s="12"/>
      <c r="AW551" s="12"/>
      <c r="AX551" s="12"/>
      <c r="AY551" s="12"/>
      <c r="AZ551" s="12"/>
      <c r="BA551" s="12"/>
      <c r="BB551" s="12"/>
      <c r="BC551" s="12"/>
      <c r="BD551" s="12"/>
      <c r="BE551" s="12"/>
      <c r="BF551" s="12"/>
      <c r="BG551" s="12"/>
      <c r="BH551" s="12"/>
      <c r="BI551" s="12"/>
      <c r="BJ551" s="12"/>
      <c r="BK551" s="12"/>
      <c r="BL551" s="12"/>
      <c r="BM551" s="12"/>
      <c r="BN551" s="12"/>
      <c r="BO551" s="12"/>
      <c r="BP551" s="12"/>
      <c r="BQ551" s="12"/>
      <c r="BR551" s="12"/>
      <c r="BS551" s="12"/>
      <c r="BT551" s="12"/>
      <c r="BU551" s="12"/>
      <c r="BV551" s="12"/>
      <c r="BW551" s="12"/>
      <c r="BX551" s="12"/>
      <c r="BY551" s="12"/>
      <c r="BZ551" s="12"/>
      <c r="CA551" s="12"/>
      <c r="CB551" s="12"/>
      <c r="CC551" s="12"/>
    </row>
    <row r="552" spans="1:81" ht="15.75" x14ac:dyDescent="0.25">
      <c r="A552" s="20"/>
      <c r="B552" s="29"/>
      <c r="C552" s="29"/>
      <c r="D552" s="29"/>
      <c r="E552" s="29"/>
      <c r="F552" s="26"/>
      <c r="G552" s="13"/>
      <c r="H552" s="20"/>
      <c r="I552" s="22"/>
      <c r="J552" s="22"/>
      <c r="K552" s="22"/>
      <c r="L552" s="22"/>
      <c r="M552" s="24"/>
      <c r="N552" s="22"/>
      <c r="O552" s="20"/>
      <c r="P552" s="12"/>
      <c r="Q552" s="12"/>
      <c r="R552" s="12"/>
      <c r="S552" s="12"/>
      <c r="T552" s="12"/>
      <c r="U552" s="12"/>
      <c r="V552" s="12"/>
      <c r="W552" s="12"/>
      <c r="X552" s="12"/>
      <c r="Y552" s="12"/>
      <c r="Z552" s="12"/>
      <c r="AA552" s="12"/>
      <c r="AB552" s="12"/>
      <c r="AC552" s="12"/>
      <c r="AD552" s="12"/>
      <c r="AE552" s="12"/>
      <c r="AF552" s="12"/>
      <c r="AG552" s="12"/>
      <c r="AH552" s="12"/>
      <c r="AI552" s="12"/>
      <c r="AJ552" s="12"/>
      <c r="AK552" s="12"/>
      <c r="AL552" s="12"/>
      <c r="AM552" s="12"/>
      <c r="AN552" s="12"/>
      <c r="AO552" s="12"/>
      <c r="AP552" s="12"/>
      <c r="AQ552" s="12"/>
      <c r="AR552" s="12"/>
      <c r="AS552" s="12"/>
      <c r="AT552" s="12"/>
      <c r="AU552" s="12"/>
      <c r="AV552" s="12"/>
      <c r="AW552" s="12"/>
      <c r="AX552" s="12"/>
      <c r="AY552" s="12"/>
      <c r="AZ552" s="12"/>
      <c r="BA552" s="12"/>
      <c r="BB552" s="12"/>
      <c r="BC552" s="12"/>
      <c r="BD552" s="12"/>
      <c r="BE552" s="12"/>
      <c r="BF552" s="12"/>
      <c r="BG552" s="12"/>
      <c r="BH552" s="12"/>
      <c r="BI552" s="12"/>
      <c r="BJ552" s="12"/>
      <c r="BK552" s="12"/>
      <c r="BL552" s="12"/>
      <c r="BM552" s="12"/>
      <c r="BN552" s="12"/>
      <c r="BO552" s="12"/>
      <c r="BP552" s="12"/>
      <c r="BQ552" s="12"/>
      <c r="BR552" s="12"/>
      <c r="BS552" s="12"/>
      <c r="BT552" s="12"/>
      <c r="BU552" s="12"/>
      <c r="BV552" s="12"/>
      <c r="BW552" s="12"/>
      <c r="BX552" s="12"/>
      <c r="BY552" s="12"/>
      <c r="BZ552" s="12"/>
      <c r="CA552" s="12"/>
      <c r="CB552" s="12"/>
      <c r="CC552" s="12"/>
    </row>
    <row r="553" spans="1:81" ht="15.75" x14ac:dyDescent="0.25">
      <c r="A553" s="20"/>
      <c r="B553" s="29"/>
      <c r="C553" s="29"/>
      <c r="D553" s="29"/>
      <c r="E553" s="29"/>
      <c r="F553" s="26"/>
      <c r="G553" s="13"/>
      <c r="H553" s="20"/>
      <c r="I553" s="22"/>
      <c r="J553" s="22"/>
      <c r="K553" s="22"/>
      <c r="L553" s="22"/>
      <c r="M553" s="24"/>
      <c r="N553" s="22"/>
      <c r="O553" s="20"/>
      <c r="P553" s="12"/>
      <c r="Q553" s="12"/>
      <c r="R553" s="12"/>
      <c r="S553" s="12"/>
      <c r="T553" s="12"/>
      <c r="U553" s="12"/>
      <c r="V553" s="12"/>
      <c r="W553" s="12"/>
      <c r="X553" s="12"/>
      <c r="Y553" s="12"/>
      <c r="Z553" s="12"/>
      <c r="AA553" s="12"/>
      <c r="AB553" s="12"/>
      <c r="AC553" s="12"/>
      <c r="AD553" s="12"/>
      <c r="AE553" s="12"/>
      <c r="AF553" s="12"/>
      <c r="AG553" s="12"/>
      <c r="AH553" s="12"/>
      <c r="AI553" s="12"/>
      <c r="AJ553" s="12"/>
      <c r="AK553" s="12"/>
      <c r="AL553" s="12"/>
      <c r="AM553" s="12"/>
      <c r="AN553" s="12"/>
      <c r="AO553" s="12"/>
      <c r="AP553" s="12"/>
      <c r="AQ553" s="12"/>
      <c r="AR553" s="12"/>
      <c r="AS553" s="12"/>
      <c r="AT553" s="12"/>
      <c r="AU553" s="12"/>
      <c r="AV553" s="12"/>
      <c r="AW553" s="12"/>
      <c r="AX553" s="12"/>
      <c r="AY553" s="12"/>
      <c r="AZ553" s="12"/>
      <c r="BA553" s="12"/>
      <c r="BB553" s="12"/>
      <c r="BC553" s="12"/>
      <c r="BD553" s="12"/>
      <c r="BE553" s="12"/>
      <c r="BF553" s="12"/>
      <c r="BG553" s="12"/>
      <c r="BH553" s="12"/>
      <c r="BI553" s="12"/>
      <c r="BJ553" s="12"/>
      <c r="BK553" s="12"/>
      <c r="BL553" s="12"/>
      <c r="BM553" s="12"/>
      <c r="BN553" s="12"/>
      <c r="BO553" s="12"/>
      <c r="BP553" s="12"/>
      <c r="BQ553" s="12"/>
      <c r="BR553" s="12"/>
      <c r="BS553" s="12"/>
      <c r="BT553" s="12"/>
      <c r="BU553" s="12"/>
      <c r="BV553" s="12"/>
      <c r="BW553" s="12"/>
      <c r="BX553" s="12"/>
      <c r="BY553" s="12"/>
      <c r="BZ553" s="12"/>
      <c r="CA553" s="12"/>
      <c r="CB553" s="12"/>
      <c r="CC553" s="12"/>
    </row>
    <row r="554" spans="1:81" ht="15.75" x14ac:dyDescent="0.25">
      <c r="A554" s="20"/>
      <c r="B554" s="29"/>
      <c r="C554" s="29"/>
      <c r="D554" s="29"/>
      <c r="E554" s="29"/>
      <c r="F554" s="26"/>
      <c r="G554" s="13"/>
      <c r="H554" s="20"/>
      <c r="I554" s="22"/>
      <c r="J554" s="22"/>
      <c r="K554" s="22"/>
      <c r="L554" s="22"/>
      <c r="M554" s="24"/>
      <c r="N554" s="22"/>
      <c r="O554" s="20"/>
      <c r="P554" s="12"/>
      <c r="Q554" s="12"/>
      <c r="R554" s="12"/>
      <c r="S554" s="12"/>
      <c r="T554" s="12"/>
      <c r="U554" s="12"/>
      <c r="V554" s="12"/>
      <c r="W554" s="12"/>
      <c r="X554" s="12"/>
      <c r="Y554" s="12"/>
      <c r="Z554" s="12"/>
      <c r="AA554" s="12"/>
      <c r="AB554" s="12"/>
      <c r="AC554" s="12"/>
      <c r="AD554" s="12"/>
      <c r="AE554" s="12"/>
      <c r="AF554" s="12"/>
      <c r="AG554" s="12"/>
      <c r="AH554" s="12"/>
      <c r="AI554" s="12"/>
      <c r="AJ554" s="12"/>
      <c r="AK554" s="12"/>
      <c r="AL554" s="12"/>
      <c r="AM554" s="12"/>
      <c r="AN554" s="12"/>
      <c r="AO554" s="12"/>
      <c r="AP554" s="12"/>
      <c r="AQ554" s="12"/>
      <c r="AR554" s="12"/>
      <c r="AS554" s="12"/>
      <c r="AT554" s="12"/>
      <c r="AU554" s="12"/>
      <c r="AV554" s="12"/>
      <c r="AW554" s="12"/>
      <c r="AX554" s="12"/>
      <c r="AY554" s="12"/>
      <c r="AZ554" s="12"/>
      <c r="BA554" s="12"/>
      <c r="BB554" s="12"/>
      <c r="BC554" s="12"/>
      <c r="BD554" s="12"/>
      <c r="BE554" s="12"/>
      <c r="BF554" s="12"/>
      <c r="BG554" s="12"/>
      <c r="BH554" s="12"/>
      <c r="BI554" s="12"/>
      <c r="BJ554" s="12"/>
      <c r="BK554" s="12"/>
      <c r="BL554" s="12"/>
      <c r="BM554" s="12"/>
      <c r="BN554" s="12"/>
      <c r="BO554" s="12"/>
      <c r="BP554" s="12"/>
      <c r="BQ554" s="12"/>
      <c r="BR554" s="12"/>
      <c r="BS554" s="12"/>
      <c r="BT554" s="12"/>
      <c r="BU554" s="12"/>
      <c r="BV554" s="12"/>
      <c r="BW554" s="12"/>
      <c r="BX554" s="12"/>
      <c r="BY554" s="12"/>
      <c r="BZ554" s="12"/>
      <c r="CA554" s="12"/>
      <c r="CB554" s="12"/>
      <c r="CC554" s="12"/>
    </row>
    <row r="555" spans="1:81" ht="15.75" x14ac:dyDescent="0.25">
      <c r="A555" s="20"/>
      <c r="B555" s="29"/>
      <c r="C555" s="29"/>
      <c r="D555" s="29"/>
      <c r="E555" s="29"/>
      <c r="F555" s="26"/>
      <c r="G555" s="13"/>
      <c r="H555" s="20"/>
      <c r="I555" s="22"/>
      <c r="J555" s="22"/>
      <c r="K555" s="22"/>
      <c r="L555" s="22"/>
      <c r="M555" s="24"/>
      <c r="N555" s="22"/>
      <c r="O555" s="20"/>
      <c r="P555" s="12"/>
      <c r="Q555" s="12"/>
      <c r="R555" s="12"/>
      <c r="S555" s="12"/>
      <c r="T555" s="12"/>
      <c r="U555" s="12"/>
      <c r="V555" s="12"/>
      <c r="W555" s="12"/>
      <c r="X555" s="12"/>
      <c r="Y555" s="12"/>
      <c r="Z555" s="12"/>
      <c r="AA555" s="12"/>
      <c r="AB555" s="12"/>
      <c r="AC555" s="12"/>
      <c r="AD555" s="12"/>
      <c r="AE555" s="12"/>
      <c r="AF555" s="12"/>
      <c r="AG555" s="12"/>
      <c r="AH555" s="12"/>
      <c r="AI555" s="12"/>
      <c r="AJ555" s="12"/>
      <c r="AK555" s="12"/>
      <c r="AL555" s="12"/>
      <c r="AM555" s="12"/>
      <c r="AN555" s="12"/>
      <c r="AO555" s="12"/>
      <c r="AP555" s="12"/>
      <c r="AQ555" s="12"/>
      <c r="AR555" s="12"/>
      <c r="AS555" s="12"/>
      <c r="AT555" s="12"/>
      <c r="AU555" s="12"/>
      <c r="AV555" s="12"/>
      <c r="AW555" s="12"/>
      <c r="AX555" s="12"/>
      <c r="AY555" s="12"/>
      <c r="AZ555" s="12"/>
      <c r="BA555" s="12"/>
      <c r="BB555" s="12"/>
      <c r="BC555" s="12"/>
      <c r="BD555" s="12"/>
      <c r="BE555" s="12"/>
      <c r="BF555" s="12"/>
      <c r="BG555" s="12"/>
      <c r="BH555" s="12"/>
      <c r="BI555" s="12"/>
      <c r="BJ555" s="12"/>
      <c r="BK555" s="12"/>
      <c r="BL555" s="12"/>
      <c r="BM555" s="12"/>
      <c r="BN555" s="12"/>
      <c r="BO555" s="12"/>
      <c r="BP555" s="12"/>
      <c r="BQ555" s="12"/>
      <c r="BR555" s="12"/>
      <c r="BS555" s="12"/>
      <c r="BT555" s="12"/>
      <c r="BU555" s="12"/>
      <c r="BV555" s="12"/>
      <c r="BW555" s="12"/>
      <c r="BX555" s="12"/>
      <c r="BY555" s="12"/>
      <c r="BZ555" s="12"/>
      <c r="CA555" s="12"/>
      <c r="CB555" s="12"/>
      <c r="CC555" s="12"/>
    </row>
    <row r="556" spans="1:81" ht="15.75" x14ac:dyDescent="0.25">
      <c r="A556" s="20"/>
      <c r="B556" s="29"/>
      <c r="C556" s="29"/>
      <c r="D556" s="29"/>
      <c r="E556" s="29"/>
      <c r="F556" s="26"/>
      <c r="G556" s="13"/>
      <c r="H556" s="20"/>
      <c r="I556" s="22"/>
      <c r="J556" s="22"/>
      <c r="K556" s="22"/>
      <c r="L556" s="22"/>
      <c r="M556" s="24"/>
      <c r="N556" s="22"/>
      <c r="O556" s="20"/>
      <c r="P556" s="12"/>
      <c r="Q556" s="12"/>
      <c r="R556" s="12"/>
      <c r="S556" s="12"/>
      <c r="T556" s="12"/>
      <c r="U556" s="12"/>
      <c r="V556" s="12"/>
      <c r="W556" s="12"/>
      <c r="X556" s="12"/>
      <c r="Y556" s="12"/>
      <c r="Z556" s="12"/>
      <c r="AA556" s="12"/>
      <c r="AB556" s="12"/>
      <c r="AC556" s="12"/>
      <c r="AD556" s="12"/>
      <c r="AE556" s="12"/>
      <c r="AF556" s="12"/>
      <c r="AG556" s="12"/>
      <c r="AH556" s="12"/>
      <c r="AI556" s="12"/>
      <c r="AJ556" s="12"/>
      <c r="AK556" s="12"/>
      <c r="AL556" s="12"/>
      <c r="AM556" s="12"/>
      <c r="AN556" s="12"/>
      <c r="AO556" s="12"/>
      <c r="AP556" s="12"/>
      <c r="AQ556" s="12"/>
      <c r="AR556" s="12"/>
      <c r="AS556" s="12"/>
      <c r="AT556" s="12"/>
      <c r="AU556" s="12"/>
      <c r="AV556" s="12"/>
      <c r="AW556" s="12"/>
      <c r="AX556" s="12"/>
      <c r="AY556" s="12"/>
      <c r="AZ556" s="12"/>
      <c r="BA556" s="12"/>
      <c r="BB556" s="12"/>
      <c r="BC556" s="12"/>
      <c r="BD556" s="12"/>
      <c r="BE556" s="12"/>
      <c r="BF556" s="12"/>
      <c r="BG556" s="12"/>
      <c r="BH556" s="12"/>
      <c r="BI556" s="12"/>
      <c r="BJ556" s="12"/>
      <c r="BK556" s="12"/>
      <c r="BL556" s="12"/>
      <c r="BM556" s="12"/>
      <c r="BN556" s="12"/>
      <c r="BO556" s="12"/>
      <c r="BP556" s="12"/>
      <c r="BQ556" s="12"/>
      <c r="BR556" s="12"/>
      <c r="BS556" s="12"/>
      <c r="BT556" s="12"/>
      <c r="BU556" s="12"/>
      <c r="BV556" s="12"/>
      <c r="BW556" s="12"/>
      <c r="BX556" s="12"/>
      <c r="BY556" s="12"/>
      <c r="BZ556" s="12"/>
      <c r="CA556" s="12"/>
      <c r="CB556" s="12"/>
      <c r="CC556" s="12"/>
    </row>
    <row r="557" spans="1:81" ht="15.75" x14ac:dyDescent="0.25">
      <c r="A557" s="20"/>
      <c r="B557" s="29"/>
      <c r="C557" s="29"/>
      <c r="D557" s="29"/>
      <c r="E557" s="29"/>
      <c r="F557" s="26"/>
      <c r="G557" s="13"/>
      <c r="H557" s="20"/>
      <c r="I557" s="22"/>
      <c r="J557" s="22"/>
      <c r="K557" s="22"/>
      <c r="L557" s="22"/>
      <c r="M557" s="24"/>
      <c r="N557" s="22"/>
      <c r="O557" s="20"/>
      <c r="P557" s="12"/>
      <c r="Q557" s="12"/>
      <c r="R557" s="12"/>
      <c r="S557" s="12"/>
      <c r="T557" s="12"/>
      <c r="U557" s="12"/>
      <c r="V557" s="12"/>
      <c r="W557" s="12"/>
      <c r="X557" s="12"/>
      <c r="Y557" s="12"/>
      <c r="Z557" s="12"/>
      <c r="AA557" s="12"/>
      <c r="AB557" s="12"/>
      <c r="AC557" s="12"/>
      <c r="AD557" s="12"/>
      <c r="AE557" s="12"/>
      <c r="AF557" s="12"/>
      <c r="AG557" s="12"/>
      <c r="AH557" s="12"/>
      <c r="AI557" s="12"/>
      <c r="AJ557" s="12"/>
      <c r="AK557" s="12"/>
      <c r="AL557" s="12"/>
      <c r="AM557" s="12"/>
      <c r="AN557" s="12"/>
      <c r="AO557" s="12"/>
      <c r="AP557" s="12"/>
      <c r="AQ557" s="12"/>
      <c r="AR557" s="12"/>
      <c r="AS557" s="12"/>
      <c r="AT557" s="12"/>
      <c r="AU557" s="12"/>
      <c r="AV557" s="12"/>
      <c r="AW557" s="12"/>
      <c r="AX557" s="12"/>
      <c r="AY557" s="12"/>
      <c r="AZ557" s="12"/>
      <c r="BA557" s="12"/>
      <c r="BB557" s="12"/>
      <c r="BC557" s="12"/>
      <c r="BD557" s="12"/>
      <c r="BE557" s="12"/>
      <c r="BF557" s="12"/>
      <c r="BG557" s="12"/>
      <c r="BH557" s="12"/>
      <c r="BI557" s="12"/>
      <c r="BJ557" s="12"/>
      <c r="BK557" s="12"/>
      <c r="BL557" s="12"/>
      <c r="BM557" s="12"/>
      <c r="BN557" s="12"/>
      <c r="BO557" s="12"/>
      <c r="BP557" s="12"/>
      <c r="BQ557" s="12"/>
      <c r="BR557" s="12"/>
      <c r="BS557" s="12"/>
      <c r="BT557" s="12"/>
      <c r="BU557" s="12"/>
      <c r="BV557" s="12"/>
      <c r="BW557" s="12"/>
      <c r="BX557" s="12"/>
      <c r="BY557" s="12"/>
      <c r="BZ557" s="12"/>
      <c r="CA557" s="12"/>
      <c r="CB557" s="12"/>
      <c r="CC557" s="12"/>
    </row>
    <row r="558" spans="1:81" ht="15.75" x14ac:dyDescent="0.25">
      <c r="A558" s="20"/>
      <c r="B558" s="29"/>
      <c r="C558" s="29"/>
      <c r="D558" s="29"/>
      <c r="E558" s="29"/>
      <c r="F558" s="26"/>
      <c r="G558" s="13"/>
      <c r="H558" s="20"/>
      <c r="I558" s="22"/>
      <c r="J558" s="22"/>
      <c r="K558" s="22"/>
      <c r="L558" s="22"/>
      <c r="M558" s="24"/>
      <c r="N558" s="22"/>
      <c r="O558" s="20"/>
      <c r="P558" s="12"/>
      <c r="Q558" s="12"/>
      <c r="R558" s="12"/>
      <c r="S558" s="12"/>
      <c r="T558" s="12"/>
      <c r="U558" s="12"/>
      <c r="V558" s="12"/>
      <c r="W558" s="12"/>
      <c r="X558" s="12"/>
      <c r="Y558" s="12"/>
      <c r="Z558" s="12"/>
      <c r="AA558" s="12"/>
      <c r="AB558" s="12"/>
      <c r="AC558" s="12"/>
      <c r="AD558" s="12"/>
      <c r="AE558" s="12"/>
      <c r="AF558" s="12"/>
      <c r="AG558" s="12"/>
      <c r="AH558" s="12"/>
      <c r="AI558" s="12"/>
      <c r="AJ558" s="12"/>
      <c r="AK558" s="12"/>
      <c r="AL558" s="12"/>
      <c r="AM558" s="12"/>
      <c r="AN558" s="12"/>
      <c r="AO558" s="12"/>
      <c r="AP558" s="12"/>
      <c r="AQ558" s="12"/>
      <c r="AR558" s="12"/>
      <c r="AS558" s="12"/>
      <c r="AT558" s="12"/>
      <c r="AU558" s="12"/>
      <c r="AV558" s="12"/>
      <c r="AW558" s="12"/>
      <c r="AX558" s="12"/>
      <c r="AY558" s="12"/>
      <c r="AZ558" s="12"/>
      <c r="BA558" s="12"/>
      <c r="BB558" s="12"/>
      <c r="BC558" s="12"/>
      <c r="BD558" s="12"/>
      <c r="BE558" s="12"/>
      <c r="BF558" s="12"/>
      <c r="BG558" s="12"/>
      <c r="BH558" s="12"/>
      <c r="BI558" s="12"/>
      <c r="BJ558" s="12"/>
      <c r="BK558" s="12"/>
      <c r="BL558" s="12"/>
      <c r="BM558" s="12"/>
      <c r="BN558" s="12"/>
      <c r="BO558" s="12"/>
      <c r="BP558" s="12"/>
      <c r="BQ558" s="12"/>
      <c r="BR558" s="12"/>
      <c r="BS558" s="12"/>
      <c r="BT558" s="12"/>
      <c r="BU558" s="12"/>
      <c r="BV558" s="12"/>
      <c r="BW558" s="12"/>
      <c r="BX558" s="12"/>
      <c r="BY558" s="12"/>
      <c r="BZ558" s="12"/>
      <c r="CA558" s="12"/>
      <c r="CB558" s="12"/>
      <c r="CC558" s="12"/>
    </row>
    <row r="559" spans="1:81" ht="15.75" x14ac:dyDescent="0.25">
      <c r="A559" s="20"/>
      <c r="B559" s="29"/>
      <c r="C559" s="29"/>
      <c r="D559" s="29"/>
      <c r="E559" s="29"/>
      <c r="F559" s="26"/>
      <c r="G559" s="13"/>
      <c r="H559" s="20"/>
      <c r="I559" s="22"/>
      <c r="J559" s="22"/>
      <c r="K559" s="22"/>
      <c r="L559" s="22"/>
      <c r="M559" s="24"/>
      <c r="N559" s="22"/>
      <c r="O559" s="20"/>
      <c r="P559" s="12"/>
      <c r="Q559" s="12"/>
      <c r="R559" s="12"/>
      <c r="S559" s="12"/>
      <c r="T559" s="12"/>
      <c r="U559" s="12"/>
      <c r="V559" s="12"/>
      <c r="W559" s="12"/>
      <c r="X559" s="12"/>
      <c r="Y559" s="12"/>
      <c r="Z559" s="12"/>
      <c r="AA559" s="12"/>
      <c r="AB559" s="12"/>
      <c r="AC559" s="12"/>
      <c r="AD559" s="12"/>
      <c r="AE559" s="12"/>
      <c r="AF559" s="12"/>
      <c r="AG559" s="12"/>
      <c r="AH559" s="12"/>
      <c r="AI559" s="12"/>
      <c r="AJ559" s="12"/>
      <c r="AK559" s="12"/>
      <c r="AL559" s="12"/>
      <c r="AM559" s="12"/>
      <c r="AN559" s="12"/>
      <c r="AO559" s="12"/>
      <c r="AP559" s="12"/>
      <c r="AQ559" s="12"/>
      <c r="AR559" s="12"/>
      <c r="AS559" s="12"/>
      <c r="AT559" s="12"/>
      <c r="AU559" s="12"/>
      <c r="AV559" s="12"/>
      <c r="AW559" s="12"/>
      <c r="AX559" s="12"/>
      <c r="AY559" s="12"/>
      <c r="AZ559" s="12"/>
      <c r="BA559" s="12"/>
      <c r="BB559" s="12"/>
      <c r="BC559" s="12"/>
      <c r="BD559" s="12"/>
      <c r="BE559" s="12"/>
      <c r="BF559" s="12"/>
      <c r="BG559" s="12"/>
      <c r="BH559" s="12"/>
      <c r="BI559" s="12"/>
      <c r="BJ559" s="12"/>
      <c r="BK559" s="12"/>
      <c r="BL559" s="12"/>
      <c r="BM559" s="12"/>
      <c r="BN559" s="12"/>
      <c r="BO559" s="12"/>
      <c r="BP559" s="12"/>
      <c r="BQ559" s="12"/>
      <c r="BR559" s="12"/>
      <c r="BS559" s="12"/>
      <c r="BT559" s="12"/>
      <c r="BU559" s="12"/>
      <c r="BV559" s="12"/>
      <c r="BW559" s="12"/>
      <c r="BX559" s="12"/>
      <c r="BY559" s="12"/>
      <c r="BZ559" s="12"/>
      <c r="CA559" s="12"/>
      <c r="CB559" s="12"/>
      <c r="CC559" s="12"/>
    </row>
    <row r="560" spans="1:81" ht="15.75" x14ac:dyDescent="0.25">
      <c r="A560" s="20"/>
      <c r="B560" s="29"/>
      <c r="C560" s="29"/>
      <c r="D560" s="29"/>
      <c r="E560" s="29"/>
      <c r="F560" s="26"/>
      <c r="G560" s="13"/>
      <c r="H560" s="20"/>
      <c r="I560" s="22"/>
      <c r="J560" s="22"/>
      <c r="K560" s="22"/>
      <c r="L560" s="22"/>
      <c r="M560" s="24"/>
      <c r="N560" s="22"/>
      <c r="O560" s="20"/>
      <c r="P560" s="12"/>
      <c r="Q560" s="12"/>
      <c r="R560" s="12"/>
      <c r="S560" s="12"/>
      <c r="T560" s="12"/>
      <c r="U560" s="12"/>
      <c r="V560" s="12"/>
      <c r="W560" s="12"/>
      <c r="X560" s="12"/>
      <c r="Y560" s="12"/>
      <c r="Z560" s="12"/>
      <c r="AA560" s="12"/>
      <c r="AB560" s="12"/>
      <c r="AC560" s="12"/>
      <c r="AD560" s="12"/>
      <c r="AE560" s="12"/>
      <c r="AF560" s="12"/>
      <c r="AG560" s="12"/>
      <c r="AH560" s="12"/>
      <c r="AI560" s="12"/>
      <c r="AJ560" s="12"/>
      <c r="AK560" s="12"/>
      <c r="AL560" s="12"/>
      <c r="AM560" s="12"/>
      <c r="AN560" s="12"/>
      <c r="AO560" s="12"/>
      <c r="AP560" s="12"/>
      <c r="AQ560" s="12"/>
      <c r="AR560" s="12"/>
      <c r="AS560" s="12"/>
      <c r="AT560" s="12"/>
      <c r="AU560" s="12"/>
      <c r="AV560" s="12"/>
      <c r="AW560" s="12"/>
      <c r="AX560" s="12"/>
      <c r="AY560" s="12"/>
      <c r="AZ560" s="12"/>
      <c r="BA560" s="12"/>
      <c r="BB560" s="12"/>
      <c r="BC560" s="12"/>
      <c r="BD560" s="12"/>
      <c r="BE560" s="12"/>
      <c r="BF560" s="12"/>
      <c r="BG560" s="12"/>
      <c r="BH560" s="12"/>
      <c r="BI560" s="12"/>
      <c r="BJ560" s="12"/>
      <c r="BK560" s="12"/>
      <c r="BL560" s="12"/>
      <c r="BM560" s="12"/>
      <c r="BN560" s="12"/>
      <c r="BO560" s="12"/>
      <c r="BP560" s="12"/>
      <c r="BQ560" s="12"/>
      <c r="BR560" s="12"/>
      <c r="BS560" s="12"/>
      <c r="BT560" s="12"/>
      <c r="BU560" s="12"/>
      <c r="BV560" s="12"/>
      <c r="BW560" s="12"/>
      <c r="BX560" s="12"/>
      <c r="BY560" s="12"/>
      <c r="BZ560" s="12"/>
      <c r="CA560" s="12"/>
      <c r="CB560" s="12"/>
      <c r="CC560" s="12"/>
    </row>
    <row r="561" spans="1:81" ht="15.75" x14ac:dyDescent="0.25">
      <c r="A561" s="20"/>
      <c r="B561" s="29"/>
      <c r="C561" s="29"/>
      <c r="D561" s="29"/>
      <c r="E561" s="29"/>
      <c r="F561" s="26"/>
      <c r="G561" s="13"/>
      <c r="H561" s="20"/>
      <c r="I561" s="22"/>
      <c r="J561" s="22"/>
      <c r="K561" s="22"/>
      <c r="L561" s="22"/>
      <c r="M561" s="24"/>
      <c r="N561" s="22"/>
      <c r="O561" s="20"/>
      <c r="P561" s="12"/>
      <c r="Q561" s="12"/>
      <c r="R561" s="12"/>
      <c r="S561" s="12"/>
      <c r="T561" s="12"/>
      <c r="U561" s="12"/>
      <c r="V561" s="12"/>
      <c r="W561" s="12"/>
      <c r="X561" s="12"/>
      <c r="Y561" s="12"/>
      <c r="Z561" s="12"/>
      <c r="AA561" s="12"/>
      <c r="AB561" s="12"/>
      <c r="AC561" s="12"/>
      <c r="AD561" s="12"/>
      <c r="AE561" s="12"/>
      <c r="AF561" s="12"/>
      <c r="AG561" s="12"/>
      <c r="AH561" s="12"/>
      <c r="AI561" s="12"/>
      <c r="AJ561" s="12"/>
      <c r="AK561" s="12"/>
      <c r="AL561" s="12"/>
      <c r="AM561" s="12"/>
      <c r="AN561" s="12"/>
      <c r="AO561" s="12"/>
      <c r="AP561" s="12"/>
      <c r="AQ561" s="12"/>
      <c r="AR561" s="12"/>
      <c r="AS561" s="12"/>
      <c r="AT561" s="12"/>
      <c r="AU561" s="12"/>
      <c r="AV561" s="12"/>
      <c r="AW561" s="12"/>
      <c r="AX561" s="12"/>
      <c r="AY561" s="12"/>
      <c r="AZ561" s="12"/>
      <c r="BA561" s="12"/>
      <c r="BB561" s="12"/>
      <c r="BC561" s="12"/>
      <c r="BD561" s="12"/>
      <c r="BE561" s="12"/>
      <c r="BF561" s="12"/>
      <c r="BG561" s="12"/>
      <c r="BH561" s="12"/>
      <c r="BI561" s="12"/>
      <c r="BJ561" s="12"/>
      <c r="BK561" s="12"/>
      <c r="BL561" s="12"/>
      <c r="BM561" s="12"/>
      <c r="BN561" s="12"/>
      <c r="BO561" s="12"/>
      <c r="BP561" s="12"/>
      <c r="BQ561" s="12"/>
      <c r="BR561" s="12"/>
      <c r="BS561" s="12"/>
      <c r="BT561" s="12"/>
      <c r="BU561" s="12"/>
      <c r="BV561" s="12"/>
      <c r="BW561" s="12"/>
      <c r="BX561" s="12"/>
      <c r="BY561" s="12"/>
      <c r="BZ561" s="12"/>
      <c r="CA561" s="12"/>
      <c r="CB561" s="12"/>
      <c r="CC561" s="12"/>
    </row>
    <row r="562" spans="1:81" ht="15.75" x14ac:dyDescent="0.25">
      <c r="A562" s="20"/>
      <c r="B562" s="29"/>
      <c r="C562" s="29"/>
      <c r="D562" s="29"/>
      <c r="E562" s="29"/>
      <c r="F562" s="26"/>
      <c r="G562" s="13"/>
      <c r="H562" s="20"/>
      <c r="I562" s="22"/>
      <c r="J562" s="22"/>
      <c r="K562" s="22"/>
      <c r="L562" s="22"/>
      <c r="M562" s="24"/>
      <c r="N562" s="22"/>
      <c r="O562" s="20"/>
      <c r="P562" s="12"/>
      <c r="Q562" s="12"/>
      <c r="R562" s="12"/>
      <c r="S562" s="12"/>
      <c r="T562" s="12"/>
      <c r="U562" s="12"/>
      <c r="V562" s="12"/>
      <c r="W562" s="12"/>
      <c r="X562" s="12"/>
      <c r="Y562" s="12"/>
      <c r="Z562" s="12"/>
      <c r="AA562" s="12"/>
      <c r="AB562" s="12"/>
      <c r="AC562" s="12"/>
      <c r="AD562" s="12"/>
      <c r="AE562" s="12"/>
      <c r="AF562" s="12"/>
      <c r="AG562" s="12"/>
      <c r="AH562" s="12"/>
      <c r="AI562" s="12"/>
      <c r="AJ562" s="12"/>
      <c r="AK562" s="12"/>
      <c r="AL562" s="12"/>
      <c r="AM562" s="12"/>
      <c r="AN562" s="12"/>
      <c r="AO562" s="12"/>
      <c r="AP562" s="12"/>
      <c r="AQ562" s="12"/>
      <c r="AR562" s="12"/>
      <c r="AS562" s="12"/>
      <c r="AT562" s="12"/>
      <c r="AU562" s="12"/>
      <c r="AV562" s="12"/>
      <c r="AW562" s="12"/>
      <c r="AX562" s="12"/>
      <c r="AY562" s="12"/>
      <c r="AZ562" s="12"/>
      <c r="BA562" s="12"/>
      <c r="BB562" s="12"/>
      <c r="BC562" s="12"/>
      <c r="BD562" s="12"/>
      <c r="BE562" s="12"/>
      <c r="BF562" s="12"/>
      <c r="BG562" s="12"/>
      <c r="BH562" s="12"/>
      <c r="BI562" s="12"/>
      <c r="BJ562" s="12"/>
      <c r="BK562" s="12"/>
      <c r="BL562" s="12"/>
      <c r="BM562" s="12"/>
      <c r="BN562" s="12"/>
      <c r="BO562" s="12"/>
      <c r="BP562" s="12"/>
      <c r="BQ562" s="12"/>
      <c r="BR562" s="12"/>
      <c r="BS562" s="12"/>
      <c r="BT562" s="12"/>
      <c r="BU562" s="12"/>
      <c r="BV562" s="12"/>
      <c r="BW562" s="12"/>
      <c r="BX562" s="12"/>
      <c r="BY562" s="12"/>
      <c r="BZ562" s="12"/>
      <c r="CA562" s="12"/>
      <c r="CB562" s="12"/>
      <c r="CC562" s="12"/>
    </row>
    <row r="563" spans="1:81" ht="15.75" x14ac:dyDescent="0.25">
      <c r="A563" s="20"/>
      <c r="B563" s="29"/>
      <c r="C563" s="29"/>
      <c r="D563" s="29"/>
      <c r="E563" s="29"/>
      <c r="F563" s="26"/>
      <c r="G563" s="13"/>
      <c r="H563" s="20"/>
      <c r="I563" s="22"/>
      <c r="J563" s="22"/>
      <c r="K563" s="22"/>
      <c r="L563" s="22"/>
      <c r="M563" s="24"/>
      <c r="N563" s="22"/>
      <c r="O563" s="20"/>
      <c r="P563" s="12"/>
      <c r="Q563" s="12"/>
      <c r="R563" s="12"/>
      <c r="S563" s="12"/>
      <c r="T563" s="12"/>
      <c r="U563" s="12"/>
      <c r="V563" s="12"/>
      <c r="W563" s="12"/>
      <c r="X563" s="12"/>
      <c r="Y563" s="12"/>
      <c r="Z563" s="12"/>
      <c r="AA563" s="12"/>
      <c r="AB563" s="12"/>
      <c r="AC563" s="12"/>
      <c r="AD563" s="12"/>
      <c r="AE563" s="12"/>
      <c r="AF563" s="12"/>
      <c r="AG563" s="12"/>
      <c r="AH563" s="12"/>
      <c r="AI563" s="12"/>
      <c r="AJ563" s="12"/>
      <c r="AK563" s="12"/>
      <c r="AL563" s="12"/>
      <c r="AM563" s="12"/>
      <c r="AN563" s="12"/>
      <c r="AO563" s="12"/>
      <c r="AP563" s="12"/>
      <c r="AQ563" s="12"/>
      <c r="AR563" s="12"/>
      <c r="AS563" s="12"/>
      <c r="AT563" s="12"/>
      <c r="AU563" s="12"/>
      <c r="AV563" s="12"/>
      <c r="AW563" s="12"/>
      <c r="AX563" s="12"/>
      <c r="AY563" s="12"/>
      <c r="AZ563" s="12"/>
      <c r="BA563" s="12"/>
      <c r="BB563" s="12"/>
      <c r="BC563" s="12"/>
      <c r="BD563" s="12"/>
      <c r="BE563" s="12"/>
      <c r="BF563" s="12"/>
      <c r="BG563" s="12"/>
      <c r="BH563" s="12"/>
      <c r="BI563" s="12"/>
      <c r="BJ563" s="12"/>
      <c r="BK563" s="12"/>
      <c r="BL563" s="12"/>
      <c r="BM563" s="12"/>
      <c r="BN563" s="12"/>
      <c r="BO563" s="12"/>
      <c r="BP563" s="12"/>
      <c r="BQ563" s="12"/>
      <c r="BR563" s="12"/>
      <c r="BS563" s="12"/>
      <c r="BT563" s="12"/>
      <c r="BU563" s="12"/>
      <c r="BV563" s="12"/>
      <c r="BW563" s="12"/>
      <c r="BX563" s="12"/>
      <c r="BY563" s="12"/>
      <c r="BZ563" s="12"/>
      <c r="CA563" s="12"/>
      <c r="CB563" s="12"/>
      <c r="CC563" s="12"/>
    </row>
    <row r="564" spans="1:81" ht="15.75" x14ac:dyDescent="0.25">
      <c r="A564" s="20"/>
      <c r="B564" s="29"/>
      <c r="C564" s="29"/>
      <c r="D564" s="29"/>
      <c r="E564" s="29"/>
      <c r="F564" s="26"/>
      <c r="G564" s="13"/>
      <c r="H564" s="20"/>
      <c r="I564" s="22"/>
      <c r="J564" s="22"/>
      <c r="K564" s="22"/>
      <c r="L564" s="22"/>
      <c r="M564" s="24"/>
      <c r="N564" s="22"/>
      <c r="O564" s="20"/>
      <c r="P564" s="12"/>
      <c r="Q564" s="12"/>
      <c r="R564" s="12"/>
      <c r="S564" s="12"/>
      <c r="T564" s="12"/>
      <c r="U564" s="12"/>
      <c r="V564" s="12"/>
      <c r="W564" s="12"/>
      <c r="X564" s="12"/>
      <c r="Y564" s="12"/>
      <c r="Z564" s="12"/>
      <c r="AA564" s="12"/>
      <c r="AB564" s="12"/>
      <c r="AC564" s="12"/>
      <c r="AD564" s="12"/>
      <c r="AE564" s="12"/>
      <c r="AF564" s="12"/>
      <c r="AG564" s="12"/>
      <c r="AH564" s="12"/>
      <c r="AI564" s="12"/>
      <c r="AJ564" s="12"/>
      <c r="AK564" s="12"/>
      <c r="AL564" s="12"/>
      <c r="AM564" s="12"/>
      <c r="AN564" s="12"/>
      <c r="AO564" s="12"/>
      <c r="AP564" s="12"/>
      <c r="AQ564" s="12"/>
      <c r="AR564" s="12"/>
      <c r="AS564" s="12"/>
      <c r="AT564" s="12"/>
      <c r="AU564" s="12"/>
      <c r="AV564" s="12"/>
      <c r="AW564" s="12"/>
      <c r="AX564" s="12"/>
      <c r="AY564" s="12"/>
      <c r="AZ564" s="12"/>
      <c r="BA564" s="12"/>
      <c r="BB564" s="12"/>
      <c r="BC564" s="12"/>
      <c r="BD564" s="12"/>
      <c r="BE564" s="12"/>
      <c r="BF564" s="12"/>
      <c r="BG564" s="12"/>
      <c r="BH564" s="12"/>
      <c r="BI564" s="12"/>
      <c r="BJ564" s="12"/>
      <c r="BK564" s="12"/>
      <c r="BL564" s="12"/>
      <c r="BM564" s="12"/>
      <c r="BN564" s="12"/>
      <c r="BO564" s="12"/>
      <c r="BP564" s="12"/>
      <c r="BQ564" s="12"/>
      <c r="BR564" s="12"/>
      <c r="BS564" s="12"/>
      <c r="BT564" s="12"/>
      <c r="BU564" s="12"/>
      <c r="BV564" s="12"/>
      <c r="BW564" s="12"/>
      <c r="BX564" s="12"/>
      <c r="BY564" s="12"/>
      <c r="BZ564" s="12"/>
      <c r="CA564" s="12"/>
      <c r="CB564" s="12"/>
      <c r="CC564" s="12"/>
    </row>
    <row r="565" spans="1:81" ht="15.75" x14ac:dyDescent="0.25">
      <c r="A565" s="20"/>
      <c r="B565" s="29"/>
      <c r="C565" s="29"/>
      <c r="D565" s="29"/>
      <c r="E565" s="29"/>
      <c r="F565" s="26"/>
      <c r="G565" s="13"/>
      <c r="H565" s="20"/>
      <c r="I565" s="22"/>
      <c r="J565" s="22"/>
      <c r="K565" s="22"/>
      <c r="L565" s="22"/>
      <c r="M565" s="24"/>
      <c r="N565" s="22"/>
      <c r="O565" s="20"/>
      <c r="P565" s="12"/>
      <c r="Q565" s="12"/>
      <c r="R565" s="12"/>
      <c r="S565" s="12"/>
      <c r="T565" s="12"/>
      <c r="U565" s="12"/>
      <c r="V565" s="12"/>
      <c r="W565" s="12"/>
      <c r="X565" s="12"/>
      <c r="Y565" s="12"/>
      <c r="Z565" s="12"/>
      <c r="AA565" s="12"/>
      <c r="AB565" s="12"/>
      <c r="AC565" s="12"/>
      <c r="AD565" s="12"/>
      <c r="AE565" s="12"/>
      <c r="AF565" s="12"/>
      <c r="AG565" s="12"/>
      <c r="AH565" s="12"/>
      <c r="AI565" s="12"/>
      <c r="AJ565" s="12"/>
      <c r="AK565" s="12"/>
      <c r="AL565" s="12"/>
      <c r="AM565" s="12"/>
      <c r="AN565" s="12"/>
      <c r="AO565" s="12"/>
      <c r="AP565" s="12"/>
      <c r="AQ565" s="12"/>
      <c r="AR565" s="12"/>
      <c r="AS565" s="12"/>
      <c r="AT565" s="12"/>
      <c r="AU565" s="12"/>
      <c r="AV565" s="12"/>
      <c r="AW565" s="12"/>
      <c r="AX565" s="12"/>
      <c r="AY565" s="12"/>
      <c r="AZ565" s="12"/>
      <c r="BA565" s="12"/>
      <c r="BB565" s="12"/>
      <c r="BC565" s="12"/>
      <c r="BD565" s="12"/>
      <c r="BE565" s="12"/>
      <c r="BF565" s="12"/>
      <c r="BG565" s="12"/>
      <c r="BH565" s="12"/>
      <c r="BI565" s="12"/>
      <c r="BJ565" s="12"/>
      <c r="BK565" s="12"/>
      <c r="BL565" s="12"/>
      <c r="BM565" s="12"/>
      <c r="BN565" s="12"/>
      <c r="BO565" s="12"/>
      <c r="BP565" s="12"/>
      <c r="BQ565" s="12"/>
      <c r="BR565" s="12"/>
      <c r="BS565" s="12"/>
      <c r="BT565" s="12"/>
      <c r="BU565" s="12"/>
      <c r="BV565" s="12"/>
      <c r="BW565" s="12"/>
      <c r="BX565" s="12"/>
      <c r="BY565" s="12"/>
      <c r="BZ565" s="12"/>
      <c r="CA565" s="12"/>
      <c r="CB565" s="12"/>
      <c r="CC565" s="12"/>
    </row>
    <row r="566" spans="1:81" ht="15.75" x14ac:dyDescent="0.25">
      <c r="A566" s="20"/>
      <c r="B566" s="29"/>
      <c r="C566" s="29"/>
      <c r="D566" s="29"/>
      <c r="E566" s="29"/>
      <c r="F566" s="26"/>
      <c r="G566" s="13"/>
      <c r="H566" s="20"/>
      <c r="I566" s="22"/>
      <c r="J566" s="22"/>
      <c r="K566" s="22"/>
      <c r="L566" s="22"/>
      <c r="M566" s="24"/>
      <c r="N566" s="22"/>
      <c r="O566" s="20"/>
      <c r="P566" s="12"/>
      <c r="Q566" s="12"/>
      <c r="R566" s="12"/>
      <c r="S566" s="12"/>
      <c r="T566" s="12"/>
      <c r="U566" s="12"/>
      <c r="V566" s="12"/>
      <c r="W566" s="12"/>
      <c r="X566" s="12"/>
      <c r="Y566" s="12"/>
      <c r="Z566" s="12"/>
      <c r="AA566" s="12"/>
      <c r="AB566" s="12"/>
      <c r="AC566" s="12"/>
      <c r="AD566" s="12"/>
      <c r="AE566" s="12"/>
      <c r="AF566" s="12"/>
      <c r="AG566" s="12"/>
      <c r="AH566" s="12"/>
      <c r="AI566" s="12"/>
      <c r="AJ566" s="12"/>
      <c r="AK566" s="12"/>
      <c r="AL566" s="12"/>
      <c r="AM566" s="12"/>
      <c r="AN566" s="12"/>
      <c r="AO566" s="12"/>
      <c r="AP566" s="12"/>
      <c r="AQ566" s="12"/>
      <c r="AR566" s="12"/>
      <c r="AS566" s="12"/>
      <c r="AT566" s="12"/>
      <c r="AU566" s="12"/>
      <c r="AV566" s="12"/>
      <c r="AW566" s="12"/>
      <c r="AX566" s="12"/>
      <c r="AY566" s="12"/>
      <c r="AZ566" s="12"/>
      <c r="BA566" s="12"/>
      <c r="BB566" s="12"/>
      <c r="BC566" s="12"/>
      <c r="BD566" s="12"/>
      <c r="BE566" s="12"/>
      <c r="BF566" s="12"/>
      <c r="BG566" s="12"/>
      <c r="BH566" s="12"/>
      <c r="BI566" s="12"/>
      <c r="BJ566" s="12"/>
      <c r="BK566" s="12"/>
      <c r="BL566" s="12"/>
      <c r="BM566" s="12"/>
      <c r="BN566" s="12"/>
      <c r="BO566" s="12"/>
      <c r="BP566" s="12"/>
      <c r="BQ566" s="12"/>
      <c r="BR566" s="12"/>
      <c r="BS566" s="12"/>
      <c r="BT566" s="12"/>
      <c r="BU566" s="12"/>
      <c r="BV566" s="12"/>
      <c r="BW566" s="12"/>
      <c r="BX566" s="12"/>
      <c r="BY566" s="12"/>
      <c r="BZ566" s="12"/>
      <c r="CA566" s="12"/>
      <c r="CB566" s="12"/>
      <c r="CC566" s="12"/>
    </row>
    <row r="567" spans="1:81" ht="15.75" x14ac:dyDescent="0.25">
      <c r="A567" s="20"/>
      <c r="B567" s="29"/>
      <c r="C567" s="29"/>
      <c r="D567" s="29"/>
      <c r="E567" s="29"/>
      <c r="F567" s="26"/>
      <c r="G567" s="13"/>
      <c r="H567" s="20"/>
      <c r="I567" s="22"/>
      <c r="J567" s="22"/>
      <c r="K567" s="22"/>
      <c r="L567" s="22"/>
      <c r="M567" s="24"/>
      <c r="N567" s="22"/>
      <c r="O567" s="20"/>
      <c r="P567" s="12"/>
      <c r="Q567" s="12"/>
      <c r="R567" s="12"/>
      <c r="S567" s="12"/>
      <c r="T567" s="12"/>
      <c r="U567" s="12"/>
      <c r="V567" s="12"/>
      <c r="W567" s="12"/>
      <c r="X567" s="12"/>
      <c r="Y567" s="12"/>
      <c r="Z567" s="12"/>
      <c r="AA567" s="12"/>
      <c r="AB567" s="12"/>
      <c r="AC567" s="12"/>
      <c r="AD567" s="12"/>
      <c r="AE567" s="12"/>
      <c r="AF567" s="12"/>
      <c r="AG567" s="12"/>
      <c r="AH567" s="12"/>
      <c r="AI567" s="12"/>
      <c r="AJ567" s="12"/>
      <c r="AK567" s="12"/>
      <c r="AL567" s="12"/>
      <c r="AM567" s="12"/>
      <c r="AN567" s="12"/>
      <c r="AO567" s="12"/>
      <c r="AP567" s="12"/>
      <c r="AQ567" s="12"/>
      <c r="AR567" s="12"/>
      <c r="AS567" s="12"/>
      <c r="AT567" s="12"/>
      <c r="AU567" s="12"/>
      <c r="AV567" s="12"/>
      <c r="AW567" s="12"/>
      <c r="AX567" s="12"/>
      <c r="AY567" s="12"/>
      <c r="AZ567" s="12"/>
      <c r="BA567" s="12"/>
      <c r="BB567" s="12"/>
      <c r="BC567" s="12"/>
      <c r="BD567" s="12"/>
      <c r="BE567" s="12"/>
      <c r="BF567" s="12"/>
      <c r="BG567" s="12"/>
      <c r="BH567" s="12"/>
      <c r="BI567" s="12"/>
      <c r="BJ567" s="12"/>
      <c r="BK567" s="12"/>
      <c r="BL567" s="12"/>
      <c r="BM567" s="12"/>
      <c r="BN567" s="12"/>
      <c r="BO567" s="12"/>
      <c r="BP567" s="12"/>
      <c r="BQ567" s="12"/>
      <c r="BR567" s="12"/>
      <c r="BS567" s="12"/>
      <c r="BT567" s="12"/>
      <c r="BU567" s="12"/>
      <c r="BV567" s="12"/>
      <c r="BW567" s="12"/>
      <c r="BX567" s="12"/>
      <c r="BY567" s="12"/>
      <c r="BZ567" s="12"/>
      <c r="CA567" s="12"/>
      <c r="CB567" s="12"/>
      <c r="CC567" s="12"/>
    </row>
    <row r="568" spans="1:81" ht="15.75" x14ac:dyDescent="0.25">
      <c r="A568" s="20"/>
      <c r="B568" s="29"/>
      <c r="C568" s="29"/>
      <c r="D568" s="29"/>
      <c r="E568" s="29"/>
      <c r="F568" s="26"/>
      <c r="G568" s="13"/>
      <c r="H568" s="20"/>
      <c r="I568" s="22"/>
      <c r="J568" s="22"/>
      <c r="K568" s="22"/>
      <c r="L568" s="22"/>
      <c r="M568" s="24"/>
      <c r="N568" s="22"/>
      <c r="O568" s="20"/>
      <c r="P568" s="12"/>
      <c r="Q568" s="12"/>
      <c r="R568" s="12"/>
      <c r="S568" s="12"/>
      <c r="T568" s="12"/>
      <c r="U568" s="12"/>
      <c r="V568" s="12"/>
      <c r="W568" s="12"/>
      <c r="X568" s="12"/>
      <c r="Y568" s="12"/>
      <c r="Z568" s="12"/>
      <c r="AA568" s="12"/>
      <c r="AB568" s="12"/>
      <c r="AC568" s="12"/>
      <c r="AD568" s="12"/>
      <c r="AE568" s="12"/>
      <c r="AF568" s="12"/>
      <c r="AG568" s="12"/>
      <c r="AH568" s="12"/>
      <c r="AI568" s="12"/>
      <c r="AJ568" s="12"/>
      <c r="AK568" s="12"/>
      <c r="AL568" s="12"/>
      <c r="AM568" s="12"/>
      <c r="AN568" s="12"/>
      <c r="AO568" s="12"/>
      <c r="AP568" s="12"/>
      <c r="AQ568" s="12"/>
      <c r="AR568" s="12"/>
      <c r="AS568" s="12"/>
      <c r="AT568" s="12"/>
      <c r="AU568" s="12"/>
      <c r="AV568" s="12"/>
      <c r="AW568" s="12"/>
      <c r="AX568" s="12"/>
      <c r="AY568" s="12"/>
      <c r="AZ568" s="12"/>
      <c r="BA568" s="12"/>
      <c r="BB568" s="12"/>
      <c r="BC568" s="12"/>
      <c r="BD568" s="12"/>
      <c r="BE568" s="12"/>
      <c r="BF568" s="12"/>
      <c r="BG568" s="12"/>
      <c r="BH568" s="12"/>
      <c r="BI568" s="12"/>
      <c r="BJ568" s="12"/>
      <c r="BK568" s="12"/>
      <c r="BL568" s="12"/>
      <c r="BM568" s="12"/>
      <c r="BN568" s="12"/>
      <c r="BO568" s="12"/>
      <c r="BP568" s="12"/>
      <c r="BQ568" s="12"/>
      <c r="BR568" s="12"/>
      <c r="BS568" s="12"/>
      <c r="BT568" s="12"/>
      <c r="BU568" s="12"/>
      <c r="BV568" s="12"/>
      <c r="BW568" s="12"/>
      <c r="BX568" s="12"/>
      <c r="BY568" s="12"/>
      <c r="BZ568" s="12"/>
      <c r="CA568" s="12"/>
      <c r="CB568" s="12"/>
      <c r="CC568" s="12"/>
    </row>
    <row r="569" spans="1:81" ht="15.75" x14ac:dyDescent="0.25">
      <c r="A569" s="20"/>
      <c r="B569" s="29"/>
      <c r="C569" s="29"/>
      <c r="D569" s="29"/>
      <c r="E569" s="29"/>
      <c r="F569" s="26"/>
      <c r="G569" s="13"/>
      <c r="H569" s="20"/>
      <c r="I569" s="22"/>
      <c r="J569" s="22"/>
      <c r="K569" s="22"/>
      <c r="L569" s="22"/>
      <c r="M569" s="24"/>
      <c r="N569" s="22"/>
      <c r="O569" s="20"/>
      <c r="P569" s="12"/>
      <c r="Q569" s="12"/>
      <c r="R569" s="12"/>
      <c r="S569" s="12"/>
      <c r="T569" s="12"/>
      <c r="U569" s="12"/>
      <c r="V569" s="12"/>
      <c r="W569" s="12"/>
      <c r="X569" s="12"/>
      <c r="Y569" s="12"/>
      <c r="Z569" s="12"/>
      <c r="AA569" s="12"/>
      <c r="AB569" s="12"/>
      <c r="AC569" s="12"/>
      <c r="AD569" s="12"/>
      <c r="AE569" s="12"/>
      <c r="AF569" s="12"/>
      <c r="AG569" s="12"/>
      <c r="AH569" s="12"/>
      <c r="AI569" s="12"/>
      <c r="AJ569" s="12"/>
      <c r="AK569" s="12"/>
      <c r="AL569" s="12"/>
      <c r="AM569" s="12"/>
      <c r="AN569" s="12"/>
      <c r="AO569" s="12"/>
      <c r="AP569" s="12"/>
      <c r="AQ569" s="12"/>
      <c r="AR569" s="12"/>
      <c r="AS569" s="12"/>
      <c r="AT569" s="12"/>
      <c r="AU569" s="12"/>
      <c r="AV569" s="12"/>
      <c r="AW569" s="12"/>
      <c r="AX569" s="12"/>
      <c r="AY569" s="12"/>
      <c r="AZ569" s="12"/>
      <c r="BA569" s="12"/>
      <c r="BB569" s="12"/>
      <c r="BC569" s="12"/>
      <c r="BD569" s="12"/>
      <c r="BE569" s="12"/>
      <c r="BF569" s="12"/>
      <c r="BG569" s="12"/>
      <c r="BH569" s="12"/>
      <c r="BI569" s="12"/>
      <c r="BJ569" s="12"/>
      <c r="BK569" s="12"/>
      <c r="BL569" s="12"/>
      <c r="BM569" s="12"/>
      <c r="BN569" s="12"/>
      <c r="BO569" s="12"/>
      <c r="BP569" s="12"/>
      <c r="BQ569" s="12"/>
      <c r="BR569" s="12"/>
      <c r="BS569" s="12"/>
      <c r="BT569" s="12"/>
      <c r="BU569" s="12"/>
      <c r="BV569" s="12"/>
      <c r="BW569" s="12"/>
      <c r="BX569" s="12"/>
      <c r="BY569" s="12"/>
      <c r="BZ569" s="12"/>
      <c r="CA569" s="12"/>
      <c r="CB569" s="12"/>
      <c r="CC569" s="12"/>
    </row>
    <row r="570" spans="1:81" ht="15.75" x14ac:dyDescent="0.25">
      <c r="A570" s="20"/>
      <c r="B570" s="29"/>
      <c r="C570" s="29"/>
      <c r="D570" s="29"/>
      <c r="E570" s="29"/>
      <c r="F570" s="26"/>
      <c r="G570" s="13"/>
      <c r="H570" s="20"/>
      <c r="I570" s="22"/>
      <c r="J570" s="22"/>
      <c r="K570" s="22"/>
      <c r="L570" s="22"/>
      <c r="M570" s="24"/>
      <c r="N570" s="22"/>
      <c r="O570" s="20"/>
      <c r="P570" s="12"/>
      <c r="Q570" s="12"/>
      <c r="R570" s="12"/>
      <c r="S570" s="12"/>
      <c r="T570" s="12"/>
      <c r="U570" s="12"/>
      <c r="V570" s="12"/>
      <c r="W570" s="12"/>
      <c r="X570" s="12"/>
      <c r="Y570" s="12"/>
      <c r="Z570" s="12"/>
      <c r="AA570" s="12"/>
      <c r="AB570" s="12"/>
      <c r="AC570" s="12"/>
      <c r="AD570" s="12"/>
      <c r="AE570" s="12"/>
      <c r="AF570" s="12"/>
      <c r="AG570" s="12"/>
      <c r="AH570" s="12"/>
      <c r="AI570" s="12"/>
      <c r="AJ570" s="12"/>
      <c r="AK570" s="12"/>
      <c r="AL570" s="12"/>
      <c r="AM570" s="12"/>
      <c r="AN570" s="12"/>
      <c r="AO570" s="12"/>
      <c r="AP570" s="12"/>
      <c r="AQ570" s="12"/>
      <c r="AR570" s="12"/>
      <c r="AS570" s="12"/>
      <c r="AT570" s="12"/>
      <c r="AU570" s="12"/>
      <c r="AV570" s="12"/>
      <c r="AW570" s="12"/>
      <c r="AX570" s="12"/>
      <c r="AY570" s="12"/>
      <c r="AZ570" s="12"/>
      <c r="BA570" s="12"/>
      <c r="BB570" s="12"/>
      <c r="BC570" s="12"/>
      <c r="BD570" s="12"/>
      <c r="BE570" s="12"/>
      <c r="BF570" s="12"/>
      <c r="BG570" s="12"/>
      <c r="BH570" s="12"/>
      <c r="BI570" s="12"/>
      <c r="BJ570" s="12"/>
      <c r="BK570" s="12"/>
      <c r="BL570" s="12"/>
      <c r="BM570" s="12"/>
      <c r="BN570" s="12"/>
      <c r="BO570" s="12"/>
      <c r="BP570" s="12"/>
      <c r="BQ570" s="12"/>
      <c r="BR570" s="12"/>
      <c r="BS570" s="12"/>
      <c r="BT570" s="12"/>
      <c r="BU570" s="12"/>
      <c r="BV570" s="12"/>
      <c r="BW570" s="12"/>
      <c r="BX570" s="12"/>
      <c r="BY570" s="12"/>
      <c r="BZ570" s="12"/>
      <c r="CA570" s="12"/>
      <c r="CB570" s="12"/>
      <c r="CC570" s="12"/>
    </row>
    <row r="571" spans="1:81" ht="15.75" x14ac:dyDescent="0.25">
      <c r="A571" s="20"/>
      <c r="B571" s="29"/>
      <c r="C571" s="29"/>
      <c r="D571" s="29"/>
      <c r="E571" s="29"/>
      <c r="F571" s="26"/>
      <c r="G571" s="13"/>
      <c r="H571" s="20"/>
      <c r="I571" s="22"/>
      <c r="J571" s="22"/>
      <c r="K571" s="22"/>
      <c r="L571" s="22"/>
      <c r="M571" s="24"/>
      <c r="N571" s="22"/>
      <c r="O571" s="20"/>
      <c r="P571" s="12"/>
      <c r="Q571" s="12"/>
      <c r="R571" s="12"/>
      <c r="S571" s="12"/>
      <c r="T571" s="12"/>
      <c r="U571" s="12"/>
      <c r="V571" s="12"/>
      <c r="W571" s="12"/>
      <c r="X571" s="12"/>
      <c r="Y571" s="12"/>
      <c r="Z571" s="12"/>
      <c r="AA571" s="12"/>
      <c r="AB571" s="12"/>
      <c r="AC571" s="12"/>
      <c r="AD571" s="12"/>
      <c r="AE571" s="12"/>
      <c r="AF571" s="12"/>
      <c r="AG571" s="12"/>
      <c r="AH571" s="12"/>
      <c r="AI571" s="12"/>
      <c r="AJ571" s="12"/>
      <c r="AK571" s="12"/>
      <c r="AL571" s="12"/>
      <c r="AM571" s="12"/>
      <c r="AN571" s="12"/>
      <c r="AO571" s="12"/>
      <c r="AP571" s="12"/>
      <c r="AQ571" s="12"/>
      <c r="AR571" s="12"/>
      <c r="AS571" s="12"/>
      <c r="AT571" s="12"/>
      <c r="AU571" s="12"/>
      <c r="AV571" s="12"/>
      <c r="AW571" s="12"/>
      <c r="AX571" s="12"/>
      <c r="AY571" s="12"/>
      <c r="AZ571" s="12"/>
      <c r="BA571" s="12"/>
      <c r="BB571" s="12"/>
      <c r="BC571" s="12"/>
      <c r="BD571" s="12"/>
      <c r="BE571" s="12"/>
      <c r="BF571" s="12"/>
      <c r="BG571" s="12"/>
      <c r="BH571" s="12"/>
      <c r="BI571" s="12"/>
      <c r="BJ571" s="12"/>
      <c r="BK571" s="12"/>
      <c r="BL571" s="12"/>
      <c r="BM571" s="12"/>
      <c r="BN571" s="12"/>
      <c r="BO571" s="12"/>
      <c r="BP571" s="12"/>
      <c r="BQ571" s="12"/>
      <c r="BR571" s="12"/>
      <c r="BS571" s="12"/>
      <c r="BT571" s="12"/>
      <c r="BU571" s="12"/>
      <c r="BV571" s="12"/>
      <c r="BW571" s="12"/>
      <c r="BX571" s="12"/>
      <c r="BY571" s="12"/>
      <c r="BZ571" s="12"/>
      <c r="CA571" s="12"/>
      <c r="CB571" s="12"/>
      <c r="CC571" s="12"/>
    </row>
    <row r="572" spans="1:81" ht="15.75" x14ac:dyDescent="0.25">
      <c r="A572" s="20"/>
      <c r="B572" s="29"/>
      <c r="C572" s="29"/>
      <c r="D572" s="29"/>
      <c r="E572" s="29"/>
      <c r="F572" s="26"/>
      <c r="G572" s="13"/>
      <c r="H572" s="20"/>
      <c r="I572" s="22"/>
      <c r="J572" s="22"/>
      <c r="K572" s="22"/>
      <c r="L572" s="22"/>
      <c r="M572" s="24"/>
      <c r="N572" s="22"/>
      <c r="O572" s="20"/>
      <c r="P572" s="12"/>
      <c r="Q572" s="12"/>
      <c r="R572" s="12"/>
      <c r="S572" s="12"/>
      <c r="T572" s="12"/>
      <c r="U572" s="12"/>
      <c r="V572" s="12"/>
      <c r="W572" s="12"/>
      <c r="X572" s="12"/>
      <c r="Y572" s="12"/>
      <c r="Z572" s="12"/>
      <c r="AA572" s="12"/>
      <c r="AB572" s="12"/>
      <c r="AC572" s="12"/>
      <c r="AD572" s="12"/>
      <c r="AE572" s="12"/>
      <c r="AF572" s="12"/>
      <c r="AG572" s="12"/>
      <c r="AH572" s="12"/>
      <c r="AI572" s="12"/>
      <c r="AJ572" s="12"/>
      <c r="AK572" s="12"/>
      <c r="AL572" s="12"/>
      <c r="AM572" s="12"/>
      <c r="AN572" s="12"/>
      <c r="AO572" s="12"/>
      <c r="AP572" s="12"/>
      <c r="AQ572" s="12"/>
      <c r="AR572" s="12"/>
      <c r="AS572" s="12"/>
      <c r="AT572" s="12"/>
      <c r="AU572" s="12"/>
      <c r="AV572" s="12"/>
      <c r="AW572" s="12"/>
      <c r="AX572" s="12"/>
      <c r="AY572" s="12"/>
      <c r="AZ572" s="12"/>
      <c r="BA572" s="12"/>
      <c r="BB572" s="12"/>
      <c r="BC572" s="12"/>
      <c r="BD572" s="12"/>
      <c r="BE572" s="12"/>
      <c r="BF572" s="12"/>
      <c r="BG572" s="12"/>
      <c r="BH572" s="12"/>
      <c r="BI572" s="12"/>
      <c r="BJ572" s="12"/>
      <c r="BK572" s="12"/>
      <c r="BL572" s="12"/>
      <c r="BM572" s="12"/>
      <c r="BN572" s="12"/>
      <c r="BO572" s="12"/>
      <c r="BP572" s="12"/>
      <c r="BQ572" s="12"/>
      <c r="BR572" s="12"/>
      <c r="BS572" s="12"/>
      <c r="BT572" s="12"/>
      <c r="BU572" s="12"/>
      <c r="BV572" s="12"/>
      <c r="BW572" s="12"/>
      <c r="BX572" s="12"/>
      <c r="BY572" s="12"/>
      <c r="BZ572" s="12"/>
      <c r="CA572" s="12"/>
      <c r="CB572" s="12"/>
      <c r="CC572" s="12"/>
    </row>
    <row r="573" spans="1:81" ht="15.75" x14ac:dyDescent="0.25">
      <c r="A573" s="20"/>
      <c r="B573" s="29"/>
      <c r="C573" s="29"/>
      <c r="D573" s="29"/>
      <c r="E573" s="29"/>
      <c r="F573" s="26"/>
      <c r="G573" s="13"/>
      <c r="H573" s="20"/>
      <c r="I573" s="22"/>
      <c r="J573" s="22"/>
      <c r="K573" s="22"/>
      <c r="L573" s="22"/>
      <c r="M573" s="24"/>
      <c r="N573" s="22"/>
      <c r="O573" s="20"/>
      <c r="P573" s="12"/>
      <c r="Q573" s="12"/>
      <c r="R573" s="12"/>
      <c r="S573" s="12"/>
      <c r="T573" s="12"/>
      <c r="U573" s="12"/>
      <c r="V573" s="12"/>
      <c r="W573" s="12"/>
      <c r="X573" s="12"/>
      <c r="Y573" s="12"/>
      <c r="Z573" s="12"/>
      <c r="AA573" s="12"/>
      <c r="AB573" s="12"/>
      <c r="AC573" s="12"/>
      <c r="AD573" s="12"/>
      <c r="AE573" s="12"/>
      <c r="AF573" s="12"/>
      <c r="AG573" s="12"/>
      <c r="AH573" s="12"/>
      <c r="AI573" s="12"/>
      <c r="AJ573" s="12"/>
      <c r="AK573" s="12"/>
      <c r="AL573" s="12"/>
      <c r="AM573" s="12"/>
      <c r="AN573" s="12"/>
      <c r="AO573" s="12"/>
      <c r="AP573" s="12"/>
      <c r="AQ573" s="12"/>
      <c r="AR573" s="12"/>
      <c r="AS573" s="12"/>
      <c r="AT573" s="12"/>
      <c r="AU573" s="12"/>
      <c r="AV573" s="12"/>
      <c r="AW573" s="12"/>
      <c r="AX573" s="12"/>
      <c r="AY573" s="12"/>
      <c r="AZ573" s="12"/>
      <c r="BA573" s="12"/>
      <c r="BB573" s="12"/>
      <c r="BC573" s="12"/>
      <c r="BD573" s="12"/>
      <c r="BE573" s="12"/>
      <c r="BF573" s="12"/>
      <c r="BG573" s="12"/>
      <c r="BH573" s="12"/>
      <c r="BI573" s="12"/>
      <c r="BJ573" s="12"/>
      <c r="BK573" s="12"/>
      <c r="BL573" s="12"/>
      <c r="BM573" s="12"/>
      <c r="BN573" s="12"/>
      <c r="BO573" s="12"/>
      <c r="BP573" s="12"/>
      <c r="BQ573" s="12"/>
      <c r="BR573" s="12"/>
      <c r="BS573" s="12"/>
      <c r="BT573" s="12"/>
      <c r="BU573" s="12"/>
      <c r="BV573" s="12"/>
      <c r="BW573" s="12"/>
      <c r="BX573" s="12"/>
      <c r="BY573" s="12"/>
      <c r="BZ573" s="12"/>
      <c r="CA573" s="12"/>
      <c r="CB573" s="12"/>
      <c r="CC573" s="12"/>
    </row>
    <row r="574" spans="1:81" ht="15.75" x14ac:dyDescent="0.25">
      <c r="A574" s="20"/>
      <c r="B574" s="29"/>
      <c r="C574" s="29"/>
      <c r="D574" s="29"/>
      <c r="E574" s="29"/>
      <c r="F574" s="26"/>
      <c r="G574" s="13"/>
      <c r="H574" s="20"/>
      <c r="I574" s="22"/>
      <c r="J574" s="22"/>
      <c r="K574" s="22"/>
      <c r="L574" s="22"/>
      <c r="M574" s="24"/>
      <c r="N574" s="22"/>
      <c r="O574" s="20"/>
      <c r="P574" s="12"/>
      <c r="Q574" s="12"/>
      <c r="R574" s="12"/>
      <c r="S574" s="12"/>
      <c r="T574" s="12"/>
      <c r="U574" s="12"/>
      <c r="V574" s="12"/>
      <c r="W574" s="12"/>
      <c r="X574" s="12"/>
      <c r="Y574" s="12"/>
      <c r="Z574" s="12"/>
      <c r="AA574" s="12"/>
      <c r="AB574" s="12"/>
      <c r="AC574" s="12"/>
      <c r="AD574" s="12"/>
      <c r="AE574" s="12"/>
      <c r="AF574" s="12"/>
      <c r="AG574" s="12"/>
      <c r="AH574" s="12"/>
      <c r="AI574" s="12"/>
      <c r="AJ574" s="12"/>
      <c r="AK574" s="12"/>
      <c r="AL574" s="12"/>
      <c r="AM574" s="12"/>
      <c r="AN574" s="12"/>
      <c r="AO574" s="12"/>
      <c r="AP574" s="12"/>
      <c r="AQ574" s="12"/>
      <c r="AR574" s="12"/>
      <c r="AS574" s="12"/>
      <c r="AT574" s="12"/>
      <c r="AU574" s="12"/>
      <c r="AV574" s="12"/>
      <c r="AW574" s="12"/>
      <c r="AX574" s="12"/>
      <c r="AY574" s="12"/>
      <c r="AZ574" s="12"/>
      <c r="BA574" s="12"/>
      <c r="BB574" s="12"/>
      <c r="BC574" s="12"/>
      <c r="BD574" s="12"/>
      <c r="BE574" s="12"/>
      <c r="BF574" s="12"/>
      <c r="BG574" s="12"/>
      <c r="BH574" s="12"/>
      <c r="BI574" s="12"/>
      <c r="BJ574" s="12"/>
      <c r="BK574" s="12"/>
      <c r="BL574" s="12"/>
      <c r="BM574" s="12"/>
      <c r="BN574" s="12"/>
      <c r="BO574" s="12"/>
      <c r="BP574" s="12"/>
      <c r="BQ574" s="12"/>
      <c r="BR574" s="12"/>
      <c r="BS574" s="12"/>
      <c r="BT574" s="12"/>
      <c r="BU574" s="12"/>
      <c r="BV574" s="12"/>
      <c r="BW574" s="12"/>
      <c r="BX574" s="12"/>
      <c r="BY574" s="12"/>
      <c r="BZ574" s="12"/>
      <c r="CA574" s="12"/>
      <c r="CB574" s="12"/>
      <c r="CC574" s="12"/>
    </row>
    <row r="575" spans="1:81" ht="15.75" x14ac:dyDescent="0.25">
      <c r="A575" s="20"/>
      <c r="B575" s="29"/>
      <c r="C575" s="29"/>
      <c r="D575" s="29"/>
      <c r="E575" s="29"/>
      <c r="F575" s="26"/>
      <c r="G575" s="13"/>
      <c r="H575" s="20"/>
      <c r="I575" s="22"/>
      <c r="J575" s="22"/>
      <c r="K575" s="22"/>
      <c r="L575" s="22"/>
      <c r="M575" s="24"/>
      <c r="N575" s="22"/>
      <c r="O575" s="20"/>
      <c r="P575" s="12"/>
      <c r="Q575" s="12"/>
      <c r="R575" s="12"/>
      <c r="S575" s="12"/>
      <c r="T575" s="12"/>
      <c r="U575" s="12"/>
      <c r="V575" s="12"/>
      <c r="W575" s="12"/>
      <c r="X575" s="12"/>
      <c r="Y575" s="12"/>
      <c r="Z575" s="12"/>
      <c r="AA575" s="12"/>
      <c r="AB575" s="12"/>
      <c r="AC575" s="12"/>
      <c r="AD575" s="12"/>
      <c r="AE575" s="12"/>
      <c r="AF575" s="12"/>
      <c r="AG575" s="12"/>
      <c r="AH575" s="12"/>
      <c r="AI575" s="12"/>
      <c r="AJ575" s="12"/>
      <c r="AK575" s="12"/>
      <c r="AL575" s="12"/>
      <c r="AM575" s="12"/>
      <c r="AN575" s="12"/>
      <c r="AO575" s="12"/>
      <c r="AP575" s="12"/>
      <c r="AQ575" s="12"/>
      <c r="AR575" s="12"/>
      <c r="AS575" s="12"/>
      <c r="AT575" s="12"/>
      <c r="AU575" s="12"/>
      <c r="AV575" s="12"/>
      <c r="AW575" s="12"/>
      <c r="AX575" s="12"/>
      <c r="AY575" s="12"/>
      <c r="AZ575" s="12"/>
      <c r="BA575" s="12"/>
      <c r="BB575" s="12"/>
      <c r="BC575" s="12"/>
      <c r="BD575" s="12"/>
      <c r="BE575" s="12"/>
      <c r="BF575" s="12"/>
      <c r="BG575" s="12"/>
      <c r="BH575" s="12"/>
      <c r="BI575" s="12"/>
      <c r="BJ575" s="12"/>
      <c r="BK575" s="12"/>
      <c r="BL575" s="12"/>
      <c r="BM575" s="12"/>
      <c r="BN575" s="12"/>
      <c r="BO575" s="12"/>
      <c r="BP575" s="12"/>
      <c r="BQ575" s="12"/>
      <c r="BR575" s="12"/>
      <c r="BS575" s="12"/>
      <c r="BT575" s="12"/>
      <c r="BU575" s="12"/>
      <c r="BV575" s="12"/>
      <c r="BW575" s="12"/>
      <c r="BX575" s="12"/>
      <c r="BY575" s="12"/>
      <c r="BZ575" s="12"/>
      <c r="CA575" s="12"/>
      <c r="CB575" s="12"/>
      <c r="CC575" s="12"/>
    </row>
    <row r="576" spans="1:81" ht="15.75" x14ac:dyDescent="0.25">
      <c r="A576" s="20"/>
      <c r="B576" s="29"/>
      <c r="C576" s="29"/>
      <c r="D576" s="29"/>
      <c r="E576" s="29"/>
      <c r="F576" s="26"/>
      <c r="G576" s="13"/>
      <c r="H576" s="20"/>
      <c r="I576" s="22"/>
      <c r="J576" s="22"/>
      <c r="K576" s="22"/>
      <c r="L576" s="22"/>
      <c r="M576" s="24"/>
      <c r="N576" s="22"/>
      <c r="O576" s="20"/>
      <c r="P576" s="12"/>
      <c r="Q576" s="12"/>
      <c r="R576" s="12"/>
      <c r="S576" s="12"/>
      <c r="T576" s="12"/>
      <c r="U576" s="12"/>
      <c r="V576" s="12"/>
      <c r="W576" s="12"/>
      <c r="X576" s="12"/>
      <c r="Y576" s="12"/>
      <c r="Z576" s="12"/>
      <c r="AA576" s="12"/>
      <c r="AB576" s="12"/>
      <c r="AC576" s="12"/>
      <c r="AD576" s="12"/>
      <c r="AE576" s="12"/>
      <c r="AF576" s="12"/>
      <c r="AG576" s="12"/>
      <c r="AH576" s="12"/>
      <c r="AI576" s="12"/>
      <c r="AJ576" s="12"/>
      <c r="AK576" s="12"/>
      <c r="AL576" s="12"/>
      <c r="AM576" s="12"/>
      <c r="AN576" s="12"/>
      <c r="AO576" s="12"/>
      <c r="AP576" s="12"/>
      <c r="AQ576" s="12"/>
      <c r="AR576" s="12"/>
      <c r="AS576" s="12"/>
      <c r="AT576" s="12"/>
      <c r="AU576" s="12"/>
      <c r="AV576" s="12"/>
      <c r="AW576" s="12"/>
      <c r="AX576" s="12"/>
      <c r="AY576" s="12"/>
      <c r="AZ576" s="12"/>
      <c r="BA576" s="12"/>
      <c r="BB576" s="12"/>
      <c r="BC576" s="12"/>
      <c r="BD576" s="12"/>
      <c r="BE576" s="12"/>
      <c r="BF576" s="12"/>
      <c r="BG576" s="12"/>
      <c r="BH576" s="12"/>
      <c r="BI576" s="12"/>
      <c r="BJ576" s="12"/>
      <c r="BK576" s="12"/>
      <c r="BL576" s="12"/>
      <c r="BM576" s="12"/>
      <c r="BN576" s="12"/>
      <c r="BO576" s="12"/>
      <c r="BP576" s="12"/>
      <c r="BQ576" s="12"/>
      <c r="BR576" s="12"/>
      <c r="BS576" s="12"/>
      <c r="BT576" s="12"/>
      <c r="BU576" s="12"/>
      <c r="BV576" s="12"/>
      <c r="BW576" s="12"/>
      <c r="BX576" s="12"/>
      <c r="BY576" s="12"/>
      <c r="BZ576" s="12"/>
      <c r="CA576" s="12"/>
      <c r="CB576" s="12"/>
      <c r="CC576" s="12"/>
    </row>
    <row r="577" spans="1:81" ht="15.75" x14ac:dyDescent="0.25">
      <c r="A577" s="20"/>
      <c r="B577" s="29"/>
      <c r="C577" s="29"/>
      <c r="D577" s="29"/>
      <c r="E577" s="29"/>
      <c r="F577" s="26"/>
      <c r="G577" s="13"/>
      <c r="H577" s="20"/>
      <c r="I577" s="22"/>
      <c r="J577" s="22"/>
      <c r="K577" s="22"/>
      <c r="L577" s="22"/>
      <c r="M577" s="24"/>
      <c r="N577" s="22"/>
      <c r="O577" s="20"/>
      <c r="P577" s="12"/>
      <c r="Q577" s="12"/>
      <c r="R577" s="12"/>
      <c r="S577" s="12"/>
      <c r="T577" s="12"/>
      <c r="U577" s="12"/>
      <c r="V577" s="12"/>
      <c r="W577" s="12"/>
      <c r="X577" s="12"/>
      <c r="Y577" s="12"/>
      <c r="Z577" s="12"/>
      <c r="AA577" s="12"/>
      <c r="AB577" s="12"/>
      <c r="AC577" s="12"/>
      <c r="AD577" s="12"/>
      <c r="AE577" s="12"/>
      <c r="AF577" s="12"/>
      <c r="AG577" s="12"/>
      <c r="AH577" s="12"/>
      <c r="AI577" s="12"/>
      <c r="AJ577" s="12"/>
      <c r="AK577" s="12"/>
      <c r="AL577" s="12"/>
      <c r="AM577" s="12"/>
      <c r="AN577" s="12"/>
      <c r="AO577" s="12"/>
      <c r="AP577" s="12"/>
      <c r="AQ577" s="12"/>
      <c r="AR577" s="12"/>
      <c r="AS577" s="12"/>
      <c r="AT577" s="12"/>
      <c r="AU577" s="12"/>
      <c r="AV577" s="12"/>
      <c r="AW577" s="12"/>
      <c r="AX577" s="12"/>
      <c r="AY577" s="12"/>
      <c r="AZ577" s="12"/>
      <c r="BA577" s="12"/>
      <c r="BB577" s="12"/>
      <c r="BC577" s="12"/>
      <c r="BD577" s="12"/>
      <c r="BE577" s="12"/>
      <c r="BF577" s="12"/>
      <c r="BG577" s="12"/>
      <c r="BH577" s="12"/>
      <c r="BI577" s="12"/>
      <c r="BJ577" s="12"/>
      <c r="BK577" s="12"/>
      <c r="BL577" s="12"/>
      <c r="BM577" s="12"/>
      <c r="BN577" s="12"/>
      <c r="BO577" s="12"/>
      <c r="BP577" s="12"/>
      <c r="BQ577" s="12"/>
      <c r="BR577" s="12"/>
      <c r="BS577" s="12"/>
      <c r="BT577" s="12"/>
      <c r="BU577" s="12"/>
      <c r="BV577" s="12"/>
      <c r="BW577" s="12"/>
      <c r="BX577" s="12"/>
      <c r="BY577" s="12"/>
      <c r="BZ577" s="12"/>
      <c r="CA577" s="12"/>
      <c r="CB577" s="12"/>
      <c r="CC577" s="12"/>
    </row>
    <row r="578" spans="1:81" ht="15.75" x14ac:dyDescent="0.25">
      <c r="A578" s="20"/>
      <c r="B578" s="29"/>
      <c r="C578" s="29"/>
      <c r="D578" s="29"/>
      <c r="E578" s="29"/>
      <c r="F578" s="26"/>
      <c r="G578" s="13"/>
      <c r="H578" s="20"/>
      <c r="I578" s="22"/>
      <c r="J578" s="22"/>
      <c r="K578" s="22"/>
      <c r="L578" s="22"/>
      <c r="M578" s="24"/>
      <c r="N578" s="22"/>
      <c r="O578" s="20"/>
      <c r="P578" s="12"/>
      <c r="Q578" s="12"/>
      <c r="R578" s="12"/>
      <c r="S578" s="12"/>
      <c r="T578" s="12"/>
      <c r="U578" s="12"/>
      <c r="V578" s="12"/>
      <c r="W578" s="12"/>
      <c r="X578" s="12"/>
      <c r="Y578" s="12"/>
      <c r="Z578" s="12"/>
      <c r="AA578" s="12"/>
      <c r="AB578" s="12"/>
      <c r="AC578" s="12"/>
      <c r="AD578" s="12"/>
      <c r="AE578" s="12"/>
      <c r="AF578" s="12"/>
      <c r="AG578" s="12"/>
      <c r="AH578" s="12"/>
      <c r="AI578" s="12"/>
      <c r="AJ578" s="12"/>
      <c r="AK578" s="12"/>
      <c r="AL578" s="12"/>
      <c r="AM578" s="12"/>
      <c r="AN578" s="12"/>
      <c r="AO578" s="12"/>
      <c r="AP578" s="12"/>
      <c r="AQ578" s="12"/>
      <c r="AR578" s="12"/>
      <c r="AS578" s="12"/>
      <c r="AT578" s="12"/>
      <c r="AU578" s="12"/>
      <c r="AV578" s="12"/>
      <c r="AW578" s="12"/>
      <c r="AX578" s="12"/>
      <c r="AY578" s="12"/>
      <c r="AZ578" s="12"/>
      <c r="BA578" s="12"/>
      <c r="BB578" s="12"/>
      <c r="BC578" s="12"/>
      <c r="BD578" s="12"/>
      <c r="BE578" s="12"/>
      <c r="BF578" s="12"/>
      <c r="BG578" s="12"/>
      <c r="BH578" s="12"/>
      <c r="BI578" s="12"/>
      <c r="BJ578" s="12"/>
      <c r="BK578" s="12"/>
      <c r="BL578" s="12"/>
      <c r="BM578" s="12"/>
      <c r="BN578" s="12"/>
      <c r="BO578" s="12"/>
      <c r="BP578" s="12"/>
      <c r="BQ578" s="12"/>
      <c r="BR578" s="12"/>
      <c r="BS578" s="12"/>
      <c r="BT578" s="12"/>
      <c r="BU578" s="12"/>
      <c r="BV578" s="12"/>
      <c r="BW578" s="12"/>
      <c r="BX578" s="12"/>
      <c r="BY578" s="12"/>
      <c r="BZ578" s="12"/>
      <c r="CA578" s="12"/>
      <c r="CB578" s="12"/>
      <c r="CC578" s="12"/>
    </row>
    <row r="579" spans="1:81" ht="15.75" x14ac:dyDescent="0.25">
      <c r="A579" s="20"/>
      <c r="B579" s="29"/>
      <c r="C579" s="29"/>
      <c r="D579" s="29"/>
      <c r="E579" s="29"/>
      <c r="F579" s="26"/>
      <c r="G579" s="13"/>
      <c r="H579" s="20"/>
      <c r="I579" s="22"/>
      <c r="J579" s="22"/>
      <c r="K579" s="22"/>
      <c r="L579" s="22"/>
      <c r="M579" s="24"/>
      <c r="N579" s="22"/>
      <c r="O579" s="20"/>
      <c r="P579" s="12"/>
      <c r="Q579" s="12"/>
      <c r="R579" s="12"/>
      <c r="S579" s="12"/>
      <c r="T579" s="12"/>
      <c r="U579" s="12"/>
      <c r="V579" s="12"/>
      <c r="W579" s="12"/>
      <c r="X579" s="12"/>
      <c r="Y579" s="12"/>
      <c r="Z579" s="12"/>
      <c r="AA579" s="12"/>
      <c r="AB579" s="12"/>
      <c r="AC579" s="12"/>
      <c r="AD579" s="12"/>
      <c r="AE579" s="12"/>
      <c r="AF579" s="12"/>
      <c r="AG579" s="12"/>
      <c r="AH579" s="12"/>
      <c r="AI579" s="12"/>
      <c r="AJ579" s="12"/>
      <c r="AK579" s="12"/>
      <c r="AL579" s="12"/>
      <c r="AM579" s="12"/>
      <c r="AN579" s="12"/>
      <c r="AO579" s="12"/>
      <c r="AP579" s="12"/>
      <c r="AQ579" s="12"/>
      <c r="AR579" s="12"/>
      <c r="AS579" s="12"/>
      <c r="AT579" s="12"/>
      <c r="AU579" s="12"/>
      <c r="AV579" s="12"/>
      <c r="AW579" s="12"/>
      <c r="AX579" s="12"/>
      <c r="AY579" s="12"/>
      <c r="AZ579" s="12"/>
      <c r="BA579" s="12"/>
      <c r="BB579" s="12"/>
      <c r="BC579" s="12"/>
      <c r="BD579" s="12"/>
      <c r="BE579" s="12"/>
      <c r="BF579" s="12"/>
      <c r="BG579" s="12"/>
      <c r="BH579" s="12"/>
      <c r="BI579" s="12"/>
      <c r="BJ579" s="12"/>
      <c r="BK579" s="12"/>
      <c r="BL579" s="12"/>
      <c r="BM579" s="12"/>
      <c r="BN579" s="12"/>
      <c r="BO579" s="12"/>
      <c r="BP579" s="12"/>
      <c r="BQ579" s="12"/>
      <c r="BR579" s="12"/>
      <c r="BS579" s="12"/>
      <c r="BT579" s="12"/>
      <c r="BU579" s="12"/>
      <c r="BV579" s="12"/>
      <c r="BW579" s="12"/>
      <c r="BX579" s="12"/>
      <c r="BY579" s="12"/>
      <c r="BZ579" s="12"/>
      <c r="CA579" s="12"/>
      <c r="CB579" s="12"/>
      <c r="CC579" s="12"/>
    </row>
    <row r="580" spans="1:81" ht="15.75" x14ac:dyDescent="0.25">
      <c r="A580" s="20"/>
      <c r="B580" s="29"/>
      <c r="C580" s="29"/>
      <c r="D580" s="29"/>
      <c r="E580" s="29"/>
      <c r="F580" s="26"/>
      <c r="G580" s="13"/>
      <c r="H580" s="20"/>
      <c r="I580" s="22"/>
      <c r="J580" s="22"/>
      <c r="K580" s="22"/>
      <c r="L580" s="22"/>
      <c r="M580" s="24"/>
      <c r="N580" s="22"/>
      <c r="O580" s="20"/>
      <c r="P580" s="12"/>
      <c r="Q580" s="12"/>
      <c r="R580" s="12"/>
      <c r="S580" s="12"/>
      <c r="T580" s="12"/>
      <c r="U580" s="12"/>
      <c r="V580" s="12"/>
      <c r="W580" s="12"/>
      <c r="X580" s="12"/>
      <c r="Y580" s="12"/>
      <c r="Z580" s="12"/>
      <c r="AA580" s="12"/>
      <c r="AB580" s="12"/>
      <c r="AC580" s="12"/>
      <c r="AD580" s="12"/>
      <c r="AE580" s="12"/>
      <c r="AF580" s="12"/>
      <c r="AG580" s="12"/>
      <c r="AH580" s="12"/>
      <c r="AI580" s="12"/>
      <c r="AJ580" s="12"/>
      <c r="AK580" s="12"/>
      <c r="AL580" s="12"/>
      <c r="AM580" s="12"/>
      <c r="AN580" s="12"/>
      <c r="AO580" s="12"/>
      <c r="AP580" s="12"/>
      <c r="AQ580" s="12"/>
      <c r="AR580" s="12"/>
      <c r="AS580" s="12"/>
      <c r="AT580" s="12"/>
      <c r="AU580" s="12"/>
      <c r="AV580" s="12"/>
      <c r="AW580" s="12"/>
      <c r="AX580" s="12"/>
      <c r="AY580" s="12"/>
      <c r="AZ580" s="12"/>
      <c r="BA580" s="12"/>
      <c r="BB580" s="12"/>
      <c r="BC580" s="12"/>
      <c r="BD580" s="12"/>
      <c r="BE580" s="12"/>
      <c r="BF580" s="12"/>
      <c r="BG580" s="12"/>
      <c r="BH580" s="12"/>
      <c r="BI580" s="12"/>
      <c r="BJ580" s="12"/>
      <c r="BK580" s="12"/>
      <c r="BL580" s="12"/>
      <c r="BM580" s="12"/>
      <c r="BN580" s="12"/>
      <c r="BO580" s="12"/>
      <c r="BP580" s="12"/>
      <c r="BQ580" s="12"/>
      <c r="BR580" s="12"/>
      <c r="BS580" s="12"/>
      <c r="BT580" s="12"/>
      <c r="BU580" s="12"/>
      <c r="BV580" s="12"/>
      <c r="BW580" s="12"/>
      <c r="BX580" s="12"/>
      <c r="BY580" s="12"/>
      <c r="BZ580" s="12"/>
      <c r="CA580" s="12"/>
      <c r="CB580" s="12"/>
      <c r="CC580" s="12"/>
    </row>
    <row r="581" spans="1:81" ht="15.75" x14ac:dyDescent="0.25">
      <c r="A581" s="20"/>
      <c r="B581" s="29"/>
      <c r="C581" s="29"/>
      <c r="D581" s="29"/>
      <c r="E581" s="29"/>
      <c r="F581" s="26"/>
      <c r="G581" s="13"/>
      <c r="H581" s="20"/>
      <c r="I581" s="22"/>
      <c r="J581" s="22"/>
      <c r="K581" s="22"/>
      <c r="L581" s="22"/>
      <c r="M581" s="24"/>
      <c r="N581" s="22"/>
      <c r="O581" s="20"/>
      <c r="P581" s="12"/>
      <c r="Q581" s="12"/>
      <c r="R581" s="12"/>
      <c r="S581" s="12"/>
      <c r="T581" s="12"/>
      <c r="U581" s="12"/>
      <c r="V581" s="12"/>
      <c r="W581" s="12"/>
      <c r="X581" s="12"/>
      <c r="Y581" s="12"/>
      <c r="Z581" s="12"/>
      <c r="AA581" s="12"/>
      <c r="AB581" s="12"/>
      <c r="AC581" s="12"/>
      <c r="AD581" s="12"/>
      <c r="AE581" s="12"/>
      <c r="AF581" s="12"/>
      <c r="AG581" s="12"/>
      <c r="AH581" s="12"/>
      <c r="AI581" s="12"/>
      <c r="AJ581" s="12"/>
      <c r="AK581" s="12"/>
      <c r="AL581" s="12"/>
      <c r="AM581" s="12"/>
      <c r="AN581" s="12"/>
      <c r="AO581" s="12"/>
      <c r="AP581" s="12"/>
      <c r="AQ581" s="12"/>
      <c r="AR581" s="12"/>
      <c r="AS581" s="12"/>
      <c r="AT581" s="12"/>
      <c r="AU581" s="12"/>
      <c r="AV581" s="12"/>
      <c r="AW581" s="12"/>
      <c r="AX581" s="12"/>
      <c r="AY581" s="12"/>
      <c r="AZ581" s="12"/>
      <c r="BA581" s="12"/>
      <c r="BB581" s="12"/>
      <c r="BC581" s="12"/>
      <c r="BD581" s="12"/>
      <c r="BE581" s="12"/>
      <c r="BF581" s="12"/>
      <c r="BG581" s="12"/>
      <c r="BH581" s="12"/>
      <c r="BI581" s="12"/>
      <c r="BJ581" s="12"/>
      <c r="BK581" s="12"/>
      <c r="BL581" s="12"/>
      <c r="BM581" s="12"/>
      <c r="BN581" s="12"/>
      <c r="BO581" s="12"/>
      <c r="BP581" s="12"/>
      <c r="BQ581" s="12"/>
      <c r="BR581" s="12"/>
      <c r="BS581" s="12"/>
      <c r="BT581" s="12"/>
      <c r="BU581" s="12"/>
      <c r="BV581" s="12"/>
      <c r="BW581" s="12"/>
      <c r="BX581" s="12"/>
      <c r="BY581" s="12"/>
      <c r="BZ581" s="12"/>
      <c r="CA581" s="12"/>
      <c r="CB581" s="12"/>
      <c r="CC581" s="12"/>
    </row>
    <row r="582" spans="1:81" ht="15.75" x14ac:dyDescent="0.25">
      <c r="A582" s="20"/>
      <c r="B582" s="29"/>
      <c r="C582" s="29"/>
      <c r="D582" s="29"/>
      <c r="E582" s="29"/>
      <c r="F582" s="26"/>
      <c r="G582" s="13"/>
      <c r="H582" s="20"/>
      <c r="I582" s="22"/>
      <c r="J582" s="22"/>
      <c r="K582" s="22"/>
      <c r="L582" s="22"/>
      <c r="M582" s="24"/>
      <c r="N582" s="22"/>
      <c r="O582" s="20"/>
      <c r="P582" s="12"/>
      <c r="Q582" s="12"/>
      <c r="R582" s="12"/>
      <c r="S582" s="12"/>
      <c r="T582" s="12"/>
      <c r="U582" s="12"/>
      <c r="V582" s="12"/>
      <c r="W582" s="12"/>
      <c r="X582" s="12"/>
      <c r="Y582" s="12"/>
      <c r="Z582" s="12"/>
      <c r="AA582" s="12"/>
      <c r="AB582" s="12"/>
      <c r="AC582" s="12"/>
      <c r="AD582" s="12"/>
      <c r="AE582" s="12"/>
      <c r="AF582" s="12"/>
      <c r="AG582" s="12"/>
      <c r="AH582" s="12"/>
      <c r="AI582" s="12"/>
      <c r="AJ582" s="12"/>
      <c r="AK582" s="12"/>
      <c r="AL582" s="12"/>
      <c r="AM582" s="12"/>
      <c r="AN582" s="12"/>
      <c r="AO582" s="12"/>
      <c r="AP582" s="12"/>
      <c r="AQ582" s="12"/>
      <c r="AR582" s="12"/>
      <c r="AS582" s="12"/>
      <c r="AT582" s="12"/>
      <c r="AU582" s="12"/>
      <c r="AV582" s="12"/>
      <c r="AW582" s="12"/>
      <c r="AX582" s="12"/>
      <c r="AY582" s="12"/>
      <c r="AZ582" s="12"/>
      <c r="BA582" s="12"/>
      <c r="BB582" s="12"/>
      <c r="BC582" s="12"/>
      <c r="BD582" s="12"/>
      <c r="BE582" s="12"/>
      <c r="BF582" s="12"/>
      <c r="BG582" s="12"/>
      <c r="BH582" s="12"/>
      <c r="BI582" s="12"/>
      <c r="BJ582" s="12"/>
      <c r="BK582" s="12"/>
      <c r="BL582" s="12"/>
      <c r="BM582" s="12"/>
      <c r="BN582" s="12"/>
      <c r="BO582" s="12"/>
      <c r="BP582" s="12"/>
      <c r="BQ582" s="12"/>
      <c r="BR582" s="12"/>
      <c r="BS582" s="12"/>
      <c r="BT582" s="12"/>
      <c r="BU582" s="12"/>
      <c r="BV582" s="12"/>
      <c r="BW582" s="12"/>
      <c r="BX582" s="12"/>
      <c r="BY582" s="12"/>
      <c r="BZ582" s="12"/>
      <c r="CA582" s="12"/>
      <c r="CB582" s="12"/>
      <c r="CC582" s="12"/>
    </row>
    <row r="583" spans="1:81" ht="15.75" x14ac:dyDescent="0.25">
      <c r="A583" s="20"/>
      <c r="B583" s="29"/>
      <c r="C583" s="29"/>
      <c r="D583" s="29"/>
      <c r="E583" s="29"/>
      <c r="F583" s="26"/>
      <c r="G583" s="13"/>
      <c r="H583" s="20"/>
      <c r="I583" s="22"/>
      <c r="J583" s="22"/>
      <c r="K583" s="22"/>
      <c r="L583" s="22"/>
      <c r="M583" s="24"/>
      <c r="N583" s="22"/>
      <c r="O583" s="20"/>
      <c r="P583" s="12"/>
      <c r="Q583" s="12"/>
      <c r="R583" s="12"/>
      <c r="S583" s="12"/>
      <c r="T583" s="12"/>
      <c r="U583" s="12"/>
      <c r="V583" s="12"/>
      <c r="W583" s="12"/>
      <c r="X583" s="12"/>
      <c r="Y583" s="12"/>
      <c r="Z583" s="12"/>
      <c r="AA583" s="12"/>
      <c r="AB583" s="12"/>
      <c r="AC583" s="12"/>
      <c r="AD583" s="12"/>
      <c r="AE583" s="12"/>
      <c r="AF583" s="12"/>
      <c r="AG583" s="12"/>
      <c r="AH583" s="12"/>
      <c r="AI583" s="12"/>
      <c r="AJ583" s="12"/>
      <c r="AK583" s="12"/>
      <c r="AL583" s="12"/>
      <c r="AM583" s="12"/>
      <c r="AN583" s="12"/>
      <c r="AO583" s="12"/>
      <c r="AP583" s="12"/>
      <c r="AQ583" s="12"/>
      <c r="AR583" s="12"/>
      <c r="AS583" s="12"/>
      <c r="AT583" s="12"/>
      <c r="AU583" s="12"/>
      <c r="AV583" s="12"/>
      <c r="AW583" s="12"/>
      <c r="AX583" s="12"/>
      <c r="AY583" s="12"/>
      <c r="AZ583" s="12"/>
      <c r="BA583" s="12"/>
      <c r="BB583" s="12"/>
      <c r="BC583" s="12"/>
      <c r="BD583" s="12"/>
      <c r="BE583" s="12"/>
      <c r="BF583" s="12"/>
      <c r="BG583" s="12"/>
      <c r="BH583" s="12"/>
      <c r="BI583" s="12"/>
      <c r="BJ583" s="12"/>
      <c r="BK583" s="12"/>
      <c r="BL583" s="12"/>
      <c r="BM583" s="12"/>
      <c r="BN583" s="12"/>
      <c r="BO583" s="12"/>
      <c r="BP583" s="12"/>
      <c r="BQ583" s="12"/>
      <c r="BR583" s="12"/>
      <c r="BS583" s="12"/>
      <c r="BT583" s="12"/>
      <c r="BU583" s="12"/>
      <c r="BV583" s="12"/>
      <c r="BW583" s="12"/>
      <c r="BX583" s="12"/>
      <c r="BY583" s="12"/>
      <c r="BZ583" s="12"/>
      <c r="CA583" s="12"/>
      <c r="CB583" s="12"/>
      <c r="CC583" s="12"/>
    </row>
    <row r="584" spans="1:81" ht="15.75" x14ac:dyDescent="0.25">
      <c r="A584" s="20"/>
      <c r="B584" s="29"/>
      <c r="C584" s="29"/>
      <c r="D584" s="29"/>
      <c r="E584" s="29"/>
      <c r="F584" s="26"/>
      <c r="G584" s="13"/>
      <c r="H584" s="20"/>
      <c r="I584" s="22"/>
      <c r="J584" s="22"/>
      <c r="K584" s="22"/>
      <c r="L584" s="22"/>
      <c r="M584" s="24"/>
      <c r="N584" s="22"/>
      <c r="O584" s="20"/>
      <c r="P584" s="12"/>
      <c r="Q584" s="12"/>
      <c r="R584" s="12"/>
      <c r="S584" s="12"/>
      <c r="T584" s="12"/>
      <c r="U584" s="12"/>
      <c r="V584" s="12"/>
      <c r="W584" s="12"/>
      <c r="X584" s="12"/>
      <c r="Y584" s="12"/>
      <c r="Z584" s="12"/>
      <c r="AA584" s="12"/>
      <c r="AB584" s="12"/>
      <c r="AC584" s="12"/>
      <c r="AD584" s="12"/>
      <c r="AE584" s="12"/>
      <c r="AF584" s="12"/>
      <c r="AG584" s="12"/>
      <c r="AH584" s="12"/>
      <c r="AI584" s="12"/>
      <c r="AJ584" s="12"/>
      <c r="AK584" s="12"/>
      <c r="AL584" s="12"/>
      <c r="AM584" s="12"/>
      <c r="AN584" s="12"/>
      <c r="AO584" s="12"/>
      <c r="AP584" s="12"/>
      <c r="AQ584" s="12"/>
      <c r="AR584" s="12"/>
      <c r="AS584" s="12"/>
      <c r="AT584" s="12"/>
      <c r="AU584" s="12"/>
      <c r="AV584" s="12"/>
      <c r="AW584" s="12"/>
      <c r="AX584" s="12"/>
      <c r="AY584" s="12"/>
      <c r="AZ584" s="12"/>
      <c r="BA584" s="12"/>
      <c r="BB584" s="12"/>
      <c r="BC584" s="12"/>
      <c r="BD584" s="12"/>
      <c r="BE584" s="12"/>
      <c r="BF584" s="12"/>
      <c r="BG584" s="12"/>
      <c r="BH584" s="12"/>
      <c r="BI584" s="12"/>
      <c r="BJ584" s="12"/>
      <c r="BK584" s="12"/>
      <c r="BL584" s="12"/>
      <c r="BM584" s="12"/>
      <c r="BN584" s="12"/>
      <c r="BO584" s="12"/>
      <c r="BP584" s="12"/>
      <c r="BQ584" s="12"/>
      <c r="BR584" s="12"/>
      <c r="BS584" s="12"/>
      <c r="BT584" s="12"/>
      <c r="BU584" s="12"/>
      <c r="BV584" s="12"/>
      <c r="BW584" s="12"/>
      <c r="BX584" s="12"/>
      <c r="BY584" s="12"/>
      <c r="BZ584" s="12"/>
      <c r="CA584" s="12"/>
      <c r="CB584" s="12"/>
      <c r="CC584" s="12"/>
    </row>
    <row r="585" spans="1:81" ht="15.75" x14ac:dyDescent="0.25">
      <c r="A585" s="20"/>
      <c r="B585" s="29"/>
      <c r="C585" s="29"/>
      <c r="D585" s="29"/>
      <c r="E585" s="29"/>
      <c r="F585" s="26"/>
      <c r="G585" s="13"/>
      <c r="H585" s="20"/>
      <c r="I585" s="22"/>
      <c r="J585" s="22"/>
      <c r="K585" s="22"/>
      <c r="L585" s="22"/>
      <c r="M585" s="24"/>
      <c r="N585" s="22"/>
      <c r="O585" s="20"/>
      <c r="P585" s="12"/>
      <c r="Q585" s="12"/>
      <c r="R585" s="12"/>
      <c r="S585" s="12"/>
      <c r="T585" s="12"/>
      <c r="U585" s="12"/>
      <c r="V585" s="12"/>
      <c r="W585" s="12"/>
      <c r="X585" s="12"/>
      <c r="Y585" s="12"/>
      <c r="Z585" s="12"/>
      <c r="AA585" s="12"/>
      <c r="AB585" s="12"/>
      <c r="AC585" s="12"/>
      <c r="AD585" s="12"/>
      <c r="AE585" s="12"/>
      <c r="AF585" s="12"/>
      <c r="AG585" s="12"/>
      <c r="AH585" s="12"/>
      <c r="AI585" s="12"/>
      <c r="AJ585" s="12"/>
      <c r="AK585" s="12"/>
      <c r="AL585" s="12"/>
      <c r="AM585" s="12"/>
      <c r="AN585" s="12"/>
      <c r="AO585" s="12"/>
      <c r="AP585" s="12"/>
      <c r="AQ585" s="12"/>
      <c r="AR585" s="12"/>
      <c r="AS585" s="12"/>
      <c r="AT585" s="12"/>
      <c r="AU585" s="12"/>
      <c r="AV585" s="12"/>
      <c r="AW585" s="12"/>
      <c r="AX585" s="12"/>
      <c r="AY585" s="12"/>
      <c r="AZ585" s="12"/>
      <c r="BA585" s="12"/>
      <c r="BB585" s="12"/>
      <c r="BC585" s="12"/>
      <c r="BD585" s="12"/>
      <c r="BE585" s="12"/>
      <c r="BF585" s="12"/>
      <c r="BG585" s="12"/>
      <c r="BH585" s="12"/>
      <c r="BI585" s="12"/>
      <c r="BJ585" s="12"/>
      <c r="BK585" s="12"/>
      <c r="BL585" s="12"/>
      <c r="BM585" s="12"/>
      <c r="BN585" s="12"/>
      <c r="BO585" s="12"/>
      <c r="BP585" s="12"/>
      <c r="BQ585" s="12"/>
      <c r="BR585" s="12"/>
      <c r="BS585" s="12"/>
      <c r="BT585" s="12"/>
      <c r="BU585" s="12"/>
      <c r="BV585" s="12"/>
      <c r="BW585" s="12"/>
      <c r="BX585" s="12"/>
      <c r="BY585" s="12"/>
      <c r="BZ585" s="12"/>
      <c r="CA585" s="12"/>
      <c r="CB585" s="12"/>
      <c r="CC585" s="12"/>
    </row>
    <row r="586" spans="1:81" ht="15.75" x14ac:dyDescent="0.25">
      <c r="A586" s="20"/>
      <c r="B586" s="29"/>
      <c r="C586" s="29"/>
      <c r="D586" s="29"/>
      <c r="E586" s="29"/>
      <c r="F586" s="26"/>
      <c r="G586" s="13"/>
      <c r="H586" s="20"/>
      <c r="I586" s="22"/>
      <c r="J586" s="22"/>
      <c r="K586" s="22"/>
      <c r="L586" s="22"/>
      <c r="M586" s="24"/>
      <c r="N586" s="22"/>
      <c r="O586" s="20"/>
      <c r="P586" s="12"/>
      <c r="Q586" s="12"/>
      <c r="R586" s="12"/>
      <c r="S586" s="12"/>
      <c r="T586" s="12"/>
      <c r="U586" s="12"/>
      <c r="V586" s="12"/>
      <c r="W586" s="12"/>
      <c r="X586" s="12"/>
      <c r="Y586" s="12"/>
      <c r="Z586" s="12"/>
      <c r="AA586" s="12"/>
      <c r="AB586" s="12"/>
      <c r="AC586" s="12"/>
      <c r="AD586" s="12"/>
      <c r="AE586" s="12"/>
      <c r="AF586" s="12"/>
      <c r="AG586" s="12"/>
      <c r="AH586" s="12"/>
      <c r="AI586" s="12"/>
      <c r="AJ586" s="12"/>
      <c r="AK586" s="12"/>
      <c r="AL586" s="12"/>
      <c r="AM586" s="12"/>
      <c r="AN586" s="12"/>
      <c r="AO586" s="12"/>
      <c r="AP586" s="12"/>
      <c r="AQ586" s="12"/>
      <c r="AR586" s="12"/>
      <c r="AS586" s="12"/>
      <c r="AT586" s="12"/>
      <c r="AU586" s="12"/>
      <c r="AV586" s="12"/>
      <c r="AW586" s="12"/>
      <c r="AX586" s="12"/>
      <c r="AY586" s="12"/>
      <c r="AZ586" s="12"/>
      <c r="BA586" s="12"/>
      <c r="BB586" s="12"/>
      <c r="BC586" s="12"/>
      <c r="BD586" s="12"/>
      <c r="BE586" s="12"/>
      <c r="BF586" s="12"/>
      <c r="BG586" s="12"/>
      <c r="BH586" s="12"/>
      <c r="BI586" s="12"/>
      <c r="BJ586" s="12"/>
      <c r="BK586" s="12"/>
      <c r="BL586" s="12"/>
      <c r="BM586" s="12"/>
      <c r="BN586" s="12"/>
      <c r="BO586" s="12"/>
      <c r="BP586" s="12"/>
      <c r="BQ586" s="12"/>
      <c r="BR586" s="12"/>
      <c r="BS586" s="12"/>
      <c r="BT586" s="12"/>
      <c r="BU586" s="12"/>
      <c r="BV586" s="12"/>
      <c r="BW586" s="12"/>
      <c r="BX586" s="12"/>
      <c r="BY586" s="12"/>
      <c r="BZ586" s="12"/>
      <c r="CA586" s="12"/>
      <c r="CB586" s="12"/>
      <c r="CC586" s="12"/>
    </row>
    <row r="587" spans="1:81" ht="15.75" x14ac:dyDescent="0.25">
      <c r="A587" s="20"/>
      <c r="B587" s="29"/>
      <c r="C587" s="29"/>
      <c r="D587" s="29"/>
      <c r="E587" s="29"/>
      <c r="F587" s="26"/>
      <c r="G587" s="13"/>
      <c r="H587" s="20"/>
      <c r="I587" s="22"/>
      <c r="J587" s="22"/>
      <c r="K587" s="22"/>
      <c r="L587" s="22"/>
      <c r="M587" s="24"/>
      <c r="N587" s="22"/>
      <c r="O587" s="20"/>
      <c r="P587" s="12"/>
      <c r="Q587" s="12"/>
      <c r="R587" s="12"/>
      <c r="S587" s="12"/>
      <c r="T587" s="12"/>
      <c r="U587" s="12"/>
      <c r="V587" s="12"/>
      <c r="W587" s="12"/>
      <c r="X587" s="12"/>
      <c r="Y587" s="12"/>
      <c r="Z587" s="12"/>
      <c r="AA587" s="12"/>
      <c r="AB587" s="12"/>
      <c r="AC587" s="12"/>
      <c r="AD587" s="12"/>
      <c r="AE587" s="12"/>
      <c r="AF587" s="12"/>
      <c r="AG587" s="12"/>
      <c r="AH587" s="12"/>
      <c r="AI587" s="12"/>
      <c r="AJ587" s="12"/>
      <c r="AK587" s="12"/>
      <c r="AL587" s="12"/>
      <c r="AM587" s="12"/>
      <c r="AN587" s="12"/>
      <c r="AO587" s="12"/>
      <c r="AP587" s="12"/>
      <c r="AQ587" s="12"/>
      <c r="AR587" s="12"/>
      <c r="AS587" s="12"/>
      <c r="AT587" s="12"/>
      <c r="AU587" s="12"/>
      <c r="AV587" s="12"/>
      <c r="AW587" s="12"/>
      <c r="AX587" s="12"/>
      <c r="AY587" s="12"/>
      <c r="AZ587" s="12"/>
      <c r="BA587" s="12"/>
      <c r="BB587" s="12"/>
      <c r="BC587" s="12"/>
      <c r="BD587" s="12"/>
      <c r="BE587" s="12"/>
      <c r="BF587" s="12"/>
      <c r="BG587" s="12"/>
      <c r="BH587" s="12"/>
      <c r="BI587" s="12"/>
      <c r="BJ587" s="12"/>
      <c r="BK587" s="12"/>
      <c r="BL587" s="12"/>
      <c r="BM587" s="12"/>
      <c r="BN587" s="12"/>
      <c r="BO587" s="12"/>
      <c r="BP587" s="12"/>
      <c r="BQ587" s="12"/>
      <c r="BR587" s="12"/>
      <c r="BS587" s="12"/>
      <c r="BT587" s="12"/>
      <c r="BU587" s="12"/>
      <c r="BV587" s="12"/>
      <c r="BW587" s="12"/>
      <c r="BX587" s="12"/>
      <c r="BY587" s="12"/>
      <c r="BZ587" s="12"/>
      <c r="CA587" s="12"/>
      <c r="CB587" s="12"/>
      <c r="CC587" s="12"/>
    </row>
    <row r="588" spans="1:81" ht="15.75" x14ac:dyDescent="0.25">
      <c r="A588" s="20"/>
      <c r="B588" s="29"/>
      <c r="C588" s="29"/>
      <c r="D588" s="29"/>
      <c r="E588" s="29"/>
      <c r="F588" s="26"/>
      <c r="G588" s="13"/>
      <c r="H588" s="20"/>
      <c r="I588" s="22"/>
      <c r="J588" s="22"/>
      <c r="K588" s="22"/>
      <c r="L588" s="22"/>
      <c r="M588" s="24"/>
      <c r="N588" s="22"/>
      <c r="O588" s="20"/>
      <c r="P588" s="12"/>
      <c r="Q588" s="12"/>
      <c r="R588" s="12"/>
      <c r="S588" s="12"/>
      <c r="T588" s="12"/>
      <c r="U588" s="12"/>
      <c r="V588" s="12"/>
      <c r="W588" s="12"/>
      <c r="X588" s="12"/>
      <c r="Y588" s="12"/>
      <c r="Z588" s="12"/>
      <c r="AA588" s="12"/>
      <c r="AB588" s="12"/>
      <c r="AC588" s="12"/>
      <c r="AD588" s="12"/>
      <c r="AE588" s="12"/>
      <c r="AF588" s="12"/>
      <c r="AG588" s="12"/>
      <c r="AH588" s="12"/>
      <c r="AI588" s="12"/>
      <c r="AJ588" s="12"/>
      <c r="AK588" s="12"/>
      <c r="AL588" s="12"/>
      <c r="AM588" s="12"/>
      <c r="AN588" s="12"/>
      <c r="AO588" s="12"/>
      <c r="AP588" s="12"/>
      <c r="AQ588" s="12"/>
      <c r="AR588" s="12"/>
      <c r="AS588" s="12"/>
      <c r="AT588" s="12"/>
      <c r="AU588" s="12"/>
      <c r="AV588" s="12"/>
      <c r="AW588" s="12"/>
      <c r="AX588" s="12"/>
      <c r="AY588" s="12"/>
      <c r="AZ588" s="12"/>
      <c r="BA588" s="12"/>
      <c r="BB588" s="12"/>
      <c r="BC588" s="12"/>
      <c r="BD588" s="12"/>
      <c r="BE588" s="12"/>
      <c r="BF588" s="12"/>
      <c r="BG588" s="12"/>
      <c r="BH588" s="12"/>
      <c r="BI588" s="12"/>
      <c r="BJ588" s="12"/>
      <c r="BK588" s="12"/>
      <c r="BL588" s="12"/>
      <c r="BM588" s="12"/>
      <c r="BN588" s="12"/>
      <c r="BO588" s="12"/>
      <c r="BP588" s="12"/>
      <c r="BQ588" s="12"/>
      <c r="BR588" s="12"/>
      <c r="BS588" s="12"/>
      <c r="BT588" s="12"/>
      <c r="BU588" s="12"/>
      <c r="BV588" s="12"/>
      <c r="BW588" s="12"/>
      <c r="BX588" s="12"/>
      <c r="BY588" s="12"/>
      <c r="BZ588" s="12"/>
      <c r="CA588" s="12"/>
      <c r="CB588" s="12"/>
      <c r="CC588" s="12"/>
    </row>
    <row r="589" spans="1:81" ht="15.75" x14ac:dyDescent="0.25">
      <c r="A589" s="20"/>
      <c r="B589" s="29"/>
      <c r="C589" s="29"/>
      <c r="D589" s="29"/>
      <c r="E589" s="29"/>
      <c r="F589" s="26"/>
      <c r="G589" s="13"/>
      <c r="H589" s="20"/>
      <c r="I589" s="22"/>
      <c r="J589" s="22"/>
      <c r="K589" s="22"/>
      <c r="L589" s="22"/>
      <c r="M589" s="24"/>
      <c r="N589" s="22"/>
      <c r="O589" s="20"/>
      <c r="P589" s="12"/>
      <c r="Q589" s="12"/>
      <c r="R589" s="12"/>
      <c r="S589" s="12"/>
      <c r="T589" s="12"/>
      <c r="U589" s="12"/>
      <c r="V589" s="12"/>
      <c r="W589" s="12"/>
      <c r="X589" s="12"/>
      <c r="Y589" s="12"/>
      <c r="Z589" s="12"/>
      <c r="AA589" s="12"/>
      <c r="AB589" s="12"/>
      <c r="AC589" s="12"/>
      <c r="AD589" s="12"/>
      <c r="AE589" s="12"/>
      <c r="AF589" s="12"/>
      <c r="AG589" s="12"/>
      <c r="AH589" s="12"/>
      <c r="AI589" s="12"/>
      <c r="AJ589" s="12"/>
      <c r="AK589" s="12"/>
      <c r="AL589" s="12"/>
      <c r="AM589" s="12"/>
      <c r="AN589" s="12"/>
      <c r="AO589" s="12"/>
      <c r="AP589" s="12"/>
      <c r="AQ589" s="12"/>
      <c r="AR589" s="12"/>
      <c r="AS589" s="12"/>
      <c r="AT589" s="12"/>
      <c r="AU589" s="12"/>
      <c r="AV589" s="12"/>
      <c r="AW589" s="12"/>
      <c r="AX589" s="12"/>
      <c r="AY589" s="12"/>
      <c r="AZ589" s="12"/>
      <c r="BA589" s="12"/>
      <c r="BB589" s="12"/>
      <c r="BC589" s="12"/>
      <c r="BD589" s="12"/>
      <c r="BE589" s="12"/>
      <c r="BF589" s="12"/>
      <c r="BG589" s="12"/>
      <c r="BH589" s="12"/>
      <c r="BI589" s="12"/>
      <c r="BJ589" s="12"/>
      <c r="BK589" s="12"/>
      <c r="BL589" s="12"/>
      <c r="BM589" s="12"/>
      <c r="BN589" s="12"/>
      <c r="BO589" s="12"/>
      <c r="BP589" s="12"/>
      <c r="BQ589" s="12"/>
      <c r="BR589" s="12"/>
      <c r="BS589" s="12"/>
      <c r="BT589" s="12"/>
      <c r="BU589" s="12"/>
      <c r="BV589" s="12"/>
      <c r="BW589" s="12"/>
      <c r="BX589" s="12"/>
      <c r="BY589" s="12"/>
      <c r="BZ589" s="12"/>
      <c r="CA589" s="12"/>
      <c r="CB589" s="12"/>
      <c r="CC589" s="12"/>
    </row>
    <row r="590" spans="1:81" ht="15.75" x14ac:dyDescent="0.25">
      <c r="A590" s="20"/>
      <c r="B590" s="29"/>
      <c r="C590" s="29"/>
      <c r="D590" s="29"/>
      <c r="E590" s="29"/>
      <c r="F590" s="26"/>
      <c r="G590" s="13"/>
      <c r="H590" s="20"/>
      <c r="I590" s="22"/>
      <c r="J590" s="22"/>
      <c r="K590" s="22"/>
      <c r="L590" s="22"/>
      <c r="M590" s="24"/>
      <c r="N590" s="22"/>
      <c r="O590" s="20"/>
      <c r="P590" s="12"/>
      <c r="Q590" s="12"/>
      <c r="R590" s="12"/>
      <c r="S590" s="12"/>
      <c r="T590" s="12"/>
      <c r="U590" s="12"/>
      <c r="V590" s="12"/>
      <c r="W590" s="12"/>
      <c r="X590" s="12"/>
      <c r="Y590" s="12"/>
      <c r="Z590" s="12"/>
      <c r="AA590" s="12"/>
      <c r="AB590" s="12"/>
      <c r="AC590" s="12"/>
      <c r="AD590" s="12"/>
      <c r="AE590" s="12"/>
      <c r="AF590" s="12"/>
      <c r="AG590" s="12"/>
      <c r="AH590" s="12"/>
      <c r="AI590" s="12"/>
      <c r="AJ590" s="12"/>
      <c r="AK590" s="12"/>
      <c r="AL590" s="12"/>
      <c r="AM590" s="12"/>
      <c r="AN590" s="12"/>
      <c r="AO590" s="12"/>
      <c r="AP590" s="12"/>
      <c r="AQ590" s="12"/>
      <c r="AR590" s="12"/>
      <c r="AS590" s="12"/>
      <c r="AT590" s="12"/>
      <c r="AU590" s="12"/>
      <c r="AV590" s="12"/>
      <c r="AW590" s="12"/>
      <c r="AX590" s="12"/>
      <c r="AY590" s="12"/>
      <c r="AZ590" s="12"/>
      <c r="BA590" s="12"/>
      <c r="BB590" s="12"/>
      <c r="BC590" s="12"/>
      <c r="BD590" s="12"/>
      <c r="BE590" s="12"/>
      <c r="BF590" s="12"/>
      <c r="BG590" s="12"/>
      <c r="BH590" s="12"/>
      <c r="BI590" s="12"/>
      <c r="BJ590" s="12"/>
      <c r="BK590" s="12"/>
      <c r="BL590" s="12"/>
      <c r="BM590" s="12"/>
      <c r="BN590" s="12"/>
      <c r="BO590" s="12"/>
      <c r="BP590" s="12"/>
      <c r="BQ590" s="12"/>
      <c r="BR590" s="12"/>
      <c r="BS590" s="12"/>
      <c r="BT590" s="12"/>
      <c r="BU590" s="12"/>
      <c r="BV590" s="12"/>
      <c r="BW590" s="12"/>
      <c r="BX590" s="12"/>
      <c r="BY590" s="12"/>
      <c r="BZ590" s="12"/>
      <c r="CA590" s="12"/>
      <c r="CB590" s="12"/>
      <c r="CC590" s="12"/>
    </row>
    <row r="591" spans="1:81" ht="15.75" x14ac:dyDescent="0.25">
      <c r="A591" s="20"/>
      <c r="B591" s="29"/>
      <c r="C591" s="29"/>
      <c r="D591" s="29"/>
      <c r="E591" s="29"/>
      <c r="F591" s="26"/>
      <c r="G591" s="13"/>
      <c r="H591" s="20"/>
      <c r="I591" s="22"/>
      <c r="J591" s="22"/>
      <c r="K591" s="22"/>
      <c r="L591" s="22"/>
      <c r="M591" s="24"/>
      <c r="N591" s="22"/>
      <c r="O591" s="20"/>
      <c r="P591" s="12"/>
      <c r="Q591" s="12"/>
      <c r="R591" s="12"/>
      <c r="S591" s="12"/>
      <c r="T591" s="12"/>
      <c r="U591" s="12"/>
      <c r="V591" s="12"/>
      <c r="W591" s="12"/>
      <c r="X591" s="12"/>
      <c r="Y591" s="12"/>
      <c r="Z591" s="12"/>
      <c r="AA591" s="12"/>
      <c r="AB591" s="12"/>
      <c r="AC591" s="12"/>
      <c r="AD591" s="12"/>
      <c r="AE591" s="12"/>
      <c r="AF591" s="12"/>
      <c r="AG591" s="12"/>
      <c r="AH591" s="12"/>
      <c r="AI591" s="12"/>
      <c r="AJ591" s="12"/>
      <c r="AK591" s="12"/>
      <c r="AL591" s="12"/>
      <c r="AM591" s="12"/>
      <c r="AN591" s="12"/>
      <c r="AO591" s="12"/>
      <c r="AP591" s="12"/>
      <c r="AQ591" s="12"/>
      <c r="AR591" s="12"/>
      <c r="AS591" s="12"/>
      <c r="AT591" s="12"/>
      <c r="AU591" s="12"/>
      <c r="AV591" s="12"/>
      <c r="AW591" s="12"/>
      <c r="AX591" s="12"/>
      <c r="AY591" s="12"/>
      <c r="AZ591" s="12"/>
      <c r="BA591" s="12"/>
      <c r="BB591" s="12"/>
      <c r="BC591" s="12"/>
      <c r="BD591" s="12"/>
      <c r="BE591" s="12"/>
      <c r="BF591" s="12"/>
      <c r="BG591" s="12"/>
      <c r="BH591" s="12"/>
      <c r="BI591" s="12"/>
      <c r="BJ591" s="12"/>
      <c r="BK591" s="12"/>
      <c r="BL591" s="12"/>
      <c r="BM591" s="12"/>
      <c r="BN591" s="12"/>
      <c r="BO591" s="12"/>
      <c r="BP591" s="12"/>
      <c r="BQ591" s="12"/>
      <c r="BR591" s="12"/>
      <c r="BS591" s="12"/>
      <c r="BT591" s="12"/>
      <c r="BU591" s="12"/>
      <c r="BV591" s="12"/>
      <c r="BW591" s="12"/>
      <c r="BX591" s="12"/>
      <c r="BY591" s="12"/>
      <c r="BZ591" s="12"/>
      <c r="CA591" s="12"/>
      <c r="CB591" s="12"/>
      <c r="CC591" s="12"/>
    </row>
    <row r="592" spans="1:81" ht="15.75" x14ac:dyDescent="0.25">
      <c r="A592" s="20"/>
      <c r="B592" s="29"/>
      <c r="C592" s="29"/>
      <c r="D592" s="29"/>
      <c r="E592" s="29"/>
      <c r="F592" s="26"/>
      <c r="G592" s="13"/>
      <c r="H592" s="20"/>
      <c r="I592" s="22"/>
      <c r="J592" s="22"/>
      <c r="K592" s="22"/>
      <c r="L592" s="22"/>
      <c r="M592" s="24"/>
      <c r="N592" s="22"/>
      <c r="O592" s="20"/>
      <c r="P592" s="12"/>
      <c r="Q592" s="12"/>
      <c r="R592" s="12"/>
      <c r="S592" s="12"/>
      <c r="T592" s="12"/>
      <c r="U592" s="12"/>
      <c r="V592" s="12"/>
      <c r="W592" s="12"/>
      <c r="X592" s="12"/>
      <c r="Y592" s="12"/>
      <c r="Z592" s="12"/>
      <c r="AA592" s="12"/>
      <c r="AB592" s="12"/>
      <c r="AC592" s="12"/>
      <c r="AD592" s="12"/>
      <c r="AE592" s="12"/>
      <c r="AF592" s="12"/>
      <c r="AG592" s="12"/>
      <c r="AH592" s="12"/>
      <c r="AI592" s="12"/>
      <c r="AJ592" s="12"/>
      <c r="AK592" s="12"/>
      <c r="AL592" s="12"/>
      <c r="AM592" s="12"/>
      <c r="AN592" s="12"/>
      <c r="AO592" s="12"/>
      <c r="AP592" s="12"/>
      <c r="AQ592" s="12"/>
      <c r="AR592" s="12"/>
      <c r="AS592" s="12"/>
      <c r="AT592" s="12"/>
      <c r="AU592" s="12"/>
      <c r="AV592" s="12"/>
      <c r="AW592" s="12"/>
      <c r="AX592" s="12"/>
      <c r="AY592" s="12"/>
      <c r="AZ592" s="12"/>
      <c r="BA592" s="12"/>
      <c r="BB592" s="12"/>
      <c r="BC592" s="12"/>
      <c r="BD592" s="12"/>
      <c r="BE592" s="12"/>
      <c r="BF592" s="12"/>
      <c r="BG592" s="12"/>
      <c r="BH592" s="12"/>
      <c r="BI592" s="12"/>
      <c r="BJ592" s="12"/>
      <c r="BK592" s="12"/>
      <c r="BL592" s="12"/>
      <c r="BM592" s="12"/>
      <c r="BN592" s="12"/>
      <c r="BO592" s="12"/>
      <c r="BP592" s="12"/>
      <c r="BQ592" s="12"/>
      <c r="BR592" s="12"/>
      <c r="BS592" s="12"/>
      <c r="BT592" s="12"/>
      <c r="BU592" s="12"/>
      <c r="BV592" s="12"/>
      <c r="BW592" s="12"/>
      <c r="BX592" s="12"/>
      <c r="BY592" s="12"/>
      <c r="BZ592" s="12"/>
      <c r="CA592" s="12"/>
      <c r="CB592" s="12"/>
      <c r="CC592" s="12"/>
    </row>
    <row r="593" spans="1:81" ht="15.75" x14ac:dyDescent="0.25">
      <c r="A593" s="20"/>
      <c r="B593" s="29"/>
      <c r="C593" s="29"/>
      <c r="D593" s="29"/>
      <c r="E593" s="29"/>
      <c r="F593" s="26"/>
      <c r="G593" s="13"/>
      <c r="H593" s="20"/>
      <c r="I593" s="22"/>
      <c r="J593" s="22"/>
      <c r="K593" s="22"/>
      <c r="L593" s="22"/>
      <c r="M593" s="24"/>
      <c r="N593" s="22"/>
      <c r="O593" s="20"/>
      <c r="P593" s="12"/>
      <c r="Q593" s="12"/>
      <c r="R593" s="12"/>
      <c r="S593" s="12"/>
      <c r="T593" s="12"/>
      <c r="U593" s="12"/>
      <c r="V593" s="12"/>
      <c r="W593" s="12"/>
      <c r="X593" s="12"/>
      <c r="Y593" s="12"/>
      <c r="Z593" s="12"/>
      <c r="AA593" s="12"/>
      <c r="AB593" s="12"/>
      <c r="AC593" s="12"/>
      <c r="AD593" s="12"/>
      <c r="AE593" s="12"/>
      <c r="AF593" s="12"/>
      <c r="AG593" s="12"/>
      <c r="AH593" s="12"/>
      <c r="AI593" s="12"/>
      <c r="AJ593" s="12"/>
      <c r="AK593" s="12"/>
      <c r="AL593" s="12"/>
      <c r="AM593" s="12"/>
      <c r="AN593" s="12"/>
      <c r="AO593" s="12"/>
      <c r="AP593" s="12"/>
      <c r="AQ593" s="12"/>
      <c r="AR593" s="12"/>
      <c r="AS593" s="12"/>
      <c r="AT593" s="12"/>
      <c r="AU593" s="12"/>
      <c r="AV593" s="12"/>
      <c r="AW593" s="12"/>
      <c r="AX593" s="12"/>
      <c r="AY593" s="12"/>
      <c r="AZ593" s="12"/>
      <c r="BA593" s="12"/>
      <c r="BB593" s="12"/>
      <c r="BC593" s="12"/>
      <c r="BD593" s="12"/>
      <c r="BE593" s="12"/>
      <c r="BF593" s="12"/>
      <c r="BG593" s="12"/>
      <c r="BH593" s="12"/>
      <c r="BI593" s="12"/>
      <c r="BJ593" s="12"/>
      <c r="BK593" s="12"/>
      <c r="BL593" s="12"/>
      <c r="BM593" s="12"/>
      <c r="BN593" s="12"/>
      <c r="BO593" s="12"/>
      <c r="BP593" s="12"/>
      <c r="BQ593" s="12"/>
      <c r="BR593" s="12"/>
      <c r="BS593" s="12"/>
      <c r="BT593" s="12"/>
      <c r="BU593" s="12"/>
      <c r="BV593" s="12"/>
      <c r="BW593" s="12"/>
      <c r="BX593" s="12"/>
      <c r="BY593" s="12"/>
      <c r="BZ593" s="12"/>
      <c r="CA593" s="12"/>
      <c r="CB593" s="12"/>
      <c r="CC593" s="12"/>
    </row>
    <row r="594" spans="1:81" ht="15.75" x14ac:dyDescent="0.25">
      <c r="A594" s="20"/>
      <c r="B594" s="29"/>
      <c r="C594" s="29"/>
      <c r="D594" s="29"/>
      <c r="E594" s="29"/>
      <c r="F594" s="26"/>
      <c r="G594" s="13"/>
      <c r="H594" s="20"/>
      <c r="I594" s="22"/>
      <c r="J594" s="22"/>
      <c r="K594" s="22"/>
      <c r="L594" s="22"/>
      <c r="M594" s="24"/>
      <c r="N594" s="22"/>
      <c r="O594" s="20"/>
      <c r="P594" s="12"/>
      <c r="Q594" s="12"/>
      <c r="R594" s="12"/>
      <c r="S594" s="12"/>
      <c r="T594" s="12"/>
      <c r="U594" s="12"/>
      <c r="V594" s="12"/>
      <c r="W594" s="12"/>
      <c r="X594" s="12"/>
      <c r="Y594" s="12"/>
      <c r="Z594" s="12"/>
      <c r="AA594" s="12"/>
      <c r="AB594" s="12"/>
      <c r="AC594" s="12"/>
      <c r="AD594" s="12"/>
      <c r="AE594" s="12"/>
      <c r="AF594" s="12"/>
      <c r="AG594" s="12"/>
      <c r="AH594" s="12"/>
      <c r="AI594" s="12"/>
      <c r="AJ594" s="12"/>
      <c r="AK594" s="12"/>
      <c r="AL594" s="12"/>
      <c r="AM594" s="12"/>
      <c r="AN594" s="12"/>
      <c r="AO594" s="12"/>
      <c r="AP594" s="12"/>
      <c r="AQ594" s="12"/>
      <c r="AR594" s="12"/>
      <c r="AS594" s="12"/>
      <c r="AT594" s="12"/>
      <c r="AU594" s="12"/>
      <c r="AV594" s="12"/>
      <c r="AW594" s="12"/>
      <c r="AX594" s="12"/>
      <c r="AY594" s="12"/>
      <c r="AZ594" s="12"/>
      <c r="BA594" s="12"/>
      <c r="BB594" s="12"/>
      <c r="BC594" s="12"/>
      <c r="BD594" s="12"/>
      <c r="BE594" s="12"/>
      <c r="BF594" s="12"/>
      <c r="BG594" s="12"/>
      <c r="BH594" s="12"/>
      <c r="BI594" s="12"/>
      <c r="BJ594" s="12"/>
      <c r="BK594" s="12"/>
      <c r="BL594" s="12"/>
      <c r="BM594" s="12"/>
      <c r="BN594" s="12"/>
      <c r="BO594" s="12"/>
      <c r="BP594" s="12"/>
      <c r="BQ594" s="12"/>
      <c r="BR594" s="12"/>
      <c r="BS594" s="12"/>
      <c r="BT594" s="12"/>
      <c r="BU594" s="12"/>
      <c r="BV594" s="12"/>
      <c r="BW594" s="12"/>
      <c r="BX594" s="12"/>
      <c r="BY594" s="12"/>
      <c r="BZ594" s="12"/>
      <c r="CA594" s="12"/>
      <c r="CB594" s="12"/>
      <c r="CC594" s="12"/>
    </row>
    <row r="595" spans="1:81" ht="15.75" x14ac:dyDescent="0.25">
      <c r="A595" s="20"/>
      <c r="B595" s="29"/>
      <c r="C595" s="29"/>
      <c r="D595" s="29"/>
      <c r="E595" s="29"/>
      <c r="F595" s="26"/>
      <c r="G595" s="13"/>
      <c r="H595" s="20"/>
      <c r="I595" s="22"/>
      <c r="J595" s="22"/>
      <c r="K595" s="22"/>
      <c r="L595" s="22"/>
      <c r="M595" s="24"/>
      <c r="N595" s="22"/>
      <c r="O595" s="20"/>
      <c r="P595" s="12"/>
      <c r="Q595" s="12"/>
      <c r="R595" s="12"/>
      <c r="S595" s="12"/>
      <c r="T595" s="12"/>
      <c r="U595" s="12"/>
      <c r="V595" s="12"/>
      <c r="W595" s="12"/>
      <c r="X595" s="12"/>
      <c r="Y595" s="12"/>
      <c r="Z595" s="12"/>
      <c r="AA595" s="12"/>
      <c r="AB595" s="12"/>
      <c r="AC595" s="12"/>
      <c r="AD595" s="12"/>
      <c r="AE595" s="12"/>
      <c r="AF595" s="12"/>
      <c r="AG595" s="12"/>
      <c r="AH595" s="12"/>
      <c r="AI595" s="12"/>
      <c r="AJ595" s="12"/>
      <c r="AK595" s="12"/>
      <c r="AL595" s="12"/>
      <c r="AM595" s="12"/>
      <c r="AN595" s="12"/>
      <c r="AO595" s="12"/>
      <c r="AP595" s="12"/>
      <c r="AQ595" s="12"/>
      <c r="AR595" s="12"/>
      <c r="AS595" s="12"/>
      <c r="AT595" s="12"/>
      <c r="AU595" s="12"/>
      <c r="AV595" s="12"/>
      <c r="AW595" s="12"/>
      <c r="AX595" s="12"/>
      <c r="AY595" s="12"/>
      <c r="AZ595" s="12"/>
      <c r="BA595" s="12"/>
      <c r="BB595" s="12"/>
      <c r="BC595" s="12"/>
      <c r="BD595" s="12"/>
      <c r="BE595" s="12"/>
      <c r="BF595" s="12"/>
      <c r="BG595" s="12"/>
      <c r="BH595" s="12"/>
      <c r="BI595" s="12"/>
      <c r="BJ595" s="12"/>
      <c r="BK595" s="12"/>
      <c r="BL595" s="12"/>
      <c r="BM595" s="12"/>
      <c r="BN595" s="12"/>
      <c r="BO595" s="12"/>
      <c r="BP595" s="12"/>
      <c r="BQ595" s="12"/>
      <c r="BR595" s="12"/>
      <c r="BS595" s="12"/>
      <c r="BT595" s="12"/>
      <c r="BU595" s="12"/>
      <c r="BV595" s="12"/>
      <c r="BW595" s="12"/>
      <c r="BX595" s="12"/>
      <c r="BY595" s="12"/>
      <c r="BZ595" s="12"/>
      <c r="CA595" s="12"/>
      <c r="CB595" s="12"/>
      <c r="CC595" s="12"/>
    </row>
    <row r="596" spans="1:81" ht="15.75" x14ac:dyDescent="0.25">
      <c r="A596" s="20"/>
      <c r="B596" s="29"/>
      <c r="C596" s="29"/>
      <c r="D596" s="29"/>
      <c r="E596" s="29"/>
      <c r="F596" s="26"/>
      <c r="G596" s="13"/>
      <c r="H596" s="20"/>
      <c r="I596" s="22"/>
      <c r="J596" s="22"/>
      <c r="K596" s="22"/>
      <c r="L596" s="22"/>
      <c r="M596" s="24"/>
      <c r="N596" s="22"/>
      <c r="O596" s="20"/>
      <c r="P596" s="12"/>
      <c r="Q596" s="12"/>
      <c r="R596" s="12"/>
      <c r="S596" s="12"/>
      <c r="T596" s="12"/>
      <c r="U596" s="12"/>
      <c r="V596" s="12"/>
      <c r="W596" s="12"/>
      <c r="X596" s="12"/>
      <c r="Y596" s="12"/>
      <c r="Z596" s="12"/>
      <c r="AA596" s="12"/>
      <c r="AB596" s="12"/>
      <c r="AC596" s="12"/>
      <c r="AD596" s="12"/>
      <c r="AE596" s="12"/>
      <c r="AF596" s="12"/>
      <c r="AG596" s="12"/>
      <c r="AH596" s="12"/>
      <c r="AI596" s="12"/>
      <c r="AJ596" s="12"/>
      <c r="AK596" s="12"/>
      <c r="AL596" s="12"/>
      <c r="AM596" s="12"/>
      <c r="AN596" s="12"/>
      <c r="AO596" s="12"/>
      <c r="AP596" s="12"/>
      <c r="AQ596" s="12"/>
      <c r="AR596" s="12"/>
      <c r="AS596" s="12"/>
      <c r="AT596" s="12"/>
      <c r="AU596" s="12"/>
      <c r="AV596" s="12"/>
      <c r="AW596" s="12"/>
      <c r="AX596" s="12"/>
      <c r="AY596" s="12"/>
      <c r="AZ596" s="12"/>
      <c r="BA596" s="12"/>
      <c r="BB596" s="12"/>
      <c r="BC596" s="12"/>
      <c r="BD596" s="12"/>
      <c r="BE596" s="12"/>
      <c r="BF596" s="12"/>
      <c r="BG596" s="12"/>
      <c r="BH596" s="12"/>
      <c r="BI596" s="12"/>
      <c r="BJ596" s="12"/>
      <c r="BK596" s="12"/>
      <c r="BL596" s="12"/>
      <c r="BM596" s="12"/>
      <c r="BN596" s="12"/>
      <c r="BO596" s="12"/>
      <c r="BP596" s="12"/>
      <c r="BQ596" s="12"/>
      <c r="BR596" s="12"/>
      <c r="BS596" s="12"/>
      <c r="BT596" s="12"/>
      <c r="BU596" s="12"/>
      <c r="BV596" s="12"/>
      <c r="BW596" s="12"/>
      <c r="BX596" s="12"/>
      <c r="BY596" s="12"/>
      <c r="BZ596" s="12"/>
      <c r="CA596" s="12"/>
      <c r="CB596" s="12"/>
      <c r="CC596" s="12"/>
    </row>
    <row r="597" spans="1:81" ht="15.75" x14ac:dyDescent="0.25">
      <c r="A597" s="20"/>
      <c r="B597" s="29"/>
      <c r="C597" s="29"/>
      <c r="D597" s="29"/>
      <c r="E597" s="29"/>
      <c r="F597" s="26"/>
      <c r="G597" s="13"/>
      <c r="H597" s="20"/>
      <c r="I597" s="22"/>
      <c r="J597" s="22"/>
      <c r="K597" s="22"/>
      <c r="L597" s="22"/>
      <c r="M597" s="24"/>
      <c r="N597" s="22"/>
      <c r="O597" s="20"/>
      <c r="P597" s="12"/>
      <c r="Q597" s="12"/>
      <c r="R597" s="12"/>
      <c r="S597" s="12"/>
      <c r="T597" s="12"/>
      <c r="U597" s="12"/>
      <c r="V597" s="12"/>
      <c r="W597" s="12"/>
      <c r="X597" s="12"/>
      <c r="Y597" s="12"/>
      <c r="Z597" s="12"/>
      <c r="AA597" s="12"/>
      <c r="AB597" s="12"/>
      <c r="AC597" s="12"/>
      <c r="AD597" s="12"/>
      <c r="AE597" s="12"/>
      <c r="AF597" s="12"/>
      <c r="AG597" s="12"/>
      <c r="AH597" s="12"/>
      <c r="AI597" s="12"/>
      <c r="AJ597" s="12"/>
      <c r="AK597" s="12"/>
      <c r="AL597" s="12"/>
      <c r="AM597" s="12"/>
      <c r="AN597" s="12"/>
      <c r="AO597" s="12"/>
      <c r="AP597" s="12"/>
      <c r="AQ597" s="12"/>
      <c r="AR597" s="12"/>
      <c r="AS597" s="12"/>
      <c r="AT597" s="12"/>
      <c r="AU597" s="12"/>
      <c r="AV597" s="12"/>
      <c r="AW597" s="12"/>
      <c r="AX597" s="12"/>
      <c r="AY597" s="12"/>
      <c r="AZ597" s="12"/>
      <c r="BA597" s="12"/>
      <c r="BB597" s="12"/>
      <c r="BC597" s="12"/>
      <c r="BD597" s="12"/>
      <c r="BE597" s="12"/>
      <c r="BF597" s="12"/>
      <c r="BG597" s="12"/>
      <c r="BH597" s="12"/>
      <c r="BI597" s="12"/>
      <c r="BJ597" s="12"/>
      <c r="BK597" s="12"/>
      <c r="BL597" s="12"/>
      <c r="BM597" s="12"/>
      <c r="BN597" s="12"/>
      <c r="BO597" s="12"/>
      <c r="BP597" s="12"/>
      <c r="BQ597" s="12"/>
      <c r="BR597" s="12"/>
      <c r="BS597" s="12"/>
      <c r="BT597" s="12"/>
      <c r="BU597" s="12"/>
      <c r="BV597" s="12"/>
      <c r="BW597" s="12"/>
      <c r="BX597" s="12"/>
      <c r="BY597" s="12"/>
      <c r="BZ597" s="12"/>
      <c r="CA597" s="12"/>
      <c r="CB597" s="12"/>
      <c r="CC597" s="12"/>
    </row>
    <row r="598" spans="1:81" ht="15.75" x14ac:dyDescent="0.25">
      <c r="A598" s="20"/>
      <c r="B598" s="29"/>
      <c r="C598" s="29"/>
      <c r="D598" s="29"/>
      <c r="E598" s="29"/>
      <c r="F598" s="26"/>
      <c r="G598" s="13"/>
      <c r="H598" s="20"/>
      <c r="I598" s="22"/>
      <c r="J598" s="22"/>
      <c r="K598" s="22"/>
      <c r="L598" s="22"/>
      <c r="M598" s="24"/>
      <c r="N598" s="22"/>
      <c r="O598" s="20"/>
      <c r="P598" s="12"/>
      <c r="Q598" s="12"/>
      <c r="R598" s="12"/>
      <c r="S598" s="12"/>
      <c r="T598" s="12"/>
      <c r="U598" s="12"/>
      <c r="V598" s="12"/>
      <c r="W598" s="12"/>
      <c r="X598" s="12"/>
      <c r="Y598" s="12"/>
      <c r="Z598" s="12"/>
      <c r="AA598" s="12"/>
      <c r="AB598" s="12"/>
      <c r="AC598" s="12"/>
      <c r="AD598" s="12"/>
      <c r="AE598" s="12"/>
      <c r="AF598" s="12"/>
      <c r="AG598" s="12"/>
      <c r="AH598" s="12"/>
      <c r="AI598" s="12"/>
      <c r="AJ598" s="12"/>
      <c r="AK598" s="12"/>
      <c r="AL598" s="12"/>
      <c r="AM598" s="12"/>
      <c r="AN598" s="12"/>
      <c r="AO598" s="12"/>
      <c r="AP598" s="12"/>
      <c r="AQ598" s="12"/>
      <c r="AR598" s="12"/>
      <c r="AS598" s="12"/>
      <c r="AT598" s="12"/>
      <c r="AU598" s="12"/>
      <c r="AV598" s="12"/>
      <c r="AW598" s="12"/>
      <c r="AX598" s="12"/>
      <c r="AY598" s="12"/>
      <c r="AZ598" s="12"/>
      <c r="BA598" s="12"/>
      <c r="BB598" s="12"/>
      <c r="BC598" s="12"/>
      <c r="BD598" s="12"/>
      <c r="BE598" s="12"/>
      <c r="BF598" s="12"/>
      <c r="BG598" s="12"/>
      <c r="BH598" s="12"/>
      <c r="BI598" s="12"/>
      <c r="BJ598" s="12"/>
      <c r="BK598" s="12"/>
      <c r="BL598" s="12"/>
      <c r="BM598" s="12"/>
      <c r="BN598" s="12"/>
      <c r="BO598" s="12"/>
      <c r="BP598" s="12"/>
      <c r="BQ598" s="12"/>
      <c r="BR598" s="12"/>
      <c r="BS598" s="12"/>
      <c r="BT598" s="12"/>
      <c r="BU598" s="12"/>
      <c r="BV598" s="12"/>
      <c r="BW598" s="12"/>
      <c r="BX598" s="12"/>
      <c r="BY598" s="12"/>
      <c r="BZ598" s="12"/>
      <c r="CA598" s="12"/>
      <c r="CB598" s="12"/>
      <c r="CC598" s="12"/>
    </row>
    <row r="599" spans="1:81" ht="15.75" x14ac:dyDescent="0.25">
      <c r="A599" s="20"/>
      <c r="B599" s="29"/>
      <c r="C599" s="29"/>
      <c r="D599" s="29"/>
      <c r="E599" s="29"/>
      <c r="F599" s="26"/>
      <c r="G599" s="13"/>
      <c r="H599" s="20"/>
      <c r="I599" s="22"/>
      <c r="J599" s="22"/>
      <c r="K599" s="22"/>
      <c r="L599" s="22"/>
      <c r="M599" s="24"/>
      <c r="N599" s="22"/>
      <c r="O599" s="20"/>
      <c r="P599" s="12"/>
      <c r="Q599" s="12"/>
      <c r="R599" s="12"/>
      <c r="S599" s="12"/>
      <c r="T599" s="12"/>
      <c r="U599" s="12"/>
      <c r="V599" s="12"/>
      <c r="W599" s="12"/>
      <c r="X599" s="12"/>
      <c r="Y599" s="12"/>
      <c r="Z599" s="12"/>
      <c r="AA599" s="12"/>
      <c r="AB599" s="12"/>
      <c r="AC599" s="12"/>
      <c r="AD599" s="12"/>
      <c r="AE599" s="12"/>
      <c r="AF599" s="12"/>
      <c r="AG599" s="12"/>
      <c r="AH599" s="12"/>
      <c r="AI599" s="12"/>
      <c r="AJ599" s="12"/>
      <c r="AK599" s="12"/>
      <c r="AL599" s="12"/>
      <c r="AM599" s="12"/>
      <c r="AN599" s="12"/>
      <c r="AO599" s="12"/>
      <c r="AP599" s="12"/>
      <c r="AQ599" s="12"/>
      <c r="AR599" s="12"/>
      <c r="AS599" s="12"/>
      <c r="AT599" s="12"/>
      <c r="AU599" s="12"/>
      <c r="AV599" s="12"/>
      <c r="AW599" s="12"/>
      <c r="AX599" s="12"/>
      <c r="AY599" s="12"/>
      <c r="AZ599" s="12"/>
      <c r="BA599" s="12"/>
      <c r="BB599" s="12"/>
      <c r="BC599" s="12"/>
      <c r="BD599" s="12"/>
      <c r="BE599" s="12"/>
      <c r="BF599" s="12"/>
      <c r="BG599" s="12"/>
      <c r="BH599" s="12"/>
      <c r="BI599" s="12"/>
      <c r="BJ599" s="12"/>
      <c r="BK599" s="12"/>
      <c r="BL599" s="12"/>
      <c r="BM599" s="12"/>
      <c r="BN599" s="12"/>
      <c r="BO599" s="12"/>
      <c r="BP599" s="12"/>
      <c r="BQ599" s="12"/>
      <c r="BR599" s="12"/>
      <c r="BS599" s="12"/>
      <c r="BT599" s="12"/>
      <c r="BU599" s="12"/>
      <c r="BV599" s="12"/>
      <c r="BW599" s="12"/>
      <c r="BX599" s="12"/>
      <c r="BY599" s="12"/>
      <c r="BZ599" s="12"/>
      <c r="CA599" s="12"/>
      <c r="CB599" s="12"/>
      <c r="CC599" s="12"/>
    </row>
    <row r="600" spans="1:81" ht="15.75" x14ac:dyDescent="0.25">
      <c r="A600" s="20"/>
      <c r="B600" s="29"/>
      <c r="C600" s="29"/>
      <c r="D600" s="29"/>
      <c r="E600" s="29"/>
      <c r="F600" s="26"/>
      <c r="G600" s="13"/>
      <c r="H600" s="20"/>
      <c r="I600" s="22"/>
      <c r="J600" s="22"/>
      <c r="K600" s="22"/>
      <c r="L600" s="22"/>
      <c r="M600" s="24"/>
      <c r="N600" s="22"/>
      <c r="O600" s="20"/>
      <c r="P600" s="12"/>
      <c r="Q600" s="12"/>
      <c r="R600" s="12"/>
      <c r="S600" s="12"/>
      <c r="T600" s="12"/>
      <c r="U600" s="12"/>
      <c r="V600" s="12"/>
      <c r="W600" s="12"/>
      <c r="X600" s="12"/>
      <c r="Y600" s="12"/>
      <c r="Z600" s="12"/>
      <c r="AA600" s="12"/>
      <c r="AB600" s="12"/>
      <c r="AC600" s="12"/>
      <c r="AD600" s="12"/>
      <c r="AE600" s="12"/>
      <c r="AF600" s="12"/>
      <c r="AG600" s="12"/>
      <c r="AH600" s="12"/>
      <c r="AI600" s="12"/>
      <c r="AJ600" s="12"/>
      <c r="AK600" s="12"/>
      <c r="AL600" s="12"/>
      <c r="AM600" s="12"/>
      <c r="AN600" s="12"/>
      <c r="AO600" s="12"/>
      <c r="AP600" s="12"/>
      <c r="AQ600" s="12"/>
      <c r="AR600" s="12"/>
      <c r="AS600" s="12"/>
      <c r="AT600" s="12"/>
      <c r="AU600" s="12"/>
      <c r="AV600" s="12"/>
      <c r="AW600" s="12"/>
      <c r="AX600" s="12"/>
      <c r="AY600" s="12"/>
      <c r="AZ600" s="12"/>
      <c r="BA600" s="12"/>
      <c r="BB600" s="12"/>
      <c r="BC600" s="12"/>
      <c r="BD600" s="12"/>
      <c r="BE600" s="12"/>
      <c r="BF600" s="12"/>
      <c r="BG600" s="12"/>
      <c r="BH600" s="12"/>
      <c r="BI600" s="12"/>
      <c r="BJ600" s="12"/>
      <c r="BK600" s="12"/>
      <c r="BL600" s="12"/>
      <c r="BM600" s="12"/>
      <c r="BN600" s="12"/>
      <c r="BO600" s="12"/>
      <c r="BP600" s="12"/>
      <c r="BQ600" s="12"/>
      <c r="BR600" s="12"/>
      <c r="BS600" s="12"/>
      <c r="BT600" s="12"/>
      <c r="BU600" s="12"/>
      <c r="BV600" s="12"/>
      <c r="BW600" s="12"/>
      <c r="BX600" s="12"/>
      <c r="BY600" s="12"/>
      <c r="BZ600" s="12"/>
      <c r="CA600" s="12"/>
      <c r="CB600" s="12"/>
      <c r="CC600" s="12"/>
    </row>
    <row r="601" spans="1:81" ht="15.75" x14ac:dyDescent="0.25">
      <c r="A601" s="20"/>
      <c r="B601" s="29"/>
      <c r="C601" s="29"/>
      <c r="D601" s="29"/>
      <c r="E601" s="29"/>
      <c r="F601" s="26"/>
      <c r="G601" s="13"/>
      <c r="H601" s="20"/>
      <c r="I601" s="22"/>
      <c r="J601" s="22"/>
      <c r="K601" s="22"/>
      <c r="L601" s="22"/>
      <c r="M601" s="24"/>
      <c r="N601" s="22"/>
      <c r="O601" s="20"/>
      <c r="P601" s="12"/>
      <c r="Q601" s="12"/>
      <c r="R601" s="12"/>
      <c r="S601" s="12"/>
      <c r="T601" s="12"/>
      <c r="U601" s="12"/>
      <c r="V601" s="12"/>
      <c r="W601" s="12"/>
      <c r="X601" s="12"/>
      <c r="Y601" s="12"/>
      <c r="Z601" s="12"/>
      <c r="AA601" s="12"/>
      <c r="AB601" s="12"/>
      <c r="AC601" s="12"/>
      <c r="AD601" s="12"/>
      <c r="AE601" s="12"/>
      <c r="AF601" s="12"/>
      <c r="AG601" s="12"/>
      <c r="AH601" s="12"/>
      <c r="AI601" s="12"/>
      <c r="AJ601" s="12"/>
      <c r="AK601" s="12"/>
      <c r="AL601" s="12"/>
      <c r="AM601" s="12"/>
      <c r="AN601" s="12"/>
      <c r="AO601" s="12"/>
      <c r="AP601" s="12"/>
      <c r="AQ601" s="12"/>
      <c r="AR601" s="12"/>
      <c r="AS601" s="12"/>
      <c r="AT601" s="12"/>
      <c r="AU601" s="12"/>
      <c r="AV601" s="12"/>
      <c r="AW601" s="12"/>
      <c r="AX601" s="12"/>
      <c r="AY601" s="12"/>
      <c r="AZ601" s="12"/>
      <c r="BA601" s="12"/>
      <c r="BB601" s="12"/>
      <c r="BC601" s="12"/>
      <c r="BD601" s="12"/>
      <c r="BE601" s="12"/>
      <c r="BF601" s="12"/>
      <c r="BG601" s="12"/>
      <c r="BH601" s="12"/>
      <c r="BI601" s="12"/>
      <c r="BJ601" s="12"/>
      <c r="BK601" s="12"/>
      <c r="BL601" s="12"/>
      <c r="BM601" s="12"/>
      <c r="BN601" s="12"/>
      <c r="BO601" s="12"/>
      <c r="BP601" s="12"/>
      <c r="BQ601" s="12"/>
      <c r="BR601" s="12"/>
      <c r="BS601" s="12"/>
      <c r="BT601" s="12"/>
      <c r="BU601" s="12"/>
      <c r="BV601" s="12"/>
      <c r="BW601" s="12"/>
      <c r="BX601" s="12"/>
      <c r="BY601" s="12"/>
      <c r="BZ601" s="12"/>
      <c r="CA601" s="12"/>
      <c r="CB601" s="12"/>
      <c r="CC601" s="12"/>
    </row>
    <row r="602" spans="1:81" ht="15.75" x14ac:dyDescent="0.25">
      <c r="A602" s="20"/>
      <c r="B602" s="29"/>
      <c r="C602" s="29"/>
      <c r="D602" s="29"/>
      <c r="E602" s="29"/>
      <c r="F602" s="26"/>
      <c r="G602" s="13"/>
      <c r="H602" s="20"/>
      <c r="I602" s="22"/>
      <c r="J602" s="22"/>
      <c r="K602" s="22"/>
      <c r="L602" s="22"/>
      <c r="M602" s="24"/>
      <c r="N602" s="22"/>
      <c r="O602" s="20"/>
      <c r="P602" s="12"/>
      <c r="Q602" s="12"/>
      <c r="R602" s="12"/>
      <c r="S602" s="12"/>
      <c r="T602" s="12"/>
      <c r="U602" s="12"/>
      <c r="V602" s="12"/>
      <c r="W602" s="12"/>
      <c r="X602" s="12"/>
      <c r="Y602" s="12"/>
      <c r="Z602" s="12"/>
      <c r="AA602" s="12"/>
      <c r="AB602" s="12"/>
      <c r="AC602" s="12"/>
      <c r="AD602" s="12"/>
      <c r="AE602" s="12"/>
      <c r="AF602" s="12"/>
      <c r="AG602" s="12"/>
      <c r="AH602" s="12"/>
      <c r="AI602" s="12"/>
      <c r="AJ602" s="12"/>
      <c r="AK602" s="12"/>
      <c r="AL602" s="12"/>
      <c r="AM602" s="12"/>
      <c r="AN602" s="12"/>
      <c r="AO602" s="12"/>
      <c r="AP602" s="12"/>
      <c r="AQ602" s="12"/>
      <c r="AR602" s="12"/>
      <c r="AS602" s="12"/>
      <c r="AT602" s="12"/>
      <c r="AU602" s="12"/>
      <c r="AV602" s="12"/>
      <c r="AW602" s="12"/>
      <c r="AX602" s="12"/>
      <c r="AY602" s="12"/>
      <c r="AZ602" s="12"/>
      <c r="BA602" s="12"/>
      <c r="BB602" s="12"/>
      <c r="BC602" s="12"/>
      <c r="BD602" s="12"/>
      <c r="BE602" s="12"/>
      <c r="BF602" s="12"/>
      <c r="BG602" s="12"/>
      <c r="BH602" s="12"/>
      <c r="BI602" s="12"/>
      <c r="BJ602" s="12"/>
      <c r="BK602" s="12"/>
      <c r="BL602" s="12"/>
      <c r="BM602" s="12"/>
      <c r="BN602" s="12"/>
      <c r="BO602" s="12"/>
      <c r="BP602" s="12"/>
      <c r="BQ602" s="12"/>
      <c r="BR602" s="12"/>
      <c r="BS602" s="12"/>
      <c r="BT602" s="12"/>
      <c r="BU602" s="12"/>
      <c r="BV602" s="12"/>
      <c r="BW602" s="12"/>
      <c r="BX602" s="12"/>
      <c r="BY602" s="12"/>
      <c r="BZ602" s="12"/>
      <c r="CA602" s="12"/>
      <c r="CB602" s="12"/>
      <c r="CC602" s="12"/>
    </row>
    <row r="603" spans="1:81" ht="15.75" x14ac:dyDescent="0.25">
      <c r="A603" s="20"/>
      <c r="B603" s="29"/>
      <c r="C603" s="29"/>
      <c r="D603" s="29"/>
      <c r="E603" s="29"/>
      <c r="F603" s="26"/>
      <c r="G603" s="13"/>
      <c r="H603" s="20"/>
      <c r="I603" s="22"/>
      <c r="J603" s="22"/>
      <c r="K603" s="22"/>
      <c r="L603" s="22"/>
      <c r="M603" s="24"/>
      <c r="N603" s="22"/>
      <c r="O603" s="20"/>
      <c r="P603" s="12"/>
      <c r="Q603" s="12"/>
      <c r="R603" s="12"/>
      <c r="S603" s="12"/>
      <c r="T603" s="12"/>
      <c r="U603" s="12"/>
      <c r="V603" s="12"/>
      <c r="W603" s="12"/>
      <c r="X603" s="12"/>
      <c r="Y603" s="12"/>
      <c r="Z603" s="12"/>
      <c r="AA603" s="12"/>
      <c r="AB603" s="12"/>
      <c r="AC603" s="12"/>
      <c r="AD603" s="12"/>
      <c r="AE603" s="12"/>
      <c r="AF603" s="12"/>
      <c r="AG603" s="12"/>
      <c r="AH603" s="12"/>
      <c r="AI603" s="12"/>
      <c r="AJ603" s="12"/>
      <c r="AK603" s="12"/>
      <c r="AL603" s="12"/>
      <c r="AM603" s="12"/>
      <c r="AN603" s="12"/>
      <c r="AO603" s="12"/>
      <c r="AP603" s="12"/>
      <c r="AQ603" s="12"/>
      <c r="AR603" s="12"/>
      <c r="AS603" s="12"/>
      <c r="AT603" s="12"/>
      <c r="AU603" s="12"/>
      <c r="AV603" s="12"/>
      <c r="AW603" s="12"/>
      <c r="AX603" s="12"/>
      <c r="AY603" s="12"/>
      <c r="AZ603" s="12"/>
      <c r="BA603" s="12"/>
      <c r="BB603" s="12"/>
      <c r="BC603" s="12"/>
      <c r="BD603" s="12"/>
      <c r="BE603" s="12"/>
      <c r="BF603" s="12"/>
      <c r="BG603" s="12"/>
      <c r="BH603" s="12"/>
      <c r="BI603" s="12"/>
      <c r="BJ603" s="12"/>
      <c r="BK603" s="12"/>
      <c r="BL603" s="12"/>
      <c r="BM603" s="12"/>
      <c r="BN603" s="12"/>
      <c r="BO603" s="12"/>
      <c r="BP603" s="12"/>
      <c r="BQ603" s="12"/>
      <c r="BR603" s="12"/>
      <c r="BS603" s="12"/>
      <c r="BT603" s="12"/>
      <c r="BU603" s="12"/>
      <c r="BV603" s="12"/>
      <c r="BW603" s="12"/>
      <c r="BX603" s="12"/>
      <c r="BY603" s="12"/>
      <c r="BZ603" s="12"/>
      <c r="CA603" s="12"/>
      <c r="CB603" s="12"/>
      <c r="CC603" s="12"/>
    </row>
    <row r="604" spans="1:81" ht="15.75" x14ac:dyDescent="0.25">
      <c r="A604" s="20"/>
      <c r="B604" s="29"/>
      <c r="C604" s="29"/>
      <c r="D604" s="29"/>
      <c r="E604" s="29"/>
      <c r="F604" s="26"/>
      <c r="G604" s="13"/>
      <c r="H604" s="20"/>
      <c r="I604" s="22"/>
      <c r="J604" s="22"/>
      <c r="K604" s="22"/>
      <c r="L604" s="22"/>
      <c r="M604" s="24"/>
      <c r="N604" s="22"/>
      <c r="O604" s="20"/>
      <c r="P604" s="12"/>
      <c r="Q604" s="12"/>
      <c r="R604" s="12"/>
      <c r="S604" s="12"/>
      <c r="T604" s="12"/>
      <c r="U604" s="12"/>
      <c r="V604" s="12"/>
      <c r="W604" s="12"/>
      <c r="X604" s="12"/>
      <c r="Y604" s="12"/>
      <c r="Z604" s="12"/>
      <c r="AA604" s="12"/>
      <c r="AB604" s="12"/>
      <c r="AC604" s="12"/>
      <c r="AD604" s="12"/>
      <c r="AE604" s="12"/>
      <c r="AF604" s="12"/>
      <c r="AG604" s="12"/>
      <c r="AH604" s="12"/>
      <c r="AI604" s="12"/>
      <c r="AJ604" s="12"/>
      <c r="AK604" s="12"/>
      <c r="AL604" s="12"/>
      <c r="AM604" s="12"/>
      <c r="AN604" s="12"/>
      <c r="AO604" s="12"/>
      <c r="AP604" s="12"/>
      <c r="AQ604" s="12"/>
      <c r="AR604" s="12"/>
      <c r="AS604" s="12"/>
      <c r="AT604" s="12"/>
      <c r="AU604" s="12"/>
      <c r="AV604" s="12"/>
      <c r="AW604" s="12"/>
      <c r="AX604" s="12"/>
      <c r="AY604" s="12"/>
      <c r="AZ604" s="12"/>
      <c r="BA604" s="12"/>
      <c r="BB604" s="12"/>
      <c r="BC604" s="12"/>
      <c r="BD604" s="12"/>
      <c r="BE604" s="12"/>
      <c r="BF604" s="12"/>
      <c r="BG604" s="12"/>
      <c r="BH604" s="12"/>
      <c r="BI604" s="12"/>
      <c r="BJ604" s="12"/>
      <c r="BK604" s="12"/>
      <c r="BL604" s="12"/>
      <c r="BM604" s="12"/>
      <c r="BN604" s="12"/>
      <c r="BO604" s="12"/>
      <c r="BP604" s="12"/>
      <c r="BQ604" s="12"/>
      <c r="BR604" s="12"/>
      <c r="BS604" s="12"/>
      <c r="BT604" s="12"/>
      <c r="BU604" s="12"/>
      <c r="BV604" s="12"/>
      <c r="BW604" s="12"/>
      <c r="BX604" s="12"/>
      <c r="BY604" s="12"/>
      <c r="BZ604" s="12"/>
      <c r="CA604" s="12"/>
      <c r="CB604" s="12"/>
      <c r="CC604" s="12"/>
    </row>
    <row r="605" spans="1:81" ht="15.75" x14ac:dyDescent="0.25">
      <c r="A605" s="20"/>
      <c r="B605" s="29"/>
      <c r="C605" s="29"/>
      <c r="D605" s="29"/>
      <c r="E605" s="29"/>
      <c r="F605" s="26"/>
      <c r="G605" s="13"/>
      <c r="H605" s="20"/>
      <c r="I605" s="22"/>
      <c r="J605" s="22"/>
      <c r="K605" s="22"/>
      <c r="L605" s="22"/>
      <c r="M605" s="24"/>
      <c r="N605" s="22"/>
      <c r="O605" s="20"/>
      <c r="P605" s="12"/>
      <c r="Q605" s="12"/>
      <c r="R605" s="12"/>
      <c r="S605" s="12"/>
      <c r="T605" s="12"/>
      <c r="U605" s="12"/>
      <c r="V605" s="12"/>
      <c r="W605" s="12"/>
      <c r="X605" s="12"/>
      <c r="Y605" s="12"/>
      <c r="Z605" s="12"/>
      <c r="AA605" s="12"/>
      <c r="AB605" s="12"/>
      <c r="AC605" s="12"/>
      <c r="AD605" s="12"/>
      <c r="AE605" s="12"/>
      <c r="AF605" s="12"/>
      <c r="AG605" s="12"/>
      <c r="AH605" s="12"/>
      <c r="AI605" s="12"/>
      <c r="AJ605" s="12"/>
      <c r="AK605" s="12"/>
      <c r="AL605" s="12"/>
      <c r="AM605" s="12"/>
      <c r="AN605" s="12"/>
      <c r="AO605" s="12"/>
      <c r="AP605" s="12"/>
      <c r="AQ605" s="12"/>
      <c r="AR605" s="12"/>
      <c r="AS605" s="12"/>
      <c r="AT605" s="12"/>
      <c r="AU605" s="12"/>
      <c r="AV605" s="12"/>
      <c r="AW605" s="12"/>
      <c r="AX605" s="12"/>
      <c r="AY605" s="12"/>
      <c r="AZ605" s="12"/>
      <c r="BA605" s="12"/>
      <c r="BB605" s="12"/>
      <c r="BC605" s="12"/>
      <c r="BD605" s="12"/>
      <c r="BE605" s="12"/>
      <c r="BF605" s="12"/>
      <c r="BG605" s="12"/>
      <c r="BH605" s="12"/>
      <c r="BI605" s="12"/>
      <c r="BJ605" s="12"/>
      <c r="BK605" s="12"/>
      <c r="BL605" s="12"/>
      <c r="BM605" s="12"/>
      <c r="BN605" s="12"/>
      <c r="BO605" s="12"/>
      <c r="BP605" s="12"/>
      <c r="BQ605" s="12"/>
      <c r="BR605" s="12"/>
      <c r="BS605" s="12"/>
      <c r="BT605" s="12"/>
      <c r="BU605" s="12"/>
      <c r="BV605" s="12"/>
      <c r="BW605" s="12"/>
      <c r="BX605" s="12"/>
      <c r="BY605" s="12"/>
      <c r="BZ605" s="12"/>
      <c r="CA605" s="12"/>
      <c r="CB605" s="12"/>
      <c r="CC605" s="12"/>
    </row>
    <row r="606" spans="1:81" ht="15.75" x14ac:dyDescent="0.25">
      <c r="A606" s="20"/>
      <c r="B606" s="29"/>
      <c r="C606" s="29"/>
      <c r="D606" s="29"/>
      <c r="E606" s="29"/>
      <c r="F606" s="26"/>
      <c r="G606" s="13"/>
      <c r="H606" s="20"/>
      <c r="I606" s="22"/>
      <c r="J606" s="22"/>
      <c r="K606" s="22"/>
      <c r="L606" s="22"/>
      <c r="M606" s="24"/>
      <c r="N606" s="22"/>
      <c r="O606" s="20"/>
      <c r="P606" s="12"/>
      <c r="Q606" s="12"/>
      <c r="R606" s="12"/>
      <c r="S606" s="12"/>
      <c r="T606" s="12"/>
      <c r="U606" s="12"/>
      <c r="V606" s="12"/>
      <c r="W606" s="12"/>
      <c r="X606" s="12"/>
      <c r="Y606" s="12"/>
      <c r="Z606" s="12"/>
      <c r="AA606" s="12"/>
      <c r="AB606" s="12"/>
      <c r="AC606" s="12"/>
      <c r="AD606" s="12"/>
      <c r="AE606" s="12"/>
      <c r="AF606" s="12"/>
      <c r="AG606" s="12"/>
      <c r="AH606" s="12"/>
      <c r="AI606" s="12"/>
      <c r="AJ606" s="12"/>
      <c r="AK606" s="12"/>
      <c r="AL606" s="12"/>
      <c r="AM606" s="12"/>
      <c r="AN606" s="12"/>
      <c r="AO606" s="12"/>
      <c r="AP606" s="12"/>
      <c r="AQ606" s="12"/>
      <c r="AR606" s="12"/>
      <c r="AS606" s="12"/>
      <c r="AT606" s="12"/>
      <c r="AU606" s="12"/>
      <c r="AV606" s="12"/>
      <c r="AW606" s="12"/>
      <c r="AX606" s="12"/>
      <c r="AY606" s="12"/>
      <c r="AZ606" s="12"/>
      <c r="BA606" s="12"/>
      <c r="BB606" s="12"/>
      <c r="BC606" s="12"/>
      <c r="BD606" s="12"/>
      <c r="BE606" s="12"/>
      <c r="BF606" s="12"/>
      <c r="BG606" s="12"/>
      <c r="BH606" s="12"/>
      <c r="BI606" s="12"/>
      <c r="BJ606" s="12"/>
      <c r="BK606" s="12"/>
      <c r="BL606" s="12"/>
      <c r="BM606" s="12"/>
      <c r="BN606" s="12"/>
      <c r="BO606" s="12"/>
      <c r="BP606" s="12"/>
      <c r="BQ606" s="12"/>
      <c r="BR606" s="12"/>
      <c r="BS606" s="12"/>
      <c r="BT606" s="12"/>
      <c r="BU606" s="12"/>
      <c r="BV606" s="12"/>
      <c r="BW606" s="12"/>
      <c r="BX606" s="12"/>
      <c r="BY606" s="12"/>
      <c r="BZ606" s="12"/>
      <c r="CA606" s="12"/>
      <c r="CB606" s="12"/>
      <c r="CC606" s="12"/>
    </row>
    <row r="607" spans="1:81" ht="15.75" x14ac:dyDescent="0.25">
      <c r="A607" s="20"/>
      <c r="B607" s="29"/>
      <c r="C607" s="29"/>
      <c r="D607" s="29"/>
      <c r="E607" s="29"/>
      <c r="F607" s="26"/>
      <c r="G607" s="13"/>
      <c r="H607" s="20"/>
      <c r="I607" s="22"/>
      <c r="J607" s="22"/>
      <c r="K607" s="22"/>
      <c r="L607" s="22"/>
      <c r="M607" s="24"/>
      <c r="N607" s="22"/>
      <c r="O607" s="20"/>
      <c r="P607" s="12"/>
      <c r="Q607" s="12"/>
      <c r="R607" s="12"/>
      <c r="S607" s="12"/>
      <c r="T607" s="12"/>
      <c r="U607" s="12"/>
      <c r="V607" s="12"/>
      <c r="W607" s="12"/>
      <c r="X607" s="12"/>
      <c r="Y607" s="12"/>
      <c r="Z607" s="12"/>
      <c r="AA607" s="12"/>
      <c r="AB607" s="12"/>
      <c r="AC607" s="12"/>
      <c r="AD607" s="12"/>
      <c r="AE607" s="12"/>
      <c r="AF607" s="12"/>
      <c r="AG607" s="12"/>
      <c r="AH607" s="12"/>
      <c r="AI607" s="12"/>
      <c r="AJ607" s="12"/>
      <c r="AK607" s="12"/>
      <c r="AL607" s="12"/>
      <c r="AM607" s="12"/>
      <c r="AN607" s="12"/>
      <c r="AO607" s="12"/>
      <c r="AP607" s="12"/>
      <c r="AQ607" s="12"/>
      <c r="AR607" s="12"/>
      <c r="AS607" s="12"/>
      <c r="AT607" s="12"/>
      <c r="AU607" s="12"/>
      <c r="AV607" s="12"/>
      <c r="AW607" s="12"/>
      <c r="AX607" s="12"/>
      <c r="AY607" s="12"/>
      <c r="AZ607" s="12"/>
      <c r="BA607" s="12"/>
      <c r="BB607" s="12"/>
      <c r="BC607" s="12"/>
      <c r="BD607" s="12"/>
      <c r="BE607" s="12"/>
      <c r="BF607" s="12"/>
      <c r="BG607" s="12"/>
      <c r="BH607" s="12"/>
      <c r="BI607" s="12"/>
      <c r="BJ607" s="12"/>
      <c r="BK607" s="12"/>
      <c r="BL607" s="12"/>
      <c r="BM607" s="12"/>
      <c r="BN607" s="12"/>
      <c r="BO607" s="12"/>
      <c r="BP607" s="12"/>
      <c r="BQ607" s="12"/>
      <c r="BR607" s="12"/>
      <c r="BS607" s="12"/>
      <c r="BT607" s="12"/>
      <c r="BU607" s="12"/>
      <c r="BV607" s="12"/>
      <c r="BW607" s="12"/>
      <c r="BX607" s="12"/>
      <c r="BY607" s="12"/>
      <c r="BZ607" s="12"/>
      <c r="CA607" s="12"/>
      <c r="CB607" s="12"/>
      <c r="CC607" s="12"/>
    </row>
    <row r="608" spans="1:81" ht="15.75" x14ac:dyDescent="0.25">
      <c r="A608" s="20"/>
      <c r="B608" s="29"/>
      <c r="C608" s="29"/>
      <c r="D608" s="29"/>
      <c r="E608" s="29"/>
      <c r="F608" s="26"/>
      <c r="G608" s="13"/>
      <c r="H608" s="20"/>
      <c r="I608" s="22"/>
      <c r="J608" s="22"/>
      <c r="K608" s="22"/>
      <c r="L608" s="22"/>
      <c r="M608" s="24"/>
      <c r="N608" s="22"/>
      <c r="O608" s="20"/>
      <c r="P608" s="12"/>
      <c r="Q608" s="12"/>
      <c r="R608" s="12"/>
      <c r="S608" s="12"/>
      <c r="T608" s="12"/>
      <c r="U608" s="12"/>
      <c r="V608" s="12"/>
      <c r="W608" s="12"/>
      <c r="X608" s="12"/>
      <c r="Y608" s="12"/>
      <c r="Z608" s="12"/>
      <c r="AA608" s="12"/>
      <c r="AB608" s="12"/>
      <c r="AC608" s="12"/>
      <c r="AD608" s="12"/>
      <c r="AE608" s="12"/>
      <c r="AF608" s="12"/>
      <c r="AG608" s="12"/>
      <c r="AH608" s="12"/>
      <c r="AI608" s="12"/>
      <c r="AJ608" s="12"/>
      <c r="AK608" s="12"/>
      <c r="AL608" s="12"/>
      <c r="AM608" s="12"/>
      <c r="AN608" s="12"/>
      <c r="AO608" s="12"/>
      <c r="AP608" s="12"/>
      <c r="AQ608" s="12"/>
      <c r="AR608" s="12"/>
      <c r="AS608" s="12"/>
      <c r="AT608" s="12"/>
      <c r="AU608" s="12"/>
      <c r="AV608" s="12"/>
      <c r="AW608" s="12"/>
      <c r="AX608" s="12"/>
      <c r="AY608" s="12"/>
      <c r="AZ608" s="12"/>
      <c r="BA608" s="12"/>
      <c r="BB608" s="12"/>
      <c r="BC608" s="12"/>
      <c r="BD608" s="12"/>
      <c r="BE608" s="12"/>
      <c r="BF608" s="12"/>
      <c r="BG608" s="12"/>
      <c r="BH608" s="12"/>
      <c r="BI608" s="12"/>
      <c r="BJ608" s="12"/>
      <c r="BK608" s="12"/>
      <c r="BL608" s="12"/>
      <c r="BM608" s="12"/>
      <c r="BN608" s="12"/>
      <c r="BO608" s="12"/>
      <c r="BP608" s="12"/>
      <c r="BQ608" s="12"/>
      <c r="BR608" s="12"/>
      <c r="BS608" s="12"/>
      <c r="BT608" s="12"/>
      <c r="BU608" s="12"/>
      <c r="BV608" s="12"/>
      <c r="BW608" s="12"/>
      <c r="BX608" s="12"/>
      <c r="BY608" s="12"/>
      <c r="BZ608" s="12"/>
      <c r="CA608" s="12"/>
      <c r="CB608" s="12"/>
      <c r="CC608" s="12"/>
    </row>
    <row r="609" spans="1:81" ht="15.75" x14ac:dyDescent="0.25">
      <c r="A609" s="20"/>
      <c r="B609" s="29"/>
      <c r="C609" s="29"/>
      <c r="D609" s="29"/>
      <c r="E609" s="29"/>
      <c r="F609" s="26"/>
      <c r="G609" s="13"/>
      <c r="H609" s="20"/>
      <c r="I609" s="22"/>
      <c r="J609" s="22"/>
      <c r="K609" s="22"/>
      <c r="L609" s="22"/>
      <c r="M609" s="24"/>
      <c r="N609" s="22"/>
      <c r="O609" s="20"/>
      <c r="P609" s="12"/>
      <c r="Q609" s="12"/>
      <c r="R609" s="12"/>
      <c r="S609" s="12"/>
      <c r="T609" s="12"/>
      <c r="U609" s="12"/>
      <c r="V609" s="12"/>
      <c r="W609" s="12"/>
      <c r="X609" s="12"/>
      <c r="Y609" s="12"/>
      <c r="Z609" s="12"/>
      <c r="AA609" s="12"/>
      <c r="AB609" s="12"/>
      <c r="AC609" s="12"/>
      <c r="AD609" s="12"/>
      <c r="AE609" s="12"/>
      <c r="AF609" s="12"/>
      <c r="AG609" s="12"/>
      <c r="AH609" s="12"/>
      <c r="AI609" s="12"/>
      <c r="AJ609" s="12"/>
      <c r="AK609" s="12"/>
      <c r="AL609" s="12"/>
      <c r="AM609" s="12"/>
      <c r="AN609" s="12"/>
      <c r="AO609" s="12"/>
      <c r="AP609" s="12"/>
      <c r="AQ609" s="12"/>
      <c r="AR609" s="12"/>
      <c r="AS609" s="12"/>
      <c r="AT609" s="12"/>
      <c r="AU609" s="12"/>
      <c r="AV609" s="12"/>
      <c r="AW609" s="12"/>
      <c r="AX609" s="12"/>
      <c r="AY609" s="12"/>
      <c r="AZ609" s="12"/>
      <c r="BA609" s="12"/>
      <c r="BB609" s="12"/>
      <c r="BC609" s="12"/>
      <c r="BD609" s="12"/>
      <c r="BE609" s="12"/>
      <c r="BF609" s="12"/>
      <c r="BG609" s="12"/>
      <c r="BH609" s="12"/>
      <c r="BI609" s="12"/>
      <c r="BJ609" s="12"/>
      <c r="BK609" s="12"/>
      <c r="BL609" s="12"/>
      <c r="BM609" s="12"/>
      <c r="BN609" s="12"/>
      <c r="BO609" s="12"/>
      <c r="BP609" s="12"/>
      <c r="BQ609" s="12"/>
      <c r="BR609" s="12"/>
      <c r="BS609" s="12"/>
      <c r="BT609" s="12"/>
      <c r="BU609" s="12"/>
      <c r="BV609" s="12"/>
      <c r="BW609" s="12"/>
      <c r="BX609" s="12"/>
      <c r="BY609" s="12"/>
      <c r="BZ609" s="12"/>
      <c r="CA609" s="12"/>
      <c r="CB609" s="12"/>
      <c r="CC609" s="12"/>
    </row>
    <row r="610" spans="1:81" ht="15.75" x14ac:dyDescent="0.25">
      <c r="A610" s="20"/>
      <c r="B610" s="29"/>
      <c r="C610" s="29"/>
      <c r="D610" s="29"/>
      <c r="E610" s="29"/>
      <c r="F610" s="26"/>
      <c r="G610" s="13"/>
      <c r="H610" s="20"/>
      <c r="I610" s="22"/>
      <c r="J610" s="22"/>
      <c r="K610" s="22"/>
      <c r="L610" s="22"/>
      <c r="M610" s="24"/>
      <c r="N610" s="22"/>
      <c r="O610" s="20"/>
      <c r="P610" s="12"/>
      <c r="Q610" s="12"/>
      <c r="R610" s="12"/>
      <c r="S610" s="12"/>
      <c r="T610" s="12"/>
      <c r="U610" s="12"/>
      <c r="V610" s="12"/>
      <c r="W610" s="12"/>
      <c r="X610" s="12"/>
      <c r="Y610" s="12"/>
      <c r="Z610" s="12"/>
      <c r="AA610" s="12"/>
      <c r="AB610" s="12"/>
      <c r="AC610" s="12"/>
      <c r="AD610" s="12"/>
      <c r="AE610" s="12"/>
      <c r="AF610" s="12"/>
      <c r="AG610" s="12"/>
      <c r="AH610" s="12"/>
      <c r="AI610" s="12"/>
      <c r="AJ610" s="12"/>
      <c r="AK610" s="12"/>
      <c r="AL610" s="12"/>
      <c r="AM610" s="12"/>
      <c r="AN610" s="12"/>
      <c r="AO610" s="12"/>
      <c r="AP610" s="12"/>
      <c r="AQ610" s="12"/>
      <c r="AR610" s="12"/>
      <c r="AS610" s="12"/>
      <c r="AT610" s="12"/>
      <c r="AU610" s="12"/>
      <c r="AV610" s="12"/>
      <c r="AW610" s="12"/>
      <c r="AX610" s="12"/>
      <c r="AY610" s="12"/>
      <c r="AZ610" s="12"/>
      <c r="BA610" s="12"/>
      <c r="BB610" s="12"/>
      <c r="BC610" s="12"/>
      <c r="BD610" s="12"/>
      <c r="BE610" s="12"/>
      <c r="BF610" s="12"/>
      <c r="BG610" s="12"/>
      <c r="BH610" s="12"/>
      <c r="BI610" s="12"/>
      <c r="BJ610" s="12"/>
      <c r="BK610" s="12"/>
      <c r="BL610" s="12"/>
      <c r="BM610" s="12"/>
      <c r="BN610" s="12"/>
      <c r="BO610" s="12"/>
      <c r="BP610" s="12"/>
      <c r="BQ610" s="12"/>
      <c r="BR610" s="12"/>
      <c r="BS610" s="12"/>
      <c r="BT610" s="12"/>
      <c r="BU610" s="12"/>
      <c r="BV610" s="12"/>
      <c r="BW610" s="12"/>
      <c r="BX610" s="12"/>
      <c r="BY610" s="12"/>
      <c r="BZ610" s="12"/>
      <c r="CA610" s="12"/>
      <c r="CB610" s="12"/>
      <c r="CC610" s="12"/>
    </row>
    <row r="611" spans="1:81" ht="15.75" x14ac:dyDescent="0.25">
      <c r="A611" s="20"/>
      <c r="B611" s="29"/>
      <c r="C611" s="29"/>
      <c r="D611" s="29"/>
      <c r="E611" s="29"/>
      <c r="F611" s="26"/>
      <c r="G611" s="13"/>
      <c r="H611" s="20"/>
      <c r="I611" s="22"/>
      <c r="J611" s="22"/>
      <c r="K611" s="22"/>
      <c r="L611" s="22"/>
      <c r="M611" s="24"/>
      <c r="N611" s="22"/>
      <c r="O611" s="20"/>
      <c r="P611" s="12"/>
      <c r="Q611" s="12"/>
      <c r="R611" s="12"/>
      <c r="S611" s="12"/>
      <c r="T611" s="12"/>
      <c r="U611" s="12"/>
      <c r="V611" s="12"/>
      <c r="W611" s="12"/>
      <c r="X611" s="12"/>
      <c r="Y611" s="12"/>
      <c r="Z611" s="12"/>
      <c r="AA611" s="12"/>
      <c r="AB611" s="12"/>
      <c r="AC611" s="12"/>
      <c r="AD611" s="12"/>
      <c r="AE611" s="12"/>
      <c r="AF611" s="12"/>
      <c r="AG611" s="12"/>
      <c r="AH611" s="12"/>
      <c r="AI611" s="12"/>
      <c r="AJ611" s="12"/>
      <c r="AK611" s="12"/>
      <c r="AL611" s="12"/>
      <c r="AM611" s="12"/>
      <c r="AN611" s="12"/>
      <c r="AO611" s="12"/>
      <c r="AP611" s="12"/>
      <c r="AQ611" s="12"/>
      <c r="AR611" s="12"/>
      <c r="AS611" s="12"/>
      <c r="AT611" s="12"/>
      <c r="AU611" s="12"/>
      <c r="AV611" s="12"/>
      <c r="AW611" s="12"/>
      <c r="AX611" s="12"/>
      <c r="AY611" s="12"/>
      <c r="AZ611" s="12"/>
      <c r="BA611" s="12"/>
      <c r="BB611" s="12"/>
      <c r="BC611" s="12"/>
      <c r="BD611" s="12"/>
      <c r="BE611" s="12"/>
      <c r="BF611" s="12"/>
      <c r="BG611" s="12"/>
      <c r="BH611" s="12"/>
      <c r="BI611" s="12"/>
      <c r="BJ611" s="12"/>
      <c r="BK611" s="12"/>
      <c r="BL611" s="12"/>
      <c r="BM611" s="12"/>
      <c r="BN611" s="12"/>
      <c r="BO611" s="12"/>
      <c r="BP611" s="12"/>
      <c r="BQ611" s="12"/>
      <c r="BR611" s="12"/>
      <c r="BS611" s="12"/>
      <c r="BT611" s="12"/>
      <c r="BU611" s="12"/>
      <c r="BV611" s="12"/>
      <c r="BW611" s="12"/>
      <c r="BX611" s="12"/>
      <c r="BY611" s="12"/>
      <c r="BZ611" s="12"/>
      <c r="CA611" s="12"/>
      <c r="CB611" s="12"/>
      <c r="CC611" s="12"/>
    </row>
    <row r="612" spans="1:81" ht="15.75" x14ac:dyDescent="0.25">
      <c r="A612" s="20"/>
      <c r="B612" s="29"/>
      <c r="C612" s="29"/>
      <c r="D612" s="29"/>
      <c r="E612" s="29"/>
      <c r="F612" s="26"/>
      <c r="G612" s="13"/>
      <c r="H612" s="20"/>
      <c r="I612" s="22"/>
      <c r="J612" s="22"/>
      <c r="K612" s="22"/>
      <c r="L612" s="22"/>
      <c r="M612" s="24"/>
      <c r="N612" s="22"/>
      <c r="O612" s="20"/>
      <c r="P612" s="12"/>
      <c r="Q612" s="12"/>
      <c r="R612" s="12"/>
      <c r="S612" s="12"/>
      <c r="T612" s="12"/>
      <c r="U612" s="12"/>
      <c r="V612" s="12"/>
      <c r="W612" s="12"/>
      <c r="X612" s="12"/>
      <c r="Y612" s="12"/>
      <c r="Z612" s="12"/>
      <c r="AA612" s="12"/>
      <c r="AB612" s="12"/>
      <c r="AC612" s="12"/>
      <c r="AD612" s="12"/>
      <c r="AE612" s="12"/>
      <c r="AF612" s="12"/>
      <c r="AG612" s="12"/>
      <c r="AH612" s="12"/>
      <c r="AI612" s="12"/>
      <c r="AJ612" s="12"/>
      <c r="AK612" s="12"/>
      <c r="AL612" s="12"/>
      <c r="AM612" s="12"/>
      <c r="AN612" s="12"/>
      <c r="AO612" s="12"/>
      <c r="AP612" s="12"/>
      <c r="AQ612" s="12"/>
      <c r="AR612" s="12"/>
      <c r="AS612" s="12"/>
      <c r="AT612" s="12"/>
      <c r="AU612" s="12"/>
      <c r="AV612" s="12"/>
      <c r="AW612" s="12"/>
      <c r="AX612" s="12"/>
      <c r="AY612" s="12"/>
      <c r="AZ612" s="12"/>
      <c r="BA612" s="12"/>
      <c r="BB612" s="12"/>
      <c r="BC612" s="12"/>
      <c r="BD612" s="12"/>
      <c r="BE612" s="12"/>
      <c r="BF612" s="12"/>
      <c r="BG612" s="12"/>
      <c r="BH612" s="12"/>
      <c r="BI612" s="12"/>
      <c r="BJ612" s="12"/>
      <c r="BK612" s="12"/>
      <c r="BL612" s="12"/>
      <c r="BM612" s="12"/>
      <c r="BN612" s="12"/>
      <c r="BO612" s="12"/>
      <c r="BP612" s="12"/>
      <c r="BQ612" s="12"/>
      <c r="BR612" s="12"/>
      <c r="BS612" s="12"/>
      <c r="BT612" s="12"/>
      <c r="BU612" s="12"/>
      <c r="BV612" s="12"/>
      <c r="BW612" s="12"/>
      <c r="BX612" s="12"/>
      <c r="BY612" s="12"/>
      <c r="BZ612" s="12"/>
      <c r="CA612" s="12"/>
      <c r="CB612" s="12"/>
      <c r="CC612" s="12"/>
    </row>
    <row r="613" spans="1:81" ht="15.75" x14ac:dyDescent="0.25">
      <c r="A613" s="20"/>
      <c r="B613" s="29"/>
      <c r="C613" s="29"/>
      <c r="D613" s="29"/>
      <c r="E613" s="29"/>
      <c r="F613" s="26"/>
      <c r="G613" s="13"/>
      <c r="H613" s="20"/>
      <c r="I613" s="22"/>
      <c r="J613" s="22"/>
      <c r="K613" s="22"/>
      <c r="L613" s="22"/>
      <c r="M613" s="24"/>
      <c r="N613" s="22"/>
      <c r="O613" s="20"/>
      <c r="P613" s="12"/>
      <c r="Q613" s="12"/>
      <c r="R613" s="12"/>
      <c r="S613" s="12"/>
      <c r="T613" s="12"/>
      <c r="U613" s="12"/>
      <c r="V613" s="12"/>
      <c r="W613" s="12"/>
      <c r="X613" s="12"/>
      <c r="Y613" s="12"/>
      <c r="Z613" s="12"/>
      <c r="AA613" s="12"/>
      <c r="AB613" s="12"/>
      <c r="AC613" s="12"/>
      <c r="AD613" s="12"/>
      <c r="AE613" s="12"/>
      <c r="AF613" s="12"/>
      <c r="AG613" s="12"/>
      <c r="AH613" s="12"/>
      <c r="AI613" s="12"/>
      <c r="AJ613" s="12"/>
      <c r="AK613" s="12"/>
      <c r="AL613" s="12"/>
      <c r="AM613" s="12"/>
      <c r="AN613" s="12"/>
      <c r="AO613" s="12"/>
      <c r="AP613" s="12"/>
      <c r="AQ613" s="12"/>
      <c r="AR613" s="12"/>
      <c r="AS613" s="12"/>
      <c r="AT613" s="12"/>
      <c r="AU613" s="12"/>
      <c r="AV613" s="12"/>
      <c r="AW613" s="12"/>
      <c r="AX613" s="12"/>
      <c r="AY613" s="12"/>
      <c r="AZ613" s="12"/>
      <c r="BA613" s="12"/>
      <c r="BB613" s="12"/>
      <c r="BC613" s="12"/>
      <c r="BD613" s="12"/>
      <c r="BE613" s="12"/>
      <c r="BF613" s="12"/>
      <c r="BG613" s="12"/>
      <c r="BH613" s="12"/>
      <c r="BI613" s="12"/>
      <c r="BJ613" s="12"/>
      <c r="BK613" s="12"/>
      <c r="BL613" s="12"/>
      <c r="BM613" s="12"/>
      <c r="BN613" s="12"/>
      <c r="BO613" s="12"/>
      <c r="BP613" s="12"/>
      <c r="BQ613" s="12"/>
      <c r="BR613" s="12"/>
      <c r="BS613" s="12"/>
      <c r="BT613" s="12"/>
      <c r="BU613" s="12"/>
      <c r="BV613" s="12"/>
      <c r="BW613" s="12"/>
      <c r="BX613" s="12"/>
      <c r="BY613" s="12"/>
      <c r="BZ613" s="12"/>
      <c r="CA613" s="12"/>
      <c r="CB613" s="12"/>
      <c r="CC613" s="12"/>
    </row>
    <row r="614" spans="1:81" ht="15.75" x14ac:dyDescent="0.25">
      <c r="A614" s="20"/>
      <c r="B614" s="29"/>
      <c r="C614" s="29"/>
      <c r="D614" s="29"/>
      <c r="E614" s="29"/>
      <c r="F614" s="26"/>
      <c r="G614" s="13"/>
      <c r="H614" s="20"/>
      <c r="I614" s="22"/>
      <c r="J614" s="22"/>
      <c r="K614" s="22"/>
      <c r="L614" s="22"/>
      <c r="M614" s="24"/>
      <c r="N614" s="22"/>
      <c r="O614" s="20"/>
      <c r="P614" s="12"/>
      <c r="Q614" s="12"/>
      <c r="R614" s="12"/>
      <c r="S614" s="12"/>
      <c r="T614" s="12"/>
      <c r="U614" s="12"/>
      <c r="V614" s="12"/>
      <c r="W614" s="12"/>
      <c r="X614" s="12"/>
      <c r="Y614" s="12"/>
      <c r="Z614" s="12"/>
      <c r="AA614" s="12"/>
      <c r="AB614" s="12"/>
      <c r="AC614" s="12"/>
      <c r="AD614" s="12"/>
      <c r="AE614" s="12"/>
      <c r="AF614" s="12"/>
      <c r="AG614" s="12"/>
      <c r="AH614" s="12"/>
      <c r="AI614" s="12"/>
      <c r="AJ614" s="12"/>
      <c r="AK614" s="12"/>
      <c r="AL614" s="12"/>
      <c r="AM614" s="12"/>
      <c r="AN614" s="12"/>
      <c r="AO614" s="12"/>
      <c r="AP614" s="12"/>
      <c r="AQ614" s="12"/>
      <c r="AR614" s="12"/>
      <c r="AS614" s="12"/>
      <c r="AT614" s="12"/>
      <c r="AU614" s="12"/>
      <c r="AV614" s="12"/>
      <c r="AW614" s="12"/>
      <c r="AX614" s="12"/>
      <c r="AY614" s="12"/>
      <c r="AZ614" s="12"/>
      <c r="BA614" s="12"/>
      <c r="BB614" s="12"/>
      <c r="BC614" s="12"/>
      <c r="BD614" s="12"/>
      <c r="BE614" s="12"/>
      <c r="BF614" s="12"/>
      <c r="BG614" s="12"/>
      <c r="BH614" s="12"/>
      <c r="BI614" s="12"/>
      <c r="BJ614" s="12"/>
      <c r="BK614" s="12"/>
      <c r="BL614" s="12"/>
      <c r="BM614" s="12"/>
      <c r="BN614" s="12"/>
      <c r="BO614" s="12"/>
      <c r="BP614" s="12"/>
      <c r="BQ614" s="12"/>
      <c r="BR614" s="12"/>
      <c r="BS614" s="12"/>
      <c r="BT614" s="12"/>
      <c r="BU614" s="12"/>
      <c r="BV614" s="12"/>
      <c r="BW614" s="12"/>
      <c r="BX614" s="12"/>
      <c r="BY614" s="12"/>
      <c r="BZ614" s="12"/>
      <c r="CA614" s="12"/>
      <c r="CB614" s="12"/>
      <c r="CC614" s="12"/>
    </row>
    <row r="615" spans="1:81" ht="15.75" x14ac:dyDescent="0.25">
      <c r="A615" s="20"/>
      <c r="B615" s="29"/>
      <c r="C615" s="29"/>
      <c r="D615" s="29"/>
      <c r="E615" s="29"/>
      <c r="F615" s="26"/>
      <c r="G615" s="13"/>
      <c r="H615" s="20"/>
      <c r="I615" s="22"/>
      <c r="J615" s="22"/>
      <c r="K615" s="22"/>
      <c r="L615" s="22"/>
      <c r="M615" s="24"/>
      <c r="N615" s="22"/>
      <c r="O615" s="20"/>
      <c r="P615" s="12"/>
      <c r="Q615" s="12"/>
      <c r="R615" s="12"/>
      <c r="S615" s="12"/>
      <c r="T615" s="12"/>
      <c r="U615" s="12"/>
      <c r="V615" s="12"/>
      <c r="W615" s="12"/>
      <c r="X615" s="12"/>
      <c r="Y615" s="12"/>
      <c r="Z615" s="12"/>
      <c r="AA615" s="12"/>
      <c r="AB615" s="12"/>
      <c r="AC615" s="12"/>
      <c r="AD615" s="12"/>
      <c r="AE615" s="12"/>
      <c r="AF615" s="12"/>
      <c r="AG615" s="12"/>
      <c r="AH615" s="12"/>
      <c r="AI615" s="12"/>
      <c r="AJ615" s="12"/>
      <c r="AK615" s="12"/>
      <c r="AL615" s="12"/>
      <c r="AM615" s="12"/>
      <c r="AN615" s="12"/>
      <c r="AO615" s="12"/>
      <c r="AP615" s="12"/>
      <c r="AQ615" s="12"/>
      <c r="AR615" s="12"/>
      <c r="AS615" s="12"/>
      <c r="AT615" s="12"/>
      <c r="AU615" s="12"/>
      <c r="AV615" s="12"/>
      <c r="AW615" s="12"/>
      <c r="AX615" s="12"/>
      <c r="AY615" s="12"/>
      <c r="AZ615" s="12"/>
      <c r="BA615" s="12"/>
      <c r="BB615" s="12"/>
      <c r="BC615" s="12"/>
      <c r="BD615" s="12"/>
      <c r="BE615" s="12"/>
      <c r="BF615" s="12"/>
      <c r="BG615" s="12"/>
      <c r="BH615" s="12"/>
      <c r="BI615" s="12"/>
      <c r="BJ615" s="12"/>
      <c r="BK615" s="12"/>
      <c r="BL615" s="12"/>
      <c r="BM615" s="12"/>
      <c r="BN615" s="12"/>
      <c r="BO615" s="12"/>
      <c r="BP615" s="12"/>
      <c r="BQ615" s="12"/>
      <c r="BR615" s="12"/>
      <c r="BS615" s="12"/>
      <c r="BT615" s="12"/>
      <c r="BU615" s="12"/>
      <c r="BV615" s="12"/>
      <c r="BW615" s="12"/>
      <c r="BX615" s="12"/>
      <c r="BY615" s="12"/>
      <c r="BZ615" s="12"/>
      <c r="CA615" s="12"/>
      <c r="CB615" s="12"/>
      <c r="CC615" s="12"/>
    </row>
    <row r="616" spans="1:81" ht="15.75" x14ac:dyDescent="0.25">
      <c r="A616" s="20"/>
      <c r="B616" s="29"/>
      <c r="C616" s="29"/>
      <c r="D616" s="29"/>
      <c r="E616" s="29"/>
      <c r="F616" s="26"/>
      <c r="G616" s="13"/>
      <c r="H616" s="20"/>
      <c r="I616" s="22"/>
      <c r="J616" s="22"/>
      <c r="K616" s="22"/>
      <c r="L616" s="22"/>
      <c r="M616" s="24"/>
      <c r="N616" s="22"/>
      <c r="O616" s="20"/>
      <c r="P616" s="12"/>
      <c r="Q616" s="12"/>
      <c r="R616" s="12"/>
      <c r="S616" s="12"/>
      <c r="T616" s="12"/>
      <c r="U616" s="12"/>
      <c r="V616" s="12"/>
      <c r="W616" s="12"/>
      <c r="X616" s="12"/>
      <c r="Y616" s="12"/>
      <c r="Z616" s="12"/>
      <c r="AA616" s="12"/>
      <c r="AB616" s="12"/>
      <c r="AC616" s="12"/>
      <c r="AD616" s="12"/>
      <c r="AE616" s="12"/>
      <c r="AF616" s="12"/>
      <c r="AG616" s="12"/>
      <c r="AH616" s="12"/>
      <c r="AI616" s="12"/>
      <c r="AJ616" s="12"/>
      <c r="AK616" s="12"/>
      <c r="AL616" s="12"/>
      <c r="AM616" s="12"/>
      <c r="AN616" s="12"/>
      <c r="AO616" s="12"/>
      <c r="AP616" s="12"/>
      <c r="AQ616" s="12"/>
      <c r="AR616" s="12"/>
      <c r="AS616" s="12"/>
      <c r="AT616" s="12"/>
      <c r="AU616" s="12"/>
      <c r="AV616" s="12"/>
      <c r="AW616" s="12"/>
      <c r="AX616" s="12"/>
      <c r="AY616" s="12"/>
      <c r="AZ616" s="12"/>
      <c r="BA616" s="12"/>
      <c r="BB616" s="12"/>
      <c r="BC616" s="12"/>
      <c r="BD616" s="12"/>
      <c r="BE616" s="12"/>
      <c r="BF616" s="12"/>
      <c r="BG616" s="12"/>
      <c r="BH616" s="12"/>
      <c r="BI616" s="12"/>
      <c r="BJ616" s="12"/>
      <c r="BK616" s="12"/>
      <c r="BL616" s="12"/>
      <c r="BM616" s="12"/>
      <c r="BN616" s="12"/>
      <c r="BO616" s="12"/>
      <c r="BP616" s="12"/>
      <c r="BQ616" s="12"/>
      <c r="BR616" s="12"/>
      <c r="BS616" s="12"/>
      <c r="BT616" s="12"/>
      <c r="BU616" s="12"/>
      <c r="BV616" s="12"/>
      <c r="BW616" s="12"/>
      <c r="BX616" s="12"/>
      <c r="BY616" s="12"/>
      <c r="BZ616" s="12"/>
      <c r="CA616" s="12"/>
      <c r="CB616" s="12"/>
      <c r="CC616" s="12"/>
    </row>
    <row r="617" spans="1:81" ht="15.75" x14ac:dyDescent="0.25">
      <c r="A617" s="20"/>
      <c r="B617" s="29"/>
      <c r="C617" s="29"/>
      <c r="D617" s="29"/>
      <c r="E617" s="29"/>
      <c r="F617" s="26"/>
      <c r="G617" s="13"/>
      <c r="H617" s="20"/>
      <c r="I617" s="22"/>
      <c r="J617" s="22"/>
      <c r="K617" s="22"/>
      <c r="L617" s="22"/>
      <c r="M617" s="24"/>
      <c r="N617" s="22"/>
      <c r="O617" s="20"/>
      <c r="P617" s="12"/>
      <c r="Q617" s="12"/>
      <c r="R617" s="12"/>
      <c r="S617" s="12"/>
      <c r="T617" s="12"/>
      <c r="U617" s="12"/>
      <c r="V617" s="12"/>
      <c r="W617" s="12"/>
      <c r="X617" s="12"/>
      <c r="Y617" s="12"/>
      <c r="Z617" s="12"/>
      <c r="AA617" s="12"/>
      <c r="AB617" s="12"/>
      <c r="AC617" s="12"/>
      <c r="AD617" s="12"/>
      <c r="AE617" s="12"/>
      <c r="AF617" s="12"/>
      <c r="AG617" s="12"/>
      <c r="AH617" s="12"/>
      <c r="AI617" s="12"/>
      <c r="AJ617" s="12"/>
      <c r="AK617" s="12"/>
      <c r="AL617" s="12"/>
      <c r="AM617" s="12"/>
      <c r="AN617" s="12"/>
      <c r="AO617" s="12"/>
      <c r="AP617" s="12"/>
      <c r="AQ617" s="12"/>
      <c r="AR617" s="12"/>
      <c r="AS617" s="12"/>
      <c r="AT617" s="12"/>
      <c r="AU617" s="12"/>
      <c r="AV617" s="12"/>
      <c r="AW617" s="12"/>
      <c r="AX617" s="12"/>
      <c r="AY617" s="12"/>
      <c r="AZ617" s="12"/>
      <c r="BA617" s="12"/>
      <c r="BB617" s="12"/>
      <c r="BC617" s="12"/>
      <c r="BD617" s="12"/>
      <c r="BE617" s="12"/>
      <c r="BF617" s="12"/>
      <c r="BG617" s="12"/>
      <c r="BH617" s="12"/>
      <c r="BI617" s="12"/>
      <c r="BJ617" s="12"/>
      <c r="BK617" s="12"/>
      <c r="BL617" s="12"/>
      <c r="BM617" s="12"/>
      <c r="BN617" s="12"/>
      <c r="BO617" s="12"/>
      <c r="BP617" s="12"/>
      <c r="BQ617" s="12"/>
      <c r="BR617" s="12"/>
      <c r="BS617" s="12"/>
      <c r="BT617" s="12"/>
      <c r="BU617" s="12"/>
      <c r="BV617" s="12"/>
      <c r="BW617" s="12"/>
      <c r="BX617" s="12"/>
      <c r="BY617" s="12"/>
      <c r="BZ617" s="12"/>
      <c r="CA617" s="12"/>
      <c r="CB617" s="12"/>
      <c r="CC617" s="12"/>
    </row>
    <row r="618" spans="1:81" ht="15.75" x14ac:dyDescent="0.25">
      <c r="A618" s="20"/>
      <c r="B618" s="29"/>
      <c r="C618" s="29"/>
      <c r="D618" s="29"/>
      <c r="E618" s="29"/>
      <c r="F618" s="26"/>
      <c r="G618" s="13"/>
      <c r="H618" s="20"/>
      <c r="I618" s="22"/>
      <c r="J618" s="22"/>
      <c r="K618" s="22"/>
      <c r="L618" s="22"/>
      <c r="M618" s="24"/>
      <c r="N618" s="22"/>
      <c r="O618" s="20"/>
      <c r="P618" s="12"/>
      <c r="Q618" s="12"/>
      <c r="R618" s="12"/>
      <c r="S618" s="12"/>
      <c r="T618" s="12"/>
      <c r="U618" s="12"/>
      <c r="V618" s="12"/>
      <c r="W618" s="12"/>
      <c r="X618" s="12"/>
      <c r="Y618" s="12"/>
      <c r="Z618" s="12"/>
      <c r="AA618" s="12"/>
      <c r="AB618" s="12"/>
      <c r="AC618" s="12"/>
      <c r="AD618" s="12"/>
      <c r="AE618" s="12"/>
      <c r="AF618" s="12"/>
      <c r="AG618" s="12"/>
      <c r="AH618" s="12"/>
      <c r="AI618" s="12"/>
      <c r="AJ618" s="12"/>
      <c r="AK618" s="12"/>
      <c r="AL618" s="12"/>
      <c r="AM618" s="12"/>
      <c r="AN618" s="12"/>
      <c r="AO618" s="12"/>
      <c r="AP618" s="12"/>
      <c r="AQ618" s="12"/>
      <c r="AR618" s="12"/>
      <c r="AS618" s="12"/>
      <c r="AT618" s="12"/>
      <c r="AU618" s="12"/>
      <c r="AV618" s="12"/>
      <c r="AW618" s="12"/>
      <c r="AX618" s="12"/>
      <c r="AY618" s="12"/>
      <c r="AZ618" s="12"/>
      <c r="BA618" s="12"/>
      <c r="BB618" s="12"/>
      <c r="BC618" s="12"/>
      <c r="BD618" s="12"/>
      <c r="BE618" s="12"/>
      <c r="BF618" s="12"/>
      <c r="BG618" s="12"/>
      <c r="BH618" s="12"/>
      <c r="BI618" s="12"/>
      <c r="BJ618" s="12"/>
      <c r="BK618" s="12"/>
      <c r="BL618" s="12"/>
      <c r="BM618" s="12"/>
      <c r="BN618" s="12"/>
      <c r="BO618" s="12"/>
      <c r="BP618" s="12"/>
      <c r="BQ618" s="12"/>
      <c r="BR618" s="12"/>
      <c r="BS618" s="12"/>
      <c r="BT618" s="12"/>
      <c r="BU618" s="12"/>
      <c r="BV618" s="12"/>
      <c r="BW618" s="12"/>
      <c r="BX618" s="12"/>
      <c r="BY618" s="12"/>
      <c r="BZ618" s="12"/>
      <c r="CA618" s="12"/>
      <c r="CB618" s="12"/>
      <c r="CC618" s="12"/>
    </row>
    <row r="619" spans="1:81" ht="15.75" x14ac:dyDescent="0.25">
      <c r="A619" s="20"/>
      <c r="B619" s="29"/>
      <c r="C619" s="29"/>
      <c r="D619" s="29"/>
      <c r="E619" s="29"/>
      <c r="F619" s="26"/>
      <c r="G619" s="13"/>
      <c r="H619" s="20"/>
      <c r="I619" s="22"/>
      <c r="J619" s="22"/>
      <c r="K619" s="22"/>
      <c r="L619" s="22"/>
      <c r="M619" s="24"/>
      <c r="N619" s="22"/>
      <c r="O619" s="20"/>
      <c r="P619" s="12"/>
      <c r="Q619" s="12"/>
      <c r="R619" s="12"/>
      <c r="S619" s="12"/>
      <c r="T619" s="12"/>
      <c r="U619" s="12"/>
      <c r="V619" s="12"/>
      <c r="W619" s="12"/>
      <c r="X619" s="12"/>
      <c r="Y619" s="12"/>
      <c r="Z619" s="12"/>
      <c r="AA619" s="12"/>
      <c r="AB619" s="12"/>
      <c r="AC619" s="12"/>
      <c r="AD619" s="12"/>
      <c r="AE619" s="12"/>
      <c r="AF619" s="12"/>
      <c r="AG619" s="12"/>
      <c r="AH619" s="12"/>
      <c r="AI619" s="12"/>
      <c r="AJ619" s="12"/>
      <c r="AK619" s="12"/>
      <c r="AL619" s="12"/>
      <c r="AM619" s="12"/>
      <c r="AN619" s="12"/>
      <c r="AO619" s="12"/>
      <c r="AP619" s="12"/>
      <c r="AQ619" s="12"/>
      <c r="AR619" s="12"/>
      <c r="AS619" s="12"/>
      <c r="AT619" s="12"/>
      <c r="AU619" s="12"/>
      <c r="AV619" s="12"/>
      <c r="AW619" s="12"/>
      <c r="AX619" s="12"/>
      <c r="AY619" s="12"/>
      <c r="AZ619" s="12"/>
      <c r="BA619" s="12"/>
      <c r="BB619" s="12"/>
      <c r="BC619" s="12"/>
      <c r="BD619" s="12"/>
      <c r="BE619" s="12"/>
      <c r="BF619" s="12"/>
      <c r="BG619" s="12"/>
      <c r="BH619" s="12"/>
      <c r="BI619" s="12"/>
      <c r="BJ619" s="12"/>
      <c r="BK619" s="12"/>
      <c r="BL619" s="12"/>
      <c r="BM619" s="12"/>
      <c r="BN619" s="12"/>
      <c r="BO619" s="12"/>
      <c r="BP619" s="12"/>
      <c r="BQ619" s="12"/>
      <c r="BR619" s="12"/>
      <c r="BS619" s="12"/>
      <c r="BT619" s="12"/>
      <c r="BU619" s="12"/>
      <c r="BV619" s="12"/>
      <c r="BW619" s="12"/>
      <c r="BX619" s="12"/>
      <c r="BY619" s="12"/>
      <c r="BZ619" s="12"/>
      <c r="CA619" s="12"/>
      <c r="CB619" s="12"/>
      <c r="CC619" s="12"/>
    </row>
    <row r="620" spans="1:81" ht="15.75" x14ac:dyDescent="0.25">
      <c r="A620" s="20"/>
      <c r="B620" s="29"/>
      <c r="C620" s="29"/>
      <c r="D620" s="29"/>
      <c r="E620" s="29"/>
      <c r="F620" s="26"/>
      <c r="G620" s="13"/>
      <c r="H620" s="20"/>
      <c r="I620" s="22"/>
      <c r="J620" s="22"/>
      <c r="K620" s="22"/>
      <c r="L620" s="22"/>
      <c r="M620" s="24"/>
      <c r="N620" s="22"/>
      <c r="O620" s="20"/>
      <c r="P620" s="12"/>
      <c r="Q620" s="12"/>
      <c r="R620" s="12"/>
      <c r="S620" s="12"/>
      <c r="T620" s="12"/>
      <c r="U620" s="12"/>
      <c r="V620" s="12"/>
      <c r="W620" s="12"/>
      <c r="X620" s="12"/>
      <c r="Y620" s="12"/>
      <c r="Z620" s="12"/>
      <c r="AA620" s="12"/>
      <c r="AB620" s="12"/>
      <c r="AC620" s="12"/>
      <c r="AD620" s="12"/>
      <c r="AE620" s="12"/>
      <c r="AF620" s="12"/>
      <c r="AG620" s="12"/>
      <c r="AH620" s="12"/>
      <c r="AI620" s="12"/>
      <c r="AJ620" s="12"/>
      <c r="AK620" s="12"/>
      <c r="AL620" s="12"/>
      <c r="AM620" s="12"/>
      <c r="AN620" s="12"/>
      <c r="AO620" s="12"/>
      <c r="AP620" s="12"/>
      <c r="AQ620" s="12"/>
      <c r="AR620" s="12"/>
      <c r="AS620" s="12"/>
      <c r="AT620" s="12"/>
      <c r="AU620" s="12"/>
      <c r="AV620" s="12"/>
      <c r="AW620" s="12"/>
      <c r="AX620" s="12"/>
      <c r="AY620" s="12"/>
      <c r="AZ620" s="12"/>
      <c r="BA620" s="12"/>
      <c r="BB620" s="12"/>
      <c r="BC620" s="12"/>
      <c r="BD620" s="12"/>
      <c r="BE620" s="12"/>
      <c r="BF620" s="12"/>
      <c r="BG620" s="12"/>
      <c r="BH620" s="12"/>
      <c r="BI620" s="12"/>
      <c r="BJ620" s="12"/>
      <c r="BK620" s="12"/>
      <c r="BL620" s="12"/>
      <c r="BM620" s="12"/>
      <c r="BN620" s="12"/>
      <c r="BO620" s="12"/>
      <c r="BP620" s="12"/>
      <c r="BQ620" s="12"/>
      <c r="BR620" s="12"/>
      <c r="BS620" s="12"/>
      <c r="BT620" s="12"/>
      <c r="BU620" s="12"/>
      <c r="BV620" s="12"/>
      <c r="BW620" s="12"/>
      <c r="BX620" s="12"/>
      <c r="BY620" s="12"/>
      <c r="BZ620" s="12"/>
      <c r="CA620" s="12"/>
      <c r="CB620" s="12"/>
      <c r="CC620" s="12"/>
    </row>
    <row r="621" spans="1:81" ht="15.75" x14ac:dyDescent="0.25">
      <c r="A621" s="20"/>
      <c r="B621" s="29"/>
      <c r="C621" s="29"/>
      <c r="D621" s="29"/>
      <c r="E621" s="29"/>
      <c r="F621" s="26"/>
      <c r="G621" s="13"/>
      <c r="H621" s="20"/>
      <c r="I621" s="22"/>
      <c r="J621" s="22"/>
      <c r="K621" s="22"/>
      <c r="L621" s="22"/>
      <c r="M621" s="24"/>
      <c r="N621" s="22"/>
      <c r="O621" s="20"/>
      <c r="P621" s="12"/>
      <c r="Q621" s="12"/>
      <c r="R621" s="12"/>
      <c r="S621" s="12"/>
      <c r="T621" s="12"/>
      <c r="U621" s="12"/>
      <c r="V621" s="12"/>
      <c r="W621" s="12"/>
      <c r="X621" s="12"/>
      <c r="Y621" s="12"/>
      <c r="Z621" s="12"/>
      <c r="AA621" s="12"/>
      <c r="AB621" s="12"/>
      <c r="AC621" s="12"/>
      <c r="AD621" s="12"/>
      <c r="AE621" s="12"/>
      <c r="AF621" s="12"/>
      <c r="AG621" s="12"/>
      <c r="AH621" s="12"/>
      <c r="AI621" s="12"/>
      <c r="AJ621" s="12"/>
      <c r="AK621" s="12"/>
      <c r="AL621" s="12"/>
      <c r="AM621" s="12"/>
      <c r="AN621" s="12"/>
      <c r="AO621" s="12"/>
      <c r="AP621" s="12"/>
      <c r="AQ621" s="12"/>
      <c r="AR621" s="12"/>
      <c r="AS621" s="12"/>
      <c r="AT621" s="12"/>
      <c r="AU621" s="12"/>
      <c r="AV621" s="12"/>
      <c r="AW621" s="12"/>
      <c r="AX621" s="12"/>
      <c r="AY621" s="12"/>
      <c r="AZ621" s="12"/>
      <c r="BA621" s="12"/>
      <c r="BB621" s="12"/>
      <c r="BC621" s="12"/>
      <c r="BD621" s="12"/>
      <c r="BE621" s="12"/>
      <c r="BF621" s="12"/>
      <c r="BG621" s="12"/>
      <c r="BH621" s="12"/>
      <c r="BI621" s="12"/>
      <c r="BJ621" s="12"/>
      <c r="BK621" s="12"/>
      <c r="BL621" s="12"/>
      <c r="BM621" s="12"/>
      <c r="BN621" s="12"/>
      <c r="BO621" s="12"/>
      <c r="BP621" s="12"/>
      <c r="BQ621" s="12"/>
      <c r="BR621" s="12"/>
      <c r="BS621" s="12"/>
      <c r="BT621" s="12"/>
      <c r="BU621" s="12"/>
      <c r="BV621" s="12"/>
      <c r="BW621" s="12"/>
      <c r="BX621" s="12"/>
      <c r="BY621" s="12"/>
      <c r="BZ621" s="12"/>
      <c r="CA621" s="12"/>
      <c r="CB621" s="12"/>
      <c r="CC621" s="12"/>
    </row>
    <row r="622" spans="1:81" ht="15.75" x14ac:dyDescent="0.25">
      <c r="A622" s="20"/>
      <c r="B622" s="29"/>
      <c r="C622" s="29"/>
      <c r="D622" s="29"/>
      <c r="E622" s="29"/>
      <c r="F622" s="26"/>
      <c r="G622" s="13"/>
      <c r="H622" s="20"/>
      <c r="I622" s="22"/>
      <c r="J622" s="22"/>
      <c r="K622" s="22"/>
      <c r="L622" s="22"/>
      <c r="M622" s="24"/>
      <c r="N622" s="22"/>
      <c r="O622" s="20"/>
      <c r="P622" s="12"/>
      <c r="Q622" s="12"/>
      <c r="R622" s="12"/>
      <c r="S622" s="12"/>
      <c r="T622" s="12"/>
      <c r="U622" s="12"/>
      <c r="V622" s="12"/>
      <c r="W622" s="12"/>
      <c r="X622" s="12"/>
      <c r="Y622" s="12"/>
      <c r="Z622" s="12"/>
      <c r="AA622" s="12"/>
      <c r="AB622" s="12"/>
      <c r="AC622" s="12"/>
      <c r="AD622" s="12"/>
      <c r="AE622" s="12"/>
      <c r="AF622" s="12"/>
      <c r="AG622" s="12"/>
      <c r="AH622" s="12"/>
      <c r="AI622" s="12"/>
      <c r="AJ622" s="12"/>
      <c r="AK622" s="12"/>
      <c r="AL622" s="12"/>
      <c r="AM622" s="12"/>
      <c r="AN622" s="12"/>
      <c r="AO622" s="12"/>
      <c r="AP622" s="12"/>
      <c r="AQ622" s="12"/>
      <c r="AR622" s="12"/>
      <c r="AS622" s="12"/>
      <c r="AT622" s="12"/>
      <c r="AU622" s="12"/>
      <c r="AV622" s="12"/>
      <c r="AW622" s="12"/>
      <c r="AX622" s="12"/>
      <c r="AY622" s="12"/>
      <c r="AZ622" s="12"/>
      <c r="BA622" s="12"/>
      <c r="BB622" s="12"/>
      <c r="BC622" s="12"/>
      <c r="BD622" s="12"/>
      <c r="BE622" s="12"/>
      <c r="BF622" s="12"/>
      <c r="BG622" s="12"/>
      <c r="BH622" s="12"/>
      <c r="BI622" s="12"/>
      <c r="BJ622" s="12"/>
      <c r="BK622" s="12"/>
      <c r="BL622" s="12"/>
      <c r="BM622" s="12"/>
      <c r="BN622" s="12"/>
      <c r="BO622" s="12"/>
      <c r="BP622" s="12"/>
      <c r="BQ622" s="12"/>
      <c r="BR622" s="12"/>
      <c r="BS622" s="12"/>
      <c r="BT622" s="12"/>
      <c r="BU622" s="12"/>
      <c r="BV622" s="12"/>
      <c r="BW622" s="12"/>
      <c r="BX622" s="12"/>
      <c r="BY622" s="12"/>
      <c r="BZ622" s="12"/>
      <c r="CA622" s="12"/>
      <c r="CB622" s="12"/>
      <c r="CC622" s="12"/>
    </row>
    <row r="623" spans="1:81" ht="15.75" x14ac:dyDescent="0.25">
      <c r="A623" s="20"/>
      <c r="B623" s="29"/>
      <c r="C623" s="29"/>
      <c r="D623" s="29"/>
      <c r="E623" s="29"/>
      <c r="F623" s="26"/>
      <c r="G623" s="13"/>
      <c r="H623" s="20"/>
      <c r="I623" s="22"/>
      <c r="J623" s="22"/>
      <c r="K623" s="22"/>
      <c r="L623" s="22"/>
      <c r="M623" s="24"/>
      <c r="N623" s="22"/>
      <c r="O623" s="20"/>
      <c r="P623" s="12"/>
      <c r="Q623" s="12"/>
      <c r="R623" s="12"/>
      <c r="S623" s="12"/>
      <c r="T623" s="12"/>
      <c r="U623" s="12"/>
      <c r="V623" s="12"/>
      <c r="W623" s="12"/>
      <c r="X623" s="12"/>
      <c r="Y623" s="12"/>
      <c r="Z623" s="12"/>
      <c r="AA623" s="12"/>
      <c r="AB623" s="12"/>
      <c r="AC623" s="12"/>
      <c r="AD623" s="12"/>
      <c r="AE623" s="12"/>
      <c r="AF623" s="12"/>
      <c r="AG623" s="12"/>
      <c r="AH623" s="12"/>
      <c r="AI623" s="12"/>
      <c r="AJ623" s="12"/>
      <c r="AK623" s="12"/>
      <c r="AL623" s="12"/>
      <c r="AM623" s="12"/>
      <c r="AN623" s="12"/>
      <c r="AO623" s="12"/>
      <c r="AP623" s="12"/>
      <c r="AQ623" s="12"/>
      <c r="AR623" s="12"/>
      <c r="AS623" s="12"/>
      <c r="AT623" s="12"/>
      <c r="AU623" s="12"/>
      <c r="AV623" s="12"/>
      <c r="AW623" s="12"/>
      <c r="AX623" s="12"/>
      <c r="AY623" s="12"/>
      <c r="AZ623" s="12"/>
      <c r="BA623" s="12"/>
      <c r="BB623" s="12"/>
      <c r="BC623" s="12"/>
      <c r="BD623" s="12"/>
      <c r="BE623" s="12"/>
      <c r="BF623" s="12"/>
      <c r="BG623" s="12"/>
      <c r="BH623" s="12"/>
      <c r="BI623" s="12"/>
      <c r="BJ623" s="12"/>
      <c r="BK623" s="12"/>
      <c r="BL623" s="12"/>
      <c r="BM623" s="12"/>
      <c r="BN623" s="12"/>
      <c r="BO623" s="12"/>
      <c r="BP623" s="12"/>
      <c r="BQ623" s="12"/>
      <c r="BR623" s="12"/>
      <c r="BS623" s="12"/>
      <c r="BT623" s="12"/>
      <c r="BU623" s="12"/>
      <c r="BV623" s="12"/>
      <c r="BW623" s="12"/>
      <c r="BX623" s="12"/>
      <c r="BY623" s="12"/>
      <c r="BZ623" s="12"/>
      <c r="CA623" s="12"/>
      <c r="CB623" s="12"/>
      <c r="CC623" s="12"/>
    </row>
    <row r="624" spans="1:81" ht="15.75" x14ac:dyDescent="0.25">
      <c r="A624" s="20"/>
      <c r="B624" s="29"/>
      <c r="C624" s="29"/>
      <c r="D624" s="29"/>
      <c r="E624" s="29"/>
      <c r="F624" s="26"/>
      <c r="G624" s="13"/>
      <c r="H624" s="20"/>
      <c r="I624" s="22"/>
      <c r="J624" s="22"/>
      <c r="K624" s="22"/>
      <c r="L624" s="22"/>
      <c r="M624" s="24"/>
      <c r="N624" s="22"/>
      <c r="O624" s="20"/>
      <c r="P624" s="12"/>
      <c r="Q624" s="12"/>
      <c r="R624" s="12"/>
      <c r="S624" s="12"/>
      <c r="T624" s="12"/>
      <c r="U624" s="12"/>
      <c r="V624" s="12"/>
      <c r="W624" s="12"/>
      <c r="X624" s="12"/>
      <c r="Y624" s="12"/>
      <c r="Z624" s="12"/>
      <c r="AA624" s="12"/>
      <c r="AB624" s="12"/>
      <c r="AC624" s="12"/>
      <c r="AD624" s="12"/>
      <c r="AE624" s="12"/>
      <c r="AF624" s="12"/>
      <c r="AG624" s="12"/>
      <c r="AH624" s="12"/>
      <c r="AI624" s="12"/>
      <c r="AJ624" s="12"/>
      <c r="AK624" s="12"/>
      <c r="AL624" s="12"/>
      <c r="AM624" s="12"/>
      <c r="AN624" s="12"/>
      <c r="AO624" s="12"/>
      <c r="AP624" s="12"/>
      <c r="AQ624" s="12"/>
      <c r="AR624" s="12"/>
      <c r="AS624" s="12"/>
      <c r="AT624" s="12"/>
      <c r="AU624" s="12"/>
      <c r="AV624" s="12"/>
      <c r="AW624" s="12"/>
      <c r="AX624" s="12"/>
      <c r="AY624" s="12"/>
      <c r="AZ624" s="12"/>
      <c r="BA624" s="12"/>
      <c r="BB624" s="12"/>
      <c r="BC624" s="12"/>
      <c r="BD624" s="12"/>
      <c r="BE624" s="12"/>
      <c r="BF624" s="12"/>
      <c r="BG624" s="12"/>
      <c r="BH624" s="12"/>
      <c r="BI624" s="12"/>
      <c r="BJ624" s="12"/>
      <c r="BK624" s="12"/>
      <c r="BL624" s="12"/>
      <c r="BM624" s="12"/>
      <c r="BN624" s="12"/>
      <c r="BO624" s="12"/>
      <c r="BP624" s="12"/>
      <c r="BQ624" s="12"/>
      <c r="BR624" s="12"/>
      <c r="BS624" s="12"/>
      <c r="BT624" s="12"/>
      <c r="BU624" s="12"/>
      <c r="BV624" s="12"/>
      <c r="BW624" s="12"/>
      <c r="BX624" s="12"/>
      <c r="BY624" s="12"/>
      <c r="BZ624" s="12"/>
      <c r="CA624" s="12"/>
      <c r="CB624" s="12"/>
      <c r="CC624" s="12"/>
    </row>
    <row r="625" spans="1:81" ht="15.75" x14ac:dyDescent="0.25">
      <c r="A625" s="20"/>
      <c r="B625" s="29"/>
      <c r="C625" s="29"/>
      <c r="D625" s="29"/>
      <c r="E625" s="29"/>
      <c r="F625" s="26"/>
      <c r="G625" s="13"/>
      <c r="H625" s="20"/>
      <c r="I625" s="22"/>
      <c r="J625" s="22"/>
      <c r="K625" s="22"/>
      <c r="L625" s="22"/>
      <c r="M625" s="24"/>
      <c r="N625" s="22"/>
      <c r="O625" s="20"/>
      <c r="P625" s="12"/>
      <c r="Q625" s="12"/>
      <c r="R625" s="12"/>
      <c r="S625" s="12"/>
      <c r="T625" s="12"/>
      <c r="U625" s="12"/>
      <c r="V625" s="12"/>
      <c r="W625" s="12"/>
      <c r="X625" s="12"/>
      <c r="Y625" s="12"/>
      <c r="Z625" s="12"/>
      <c r="AA625" s="12"/>
      <c r="AB625" s="12"/>
      <c r="AC625" s="12"/>
      <c r="AD625" s="12"/>
      <c r="AE625" s="12"/>
      <c r="AF625" s="12"/>
      <c r="AG625" s="12"/>
      <c r="AH625" s="12"/>
      <c r="AI625" s="12"/>
      <c r="AJ625" s="12"/>
      <c r="AK625" s="12"/>
      <c r="AL625" s="12"/>
      <c r="AM625" s="12"/>
      <c r="AN625" s="12"/>
      <c r="AO625" s="12"/>
      <c r="AP625" s="12"/>
      <c r="AQ625" s="12"/>
      <c r="AR625" s="12"/>
      <c r="AS625" s="12"/>
      <c r="AT625" s="12"/>
      <c r="AU625" s="12"/>
      <c r="AV625" s="12"/>
      <c r="AW625" s="12"/>
      <c r="AX625" s="12"/>
      <c r="AY625" s="12"/>
      <c r="AZ625" s="12"/>
      <c r="BA625" s="12"/>
      <c r="BB625" s="12"/>
      <c r="BC625" s="12"/>
      <c r="BD625" s="12"/>
      <c r="BE625" s="12"/>
      <c r="BF625" s="12"/>
      <c r="BG625" s="12"/>
      <c r="BH625" s="12"/>
      <c r="BI625" s="12"/>
      <c r="BJ625" s="12"/>
      <c r="BK625" s="12"/>
      <c r="BL625" s="12"/>
      <c r="BM625" s="12"/>
      <c r="BN625" s="12"/>
      <c r="BO625" s="12"/>
      <c r="BP625" s="12"/>
      <c r="BQ625" s="12"/>
      <c r="BR625" s="12"/>
      <c r="BS625" s="12"/>
      <c r="BT625" s="12"/>
      <c r="BU625" s="12"/>
      <c r="BV625" s="12"/>
      <c r="BW625" s="12"/>
      <c r="BX625" s="12"/>
      <c r="BY625" s="12"/>
      <c r="BZ625" s="12"/>
      <c r="CA625" s="12"/>
      <c r="CB625" s="12"/>
      <c r="CC625" s="12"/>
    </row>
    <row r="626" spans="1:81" ht="15.75" x14ac:dyDescent="0.25">
      <c r="A626" s="20"/>
      <c r="B626" s="29"/>
      <c r="C626" s="29"/>
      <c r="D626" s="29"/>
      <c r="E626" s="29"/>
      <c r="F626" s="26"/>
      <c r="G626" s="13"/>
      <c r="H626" s="20"/>
      <c r="I626" s="22"/>
      <c r="J626" s="22"/>
      <c r="K626" s="22"/>
      <c r="L626" s="22"/>
      <c r="M626" s="24"/>
      <c r="N626" s="22"/>
      <c r="O626" s="20"/>
      <c r="P626" s="12"/>
      <c r="Q626" s="12"/>
      <c r="R626" s="12"/>
      <c r="S626" s="12"/>
      <c r="T626" s="12"/>
      <c r="U626" s="12"/>
      <c r="V626" s="12"/>
      <c r="W626" s="12"/>
      <c r="X626" s="12"/>
      <c r="Y626" s="12"/>
      <c r="Z626" s="12"/>
      <c r="AA626" s="12"/>
      <c r="AB626" s="12"/>
      <c r="AC626" s="12"/>
      <c r="AD626" s="12"/>
      <c r="AE626" s="12"/>
      <c r="AF626" s="12"/>
      <c r="AG626" s="12"/>
      <c r="AH626" s="12"/>
      <c r="AI626" s="12"/>
      <c r="AJ626" s="12"/>
      <c r="AK626" s="12"/>
      <c r="AL626" s="12"/>
      <c r="AM626" s="12"/>
      <c r="AN626" s="12"/>
      <c r="AO626" s="12"/>
      <c r="AP626" s="12"/>
      <c r="AQ626" s="12"/>
      <c r="AR626" s="12"/>
      <c r="AS626" s="12"/>
      <c r="AT626" s="12"/>
      <c r="AU626" s="12"/>
      <c r="AV626" s="12"/>
      <c r="AW626" s="12"/>
      <c r="AX626" s="12"/>
      <c r="AY626" s="12"/>
      <c r="AZ626" s="12"/>
      <c r="BA626" s="12"/>
      <c r="BB626" s="12"/>
      <c r="BC626" s="12"/>
      <c r="BD626" s="12"/>
      <c r="BE626" s="12"/>
      <c r="BF626" s="12"/>
      <c r="BG626" s="12"/>
      <c r="BH626" s="12"/>
      <c r="BI626" s="12"/>
      <c r="BJ626" s="12"/>
      <c r="BK626" s="12"/>
      <c r="BL626" s="12"/>
      <c r="BM626" s="12"/>
      <c r="BN626" s="12"/>
      <c r="BO626" s="12"/>
      <c r="BP626" s="12"/>
      <c r="BQ626" s="12"/>
      <c r="BR626" s="12"/>
      <c r="BS626" s="12"/>
      <c r="BT626" s="12"/>
      <c r="BU626" s="12"/>
      <c r="BV626" s="12"/>
      <c r="BW626" s="12"/>
      <c r="BX626" s="12"/>
      <c r="BY626" s="12"/>
      <c r="BZ626" s="12"/>
      <c r="CA626" s="12"/>
      <c r="CB626" s="12"/>
      <c r="CC626" s="12"/>
    </row>
    <row r="627" spans="1:81" ht="15.75" x14ac:dyDescent="0.25">
      <c r="A627" s="20"/>
      <c r="B627" s="29"/>
      <c r="C627" s="29"/>
      <c r="D627" s="29"/>
      <c r="E627" s="29"/>
      <c r="F627" s="26"/>
      <c r="G627" s="13"/>
      <c r="H627" s="20"/>
      <c r="I627" s="22"/>
      <c r="J627" s="22"/>
      <c r="K627" s="22"/>
      <c r="L627" s="22"/>
      <c r="M627" s="24"/>
      <c r="N627" s="22"/>
      <c r="O627" s="20"/>
      <c r="P627" s="12"/>
      <c r="Q627" s="12"/>
      <c r="R627" s="12"/>
      <c r="S627" s="12"/>
      <c r="T627" s="12"/>
      <c r="U627" s="12"/>
      <c r="V627" s="12"/>
      <c r="W627" s="12"/>
      <c r="X627" s="12"/>
      <c r="Y627" s="12"/>
      <c r="Z627" s="12"/>
      <c r="AA627" s="12"/>
      <c r="AB627" s="12"/>
      <c r="AC627" s="12"/>
      <c r="AD627" s="12"/>
      <c r="AE627" s="12"/>
      <c r="AF627" s="12"/>
      <c r="AG627" s="12"/>
      <c r="AH627" s="12"/>
      <c r="AI627" s="12"/>
      <c r="AJ627" s="12"/>
      <c r="AK627" s="12"/>
      <c r="AL627" s="12"/>
      <c r="AM627" s="12"/>
      <c r="AN627" s="12"/>
      <c r="AO627" s="12"/>
      <c r="AP627" s="12"/>
      <c r="AQ627" s="12"/>
      <c r="AR627" s="12"/>
      <c r="AS627" s="12"/>
      <c r="AT627" s="12"/>
      <c r="AU627" s="12"/>
      <c r="AV627" s="12"/>
      <c r="AW627" s="12"/>
      <c r="AX627" s="12"/>
      <c r="AY627" s="12"/>
      <c r="AZ627" s="12"/>
      <c r="BA627" s="12"/>
      <c r="BB627" s="12"/>
      <c r="BC627" s="12"/>
      <c r="BD627" s="12"/>
      <c r="BE627" s="12"/>
      <c r="BF627" s="12"/>
      <c r="BG627" s="12"/>
      <c r="BH627" s="12"/>
      <c r="BI627" s="12"/>
      <c r="BJ627" s="12"/>
      <c r="BK627" s="12"/>
      <c r="BL627" s="12"/>
      <c r="BM627" s="12"/>
      <c r="BN627" s="12"/>
      <c r="BO627" s="12"/>
      <c r="BP627" s="12"/>
      <c r="BQ627" s="12"/>
      <c r="BR627" s="12"/>
      <c r="BS627" s="12"/>
      <c r="BT627" s="12"/>
      <c r="BU627" s="12"/>
      <c r="BV627" s="12"/>
      <c r="BW627" s="12"/>
      <c r="BX627" s="12"/>
      <c r="BY627" s="12"/>
      <c r="BZ627" s="12"/>
      <c r="CA627" s="12"/>
      <c r="CB627" s="12"/>
      <c r="CC627" s="12"/>
    </row>
    <row r="628" spans="1:81" ht="15.75" x14ac:dyDescent="0.25">
      <c r="A628" s="20"/>
      <c r="B628" s="29"/>
      <c r="C628" s="29"/>
      <c r="D628" s="29"/>
      <c r="E628" s="29"/>
      <c r="F628" s="26"/>
      <c r="G628" s="13"/>
      <c r="H628" s="20"/>
      <c r="I628" s="22"/>
      <c r="J628" s="22"/>
      <c r="K628" s="22"/>
      <c r="L628" s="22"/>
      <c r="M628" s="24"/>
      <c r="N628" s="22"/>
      <c r="O628" s="20"/>
      <c r="P628" s="12"/>
      <c r="Q628" s="12"/>
      <c r="R628" s="12"/>
      <c r="S628" s="12"/>
      <c r="T628" s="12"/>
      <c r="U628" s="12"/>
      <c r="V628" s="12"/>
      <c r="W628" s="12"/>
      <c r="X628" s="12"/>
      <c r="Y628" s="12"/>
      <c r="Z628" s="12"/>
      <c r="AA628" s="12"/>
      <c r="AB628" s="12"/>
      <c r="AC628" s="12"/>
      <c r="AD628" s="12"/>
      <c r="AE628" s="12"/>
      <c r="AF628" s="12"/>
      <c r="AG628" s="12"/>
      <c r="AH628" s="12"/>
      <c r="AI628" s="12"/>
      <c r="AJ628" s="12"/>
      <c r="AK628" s="12"/>
      <c r="AL628" s="12"/>
      <c r="AM628" s="12"/>
      <c r="AN628" s="12"/>
      <c r="AO628" s="12"/>
      <c r="AP628" s="12"/>
      <c r="AQ628" s="12"/>
      <c r="AR628" s="12"/>
      <c r="AS628" s="12"/>
      <c r="AT628" s="12"/>
      <c r="AU628" s="12"/>
      <c r="AV628" s="12"/>
      <c r="AW628" s="12"/>
      <c r="AX628" s="12"/>
      <c r="AY628" s="12"/>
      <c r="AZ628" s="12"/>
      <c r="BA628" s="12"/>
      <c r="BB628" s="12"/>
      <c r="BC628" s="12"/>
      <c r="BD628" s="12"/>
      <c r="BE628" s="12"/>
      <c r="BF628" s="12"/>
      <c r="BG628" s="12"/>
      <c r="BH628" s="12"/>
      <c r="BI628" s="12"/>
      <c r="BJ628" s="12"/>
      <c r="BK628" s="12"/>
      <c r="BL628" s="12"/>
      <c r="BM628" s="12"/>
      <c r="BN628" s="12"/>
      <c r="BO628" s="12"/>
      <c r="BP628" s="12"/>
      <c r="BQ628" s="12"/>
      <c r="BR628" s="12"/>
      <c r="BS628" s="12"/>
      <c r="BT628" s="12"/>
      <c r="BU628" s="12"/>
      <c r="BV628" s="12"/>
      <c r="BW628" s="12"/>
      <c r="BX628" s="12"/>
      <c r="BY628" s="12"/>
      <c r="BZ628" s="12"/>
      <c r="CA628" s="12"/>
      <c r="CB628" s="12"/>
      <c r="CC628" s="12"/>
    </row>
    <row r="629" spans="1:81" ht="15.75" x14ac:dyDescent="0.25">
      <c r="A629" s="20"/>
      <c r="B629" s="29"/>
      <c r="C629" s="29"/>
      <c r="D629" s="29"/>
      <c r="E629" s="29"/>
      <c r="F629" s="26"/>
      <c r="G629" s="13"/>
      <c r="H629" s="20"/>
      <c r="I629" s="22"/>
      <c r="J629" s="22"/>
      <c r="K629" s="22"/>
      <c r="L629" s="22"/>
      <c r="M629" s="24"/>
      <c r="N629" s="22"/>
      <c r="O629" s="20"/>
      <c r="P629" s="12"/>
      <c r="Q629" s="12"/>
      <c r="R629" s="12"/>
      <c r="S629" s="12"/>
      <c r="T629" s="12"/>
      <c r="U629" s="12"/>
      <c r="V629" s="12"/>
      <c r="W629" s="12"/>
      <c r="X629" s="12"/>
      <c r="Y629" s="12"/>
      <c r="Z629" s="12"/>
      <c r="AA629" s="12"/>
      <c r="AB629" s="12"/>
      <c r="AC629" s="12"/>
      <c r="AD629" s="12"/>
      <c r="AE629" s="12"/>
      <c r="AF629" s="12"/>
      <c r="AG629" s="12"/>
      <c r="AH629" s="12"/>
      <c r="AI629" s="12"/>
      <c r="AJ629" s="12"/>
      <c r="AK629" s="12"/>
      <c r="AL629" s="12"/>
      <c r="AM629" s="12"/>
      <c r="AN629" s="12"/>
      <c r="AO629" s="12"/>
      <c r="AP629" s="12"/>
      <c r="AQ629" s="12"/>
      <c r="AR629" s="12"/>
      <c r="AS629" s="12"/>
      <c r="AT629" s="12"/>
      <c r="AU629" s="12"/>
      <c r="AV629" s="12"/>
      <c r="AW629" s="12"/>
      <c r="AX629" s="12"/>
      <c r="AY629" s="12"/>
      <c r="AZ629" s="12"/>
      <c r="BA629" s="12"/>
      <c r="BB629" s="12"/>
      <c r="BC629" s="12"/>
      <c r="BD629" s="12"/>
      <c r="BE629" s="12"/>
      <c r="BF629" s="12"/>
      <c r="BG629" s="12"/>
      <c r="BH629" s="12"/>
      <c r="BI629" s="12"/>
      <c r="BJ629" s="12"/>
      <c r="BK629" s="12"/>
      <c r="BL629" s="12"/>
      <c r="BM629" s="12"/>
      <c r="BN629" s="12"/>
      <c r="BO629" s="12"/>
      <c r="BP629" s="12"/>
      <c r="BQ629" s="12"/>
      <c r="BR629" s="12"/>
      <c r="BS629" s="12"/>
      <c r="BT629" s="12"/>
      <c r="BU629" s="12"/>
      <c r="BV629" s="12"/>
      <c r="BW629" s="12"/>
      <c r="BX629" s="12"/>
      <c r="BY629" s="12"/>
      <c r="BZ629" s="12"/>
      <c r="CA629" s="12"/>
      <c r="CB629" s="12"/>
      <c r="CC629" s="12"/>
    </row>
    <row r="630" spans="1:81" ht="15.75" x14ac:dyDescent="0.25">
      <c r="A630" s="20"/>
      <c r="B630" s="29"/>
      <c r="C630" s="29"/>
      <c r="D630" s="29"/>
      <c r="E630" s="29"/>
      <c r="F630" s="26"/>
      <c r="G630" s="13"/>
      <c r="H630" s="20"/>
      <c r="I630" s="22"/>
      <c r="J630" s="22"/>
      <c r="K630" s="22"/>
      <c r="L630" s="22"/>
      <c r="M630" s="24"/>
      <c r="N630" s="22"/>
      <c r="O630" s="20"/>
      <c r="P630" s="12"/>
      <c r="Q630" s="12"/>
      <c r="R630" s="12"/>
      <c r="S630" s="12"/>
      <c r="T630" s="12"/>
      <c r="U630" s="12"/>
      <c r="V630" s="12"/>
      <c r="W630" s="12"/>
      <c r="X630" s="12"/>
      <c r="Y630" s="12"/>
      <c r="Z630" s="12"/>
      <c r="AA630" s="12"/>
      <c r="AB630" s="12"/>
      <c r="AC630" s="12"/>
      <c r="AD630" s="12"/>
      <c r="AE630" s="12"/>
      <c r="AF630" s="12"/>
      <c r="AG630" s="12"/>
      <c r="AH630" s="12"/>
      <c r="AI630" s="12"/>
      <c r="AJ630" s="12"/>
      <c r="AK630" s="12"/>
      <c r="AL630" s="12"/>
      <c r="AM630" s="12"/>
      <c r="AN630" s="12"/>
      <c r="AO630" s="12"/>
      <c r="AP630" s="12"/>
      <c r="AQ630" s="12"/>
      <c r="AR630" s="12"/>
      <c r="AS630" s="12"/>
      <c r="AT630" s="12"/>
      <c r="AU630" s="12"/>
      <c r="AV630" s="12"/>
      <c r="AW630" s="12"/>
      <c r="AX630" s="12"/>
      <c r="AY630" s="12"/>
      <c r="AZ630" s="12"/>
      <c r="BA630" s="12"/>
      <c r="BB630" s="12"/>
      <c r="BC630" s="12"/>
      <c r="BD630" s="12"/>
      <c r="BE630" s="12"/>
      <c r="BF630" s="12"/>
      <c r="BG630" s="12"/>
      <c r="BH630" s="12"/>
      <c r="BI630" s="12"/>
      <c r="BJ630" s="12"/>
      <c r="BK630" s="12"/>
      <c r="BL630" s="12"/>
      <c r="BM630" s="12"/>
      <c r="BN630" s="12"/>
      <c r="BO630" s="12"/>
      <c r="BP630" s="12"/>
      <c r="BQ630" s="12"/>
      <c r="BR630" s="12"/>
      <c r="BS630" s="12"/>
      <c r="BT630" s="12"/>
      <c r="BU630" s="12"/>
      <c r="BV630" s="12"/>
      <c r="BW630" s="12"/>
      <c r="BX630" s="12"/>
      <c r="BY630" s="12"/>
      <c r="BZ630" s="12"/>
      <c r="CA630" s="12"/>
      <c r="CB630" s="12"/>
      <c r="CC630" s="12"/>
    </row>
    <row r="631" spans="1:81" ht="15.75" x14ac:dyDescent="0.25">
      <c r="A631" s="20"/>
      <c r="B631" s="29"/>
      <c r="C631" s="29"/>
      <c r="D631" s="29"/>
      <c r="E631" s="29"/>
      <c r="F631" s="26"/>
      <c r="G631" s="13"/>
      <c r="H631" s="20"/>
      <c r="I631" s="22"/>
      <c r="J631" s="22"/>
      <c r="K631" s="22"/>
      <c r="L631" s="22"/>
      <c r="M631" s="24"/>
      <c r="N631" s="22"/>
      <c r="O631" s="20"/>
      <c r="P631" s="12"/>
      <c r="Q631" s="12"/>
      <c r="R631" s="12"/>
      <c r="S631" s="12"/>
      <c r="T631" s="12"/>
      <c r="U631" s="12"/>
      <c r="V631" s="12"/>
      <c r="W631" s="12"/>
      <c r="X631" s="12"/>
      <c r="Y631" s="12"/>
      <c r="Z631" s="12"/>
      <c r="AA631" s="12"/>
      <c r="AB631" s="12"/>
      <c r="AC631" s="12"/>
      <c r="AD631" s="12"/>
      <c r="AE631" s="12"/>
      <c r="AF631" s="12"/>
      <c r="AG631" s="12"/>
      <c r="AH631" s="12"/>
      <c r="AI631" s="12"/>
      <c r="AJ631" s="12"/>
      <c r="AK631" s="12"/>
      <c r="AL631" s="12"/>
      <c r="AM631" s="12"/>
      <c r="AN631" s="12"/>
      <c r="AO631" s="12"/>
      <c r="AP631" s="12"/>
      <c r="AQ631" s="12"/>
      <c r="AR631" s="12"/>
      <c r="AS631" s="12"/>
      <c r="AT631" s="12"/>
      <c r="AU631" s="12"/>
      <c r="AV631" s="12"/>
      <c r="AW631" s="12"/>
      <c r="AX631" s="12"/>
      <c r="AY631" s="12"/>
      <c r="AZ631" s="12"/>
      <c r="BA631" s="12"/>
      <c r="BB631" s="12"/>
      <c r="BC631" s="12"/>
      <c r="BD631" s="12"/>
      <c r="BE631" s="12"/>
      <c r="BF631" s="12"/>
      <c r="BG631" s="12"/>
      <c r="BH631" s="12"/>
      <c r="BI631" s="12"/>
      <c r="BJ631" s="12"/>
      <c r="BK631" s="12"/>
      <c r="BL631" s="12"/>
      <c r="BM631" s="12"/>
      <c r="BN631" s="12"/>
      <c r="BO631" s="12"/>
      <c r="BP631" s="12"/>
      <c r="BQ631" s="12"/>
      <c r="BR631" s="12"/>
      <c r="BS631" s="12"/>
      <c r="BT631" s="12"/>
      <c r="BU631" s="12"/>
      <c r="BV631" s="12"/>
      <c r="BW631" s="12"/>
      <c r="BX631" s="12"/>
      <c r="BY631" s="12"/>
      <c r="BZ631" s="12"/>
      <c r="CA631" s="12"/>
      <c r="CB631" s="12"/>
      <c r="CC631" s="12"/>
    </row>
    <row r="632" spans="1:81" ht="15.75" x14ac:dyDescent="0.25">
      <c r="A632" s="20"/>
      <c r="B632" s="29"/>
      <c r="C632" s="29"/>
      <c r="D632" s="29"/>
      <c r="E632" s="29"/>
      <c r="F632" s="26"/>
      <c r="G632" s="13"/>
      <c r="H632" s="20"/>
      <c r="I632" s="22"/>
      <c r="J632" s="22"/>
      <c r="K632" s="22"/>
      <c r="L632" s="22"/>
      <c r="M632" s="24"/>
      <c r="N632" s="22"/>
      <c r="O632" s="20"/>
      <c r="P632" s="12"/>
      <c r="Q632" s="12"/>
      <c r="R632" s="12"/>
      <c r="S632" s="12"/>
      <c r="T632" s="12"/>
      <c r="U632" s="12"/>
      <c r="V632" s="12"/>
      <c r="W632" s="12"/>
      <c r="X632" s="12"/>
      <c r="Y632" s="12"/>
      <c r="Z632" s="12"/>
      <c r="AA632" s="12"/>
      <c r="AB632" s="12"/>
      <c r="AC632" s="12"/>
      <c r="AD632" s="12"/>
      <c r="AE632" s="12"/>
      <c r="AF632" s="12"/>
      <c r="AG632" s="12"/>
      <c r="AH632" s="12"/>
      <c r="AI632" s="12"/>
      <c r="AJ632" s="12"/>
      <c r="AK632" s="12"/>
      <c r="AL632" s="12"/>
      <c r="AM632" s="12"/>
      <c r="AN632" s="12"/>
      <c r="AO632" s="12"/>
      <c r="AP632" s="12"/>
      <c r="AQ632" s="12"/>
      <c r="AR632" s="12"/>
      <c r="AS632" s="12"/>
      <c r="AT632" s="12"/>
      <c r="AU632" s="12"/>
      <c r="AV632" s="12"/>
      <c r="AW632" s="12"/>
      <c r="AX632" s="12"/>
      <c r="AY632" s="12"/>
      <c r="AZ632" s="12"/>
      <c r="BA632" s="12"/>
      <c r="BB632" s="12"/>
      <c r="BC632" s="12"/>
      <c r="BD632" s="12"/>
      <c r="BE632" s="12"/>
      <c r="BF632" s="12"/>
      <c r="BG632" s="12"/>
      <c r="BH632" s="12"/>
      <c r="BI632" s="12"/>
      <c r="BJ632" s="12"/>
      <c r="BK632" s="12"/>
      <c r="BL632" s="12"/>
      <c r="BM632" s="12"/>
      <c r="BN632" s="12"/>
      <c r="BO632" s="12"/>
      <c r="BP632" s="12"/>
      <c r="BQ632" s="12"/>
      <c r="BR632" s="12"/>
      <c r="BS632" s="12"/>
      <c r="BT632" s="12"/>
      <c r="BU632" s="12"/>
      <c r="BV632" s="12"/>
      <c r="BW632" s="12"/>
      <c r="BX632" s="12"/>
      <c r="BY632" s="12"/>
      <c r="BZ632" s="12"/>
      <c r="CA632" s="12"/>
      <c r="CB632" s="12"/>
      <c r="CC632" s="12"/>
    </row>
    <row r="633" spans="1:81" ht="15.75" x14ac:dyDescent="0.25">
      <c r="A633" s="20"/>
      <c r="B633" s="29"/>
      <c r="C633" s="29"/>
      <c r="D633" s="29"/>
      <c r="E633" s="29"/>
      <c r="F633" s="26"/>
      <c r="G633" s="13"/>
      <c r="H633" s="20"/>
      <c r="I633" s="22"/>
      <c r="J633" s="22"/>
      <c r="K633" s="22"/>
      <c r="L633" s="22"/>
      <c r="M633" s="24"/>
      <c r="N633" s="22"/>
      <c r="O633" s="20"/>
      <c r="P633" s="12"/>
      <c r="Q633" s="12"/>
      <c r="R633" s="12"/>
      <c r="S633" s="12"/>
      <c r="T633" s="12"/>
      <c r="U633" s="12"/>
      <c r="V633" s="12"/>
      <c r="W633" s="12"/>
      <c r="X633" s="12"/>
      <c r="Y633" s="12"/>
      <c r="Z633" s="12"/>
      <c r="AA633" s="12"/>
      <c r="AB633" s="12"/>
      <c r="AC633" s="12"/>
      <c r="AD633" s="12"/>
      <c r="AE633" s="12"/>
      <c r="AF633" s="12"/>
      <c r="AG633" s="12"/>
      <c r="AH633" s="12"/>
      <c r="AI633" s="12"/>
      <c r="AJ633" s="12"/>
      <c r="AK633" s="12"/>
      <c r="AL633" s="12"/>
      <c r="AM633" s="12"/>
      <c r="AN633" s="12"/>
      <c r="AO633" s="12"/>
      <c r="AP633" s="12"/>
      <c r="AQ633" s="12"/>
      <c r="AR633" s="12"/>
      <c r="AS633" s="12"/>
      <c r="AT633" s="12"/>
      <c r="AU633" s="12"/>
      <c r="AV633" s="12"/>
      <c r="AW633" s="12"/>
      <c r="AX633" s="12"/>
      <c r="AY633" s="12"/>
      <c r="AZ633" s="12"/>
      <c r="BA633" s="12"/>
      <c r="BB633" s="12"/>
      <c r="BC633" s="12"/>
      <c r="BD633" s="12"/>
      <c r="BE633" s="12"/>
      <c r="BF633" s="12"/>
      <c r="BG633" s="12"/>
      <c r="BH633" s="12"/>
      <c r="BI633" s="12"/>
      <c r="BJ633" s="12"/>
      <c r="BK633" s="12"/>
      <c r="BL633" s="12"/>
      <c r="BM633" s="12"/>
      <c r="BN633" s="12"/>
      <c r="BO633" s="12"/>
      <c r="BP633" s="12"/>
      <c r="BQ633" s="12"/>
      <c r="BR633" s="12"/>
      <c r="BS633" s="12"/>
      <c r="BT633" s="12"/>
      <c r="BU633" s="12"/>
      <c r="BV633" s="12"/>
      <c r="BW633" s="12"/>
      <c r="BX633" s="12"/>
      <c r="BY633" s="12"/>
      <c r="BZ633" s="12"/>
      <c r="CA633" s="12"/>
      <c r="CB633" s="12"/>
      <c r="CC633" s="12"/>
    </row>
    <row r="634" spans="1:81" ht="15.75" x14ac:dyDescent="0.25">
      <c r="A634" s="20"/>
      <c r="B634" s="29"/>
      <c r="C634" s="29"/>
      <c r="D634" s="29"/>
      <c r="E634" s="29"/>
      <c r="F634" s="26"/>
      <c r="G634" s="13"/>
      <c r="H634" s="20"/>
      <c r="I634" s="22"/>
      <c r="J634" s="22"/>
      <c r="K634" s="22"/>
      <c r="L634" s="22"/>
      <c r="M634" s="24"/>
      <c r="N634" s="22"/>
      <c r="O634" s="20"/>
      <c r="P634" s="12"/>
      <c r="Q634" s="12"/>
      <c r="R634" s="12"/>
      <c r="S634" s="12"/>
      <c r="T634" s="12"/>
      <c r="U634" s="12"/>
      <c r="V634" s="12"/>
      <c r="W634" s="12"/>
      <c r="X634" s="12"/>
      <c r="Y634" s="12"/>
      <c r="Z634" s="12"/>
      <c r="AA634" s="12"/>
      <c r="AB634" s="12"/>
      <c r="AC634" s="12"/>
      <c r="AD634" s="12"/>
      <c r="AE634" s="12"/>
      <c r="AF634" s="12"/>
      <c r="AG634" s="12"/>
      <c r="AH634" s="12"/>
      <c r="AI634" s="12"/>
      <c r="AJ634" s="12"/>
      <c r="AK634" s="12"/>
      <c r="AL634" s="12"/>
      <c r="AM634" s="12"/>
      <c r="AN634" s="12"/>
      <c r="AO634" s="12"/>
      <c r="AP634" s="12"/>
      <c r="AQ634" s="12"/>
      <c r="AR634" s="12"/>
      <c r="AS634" s="12"/>
      <c r="AT634" s="12"/>
      <c r="AU634" s="12"/>
      <c r="AV634" s="12"/>
      <c r="AW634" s="12"/>
      <c r="AX634" s="12"/>
      <c r="AY634" s="12"/>
      <c r="AZ634" s="12"/>
      <c r="BA634" s="12"/>
      <c r="BB634" s="12"/>
      <c r="BC634" s="12"/>
      <c r="BD634" s="12"/>
      <c r="BE634" s="12"/>
      <c r="BF634" s="12"/>
      <c r="BG634" s="12"/>
      <c r="BH634" s="12"/>
      <c r="BI634" s="12"/>
      <c r="BJ634" s="12"/>
      <c r="BK634" s="12"/>
      <c r="BL634" s="12"/>
      <c r="BM634" s="12"/>
      <c r="BN634" s="12"/>
      <c r="BO634" s="12"/>
      <c r="BP634" s="12"/>
      <c r="BQ634" s="12"/>
      <c r="BR634" s="12"/>
      <c r="BS634" s="12"/>
      <c r="BT634" s="12"/>
      <c r="BU634" s="12"/>
      <c r="BV634" s="12"/>
      <c r="BW634" s="12"/>
      <c r="BX634" s="12"/>
      <c r="BY634" s="12"/>
      <c r="BZ634" s="12"/>
      <c r="CA634" s="12"/>
      <c r="CB634" s="12"/>
      <c r="CC634" s="12"/>
    </row>
    <row r="635" spans="1:81" ht="15.75" x14ac:dyDescent="0.25">
      <c r="A635" s="20"/>
      <c r="B635" s="29"/>
      <c r="C635" s="29"/>
      <c r="D635" s="29"/>
      <c r="E635" s="29"/>
      <c r="F635" s="26"/>
      <c r="G635" s="13"/>
      <c r="H635" s="20"/>
      <c r="I635" s="22"/>
      <c r="J635" s="22"/>
      <c r="K635" s="22"/>
      <c r="L635" s="22"/>
      <c r="M635" s="24"/>
      <c r="N635" s="22"/>
      <c r="O635" s="20"/>
      <c r="P635" s="12"/>
      <c r="Q635" s="12"/>
      <c r="R635" s="12"/>
      <c r="S635" s="12"/>
      <c r="T635" s="12"/>
      <c r="U635" s="12"/>
      <c r="V635" s="12"/>
      <c r="W635" s="12"/>
      <c r="X635" s="12"/>
      <c r="Y635" s="12"/>
      <c r="Z635" s="12"/>
      <c r="AA635" s="12"/>
      <c r="AB635" s="12"/>
      <c r="AC635" s="12"/>
      <c r="AD635" s="12"/>
      <c r="AE635" s="12"/>
      <c r="AF635" s="12"/>
      <c r="AG635" s="12"/>
      <c r="AH635" s="12"/>
      <c r="AI635" s="12"/>
      <c r="AJ635" s="12"/>
      <c r="AK635" s="12"/>
      <c r="AL635" s="12"/>
      <c r="AM635" s="12"/>
      <c r="AN635" s="12"/>
      <c r="AO635" s="12"/>
      <c r="AP635" s="12"/>
      <c r="AQ635" s="12"/>
      <c r="AR635" s="12"/>
      <c r="AS635" s="12"/>
      <c r="AT635" s="12"/>
      <c r="AU635" s="12"/>
      <c r="AV635" s="12"/>
      <c r="AW635" s="12"/>
      <c r="AX635" s="12"/>
      <c r="AY635" s="12"/>
      <c r="AZ635" s="12"/>
      <c r="BA635" s="12"/>
      <c r="BB635" s="12"/>
      <c r="BC635" s="12"/>
      <c r="BD635" s="12"/>
      <c r="BE635" s="12"/>
      <c r="BF635" s="12"/>
      <c r="BG635" s="12"/>
      <c r="BH635" s="12"/>
      <c r="BI635" s="12"/>
      <c r="BJ635" s="12"/>
      <c r="BK635" s="12"/>
      <c r="BL635" s="12"/>
      <c r="BM635" s="12"/>
      <c r="BN635" s="12"/>
      <c r="BO635" s="12"/>
      <c r="BP635" s="12"/>
      <c r="BQ635" s="12"/>
      <c r="BR635" s="12"/>
      <c r="BS635" s="12"/>
      <c r="BT635" s="12"/>
      <c r="BU635" s="12"/>
      <c r="BV635" s="12"/>
      <c r="BW635" s="12"/>
      <c r="BX635" s="12"/>
      <c r="BY635" s="12"/>
      <c r="BZ635" s="12"/>
      <c r="CA635" s="12"/>
      <c r="CB635" s="12"/>
      <c r="CC635" s="12"/>
    </row>
    <row r="636" spans="1:81" ht="15.75" x14ac:dyDescent="0.25">
      <c r="A636" s="20"/>
      <c r="B636" s="29"/>
      <c r="C636" s="29"/>
      <c r="D636" s="29"/>
      <c r="E636" s="29"/>
      <c r="F636" s="26"/>
      <c r="G636" s="13"/>
      <c r="H636" s="20"/>
      <c r="I636" s="22"/>
      <c r="J636" s="22"/>
      <c r="K636" s="22"/>
      <c r="L636" s="22"/>
      <c r="M636" s="24"/>
      <c r="N636" s="22"/>
      <c r="O636" s="20"/>
      <c r="P636" s="12"/>
      <c r="Q636" s="12"/>
      <c r="R636" s="12"/>
      <c r="S636" s="12"/>
      <c r="T636" s="12"/>
      <c r="U636" s="12"/>
      <c r="V636" s="12"/>
      <c r="W636" s="12"/>
      <c r="X636" s="12"/>
      <c r="Y636" s="12"/>
      <c r="Z636" s="12"/>
      <c r="AA636" s="12"/>
      <c r="AB636" s="12"/>
      <c r="AC636" s="12"/>
      <c r="AD636" s="12"/>
      <c r="AE636" s="12"/>
      <c r="AF636" s="12"/>
      <c r="AG636" s="12"/>
      <c r="AH636" s="12"/>
      <c r="AI636" s="12"/>
      <c r="AJ636" s="12"/>
      <c r="AK636" s="12"/>
      <c r="AL636" s="12"/>
      <c r="AM636" s="12"/>
      <c r="AN636" s="12"/>
      <c r="AO636" s="12"/>
      <c r="AP636" s="12"/>
      <c r="AQ636" s="12"/>
      <c r="AR636" s="12"/>
      <c r="AS636" s="12"/>
      <c r="AT636" s="12"/>
      <c r="AU636" s="12"/>
      <c r="AV636" s="12"/>
      <c r="AW636" s="12"/>
      <c r="AX636" s="12"/>
      <c r="AY636" s="12"/>
      <c r="AZ636" s="12"/>
      <c r="BA636" s="12"/>
      <c r="BB636" s="12"/>
      <c r="BC636" s="12"/>
      <c r="BD636" s="12"/>
      <c r="BE636" s="12"/>
      <c r="BF636" s="12"/>
      <c r="BG636" s="12"/>
      <c r="BH636" s="12"/>
      <c r="BI636" s="12"/>
      <c r="BJ636" s="12"/>
      <c r="BK636" s="12"/>
      <c r="BL636" s="12"/>
      <c r="BM636" s="12"/>
      <c r="BN636" s="12"/>
      <c r="BO636" s="12"/>
      <c r="BP636" s="12"/>
      <c r="BQ636" s="12"/>
      <c r="BR636" s="12"/>
      <c r="BS636" s="12"/>
      <c r="BT636" s="12"/>
      <c r="BU636" s="12"/>
      <c r="BV636" s="12"/>
      <c r="BW636" s="12"/>
      <c r="BX636" s="12"/>
      <c r="BY636" s="12"/>
      <c r="BZ636" s="12"/>
      <c r="CA636" s="12"/>
      <c r="CB636" s="12"/>
      <c r="CC636" s="12"/>
    </row>
    <row r="637" spans="1:81" ht="15.75" x14ac:dyDescent="0.25">
      <c r="A637" s="20"/>
      <c r="B637" s="29"/>
      <c r="C637" s="29"/>
      <c r="D637" s="29"/>
      <c r="E637" s="29"/>
      <c r="F637" s="26"/>
      <c r="G637" s="13"/>
      <c r="H637" s="20"/>
      <c r="I637" s="22"/>
      <c r="J637" s="22"/>
      <c r="K637" s="22"/>
      <c r="L637" s="22"/>
      <c r="M637" s="24"/>
      <c r="N637" s="22"/>
      <c r="O637" s="20"/>
      <c r="P637" s="12"/>
      <c r="Q637" s="12"/>
      <c r="R637" s="12"/>
      <c r="S637" s="12"/>
      <c r="T637" s="12"/>
      <c r="U637" s="12"/>
      <c r="V637" s="12"/>
      <c r="W637" s="12"/>
      <c r="X637" s="12"/>
      <c r="Y637" s="12"/>
      <c r="Z637" s="12"/>
      <c r="AA637" s="12"/>
      <c r="AB637" s="12"/>
      <c r="AC637" s="12"/>
      <c r="AD637" s="12"/>
      <c r="AE637" s="12"/>
      <c r="AF637" s="12"/>
      <c r="AG637" s="12"/>
      <c r="AH637" s="12"/>
      <c r="AI637" s="12"/>
      <c r="AJ637" s="12"/>
      <c r="AK637" s="12"/>
      <c r="AL637" s="12"/>
      <c r="AM637" s="12"/>
      <c r="AN637" s="12"/>
      <c r="AO637" s="12"/>
      <c r="AP637" s="12"/>
      <c r="AQ637" s="12"/>
      <c r="AR637" s="12"/>
      <c r="AS637" s="12"/>
      <c r="AT637" s="12"/>
      <c r="AU637" s="12"/>
      <c r="AV637" s="12"/>
      <c r="AW637" s="12"/>
      <c r="AX637" s="12"/>
      <c r="AY637" s="12"/>
      <c r="AZ637" s="12"/>
      <c r="BA637" s="12"/>
      <c r="BB637" s="12"/>
      <c r="BC637" s="12"/>
      <c r="BD637" s="12"/>
      <c r="BE637" s="12"/>
      <c r="BF637" s="12"/>
      <c r="BG637" s="12"/>
      <c r="BH637" s="12"/>
      <c r="BI637" s="12"/>
      <c r="BJ637" s="12"/>
      <c r="BK637" s="12"/>
      <c r="BL637" s="12"/>
      <c r="BM637" s="12"/>
      <c r="BN637" s="12"/>
      <c r="BO637" s="12"/>
      <c r="BP637" s="12"/>
      <c r="BQ637" s="12"/>
      <c r="BR637" s="12"/>
      <c r="BS637" s="12"/>
      <c r="BT637" s="12"/>
      <c r="BU637" s="12"/>
      <c r="BV637" s="12"/>
      <c r="BW637" s="12"/>
      <c r="BX637" s="12"/>
      <c r="BY637" s="12"/>
      <c r="BZ637" s="12"/>
      <c r="CA637" s="12"/>
      <c r="CB637" s="12"/>
      <c r="CC637" s="12"/>
    </row>
    <row r="638" spans="1:81" ht="15.75" x14ac:dyDescent="0.25">
      <c r="A638" s="20"/>
      <c r="B638" s="29"/>
      <c r="C638" s="29"/>
      <c r="D638" s="29"/>
      <c r="E638" s="29"/>
      <c r="F638" s="26"/>
      <c r="G638" s="13"/>
      <c r="H638" s="20"/>
      <c r="I638" s="22"/>
      <c r="J638" s="22"/>
      <c r="K638" s="22"/>
      <c r="L638" s="22"/>
      <c r="M638" s="24"/>
      <c r="N638" s="22"/>
      <c r="O638" s="20"/>
      <c r="P638" s="12"/>
      <c r="Q638" s="12"/>
      <c r="R638" s="12"/>
      <c r="S638" s="12"/>
      <c r="T638" s="12"/>
      <c r="U638" s="12"/>
      <c r="V638" s="12"/>
      <c r="W638" s="12"/>
      <c r="X638" s="12"/>
      <c r="Y638" s="12"/>
      <c r="Z638" s="12"/>
      <c r="AA638" s="12"/>
      <c r="AB638" s="12"/>
      <c r="AC638" s="12"/>
      <c r="AD638" s="12"/>
      <c r="AE638" s="12"/>
      <c r="AF638" s="12"/>
      <c r="AG638" s="12"/>
      <c r="AH638" s="12"/>
      <c r="AI638" s="12"/>
      <c r="AJ638" s="12"/>
      <c r="AK638" s="12"/>
      <c r="AL638" s="12"/>
      <c r="AM638" s="12"/>
      <c r="AN638" s="12"/>
      <c r="AO638" s="12"/>
      <c r="AP638" s="12"/>
      <c r="AQ638" s="12"/>
      <c r="AR638" s="12"/>
      <c r="AS638" s="12"/>
      <c r="AT638" s="12"/>
      <c r="AU638" s="12"/>
      <c r="AV638" s="12"/>
      <c r="AW638" s="12"/>
      <c r="AX638" s="12"/>
      <c r="AY638" s="12"/>
      <c r="AZ638" s="12"/>
      <c r="BA638" s="12"/>
      <c r="BB638" s="12"/>
      <c r="BC638" s="12"/>
      <c r="BD638" s="12"/>
      <c r="BE638" s="12"/>
      <c r="BF638" s="12"/>
      <c r="BG638" s="12"/>
      <c r="BH638" s="12"/>
      <c r="BI638" s="12"/>
      <c r="BJ638" s="12"/>
      <c r="BK638" s="12"/>
      <c r="BL638" s="12"/>
      <c r="BM638" s="12"/>
      <c r="BN638" s="12"/>
      <c r="BO638" s="12"/>
      <c r="BP638" s="12"/>
      <c r="BQ638" s="12"/>
      <c r="BR638" s="12"/>
      <c r="BS638" s="12"/>
      <c r="BT638" s="12"/>
      <c r="BU638" s="12"/>
      <c r="BV638" s="12"/>
      <c r="BW638" s="12"/>
      <c r="BX638" s="12"/>
      <c r="BY638" s="12"/>
      <c r="BZ638" s="12"/>
      <c r="CA638" s="12"/>
      <c r="CB638" s="12"/>
      <c r="CC638" s="12"/>
    </row>
    <row r="639" spans="1:81" ht="15.75" x14ac:dyDescent="0.25">
      <c r="A639" s="20"/>
      <c r="B639" s="29"/>
      <c r="C639" s="29"/>
      <c r="D639" s="29"/>
      <c r="E639" s="29"/>
      <c r="F639" s="26"/>
      <c r="G639" s="13"/>
      <c r="H639" s="20"/>
      <c r="I639" s="22"/>
      <c r="J639" s="22"/>
      <c r="K639" s="22"/>
      <c r="L639" s="22"/>
      <c r="M639" s="24"/>
      <c r="N639" s="22"/>
      <c r="O639" s="20"/>
      <c r="P639" s="12"/>
      <c r="Q639" s="12"/>
      <c r="R639" s="12"/>
      <c r="S639" s="12"/>
      <c r="T639" s="12"/>
      <c r="U639" s="12"/>
      <c r="V639" s="12"/>
      <c r="W639" s="12"/>
      <c r="X639" s="12"/>
      <c r="Y639" s="12"/>
      <c r="Z639" s="12"/>
      <c r="AA639" s="12"/>
      <c r="AB639" s="12"/>
      <c r="AC639" s="12"/>
      <c r="AD639" s="12"/>
      <c r="AE639" s="12"/>
      <c r="AF639" s="12"/>
      <c r="AG639" s="12"/>
      <c r="AH639" s="12"/>
      <c r="AI639" s="12"/>
      <c r="AJ639" s="12"/>
      <c r="AK639" s="12"/>
      <c r="AL639" s="12"/>
      <c r="AM639" s="12"/>
      <c r="AN639" s="12"/>
      <c r="AO639" s="12"/>
      <c r="AP639" s="12"/>
      <c r="AQ639" s="12"/>
      <c r="AR639" s="12"/>
      <c r="AS639" s="12"/>
      <c r="AT639" s="12"/>
      <c r="AU639" s="12"/>
      <c r="AV639" s="12"/>
      <c r="AW639" s="12"/>
      <c r="AX639" s="12"/>
      <c r="AY639" s="12"/>
      <c r="AZ639" s="12"/>
      <c r="BA639" s="12"/>
      <c r="BB639" s="12"/>
      <c r="BC639" s="12"/>
      <c r="BD639" s="12"/>
      <c r="BE639" s="12"/>
      <c r="BF639" s="12"/>
      <c r="BG639" s="12"/>
      <c r="BH639" s="12"/>
      <c r="BI639" s="12"/>
      <c r="BJ639" s="12"/>
      <c r="BK639" s="12"/>
      <c r="BL639" s="12"/>
      <c r="BM639" s="12"/>
      <c r="BN639" s="12"/>
      <c r="BO639" s="12"/>
      <c r="BP639" s="12"/>
      <c r="BQ639" s="12"/>
      <c r="BR639" s="12"/>
      <c r="BS639" s="12"/>
      <c r="BT639" s="12"/>
      <c r="BU639" s="12"/>
      <c r="BV639" s="12"/>
      <c r="BW639" s="12"/>
      <c r="BX639" s="12"/>
      <c r="BY639" s="12"/>
      <c r="BZ639" s="12"/>
      <c r="CA639" s="12"/>
      <c r="CB639" s="12"/>
      <c r="CC639" s="12"/>
    </row>
    <row r="640" spans="1:81" ht="15.75" x14ac:dyDescent="0.25">
      <c r="A640" s="20"/>
      <c r="B640" s="29"/>
      <c r="C640" s="29"/>
      <c r="D640" s="29"/>
      <c r="E640" s="29"/>
      <c r="F640" s="26"/>
      <c r="G640" s="13"/>
      <c r="H640" s="20"/>
      <c r="I640" s="22"/>
      <c r="J640" s="22"/>
      <c r="K640" s="22"/>
      <c r="L640" s="22"/>
      <c r="M640" s="24"/>
      <c r="N640" s="22"/>
      <c r="O640" s="20"/>
      <c r="P640" s="12"/>
      <c r="Q640" s="12"/>
      <c r="R640" s="12"/>
      <c r="S640" s="12"/>
      <c r="T640" s="12"/>
      <c r="U640" s="12"/>
      <c r="V640" s="12"/>
      <c r="W640" s="12"/>
      <c r="X640" s="12"/>
      <c r="Y640" s="12"/>
      <c r="Z640" s="12"/>
      <c r="AA640" s="12"/>
      <c r="AB640" s="12"/>
      <c r="AC640" s="12"/>
      <c r="AD640" s="12"/>
      <c r="AE640" s="12"/>
      <c r="AF640" s="12"/>
      <c r="AG640" s="12"/>
      <c r="AH640" s="12"/>
      <c r="AI640" s="12"/>
      <c r="AJ640" s="12"/>
      <c r="AK640" s="12"/>
      <c r="AL640" s="12"/>
      <c r="AM640" s="12"/>
      <c r="AN640" s="12"/>
      <c r="AO640" s="12"/>
      <c r="AP640" s="12"/>
      <c r="AQ640" s="12"/>
      <c r="AR640" s="12"/>
      <c r="AS640" s="12"/>
      <c r="AT640" s="12"/>
      <c r="AU640" s="12"/>
      <c r="AV640" s="12"/>
      <c r="AW640" s="12"/>
      <c r="AX640" s="12"/>
      <c r="AY640" s="12"/>
      <c r="AZ640" s="12"/>
      <c r="BA640" s="12"/>
      <c r="BB640" s="12"/>
      <c r="BC640" s="12"/>
      <c r="BD640" s="12"/>
      <c r="BE640" s="12"/>
      <c r="BF640" s="12"/>
      <c r="BG640" s="12"/>
      <c r="BH640" s="12"/>
      <c r="BI640" s="12"/>
      <c r="BJ640" s="12"/>
      <c r="BK640" s="12"/>
      <c r="BL640" s="12"/>
      <c r="BM640" s="12"/>
      <c r="BN640" s="12"/>
      <c r="BO640" s="12"/>
      <c r="BP640" s="12"/>
      <c r="BQ640" s="12"/>
      <c r="BR640" s="12"/>
      <c r="BS640" s="12"/>
      <c r="BT640" s="12"/>
      <c r="BU640" s="12"/>
      <c r="BV640" s="12"/>
      <c r="BW640" s="12"/>
      <c r="BX640" s="12"/>
      <c r="BY640" s="12"/>
      <c r="BZ640" s="12"/>
      <c r="CA640" s="12"/>
      <c r="CB640" s="12"/>
      <c r="CC640" s="12"/>
    </row>
    <row r="641" spans="1:81" ht="15.75" x14ac:dyDescent="0.25">
      <c r="A641" s="20"/>
      <c r="B641" s="29"/>
      <c r="C641" s="29"/>
      <c r="D641" s="29"/>
      <c r="E641" s="29"/>
      <c r="F641" s="26"/>
      <c r="G641" s="13"/>
      <c r="H641" s="20"/>
      <c r="I641" s="22"/>
      <c r="J641" s="22"/>
      <c r="K641" s="22"/>
      <c r="L641" s="22"/>
      <c r="M641" s="24"/>
      <c r="N641" s="22"/>
      <c r="O641" s="20"/>
      <c r="P641" s="12"/>
      <c r="Q641" s="12"/>
      <c r="R641" s="12"/>
      <c r="S641" s="12"/>
      <c r="T641" s="12"/>
      <c r="U641" s="12"/>
      <c r="V641" s="12"/>
      <c r="W641" s="12"/>
      <c r="X641" s="12"/>
      <c r="Y641" s="12"/>
      <c r="Z641" s="12"/>
      <c r="AA641" s="12"/>
      <c r="AB641" s="12"/>
      <c r="AC641" s="12"/>
      <c r="AD641" s="12"/>
      <c r="AE641" s="12"/>
      <c r="AF641" s="12"/>
      <c r="AG641" s="12"/>
      <c r="AH641" s="12"/>
      <c r="AI641" s="12"/>
      <c r="AJ641" s="12"/>
      <c r="AK641" s="12"/>
      <c r="AL641" s="12"/>
      <c r="AM641" s="12"/>
      <c r="AN641" s="12"/>
      <c r="AO641" s="12"/>
      <c r="AP641" s="12"/>
      <c r="AQ641" s="12"/>
      <c r="AR641" s="12"/>
      <c r="AS641" s="12"/>
      <c r="AT641" s="12"/>
      <c r="AU641" s="12"/>
      <c r="AV641" s="12"/>
      <c r="AW641" s="12"/>
      <c r="AX641" s="12"/>
      <c r="AY641" s="12"/>
      <c r="AZ641" s="12"/>
      <c r="BA641" s="12"/>
      <c r="BB641" s="12"/>
      <c r="BC641" s="12"/>
      <c r="BD641" s="12"/>
      <c r="BE641" s="12"/>
      <c r="BF641" s="12"/>
      <c r="BG641" s="12"/>
      <c r="BH641" s="12"/>
      <c r="BI641" s="12"/>
      <c r="BJ641" s="12"/>
      <c r="BK641" s="12"/>
      <c r="BL641" s="12"/>
      <c r="BM641" s="12"/>
      <c r="BN641" s="12"/>
      <c r="BO641" s="12"/>
      <c r="BP641" s="12"/>
      <c r="BQ641" s="12"/>
      <c r="BR641" s="12"/>
      <c r="BS641" s="12"/>
      <c r="BT641" s="12"/>
      <c r="BU641" s="12"/>
      <c r="BV641" s="12"/>
      <c r="BW641" s="12"/>
      <c r="BX641" s="12"/>
      <c r="BY641" s="12"/>
      <c r="BZ641" s="12"/>
      <c r="CA641" s="12"/>
      <c r="CB641" s="12"/>
      <c r="CC641" s="12"/>
    </row>
    <row r="642" spans="1:81" ht="15.75" x14ac:dyDescent="0.25">
      <c r="A642" s="20"/>
      <c r="B642" s="29"/>
      <c r="C642" s="29"/>
      <c r="D642" s="29"/>
      <c r="E642" s="29"/>
      <c r="F642" s="26"/>
      <c r="G642" s="13"/>
      <c r="H642" s="20"/>
      <c r="I642" s="22"/>
      <c r="J642" s="22"/>
      <c r="K642" s="22"/>
      <c r="L642" s="22"/>
      <c r="M642" s="24"/>
      <c r="N642" s="22"/>
      <c r="O642" s="20"/>
      <c r="P642" s="12"/>
      <c r="Q642" s="12"/>
      <c r="R642" s="12"/>
      <c r="S642" s="12"/>
      <c r="T642" s="12"/>
      <c r="U642" s="12"/>
      <c r="V642" s="12"/>
      <c r="W642" s="12"/>
      <c r="X642" s="12"/>
      <c r="Y642" s="12"/>
      <c r="Z642" s="12"/>
      <c r="AA642" s="12"/>
      <c r="AB642" s="12"/>
      <c r="AC642" s="12"/>
      <c r="AD642" s="12"/>
      <c r="AE642" s="12"/>
      <c r="AF642" s="12"/>
      <c r="AG642" s="12"/>
      <c r="AH642" s="12"/>
      <c r="AI642" s="12"/>
      <c r="AJ642" s="12"/>
      <c r="AK642" s="12"/>
      <c r="AL642" s="12"/>
      <c r="AM642" s="12"/>
      <c r="AN642" s="12"/>
      <c r="AO642" s="12"/>
      <c r="AP642" s="12"/>
      <c r="AQ642" s="12"/>
      <c r="AR642" s="12"/>
      <c r="AS642" s="12"/>
      <c r="AT642" s="12"/>
      <c r="AU642" s="12"/>
      <c r="AV642" s="12"/>
      <c r="AW642" s="12"/>
      <c r="AX642" s="12"/>
      <c r="AY642" s="12"/>
      <c r="AZ642" s="12"/>
      <c r="BA642" s="12"/>
      <c r="BB642" s="12"/>
      <c r="BC642" s="12"/>
      <c r="BD642" s="12"/>
      <c r="BE642" s="12"/>
      <c r="BF642" s="12"/>
      <c r="BG642" s="12"/>
      <c r="BH642" s="12"/>
      <c r="BI642" s="12"/>
      <c r="BJ642" s="12"/>
      <c r="BK642" s="12"/>
      <c r="BL642" s="12"/>
      <c r="BM642" s="12"/>
      <c r="BN642" s="12"/>
      <c r="BO642" s="12"/>
      <c r="BP642" s="12"/>
      <c r="BQ642" s="12"/>
      <c r="BR642" s="12"/>
      <c r="BS642" s="12"/>
      <c r="BT642" s="12"/>
      <c r="BU642" s="12"/>
      <c r="BV642" s="12"/>
      <c r="BW642" s="12"/>
      <c r="BX642" s="12"/>
      <c r="BY642" s="12"/>
      <c r="BZ642" s="12"/>
      <c r="CA642" s="12"/>
      <c r="CB642" s="12"/>
      <c r="CC642" s="12"/>
    </row>
    <row r="643" spans="1:81" ht="15.75" x14ac:dyDescent="0.25">
      <c r="A643" s="20"/>
      <c r="B643" s="29"/>
      <c r="C643" s="29"/>
      <c r="D643" s="29"/>
      <c r="E643" s="29"/>
      <c r="F643" s="26"/>
      <c r="G643" s="13"/>
      <c r="H643" s="20"/>
      <c r="I643" s="22"/>
      <c r="J643" s="22"/>
      <c r="K643" s="22"/>
      <c r="L643" s="22"/>
      <c r="M643" s="24"/>
      <c r="N643" s="22"/>
      <c r="O643" s="20"/>
      <c r="P643" s="12"/>
      <c r="Q643" s="12"/>
      <c r="R643" s="12"/>
      <c r="S643" s="12"/>
      <c r="T643" s="12"/>
      <c r="U643" s="12"/>
      <c r="V643" s="12"/>
      <c r="W643" s="12"/>
      <c r="X643" s="12"/>
      <c r="Y643" s="12"/>
      <c r="Z643" s="12"/>
      <c r="AA643" s="12"/>
      <c r="AB643" s="12"/>
      <c r="AC643" s="12"/>
      <c r="AD643" s="12"/>
      <c r="AE643" s="12"/>
      <c r="AF643" s="12"/>
      <c r="AG643" s="12"/>
      <c r="AH643" s="12"/>
      <c r="AI643" s="12"/>
      <c r="AJ643" s="12"/>
      <c r="AK643" s="12"/>
      <c r="AL643" s="12"/>
      <c r="AM643" s="12"/>
      <c r="AN643" s="12"/>
      <c r="AO643" s="12"/>
      <c r="AP643" s="12"/>
      <c r="AQ643" s="12"/>
      <c r="AR643" s="12"/>
      <c r="AS643" s="12"/>
      <c r="AT643" s="12"/>
      <c r="AU643" s="12"/>
      <c r="AV643" s="12"/>
      <c r="AW643" s="12"/>
      <c r="AX643" s="12"/>
      <c r="AY643" s="12"/>
      <c r="AZ643" s="12"/>
      <c r="BA643" s="12"/>
      <c r="BB643" s="12"/>
      <c r="BC643" s="12"/>
      <c r="BD643" s="12"/>
      <c r="BE643" s="12"/>
      <c r="BF643" s="12"/>
      <c r="BG643" s="12"/>
      <c r="BH643" s="12"/>
      <c r="BI643" s="12"/>
      <c r="BJ643" s="12"/>
      <c r="BK643" s="12"/>
      <c r="BL643" s="12"/>
      <c r="BM643" s="12"/>
      <c r="BN643" s="12"/>
      <c r="BO643" s="12"/>
      <c r="BP643" s="12"/>
      <c r="BQ643" s="12"/>
      <c r="BR643" s="12"/>
      <c r="BS643" s="12"/>
      <c r="BT643" s="12"/>
      <c r="BU643" s="12"/>
      <c r="BV643" s="12"/>
      <c r="BW643" s="12"/>
      <c r="BX643" s="12"/>
      <c r="BY643" s="12"/>
      <c r="BZ643" s="12"/>
      <c r="CA643" s="12"/>
      <c r="CB643" s="12"/>
      <c r="CC643" s="12"/>
    </row>
    <row r="644" spans="1:81" ht="15.75" x14ac:dyDescent="0.25">
      <c r="A644" s="20"/>
      <c r="B644" s="29"/>
      <c r="C644" s="29"/>
      <c r="D644" s="29"/>
      <c r="E644" s="29"/>
      <c r="F644" s="26"/>
      <c r="G644" s="13"/>
      <c r="H644" s="20"/>
      <c r="I644" s="22"/>
      <c r="J644" s="22"/>
      <c r="K644" s="22"/>
      <c r="L644" s="22"/>
      <c r="M644" s="24"/>
      <c r="N644" s="22"/>
      <c r="O644" s="20"/>
      <c r="P644" s="12"/>
      <c r="Q644" s="12"/>
      <c r="R644" s="12"/>
      <c r="S644" s="12"/>
      <c r="T644" s="12"/>
      <c r="U644" s="12"/>
      <c r="V644" s="12"/>
      <c r="W644" s="12"/>
      <c r="X644" s="12"/>
      <c r="Y644" s="12"/>
      <c r="Z644" s="12"/>
      <c r="AA644" s="12"/>
      <c r="AB644" s="12"/>
      <c r="AC644" s="12"/>
      <c r="AD644" s="12"/>
      <c r="AE644" s="12"/>
      <c r="AF644" s="12"/>
      <c r="AG644" s="12"/>
      <c r="AH644" s="12"/>
      <c r="AI644" s="12"/>
      <c r="AJ644" s="12"/>
      <c r="AK644" s="12"/>
      <c r="AL644" s="12"/>
      <c r="AM644" s="12"/>
      <c r="AN644" s="12"/>
      <c r="AO644" s="12"/>
      <c r="AP644" s="12"/>
      <c r="AQ644" s="12"/>
      <c r="AR644" s="12"/>
      <c r="AS644" s="12"/>
      <c r="AT644" s="12"/>
      <c r="AU644" s="12"/>
      <c r="AV644" s="12"/>
      <c r="AW644" s="12"/>
      <c r="AX644" s="12"/>
      <c r="AY644" s="12"/>
      <c r="AZ644" s="12"/>
      <c r="BA644" s="12"/>
      <c r="BB644" s="12"/>
      <c r="BC644" s="12"/>
      <c r="BD644" s="12"/>
      <c r="BE644" s="12"/>
      <c r="BF644" s="12"/>
      <c r="BG644" s="12"/>
      <c r="BH644" s="12"/>
      <c r="BI644" s="12"/>
      <c r="BJ644" s="12"/>
      <c r="BK644" s="12"/>
      <c r="BL644" s="12"/>
      <c r="BM644" s="12"/>
      <c r="BN644" s="12"/>
      <c r="BO644" s="12"/>
      <c r="BP644" s="12"/>
      <c r="BQ644" s="12"/>
      <c r="BR644" s="12"/>
      <c r="BS644" s="12"/>
      <c r="BT644" s="12"/>
      <c r="BU644" s="12"/>
      <c r="BV644" s="12"/>
      <c r="BW644" s="12"/>
      <c r="BX644" s="12"/>
      <c r="BY644" s="12"/>
      <c r="BZ644" s="12"/>
      <c r="CA644" s="12"/>
      <c r="CB644" s="12"/>
      <c r="CC644" s="12"/>
    </row>
    <row r="645" spans="1:81" ht="15.75" x14ac:dyDescent="0.25">
      <c r="A645" s="20"/>
      <c r="B645" s="29"/>
      <c r="C645" s="29"/>
      <c r="D645" s="29"/>
      <c r="E645" s="29"/>
      <c r="F645" s="26"/>
      <c r="G645" s="13"/>
      <c r="H645" s="20"/>
      <c r="I645" s="22"/>
      <c r="J645" s="22"/>
      <c r="K645" s="22"/>
      <c r="L645" s="22"/>
      <c r="M645" s="24"/>
      <c r="N645" s="22"/>
      <c r="O645" s="20"/>
      <c r="P645" s="12"/>
      <c r="Q645" s="12"/>
      <c r="R645" s="12"/>
      <c r="S645" s="12"/>
      <c r="T645" s="12"/>
      <c r="U645" s="12"/>
      <c r="V645" s="12"/>
      <c r="W645" s="12"/>
      <c r="X645" s="12"/>
      <c r="Y645" s="12"/>
      <c r="Z645" s="12"/>
      <c r="AA645" s="12"/>
      <c r="AB645" s="12"/>
      <c r="AC645" s="12"/>
      <c r="AD645" s="12"/>
      <c r="AE645" s="12"/>
      <c r="AF645" s="12"/>
      <c r="AG645" s="12"/>
      <c r="AH645" s="12"/>
      <c r="AI645" s="12"/>
      <c r="AJ645" s="12"/>
      <c r="AK645" s="12"/>
      <c r="AL645" s="12"/>
      <c r="AM645" s="12"/>
      <c r="AN645" s="12"/>
      <c r="AO645" s="12"/>
      <c r="AP645" s="12"/>
      <c r="AQ645" s="12"/>
      <c r="AR645" s="12"/>
      <c r="AS645" s="12"/>
      <c r="AT645" s="12"/>
      <c r="AU645" s="12"/>
      <c r="AV645" s="12"/>
      <c r="AW645" s="12"/>
      <c r="AX645" s="12"/>
      <c r="AY645" s="12"/>
      <c r="AZ645" s="12"/>
      <c r="BA645" s="12"/>
      <c r="BB645" s="12"/>
      <c r="BC645" s="12"/>
      <c r="BD645" s="12"/>
      <c r="BE645" s="12"/>
      <c r="BF645" s="12"/>
      <c r="BG645" s="12"/>
      <c r="BH645" s="12"/>
      <c r="BI645" s="12"/>
      <c r="BJ645" s="12"/>
      <c r="BK645" s="12"/>
      <c r="BL645" s="12"/>
      <c r="BM645" s="12"/>
      <c r="BN645" s="12"/>
      <c r="BO645" s="12"/>
      <c r="BP645" s="12"/>
      <c r="BQ645" s="12"/>
      <c r="BR645" s="12"/>
      <c r="BS645" s="12"/>
      <c r="BT645" s="12"/>
      <c r="BU645" s="12"/>
      <c r="BV645" s="12"/>
      <c r="BW645" s="12"/>
      <c r="BX645" s="12"/>
      <c r="BY645" s="12"/>
      <c r="BZ645" s="12"/>
      <c r="CA645" s="12"/>
      <c r="CB645" s="12"/>
      <c r="CC645" s="12"/>
    </row>
    <row r="646" spans="1:81" ht="15.75" x14ac:dyDescent="0.25">
      <c r="A646" s="20"/>
      <c r="B646" s="29"/>
      <c r="C646" s="29"/>
      <c r="D646" s="29"/>
      <c r="E646" s="29"/>
      <c r="F646" s="26"/>
      <c r="G646" s="13"/>
      <c r="H646" s="20"/>
      <c r="I646" s="22"/>
      <c r="J646" s="22"/>
      <c r="K646" s="22"/>
      <c r="L646" s="22"/>
      <c r="M646" s="24"/>
      <c r="N646" s="22"/>
      <c r="O646" s="20"/>
      <c r="P646" s="12"/>
      <c r="Q646" s="12"/>
      <c r="R646" s="12"/>
      <c r="S646" s="12"/>
      <c r="T646" s="12"/>
      <c r="U646" s="12"/>
      <c r="V646" s="12"/>
      <c r="W646" s="12"/>
      <c r="X646" s="12"/>
      <c r="Y646" s="12"/>
      <c r="Z646" s="12"/>
      <c r="AA646" s="12"/>
      <c r="AB646" s="12"/>
      <c r="AC646" s="12"/>
      <c r="AD646" s="12"/>
      <c r="AE646" s="12"/>
      <c r="AF646" s="12"/>
      <c r="AG646" s="12"/>
      <c r="AH646" s="12"/>
      <c r="AI646" s="12"/>
      <c r="AJ646" s="12"/>
      <c r="AK646" s="12"/>
      <c r="AL646" s="12"/>
      <c r="AM646" s="12"/>
      <c r="AN646" s="12"/>
      <c r="AO646" s="12"/>
      <c r="AP646" s="12"/>
      <c r="AQ646" s="12"/>
      <c r="AR646" s="12"/>
      <c r="AS646" s="12"/>
      <c r="AT646" s="12"/>
      <c r="AU646" s="12"/>
      <c r="AV646" s="12"/>
      <c r="AW646" s="12"/>
      <c r="AX646" s="12"/>
      <c r="AY646" s="12"/>
      <c r="AZ646" s="12"/>
      <c r="BA646" s="12"/>
      <c r="BB646" s="12"/>
      <c r="BC646" s="12"/>
      <c r="BD646" s="12"/>
      <c r="BE646" s="12"/>
      <c r="BF646" s="12"/>
      <c r="BG646" s="12"/>
      <c r="BH646" s="12"/>
      <c r="BI646" s="12"/>
      <c r="BJ646" s="12"/>
      <c r="BK646" s="12"/>
      <c r="BL646" s="12"/>
      <c r="BM646" s="12"/>
      <c r="BN646" s="12"/>
      <c r="BO646" s="12"/>
      <c r="BP646" s="12"/>
      <c r="BQ646" s="12"/>
      <c r="BR646" s="12"/>
      <c r="BS646" s="12"/>
      <c r="BT646" s="12"/>
      <c r="BU646" s="12"/>
      <c r="BV646" s="12"/>
      <c r="BW646" s="12"/>
      <c r="BX646" s="12"/>
      <c r="BY646" s="12"/>
      <c r="BZ646" s="12"/>
      <c r="CA646" s="12"/>
      <c r="CB646" s="12"/>
      <c r="CC646" s="12"/>
    </row>
    <row r="647" spans="1:81" ht="15.75" x14ac:dyDescent="0.25">
      <c r="A647" s="20"/>
      <c r="B647" s="29"/>
      <c r="C647" s="29"/>
      <c r="D647" s="29"/>
      <c r="E647" s="29"/>
      <c r="F647" s="26"/>
      <c r="G647" s="13"/>
      <c r="H647" s="20"/>
      <c r="I647" s="22"/>
      <c r="J647" s="22"/>
      <c r="K647" s="22"/>
      <c r="L647" s="22"/>
      <c r="M647" s="24"/>
      <c r="N647" s="22"/>
      <c r="O647" s="20"/>
      <c r="P647" s="12"/>
      <c r="Q647" s="12"/>
      <c r="R647" s="12"/>
      <c r="S647" s="12"/>
      <c r="T647" s="12"/>
      <c r="U647" s="12"/>
      <c r="V647" s="12"/>
      <c r="W647" s="12"/>
      <c r="X647" s="12"/>
      <c r="Y647" s="12"/>
      <c r="Z647" s="12"/>
      <c r="AA647" s="12"/>
      <c r="AB647" s="12"/>
      <c r="AC647" s="12"/>
      <c r="AD647" s="12"/>
      <c r="AE647" s="12"/>
      <c r="AF647" s="12"/>
      <c r="AG647" s="12"/>
      <c r="AH647" s="12"/>
      <c r="AI647" s="12"/>
      <c r="AJ647" s="12"/>
      <c r="AK647" s="12"/>
      <c r="AL647" s="12"/>
      <c r="AM647" s="12"/>
      <c r="AN647" s="12"/>
      <c r="AO647" s="12"/>
      <c r="AP647" s="12"/>
      <c r="AQ647" s="12"/>
      <c r="AR647" s="12"/>
      <c r="AS647" s="12"/>
      <c r="AT647" s="12"/>
      <c r="AU647" s="12"/>
      <c r="AV647" s="12"/>
      <c r="AW647" s="12"/>
      <c r="AX647" s="12"/>
      <c r="AY647" s="12"/>
      <c r="AZ647" s="12"/>
      <c r="BA647" s="12"/>
      <c r="BB647" s="12"/>
      <c r="BC647" s="12"/>
      <c r="BD647" s="12"/>
      <c r="BE647" s="12"/>
      <c r="BF647" s="12"/>
      <c r="BG647" s="12"/>
      <c r="BH647" s="12"/>
      <c r="BI647" s="12"/>
      <c r="BJ647" s="12"/>
      <c r="BK647" s="12"/>
      <c r="BL647" s="12"/>
      <c r="BM647" s="12"/>
      <c r="BN647" s="12"/>
      <c r="BO647" s="12"/>
      <c r="BP647" s="12"/>
      <c r="BQ647" s="12"/>
      <c r="BR647" s="12"/>
      <c r="BS647" s="12"/>
      <c r="BT647" s="12"/>
      <c r="BU647" s="12"/>
      <c r="BV647" s="12"/>
      <c r="BW647" s="12"/>
      <c r="BX647" s="12"/>
      <c r="BY647" s="12"/>
      <c r="BZ647" s="12"/>
      <c r="CA647" s="12"/>
      <c r="CB647" s="12"/>
      <c r="CC647" s="12"/>
    </row>
    <row r="648" spans="1:81" ht="15.75" x14ac:dyDescent="0.25">
      <c r="A648" s="20"/>
      <c r="B648" s="29"/>
      <c r="C648" s="29"/>
      <c r="D648" s="29"/>
      <c r="E648" s="29"/>
      <c r="F648" s="26"/>
      <c r="G648" s="13"/>
      <c r="H648" s="20"/>
      <c r="I648" s="22"/>
      <c r="J648" s="22"/>
      <c r="K648" s="22"/>
      <c r="L648" s="22"/>
      <c r="M648" s="24"/>
      <c r="N648" s="22"/>
      <c r="O648" s="20"/>
      <c r="P648" s="12"/>
      <c r="Q648" s="12"/>
      <c r="R648" s="12"/>
      <c r="S648" s="12"/>
      <c r="T648" s="12"/>
      <c r="U648" s="12"/>
      <c r="V648" s="12"/>
      <c r="W648" s="12"/>
      <c r="X648" s="12"/>
      <c r="Y648" s="12"/>
      <c r="Z648" s="12"/>
      <c r="AA648" s="12"/>
      <c r="AB648" s="12"/>
      <c r="AC648" s="12"/>
      <c r="AD648" s="12"/>
      <c r="AE648" s="12"/>
      <c r="AF648" s="12"/>
      <c r="AG648" s="12"/>
      <c r="AH648" s="12"/>
      <c r="AI648" s="12"/>
      <c r="AJ648" s="12"/>
      <c r="AK648" s="12"/>
      <c r="AL648" s="12"/>
      <c r="AM648" s="12"/>
      <c r="AN648" s="12"/>
      <c r="AO648" s="12"/>
      <c r="AP648" s="12"/>
      <c r="AQ648" s="12"/>
      <c r="AR648" s="12"/>
      <c r="AS648" s="12"/>
      <c r="AT648" s="12"/>
      <c r="AU648" s="12"/>
      <c r="AV648" s="12"/>
      <c r="AW648" s="12"/>
      <c r="AX648" s="12"/>
      <c r="AY648" s="12"/>
      <c r="AZ648" s="12"/>
      <c r="BA648" s="12"/>
      <c r="BB648" s="12"/>
      <c r="BC648" s="12"/>
      <c r="BD648" s="12"/>
      <c r="BE648" s="12"/>
      <c r="BF648" s="12"/>
      <c r="BG648" s="12"/>
      <c r="BH648" s="12"/>
      <c r="BI648" s="12"/>
      <c r="BJ648" s="12"/>
      <c r="BK648" s="12"/>
      <c r="BL648" s="12"/>
      <c r="BM648" s="12"/>
      <c r="BN648" s="12"/>
      <c r="BO648" s="12"/>
      <c r="BP648" s="12"/>
      <c r="BQ648" s="12"/>
      <c r="BR648" s="12"/>
      <c r="BS648" s="12"/>
      <c r="BT648" s="12"/>
      <c r="BU648" s="12"/>
      <c r="BV648" s="12"/>
      <c r="BW648" s="12"/>
      <c r="BX648" s="12"/>
      <c r="BY648" s="12"/>
      <c r="BZ648" s="12"/>
      <c r="CA648" s="12"/>
      <c r="CB648" s="12"/>
      <c r="CC648" s="12"/>
    </row>
    <row r="649" spans="1:81" ht="15.75" x14ac:dyDescent="0.25">
      <c r="A649" s="20"/>
      <c r="B649" s="29"/>
      <c r="C649" s="29"/>
      <c r="D649" s="29"/>
      <c r="E649" s="29"/>
      <c r="F649" s="26"/>
      <c r="G649" s="13"/>
      <c r="H649" s="20"/>
      <c r="I649" s="22"/>
      <c r="J649" s="22"/>
      <c r="K649" s="22"/>
      <c r="L649" s="22"/>
      <c r="M649" s="24"/>
      <c r="N649" s="22"/>
      <c r="O649" s="20"/>
      <c r="P649" s="12"/>
      <c r="Q649" s="12"/>
      <c r="R649" s="12"/>
      <c r="S649" s="12"/>
      <c r="T649" s="12"/>
      <c r="U649" s="12"/>
      <c r="V649" s="12"/>
      <c r="W649" s="12"/>
      <c r="X649" s="12"/>
      <c r="Y649" s="12"/>
      <c r="Z649" s="12"/>
      <c r="AA649" s="12"/>
      <c r="AB649" s="12"/>
      <c r="AC649" s="12"/>
      <c r="AD649" s="12"/>
      <c r="AE649" s="12"/>
      <c r="AF649" s="12"/>
      <c r="AG649" s="12"/>
      <c r="AH649" s="12"/>
      <c r="AI649" s="12"/>
      <c r="AJ649" s="12"/>
      <c r="AK649" s="12"/>
      <c r="AL649" s="12"/>
      <c r="AM649" s="12"/>
      <c r="AN649" s="12"/>
      <c r="AO649" s="12"/>
      <c r="AP649" s="12"/>
      <c r="AQ649" s="12"/>
      <c r="AR649" s="12"/>
      <c r="AS649" s="12"/>
      <c r="AT649" s="12"/>
      <c r="AU649" s="12"/>
      <c r="AV649" s="12"/>
      <c r="AW649" s="12"/>
      <c r="AX649" s="12"/>
      <c r="AY649" s="12"/>
      <c r="AZ649" s="12"/>
      <c r="BA649" s="12"/>
      <c r="BB649" s="12"/>
      <c r="BC649" s="12"/>
      <c r="BD649" s="12"/>
      <c r="BE649" s="12"/>
      <c r="BF649" s="12"/>
      <c r="BG649" s="12"/>
      <c r="BH649" s="12"/>
      <c r="BI649" s="12"/>
      <c r="BJ649" s="12"/>
      <c r="BK649" s="12"/>
      <c r="BL649" s="12"/>
      <c r="BM649" s="12"/>
      <c r="BN649" s="12"/>
      <c r="BO649" s="12"/>
      <c r="BP649" s="12"/>
      <c r="BQ649" s="12"/>
      <c r="BR649" s="12"/>
      <c r="BS649" s="12"/>
      <c r="BT649" s="12"/>
      <c r="BU649" s="12"/>
      <c r="BV649" s="12"/>
      <c r="BW649" s="12"/>
      <c r="BX649" s="12"/>
      <c r="BY649" s="12"/>
      <c r="BZ649" s="12"/>
      <c r="CA649" s="12"/>
      <c r="CB649" s="12"/>
      <c r="CC649" s="12"/>
    </row>
    <row r="650" spans="1:81" ht="15.75" x14ac:dyDescent="0.25">
      <c r="A650" s="20"/>
      <c r="B650" s="29"/>
      <c r="C650" s="29"/>
      <c r="D650" s="29"/>
      <c r="E650" s="29"/>
      <c r="F650" s="26"/>
      <c r="G650" s="13"/>
      <c r="H650" s="20"/>
      <c r="I650" s="22"/>
      <c r="J650" s="22"/>
      <c r="K650" s="22"/>
      <c r="L650" s="22"/>
      <c r="M650" s="24"/>
      <c r="N650" s="22"/>
      <c r="O650" s="20"/>
      <c r="P650" s="12"/>
      <c r="Q650" s="12"/>
      <c r="R650" s="12"/>
      <c r="S650" s="12"/>
      <c r="T650" s="12"/>
      <c r="U650" s="12"/>
      <c r="V650" s="12"/>
      <c r="W650" s="12"/>
      <c r="X650" s="12"/>
      <c r="Y650" s="12"/>
      <c r="Z650" s="12"/>
      <c r="AA650" s="12"/>
      <c r="AB650" s="12"/>
      <c r="AC650" s="12"/>
      <c r="AD650" s="12"/>
      <c r="AE650" s="12"/>
      <c r="AF650" s="12"/>
      <c r="AG650" s="12"/>
      <c r="AH650" s="12"/>
      <c r="AI650" s="12"/>
      <c r="AJ650" s="12"/>
      <c r="AK650" s="12"/>
      <c r="AL650" s="12"/>
      <c r="AM650" s="12"/>
      <c r="AN650" s="12"/>
      <c r="AO650" s="12"/>
      <c r="AP650" s="12"/>
      <c r="AQ650" s="12"/>
      <c r="AR650" s="12"/>
      <c r="AS650" s="12"/>
      <c r="AT650" s="12"/>
      <c r="AU650" s="12"/>
      <c r="AV650" s="12"/>
      <c r="AW650" s="12"/>
      <c r="AX650" s="12"/>
      <c r="AY650" s="12"/>
      <c r="AZ650" s="12"/>
      <c r="BA650" s="12"/>
      <c r="BB650" s="12"/>
      <c r="BC650" s="12"/>
      <c r="BD650" s="12"/>
      <c r="BE650" s="12"/>
      <c r="BF650" s="12"/>
      <c r="BG650" s="12"/>
      <c r="BH650" s="12"/>
      <c r="BI650" s="12"/>
      <c r="BJ650" s="12"/>
      <c r="BK650" s="12"/>
      <c r="BL650" s="12"/>
      <c r="BM650" s="12"/>
      <c r="BN650" s="12"/>
      <c r="BO650" s="12"/>
      <c r="BP650" s="12"/>
      <c r="BQ650" s="12"/>
      <c r="BR650" s="12"/>
      <c r="BS650" s="12"/>
      <c r="BT650" s="12"/>
      <c r="BU650" s="12"/>
      <c r="BV650" s="12"/>
      <c r="BW650" s="12"/>
      <c r="BX650" s="12"/>
      <c r="BY650" s="12"/>
      <c r="BZ650" s="12"/>
      <c r="CA650" s="12"/>
      <c r="CB650" s="12"/>
      <c r="CC650" s="12"/>
    </row>
    <row r="651" spans="1:81" ht="15.75" x14ac:dyDescent="0.25">
      <c r="A651" s="20"/>
      <c r="B651" s="29"/>
      <c r="C651" s="29"/>
      <c r="D651" s="29"/>
      <c r="E651" s="29"/>
      <c r="F651" s="26"/>
      <c r="G651" s="13"/>
      <c r="H651" s="20"/>
      <c r="I651" s="22"/>
      <c r="J651" s="22"/>
      <c r="K651" s="22"/>
      <c r="L651" s="22"/>
      <c r="M651" s="24"/>
      <c r="N651" s="22"/>
      <c r="O651" s="20"/>
      <c r="P651" s="12"/>
      <c r="Q651" s="12"/>
      <c r="R651" s="12"/>
      <c r="S651" s="12"/>
      <c r="T651" s="12"/>
      <c r="U651" s="12"/>
      <c r="V651" s="12"/>
      <c r="W651" s="12"/>
      <c r="X651" s="12"/>
      <c r="Y651" s="12"/>
      <c r="Z651" s="12"/>
      <c r="AA651" s="12"/>
      <c r="AB651" s="12"/>
      <c r="AC651" s="12"/>
      <c r="AD651" s="12"/>
      <c r="AE651" s="12"/>
      <c r="AF651" s="12"/>
      <c r="AG651" s="12"/>
      <c r="AH651" s="12"/>
      <c r="AI651" s="12"/>
      <c r="AJ651" s="12"/>
      <c r="AK651" s="12"/>
      <c r="AL651" s="12"/>
      <c r="AM651" s="12"/>
      <c r="AN651" s="12"/>
      <c r="AO651" s="12"/>
      <c r="AP651" s="12"/>
      <c r="AQ651" s="12"/>
      <c r="AR651" s="12"/>
      <c r="AS651" s="12"/>
      <c r="AT651" s="12"/>
      <c r="AU651" s="12"/>
      <c r="AV651" s="12"/>
      <c r="AW651" s="12"/>
      <c r="AX651" s="12"/>
      <c r="AY651" s="12"/>
      <c r="AZ651" s="12"/>
      <c r="BA651" s="12"/>
      <c r="BB651" s="12"/>
      <c r="BC651" s="12"/>
      <c r="BD651" s="12"/>
      <c r="BE651" s="12"/>
      <c r="BF651" s="12"/>
      <c r="BG651" s="12"/>
      <c r="BH651" s="12"/>
      <c r="BI651" s="12"/>
      <c r="BJ651" s="12"/>
      <c r="BK651" s="12"/>
      <c r="BL651" s="12"/>
      <c r="BM651" s="12"/>
      <c r="BN651" s="12"/>
      <c r="BO651" s="12"/>
      <c r="BP651" s="12"/>
      <c r="BQ651" s="12"/>
      <c r="BR651" s="12"/>
      <c r="BS651" s="12"/>
      <c r="BT651" s="12"/>
      <c r="BU651" s="12"/>
      <c r="BV651" s="12"/>
      <c r="BW651" s="12"/>
      <c r="BX651" s="12"/>
      <c r="BY651" s="12"/>
      <c r="BZ651" s="12"/>
      <c r="CA651" s="12"/>
      <c r="CB651" s="12"/>
      <c r="CC651" s="12"/>
    </row>
    <row r="652" spans="1:81" ht="15.75" x14ac:dyDescent="0.25">
      <c r="A652" s="20"/>
      <c r="B652" s="29"/>
      <c r="C652" s="29"/>
      <c r="D652" s="29"/>
      <c r="E652" s="29"/>
      <c r="F652" s="26"/>
      <c r="G652" s="13"/>
      <c r="H652" s="20"/>
      <c r="I652" s="22"/>
      <c r="J652" s="22"/>
      <c r="K652" s="22"/>
      <c r="L652" s="22"/>
      <c r="M652" s="24"/>
      <c r="N652" s="22"/>
      <c r="O652" s="20"/>
      <c r="P652" s="12"/>
      <c r="Q652" s="12"/>
      <c r="R652" s="12"/>
      <c r="S652" s="12"/>
      <c r="T652" s="12"/>
      <c r="U652" s="12"/>
      <c r="V652" s="12"/>
      <c r="W652" s="12"/>
      <c r="X652" s="12"/>
      <c r="Y652" s="12"/>
      <c r="Z652" s="12"/>
      <c r="AA652" s="12"/>
      <c r="AB652" s="12"/>
      <c r="AC652" s="12"/>
      <c r="AD652" s="12"/>
      <c r="AE652" s="12"/>
      <c r="AF652" s="12"/>
      <c r="AG652" s="12"/>
      <c r="AH652" s="12"/>
      <c r="AI652" s="12"/>
      <c r="AJ652" s="12"/>
      <c r="AK652" s="12"/>
      <c r="AL652" s="12"/>
      <c r="AM652" s="12"/>
      <c r="AN652" s="12"/>
      <c r="AO652" s="12"/>
      <c r="AP652" s="12"/>
      <c r="AQ652" s="12"/>
      <c r="AR652" s="12"/>
      <c r="AS652" s="12"/>
      <c r="AT652" s="12"/>
      <c r="AU652" s="12"/>
      <c r="AV652" s="12"/>
      <c r="AW652" s="12"/>
      <c r="AX652" s="12"/>
      <c r="AY652" s="12"/>
      <c r="AZ652" s="12"/>
      <c r="BA652" s="12"/>
      <c r="BB652" s="12"/>
      <c r="BC652" s="12"/>
      <c r="BD652" s="12"/>
      <c r="BE652" s="12"/>
      <c r="BF652" s="12"/>
      <c r="BG652" s="12"/>
      <c r="BH652" s="12"/>
      <c r="BI652" s="12"/>
      <c r="BJ652" s="12"/>
      <c r="BK652" s="12"/>
      <c r="BL652" s="12"/>
      <c r="BM652" s="12"/>
      <c r="BN652" s="12"/>
      <c r="BO652" s="12"/>
      <c r="BP652" s="12"/>
      <c r="BQ652" s="12"/>
      <c r="BR652" s="12"/>
      <c r="BS652" s="12"/>
      <c r="BT652" s="12"/>
      <c r="BU652" s="12"/>
      <c r="BV652" s="12"/>
      <c r="BW652" s="12"/>
      <c r="BX652" s="12"/>
      <c r="BY652" s="12"/>
      <c r="BZ652" s="12"/>
      <c r="CA652" s="12"/>
      <c r="CB652" s="12"/>
      <c r="CC652" s="12"/>
    </row>
    <row r="653" spans="1:81" ht="15.75" x14ac:dyDescent="0.25">
      <c r="A653" s="20"/>
      <c r="B653" s="29"/>
      <c r="C653" s="29"/>
      <c r="D653" s="29"/>
      <c r="E653" s="29"/>
      <c r="F653" s="26"/>
      <c r="G653" s="13"/>
      <c r="H653" s="20"/>
      <c r="I653" s="22"/>
      <c r="J653" s="22"/>
      <c r="K653" s="22"/>
      <c r="L653" s="22"/>
      <c r="M653" s="24"/>
      <c r="N653" s="22"/>
      <c r="O653" s="20"/>
      <c r="P653" s="12"/>
      <c r="Q653" s="12"/>
      <c r="R653" s="12"/>
      <c r="S653" s="12"/>
      <c r="T653" s="12"/>
      <c r="U653" s="12"/>
      <c r="V653" s="12"/>
      <c r="W653" s="12"/>
      <c r="X653" s="12"/>
      <c r="Y653" s="12"/>
      <c r="Z653" s="12"/>
      <c r="AA653" s="12"/>
      <c r="AB653" s="12"/>
      <c r="AC653" s="12"/>
      <c r="AD653" s="12"/>
      <c r="AE653" s="12"/>
      <c r="AF653" s="12"/>
      <c r="AG653" s="12"/>
      <c r="AH653" s="12"/>
      <c r="AI653" s="12"/>
      <c r="AJ653" s="12"/>
      <c r="AK653" s="12"/>
      <c r="AL653" s="12"/>
      <c r="AM653" s="12"/>
      <c r="AN653" s="12"/>
      <c r="AO653" s="12"/>
      <c r="AP653" s="12"/>
      <c r="AQ653" s="12"/>
      <c r="AR653" s="12"/>
      <c r="AS653" s="12"/>
      <c r="AT653" s="12"/>
      <c r="AU653" s="12"/>
      <c r="AV653" s="12"/>
      <c r="AW653" s="12"/>
      <c r="AX653" s="12"/>
      <c r="AY653" s="12"/>
      <c r="AZ653" s="12"/>
      <c r="BA653" s="12"/>
      <c r="BB653" s="12"/>
      <c r="BC653" s="12"/>
      <c r="BD653" s="12"/>
      <c r="BE653" s="12"/>
      <c r="BF653" s="12"/>
      <c r="BG653" s="12"/>
      <c r="BH653" s="12"/>
      <c r="BI653" s="12"/>
      <c r="BJ653" s="12"/>
      <c r="BK653" s="12"/>
      <c r="BL653" s="12"/>
      <c r="BM653" s="12"/>
      <c r="BN653" s="12"/>
      <c r="BO653" s="12"/>
      <c r="BP653" s="12"/>
      <c r="BQ653" s="12"/>
      <c r="BR653" s="12"/>
      <c r="BS653" s="12"/>
      <c r="BT653" s="12"/>
      <c r="BU653" s="12"/>
      <c r="BV653" s="12"/>
      <c r="BW653" s="12"/>
      <c r="BX653" s="12"/>
      <c r="BY653" s="12"/>
      <c r="BZ653" s="12"/>
      <c r="CA653" s="12"/>
      <c r="CB653" s="12"/>
      <c r="CC653" s="12"/>
    </row>
    <row r="654" spans="1:81" ht="15.75" x14ac:dyDescent="0.25">
      <c r="A654" s="20"/>
      <c r="B654" s="29"/>
      <c r="C654" s="29"/>
      <c r="D654" s="29"/>
      <c r="E654" s="29"/>
      <c r="F654" s="26"/>
      <c r="G654" s="13"/>
      <c r="H654" s="20"/>
      <c r="I654" s="22"/>
      <c r="J654" s="22"/>
      <c r="K654" s="22"/>
      <c r="L654" s="22"/>
      <c r="M654" s="24"/>
      <c r="N654" s="22"/>
      <c r="O654" s="20"/>
      <c r="P654" s="12"/>
      <c r="Q654" s="12"/>
      <c r="R654" s="12"/>
      <c r="S654" s="12"/>
      <c r="T654" s="12"/>
      <c r="U654" s="12"/>
      <c r="V654" s="12"/>
      <c r="W654" s="12"/>
      <c r="X654" s="12"/>
      <c r="Y654" s="12"/>
      <c r="Z654" s="12"/>
      <c r="AA654" s="12"/>
      <c r="AB654" s="12"/>
      <c r="AC654" s="12"/>
      <c r="AD654" s="12"/>
      <c r="AE654" s="12"/>
      <c r="AF654" s="12"/>
      <c r="AG654" s="12"/>
      <c r="AH654" s="12"/>
      <c r="AI654" s="12"/>
      <c r="AJ654" s="12"/>
      <c r="AK654" s="12"/>
      <c r="AL654" s="12"/>
      <c r="AM654" s="12"/>
      <c r="AN654" s="12"/>
      <c r="AO654" s="12"/>
      <c r="AP654" s="12"/>
      <c r="AQ654" s="12"/>
      <c r="AR654" s="12"/>
      <c r="AS654" s="12"/>
      <c r="AT654" s="12"/>
      <c r="AU654" s="12"/>
      <c r="AV654" s="12"/>
      <c r="AW654" s="12"/>
      <c r="AX654" s="12"/>
      <c r="AY654" s="12"/>
      <c r="AZ654" s="12"/>
      <c r="BA654" s="12"/>
      <c r="BB654" s="12"/>
      <c r="BC654" s="12"/>
      <c r="BD654" s="12"/>
      <c r="BE654" s="12"/>
      <c r="BF654" s="12"/>
      <c r="BG654" s="12"/>
      <c r="BH654" s="12"/>
      <c r="BI654" s="12"/>
      <c r="BJ654" s="12"/>
      <c r="BK654" s="12"/>
      <c r="BL654" s="12"/>
      <c r="BM654" s="12"/>
      <c r="BN654" s="12"/>
      <c r="BO654" s="12"/>
      <c r="BP654" s="12"/>
      <c r="BQ654" s="12"/>
      <c r="BR654" s="12"/>
      <c r="BS654" s="12"/>
      <c r="BT654" s="12"/>
      <c r="BU654" s="12"/>
      <c r="BV654" s="12"/>
      <c r="BW654" s="12"/>
      <c r="BX654" s="12"/>
      <c r="BY654" s="12"/>
      <c r="BZ654" s="12"/>
      <c r="CA654" s="12"/>
      <c r="CB654" s="12"/>
      <c r="CC654" s="12"/>
    </row>
    <row r="655" spans="1:81" ht="15.75" x14ac:dyDescent="0.25">
      <c r="A655" s="20"/>
      <c r="B655" s="29"/>
      <c r="C655" s="29"/>
      <c r="D655" s="29"/>
      <c r="E655" s="29"/>
      <c r="F655" s="26"/>
      <c r="G655" s="13"/>
      <c r="H655" s="20"/>
      <c r="I655" s="22"/>
      <c r="J655" s="22"/>
      <c r="K655" s="22"/>
      <c r="L655" s="22"/>
      <c r="M655" s="24"/>
      <c r="N655" s="22"/>
      <c r="O655" s="20"/>
      <c r="P655" s="12"/>
      <c r="Q655" s="12"/>
      <c r="R655" s="12"/>
      <c r="S655" s="12"/>
      <c r="T655" s="12"/>
      <c r="U655" s="12"/>
      <c r="V655" s="12"/>
      <c r="W655" s="12"/>
      <c r="X655" s="12"/>
      <c r="Y655" s="12"/>
      <c r="Z655" s="12"/>
      <c r="AA655" s="12"/>
      <c r="AB655" s="12"/>
      <c r="AC655" s="12"/>
      <c r="AD655" s="12"/>
      <c r="AE655" s="12"/>
      <c r="AF655" s="12"/>
      <c r="AG655" s="12"/>
      <c r="AH655" s="12"/>
      <c r="AI655" s="12"/>
      <c r="AJ655" s="12"/>
      <c r="AK655" s="12"/>
      <c r="AL655" s="12"/>
      <c r="AM655" s="12"/>
      <c r="AN655" s="12"/>
      <c r="AO655" s="12"/>
      <c r="AP655" s="12"/>
      <c r="AQ655" s="12"/>
      <c r="AR655" s="12"/>
      <c r="AS655" s="12"/>
      <c r="AT655" s="12"/>
      <c r="AU655" s="12"/>
      <c r="AV655" s="12"/>
      <c r="AW655" s="12"/>
      <c r="AX655" s="12"/>
      <c r="AY655" s="12"/>
      <c r="AZ655" s="12"/>
      <c r="BA655" s="12"/>
      <c r="BB655" s="12"/>
      <c r="BC655" s="12"/>
      <c r="BD655" s="12"/>
      <c r="BE655" s="12"/>
      <c r="BF655" s="12"/>
      <c r="BG655" s="12"/>
      <c r="BH655" s="12"/>
      <c r="BI655" s="12"/>
      <c r="BJ655" s="12"/>
      <c r="BK655" s="12"/>
      <c r="BL655" s="12"/>
      <c r="BM655" s="12"/>
      <c r="BN655" s="12"/>
      <c r="BO655" s="12"/>
      <c r="BP655" s="12"/>
      <c r="BQ655" s="12"/>
      <c r="BR655" s="12"/>
      <c r="BS655" s="12"/>
      <c r="BT655" s="12"/>
      <c r="BU655" s="12"/>
      <c r="BV655" s="12"/>
      <c r="BW655" s="12"/>
      <c r="BX655" s="12"/>
      <c r="BY655" s="12"/>
      <c r="BZ655" s="12"/>
      <c r="CA655" s="12"/>
      <c r="CB655" s="12"/>
      <c r="CC655" s="12"/>
    </row>
    <row r="656" spans="1:81" ht="15.75" x14ac:dyDescent="0.25">
      <c r="A656" s="20"/>
      <c r="B656" s="29"/>
      <c r="C656" s="29"/>
      <c r="D656" s="29"/>
      <c r="E656" s="29"/>
      <c r="F656" s="26"/>
      <c r="G656" s="13"/>
      <c r="H656" s="20"/>
      <c r="I656" s="22"/>
      <c r="J656" s="22"/>
      <c r="K656" s="22"/>
      <c r="L656" s="22"/>
      <c r="M656" s="24"/>
      <c r="N656" s="22"/>
      <c r="O656" s="20"/>
      <c r="P656" s="12"/>
      <c r="Q656" s="12"/>
      <c r="R656" s="12"/>
      <c r="S656" s="12"/>
      <c r="T656" s="12"/>
      <c r="U656" s="12"/>
      <c r="V656" s="12"/>
      <c r="W656" s="12"/>
      <c r="X656" s="12"/>
      <c r="Y656" s="12"/>
      <c r="Z656" s="12"/>
      <c r="AA656" s="12"/>
      <c r="AB656" s="12"/>
      <c r="AC656" s="12"/>
      <c r="AD656" s="12"/>
      <c r="AE656" s="12"/>
      <c r="AF656" s="12"/>
      <c r="AG656" s="12"/>
      <c r="AH656" s="12"/>
      <c r="AI656" s="12"/>
      <c r="AJ656" s="12"/>
      <c r="AK656" s="12"/>
      <c r="AL656" s="12"/>
      <c r="AM656" s="12"/>
      <c r="AN656" s="12"/>
      <c r="AO656" s="12"/>
      <c r="AP656" s="12"/>
      <c r="AQ656" s="12"/>
      <c r="AR656" s="12"/>
      <c r="AS656" s="12"/>
      <c r="AT656" s="12"/>
      <c r="AU656" s="12"/>
      <c r="AV656" s="12"/>
      <c r="AW656" s="12"/>
      <c r="AX656" s="12"/>
      <c r="AY656" s="12"/>
      <c r="AZ656" s="12"/>
      <c r="BA656" s="12"/>
      <c r="BB656" s="12"/>
      <c r="BC656" s="12"/>
      <c r="BD656" s="12"/>
      <c r="BE656" s="12"/>
      <c r="BF656" s="12"/>
      <c r="BG656" s="12"/>
      <c r="BH656" s="12"/>
      <c r="BI656" s="12"/>
      <c r="BJ656" s="12"/>
      <c r="BK656" s="12"/>
      <c r="BL656" s="12"/>
      <c r="BM656" s="12"/>
      <c r="BN656" s="12"/>
      <c r="BO656" s="12"/>
      <c r="BP656" s="12"/>
      <c r="BQ656" s="12"/>
      <c r="BR656" s="12"/>
      <c r="BS656" s="12"/>
      <c r="BT656" s="12"/>
      <c r="BU656" s="12"/>
      <c r="BV656" s="12"/>
      <c r="BW656" s="12"/>
      <c r="BX656" s="12"/>
      <c r="BY656" s="12"/>
      <c r="BZ656" s="12"/>
      <c r="CA656" s="12"/>
      <c r="CB656" s="12"/>
      <c r="CC656" s="12"/>
    </row>
    <row r="657" spans="1:81" ht="15.75" x14ac:dyDescent="0.25">
      <c r="A657" s="20"/>
      <c r="B657" s="29"/>
      <c r="C657" s="29"/>
      <c r="D657" s="29"/>
      <c r="E657" s="29"/>
      <c r="F657" s="26"/>
      <c r="G657" s="13"/>
      <c r="H657" s="20"/>
      <c r="I657" s="22"/>
      <c r="J657" s="22"/>
      <c r="K657" s="22"/>
      <c r="L657" s="22"/>
      <c r="M657" s="24"/>
      <c r="N657" s="22"/>
      <c r="O657" s="20"/>
      <c r="P657" s="12"/>
      <c r="Q657" s="12"/>
      <c r="R657" s="12"/>
      <c r="S657" s="12"/>
      <c r="T657" s="12"/>
      <c r="U657" s="12"/>
      <c r="V657" s="12"/>
      <c r="W657" s="12"/>
      <c r="X657" s="12"/>
      <c r="Y657" s="12"/>
      <c r="Z657" s="12"/>
      <c r="AA657" s="12"/>
      <c r="AB657" s="12"/>
      <c r="AC657" s="12"/>
      <c r="AD657" s="12"/>
      <c r="AE657" s="12"/>
      <c r="AF657" s="12"/>
      <c r="AG657" s="12"/>
      <c r="AH657" s="12"/>
      <c r="AI657" s="12"/>
      <c r="AJ657" s="12"/>
      <c r="AK657" s="12"/>
      <c r="AL657" s="12"/>
      <c r="AM657" s="12"/>
      <c r="AN657" s="12"/>
      <c r="AO657" s="12"/>
      <c r="AP657" s="12"/>
      <c r="AQ657" s="12"/>
      <c r="AR657" s="12"/>
      <c r="AS657" s="12"/>
      <c r="AT657" s="12"/>
      <c r="AU657" s="12"/>
      <c r="AV657" s="12"/>
      <c r="AW657" s="12"/>
      <c r="AX657" s="12"/>
      <c r="AY657" s="12"/>
      <c r="AZ657" s="12"/>
      <c r="BA657" s="12"/>
      <c r="BB657" s="12"/>
      <c r="BC657" s="12"/>
      <c r="BD657" s="12"/>
      <c r="BE657" s="12"/>
      <c r="BF657" s="12"/>
      <c r="BG657" s="12"/>
      <c r="BH657" s="12"/>
      <c r="BI657" s="12"/>
      <c r="BJ657" s="12"/>
      <c r="BK657" s="12"/>
      <c r="BL657" s="12"/>
      <c r="BM657" s="12"/>
      <c r="BN657" s="12"/>
      <c r="BO657" s="12"/>
      <c r="BP657" s="12"/>
      <c r="BQ657" s="12"/>
      <c r="BR657" s="12"/>
      <c r="BS657" s="12"/>
      <c r="BT657" s="12"/>
      <c r="BU657" s="12"/>
      <c r="BV657" s="12"/>
      <c r="BW657" s="12"/>
      <c r="BX657" s="12"/>
      <c r="BY657" s="12"/>
      <c r="BZ657" s="12"/>
      <c r="CA657" s="12"/>
      <c r="CB657" s="12"/>
      <c r="CC657" s="12"/>
    </row>
    <row r="658" spans="1:81" ht="15.75" x14ac:dyDescent="0.25">
      <c r="A658" s="20"/>
      <c r="B658" s="29"/>
      <c r="C658" s="29"/>
      <c r="D658" s="29"/>
      <c r="E658" s="29"/>
      <c r="F658" s="26"/>
      <c r="G658" s="13"/>
      <c r="H658" s="20"/>
      <c r="I658" s="22"/>
      <c r="J658" s="22"/>
      <c r="K658" s="22"/>
      <c r="L658" s="22"/>
      <c r="M658" s="24"/>
      <c r="N658" s="22"/>
      <c r="O658" s="20"/>
      <c r="P658" s="12"/>
      <c r="Q658" s="12"/>
      <c r="R658" s="12"/>
      <c r="S658" s="12"/>
      <c r="T658" s="12"/>
      <c r="U658" s="12"/>
      <c r="V658" s="12"/>
      <c r="W658" s="12"/>
      <c r="X658" s="12"/>
      <c r="Y658" s="12"/>
      <c r="Z658" s="12"/>
      <c r="AA658" s="12"/>
      <c r="AB658" s="12"/>
      <c r="AC658" s="12"/>
      <c r="AD658" s="12"/>
      <c r="AE658" s="12"/>
      <c r="AF658" s="12"/>
      <c r="AG658" s="12"/>
      <c r="AH658" s="12"/>
      <c r="AI658" s="12"/>
      <c r="AJ658" s="12"/>
      <c r="AK658" s="12"/>
      <c r="AL658" s="12"/>
      <c r="AM658" s="12"/>
      <c r="AN658" s="12"/>
      <c r="AO658" s="12"/>
      <c r="AP658" s="12"/>
      <c r="AQ658" s="12"/>
      <c r="AR658" s="12"/>
      <c r="AS658" s="12"/>
      <c r="AT658" s="12"/>
      <c r="AU658" s="12"/>
      <c r="AV658" s="12"/>
      <c r="AW658" s="12"/>
      <c r="AX658" s="12"/>
      <c r="AY658" s="12"/>
      <c r="AZ658" s="12"/>
      <c r="BA658" s="12"/>
      <c r="BB658" s="12"/>
      <c r="BC658" s="12"/>
      <c r="BD658" s="12"/>
      <c r="BE658" s="12"/>
      <c r="BF658" s="12"/>
      <c r="BG658" s="12"/>
      <c r="BH658" s="12"/>
      <c r="BI658" s="12"/>
      <c r="BJ658" s="12"/>
      <c r="BK658" s="12"/>
      <c r="BL658" s="12"/>
      <c r="BM658" s="12"/>
      <c r="BN658" s="12"/>
      <c r="BO658" s="12"/>
      <c r="BP658" s="12"/>
      <c r="BQ658" s="12"/>
      <c r="BR658" s="12"/>
      <c r="BS658" s="12"/>
      <c r="BT658" s="12"/>
      <c r="BU658" s="12"/>
      <c r="BV658" s="12"/>
      <c r="BW658" s="12"/>
      <c r="BX658" s="12"/>
      <c r="BY658" s="12"/>
      <c r="BZ658" s="12"/>
      <c r="CA658" s="12"/>
      <c r="CB658" s="12"/>
      <c r="CC658" s="12"/>
    </row>
    <row r="659" spans="1:81" ht="15.75" x14ac:dyDescent="0.25">
      <c r="A659" s="20"/>
      <c r="B659" s="29"/>
      <c r="C659" s="29"/>
      <c r="D659" s="29"/>
      <c r="E659" s="29"/>
      <c r="F659" s="26"/>
      <c r="G659" s="13"/>
      <c r="H659" s="20"/>
      <c r="I659" s="22"/>
      <c r="J659" s="22"/>
      <c r="K659" s="22"/>
      <c r="L659" s="22"/>
      <c r="M659" s="24"/>
      <c r="N659" s="22"/>
      <c r="O659" s="20"/>
      <c r="P659" s="12"/>
      <c r="Q659" s="12"/>
      <c r="R659" s="12"/>
      <c r="S659" s="12"/>
      <c r="T659" s="12"/>
      <c r="U659" s="12"/>
      <c r="V659" s="12"/>
      <c r="W659" s="12"/>
      <c r="X659" s="12"/>
      <c r="Y659" s="12"/>
      <c r="Z659" s="12"/>
      <c r="AA659" s="12"/>
      <c r="AB659" s="12"/>
      <c r="AC659" s="12"/>
      <c r="AD659" s="12"/>
      <c r="AE659" s="12"/>
      <c r="AF659" s="12"/>
      <c r="AG659" s="12"/>
      <c r="AH659" s="12"/>
      <c r="AI659" s="12"/>
      <c r="AJ659" s="12"/>
      <c r="AK659" s="12"/>
      <c r="AL659" s="12"/>
      <c r="AM659" s="12"/>
      <c r="AN659" s="12"/>
      <c r="AO659" s="12"/>
      <c r="AP659" s="12"/>
      <c r="AQ659" s="12"/>
      <c r="AR659" s="12"/>
      <c r="AS659" s="12"/>
      <c r="AT659" s="12"/>
      <c r="AU659" s="12"/>
      <c r="AV659" s="12"/>
      <c r="AW659" s="12"/>
      <c r="AX659" s="12"/>
      <c r="AY659" s="12"/>
      <c r="AZ659" s="12"/>
      <c r="BA659" s="12"/>
      <c r="BB659" s="12"/>
      <c r="BC659" s="12"/>
      <c r="BD659" s="12"/>
      <c r="BE659" s="12"/>
      <c r="BF659" s="12"/>
      <c r="BG659" s="12"/>
      <c r="BH659" s="12"/>
      <c r="BI659" s="12"/>
      <c r="BJ659" s="12"/>
      <c r="BK659" s="12"/>
      <c r="BL659" s="12"/>
      <c r="BM659" s="12"/>
      <c r="BN659" s="12"/>
      <c r="BO659" s="12"/>
      <c r="BP659" s="12"/>
      <c r="BQ659" s="12"/>
      <c r="BR659" s="12"/>
      <c r="BS659" s="12"/>
      <c r="BT659" s="12"/>
      <c r="BU659" s="12"/>
      <c r="BV659" s="12"/>
      <c r="BW659" s="12"/>
      <c r="BX659" s="12"/>
      <c r="BY659" s="12"/>
      <c r="BZ659" s="12"/>
      <c r="CA659" s="12"/>
      <c r="CB659" s="12"/>
      <c r="CC659" s="12"/>
    </row>
    <row r="660" spans="1:81" ht="15.75" x14ac:dyDescent="0.25">
      <c r="A660" s="20"/>
      <c r="B660" s="29"/>
      <c r="C660" s="29"/>
      <c r="D660" s="29"/>
      <c r="E660" s="29"/>
      <c r="F660" s="26"/>
      <c r="G660" s="13"/>
      <c r="H660" s="20"/>
      <c r="I660" s="22"/>
      <c r="J660" s="22"/>
      <c r="K660" s="22"/>
      <c r="L660" s="22"/>
      <c r="M660" s="24"/>
      <c r="N660" s="22"/>
      <c r="O660" s="20"/>
      <c r="P660" s="12"/>
      <c r="Q660" s="12"/>
      <c r="R660" s="12"/>
      <c r="S660" s="12"/>
      <c r="T660" s="12"/>
      <c r="U660" s="12"/>
      <c r="V660" s="12"/>
      <c r="W660" s="12"/>
      <c r="X660" s="12"/>
      <c r="Y660" s="12"/>
      <c r="Z660" s="12"/>
      <c r="AA660" s="12"/>
      <c r="AB660" s="12"/>
      <c r="AC660" s="12"/>
      <c r="AD660" s="12"/>
      <c r="AE660" s="12"/>
      <c r="AF660" s="12"/>
      <c r="AG660" s="12"/>
      <c r="AH660" s="12"/>
      <c r="AI660" s="12"/>
      <c r="AJ660" s="12"/>
      <c r="AK660" s="12"/>
      <c r="AL660" s="12"/>
      <c r="AM660" s="12"/>
      <c r="AN660" s="12"/>
      <c r="AO660" s="12"/>
      <c r="AP660" s="12"/>
      <c r="AQ660" s="12"/>
      <c r="AR660" s="12"/>
      <c r="AS660" s="12"/>
      <c r="AT660" s="12"/>
      <c r="AU660" s="12"/>
      <c r="AV660" s="12"/>
      <c r="AW660" s="12"/>
      <c r="AX660" s="12"/>
      <c r="AY660" s="12"/>
      <c r="AZ660" s="12"/>
      <c r="BA660" s="12"/>
      <c r="BB660" s="12"/>
      <c r="BC660" s="12"/>
      <c r="BD660" s="12"/>
      <c r="BE660" s="12"/>
      <c r="BF660" s="12"/>
      <c r="BG660" s="12"/>
      <c r="BH660" s="12"/>
      <c r="BI660" s="12"/>
      <c r="BJ660" s="12"/>
      <c r="BK660" s="12"/>
      <c r="BL660" s="12"/>
      <c r="BM660" s="12"/>
      <c r="BN660" s="12"/>
      <c r="BO660" s="12"/>
      <c r="BP660" s="12"/>
      <c r="BQ660" s="12"/>
      <c r="BR660" s="12"/>
      <c r="BS660" s="12"/>
      <c r="BT660" s="12"/>
      <c r="BU660" s="12"/>
      <c r="BV660" s="12"/>
      <c r="BW660" s="12"/>
      <c r="BX660" s="12"/>
      <c r="BY660" s="12"/>
      <c r="BZ660" s="12"/>
      <c r="CA660" s="12"/>
      <c r="CB660" s="12"/>
      <c r="CC660" s="12"/>
    </row>
    <row r="661" spans="1:81" ht="15.75" x14ac:dyDescent="0.25">
      <c r="A661" s="20"/>
      <c r="B661" s="29"/>
      <c r="C661" s="29"/>
      <c r="D661" s="29"/>
      <c r="E661" s="29"/>
      <c r="F661" s="26"/>
      <c r="G661" s="13"/>
      <c r="H661" s="20"/>
      <c r="I661" s="22"/>
      <c r="J661" s="22"/>
      <c r="K661" s="22"/>
      <c r="L661" s="22"/>
      <c r="M661" s="24"/>
      <c r="N661" s="22"/>
      <c r="O661" s="20"/>
      <c r="P661" s="12"/>
      <c r="Q661" s="12"/>
      <c r="R661" s="12"/>
      <c r="S661" s="12"/>
      <c r="T661" s="12"/>
      <c r="U661" s="12"/>
      <c r="V661" s="12"/>
      <c r="W661" s="12"/>
      <c r="X661" s="12"/>
      <c r="Y661" s="12"/>
      <c r="Z661" s="12"/>
      <c r="AA661" s="12"/>
      <c r="AB661" s="12"/>
      <c r="AC661" s="12"/>
      <c r="AD661" s="12"/>
      <c r="AE661" s="12"/>
      <c r="AF661" s="12"/>
      <c r="AG661" s="12"/>
      <c r="AH661" s="12"/>
      <c r="AI661" s="12"/>
      <c r="AJ661" s="12"/>
      <c r="AK661" s="12"/>
      <c r="AL661" s="12"/>
      <c r="AM661" s="12"/>
      <c r="AN661" s="12"/>
      <c r="AO661" s="12"/>
      <c r="AP661" s="12"/>
      <c r="AQ661" s="12"/>
      <c r="AR661" s="12"/>
      <c r="AS661" s="12"/>
      <c r="AT661" s="12"/>
      <c r="AU661" s="12"/>
      <c r="AV661" s="12"/>
      <c r="AW661" s="12"/>
      <c r="AX661" s="12"/>
      <c r="AY661" s="12"/>
      <c r="AZ661" s="12"/>
      <c r="BA661" s="12"/>
      <c r="BB661" s="12"/>
      <c r="BC661" s="12"/>
      <c r="BD661" s="12"/>
      <c r="BE661" s="12"/>
      <c r="BF661" s="12"/>
      <c r="BG661" s="12"/>
      <c r="BH661" s="12"/>
      <c r="BI661" s="12"/>
      <c r="BJ661" s="12"/>
      <c r="BK661" s="12"/>
      <c r="BL661" s="12"/>
      <c r="BM661" s="12"/>
      <c r="BN661" s="12"/>
      <c r="BO661" s="12"/>
      <c r="BP661" s="12"/>
      <c r="BQ661" s="12"/>
      <c r="BR661" s="12"/>
      <c r="BS661" s="12"/>
      <c r="BT661" s="12"/>
      <c r="BU661" s="12"/>
      <c r="BV661" s="12"/>
      <c r="BW661" s="12"/>
      <c r="BX661" s="12"/>
      <c r="BY661" s="12"/>
      <c r="BZ661" s="12"/>
      <c r="CA661" s="12"/>
      <c r="CB661" s="12"/>
      <c r="CC661" s="12"/>
    </row>
    <row r="662" spans="1:81" ht="15.75" x14ac:dyDescent="0.25">
      <c r="A662" s="20"/>
      <c r="B662" s="29"/>
      <c r="C662" s="29"/>
      <c r="D662" s="29"/>
      <c r="E662" s="29"/>
      <c r="F662" s="26"/>
      <c r="G662" s="13"/>
      <c r="H662" s="20"/>
      <c r="I662" s="22"/>
      <c r="J662" s="22"/>
      <c r="K662" s="22"/>
      <c r="L662" s="22"/>
      <c r="M662" s="24"/>
      <c r="N662" s="22"/>
      <c r="O662" s="20"/>
      <c r="P662" s="12"/>
      <c r="Q662" s="12"/>
      <c r="R662" s="12"/>
      <c r="S662" s="12"/>
      <c r="T662" s="12"/>
      <c r="U662" s="12"/>
      <c r="V662" s="12"/>
      <c r="W662" s="12"/>
      <c r="X662" s="12"/>
      <c r="Y662" s="12"/>
      <c r="Z662" s="12"/>
      <c r="AA662" s="12"/>
      <c r="AB662" s="12"/>
      <c r="AC662" s="12"/>
      <c r="AD662" s="12"/>
      <c r="AE662" s="12"/>
      <c r="AF662" s="12"/>
      <c r="AG662" s="12"/>
      <c r="AH662" s="12"/>
      <c r="AI662" s="12"/>
      <c r="AJ662" s="12"/>
      <c r="AK662" s="12"/>
      <c r="AL662" s="12"/>
      <c r="AM662" s="12"/>
      <c r="AN662" s="12"/>
      <c r="AO662" s="12"/>
      <c r="AP662" s="12"/>
      <c r="AQ662" s="12"/>
      <c r="AR662" s="12"/>
      <c r="AS662" s="12"/>
      <c r="AT662" s="12"/>
      <c r="AU662" s="12"/>
      <c r="AV662" s="12"/>
      <c r="AW662" s="12"/>
      <c r="AX662" s="12"/>
      <c r="AY662" s="12"/>
      <c r="AZ662" s="12"/>
      <c r="BA662" s="12"/>
      <c r="BB662" s="12"/>
      <c r="BC662" s="12"/>
      <c r="BD662" s="12"/>
      <c r="BE662" s="12"/>
      <c r="BF662" s="12"/>
      <c r="BG662" s="12"/>
      <c r="BH662" s="12"/>
      <c r="BI662" s="12"/>
      <c r="BJ662" s="12"/>
      <c r="BK662" s="12"/>
      <c r="BL662" s="12"/>
      <c r="BM662" s="12"/>
      <c r="BN662" s="12"/>
      <c r="BO662" s="12"/>
      <c r="BP662" s="12"/>
      <c r="BQ662" s="12"/>
      <c r="BR662" s="12"/>
      <c r="BS662" s="12"/>
      <c r="BT662" s="12"/>
      <c r="BU662" s="12"/>
      <c r="BV662" s="12"/>
      <c r="BW662" s="12"/>
      <c r="BX662" s="12"/>
      <c r="BY662" s="12"/>
      <c r="BZ662" s="12"/>
      <c r="CA662" s="12"/>
      <c r="CB662" s="12"/>
      <c r="CC662" s="12"/>
    </row>
    <row r="663" spans="1:81" ht="15.75" x14ac:dyDescent="0.25">
      <c r="A663" s="20"/>
      <c r="B663" s="29"/>
      <c r="C663" s="29"/>
      <c r="D663" s="29"/>
      <c r="E663" s="29"/>
      <c r="F663" s="26"/>
      <c r="G663" s="13"/>
      <c r="H663" s="20"/>
      <c r="I663" s="22"/>
      <c r="J663" s="22"/>
      <c r="K663" s="22"/>
      <c r="L663" s="22"/>
      <c r="M663" s="24"/>
      <c r="N663" s="22"/>
      <c r="O663" s="20"/>
      <c r="P663" s="12"/>
      <c r="Q663" s="12"/>
      <c r="R663" s="12"/>
      <c r="S663" s="12"/>
      <c r="T663" s="12"/>
      <c r="U663" s="12"/>
      <c r="V663" s="12"/>
      <c r="W663" s="12"/>
      <c r="X663" s="12"/>
      <c r="Y663" s="12"/>
      <c r="Z663" s="12"/>
      <c r="AA663" s="12"/>
      <c r="AB663" s="12"/>
      <c r="AC663" s="12"/>
      <c r="AD663" s="12"/>
      <c r="AE663" s="12"/>
      <c r="AF663" s="12"/>
      <c r="AG663" s="12"/>
      <c r="AH663" s="12"/>
      <c r="AI663" s="12"/>
      <c r="AJ663" s="12"/>
      <c r="AK663" s="12"/>
      <c r="AL663" s="12"/>
      <c r="AM663" s="12"/>
      <c r="AN663" s="12"/>
      <c r="AO663" s="12"/>
      <c r="AP663" s="12"/>
      <c r="AQ663" s="12"/>
      <c r="AR663" s="12"/>
      <c r="AS663" s="12"/>
      <c r="AT663" s="12"/>
      <c r="AU663" s="12"/>
      <c r="AV663" s="12"/>
      <c r="AW663" s="12"/>
      <c r="AX663" s="12"/>
      <c r="AY663" s="12"/>
      <c r="AZ663" s="12"/>
      <c r="BA663" s="12"/>
      <c r="BB663" s="12"/>
      <c r="BC663" s="12"/>
      <c r="BD663" s="12"/>
      <c r="BE663" s="12"/>
      <c r="BF663" s="12"/>
      <c r="BG663" s="12"/>
      <c r="BH663" s="12"/>
      <c r="BI663" s="12"/>
      <c r="BJ663" s="12"/>
      <c r="BK663" s="12"/>
      <c r="BL663" s="12"/>
      <c r="BM663" s="12"/>
      <c r="BN663" s="12"/>
      <c r="BO663" s="12"/>
      <c r="BP663" s="12"/>
      <c r="BQ663" s="12"/>
      <c r="BR663" s="12"/>
      <c r="BS663" s="12"/>
      <c r="BT663" s="12"/>
      <c r="BU663" s="12"/>
      <c r="BV663" s="12"/>
      <c r="BW663" s="12"/>
      <c r="BX663" s="12"/>
      <c r="BY663" s="12"/>
      <c r="BZ663" s="12"/>
      <c r="CA663" s="12"/>
      <c r="CB663" s="12"/>
      <c r="CC663" s="12"/>
    </row>
    <row r="664" spans="1:81" ht="15.75" x14ac:dyDescent="0.25">
      <c r="A664" s="20"/>
      <c r="B664" s="29"/>
      <c r="C664" s="29"/>
      <c r="D664" s="29"/>
      <c r="E664" s="29"/>
      <c r="F664" s="26"/>
      <c r="G664" s="13"/>
      <c r="H664" s="20"/>
      <c r="I664" s="22"/>
      <c r="J664" s="22"/>
      <c r="K664" s="22"/>
      <c r="L664" s="22"/>
      <c r="M664" s="24"/>
      <c r="N664" s="22"/>
      <c r="O664" s="20"/>
      <c r="P664" s="12"/>
      <c r="Q664" s="12"/>
      <c r="R664" s="12"/>
      <c r="S664" s="12"/>
      <c r="T664" s="12"/>
      <c r="U664" s="12"/>
      <c r="V664" s="12"/>
      <c r="W664" s="12"/>
      <c r="X664" s="12"/>
      <c r="Y664" s="12"/>
      <c r="Z664" s="12"/>
      <c r="AA664" s="12"/>
      <c r="AB664" s="12"/>
      <c r="AC664" s="12"/>
      <c r="AD664" s="12"/>
      <c r="AE664" s="12"/>
      <c r="AF664" s="12"/>
      <c r="AG664" s="12"/>
      <c r="AH664" s="12"/>
      <c r="AI664" s="12"/>
      <c r="AJ664" s="12"/>
      <c r="AK664" s="12"/>
      <c r="AL664" s="12"/>
      <c r="AM664" s="12"/>
      <c r="AN664" s="12"/>
      <c r="AO664" s="12"/>
      <c r="AP664" s="12"/>
      <c r="AQ664" s="12"/>
      <c r="AR664" s="12"/>
      <c r="AS664" s="12"/>
      <c r="AT664" s="12"/>
      <c r="AU664" s="12"/>
      <c r="AV664" s="12"/>
      <c r="AW664" s="12"/>
      <c r="AX664" s="12"/>
      <c r="AY664" s="12"/>
      <c r="AZ664" s="12"/>
      <c r="BA664" s="12"/>
      <c r="BB664" s="12"/>
      <c r="BC664" s="12"/>
      <c r="BD664" s="12"/>
      <c r="BE664" s="12"/>
      <c r="BF664" s="12"/>
      <c r="BG664" s="12"/>
      <c r="BH664" s="12"/>
      <c r="BI664" s="12"/>
      <c r="BJ664" s="12"/>
      <c r="BK664" s="12"/>
      <c r="BL664" s="12"/>
      <c r="BM664" s="12"/>
      <c r="BN664" s="12"/>
      <c r="BO664" s="12"/>
      <c r="BP664" s="12"/>
      <c r="BQ664" s="12"/>
      <c r="BR664" s="12"/>
      <c r="BS664" s="12"/>
      <c r="BT664" s="12"/>
      <c r="BU664" s="12"/>
      <c r="BV664" s="12"/>
      <c r="BW664" s="12"/>
      <c r="BX664" s="12"/>
      <c r="BY664" s="12"/>
      <c r="BZ664" s="12"/>
      <c r="CA664" s="12"/>
      <c r="CB664" s="12"/>
      <c r="CC664" s="12"/>
    </row>
    <row r="665" spans="1:81" ht="15.75" x14ac:dyDescent="0.25">
      <c r="A665" s="20"/>
      <c r="B665" s="29"/>
      <c r="C665" s="29"/>
      <c r="D665" s="29"/>
      <c r="E665" s="29"/>
      <c r="F665" s="26"/>
      <c r="G665" s="13"/>
      <c r="H665" s="20"/>
      <c r="I665" s="22"/>
      <c r="J665" s="22"/>
      <c r="K665" s="22"/>
      <c r="L665" s="22"/>
      <c r="M665" s="24"/>
      <c r="N665" s="22"/>
      <c r="O665" s="20"/>
      <c r="P665" s="12"/>
      <c r="Q665" s="12"/>
      <c r="R665" s="12"/>
      <c r="S665" s="12"/>
      <c r="T665" s="12"/>
      <c r="U665" s="12"/>
      <c r="V665" s="12"/>
      <c r="W665" s="12"/>
      <c r="X665" s="12"/>
      <c r="Y665" s="12"/>
      <c r="Z665" s="12"/>
      <c r="AA665" s="12"/>
      <c r="AB665" s="12"/>
      <c r="AC665" s="12"/>
      <c r="AD665" s="12"/>
      <c r="AE665" s="12"/>
      <c r="AF665" s="12"/>
      <c r="AG665" s="12"/>
      <c r="AH665" s="12"/>
      <c r="AI665" s="12"/>
      <c r="AJ665" s="12"/>
      <c r="AK665" s="12"/>
      <c r="AL665" s="12"/>
      <c r="AM665" s="12"/>
      <c r="AN665" s="12"/>
      <c r="AO665" s="12"/>
      <c r="AP665" s="12"/>
      <c r="AQ665" s="12"/>
      <c r="AR665" s="12"/>
      <c r="AS665" s="12"/>
      <c r="AT665" s="12"/>
      <c r="AU665" s="12"/>
      <c r="AV665" s="12"/>
      <c r="AW665" s="12"/>
      <c r="AX665" s="12"/>
      <c r="AY665" s="12"/>
      <c r="AZ665" s="12"/>
      <c r="BA665" s="12"/>
      <c r="BB665" s="12"/>
      <c r="BC665" s="12"/>
      <c r="BD665" s="12"/>
      <c r="BE665" s="12"/>
      <c r="BF665" s="12"/>
      <c r="BG665" s="12"/>
      <c r="BH665" s="12"/>
      <c r="BI665" s="12"/>
      <c r="BJ665" s="12"/>
      <c r="BK665" s="12"/>
      <c r="BL665" s="12"/>
      <c r="BM665" s="12"/>
      <c r="BN665" s="12"/>
      <c r="BO665" s="12"/>
      <c r="BP665" s="12"/>
      <c r="BQ665" s="12"/>
      <c r="BR665" s="12"/>
      <c r="BS665" s="12"/>
      <c r="BT665" s="12"/>
      <c r="BU665" s="12"/>
      <c r="BV665" s="12"/>
      <c r="BW665" s="12"/>
      <c r="BX665" s="12"/>
      <c r="BY665" s="12"/>
      <c r="BZ665" s="12"/>
      <c r="CA665" s="12"/>
      <c r="CB665" s="12"/>
      <c r="CC665" s="12"/>
    </row>
    <row r="666" spans="1:81" ht="15.75" x14ac:dyDescent="0.25">
      <c r="A666" s="20"/>
      <c r="B666" s="29"/>
      <c r="C666" s="29"/>
      <c r="D666" s="29"/>
      <c r="E666" s="29"/>
      <c r="F666" s="26"/>
      <c r="G666" s="13"/>
      <c r="H666" s="20"/>
      <c r="I666" s="22"/>
      <c r="J666" s="22"/>
      <c r="K666" s="22"/>
      <c r="L666" s="22"/>
      <c r="M666" s="24"/>
      <c r="N666" s="22"/>
      <c r="O666" s="20"/>
      <c r="P666" s="12"/>
      <c r="Q666" s="12"/>
      <c r="R666" s="12"/>
      <c r="S666" s="12"/>
      <c r="T666" s="12"/>
      <c r="U666" s="12"/>
      <c r="V666" s="12"/>
      <c r="W666" s="12"/>
      <c r="X666" s="12"/>
      <c r="Y666" s="12"/>
      <c r="Z666" s="12"/>
      <c r="AA666" s="12"/>
      <c r="AB666" s="12"/>
      <c r="AC666" s="12"/>
      <c r="AD666" s="12"/>
      <c r="AE666" s="12"/>
      <c r="AF666" s="12"/>
      <c r="AG666" s="12"/>
      <c r="AH666" s="12"/>
      <c r="AI666" s="12"/>
      <c r="AJ666" s="12"/>
      <c r="AK666" s="12"/>
      <c r="AL666" s="12"/>
      <c r="AM666" s="12"/>
      <c r="AN666" s="12"/>
      <c r="AO666" s="12"/>
      <c r="AP666" s="12"/>
      <c r="AQ666" s="12"/>
      <c r="AR666" s="12"/>
      <c r="AS666" s="12"/>
      <c r="AT666" s="12"/>
      <c r="AU666" s="12"/>
      <c r="AV666" s="12"/>
      <c r="AW666" s="12"/>
      <c r="AX666" s="12"/>
      <c r="AY666" s="12"/>
      <c r="AZ666" s="12"/>
      <c r="BA666" s="12"/>
      <c r="BB666" s="12"/>
      <c r="BC666" s="12"/>
      <c r="BD666" s="12"/>
      <c r="BE666" s="12"/>
      <c r="BF666" s="12"/>
      <c r="BG666" s="12"/>
      <c r="BH666" s="12"/>
      <c r="BI666" s="12"/>
      <c r="BJ666" s="12"/>
      <c r="BK666" s="12"/>
      <c r="BL666" s="12"/>
      <c r="BM666" s="12"/>
      <c r="BN666" s="12"/>
      <c r="BO666" s="12"/>
      <c r="BP666" s="12"/>
      <c r="BQ666" s="12"/>
      <c r="BR666" s="12"/>
      <c r="BS666" s="12"/>
      <c r="BT666" s="12"/>
      <c r="BU666" s="12"/>
      <c r="BV666" s="12"/>
      <c r="BW666" s="12"/>
      <c r="BX666" s="12"/>
      <c r="BY666" s="12"/>
      <c r="BZ666" s="12"/>
      <c r="CA666" s="12"/>
      <c r="CB666" s="12"/>
      <c r="CC666" s="12"/>
    </row>
    <row r="667" spans="1:81" ht="15.75" x14ac:dyDescent="0.25">
      <c r="A667" s="20"/>
      <c r="B667" s="29"/>
      <c r="C667" s="29"/>
      <c r="D667" s="29"/>
      <c r="E667" s="29"/>
      <c r="F667" s="26"/>
      <c r="G667" s="13"/>
      <c r="H667" s="20"/>
      <c r="I667" s="22"/>
      <c r="J667" s="22"/>
      <c r="K667" s="22"/>
      <c r="L667" s="22"/>
      <c r="M667" s="24"/>
      <c r="N667" s="22"/>
      <c r="O667" s="20"/>
      <c r="P667" s="12"/>
      <c r="Q667" s="12"/>
      <c r="R667" s="12"/>
      <c r="S667" s="12"/>
      <c r="T667" s="12"/>
      <c r="U667" s="12"/>
      <c r="V667" s="12"/>
      <c r="W667" s="12"/>
      <c r="X667" s="12"/>
      <c r="Y667" s="12"/>
      <c r="Z667" s="12"/>
      <c r="AA667" s="12"/>
      <c r="AB667" s="12"/>
      <c r="AC667" s="12"/>
      <c r="AD667" s="12"/>
      <c r="AE667" s="12"/>
      <c r="AF667" s="12"/>
      <c r="AG667" s="12"/>
      <c r="AH667" s="12"/>
      <c r="AI667" s="12"/>
      <c r="AJ667" s="12"/>
      <c r="AK667" s="12"/>
      <c r="AL667" s="12"/>
      <c r="AM667" s="12"/>
      <c r="AN667" s="12"/>
      <c r="AO667" s="12"/>
      <c r="AP667" s="12"/>
      <c r="AQ667" s="12"/>
      <c r="AR667" s="12"/>
      <c r="AS667" s="12"/>
      <c r="AT667" s="12"/>
      <c r="AU667" s="12"/>
      <c r="AV667" s="12"/>
      <c r="AW667" s="12"/>
      <c r="AX667" s="12"/>
      <c r="AY667" s="12"/>
      <c r="AZ667" s="12"/>
      <c r="BA667" s="12"/>
      <c r="BB667" s="12"/>
      <c r="BC667" s="12"/>
      <c r="BD667" s="12"/>
      <c r="BE667" s="12"/>
      <c r="BF667" s="12"/>
      <c r="BG667" s="12"/>
      <c r="BH667" s="12"/>
      <c r="BI667" s="12"/>
      <c r="BJ667" s="12"/>
      <c r="BK667" s="12"/>
      <c r="BL667" s="12"/>
      <c r="BM667" s="12"/>
      <c r="BN667" s="12"/>
      <c r="BO667" s="12"/>
      <c r="BP667" s="12"/>
      <c r="BQ667" s="12"/>
      <c r="BR667" s="12"/>
      <c r="BS667" s="12"/>
      <c r="BT667" s="12"/>
      <c r="BU667" s="12"/>
      <c r="BV667" s="12"/>
      <c r="BW667" s="12"/>
      <c r="BX667" s="12"/>
      <c r="BY667" s="12"/>
      <c r="BZ667" s="12"/>
      <c r="CA667" s="12"/>
      <c r="CB667" s="12"/>
      <c r="CC667" s="12"/>
    </row>
    <row r="668" spans="1:81" ht="15.75" x14ac:dyDescent="0.25">
      <c r="A668" s="20"/>
      <c r="B668" s="29"/>
      <c r="C668" s="29"/>
      <c r="D668" s="29"/>
      <c r="E668" s="29"/>
      <c r="F668" s="26"/>
      <c r="G668" s="13"/>
      <c r="H668" s="20"/>
      <c r="I668" s="22"/>
      <c r="J668" s="22"/>
      <c r="K668" s="22"/>
      <c r="L668" s="22"/>
      <c r="M668" s="24"/>
      <c r="N668" s="22"/>
      <c r="O668" s="20"/>
      <c r="P668" s="12"/>
      <c r="Q668" s="12"/>
      <c r="R668" s="12"/>
      <c r="S668" s="12"/>
      <c r="T668" s="12"/>
      <c r="U668" s="12"/>
      <c r="V668" s="12"/>
      <c r="W668" s="12"/>
      <c r="X668" s="12"/>
      <c r="Y668" s="12"/>
      <c r="Z668" s="12"/>
      <c r="AA668" s="12"/>
      <c r="AB668" s="12"/>
      <c r="AC668" s="12"/>
      <c r="AD668" s="12"/>
      <c r="AE668" s="12"/>
      <c r="AF668" s="12"/>
      <c r="AG668" s="12"/>
      <c r="AH668" s="12"/>
      <c r="AI668" s="12"/>
      <c r="AJ668" s="12"/>
      <c r="AK668" s="12"/>
      <c r="AL668" s="12"/>
      <c r="AM668" s="12"/>
      <c r="AN668" s="12"/>
      <c r="AO668" s="12"/>
      <c r="AP668" s="12"/>
      <c r="AQ668" s="12"/>
      <c r="AR668" s="12"/>
      <c r="AS668" s="12"/>
      <c r="AT668" s="12"/>
      <c r="AU668" s="12"/>
      <c r="AV668" s="12"/>
      <c r="AW668" s="12"/>
      <c r="AX668" s="12"/>
      <c r="AY668" s="12"/>
      <c r="AZ668" s="12"/>
      <c r="BA668" s="12"/>
      <c r="BB668" s="12"/>
      <c r="BC668" s="12"/>
      <c r="BD668" s="12"/>
      <c r="BE668" s="12"/>
      <c r="BF668" s="12"/>
      <c r="BG668" s="12"/>
      <c r="BH668" s="12"/>
      <c r="BI668" s="12"/>
      <c r="BJ668" s="12"/>
      <c r="BK668" s="12"/>
      <c r="BL668" s="12"/>
      <c r="BM668" s="12"/>
      <c r="BN668" s="12"/>
      <c r="BO668" s="12"/>
      <c r="BP668" s="12"/>
      <c r="BQ668" s="12"/>
      <c r="BR668" s="12"/>
      <c r="BS668" s="12"/>
      <c r="BT668" s="12"/>
      <c r="BU668" s="12"/>
      <c r="BV668" s="12"/>
      <c r="BW668" s="12"/>
      <c r="BX668" s="12"/>
      <c r="BY668" s="12"/>
      <c r="BZ668" s="12"/>
      <c r="CA668" s="12"/>
      <c r="CB668" s="12"/>
      <c r="CC668" s="12"/>
    </row>
    <row r="669" spans="1:81" ht="15.75" x14ac:dyDescent="0.25">
      <c r="A669" s="20"/>
      <c r="B669" s="29"/>
      <c r="C669" s="29"/>
      <c r="D669" s="29"/>
      <c r="E669" s="29"/>
      <c r="F669" s="26"/>
      <c r="G669" s="13"/>
      <c r="H669" s="20"/>
      <c r="I669" s="22"/>
      <c r="J669" s="22"/>
      <c r="K669" s="22"/>
      <c r="L669" s="22"/>
      <c r="M669" s="24"/>
      <c r="N669" s="22"/>
      <c r="O669" s="20"/>
      <c r="P669" s="12"/>
      <c r="Q669" s="12"/>
      <c r="R669" s="12"/>
      <c r="S669" s="12"/>
      <c r="T669" s="12"/>
      <c r="U669" s="12"/>
      <c r="V669" s="12"/>
      <c r="W669" s="12"/>
      <c r="X669" s="12"/>
      <c r="Y669" s="12"/>
      <c r="Z669" s="12"/>
      <c r="AA669" s="12"/>
      <c r="AB669" s="12"/>
      <c r="AC669" s="12"/>
      <c r="AD669" s="12"/>
      <c r="AE669" s="12"/>
      <c r="AF669" s="12"/>
      <c r="AG669" s="12"/>
      <c r="AH669" s="12"/>
      <c r="AI669" s="12"/>
      <c r="AJ669" s="12"/>
      <c r="AK669" s="12"/>
      <c r="AL669" s="12"/>
      <c r="AM669" s="12"/>
      <c r="AN669" s="12"/>
      <c r="AO669" s="12"/>
      <c r="AP669" s="12"/>
      <c r="AQ669" s="12"/>
      <c r="AR669" s="12"/>
      <c r="AS669" s="12"/>
      <c r="AT669" s="12"/>
      <c r="AU669" s="12"/>
      <c r="AV669" s="12"/>
      <c r="AW669" s="12"/>
      <c r="AX669" s="12"/>
      <c r="AY669" s="12"/>
      <c r="AZ669" s="12"/>
      <c r="BA669" s="12"/>
      <c r="BB669" s="12"/>
      <c r="BC669" s="12"/>
      <c r="BD669" s="12"/>
      <c r="BE669" s="12"/>
      <c r="BF669" s="12"/>
      <c r="BG669" s="12"/>
      <c r="BH669" s="12"/>
      <c r="BI669" s="12"/>
      <c r="BJ669" s="12"/>
      <c r="BK669" s="12"/>
      <c r="BL669" s="12"/>
      <c r="BM669" s="12"/>
      <c r="BN669" s="12"/>
      <c r="BO669" s="12"/>
      <c r="BP669" s="12"/>
      <c r="BQ669" s="12"/>
      <c r="BR669" s="12"/>
      <c r="BS669" s="12"/>
      <c r="BT669" s="12"/>
      <c r="BU669" s="12"/>
      <c r="BV669" s="12"/>
      <c r="BW669" s="12"/>
      <c r="BX669" s="12"/>
      <c r="BY669" s="12"/>
      <c r="BZ669" s="12"/>
      <c r="CA669" s="12"/>
      <c r="CB669" s="12"/>
      <c r="CC669" s="12"/>
    </row>
    <row r="670" spans="1:81" ht="15.75" x14ac:dyDescent="0.25">
      <c r="A670" s="20"/>
      <c r="B670" s="29"/>
      <c r="C670" s="29"/>
      <c r="D670" s="29"/>
      <c r="E670" s="29"/>
      <c r="F670" s="26"/>
      <c r="G670" s="13"/>
      <c r="H670" s="20"/>
      <c r="I670" s="22"/>
      <c r="J670" s="22"/>
      <c r="K670" s="22"/>
      <c r="L670" s="22"/>
      <c r="M670" s="24"/>
      <c r="N670" s="22"/>
      <c r="O670" s="20"/>
      <c r="P670" s="12"/>
      <c r="Q670" s="12"/>
      <c r="R670" s="12"/>
      <c r="S670" s="12"/>
      <c r="T670" s="12"/>
      <c r="U670" s="12"/>
      <c r="V670" s="12"/>
      <c r="W670" s="12"/>
      <c r="X670" s="12"/>
      <c r="Y670" s="12"/>
      <c r="Z670" s="12"/>
      <c r="AA670" s="12"/>
      <c r="AB670" s="12"/>
      <c r="AC670" s="12"/>
      <c r="AD670" s="12"/>
      <c r="AE670" s="12"/>
      <c r="AF670" s="12"/>
      <c r="AG670" s="12"/>
      <c r="AH670" s="12"/>
      <c r="AI670" s="12"/>
      <c r="AJ670" s="12"/>
      <c r="AK670" s="12"/>
      <c r="AL670" s="12"/>
      <c r="AM670" s="12"/>
      <c r="AN670" s="12"/>
      <c r="AO670" s="12"/>
      <c r="AP670" s="12"/>
      <c r="AQ670" s="12"/>
      <c r="AR670" s="12"/>
      <c r="AS670" s="12"/>
      <c r="AT670" s="12"/>
      <c r="AU670" s="12"/>
      <c r="AV670" s="12"/>
      <c r="AW670" s="12"/>
      <c r="AX670" s="12"/>
      <c r="AY670" s="12"/>
      <c r="AZ670" s="12"/>
      <c r="BA670" s="12"/>
      <c r="BB670" s="12"/>
      <c r="BC670" s="12"/>
      <c r="BD670" s="12"/>
      <c r="BE670" s="12"/>
      <c r="BF670" s="12"/>
      <c r="BG670" s="12"/>
      <c r="BH670" s="12"/>
      <c r="BI670" s="12"/>
      <c r="BJ670" s="12"/>
      <c r="BK670" s="12"/>
      <c r="BL670" s="12"/>
      <c r="BM670" s="12"/>
      <c r="BN670" s="12"/>
      <c r="BO670" s="12"/>
      <c r="BP670" s="12"/>
      <c r="BQ670" s="12"/>
      <c r="BR670" s="12"/>
      <c r="BS670" s="12"/>
      <c r="BT670" s="12"/>
      <c r="BU670" s="12"/>
      <c r="BV670" s="12"/>
      <c r="BW670" s="12"/>
      <c r="BX670" s="12"/>
      <c r="BY670" s="12"/>
      <c r="BZ670" s="12"/>
      <c r="CA670" s="12"/>
      <c r="CB670" s="12"/>
      <c r="CC670" s="12"/>
    </row>
    <row r="671" spans="1:81" ht="15.75" x14ac:dyDescent="0.25">
      <c r="A671" s="20"/>
      <c r="B671" s="29"/>
      <c r="C671" s="29"/>
      <c r="D671" s="29"/>
      <c r="E671" s="29"/>
      <c r="F671" s="26"/>
      <c r="G671" s="13"/>
      <c r="H671" s="20"/>
      <c r="I671" s="22"/>
      <c r="J671" s="22"/>
      <c r="K671" s="22"/>
      <c r="L671" s="22"/>
      <c r="M671" s="24"/>
      <c r="N671" s="22"/>
      <c r="O671" s="20"/>
      <c r="P671" s="12"/>
      <c r="Q671" s="12"/>
      <c r="R671" s="12"/>
      <c r="S671" s="12"/>
      <c r="T671" s="12"/>
      <c r="U671" s="12"/>
      <c r="V671" s="12"/>
      <c r="W671" s="12"/>
      <c r="X671" s="12"/>
      <c r="Y671" s="12"/>
      <c r="Z671" s="12"/>
      <c r="AA671" s="12"/>
      <c r="AB671" s="12"/>
      <c r="AC671" s="12"/>
      <c r="AD671" s="12"/>
      <c r="AE671" s="12"/>
      <c r="AF671" s="12"/>
      <c r="AG671" s="12"/>
      <c r="AH671" s="12"/>
      <c r="AI671" s="12"/>
      <c r="AJ671" s="12"/>
      <c r="AK671" s="12"/>
      <c r="AL671" s="12"/>
      <c r="AM671" s="12"/>
      <c r="AN671" s="12"/>
      <c r="AO671" s="12"/>
      <c r="AP671" s="12"/>
      <c r="AQ671" s="12"/>
      <c r="AR671" s="12"/>
      <c r="AS671" s="12"/>
      <c r="AT671" s="12"/>
      <c r="AU671" s="12"/>
      <c r="AV671" s="12"/>
      <c r="AW671" s="12"/>
      <c r="AX671" s="12"/>
      <c r="AY671" s="12"/>
      <c r="AZ671" s="12"/>
      <c r="BA671" s="12"/>
      <c r="BB671" s="12"/>
      <c r="BC671" s="12"/>
      <c r="BD671" s="12"/>
      <c r="BE671" s="12"/>
      <c r="BF671" s="12"/>
      <c r="BG671" s="12"/>
      <c r="BH671" s="12"/>
      <c r="BI671" s="12"/>
      <c r="BJ671" s="12"/>
      <c r="BK671" s="12"/>
      <c r="BL671" s="12"/>
      <c r="BM671" s="12"/>
      <c r="BN671" s="12"/>
      <c r="BO671" s="12"/>
      <c r="BP671" s="12"/>
      <c r="BQ671" s="12"/>
      <c r="BR671" s="12"/>
      <c r="BS671" s="12"/>
      <c r="BT671" s="12"/>
      <c r="BU671" s="12"/>
      <c r="BV671" s="12"/>
      <c r="BW671" s="12"/>
      <c r="BX671" s="12"/>
      <c r="BY671" s="12"/>
      <c r="BZ671" s="12"/>
      <c r="CA671" s="12"/>
      <c r="CB671" s="12"/>
      <c r="CC671" s="12"/>
    </row>
    <row r="672" spans="1:81" ht="15.75" x14ac:dyDescent="0.25">
      <c r="A672" s="20"/>
      <c r="B672" s="29"/>
      <c r="C672" s="29"/>
      <c r="D672" s="29"/>
      <c r="E672" s="29"/>
      <c r="F672" s="26"/>
      <c r="G672" s="13"/>
      <c r="H672" s="20"/>
      <c r="I672" s="22"/>
      <c r="J672" s="22"/>
      <c r="K672" s="22"/>
      <c r="L672" s="22"/>
      <c r="M672" s="24"/>
      <c r="N672" s="22"/>
      <c r="O672" s="20"/>
      <c r="P672" s="12"/>
      <c r="Q672" s="12"/>
      <c r="R672" s="12"/>
      <c r="S672" s="12"/>
      <c r="T672" s="12"/>
      <c r="U672" s="12"/>
      <c r="V672" s="12"/>
      <c r="W672" s="12"/>
      <c r="X672" s="12"/>
      <c r="Y672" s="12"/>
      <c r="Z672" s="12"/>
      <c r="AA672" s="12"/>
      <c r="AB672" s="12"/>
      <c r="AC672" s="12"/>
      <c r="AD672" s="12"/>
      <c r="AE672" s="12"/>
      <c r="AF672" s="12"/>
      <c r="AG672" s="12"/>
      <c r="AH672" s="12"/>
      <c r="AI672" s="12"/>
      <c r="AJ672" s="12"/>
      <c r="AK672" s="12"/>
      <c r="AL672" s="12"/>
      <c r="AM672" s="12"/>
      <c r="AN672" s="12"/>
      <c r="AO672" s="12"/>
      <c r="AP672" s="12"/>
      <c r="AQ672" s="12"/>
      <c r="AR672" s="12"/>
      <c r="AS672" s="12"/>
      <c r="AT672" s="12"/>
      <c r="AU672" s="12"/>
      <c r="AV672" s="12"/>
      <c r="AW672" s="12"/>
      <c r="AX672" s="12"/>
      <c r="AY672" s="12"/>
      <c r="AZ672" s="12"/>
      <c r="BA672" s="12"/>
      <c r="BB672" s="12"/>
      <c r="BC672" s="12"/>
      <c r="BD672" s="12"/>
      <c r="BE672" s="12"/>
      <c r="BF672" s="12"/>
      <c r="BG672" s="12"/>
      <c r="BH672" s="12"/>
      <c r="BI672" s="12"/>
      <c r="BJ672" s="12"/>
      <c r="BK672" s="12"/>
      <c r="BL672" s="12"/>
      <c r="BM672" s="12"/>
      <c r="BN672" s="12"/>
      <c r="BO672" s="12"/>
      <c r="BP672" s="12"/>
      <c r="BQ672" s="12"/>
      <c r="BR672" s="12"/>
      <c r="BS672" s="12"/>
      <c r="BT672" s="12"/>
      <c r="BU672" s="12"/>
      <c r="BV672" s="12"/>
      <c r="BW672" s="12"/>
      <c r="BX672" s="12"/>
      <c r="BY672" s="12"/>
      <c r="BZ672" s="12"/>
      <c r="CA672" s="12"/>
      <c r="CB672" s="12"/>
      <c r="CC672" s="12"/>
    </row>
    <row r="673" spans="1:81" ht="15.75" x14ac:dyDescent="0.25">
      <c r="A673" s="20"/>
      <c r="B673" s="29"/>
      <c r="C673" s="29"/>
      <c r="D673" s="29"/>
      <c r="E673" s="29"/>
      <c r="F673" s="26"/>
      <c r="G673" s="13"/>
      <c r="H673" s="20"/>
      <c r="I673" s="22"/>
      <c r="J673" s="22"/>
      <c r="K673" s="22"/>
      <c r="L673" s="22"/>
      <c r="M673" s="24"/>
      <c r="N673" s="22"/>
      <c r="O673" s="20"/>
      <c r="P673" s="12"/>
      <c r="Q673" s="12"/>
      <c r="R673" s="12"/>
      <c r="S673" s="12"/>
      <c r="T673" s="12"/>
      <c r="U673" s="12"/>
      <c r="V673" s="12"/>
      <c r="W673" s="12"/>
      <c r="X673" s="12"/>
      <c r="Y673" s="12"/>
      <c r="Z673" s="12"/>
      <c r="AA673" s="12"/>
      <c r="AB673" s="12"/>
      <c r="AC673" s="12"/>
      <c r="AD673" s="12"/>
      <c r="AE673" s="12"/>
      <c r="AF673" s="12"/>
      <c r="AG673" s="12"/>
      <c r="AH673" s="12"/>
      <c r="AI673" s="12"/>
      <c r="AJ673" s="12"/>
      <c r="AK673" s="12"/>
      <c r="AL673" s="12"/>
      <c r="AM673" s="12"/>
      <c r="AN673" s="12"/>
      <c r="AO673" s="12"/>
      <c r="AP673" s="12"/>
      <c r="AQ673" s="12"/>
      <c r="AR673" s="12"/>
      <c r="AS673" s="12"/>
      <c r="AT673" s="12"/>
      <c r="AU673" s="12"/>
      <c r="AV673" s="12"/>
      <c r="AW673" s="12"/>
      <c r="AX673" s="12"/>
      <c r="AY673" s="12"/>
      <c r="AZ673" s="12"/>
      <c r="BA673" s="12"/>
      <c r="BB673" s="12"/>
      <c r="BC673" s="12"/>
      <c r="BD673" s="12"/>
      <c r="BE673" s="12"/>
      <c r="BF673" s="12"/>
      <c r="BG673" s="12"/>
      <c r="BH673" s="12"/>
      <c r="BI673" s="12"/>
      <c r="BJ673" s="12"/>
      <c r="BK673" s="12"/>
      <c r="BL673" s="12"/>
      <c r="BM673" s="12"/>
      <c r="BN673" s="12"/>
      <c r="BO673" s="12"/>
      <c r="BP673" s="12"/>
      <c r="BQ673" s="12"/>
      <c r="BR673" s="12"/>
      <c r="BS673" s="12"/>
      <c r="BT673" s="12"/>
      <c r="BU673" s="12"/>
      <c r="BV673" s="12"/>
      <c r="BW673" s="12"/>
      <c r="BX673" s="12"/>
      <c r="BY673" s="12"/>
      <c r="BZ673" s="12"/>
      <c r="CA673" s="12"/>
      <c r="CB673" s="12"/>
      <c r="CC673" s="12"/>
    </row>
    <row r="674" spans="1:81" ht="15.75" x14ac:dyDescent="0.25">
      <c r="A674" s="20"/>
      <c r="B674" s="29"/>
      <c r="C674" s="29"/>
      <c r="D674" s="29"/>
      <c r="E674" s="29"/>
      <c r="F674" s="26"/>
      <c r="G674" s="13"/>
      <c r="H674" s="20"/>
      <c r="I674" s="22"/>
      <c r="J674" s="22"/>
      <c r="K674" s="22"/>
      <c r="L674" s="22"/>
      <c r="M674" s="24"/>
      <c r="N674" s="22"/>
      <c r="O674" s="20"/>
      <c r="P674" s="12"/>
      <c r="Q674" s="12"/>
      <c r="R674" s="12"/>
      <c r="S674" s="12"/>
      <c r="T674" s="12"/>
      <c r="U674" s="12"/>
      <c r="V674" s="12"/>
      <c r="W674" s="12"/>
      <c r="X674" s="12"/>
      <c r="Y674" s="12"/>
      <c r="Z674" s="12"/>
      <c r="AA674" s="12"/>
      <c r="AB674" s="12"/>
      <c r="AC674" s="12"/>
      <c r="AD674" s="12"/>
      <c r="AE674" s="12"/>
      <c r="AF674" s="12"/>
      <c r="AG674" s="12"/>
      <c r="AH674" s="12"/>
      <c r="AI674" s="12"/>
      <c r="AJ674" s="12"/>
      <c r="AK674" s="12"/>
      <c r="AL674" s="12"/>
      <c r="AM674" s="12"/>
      <c r="AN674" s="12"/>
      <c r="AO674" s="12"/>
      <c r="AP674" s="12"/>
      <c r="AQ674" s="12"/>
      <c r="AR674" s="12"/>
      <c r="AS674" s="12"/>
      <c r="AT674" s="12"/>
      <c r="AU674" s="12"/>
      <c r="AV674" s="12"/>
      <c r="AW674" s="12"/>
      <c r="AX674" s="12"/>
      <c r="AY674" s="12"/>
      <c r="AZ674" s="12"/>
      <c r="BA674" s="12"/>
      <c r="BB674" s="12"/>
      <c r="BC674" s="12"/>
      <c r="BD674" s="12"/>
      <c r="BE674" s="12"/>
      <c r="BF674" s="12"/>
      <c r="BG674" s="12"/>
      <c r="BH674" s="12"/>
      <c r="BI674" s="12"/>
      <c r="BJ674" s="12"/>
      <c r="BK674" s="12"/>
      <c r="BL674" s="12"/>
      <c r="BM674" s="12"/>
      <c r="BN674" s="12"/>
      <c r="BO674" s="12"/>
      <c r="BP674" s="12"/>
      <c r="BQ674" s="12"/>
      <c r="BR674" s="12"/>
      <c r="BS674" s="12"/>
      <c r="BT674" s="12"/>
      <c r="BU674" s="12"/>
      <c r="BV674" s="12"/>
      <c r="BW674" s="12"/>
      <c r="BX674" s="12"/>
      <c r="BY674" s="12"/>
      <c r="BZ674" s="12"/>
      <c r="CA674" s="12"/>
      <c r="CB674" s="12"/>
      <c r="CC674" s="12"/>
    </row>
    <row r="675" spans="1:81" ht="15.75" x14ac:dyDescent="0.25">
      <c r="A675" s="20"/>
      <c r="B675" s="29"/>
      <c r="C675" s="29"/>
      <c r="D675" s="29"/>
      <c r="E675" s="29"/>
      <c r="F675" s="26"/>
      <c r="G675" s="13"/>
      <c r="H675" s="20"/>
      <c r="I675" s="22"/>
      <c r="J675" s="22"/>
      <c r="K675" s="22"/>
      <c r="L675" s="22"/>
      <c r="M675" s="24"/>
      <c r="N675" s="22"/>
      <c r="O675" s="20"/>
      <c r="P675" s="12"/>
      <c r="Q675" s="12"/>
      <c r="R675" s="12"/>
      <c r="S675" s="12"/>
      <c r="T675" s="12"/>
      <c r="U675" s="12"/>
      <c r="V675" s="12"/>
      <c r="W675" s="12"/>
      <c r="X675" s="12"/>
      <c r="Y675" s="12"/>
      <c r="Z675" s="12"/>
      <c r="AA675" s="12"/>
      <c r="AB675" s="12"/>
      <c r="AC675" s="12"/>
      <c r="AD675" s="12"/>
      <c r="AE675" s="12"/>
      <c r="AF675" s="12"/>
      <c r="AG675" s="12"/>
      <c r="AH675" s="12"/>
      <c r="AI675" s="12"/>
      <c r="AJ675" s="12"/>
      <c r="AK675" s="12"/>
      <c r="AL675" s="12"/>
      <c r="AM675" s="12"/>
      <c r="AN675" s="12"/>
      <c r="AO675" s="12"/>
      <c r="AP675" s="12"/>
      <c r="AQ675" s="12"/>
      <c r="AR675" s="12"/>
      <c r="AS675" s="12"/>
      <c r="AT675" s="12"/>
      <c r="AU675" s="12"/>
      <c r="AV675" s="12"/>
      <c r="AW675" s="12"/>
      <c r="AX675" s="12"/>
      <c r="AY675" s="12"/>
      <c r="AZ675" s="12"/>
      <c r="BA675" s="12"/>
      <c r="BB675" s="12"/>
      <c r="BC675" s="12"/>
      <c r="BD675" s="12"/>
      <c r="BE675" s="12"/>
      <c r="BF675" s="12"/>
      <c r="BG675" s="12"/>
      <c r="BH675" s="12"/>
      <c r="BI675" s="12"/>
      <c r="BJ675" s="12"/>
      <c r="BK675" s="12"/>
      <c r="BL675" s="12"/>
      <c r="BM675" s="12"/>
      <c r="BN675" s="12"/>
      <c r="BO675" s="12"/>
      <c r="BP675" s="12"/>
      <c r="BQ675" s="12"/>
      <c r="BR675" s="12"/>
      <c r="BS675" s="12"/>
      <c r="BT675" s="12"/>
      <c r="BU675" s="12"/>
      <c r="BV675" s="12"/>
      <c r="BW675" s="12"/>
      <c r="BX675" s="12"/>
      <c r="BY675" s="12"/>
      <c r="BZ675" s="12"/>
      <c r="CA675" s="12"/>
      <c r="CB675" s="12"/>
      <c r="CC675" s="12"/>
    </row>
    <row r="676" spans="1:81" ht="15.75" x14ac:dyDescent="0.25">
      <c r="A676" s="20"/>
      <c r="B676" s="29"/>
      <c r="C676" s="29"/>
      <c r="D676" s="29"/>
      <c r="E676" s="29"/>
      <c r="F676" s="26"/>
      <c r="G676" s="13"/>
      <c r="H676" s="20"/>
      <c r="I676" s="22"/>
      <c r="J676" s="22"/>
      <c r="K676" s="22"/>
      <c r="L676" s="22"/>
      <c r="M676" s="24"/>
      <c r="N676" s="22"/>
      <c r="O676" s="20"/>
      <c r="P676" s="12"/>
      <c r="Q676" s="12"/>
      <c r="R676" s="12"/>
      <c r="S676" s="12"/>
      <c r="T676" s="12"/>
      <c r="U676" s="12"/>
      <c r="V676" s="12"/>
      <c r="W676" s="12"/>
      <c r="X676" s="12"/>
      <c r="Y676" s="12"/>
      <c r="Z676" s="12"/>
      <c r="AA676" s="12"/>
      <c r="AB676" s="12"/>
      <c r="AC676" s="12"/>
      <c r="AD676" s="12"/>
      <c r="AE676" s="12"/>
      <c r="AF676" s="12"/>
      <c r="AG676" s="12"/>
      <c r="AH676" s="12"/>
      <c r="AI676" s="12"/>
      <c r="AJ676" s="12"/>
      <c r="AK676" s="12"/>
      <c r="AL676" s="12"/>
      <c r="AM676" s="12"/>
      <c r="AN676" s="12"/>
      <c r="AO676" s="12"/>
      <c r="AP676" s="12"/>
      <c r="AQ676" s="12"/>
      <c r="AR676" s="12"/>
      <c r="AS676" s="12"/>
      <c r="AT676" s="12"/>
      <c r="AU676" s="12"/>
      <c r="AV676" s="12"/>
      <c r="AW676" s="12"/>
      <c r="AX676" s="12"/>
      <c r="AY676" s="12"/>
      <c r="AZ676" s="12"/>
      <c r="BA676" s="12"/>
      <c r="BB676" s="12"/>
      <c r="BC676" s="12"/>
      <c r="BD676" s="12"/>
      <c r="BE676" s="12"/>
      <c r="BF676" s="12"/>
      <c r="BG676" s="12"/>
      <c r="BH676" s="12"/>
      <c r="BI676" s="12"/>
      <c r="BJ676" s="12"/>
      <c r="BK676" s="12"/>
      <c r="BL676" s="12"/>
      <c r="BM676" s="12"/>
      <c r="BN676" s="12"/>
      <c r="BO676" s="12"/>
      <c r="BP676" s="12"/>
      <c r="BQ676" s="12"/>
      <c r="BR676" s="12"/>
      <c r="BS676" s="12"/>
      <c r="BT676" s="12"/>
      <c r="BU676" s="12"/>
      <c r="BV676" s="12"/>
      <c r="BW676" s="12"/>
      <c r="BX676" s="12"/>
      <c r="BY676" s="12"/>
      <c r="BZ676" s="12"/>
      <c r="CA676" s="12"/>
      <c r="CB676" s="12"/>
      <c r="CC676" s="12"/>
    </row>
    <row r="677" spans="1:81" ht="15.75" x14ac:dyDescent="0.25">
      <c r="A677" s="20"/>
      <c r="B677" s="29"/>
      <c r="C677" s="29"/>
      <c r="D677" s="29"/>
      <c r="E677" s="29"/>
      <c r="F677" s="26"/>
      <c r="G677" s="13"/>
      <c r="H677" s="20"/>
      <c r="I677" s="22"/>
      <c r="J677" s="22"/>
      <c r="K677" s="22"/>
      <c r="L677" s="22"/>
      <c r="M677" s="24"/>
      <c r="N677" s="22"/>
      <c r="O677" s="20"/>
      <c r="P677" s="12"/>
      <c r="Q677" s="12"/>
      <c r="R677" s="12"/>
      <c r="S677" s="12"/>
      <c r="T677" s="12"/>
      <c r="U677" s="12"/>
      <c r="V677" s="12"/>
      <c r="W677" s="12"/>
      <c r="X677" s="12"/>
      <c r="Y677" s="12"/>
      <c r="Z677" s="12"/>
      <c r="AA677" s="12"/>
      <c r="AB677" s="12"/>
      <c r="AC677" s="12"/>
      <c r="AD677" s="12"/>
      <c r="AE677" s="12"/>
      <c r="AF677" s="12"/>
      <c r="AG677" s="12"/>
      <c r="AH677" s="12"/>
      <c r="AI677" s="12"/>
      <c r="AJ677" s="12"/>
      <c r="AK677" s="12"/>
      <c r="AL677" s="12"/>
      <c r="AM677" s="12"/>
      <c r="AN677" s="12"/>
      <c r="AO677" s="12"/>
      <c r="AP677" s="12"/>
      <c r="AQ677" s="12"/>
      <c r="AR677" s="12"/>
      <c r="AS677" s="12"/>
      <c r="AT677" s="12"/>
      <c r="AU677" s="12"/>
      <c r="AV677" s="12"/>
      <c r="AW677" s="12"/>
      <c r="AX677" s="12"/>
      <c r="AY677" s="12"/>
      <c r="AZ677" s="12"/>
      <c r="BA677" s="12"/>
      <c r="BB677" s="12"/>
      <c r="BC677" s="12"/>
      <c r="BD677" s="12"/>
      <c r="BE677" s="12"/>
      <c r="BF677" s="12"/>
      <c r="BG677" s="12"/>
      <c r="BH677" s="12"/>
      <c r="BI677" s="12"/>
      <c r="BJ677" s="12"/>
      <c r="BK677" s="12"/>
      <c r="BL677" s="12"/>
      <c r="BM677" s="12"/>
      <c r="BN677" s="12"/>
      <c r="BO677" s="12"/>
      <c r="BP677" s="12"/>
      <c r="BQ677" s="12"/>
      <c r="BR677" s="12"/>
      <c r="BS677" s="12"/>
      <c r="BT677" s="12"/>
      <c r="BU677" s="12"/>
      <c r="BV677" s="12"/>
      <c r="BW677" s="12"/>
      <c r="BX677" s="12"/>
      <c r="BY677" s="12"/>
      <c r="BZ677" s="12"/>
      <c r="CA677" s="12"/>
      <c r="CB677" s="12"/>
      <c r="CC677" s="12"/>
    </row>
    <row r="678" spans="1:81" ht="15.75" x14ac:dyDescent="0.25">
      <c r="A678" s="20"/>
      <c r="B678" s="29"/>
      <c r="C678" s="29"/>
      <c r="D678" s="29"/>
      <c r="E678" s="29"/>
      <c r="F678" s="26"/>
      <c r="G678" s="13"/>
      <c r="H678" s="20"/>
      <c r="I678" s="22"/>
      <c r="J678" s="22"/>
      <c r="K678" s="22"/>
      <c r="L678" s="22"/>
      <c r="M678" s="24"/>
      <c r="N678" s="22"/>
      <c r="O678" s="20"/>
      <c r="P678" s="12"/>
      <c r="Q678" s="12"/>
      <c r="R678" s="12"/>
      <c r="S678" s="12"/>
      <c r="T678" s="12"/>
      <c r="U678" s="12"/>
      <c r="V678" s="12"/>
      <c r="W678" s="12"/>
      <c r="X678" s="12"/>
      <c r="Y678" s="12"/>
      <c r="Z678" s="12"/>
      <c r="AA678" s="12"/>
      <c r="AB678" s="12"/>
      <c r="AC678" s="12"/>
      <c r="AD678" s="12"/>
      <c r="AE678" s="12"/>
      <c r="AF678" s="12"/>
      <c r="AG678" s="12"/>
      <c r="AH678" s="12"/>
      <c r="AI678" s="12"/>
      <c r="AJ678" s="12"/>
      <c r="AK678" s="12"/>
      <c r="AL678" s="12"/>
      <c r="AM678" s="12"/>
      <c r="AN678" s="12"/>
      <c r="AO678" s="12"/>
      <c r="AP678" s="12"/>
      <c r="AQ678" s="12"/>
      <c r="AR678" s="12"/>
      <c r="AS678" s="12"/>
      <c r="AT678" s="12"/>
      <c r="AU678" s="12"/>
      <c r="AV678" s="12"/>
      <c r="AW678" s="12"/>
      <c r="AX678" s="12"/>
      <c r="AY678" s="12"/>
      <c r="AZ678" s="12"/>
      <c r="BA678" s="12"/>
      <c r="BB678" s="12"/>
      <c r="BC678" s="12"/>
      <c r="BD678" s="12"/>
      <c r="BE678" s="12"/>
      <c r="BF678" s="12"/>
      <c r="BG678" s="12"/>
      <c r="BH678" s="12"/>
      <c r="BI678" s="12"/>
      <c r="BJ678" s="12"/>
      <c r="BK678" s="12"/>
      <c r="BL678" s="12"/>
      <c r="BM678" s="12"/>
      <c r="BN678" s="12"/>
      <c r="BO678" s="12"/>
      <c r="BP678" s="12"/>
      <c r="BQ678" s="12"/>
      <c r="BR678" s="12"/>
      <c r="BS678" s="12"/>
      <c r="BT678" s="12"/>
      <c r="BU678" s="12"/>
      <c r="BV678" s="12"/>
      <c r="BW678" s="12"/>
      <c r="BX678" s="12"/>
      <c r="BY678" s="12"/>
      <c r="BZ678" s="12"/>
      <c r="CA678" s="12"/>
      <c r="CB678" s="12"/>
      <c r="CC678" s="12"/>
    </row>
    <row r="679" spans="1:81" ht="15.75" x14ac:dyDescent="0.25">
      <c r="A679" s="20"/>
      <c r="B679" s="29"/>
      <c r="C679" s="29"/>
      <c r="D679" s="29"/>
      <c r="E679" s="29"/>
      <c r="F679" s="26"/>
      <c r="G679" s="13"/>
      <c r="H679" s="20"/>
      <c r="I679" s="22"/>
      <c r="J679" s="22"/>
      <c r="K679" s="22"/>
      <c r="L679" s="22"/>
      <c r="M679" s="24"/>
      <c r="N679" s="22"/>
      <c r="O679" s="20"/>
      <c r="P679" s="12"/>
      <c r="Q679" s="12"/>
      <c r="R679" s="12"/>
      <c r="S679" s="12"/>
      <c r="T679" s="12"/>
      <c r="U679" s="12"/>
      <c r="V679" s="12"/>
      <c r="W679" s="12"/>
      <c r="X679" s="12"/>
      <c r="Y679" s="12"/>
      <c r="Z679" s="12"/>
      <c r="AA679" s="12"/>
      <c r="AB679" s="12"/>
      <c r="AC679" s="12"/>
      <c r="AD679" s="12"/>
      <c r="AE679" s="12"/>
      <c r="AF679" s="12"/>
      <c r="AG679" s="12"/>
      <c r="AH679" s="12"/>
      <c r="AI679" s="12"/>
      <c r="AJ679" s="12"/>
      <c r="AK679" s="12"/>
      <c r="AL679" s="12"/>
      <c r="AM679" s="12"/>
      <c r="AN679" s="12"/>
      <c r="AO679" s="12"/>
      <c r="AP679" s="12"/>
      <c r="AQ679" s="12"/>
      <c r="AR679" s="12"/>
      <c r="AS679" s="12"/>
      <c r="AT679" s="12"/>
      <c r="AU679" s="12"/>
      <c r="AV679" s="12"/>
      <c r="AW679" s="12"/>
      <c r="AX679" s="12"/>
      <c r="AY679" s="12"/>
      <c r="AZ679" s="12"/>
      <c r="BA679" s="12"/>
      <c r="BB679" s="12"/>
      <c r="BC679" s="12"/>
      <c r="BD679" s="12"/>
      <c r="BE679" s="12"/>
      <c r="BF679" s="12"/>
      <c r="BG679" s="12"/>
      <c r="BH679" s="12"/>
      <c r="BI679" s="12"/>
      <c r="BJ679" s="12"/>
      <c r="BK679" s="12"/>
      <c r="BL679" s="12"/>
      <c r="BM679" s="12"/>
      <c r="BN679" s="12"/>
      <c r="BO679" s="12"/>
      <c r="BP679" s="12"/>
      <c r="BQ679" s="12"/>
      <c r="BR679" s="12"/>
      <c r="BS679" s="12"/>
      <c r="BT679" s="12"/>
      <c r="BU679" s="12"/>
      <c r="BV679" s="12"/>
      <c r="BW679" s="12"/>
      <c r="BX679" s="12"/>
      <c r="BY679" s="12"/>
      <c r="BZ679" s="12"/>
      <c r="CA679" s="12"/>
      <c r="CB679" s="12"/>
      <c r="CC679" s="12"/>
    </row>
    <row r="680" spans="1:81" ht="15.75" x14ac:dyDescent="0.25">
      <c r="A680" s="20"/>
      <c r="B680" s="29"/>
      <c r="C680" s="29"/>
      <c r="D680" s="29"/>
      <c r="E680" s="29"/>
      <c r="F680" s="26"/>
      <c r="G680" s="13"/>
      <c r="H680" s="20"/>
      <c r="I680" s="22"/>
      <c r="J680" s="22"/>
      <c r="K680" s="22"/>
      <c r="L680" s="22"/>
      <c r="M680" s="24"/>
      <c r="N680" s="22"/>
      <c r="O680" s="20"/>
      <c r="P680" s="12"/>
      <c r="Q680" s="12"/>
      <c r="R680" s="12"/>
      <c r="S680" s="12"/>
      <c r="T680" s="12"/>
      <c r="U680" s="12"/>
      <c r="V680" s="12"/>
      <c r="W680" s="12"/>
      <c r="X680" s="12"/>
      <c r="Y680" s="12"/>
      <c r="Z680" s="12"/>
      <c r="AA680" s="12"/>
      <c r="AB680" s="12"/>
      <c r="AC680" s="12"/>
      <c r="AD680" s="12"/>
      <c r="AE680" s="12"/>
      <c r="AF680" s="12"/>
      <c r="AG680" s="12"/>
      <c r="AH680" s="12"/>
      <c r="AI680" s="12"/>
      <c r="AJ680" s="12"/>
      <c r="AK680" s="12"/>
      <c r="AL680" s="12"/>
      <c r="AM680" s="12"/>
      <c r="AN680" s="12"/>
      <c r="AO680" s="12"/>
      <c r="AP680" s="12"/>
      <c r="AQ680" s="12"/>
      <c r="AR680" s="12"/>
      <c r="AS680" s="12"/>
      <c r="AT680" s="12"/>
      <c r="AU680" s="12"/>
      <c r="AV680" s="12"/>
      <c r="AW680" s="12"/>
      <c r="AX680" s="12"/>
      <c r="AY680" s="12"/>
      <c r="AZ680" s="12"/>
      <c r="BA680" s="12"/>
      <c r="BB680" s="12"/>
      <c r="BC680" s="12"/>
      <c r="BD680" s="12"/>
      <c r="BE680" s="12"/>
      <c r="BF680" s="12"/>
      <c r="BG680" s="12"/>
      <c r="BH680" s="12"/>
      <c r="BI680" s="12"/>
      <c r="BJ680" s="12"/>
      <c r="BK680" s="12"/>
      <c r="BL680" s="12"/>
      <c r="BM680" s="12"/>
      <c r="BN680" s="12"/>
      <c r="BO680" s="12"/>
      <c r="BP680" s="12"/>
      <c r="BQ680" s="12"/>
      <c r="BR680" s="12"/>
      <c r="BS680" s="12"/>
      <c r="BT680" s="12"/>
      <c r="BU680" s="12"/>
      <c r="BV680" s="12"/>
      <c r="BW680" s="12"/>
      <c r="BX680" s="12"/>
      <c r="BY680" s="12"/>
      <c r="BZ680" s="12"/>
      <c r="CA680" s="12"/>
      <c r="CB680" s="12"/>
      <c r="CC680" s="12"/>
    </row>
    <row r="681" spans="1:81" ht="15.75" x14ac:dyDescent="0.25">
      <c r="A681" s="20"/>
      <c r="B681" s="29"/>
      <c r="C681" s="29"/>
      <c r="D681" s="29"/>
      <c r="E681" s="29"/>
      <c r="F681" s="26"/>
      <c r="G681" s="13"/>
      <c r="H681" s="20"/>
      <c r="I681" s="22"/>
      <c r="J681" s="22"/>
      <c r="K681" s="22"/>
      <c r="L681" s="22"/>
      <c r="M681" s="24"/>
      <c r="N681" s="22"/>
      <c r="O681" s="20"/>
      <c r="P681" s="12"/>
      <c r="Q681" s="12"/>
      <c r="R681" s="12"/>
      <c r="S681" s="12"/>
      <c r="T681" s="12"/>
      <c r="U681" s="12"/>
      <c r="V681" s="12"/>
      <c r="W681" s="12"/>
      <c r="X681" s="12"/>
      <c r="Y681" s="12"/>
      <c r="Z681" s="12"/>
      <c r="AA681" s="12"/>
      <c r="AB681" s="12"/>
      <c r="AC681" s="12"/>
      <c r="AD681" s="12"/>
      <c r="AE681" s="12"/>
      <c r="AF681" s="12"/>
      <c r="AG681" s="12"/>
      <c r="AH681" s="12"/>
      <c r="AI681" s="12"/>
      <c r="AJ681" s="12"/>
      <c r="AK681" s="12"/>
      <c r="AL681" s="12"/>
      <c r="AM681" s="12"/>
      <c r="AN681" s="12"/>
      <c r="AO681" s="12"/>
      <c r="AP681" s="12"/>
      <c r="AQ681" s="12"/>
      <c r="AR681" s="12"/>
      <c r="AS681" s="12"/>
      <c r="AT681" s="12"/>
      <c r="AU681" s="12"/>
      <c r="AV681" s="12"/>
      <c r="AW681" s="12"/>
      <c r="AX681" s="12"/>
      <c r="AY681" s="12"/>
      <c r="AZ681" s="12"/>
      <c r="BA681" s="12"/>
      <c r="BB681" s="12"/>
      <c r="BC681" s="12"/>
      <c r="BD681" s="12"/>
      <c r="BE681" s="12"/>
      <c r="BF681" s="12"/>
      <c r="BG681" s="12"/>
      <c r="BH681" s="12"/>
      <c r="BI681" s="12"/>
      <c r="BJ681" s="12"/>
      <c r="BK681" s="12"/>
      <c r="BL681" s="12"/>
      <c r="BM681" s="12"/>
      <c r="BN681" s="12"/>
      <c r="BO681" s="12"/>
      <c r="BP681" s="12"/>
      <c r="BQ681" s="12"/>
      <c r="BR681" s="12"/>
      <c r="BS681" s="12"/>
      <c r="BT681" s="12"/>
      <c r="BU681" s="12"/>
      <c r="BV681" s="12"/>
      <c r="BW681" s="12"/>
      <c r="BX681" s="12"/>
      <c r="BY681" s="12"/>
      <c r="BZ681" s="12"/>
      <c r="CA681" s="12"/>
      <c r="CB681" s="12"/>
      <c r="CC681" s="12"/>
    </row>
    <row r="682" spans="1:81" ht="15.75" x14ac:dyDescent="0.25">
      <c r="A682" s="20"/>
      <c r="B682" s="29"/>
      <c r="C682" s="29"/>
      <c r="D682" s="29"/>
      <c r="E682" s="29"/>
      <c r="F682" s="26"/>
      <c r="G682" s="13"/>
      <c r="H682" s="20"/>
      <c r="I682" s="22"/>
      <c r="J682" s="22"/>
      <c r="K682" s="22"/>
      <c r="L682" s="22"/>
      <c r="M682" s="24"/>
      <c r="N682" s="22"/>
      <c r="O682" s="20"/>
      <c r="P682" s="12"/>
      <c r="Q682" s="12"/>
      <c r="R682" s="12"/>
      <c r="S682" s="12"/>
      <c r="T682" s="12"/>
      <c r="U682" s="12"/>
      <c r="V682" s="12"/>
      <c r="W682" s="12"/>
      <c r="X682" s="12"/>
      <c r="Y682" s="12"/>
      <c r="Z682" s="12"/>
      <c r="AA682" s="12"/>
      <c r="AB682" s="12"/>
      <c r="AC682" s="12"/>
      <c r="AD682" s="12"/>
      <c r="AE682" s="12"/>
      <c r="AF682" s="12"/>
      <c r="AG682" s="12"/>
      <c r="AH682" s="12"/>
      <c r="AI682" s="12"/>
      <c r="AJ682" s="12"/>
      <c r="AK682" s="12"/>
      <c r="AL682" s="12"/>
      <c r="AM682" s="12"/>
      <c r="AN682" s="12"/>
      <c r="AO682" s="12"/>
      <c r="AP682" s="12"/>
      <c r="AQ682" s="12"/>
      <c r="AR682" s="12"/>
      <c r="AS682" s="12"/>
      <c r="AT682" s="12"/>
      <c r="AU682" s="12"/>
      <c r="AV682" s="12"/>
      <c r="AW682" s="12"/>
      <c r="AX682" s="12"/>
      <c r="AY682" s="12"/>
      <c r="AZ682" s="12"/>
      <c r="BA682" s="12"/>
      <c r="BB682" s="12"/>
      <c r="BC682" s="12"/>
      <c r="BD682" s="12"/>
      <c r="BE682" s="12"/>
      <c r="BF682" s="12"/>
      <c r="BG682" s="12"/>
      <c r="BH682" s="12"/>
      <c r="BI682" s="12"/>
      <c r="BJ682" s="12"/>
      <c r="BK682" s="12"/>
      <c r="BL682" s="12"/>
      <c r="BM682" s="12"/>
      <c r="BN682" s="12"/>
      <c r="BO682" s="12"/>
      <c r="BP682" s="12"/>
      <c r="BQ682" s="12"/>
      <c r="BR682" s="12"/>
      <c r="BS682" s="12"/>
      <c r="BT682" s="12"/>
      <c r="BU682" s="12"/>
      <c r="BV682" s="12"/>
      <c r="BW682" s="12"/>
      <c r="BX682" s="12"/>
      <c r="BY682" s="12"/>
      <c r="BZ682" s="12"/>
      <c r="CA682" s="12"/>
      <c r="CB682" s="12"/>
      <c r="CC682" s="12"/>
    </row>
    <row r="683" spans="1:81" ht="15.75" x14ac:dyDescent="0.25">
      <c r="A683" s="20"/>
      <c r="B683" s="29"/>
      <c r="C683" s="29"/>
      <c r="D683" s="29"/>
      <c r="E683" s="29"/>
      <c r="F683" s="26"/>
      <c r="G683" s="13"/>
      <c r="H683" s="20"/>
      <c r="I683" s="22"/>
      <c r="J683" s="22"/>
      <c r="K683" s="22"/>
      <c r="L683" s="22"/>
      <c r="M683" s="24"/>
      <c r="N683" s="22"/>
      <c r="O683" s="20"/>
      <c r="P683" s="12"/>
      <c r="Q683" s="12"/>
      <c r="R683" s="12"/>
      <c r="S683" s="12"/>
      <c r="T683" s="12"/>
      <c r="U683" s="12"/>
      <c r="V683" s="12"/>
      <c r="W683" s="12"/>
      <c r="X683" s="12"/>
      <c r="Y683" s="12"/>
      <c r="Z683" s="12"/>
      <c r="AA683" s="12"/>
      <c r="AB683" s="12"/>
      <c r="AC683" s="12"/>
      <c r="AD683" s="12"/>
      <c r="AE683" s="12"/>
      <c r="AF683" s="12"/>
      <c r="AG683" s="12"/>
      <c r="AH683" s="12"/>
      <c r="AI683" s="12"/>
      <c r="AJ683" s="12"/>
      <c r="AK683" s="12"/>
      <c r="AL683" s="12"/>
      <c r="AM683" s="12"/>
      <c r="AN683" s="12"/>
      <c r="AO683" s="12"/>
      <c r="AP683" s="12"/>
      <c r="AQ683" s="12"/>
      <c r="AR683" s="12"/>
      <c r="AS683" s="12"/>
      <c r="AT683" s="12"/>
      <c r="AU683" s="12"/>
      <c r="AV683" s="12"/>
      <c r="AW683" s="12"/>
      <c r="AX683" s="12"/>
      <c r="AY683" s="12"/>
      <c r="AZ683" s="12"/>
      <c r="BA683" s="12"/>
      <c r="BB683" s="12"/>
      <c r="BC683" s="12"/>
      <c r="BD683" s="12"/>
      <c r="BE683" s="12"/>
      <c r="BF683" s="12"/>
      <c r="BG683" s="12"/>
      <c r="BH683" s="12"/>
      <c r="BI683" s="12"/>
      <c r="BJ683" s="12"/>
      <c r="BK683" s="12"/>
      <c r="BL683" s="12"/>
      <c r="BM683" s="12"/>
      <c r="BN683" s="12"/>
      <c r="BO683" s="12"/>
      <c r="BP683" s="12"/>
      <c r="BQ683" s="12"/>
      <c r="BR683" s="12"/>
      <c r="BS683" s="12"/>
      <c r="BT683" s="12"/>
      <c r="BU683" s="12"/>
      <c r="BV683" s="12"/>
      <c r="BW683" s="12"/>
      <c r="BX683" s="12"/>
      <c r="BY683" s="12"/>
      <c r="BZ683" s="12"/>
      <c r="CA683" s="12"/>
      <c r="CB683" s="12"/>
      <c r="CC683" s="12"/>
    </row>
    <row r="684" spans="1:81" ht="15.75" x14ac:dyDescent="0.25">
      <c r="A684" s="20"/>
      <c r="B684" s="29"/>
      <c r="C684" s="29"/>
      <c r="D684" s="29"/>
      <c r="E684" s="29"/>
      <c r="F684" s="26"/>
      <c r="G684" s="13"/>
      <c r="H684" s="20"/>
      <c r="I684" s="22"/>
      <c r="J684" s="22"/>
      <c r="K684" s="22"/>
      <c r="L684" s="22"/>
      <c r="M684" s="24"/>
      <c r="N684" s="22"/>
      <c r="O684" s="20"/>
      <c r="P684" s="12"/>
      <c r="Q684" s="12"/>
      <c r="R684" s="12"/>
      <c r="S684" s="12"/>
      <c r="T684" s="12"/>
      <c r="U684" s="12"/>
      <c r="V684" s="12"/>
      <c r="W684" s="12"/>
      <c r="X684" s="12"/>
      <c r="Y684" s="12"/>
      <c r="Z684" s="12"/>
      <c r="AA684" s="12"/>
      <c r="AB684" s="12"/>
      <c r="AC684" s="12"/>
      <c r="AD684" s="12"/>
      <c r="AE684" s="12"/>
      <c r="AF684" s="12"/>
      <c r="AG684" s="12"/>
      <c r="AH684" s="12"/>
      <c r="AI684" s="12"/>
      <c r="AJ684" s="12"/>
      <c r="AK684" s="12"/>
      <c r="AL684" s="12"/>
      <c r="AM684" s="12"/>
      <c r="AN684" s="12"/>
      <c r="AO684" s="12"/>
      <c r="AP684" s="12"/>
      <c r="AQ684" s="12"/>
      <c r="AR684" s="12"/>
      <c r="AS684" s="12"/>
      <c r="AT684" s="12"/>
      <c r="AU684" s="12"/>
      <c r="AV684" s="12"/>
      <c r="AW684" s="12"/>
      <c r="AX684" s="12"/>
      <c r="AY684" s="12"/>
      <c r="AZ684" s="12"/>
      <c r="BA684" s="12"/>
      <c r="BB684" s="12"/>
      <c r="BC684" s="12"/>
      <c r="BD684" s="12"/>
      <c r="BE684" s="12"/>
      <c r="BF684" s="12"/>
      <c r="BG684" s="12"/>
      <c r="BH684" s="12"/>
      <c r="BI684" s="12"/>
      <c r="BJ684" s="12"/>
      <c r="BK684" s="12"/>
      <c r="BL684" s="12"/>
      <c r="BM684" s="12"/>
      <c r="BN684" s="12"/>
      <c r="BO684" s="12"/>
      <c r="BP684" s="12"/>
      <c r="BQ684" s="12"/>
      <c r="BR684" s="12"/>
      <c r="BS684" s="12"/>
      <c r="BT684" s="12"/>
      <c r="BU684" s="12"/>
      <c r="BV684" s="12"/>
      <c r="BW684" s="12"/>
      <c r="BX684" s="12"/>
      <c r="BY684" s="12"/>
      <c r="BZ684" s="12"/>
      <c r="CA684" s="12"/>
      <c r="CB684" s="12"/>
      <c r="CC684" s="12"/>
    </row>
    <row r="685" spans="1:81" ht="15.75" x14ac:dyDescent="0.25">
      <c r="A685" s="20"/>
      <c r="B685" s="29"/>
      <c r="C685" s="29"/>
      <c r="D685" s="29"/>
      <c r="E685" s="29"/>
      <c r="F685" s="26"/>
      <c r="G685" s="13"/>
      <c r="H685" s="20"/>
      <c r="I685" s="22"/>
      <c r="J685" s="22"/>
      <c r="K685" s="22"/>
      <c r="L685" s="22"/>
      <c r="M685" s="24"/>
      <c r="N685" s="22"/>
      <c r="O685" s="20"/>
      <c r="P685" s="12"/>
      <c r="Q685" s="12"/>
      <c r="R685" s="12"/>
      <c r="S685" s="12"/>
      <c r="T685" s="12"/>
      <c r="U685" s="12"/>
      <c r="V685" s="12"/>
      <c r="W685" s="12"/>
      <c r="X685" s="12"/>
      <c r="Y685" s="12"/>
      <c r="Z685" s="12"/>
      <c r="AA685" s="12"/>
      <c r="AB685" s="12"/>
      <c r="AC685" s="12"/>
      <c r="AD685" s="12"/>
      <c r="AE685" s="12"/>
      <c r="AF685" s="12"/>
      <c r="AG685" s="12"/>
      <c r="AH685" s="12"/>
      <c r="AI685" s="12"/>
      <c r="AJ685" s="12"/>
      <c r="AK685" s="12"/>
      <c r="AL685" s="12"/>
      <c r="AM685" s="12"/>
      <c r="AN685" s="12"/>
      <c r="AO685" s="12"/>
      <c r="AP685" s="12"/>
      <c r="AQ685" s="12"/>
      <c r="AR685" s="12"/>
      <c r="AS685" s="12"/>
      <c r="AT685" s="12"/>
      <c r="AU685" s="12"/>
      <c r="AV685" s="12"/>
      <c r="AW685" s="12"/>
      <c r="AX685" s="12"/>
      <c r="AY685" s="12"/>
      <c r="AZ685" s="12"/>
      <c r="BA685" s="12"/>
      <c r="BB685" s="12"/>
      <c r="BC685" s="12"/>
      <c r="BD685" s="12"/>
      <c r="BE685" s="12"/>
      <c r="BF685" s="12"/>
      <c r="BG685" s="12"/>
      <c r="BH685" s="12"/>
      <c r="BI685" s="12"/>
      <c r="BJ685" s="12"/>
      <c r="BK685" s="12"/>
      <c r="BL685" s="12"/>
      <c r="BM685" s="12"/>
      <c r="BN685" s="12"/>
      <c r="BO685" s="12"/>
      <c r="BP685" s="12"/>
      <c r="BQ685" s="12"/>
      <c r="BR685" s="12"/>
      <c r="BS685" s="12"/>
      <c r="BT685" s="12"/>
      <c r="BU685" s="12"/>
      <c r="BV685" s="12"/>
      <c r="BW685" s="12"/>
      <c r="BX685" s="12"/>
      <c r="BY685" s="12"/>
      <c r="BZ685" s="12"/>
      <c r="CA685" s="12"/>
      <c r="CB685" s="12"/>
      <c r="CC685" s="12"/>
    </row>
    <row r="686" spans="1:81" ht="15.75" x14ac:dyDescent="0.25">
      <c r="A686" s="20"/>
      <c r="B686" s="29"/>
      <c r="C686" s="29"/>
      <c r="D686" s="29"/>
      <c r="E686" s="29"/>
      <c r="F686" s="26"/>
      <c r="G686" s="13"/>
      <c r="H686" s="20"/>
      <c r="I686" s="22"/>
      <c r="J686" s="22"/>
      <c r="K686" s="22"/>
      <c r="L686" s="22"/>
      <c r="M686" s="24"/>
      <c r="N686" s="22"/>
      <c r="O686" s="20"/>
      <c r="P686" s="12"/>
      <c r="Q686" s="12"/>
      <c r="R686" s="12"/>
      <c r="S686" s="12"/>
      <c r="T686" s="12"/>
      <c r="U686" s="12"/>
      <c r="V686" s="12"/>
      <c r="W686" s="12"/>
      <c r="X686" s="12"/>
      <c r="Y686" s="12"/>
      <c r="Z686" s="12"/>
      <c r="AA686" s="12"/>
      <c r="AB686" s="12"/>
      <c r="AC686" s="12"/>
      <c r="AD686" s="12"/>
      <c r="AE686" s="12"/>
      <c r="AF686" s="12"/>
      <c r="AG686" s="12"/>
      <c r="AH686" s="12"/>
      <c r="AI686" s="12"/>
      <c r="AJ686" s="12"/>
      <c r="AK686" s="12"/>
      <c r="AL686" s="12"/>
      <c r="AM686" s="12"/>
      <c r="AN686" s="12"/>
      <c r="AO686" s="12"/>
      <c r="AP686" s="12"/>
      <c r="AQ686" s="12"/>
      <c r="AR686" s="12"/>
      <c r="AS686" s="12"/>
      <c r="AT686" s="12"/>
      <c r="AU686" s="12"/>
      <c r="AV686" s="12"/>
      <c r="AW686" s="12"/>
      <c r="AX686" s="12"/>
      <c r="AY686" s="12"/>
      <c r="AZ686" s="12"/>
      <c r="BA686" s="12"/>
      <c r="BB686" s="12"/>
      <c r="BC686" s="12"/>
      <c r="BD686" s="12"/>
      <c r="BE686" s="12"/>
      <c r="BF686" s="12"/>
      <c r="BG686" s="12"/>
      <c r="BH686" s="12"/>
      <c r="BI686" s="12"/>
      <c r="BJ686" s="12"/>
      <c r="BK686" s="12"/>
      <c r="BL686" s="12"/>
      <c r="BM686" s="12"/>
      <c r="BN686" s="12"/>
      <c r="BO686" s="12"/>
      <c r="BP686" s="12"/>
      <c r="BQ686" s="12"/>
      <c r="BR686" s="12"/>
      <c r="BS686" s="12"/>
      <c r="BT686" s="12"/>
      <c r="BU686" s="12"/>
      <c r="BV686" s="12"/>
      <c r="BW686" s="12"/>
      <c r="BX686" s="12"/>
      <c r="BY686" s="12"/>
      <c r="BZ686" s="12"/>
      <c r="CA686" s="12"/>
      <c r="CB686" s="12"/>
      <c r="CC686" s="12"/>
    </row>
    <row r="687" spans="1:81" ht="15.75" x14ac:dyDescent="0.25">
      <c r="A687" s="20"/>
      <c r="B687" s="29"/>
      <c r="C687" s="29"/>
      <c r="D687" s="29"/>
      <c r="E687" s="29"/>
      <c r="F687" s="26"/>
      <c r="G687" s="13"/>
      <c r="H687" s="20"/>
      <c r="I687" s="22"/>
      <c r="J687" s="22"/>
      <c r="K687" s="22"/>
      <c r="L687" s="22"/>
      <c r="M687" s="24"/>
      <c r="N687" s="22"/>
      <c r="O687" s="20"/>
      <c r="P687" s="12"/>
      <c r="Q687" s="12"/>
      <c r="R687" s="12"/>
      <c r="S687" s="12"/>
      <c r="T687" s="12"/>
      <c r="U687" s="12"/>
      <c r="V687" s="12"/>
      <c r="W687" s="12"/>
      <c r="X687" s="12"/>
      <c r="Y687" s="12"/>
      <c r="Z687" s="12"/>
      <c r="AA687" s="12"/>
      <c r="AB687" s="12"/>
      <c r="AC687" s="12"/>
      <c r="AD687" s="12"/>
      <c r="AE687" s="12"/>
      <c r="AF687" s="12"/>
      <c r="AG687" s="12"/>
      <c r="AH687" s="12"/>
      <c r="AI687" s="12"/>
      <c r="AJ687" s="12"/>
      <c r="AK687" s="12"/>
      <c r="AL687" s="12"/>
      <c r="AM687" s="12"/>
      <c r="AN687" s="12"/>
      <c r="AO687" s="12"/>
      <c r="AP687" s="12"/>
      <c r="AQ687" s="12"/>
      <c r="AR687" s="12"/>
      <c r="AS687" s="12"/>
      <c r="AT687" s="12"/>
      <c r="AU687" s="12"/>
      <c r="AV687" s="12"/>
      <c r="AW687" s="12"/>
      <c r="AX687" s="12"/>
      <c r="AY687" s="12"/>
      <c r="AZ687" s="12"/>
      <c r="BA687" s="12"/>
      <c r="BB687" s="12"/>
      <c r="BC687" s="12"/>
      <c r="BD687" s="12"/>
      <c r="BE687" s="12"/>
      <c r="BF687" s="12"/>
      <c r="BG687" s="12"/>
      <c r="BH687" s="12"/>
      <c r="BI687" s="12"/>
      <c r="BJ687" s="12"/>
      <c r="BK687" s="12"/>
      <c r="BL687" s="12"/>
      <c r="BM687" s="12"/>
      <c r="BN687" s="12"/>
      <c r="BO687" s="12"/>
      <c r="BP687" s="12"/>
      <c r="BQ687" s="12"/>
      <c r="BR687" s="12"/>
      <c r="BS687" s="12"/>
      <c r="BT687" s="12"/>
      <c r="BU687" s="12"/>
      <c r="BV687" s="12"/>
      <c r="BW687" s="12"/>
      <c r="BX687" s="12"/>
      <c r="BY687" s="12"/>
      <c r="BZ687" s="12"/>
      <c r="CA687" s="12"/>
      <c r="CB687" s="12"/>
      <c r="CC687" s="12"/>
    </row>
    <row r="688" spans="1:81" ht="15.75" x14ac:dyDescent="0.25">
      <c r="A688" s="20"/>
      <c r="B688" s="29"/>
      <c r="C688" s="29"/>
      <c r="D688" s="29"/>
      <c r="E688" s="29"/>
      <c r="F688" s="26"/>
      <c r="G688" s="13"/>
      <c r="H688" s="20"/>
      <c r="I688" s="22"/>
      <c r="J688" s="22"/>
      <c r="K688" s="22"/>
      <c r="L688" s="22"/>
      <c r="M688" s="24"/>
      <c r="N688" s="22"/>
      <c r="O688" s="20"/>
      <c r="P688" s="12"/>
      <c r="Q688" s="12"/>
      <c r="R688" s="12"/>
      <c r="S688" s="12"/>
      <c r="T688" s="12"/>
      <c r="U688" s="12"/>
      <c r="V688" s="12"/>
      <c r="W688" s="12"/>
      <c r="X688" s="12"/>
      <c r="Y688" s="12"/>
      <c r="Z688" s="12"/>
      <c r="AA688" s="12"/>
      <c r="AB688" s="12"/>
      <c r="AC688" s="12"/>
      <c r="AD688" s="12"/>
      <c r="AE688" s="12"/>
      <c r="AF688" s="12"/>
      <c r="AG688" s="12"/>
      <c r="AH688" s="12"/>
      <c r="AI688" s="12"/>
      <c r="AJ688" s="12"/>
      <c r="AK688" s="12"/>
      <c r="AL688" s="12"/>
      <c r="AM688" s="12"/>
      <c r="AN688" s="12"/>
      <c r="AO688" s="12"/>
      <c r="AP688" s="12"/>
      <c r="AQ688" s="12"/>
      <c r="AR688" s="12"/>
      <c r="AS688" s="12"/>
      <c r="AT688" s="12"/>
      <c r="AU688" s="12"/>
      <c r="AV688" s="12"/>
      <c r="AW688" s="12"/>
      <c r="AX688" s="12"/>
      <c r="AY688" s="12"/>
      <c r="AZ688" s="12"/>
      <c r="BA688" s="12"/>
      <c r="BB688" s="12"/>
      <c r="BC688" s="12"/>
      <c r="BD688" s="12"/>
      <c r="BE688" s="12"/>
      <c r="BF688" s="12"/>
      <c r="BG688" s="12"/>
      <c r="BH688" s="12"/>
      <c r="BI688" s="12"/>
      <c r="BJ688" s="12"/>
      <c r="BK688" s="12"/>
      <c r="BL688" s="12"/>
      <c r="BM688" s="12"/>
      <c r="BN688" s="12"/>
      <c r="BO688" s="12"/>
      <c r="BP688" s="12"/>
      <c r="BQ688" s="12"/>
      <c r="BR688" s="12"/>
      <c r="BS688" s="12"/>
      <c r="BT688" s="12"/>
      <c r="BU688" s="12"/>
      <c r="BV688" s="12"/>
      <c r="BW688" s="12"/>
      <c r="BX688" s="12"/>
      <c r="BY688" s="12"/>
      <c r="BZ688" s="12"/>
      <c r="CA688" s="12"/>
      <c r="CB688" s="12"/>
      <c r="CC688" s="12"/>
    </row>
    <row r="689" spans="1:81" ht="15.75" x14ac:dyDescent="0.25">
      <c r="A689" s="20"/>
      <c r="B689" s="29"/>
      <c r="C689" s="29"/>
      <c r="D689" s="29"/>
      <c r="E689" s="29"/>
      <c r="F689" s="26"/>
      <c r="G689" s="13"/>
      <c r="H689" s="20"/>
      <c r="I689" s="22"/>
      <c r="J689" s="22"/>
      <c r="K689" s="22"/>
      <c r="L689" s="22"/>
      <c r="M689" s="24"/>
      <c r="N689" s="22"/>
      <c r="O689" s="20"/>
      <c r="P689" s="12"/>
      <c r="Q689" s="12"/>
      <c r="R689" s="12"/>
      <c r="S689" s="12"/>
      <c r="T689" s="12"/>
      <c r="U689" s="12"/>
      <c r="V689" s="12"/>
      <c r="W689" s="12"/>
      <c r="X689" s="12"/>
      <c r="Y689" s="12"/>
      <c r="Z689" s="12"/>
      <c r="AA689" s="12"/>
      <c r="AB689" s="12"/>
      <c r="AC689" s="12"/>
      <c r="AD689" s="12"/>
      <c r="AE689" s="12"/>
      <c r="AF689" s="12"/>
      <c r="AG689" s="12"/>
      <c r="AH689" s="12"/>
      <c r="AI689" s="12"/>
      <c r="AJ689" s="12"/>
      <c r="AK689" s="12"/>
      <c r="AL689" s="12"/>
      <c r="AM689" s="12"/>
      <c r="AN689" s="12"/>
      <c r="AO689" s="12"/>
      <c r="AP689" s="12"/>
      <c r="AQ689" s="12"/>
      <c r="AR689" s="12"/>
      <c r="AS689" s="12"/>
      <c r="AT689" s="12"/>
      <c r="AU689" s="12"/>
      <c r="AV689" s="12"/>
      <c r="AW689" s="12"/>
      <c r="AX689" s="12"/>
      <c r="AY689" s="12"/>
      <c r="AZ689" s="12"/>
      <c r="BA689" s="12"/>
      <c r="BB689" s="12"/>
      <c r="BC689" s="12"/>
      <c r="BD689" s="12"/>
      <c r="BE689" s="12"/>
      <c r="BF689" s="12"/>
      <c r="BG689" s="12"/>
      <c r="BH689" s="12"/>
      <c r="BI689" s="12"/>
      <c r="BJ689" s="12"/>
      <c r="BK689" s="12"/>
      <c r="BL689" s="12"/>
      <c r="BM689" s="12"/>
      <c r="BN689" s="12"/>
      <c r="BO689" s="12"/>
      <c r="BP689" s="12"/>
      <c r="BQ689" s="12"/>
      <c r="BR689" s="12"/>
      <c r="BS689" s="12"/>
      <c r="BT689" s="12"/>
      <c r="BU689" s="12"/>
      <c r="BV689" s="12"/>
      <c r="BW689" s="12"/>
      <c r="BX689" s="12"/>
      <c r="BY689" s="12"/>
      <c r="BZ689" s="12"/>
      <c r="CA689" s="12"/>
      <c r="CB689" s="12"/>
      <c r="CC689" s="12"/>
    </row>
    <row r="690" spans="1:81" ht="15.75" x14ac:dyDescent="0.25">
      <c r="A690" s="20"/>
      <c r="B690" s="29"/>
      <c r="C690" s="29"/>
      <c r="D690" s="29"/>
      <c r="E690" s="29"/>
      <c r="F690" s="26"/>
      <c r="G690" s="13"/>
      <c r="H690" s="20"/>
      <c r="I690" s="22"/>
      <c r="J690" s="22"/>
      <c r="K690" s="22"/>
      <c r="L690" s="22"/>
      <c r="M690" s="24"/>
      <c r="N690" s="22"/>
      <c r="O690" s="20"/>
      <c r="P690" s="12"/>
      <c r="Q690" s="12"/>
      <c r="R690" s="12"/>
      <c r="S690" s="12"/>
      <c r="T690" s="12"/>
      <c r="U690" s="12"/>
      <c r="V690" s="12"/>
      <c r="W690" s="12"/>
      <c r="X690" s="12"/>
      <c r="Y690" s="12"/>
      <c r="Z690" s="12"/>
      <c r="AA690" s="12"/>
      <c r="AB690" s="12"/>
      <c r="AC690" s="12"/>
      <c r="AD690" s="12"/>
      <c r="AE690" s="12"/>
      <c r="AF690" s="12"/>
      <c r="AG690" s="12"/>
      <c r="AH690" s="12"/>
      <c r="AI690" s="12"/>
      <c r="AJ690" s="12"/>
      <c r="AK690" s="12"/>
      <c r="AL690" s="12"/>
      <c r="AM690" s="12"/>
      <c r="AN690" s="12"/>
      <c r="AO690" s="12"/>
      <c r="AP690" s="12"/>
      <c r="AQ690" s="12"/>
      <c r="AR690" s="12"/>
      <c r="AS690" s="12"/>
      <c r="AT690" s="12"/>
      <c r="AU690" s="12"/>
      <c r="AV690" s="12"/>
      <c r="AW690" s="12"/>
      <c r="AX690" s="12"/>
      <c r="AY690" s="12"/>
      <c r="AZ690" s="12"/>
      <c r="BA690" s="12"/>
      <c r="BB690" s="12"/>
      <c r="BC690" s="12"/>
      <c r="BD690" s="12"/>
      <c r="BE690" s="12"/>
      <c r="BF690" s="12"/>
      <c r="BG690" s="12"/>
      <c r="BH690" s="12"/>
      <c r="BI690" s="12"/>
      <c r="BJ690" s="12"/>
      <c r="BK690" s="12"/>
      <c r="BL690" s="12"/>
      <c r="BM690" s="12"/>
      <c r="BN690" s="12"/>
      <c r="BO690" s="12"/>
      <c r="BP690" s="12"/>
      <c r="BQ690" s="12"/>
      <c r="BR690" s="12"/>
      <c r="BS690" s="12"/>
      <c r="BT690" s="12"/>
      <c r="BU690" s="12"/>
      <c r="BV690" s="12"/>
      <c r="BW690" s="12"/>
      <c r="BX690" s="12"/>
      <c r="BY690" s="12"/>
      <c r="BZ690" s="12"/>
      <c r="CA690" s="12"/>
      <c r="CB690" s="12"/>
      <c r="CC690" s="12"/>
    </row>
    <row r="691" spans="1:81" ht="15.75" x14ac:dyDescent="0.25">
      <c r="A691" s="20"/>
      <c r="B691" s="29"/>
      <c r="C691" s="29"/>
      <c r="D691" s="29"/>
      <c r="E691" s="29"/>
      <c r="F691" s="26"/>
      <c r="G691" s="13"/>
      <c r="H691" s="20"/>
      <c r="I691" s="22"/>
      <c r="J691" s="22"/>
      <c r="K691" s="22"/>
      <c r="L691" s="22"/>
      <c r="M691" s="24"/>
      <c r="N691" s="22"/>
      <c r="O691" s="20"/>
      <c r="P691" s="12"/>
      <c r="Q691" s="12"/>
      <c r="R691" s="12"/>
      <c r="S691" s="12"/>
      <c r="T691" s="12"/>
      <c r="U691" s="12"/>
      <c r="V691" s="12"/>
      <c r="W691" s="12"/>
      <c r="X691" s="12"/>
      <c r="Y691" s="12"/>
      <c r="Z691" s="12"/>
      <c r="AA691" s="12"/>
      <c r="AB691" s="12"/>
      <c r="AC691" s="12"/>
      <c r="AD691" s="12"/>
      <c r="AE691" s="12"/>
      <c r="AF691" s="12"/>
      <c r="AG691" s="12"/>
      <c r="AH691" s="12"/>
      <c r="AI691" s="12"/>
      <c r="AJ691" s="12"/>
      <c r="AK691" s="12"/>
      <c r="AL691" s="12"/>
      <c r="AM691" s="12"/>
      <c r="AN691" s="12"/>
      <c r="AO691" s="12"/>
      <c r="AP691" s="12"/>
      <c r="AQ691" s="12"/>
      <c r="AR691" s="12"/>
      <c r="AS691" s="12"/>
      <c r="AT691" s="12"/>
      <c r="AU691" s="12"/>
      <c r="AV691" s="12"/>
      <c r="AW691" s="12"/>
      <c r="AX691" s="12"/>
      <c r="AY691" s="12"/>
      <c r="AZ691" s="12"/>
      <c r="BA691" s="12"/>
      <c r="BB691" s="12"/>
      <c r="BC691" s="12"/>
      <c r="BD691" s="12"/>
      <c r="BE691" s="12"/>
      <c r="BF691" s="12"/>
      <c r="BG691" s="12"/>
      <c r="BH691" s="12"/>
      <c r="BI691" s="12"/>
      <c r="BJ691" s="12"/>
      <c r="BK691" s="12"/>
      <c r="BL691" s="12"/>
      <c r="BM691" s="12"/>
      <c r="BN691" s="12"/>
      <c r="BO691" s="12"/>
      <c r="BP691" s="12"/>
      <c r="BQ691" s="12"/>
      <c r="BR691" s="12"/>
      <c r="BS691" s="12"/>
      <c r="BT691" s="12"/>
      <c r="BU691" s="12"/>
      <c r="BV691" s="12"/>
      <c r="BW691" s="12"/>
      <c r="BX691" s="12"/>
      <c r="BY691" s="12"/>
      <c r="BZ691" s="12"/>
      <c r="CA691" s="12"/>
      <c r="CB691" s="12"/>
      <c r="CC691" s="12"/>
    </row>
    <row r="692" spans="1:81" ht="15.75" x14ac:dyDescent="0.25">
      <c r="A692" s="20"/>
      <c r="B692" s="29"/>
      <c r="C692" s="29"/>
      <c r="D692" s="29"/>
      <c r="E692" s="29"/>
      <c r="F692" s="26"/>
      <c r="G692" s="13"/>
      <c r="H692" s="20"/>
      <c r="I692" s="22"/>
      <c r="J692" s="22"/>
      <c r="K692" s="22"/>
      <c r="L692" s="22"/>
      <c r="M692" s="24"/>
      <c r="N692" s="22"/>
      <c r="O692" s="20"/>
      <c r="P692" s="12"/>
      <c r="Q692" s="12"/>
      <c r="R692" s="12"/>
      <c r="S692" s="12"/>
      <c r="T692" s="12"/>
      <c r="U692" s="12"/>
      <c r="V692" s="12"/>
      <c r="W692" s="12"/>
      <c r="X692" s="12"/>
      <c r="Y692" s="12"/>
      <c r="Z692" s="12"/>
      <c r="AA692" s="12"/>
      <c r="AB692" s="12"/>
      <c r="AC692" s="12"/>
      <c r="AD692" s="12"/>
      <c r="AE692" s="12"/>
      <c r="AF692" s="12"/>
      <c r="AG692" s="12"/>
      <c r="AH692" s="12"/>
      <c r="AI692" s="12"/>
      <c r="AJ692" s="12"/>
      <c r="AK692" s="12"/>
      <c r="AL692" s="12"/>
      <c r="AM692" s="12"/>
      <c r="AN692" s="12"/>
      <c r="AO692" s="12"/>
      <c r="AP692" s="12"/>
      <c r="AQ692" s="12"/>
      <c r="AR692" s="12"/>
      <c r="AS692" s="12"/>
      <c r="AT692" s="12"/>
      <c r="AU692" s="12"/>
      <c r="AV692" s="12"/>
      <c r="AW692" s="12"/>
      <c r="AX692" s="12"/>
      <c r="AY692" s="12"/>
      <c r="AZ692" s="12"/>
      <c r="BA692" s="12"/>
      <c r="BB692" s="12"/>
      <c r="BC692" s="12"/>
      <c r="BD692" s="12"/>
      <c r="BE692" s="12"/>
      <c r="BF692" s="12"/>
      <c r="BG692" s="12"/>
      <c r="BH692" s="12"/>
      <c r="BI692" s="12"/>
      <c r="BJ692" s="12"/>
      <c r="BK692" s="12"/>
      <c r="BL692" s="12"/>
      <c r="BM692" s="12"/>
      <c r="BN692" s="12"/>
      <c r="BO692" s="12"/>
      <c r="BP692" s="12"/>
      <c r="BQ692" s="12"/>
      <c r="BR692" s="12"/>
      <c r="BS692" s="12"/>
      <c r="BT692" s="12"/>
      <c r="BU692" s="12"/>
      <c r="BV692" s="12"/>
      <c r="BW692" s="12"/>
      <c r="BX692" s="12"/>
      <c r="BY692" s="12"/>
      <c r="BZ692" s="12"/>
      <c r="CA692" s="12"/>
      <c r="CB692" s="12"/>
      <c r="CC692" s="12"/>
    </row>
    <row r="693" spans="1:81" ht="15.75" x14ac:dyDescent="0.25">
      <c r="A693" s="20"/>
      <c r="B693" s="29"/>
      <c r="C693" s="29"/>
      <c r="D693" s="29"/>
      <c r="E693" s="29"/>
      <c r="F693" s="26"/>
      <c r="G693" s="13"/>
      <c r="H693" s="20"/>
      <c r="I693" s="22"/>
      <c r="J693" s="22"/>
      <c r="K693" s="22"/>
      <c r="L693" s="22"/>
      <c r="M693" s="24"/>
      <c r="N693" s="22"/>
      <c r="O693" s="20"/>
      <c r="P693" s="12"/>
      <c r="Q693" s="12"/>
      <c r="R693" s="12"/>
      <c r="S693" s="12"/>
      <c r="T693" s="12"/>
      <c r="U693" s="12"/>
      <c r="V693" s="12"/>
      <c r="W693" s="12"/>
      <c r="X693" s="12"/>
      <c r="Y693" s="12"/>
      <c r="Z693" s="12"/>
      <c r="AA693" s="12"/>
      <c r="AB693" s="12"/>
      <c r="AC693" s="12"/>
      <c r="AD693" s="12"/>
      <c r="AE693" s="12"/>
      <c r="AF693" s="12"/>
      <c r="AG693" s="12"/>
      <c r="AH693" s="12"/>
      <c r="AI693" s="12"/>
      <c r="AJ693" s="12"/>
      <c r="AK693" s="12"/>
      <c r="AL693" s="12"/>
      <c r="AM693" s="12"/>
      <c r="AN693" s="12"/>
      <c r="AO693" s="12"/>
      <c r="AP693" s="12"/>
      <c r="AQ693" s="12"/>
      <c r="AR693" s="12"/>
      <c r="AS693" s="12"/>
      <c r="AT693" s="12"/>
      <c r="AU693" s="12"/>
      <c r="AV693" s="12"/>
      <c r="AW693" s="12"/>
      <c r="AX693" s="12"/>
      <c r="AY693" s="12"/>
      <c r="AZ693" s="12"/>
      <c r="BA693" s="12"/>
      <c r="BB693" s="12"/>
      <c r="BC693" s="12"/>
      <c r="BD693" s="12"/>
      <c r="BE693" s="12"/>
      <c r="BF693" s="12"/>
      <c r="BG693" s="12"/>
      <c r="BH693" s="12"/>
      <c r="BI693" s="12"/>
      <c r="BJ693" s="12"/>
      <c r="BK693" s="12"/>
      <c r="BL693" s="12"/>
      <c r="BM693" s="12"/>
      <c r="BN693" s="12"/>
      <c r="BO693" s="12"/>
      <c r="BP693" s="12"/>
      <c r="BQ693" s="12"/>
      <c r="BR693" s="12"/>
      <c r="BS693" s="12"/>
      <c r="BT693" s="12"/>
      <c r="BU693" s="12"/>
      <c r="BV693" s="12"/>
      <c r="BW693" s="12"/>
      <c r="BX693" s="12"/>
      <c r="BY693" s="12"/>
      <c r="BZ693" s="12"/>
      <c r="CA693" s="12"/>
      <c r="CB693" s="12"/>
      <c r="CC693" s="12"/>
    </row>
    <row r="694" spans="1:81" ht="15.75" x14ac:dyDescent="0.25">
      <c r="A694" s="20"/>
      <c r="B694" s="29"/>
      <c r="C694" s="29"/>
      <c r="D694" s="29"/>
      <c r="E694" s="29"/>
      <c r="F694" s="26"/>
      <c r="G694" s="13"/>
      <c r="H694" s="20"/>
      <c r="I694" s="22"/>
      <c r="J694" s="22"/>
      <c r="K694" s="22"/>
      <c r="L694" s="22"/>
      <c r="M694" s="24"/>
      <c r="N694" s="22"/>
      <c r="O694" s="20"/>
      <c r="P694" s="12"/>
      <c r="Q694" s="12"/>
      <c r="R694" s="12"/>
      <c r="S694" s="12"/>
      <c r="T694" s="12"/>
      <c r="U694" s="12"/>
      <c r="V694" s="12"/>
      <c r="W694" s="12"/>
      <c r="X694" s="12"/>
      <c r="Y694" s="12"/>
      <c r="Z694" s="12"/>
      <c r="AA694" s="12"/>
      <c r="AB694" s="12"/>
      <c r="AC694" s="12"/>
      <c r="AD694" s="12"/>
      <c r="AE694" s="12"/>
      <c r="AF694" s="12"/>
      <c r="AG694" s="12"/>
      <c r="AH694" s="12"/>
      <c r="AI694" s="12"/>
      <c r="AJ694" s="12"/>
      <c r="AK694" s="12"/>
      <c r="AL694" s="12"/>
      <c r="AM694" s="12"/>
      <c r="AN694" s="12"/>
      <c r="AO694" s="12"/>
      <c r="AP694" s="12"/>
      <c r="AQ694" s="12"/>
      <c r="AR694" s="12"/>
      <c r="AS694" s="12"/>
      <c r="AT694" s="12"/>
      <c r="AU694" s="12"/>
      <c r="AV694" s="12"/>
      <c r="AW694" s="12"/>
      <c r="AX694" s="12"/>
      <c r="AY694" s="12"/>
      <c r="AZ694" s="12"/>
      <c r="BA694" s="12"/>
      <c r="BB694" s="12"/>
      <c r="BC694" s="12"/>
      <c r="BD694" s="12"/>
      <c r="BE694" s="12"/>
      <c r="BF694" s="12"/>
      <c r="BG694" s="12"/>
      <c r="BH694" s="12"/>
      <c r="BI694" s="12"/>
      <c r="BJ694" s="12"/>
      <c r="BK694" s="12"/>
      <c r="BL694" s="12"/>
      <c r="BM694" s="12"/>
      <c r="BN694" s="12"/>
      <c r="BO694" s="12"/>
      <c r="BP694" s="12"/>
      <c r="BQ694" s="12"/>
      <c r="BR694" s="12"/>
      <c r="BS694" s="12"/>
      <c r="BT694" s="12"/>
      <c r="BU694" s="12"/>
      <c r="BV694" s="12"/>
      <c r="BW694" s="12"/>
      <c r="BX694" s="12"/>
      <c r="BY694" s="12"/>
      <c r="BZ694" s="12"/>
      <c r="CA694" s="12"/>
      <c r="CB694" s="12"/>
      <c r="CC694" s="12"/>
    </row>
    <row r="695" spans="1:81" ht="15.75" x14ac:dyDescent="0.25">
      <c r="A695" s="20"/>
      <c r="B695" s="29"/>
      <c r="C695" s="29"/>
      <c r="D695" s="29"/>
      <c r="E695" s="29"/>
      <c r="F695" s="26"/>
      <c r="G695" s="13"/>
      <c r="H695" s="20"/>
      <c r="I695" s="22"/>
      <c r="J695" s="22"/>
      <c r="K695" s="22"/>
      <c r="L695" s="22"/>
      <c r="M695" s="24"/>
      <c r="N695" s="22"/>
      <c r="O695" s="20"/>
      <c r="P695" s="12"/>
      <c r="Q695" s="12"/>
      <c r="R695" s="12"/>
      <c r="S695" s="12"/>
      <c r="T695" s="12"/>
      <c r="U695" s="12"/>
      <c r="V695" s="12"/>
      <c r="W695" s="12"/>
      <c r="X695" s="12"/>
      <c r="Y695" s="12"/>
      <c r="Z695" s="12"/>
      <c r="AA695" s="12"/>
      <c r="AB695" s="12"/>
      <c r="AC695" s="12"/>
      <c r="AD695" s="12"/>
      <c r="AE695" s="12"/>
      <c r="AF695" s="12"/>
      <c r="AG695" s="12"/>
      <c r="AH695" s="12"/>
      <c r="AI695" s="12"/>
      <c r="AJ695" s="12"/>
      <c r="AK695" s="12"/>
      <c r="AL695" s="12"/>
      <c r="AM695" s="12"/>
      <c r="AN695" s="12"/>
      <c r="AO695" s="12"/>
      <c r="AP695" s="12"/>
      <c r="AQ695" s="12"/>
      <c r="AR695" s="12"/>
      <c r="AS695" s="12"/>
      <c r="AT695" s="12"/>
      <c r="AU695" s="12"/>
      <c r="AV695" s="12"/>
      <c r="AW695" s="12"/>
      <c r="AX695" s="12"/>
      <c r="AY695" s="12"/>
      <c r="AZ695" s="12"/>
      <c r="BA695" s="12"/>
      <c r="BB695" s="12"/>
      <c r="BC695" s="12"/>
      <c r="BD695" s="12"/>
      <c r="BE695" s="12"/>
      <c r="BF695" s="12"/>
      <c r="BG695" s="12"/>
      <c r="BH695" s="12"/>
      <c r="BI695" s="12"/>
      <c r="BJ695" s="12"/>
      <c r="BK695" s="12"/>
      <c r="BL695" s="12"/>
      <c r="BM695" s="12"/>
      <c r="BN695" s="12"/>
      <c r="BO695" s="12"/>
      <c r="BP695" s="12"/>
      <c r="BQ695" s="12"/>
      <c r="BR695" s="12"/>
      <c r="BS695" s="12"/>
      <c r="BT695" s="12"/>
      <c r="BU695" s="12"/>
      <c r="BV695" s="12"/>
      <c r="BW695" s="12"/>
      <c r="BX695" s="12"/>
      <c r="BY695" s="12"/>
      <c r="BZ695" s="12"/>
      <c r="CA695" s="12"/>
      <c r="CB695" s="12"/>
      <c r="CC695" s="12"/>
    </row>
    <row r="696" spans="1:81" ht="15.75" x14ac:dyDescent="0.25">
      <c r="A696" s="20"/>
      <c r="B696" s="29"/>
      <c r="C696" s="29"/>
      <c r="D696" s="29"/>
      <c r="E696" s="29"/>
      <c r="F696" s="26"/>
      <c r="G696" s="13"/>
      <c r="H696" s="20"/>
      <c r="I696" s="22"/>
      <c r="J696" s="22"/>
      <c r="K696" s="22"/>
      <c r="L696" s="22"/>
      <c r="M696" s="24"/>
      <c r="N696" s="22"/>
      <c r="O696" s="20"/>
      <c r="P696" s="12"/>
      <c r="Q696" s="12"/>
      <c r="R696" s="12"/>
      <c r="S696" s="12"/>
      <c r="T696" s="12"/>
      <c r="U696" s="12"/>
      <c r="V696" s="12"/>
      <c r="W696" s="12"/>
      <c r="X696" s="12"/>
      <c r="Y696" s="12"/>
      <c r="Z696" s="12"/>
      <c r="AA696" s="12"/>
      <c r="AB696" s="12"/>
      <c r="AC696" s="12"/>
      <c r="AD696" s="12"/>
      <c r="AE696" s="12"/>
      <c r="AF696" s="12"/>
      <c r="AG696" s="12"/>
      <c r="AH696" s="12"/>
      <c r="AI696" s="12"/>
      <c r="AJ696" s="12"/>
      <c r="AK696" s="12"/>
      <c r="AL696" s="12"/>
      <c r="AM696" s="12"/>
      <c r="AN696" s="12"/>
      <c r="AO696" s="12"/>
      <c r="AP696" s="12"/>
      <c r="AQ696" s="12"/>
      <c r="AR696" s="12"/>
      <c r="AS696" s="12"/>
      <c r="AT696" s="12"/>
      <c r="AU696" s="12"/>
      <c r="AV696" s="12"/>
      <c r="AW696" s="12"/>
      <c r="AX696" s="12"/>
      <c r="AY696" s="12"/>
      <c r="AZ696" s="12"/>
      <c r="BA696" s="12"/>
      <c r="BB696" s="12"/>
      <c r="BC696" s="12"/>
      <c r="BD696" s="12"/>
      <c r="BE696" s="12"/>
      <c r="BF696" s="12"/>
      <c r="BG696" s="12"/>
      <c r="BH696" s="12"/>
      <c r="BI696" s="12"/>
      <c r="BJ696" s="12"/>
      <c r="BK696" s="12"/>
      <c r="BL696" s="12"/>
      <c r="BM696" s="12"/>
      <c r="BN696" s="12"/>
      <c r="BO696" s="12"/>
      <c r="BP696" s="12"/>
      <c r="BQ696" s="12"/>
      <c r="BR696" s="12"/>
      <c r="BS696" s="12"/>
      <c r="BT696" s="12"/>
      <c r="BU696" s="12"/>
      <c r="BV696" s="12"/>
      <c r="BW696" s="12"/>
      <c r="BX696" s="12"/>
      <c r="BY696" s="12"/>
      <c r="BZ696" s="12"/>
      <c r="CA696" s="12"/>
      <c r="CB696" s="12"/>
      <c r="CC696" s="12"/>
    </row>
    <row r="697" spans="1:81" ht="15.75" x14ac:dyDescent="0.25">
      <c r="A697" s="20"/>
      <c r="B697" s="29"/>
      <c r="C697" s="29"/>
      <c r="D697" s="29"/>
      <c r="E697" s="29"/>
      <c r="F697" s="26"/>
      <c r="G697" s="13"/>
      <c r="H697" s="20"/>
      <c r="I697" s="22"/>
      <c r="J697" s="22"/>
      <c r="K697" s="22"/>
      <c r="L697" s="22"/>
      <c r="M697" s="24"/>
      <c r="N697" s="22"/>
      <c r="O697" s="20"/>
      <c r="P697" s="12"/>
      <c r="Q697" s="12"/>
      <c r="R697" s="12"/>
      <c r="S697" s="12"/>
      <c r="T697" s="12"/>
      <c r="U697" s="12"/>
      <c r="V697" s="12"/>
      <c r="W697" s="12"/>
      <c r="X697" s="12"/>
      <c r="Y697" s="12"/>
      <c r="Z697" s="12"/>
      <c r="AA697" s="12"/>
      <c r="AB697" s="12"/>
      <c r="AC697" s="12"/>
      <c r="AD697" s="12"/>
      <c r="AE697" s="12"/>
      <c r="AF697" s="12"/>
      <c r="AG697" s="12"/>
      <c r="AH697" s="12"/>
      <c r="AI697" s="12"/>
      <c r="AJ697" s="12"/>
      <c r="AK697" s="12"/>
      <c r="AL697" s="12"/>
      <c r="AM697" s="12"/>
      <c r="AN697" s="12"/>
      <c r="AO697" s="12"/>
      <c r="AP697" s="12"/>
      <c r="AQ697" s="12"/>
      <c r="AR697" s="12"/>
      <c r="AS697" s="12"/>
      <c r="AT697" s="12"/>
      <c r="AU697" s="12"/>
      <c r="AV697" s="12"/>
      <c r="AW697" s="12"/>
      <c r="AX697" s="12"/>
      <c r="AY697" s="12"/>
      <c r="AZ697" s="12"/>
      <c r="BA697" s="12"/>
      <c r="BB697" s="12"/>
      <c r="BC697" s="12"/>
      <c r="BD697" s="12"/>
      <c r="BE697" s="12"/>
      <c r="BF697" s="12"/>
      <c r="BG697" s="12"/>
      <c r="BH697" s="12"/>
      <c r="BI697" s="12"/>
      <c r="BJ697" s="12"/>
      <c r="BK697" s="12"/>
      <c r="BL697" s="12"/>
      <c r="BM697" s="12"/>
      <c r="BN697" s="12"/>
      <c r="BO697" s="12"/>
      <c r="BP697" s="12"/>
      <c r="BQ697" s="12"/>
      <c r="BR697" s="12"/>
      <c r="BS697" s="12"/>
      <c r="BT697" s="12"/>
      <c r="BU697" s="12"/>
      <c r="BV697" s="12"/>
      <c r="BW697" s="12"/>
      <c r="BX697" s="12"/>
      <c r="BY697" s="12"/>
      <c r="BZ697" s="12"/>
      <c r="CA697" s="12"/>
      <c r="CB697" s="12"/>
      <c r="CC697" s="12"/>
    </row>
    <row r="698" spans="1:81" ht="15.75" x14ac:dyDescent="0.25">
      <c r="A698" s="20"/>
      <c r="B698" s="29"/>
      <c r="C698" s="29"/>
      <c r="D698" s="29"/>
      <c r="E698" s="29"/>
      <c r="F698" s="26"/>
      <c r="G698" s="13"/>
      <c r="H698" s="20"/>
      <c r="I698" s="22"/>
      <c r="J698" s="22"/>
      <c r="K698" s="22"/>
      <c r="L698" s="22"/>
      <c r="M698" s="24"/>
      <c r="N698" s="22"/>
      <c r="O698" s="20"/>
      <c r="P698" s="12"/>
      <c r="Q698" s="12"/>
      <c r="R698" s="12"/>
      <c r="S698" s="12"/>
      <c r="T698" s="12"/>
      <c r="U698" s="12"/>
      <c r="V698" s="12"/>
      <c r="W698" s="12"/>
      <c r="X698" s="12"/>
      <c r="Y698" s="12"/>
      <c r="Z698" s="12"/>
      <c r="AA698" s="12"/>
      <c r="AB698" s="12"/>
      <c r="AC698" s="12"/>
      <c r="AD698" s="12"/>
      <c r="AE698" s="12"/>
      <c r="AF698" s="12"/>
      <c r="AG698" s="12"/>
      <c r="AH698" s="12"/>
      <c r="AI698" s="12"/>
      <c r="AJ698" s="12"/>
      <c r="AK698" s="12"/>
      <c r="AL698" s="12"/>
      <c r="AM698" s="12"/>
      <c r="AN698" s="12"/>
      <c r="AO698" s="12"/>
      <c r="AP698" s="12"/>
      <c r="AQ698" s="12"/>
      <c r="AR698" s="12"/>
      <c r="AS698" s="12"/>
      <c r="AT698" s="12"/>
      <c r="AU698" s="12"/>
      <c r="AV698" s="12"/>
      <c r="AW698" s="12"/>
      <c r="AX698" s="12"/>
      <c r="AY698" s="12"/>
      <c r="AZ698" s="12"/>
      <c r="BA698" s="12"/>
      <c r="BB698" s="12"/>
      <c r="BC698" s="12"/>
      <c r="BD698" s="12"/>
      <c r="BE698" s="12"/>
      <c r="BF698" s="12"/>
      <c r="BG698" s="12"/>
      <c r="BH698" s="12"/>
      <c r="BI698" s="12"/>
      <c r="BJ698" s="12"/>
      <c r="BK698" s="12"/>
      <c r="BL698" s="12"/>
      <c r="BM698" s="12"/>
      <c r="BN698" s="12"/>
      <c r="BO698" s="12"/>
      <c r="BP698" s="12"/>
      <c r="BQ698" s="12"/>
      <c r="BR698" s="12"/>
      <c r="BS698" s="12"/>
      <c r="BT698" s="12"/>
      <c r="BU698" s="12"/>
      <c r="BV698" s="12"/>
      <c r="BW698" s="12"/>
      <c r="BX698" s="12"/>
      <c r="BY698" s="12"/>
      <c r="BZ698" s="12"/>
      <c r="CA698" s="12"/>
      <c r="CB698" s="12"/>
      <c r="CC698" s="12"/>
    </row>
    <row r="699" spans="1:81" ht="15.75" x14ac:dyDescent="0.25">
      <c r="A699" s="20"/>
      <c r="B699" s="29"/>
      <c r="C699" s="29"/>
      <c r="D699" s="29"/>
      <c r="E699" s="29"/>
      <c r="F699" s="26"/>
      <c r="G699" s="13"/>
      <c r="H699" s="20"/>
      <c r="I699" s="22"/>
      <c r="J699" s="22"/>
      <c r="K699" s="22"/>
      <c r="L699" s="22"/>
      <c r="M699" s="24"/>
      <c r="N699" s="22"/>
      <c r="O699" s="20"/>
      <c r="P699" s="12"/>
      <c r="Q699" s="12"/>
      <c r="R699" s="12"/>
      <c r="S699" s="12"/>
      <c r="T699" s="12"/>
      <c r="U699" s="12"/>
      <c r="V699" s="12"/>
      <c r="W699" s="12"/>
      <c r="X699" s="12"/>
      <c r="Y699" s="12"/>
      <c r="Z699" s="12"/>
      <c r="AA699" s="12"/>
      <c r="AB699" s="12"/>
      <c r="AC699" s="12"/>
      <c r="AD699" s="12"/>
      <c r="AE699" s="12"/>
      <c r="AF699" s="12"/>
      <c r="AG699" s="12"/>
      <c r="AH699" s="12"/>
      <c r="AI699" s="12"/>
      <c r="AJ699" s="12"/>
      <c r="AK699" s="12"/>
      <c r="AL699" s="12"/>
      <c r="AM699" s="12"/>
      <c r="AN699" s="12"/>
      <c r="AO699" s="12"/>
      <c r="AP699" s="12"/>
      <c r="AQ699" s="12"/>
      <c r="AR699" s="12"/>
      <c r="AS699" s="12"/>
      <c r="AT699" s="12"/>
      <c r="AU699" s="12"/>
      <c r="AV699" s="12"/>
      <c r="AW699" s="12"/>
      <c r="AX699" s="12"/>
      <c r="AY699" s="12"/>
      <c r="AZ699" s="12"/>
      <c r="BA699" s="12"/>
      <c r="BB699" s="12"/>
      <c r="BC699" s="12"/>
      <c r="BD699" s="12"/>
      <c r="BE699" s="12"/>
      <c r="BF699" s="12"/>
      <c r="BG699" s="12"/>
      <c r="BH699" s="12"/>
      <c r="BI699" s="12"/>
      <c r="BJ699" s="12"/>
      <c r="BK699" s="12"/>
      <c r="BL699" s="12"/>
      <c r="BM699" s="12"/>
      <c r="BN699" s="12"/>
      <c r="BO699" s="12"/>
      <c r="BP699" s="12"/>
      <c r="BQ699" s="12"/>
      <c r="BR699" s="12"/>
      <c r="BS699" s="12"/>
      <c r="BT699" s="12"/>
      <c r="BU699" s="12"/>
      <c r="BV699" s="12"/>
      <c r="BW699" s="12"/>
      <c r="BX699" s="12"/>
      <c r="BY699" s="12"/>
      <c r="BZ699" s="12"/>
      <c r="CA699" s="12"/>
      <c r="CB699" s="12"/>
      <c r="CC699" s="12"/>
    </row>
  </sheetData>
  <sheetProtection algorithmName="SHA-512" hashValue="2smMb5iPkIPpyKDyA2+M9Y2lGHI5iwIrV895TwuHn0lsnQAw3fi+/ynKrYzFguK5OVtGnYHwCbo/eSfTw7j1Mw==" saltValue="UcHkLapN55b2cFYOgezR1A==" spinCount="100000" sheet="1" selectLockedCells="1" selectUnlockedCells="1"/>
  <mergeCells count="383">
    <mergeCell ref="M75:M76"/>
    <mergeCell ref="N75:N76"/>
    <mergeCell ref="O75:O76"/>
    <mergeCell ref="P75:P76"/>
    <mergeCell ref="A61:A62"/>
    <mergeCell ref="A59:A60"/>
    <mergeCell ref="B59:B60"/>
    <mergeCell ref="P59:P60"/>
    <mergeCell ref="P61:P62"/>
    <mergeCell ref="O61:O62"/>
    <mergeCell ref="N72:N73"/>
    <mergeCell ref="O72:O73"/>
    <mergeCell ref="P72:P73"/>
    <mergeCell ref="B74:P74"/>
    <mergeCell ref="B75:B76"/>
    <mergeCell ref="C75:C76"/>
    <mergeCell ref="D75:D76"/>
    <mergeCell ref="E75:E76"/>
    <mergeCell ref="F75:F76"/>
    <mergeCell ref="G75:G76"/>
    <mergeCell ref="O69:O70"/>
    <mergeCell ref="P69:P70"/>
    <mergeCell ref="B71:P71"/>
    <mergeCell ref="B72:B73"/>
    <mergeCell ref="C72:C73"/>
    <mergeCell ref="D72:D73"/>
    <mergeCell ref="E72:E73"/>
    <mergeCell ref="F72:F73"/>
    <mergeCell ref="G72:G73"/>
    <mergeCell ref="M72:M73"/>
    <mergeCell ref="P66:P67"/>
    <mergeCell ref="B68:P68"/>
    <mergeCell ref="B69:B70"/>
    <mergeCell ref="C69:C70"/>
    <mergeCell ref="D69:D70"/>
    <mergeCell ref="E69:E70"/>
    <mergeCell ref="F69:F70"/>
    <mergeCell ref="G69:G70"/>
    <mergeCell ref="M69:M70"/>
    <mergeCell ref="N69:N70"/>
    <mergeCell ref="B65:P65"/>
    <mergeCell ref="B66:B67"/>
    <mergeCell ref="C66:C67"/>
    <mergeCell ref="D66:D67"/>
    <mergeCell ref="E66:E67"/>
    <mergeCell ref="F66:F67"/>
    <mergeCell ref="G66:G67"/>
    <mergeCell ref="M66:M67"/>
    <mergeCell ref="N66:N67"/>
    <mergeCell ref="O66:O67"/>
    <mergeCell ref="F63:F64"/>
    <mergeCell ref="G63:G64"/>
    <mergeCell ref="M63:M64"/>
    <mergeCell ref="N63:N64"/>
    <mergeCell ref="O63:O64"/>
    <mergeCell ref="P63:P64"/>
    <mergeCell ref="G57:G58"/>
    <mergeCell ref="M57:M58"/>
    <mergeCell ref="N57:N58"/>
    <mergeCell ref="O57:O58"/>
    <mergeCell ref="P57:P58"/>
    <mergeCell ref="F57:F58"/>
    <mergeCell ref="G61:G62"/>
    <mergeCell ref="F61:F62"/>
    <mergeCell ref="O59:O60"/>
    <mergeCell ref="N59:N60"/>
    <mergeCell ref="N61:N62"/>
    <mergeCell ref="M61:M62"/>
    <mergeCell ref="M59:M60"/>
    <mergeCell ref="F59:F60"/>
    <mergeCell ref="G59:G60"/>
    <mergeCell ref="A63:A64"/>
    <mergeCell ref="B63:B64"/>
    <mergeCell ref="C63:C64"/>
    <mergeCell ref="D63:D64"/>
    <mergeCell ref="E63:E64"/>
    <mergeCell ref="A57:A58"/>
    <mergeCell ref="B57:B58"/>
    <mergeCell ref="C57:C58"/>
    <mergeCell ref="D57:D58"/>
    <mergeCell ref="E57:E58"/>
    <mergeCell ref="E61:E62"/>
    <mergeCell ref="D61:D62"/>
    <mergeCell ref="C61:C62"/>
    <mergeCell ref="B61:B62"/>
    <mergeCell ref="C59:C60"/>
    <mergeCell ref="D59:D60"/>
    <mergeCell ref="E59:E60"/>
    <mergeCell ref="F55:F56"/>
    <mergeCell ref="G55:G56"/>
    <mergeCell ref="M55:M56"/>
    <mergeCell ref="N55:N56"/>
    <mergeCell ref="O55:O56"/>
    <mergeCell ref="P55:P56"/>
    <mergeCell ref="G53:G54"/>
    <mergeCell ref="M53:M54"/>
    <mergeCell ref="N53:N54"/>
    <mergeCell ref="O53:O54"/>
    <mergeCell ref="P53:P54"/>
    <mergeCell ref="F53:F54"/>
    <mergeCell ref="A55:A56"/>
    <mergeCell ref="B55:B56"/>
    <mergeCell ref="C55:C56"/>
    <mergeCell ref="D55:D56"/>
    <mergeCell ref="E55:E56"/>
    <mergeCell ref="A53:A54"/>
    <mergeCell ref="B53:B54"/>
    <mergeCell ref="C53:C54"/>
    <mergeCell ref="D53:D54"/>
    <mergeCell ref="E53:E54"/>
    <mergeCell ref="F51:F52"/>
    <mergeCell ref="G51:G52"/>
    <mergeCell ref="M51:M52"/>
    <mergeCell ref="N51:N52"/>
    <mergeCell ref="O51:O52"/>
    <mergeCell ref="P51:P52"/>
    <mergeCell ref="G49:G50"/>
    <mergeCell ref="M49:M50"/>
    <mergeCell ref="N49:N50"/>
    <mergeCell ref="O49:O50"/>
    <mergeCell ref="P49:P50"/>
    <mergeCell ref="F49:F50"/>
    <mergeCell ref="A51:A52"/>
    <mergeCell ref="B51:B52"/>
    <mergeCell ref="C51:C52"/>
    <mergeCell ref="D51:D52"/>
    <mergeCell ref="E51:E52"/>
    <mergeCell ref="A49:A50"/>
    <mergeCell ref="B49:B50"/>
    <mergeCell ref="C49:C50"/>
    <mergeCell ref="D49:D50"/>
    <mergeCell ref="E49:E50"/>
    <mergeCell ref="F47:F48"/>
    <mergeCell ref="G47:G48"/>
    <mergeCell ref="M47:M48"/>
    <mergeCell ref="N47:N48"/>
    <mergeCell ref="O47:O48"/>
    <mergeCell ref="P47:P48"/>
    <mergeCell ref="G45:G46"/>
    <mergeCell ref="M45:M46"/>
    <mergeCell ref="N45:N46"/>
    <mergeCell ref="O45:O46"/>
    <mergeCell ref="P45:P46"/>
    <mergeCell ref="F45:F46"/>
    <mergeCell ref="A47:A48"/>
    <mergeCell ref="B47:B48"/>
    <mergeCell ref="C47:C48"/>
    <mergeCell ref="D47:D48"/>
    <mergeCell ref="E47:E48"/>
    <mergeCell ref="A45:A46"/>
    <mergeCell ref="B45:B46"/>
    <mergeCell ref="C45:C46"/>
    <mergeCell ref="D45:D46"/>
    <mergeCell ref="E45:E46"/>
    <mergeCell ref="F43:F44"/>
    <mergeCell ref="G43:G44"/>
    <mergeCell ref="M43:M44"/>
    <mergeCell ref="N43:N44"/>
    <mergeCell ref="O43:O44"/>
    <mergeCell ref="P43:P44"/>
    <mergeCell ref="G41:G42"/>
    <mergeCell ref="M41:M42"/>
    <mergeCell ref="N41:N42"/>
    <mergeCell ref="O41:O42"/>
    <mergeCell ref="P41:P42"/>
    <mergeCell ref="F41:F42"/>
    <mergeCell ref="A43:A44"/>
    <mergeCell ref="B43:B44"/>
    <mergeCell ref="C43:C44"/>
    <mergeCell ref="D43:D44"/>
    <mergeCell ref="E43:E44"/>
    <mergeCell ref="A41:A42"/>
    <mergeCell ref="B41:B42"/>
    <mergeCell ref="C41:C42"/>
    <mergeCell ref="D41:D42"/>
    <mergeCell ref="E41:E42"/>
    <mergeCell ref="F39:F40"/>
    <mergeCell ref="G39:G40"/>
    <mergeCell ref="M39:M40"/>
    <mergeCell ref="N39:N40"/>
    <mergeCell ref="O39:O40"/>
    <mergeCell ref="P39:P40"/>
    <mergeCell ref="G37:G38"/>
    <mergeCell ref="M37:M38"/>
    <mergeCell ref="N37:N38"/>
    <mergeCell ref="O37:O38"/>
    <mergeCell ref="P37:P38"/>
    <mergeCell ref="F37:F38"/>
    <mergeCell ref="A39:A40"/>
    <mergeCell ref="B39:B40"/>
    <mergeCell ref="C39:C40"/>
    <mergeCell ref="D39:D40"/>
    <mergeCell ref="E39:E40"/>
    <mergeCell ref="A37:A38"/>
    <mergeCell ref="B37:B38"/>
    <mergeCell ref="C37:C38"/>
    <mergeCell ref="D37:D38"/>
    <mergeCell ref="E37:E38"/>
    <mergeCell ref="F35:F36"/>
    <mergeCell ref="G35:G36"/>
    <mergeCell ref="M35:M36"/>
    <mergeCell ref="N35:N36"/>
    <mergeCell ref="O35:O36"/>
    <mergeCell ref="P35:P36"/>
    <mergeCell ref="G33:G34"/>
    <mergeCell ref="M33:M34"/>
    <mergeCell ref="N33:N34"/>
    <mergeCell ref="O33:O34"/>
    <mergeCell ref="P33:P34"/>
    <mergeCell ref="F33:F34"/>
    <mergeCell ref="A35:A36"/>
    <mergeCell ref="B35:B36"/>
    <mergeCell ref="C35:C36"/>
    <mergeCell ref="D35:D36"/>
    <mergeCell ref="E35:E36"/>
    <mergeCell ref="A33:A34"/>
    <mergeCell ref="B33:B34"/>
    <mergeCell ref="C33:C34"/>
    <mergeCell ref="D33:D34"/>
    <mergeCell ref="E33:E34"/>
    <mergeCell ref="F31:F32"/>
    <mergeCell ref="G31:G32"/>
    <mergeCell ref="M31:M32"/>
    <mergeCell ref="N31:N32"/>
    <mergeCell ref="O31:O32"/>
    <mergeCell ref="P31:P32"/>
    <mergeCell ref="G29:G30"/>
    <mergeCell ref="M29:M30"/>
    <mergeCell ref="N29:N30"/>
    <mergeCell ref="O29:O30"/>
    <mergeCell ref="P29:P30"/>
    <mergeCell ref="F29:F30"/>
    <mergeCell ref="A31:A32"/>
    <mergeCell ref="B31:B32"/>
    <mergeCell ref="C31:C32"/>
    <mergeCell ref="D31:D32"/>
    <mergeCell ref="E31:E32"/>
    <mergeCell ref="A29:A30"/>
    <mergeCell ref="B29:B30"/>
    <mergeCell ref="C29:C30"/>
    <mergeCell ref="D29:D30"/>
    <mergeCell ref="E29:E30"/>
    <mergeCell ref="F27:F28"/>
    <mergeCell ref="G27:G28"/>
    <mergeCell ref="M27:M28"/>
    <mergeCell ref="N27:N28"/>
    <mergeCell ref="O27:O28"/>
    <mergeCell ref="P27:P28"/>
    <mergeCell ref="G25:G26"/>
    <mergeCell ref="M25:M26"/>
    <mergeCell ref="N25:N26"/>
    <mergeCell ref="O25:O26"/>
    <mergeCell ref="P25:P26"/>
    <mergeCell ref="F25:F26"/>
    <mergeCell ref="A27:A28"/>
    <mergeCell ref="B27:B28"/>
    <mergeCell ref="C27:C28"/>
    <mergeCell ref="D27:D28"/>
    <mergeCell ref="E27:E28"/>
    <mergeCell ref="A25:A26"/>
    <mergeCell ref="B25:B26"/>
    <mergeCell ref="C25:C26"/>
    <mergeCell ref="D25:D26"/>
    <mergeCell ref="E25:E26"/>
    <mergeCell ref="F23:F24"/>
    <mergeCell ref="G23:G24"/>
    <mergeCell ref="M23:M24"/>
    <mergeCell ref="N23:N24"/>
    <mergeCell ref="O23:O24"/>
    <mergeCell ref="P23:P24"/>
    <mergeCell ref="G21:G22"/>
    <mergeCell ref="M21:M22"/>
    <mergeCell ref="N21:N22"/>
    <mergeCell ref="O21:O22"/>
    <mergeCell ref="P21:P22"/>
    <mergeCell ref="F21:F22"/>
    <mergeCell ref="A23:A24"/>
    <mergeCell ref="B23:B24"/>
    <mergeCell ref="C23:C24"/>
    <mergeCell ref="D23:D24"/>
    <mergeCell ref="E23:E24"/>
    <mergeCell ref="A21:A22"/>
    <mergeCell ref="B21:B22"/>
    <mergeCell ref="C21:C22"/>
    <mergeCell ref="D21:D22"/>
    <mergeCell ref="E21:E22"/>
    <mergeCell ref="F19:F20"/>
    <mergeCell ref="G19:G20"/>
    <mergeCell ref="M19:M20"/>
    <mergeCell ref="N19:N20"/>
    <mergeCell ref="O19:O20"/>
    <mergeCell ref="P19:P20"/>
    <mergeCell ref="G17:G18"/>
    <mergeCell ref="M17:M18"/>
    <mergeCell ref="N17:N18"/>
    <mergeCell ref="O17:O18"/>
    <mergeCell ref="P17:P18"/>
    <mergeCell ref="F17:F18"/>
    <mergeCell ref="A19:A20"/>
    <mergeCell ref="B19:B20"/>
    <mergeCell ref="C19:C20"/>
    <mergeCell ref="D19:D20"/>
    <mergeCell ref="E19:E20"/>
    <mergeCell ref="A17:A18"/>
    <mergeCell ref="B17:B18"/>
    <mergeCell ref="C17:C18"/>
    <mergeCell ref="D17:D18"/>
    <mergeCell ref="E17:E18"/>
    <mergeCell ref="F15:F16"/>
    <mergeCell ref="G15:G16"/>
    <mergeCell ref="M15:M16"/>
    <mergeCell ref="N15:N16"/>
    <mergeCell ref="O15:O16"/>
    <mergeCell ref="P15:P16"/>
    <mergeCell ref="G13:G14"/>
    <mergeCell ref="M13:M14"/>
    <mergeCell ref="N13:N14"/>
    <mergeCell ref="O13:O14"/>
    <mergeCell ref="P13:P14"/>
    <mergeCell ref="F13:F14"/>
    <mergeCell ref="A15:A16"/>
    <mergeCell ref="B15:B16"/>
    <mergeCell ref="C15:C16"/>
    <mergeCell ref="D15:D16"/>
    <mergeCell ref="E15:E16"/>
    <mergeCell ref="A13:A14"/>
    <mergeCell ref="B13:B14"/>
    <mergeCell ref="C13:C14"/>
    <mergeCell ref="D13:D14"/>
    <mergeCell ref="E13:E14"/>
    <mergeCell ref="F11:F12"/>
    <mergeCell ref="G11:G12"/>
    <mergeCell ref="M11:M12"/>
    <mergeCell ref="N11:N12"/>
    <mergeCell ref="O11:O12"/>
    <mergeCell ref="P11:P12"/>
    <mergeCell ref="G9:G10"/>
    <mergeCell ref="M9:M10"/>
    <mergeCell ref="N9:N10"/>
    <mergeCell ref="O9:O10"/>
    <mergeCell ref="P9:P10"/>
    <mergeCell ref="F9:F10"/>
    <mergeCell ref="A11:A12"/>
    <mergeCell ref="B11:B12"/>
    <mergeCell ref="C11:C12"/>
    <mergeCell ref="D11:D12"/>
    <mergeCell ref="E11:E12"/>
    <mergeCell ref="A9:A10"/>
    <mergeCell ref="B9:B10"/>
    <mergeCell ref="C9:C10"/>
    <mergeCell ref="D9:D10"/>
    <mergeCell ref="E9:E10"/>
    <mergeCell ref="F7:F8"/>
    <mergeCell ref="G7:G8"/>
    <mergeCell ref="M7:M8"/>
    <mergeCell ref="N7:N8"/>
    <mergeCell ref="O7:O8"/>
    <mergeCell ref="P7:P8"/>
    <mergeCell ref="G5:G6"/>
    <mergeCell ref="M5:M6"/>
    <mergeCell ref="N5:N6"/>
    <mergeCell ref="O5:O6"/>
    <mergeCell ref="P5:P6"/>
    <mergeCell ref="F5:F6"/>
    <mergeCell ref="A7:A8"/>
    <mergeCell ref="B7:B8"/>
    <mergeCell ref="C7:C8"/>
    <mergeCell ref="D7:D8"/>
    <mergeCell ref="E7:E8"/>
    <mergeCell ref="A5:A6"/>
    <mergeCell ref="B5:B6"/>
    <mergeCell ref="C5:C6"/>
    <mergeCell ref="D5:D6"/>
    <mergeCell ref="E5:E6"/>
    <mergeCell ref="A1:P1"/>
    <mergeCell ref="A2:P2"/>
    <mergeCell ref="A3:A4"/>
    <mergeCell ref="B3:E3"/>
    <mergeCell ref="F3:F4"/>
    <mergeCell ref="G3:G4"/>
    <mergeCell ref="H3:L3"/>
    <mergeCell ref="M3:O3"/>
    <mergeCell ref="P3:P4"/>
  </mergeCells>
  <pageMargins left="0.7" right="0.7" top="0.75" bottom="0.75" header="0.3" footer="0.3"/>
  <pageSetup scale="75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I123"/>
  <sheetViews>
    <sheetView zoomScaleNormal="100" workbookViewId="0">
      <pane xSplit="1" ySplit="2" topLeftCell="I75" activePane="bottomRight" state="frozen"/>
      <selection activeCell="N5" sqref="N5:N6"/>
      <selection pane="topRight" activeCell="N5" sqref="N5:N6"/>
      <selection pane="bottomLeft" activeCell="N5" sqref="N5:N6"/>
      <selection pane="bottomRight" activeCell="W93" sqref="W93"/>
    </sheetView>
  </sheetViews>
  <sheetFormatPr defaultRowHeight="15" x14ac:dyDescent="0.25"/>
  <cols>
    <col min="1" max="1" width="4.5703125" bestFit="1" customWidth="1"/>
    <col min="2" max="2" width="8.42578125" bestFit="1" customWidth="1"/>
    <col min="3" max="3" width="14.7109375" bestFit="1" customWidth="1"/>
    <col min="4" max="4" width="14.7109375" customWidth="1"/>
    <col min="5" max="5" width="14.7109375" bestFit="1" customWidth="1"/>
    <col min="6" max="6" width="15.7109375" bestFit="1" customWidth="1"/>
    <col min="7" max="7" width="14.7109375" customWidth="1"/>
    <col min="8" max="9" width="14.7109375" bestFit="1" customWidth="1"/>
    <col min="10" max="10" width="13.42578125" bestFit="1" customWidth="1"/>
    <col min="11" max="12" width="11.140625" customWidth="1"/>
    <col min="13" max="13" width="9.28515625" bestFit="1" customWidth="1"/>
    <col min="14" max="14" width="9.28515625" customWidth="1"/>
    <col min="17" max="17" width="8.28515625" bestFit="1" customWidth="1"/>
    <col min="18" max="18" width="9.7109375" bestFit="1" customWidth="1"/>
    <col min="19" max="19" width="7.5703125" style="10" bestFit="1" customWidth="1"/>
    <col min="20" max="20" width="0.42578125" customWidth="1"/>
    <col min="21" max="21" width="13.140625" bestFit="1" customWidth="1"/>
    <col min="22" max="22" width="10.42578125" style="174" bestFit="1" customWidth="1"/>
    <col min="23" max="23" width="9.140625" style="174" customWidth="1"/>
    <col min="24" max="24" width="11.28515625" style="119" customWidth="1"/>
    <col min="25" max="25" width="9.140625" style="174" customWidth="1"/>
    <col min="26" max="26" width="9.140625" style="174"/>
    <col min="27" max="27" width="11.28515625" style="119" customWidth="1"/>
    <col min="28" max="28" width="9.140625" style="174"/>
    <col min="29" max="29" width="9.7109375" style="174" bestFit="1" customWidth="1"/>
    <col min="30" max="30" width="9.7109375" style="174" customWidth="1"/>
    <col min="31" max="31" width="12.140625" style="1" bestFit="1" customWidth="1"/>
    <col min="32" max="32" width="0.42578125" customWidth="1"/>
    <col min="33" max="33" width="11.28515625" bestFit="1" customWidth="1"/>
    <col min="34" max="34" width="7.5703125" bestFit="1" customWidth="1"/>
    <col min="35" max="35" width="9.5703125" bestFit="1" customWidth="1"/>
  </cols>
  <sheetData>
    <row r="1" spans="1:35" ht="26.25" x14ac:dyDescent="0.4">
      <c r="A1" s="262" t="s">
        <v>96</v>
      </c>
      <c r="B1" s="263"/>
      <c r="C1" s="263"/>
      <c r="D1" s="263"/>
      <c r="E1" s="263"/>
      <c r="F1" s="263"/>
      <c r="G1" s="263"/>
      <c r="H1" s="263"/>
      <c r="I1" s="263"/>
      <c r="J1" s="263"/>
      <c r="K1" s="263"/>
      <c r="L1" s="263"/>
      <c r="M1" s="263"/>
      <c r="N1" s="263"/>
      <c r="O1" s="263"/>
      <c r="P1" s="263"/>
      <c r="Q1" s="263"/>
      <c r="R1" s="263"/>
      <c r="S1" s="263"/>
      <c r="T1" s="263"/>
      <c r="U1" s="263"/>
      <c r="V1" s="263"/>
      <c r="W1" s="263"/>
      <c r="X1" s="263"/>
      <c r="Y1" s="263"/>
      <c r="Z1" s="263"/>
      <c r="AA1" s="263"/>
      <c r="AB1" s="263"/>
      <c r="AC1" s="263"/>
      <c r="AD1" s="263"/>
      <c r="AE1" s="263"/>
      <c r="AF1" s="263"/>
      <c r="AG1" s="263"/>
      <c r="AH1" s="263"/>
      <c r="AI1" s="263"/>
    </row>
    <row r="2" spans="1:35" ht="15.75" x14ac:dyDescent="0.25">
      <c r="A2" s="86" t="s">
        <v>0</v>
      </c>
      <c r="B2" s="86" t="s">
        <v>20</v>
      </c>
      <c r="C2" s="86" t="s">
        <v>1</v>
      </c>
      <c r="D2" s="86" t="s">
        <v>42</v>
      </c>
      <c r="E2" s="86" t="s">
        <v>52</v>
      </c>
      <c r="F2" s="86" t="s">
        <v>2</v>
      </c>
      <c r="G2" s="86" t="s">
        <v>43</v>
      </c>
      <c r="H2" s="86" t="s">
        <v>53</v>
      </c>
      <c r="I2" s="87" t="s">
        <v>3</v>
      </c>
      <c r="J2" s="88" t="s">
        <v>4</v>
      </c>
      <c r="K2" s="88" t="s">
        <v>45</v>
      </c>
      <c r="L2" s="88" t="s">
        <v>46</v>
      </c>
      <c r="M2" s="88" t="s">
        <v>55</v>
      </c>
      <c r="N2" s="89" t="s">
        <v>54</v>
      </c>
      <c r="O2" s="89" t="s">
        <v>5</v>
      </c>
      <c r="P2" s="89" t="s">
        <v>44</v>
      </c>
      <c r="Q2" s="88" t="s">
        <v>6</v>
      </c>
      <c r="R2" s="88" t="s">
        <v>30</v>
      </c>
      <c r="S2" s="90" t="s">
        <v>29</v>
      </c>
      <c r="T2" s="70"/>
      <c r="U2" s="88" t="s">
        <v>20</v>
      </c>
      <c r="V2" s="160" t="s">
        <v>11</v>
      </c>
      <c r="W2" s="160" t="s">
        <v>47</v>
      </c>
      <c r="X2" s="120" t="s">
        <v>56</v>
      </c>
      <c r="Y2" s="175" t="s">
        <v>51</v>
      </c>
      <c r="Z2" s="175" t="s">
        <v>48</v>
      </c>
      <c r="AA2" s="121" t="s">
        <v>56</v>
      </c>
      <c r="AB2" s="175" t="s">
        <v>12</v>
      </c>
      <c r="AC2" s="175" t="s">
        <v>13</v>
      </c>
      <c r="AD2" s="175" t="s">
        <v>83</v>
      </c>
      <c r="AE2" s="91" t="s">
        <v>84</v>
      </c>
      <c r="AF2" s="11"/>
      <c r="AG2" s="86" t="s">
        <v>20</v>
      </c>
      <c r="AH2" s="91" t="s">
        <v>24</v>
      </c>
      <c r="AI2" s="92" t="s">
        <v>25</v>
      </c>
    </row>
    <row r="3" spans="1:35" ht="15.75" x14ac:dyDescent="0.25">
      <c r="A3" s="264">
        <v>1</v>
      </c>
      <c r="B3" s="135" t="s">
        <v>7</v>
      </c>
      <c r="C3" s="132">
        <v>201126</v>
      </c>
      <c r="D3" s="34">
        <v>421815</v>
      </c>
      <c r="E3" s="266">
        <f>(C5+D5)</f>
        <v>977000</v>
      </c>
      <c r="F3" s="34">
        <v>157056</v>
      </c>
      <c r="G3" s="34">
        <v>124676</v>
      </c>
      <c r="H3" s="266">
        <f>(F5+G5)</f>
        <v>36000</v>
      </c>
      <c r="I3" s="34">
        <v>647258800</v>
      </c>
      <c r="J3" s="5">
        <v>5288</v>
      </c>
      <c r="K3" s="5">
        <v>42891.4</v>
      </c>
      <c r="L3" s="5">
        <v>37603.9</v>
      </c>
      <c r="M3" s="5">
        <v>396.1</v>
      </c>
      <c r="N3" s="36">
        <v>939.5</v>
      </c>
      <c r="O3" s="36">
        <v>334.9</v>
      </c>
      <c r="P3" s="36">
        <v>696.8</v>
      </c>
      <c r="Q3" s="5">
        <v>228.1</v>
      </c>
      <c r="R3" s="269">
        <v>1.1100000000000001</v>
      </c>
      <c r="S3" s="272">
        <v>0.12</v>
      </c>
      <c r="T3" s="39"/>
      <c r="U3" s="42" t="s">
        <v>14</v>
      </c>
      <c r="V3" s="161">
        <v>0.5625</v>
      </c>
      <c r="W3" s="161">
        <v>0</v>
      </c>
      <c r="X3" s="274">
        <f>(V4+W4)</f>
        <v>19.7971875</v>
      </c>
      <c r="Y3" s="176">
        <v>7</v>
      </c>
      <c r="Z3" s="176">
        <v>0</v>
      </c>
      <c r="AA3" s="274">
        <f>(Y4+Z4)</f>
        <v>15.400000000000002</v>
      </c>
      <c r="AB3" s="176">
        <v>0</v>
      </c>
      <c r="AC3" s="383">
        <v>8</v>
      </c>
      <c r="AD3" s="383">
        <v>0</v>
      </c>
      <c r="AE3" s="277">
        <f>AC3+AD3</f>
        <v>8</v>
      </c>
      <c r="AF3" s="11"/>
      <c r="AG3" s="17" t="s">
        <v>21</v>
      </c>
      <c r="AH3" s="9">
        <v>0.89</v>
      </c>
      <c r="AI3" s="37">
        <v>4.9000000000000002E-2</v>
      </c>
    </row>
    <row r="4" spans="1:35" ht="15.75" x14ac:dyDescent="0.25">
      <c r="A4" s="264"/>
      <c r="B4" s="136" t="s">
        <v>8</v>
      </c>
      <c r="C4" s="133">
        <v>200149</v>
      </c>
      <c r="D4" s="35">
        <v>421815</v>
      </c>
      <c r="E4" s="267"/>
      <c r="F4" s="34">
        <v>157020</v>
      </c>
      <c r="G4" s="34">
        <v>124676</v>
      </c>
      <c r="H4" s="267"/>
      <c r="I4" s="34">
        <v>646212500</v>
      </c>
      <c r="J4" s="5">
        <v>5275.8</v>
      </c>
      <c r="K4" s="5">
        <v>42891.4</v>
      </c>
      <c r="L4" s="5">
        <v>37603.9</v>
      </c>
      <c r="M4" s="5">
        <v>395.9</v>
      </c>
      <c r="N4" s="36">
        <v>939.5</v>
      </c>
      <c r="O4" s="36">
        <v>334.8</v>
      </c>
      <c r="P4" s="36">
        <v>696.8</v>
      </c>
      <c r="Q4" s="5">
        <v>228.1</v>
      </c>
      <c r="R4" s="270"/>
      <c r="S4" s="272"/>
      <c r="T4" s="39"/>
      <c r="U4" s="149" t="s">
        <v>16</v>
      </c>
      <c r="V4" s="162">
        <f>(V3*35.195)</f>
        <v>19.7971875</v>
      </c>
      <c r="W4" s="162">
        <f>(W3*5.25)</f>
        <v>0</v>
      </c>
      <c r="X4" s="275"/>
      <c r="Y4" s="177">
        <f>(Y3*2.2)</f>
        <v>15.400000000000002</v>
      </c>
      <c r="Z4" s="177">
        <f>(Z3*2.2)</f>
        <v>0</v>
      </c>
      <c r="AA4" s="275"/>
      <c r="AB4" s="177">
        <f>(AB3*0.25)</f>
        <v>0</v>
      </c>
      <c r="AC4" s="358"/>
      <c r="AD4" s="358"/>
      <c r="AE4" s="278"/>
      <c r="AF4" s="11"/>
      <c r="AG4" s="17" t="s">
        <v>23</v>
      </c>
      <c r="AH4" s="5">
        <v>11.4</v>
      </c>
      <c r="AI4" s="5">
        <v>13.1</v>
      </c>
    </row>
    <row r="5" spans="1:35" ht="16.5" thickBot="1" x14ac:dyDescent="0.3">
      <c r="A5" s="265"/>
      <c r="B5" s="196" t="s">
        <v>9</v>
      </c>
      <c r="C5" s="145">
        <f>((C3-C4)*1000)</f>
        <v>977000</v>
      </c>
      <c r="D5" s="146">
        <f>((D3-D4)*1000)</f>
        <v>0</v>
      </c>
      <c r="E5" s="268"/>
      <c r="F5" s="146">
        <f>(F3-F4)*1000</f>
        <v>36000</v>
      </c>
      <c r="G5" s="146">
        <f>(G3-G4)*1000</f>
        <v>0</v>
      </c>
      <c r="H5" s="268"/>
      <c r="I5" s="146">
        <f t="shared" ref="I5:Q5" si="0">(I3-I4)</f>
        <v>1046300</v>
      </c>
      <c r="J5" s="147">
        <f t="shared" si="0"/>
        <v>12.199999999999818</v>
      </c>
      <c r="K5" s="147">
        <f t="shared" si="0"/>
        <v>0</v>
      </c>
      <c r="L5" s="147">
        <f t="shared" si="0"/>
        <v>0</v>
      </c>
      <c r="M5" s="147">
        <f t="shared" si="0"/>
        <v>0.20000000000004547</v>
      </c>
      <c r="N5" s="148">
        <f t="shared" si="0"/>
        <v>0</v>
      </c>
      <c r="O5" s="148">
        <f t="shared" si="0"/>
        <v>9.9999999999965894E-2</v>
      </c>
      <c r="P5" s="148">
        <f t="shared" si="0"/>
        <v>0</v>
      </c>
      <c r="Q5" s="147">
        <f t="shared" si="0"/>
        <v>0</v>
      </c>
      <c r="R5" s="271"/>
      <c r="S5" s="273"/>
      <c r="T5" s="39"/>
      <c r="U5" s="150" t="s">
        <v>15</v>
      </c>
      <c r="V5" s="163">
        <f>IF(V4=0,0,(V4)/((C5/1000000)*8.34))</f>
        <v>2.4296453318409754</v>
      </c>
      <c r="W5" s="163">
        <f>IF(W4=0,0,(W4)/((D5/1000000)*8.34))</f>
        <v>0</v>
      </c>
      <c r="X5" s="276"/>
      <c r="Y5" s="178">
        <f>IF(Y4=0,0,(Y4)/((C5/1000000)*8.34))</f>
        <v>1.8899926118470631</v>
      </c>
      <c r="Z5" s="178">
        <f>IF(Z4=0,0,(Z4)/((D5/1000000)*8.34))</f>
        <v>0</v>
      </c>
      <c r="AA5" s="276"/>
      <c r="AB5" s="178">
        <f>IF(AB4=0,0,(AB4)/((C5/1000000)*8.34))</f>
        <v>0</v>
      </c>
      <c r="AC5" s="178">
        <f>IF(AC3=0,0,(AC3)/((C5/1000000)*8.34))</f>
        <v>0.981814343816656</v>
      </c>
      <c r="AD5" s="178">
        <f>IF(AD3=0,0,(AD3)/((D5/1000000)*8.34))</f>
        <v>0</v>
      </c>
      <c r="AE5" s="279"/>
      <c r="AF5" s="11"/>
      <c r="AG5" s="18" t="s">
        <v>22</v>
      </c>
      <c r="AH5" s="6">
        <v>7.6</v>
      </c>
      <c r="AI5" s="6">
        <v>7.65</v>
      </c>
    </row>
    <row r="6" spans="1:35" ht="15.75" x14ac:dyDescent="0.25">
      <c r="A6" s="281">
        <v>2</v>
      </c>
      <c r="B6" s="153" t="s">
        <v>7</v>
      </c>
      <c r="C6" s="134">
        <v>202121</v>
      </c>
      <c r="D6" s="2">
        <v>421815</v>
      </c>
      <c r="E6" s="287">
        <f>(C7+D7)</f>
        <v>995000</v>
      </c>
      <c r="F6" s="2">
        <v>157056</v>
      </c>
      <c r="G6" s="2">
        <v>124676</v>
      </c>
      <c r="H6" s="287">
        <f>F7+G7</f>
        <v>0</v>
      </c>
      <c r="I6" s="2">
        <v>648315600</v>
      </c>
      <c r="J6" s="3">
        <v>5300.3</v>
      </c>
      <c r="K6" s="3">
        <v>42891.4</v>
      </c>
      <c r="L6" s="3">
        <v>37603.9</v>
      </c>
      <c r="M6" s="3">
        <v>396.1</v>
      </c>
      <c r="N6" s="4">
        <v>939.5</v>
      </c>
      <c r="O6" s="4">
        <v>334.9</v>
      </c>
      <c r="P6" s="4">
        <v>696.8</v>
      </c>
      <c r="Q6" s="3">
        <v>228.1</v>
      </c>
      <c r="R6" s="270">
        <v>0.98</v>
      </c>
      <c r="S6" s="270">
        <v>0.6</v>
      </c>
      <c r="T6" s="39"/>
      <c r="U6" s="40" t="s">
        <v>14</v>
      </c>
      <c r="V6" s="164">
        <v>0.625</v>
      </c>
      <c r="W6" s="164">
        <v>0</v>
      </c>
      <c r="X6" s="282">
        <f>(V7+W7)</f>
        <v>21.996874999999999</v>
      </c>
      <c r="Y6" s="179">
        <v>7.25</v>
      </c>
      <c r="Z6" s="179">
        <v>0</v>
      </c>
      <c r="AA6" s="282">
        <f>(Y7+Z7)</f>
        <v>15.950000000000001</v>
      </c>
      <c r="AB6" s="179">
        <v>0</v>
      </c>
      <c r="AC6" s="357">
        <v>9</v>
      </c>
      <c r="AD6" s="357">
        <v>0</v>
      </c>
      <c r="AE6" s="278">
        <f>AC6+AD6</f>
        <v>9</v>
      </c>
      <c r="AF6" s="11"/>
      <c r="AG6" s="19" t="s">
        <v>21</v>
      </c>
      <c r="AH6" s="7">
        <v>1.02</v>
      </c>
      <c r="AI6" s="8">
        <v>4.9000000000000002E-2</v>
      </c>
    </row>
    <row r="7" spans="1:35" ht="15.75" x14ac:dyDescent="0.25">
      <c r="A7" s="264"/>
      <c r="B7" s="283" t="s">
        <v>9</v>
      </c>
      <c r="C7" s="266">
        <f>((C6-C3)*1000)</f>
        <v>995000</v>
      </c>
      <c r="D7" s="266">
        <f>((D6-D3)*1000)</f>
        <v>0</v>
      </c>
      <c r="E7" s="267"/>
      <c r="F7" s="266">
        <f>((F6-F3)*1000)</f>
        <v>0</v>
      </c>
      <c r="G7" s="266">
        <f>((G6-G3)*1000)</f>
        <v>0</v>
      </c>
      <c r="H7" s="267"/>
      <c r="I7" s="266">
        <f>(I6-I3)</f>
        <v>1056800</v>
      </c>
      <c r="J7" s="285">
        <f t="shared" ref="J7:Q7" si="1">(J6-J3)</f>
        <v>12.300000000000182</v>
      </c>
      <c r="K7" s="285">
        <f t="shared" si="1"/>
        <v>0</v>
      </c>
      <c r="L7" s="285">
        <f t="shared" si="1"/>
        <v>0</v>
      </c>
      <c r="M7" s="285">
        <f t="shared" si="1"/>
        <v>0</v>
      </c>
      <c r="N7" s="285">
        <f t="shared" si="1"/>
        <v>0</v>
      </c>
      <c r="O7" s="285">
        <f t="shared" si="1"/>
        <v>0</v>
      </c>
      <c r="P7" s="285">
        <f t="shared" si="1"/>
        <v>0</v>
      </c>
      <c r="Q7" s="285">
        <f t="shared" si="1"/>
        <v>0</v>
      </c>
      <c r="R7" s="270"/>
      <c r="S7" s="270"/>
      <c r="T7" s="39"/>
      <c r="U7" s="149" t="s">
        <v>16</v>
      </c>
      <c r="V7" s="162">
        <f>(V6*35.195)</f>
        <v>21.996874999999999</v>
      </c>
      <c r="W7" s="162">
        <f>(W6*5.25)</f>
        <v>0</v>
      </c>
      <c r="X7" s="275"/>
      <c r="Y7" s="177">
        <f>(Y6*2.2)</f>
        <v>15.950000000000001</v>
      </c>
      <c r="Z7" s="177">
        <f>(Z6*2.2)</f>
        <v>0</v>
      </c>
      <c r="AA7" s="275"/>
      <c r="AB7" s="177">
        <f>(AB6*0.25)</f>
        <v>0</v>
      </c>
      <c r="AC7" s="358"/>
      <c r="AD7" s="358"/>
      <c r="AE7" s="278"/>
      <c r="AF7" s="11"/>
      <c r="AG7" s="17" t="s">
        <v>23</v>
      </c>
      <c r="AH7" s="5">
        <v>13.5</v>
      </c>
      <c r="AI7" s="5">
        <v>12.9</v>
      </c>
    </row>
    <row r="8" spans="1:35" ht="16.5" thickBot="1" x14ac:dyDescent="0.3">
      <c r="A8" s="265"/>
      <c r="B8" s="284"/>
      <c r="C8" s="268"/>
      <c r="D8" s="268"/>
      <c r="E8" s="268"/>
      <c r="F8" s="268"/>
      <c r="G8" s="268"/>
      <c r="H8" s="268"/>
      <c r="I8" s="268"/>
      <c r="J8" s="286"/>
      <c r="K8" s="286"/>
      <c r="L8" s="286"/>
      <c r="M8" s="286"/>
      <c r="N8" s="286"/>
      <c r="O8" s="286"/>
      <c r="P8" s="286"/>
      <c r="Q8" s="286"/>
      <c r="R8" s="271"/>
      <c r="S8" s="271"/>
      <c r="T8" s="39"/>
      <c r="U8" s="150" t="s">
        <v>15</v>
      </c>
      <c r="V8" s="163">
        <f>IF(V7=0,0,(V7)/((C7/1000000)*8.34))</f>
        <v>2.6507688321704448</v>
      </c>
      <c r="W8" s="163">
        <f>IF(W7=0,0,(W7)/((D7/1000000)*8.34))</f>
        <v>0</v>
      </c>
      <c r="X8" s="276"/>
      <c r="Y8" s="178">
        <f>IF(Y7=0,0,(Y7)/((C7/1000000)*8.34))</f>
        <v>1.9220804261113724</v>
      </c>
      <c r="Z8" s="178">
        <f>IF(Z7=0,0,(Z7)/((D7/1000000)*8.34))</f>
        <v>0</v>
      </c>
      <c r="AA8" s="276"/>
      <c r="AB8" s="178">
        <f>IF(AB7=0,0,(AB7)/((C7/1000000)*8.34))</f>
        <v>0</v>
      </c>
      <c r="AC8" s="178">
        <f>IF(AC6=0,0,(AC6)/((C7/1000000)*8.34))</f>
        <v>1.0845594880879217</v>
      </c>
      <c r="AD8" s="178">
        <f>IF(AD6=0,0,(AD6)/((D7/1000000)*8.34))</f>
        <v>0</v>
      </c>
      <c r="AE8" s="279"/>
      <c r="AF8" s="11"/>
      <c r="AG8" s="18" t="s">
        <v>22</v>
      </c>
      <c r="AH8" s="6">
        <v>7.44</v>
      </c>
      <c r="AI8" s="6">
        <v>7.77</v>
      </c>
    </row>
    <row r="9" spans="1:35" ht="15.75" x14ac:dyDescent="0.25">
      <c r="A9" s="288">
        <v>3</v>
      </c>
      <c r="B9" s="38" t="s">
        <v>7</v>
      </c>
      <c r="C9" s="134">
        <v>202955</v>
      </c>
      <c r="D9" s="2">
        <v>421815</v>
      </c>
      <c r="E9" s="287">
        <f t="shared" ref="E9" si="2">(C10+D10)</f>
        <v>834000</v>
      </c>
      <c r="F9" s="2">
        <v>157092</v>
      </c>
      <c r="G9" s="2">
        <v>124676</v>
      </c>
      <c r="H9" s="287">
        <f>F10+G10</f>
        <v>36000</v>
      </c>
      <c r="I9" s="2">
        <v>649107800</v>
      </c>
      <c r="J9" s="3">
        <v>5310.5</v>
      </c>
      <c r="K9" s="3">
        <v>42891.4</v>
      </c>
      <c r="L9" s="3">
        <v>37603.9</v>
      </c>
      <c r="M9" s="3">
        <v>396.3</v>
      </c>
      <c r="N9" s="4">
        <v>939.5</v>
      </c>
      <c r="O9" s="4">
        <v>335</v>
      </c>
      <c r="P9" s="4">
        <v>696.8</v>
      </c>
      <c r="Q9" s="3">
        <v>228.2</v>
      </c>
      <c r="R9" s="270">
        <v>0.95</v>
      </c>
      <c r="S9" s="270">
        <v>0.16</v>
      </c>
      <c r="T9" s="39"/>
      <c r="U9" s="40" t="s">
        <v>14</v>
      </c>
      <c r="V9" s="164">
        <v>0.75</v>
      </c>
      <c r="W9" s="164">
        <v>0</v>
      </c>
      <c r="X9" s="282">
        <f>(V10+W10)</f>
        <v>26.396250000000002</v>
      </c>
      <c r="Y9" s="179">
        <v>6</v>
      </c>
      <c r="Z9" s="179">
        <v>0</v>
      </c>
      <c r="AA9" s="282">
        <f>(Y10+Z10)</f>
        <v>13.200000000000001</v>
      </c>
      <c r="AB9" s="179">
        <v>0</v>
      </c>
      <c r="AC9" s="357">
        <v>7</v>
      </c>
      <c r="AD9" s="357">
        <v>0</v>
      </c>
      <c r="AE9" s="278">
        <f>AC9+AD9</f>
        <v>7</v>
      </c>
      <c r="AF9" s="11"/>
      <c r="AG9" s="19" t="s">
        <v>21</v>
      </c>
      <c r="AH9" s="7">
        <v>1.76</v>
      </c>
      <c r="AI9" s="8">
        <v>6.0999999999999999E-2</v>
      </c>
    </row>
    <row r="10" spans="1:35" ht="15.75" x14ac:dyDescent="0.25">
      <c r="A10" s="264"/>
      <c r="B10" s="283" t="s">
        <v>9</v>
      </c>
      <c r="C10" s="266">
        <f>((C9-C6)*1000)</f>
        <v>834000</v>
      </c>
      <c r="D10" s="266">
        <f>((D9-D6)*1000)</f>
        <v>0</v>
      </c>
      <c r="E10" s="267"/>
      <c r="F10" s="266">
        <f>((F9-F6)*1000)</f>
        <v>36000</v>
      </c>
      <c r="G10" s="266">
        <f>((G9-G6)*1000)</f>
        <v>0</v>
      </c>
      <c r="H10" s="267"/>
      <c r="I10" s="266">
        <f>(I9-I6)</f>
        <v>792200</v>
      </c>
      <c r="J10" s="285">
        <f t="shared" ref="J10:Q10" si="3">(J9-J6)</f>
        <v>10.199999999999818</v>
      </c>
      <c r="K10" s="285">
        <f t="shared" si="3"/>
        <v>0</v>
      </c>
      <c r="L10" s="285">
        <f t="shared" si="3"/>
        <v>0</v>
      </c>
      <c r="M10" s="285">
        <f t="shared" si="3"/>
        <v>0.19999999999998863</v>
      </c>
      <c r="N10" s="285">
        <f t="shared" si="3"/>
        <v>0</v>
      </c>
      <c r="O10" s="285">
        <f t="shared" si="3"/>
        <v>0.10000000000002274</v>
      </c>
      <c r="P10" s="285">
        <f t="shared" si="3"/>
        <v>0</v>
      </c>
      <c r="Q10" s="285">
        <f t="shared" si="3"/>
        <v>9.9999999999994316E-2</v>
      </c>
      <c r="R10" s="270"/>
      <c r="S10" s="270"/>
      <c r="T10" s="39"/>
      <c r="U10" s="149" t="s">
        <v>16</v>
      </c>
      <c r="V10" s="162">
        <f>(V9*35.195)</f>
        <v>26.396250000000002</v>
      </c>
      <c r="W10" s="162">
        <f>(W9*5.25)</f>
        <v>0</v>
      </c>
      <c r="X10" s="275"/>
      <c r="Y10" s="177">
        <f>(Y9*2.2)</f>
        <v>13.200000000000001</v>
      </c>
      <c r="Z10" s="177">
        <f>(Z9*2.2)</f>
        <v>0</v>
      </c>
      <c r="AA10" s="275"/>
      <c r="AB10" s="177">
        <f>(AB9*0.25)</f>
        <v>0</v>
      </c>
      <c r="AC10" s="358"/>
      <c r="AD10" s="358"/>
      <c r="AE10" s="278"/>
      <c r="AF10" s="11"/>
      <c r="AG10" s="17" t="s">
        <v>23</v>
      </c>
      <c r="AH10" s="5">
        <v>12</v>
      </c>
      <c r="AI10" s="5">
        <v>11.9</v>
      </c>
    </row>
    <row r="11" spans="1:35" ht="16.5" thickBot="1" x14ac:dyDescent="0.3">
      <c r="A11" s="265"/>
      <c r="B11" s="284"/>
      <c r="C11" s="268"/>
      <c r="D11" s="268"/>
      <c r="E11" s="268"/>
      <c r="F11" s="268"/>
      <c r="G11" s="268"/>
      <c r="H11" s="268"/>
      <c r="I11" s="268"/>
      <c r="J11" s="286"/>
      <c r="K11" s="286"/>
      <c r="L11" s="286"/>
      <c r="M11" s="286"/>
      <c r="N11" s="286"/>
      <c r="O11" s="286"/>
      <c r="P11" s="286"/>
      <c r="Q11" s="286"/>
      <c r="R11" s="271"/>
      <c r="S11" s="271"/>
      <c r="T11" s="39"/>
      <c r="U11" s="150" t="s">
        <v>15</v>
      </c>
      <c r="V11" s="163">
        <f>IF(V10=0,0,(V10)/((C10/1000000)*8.34))</f>
        <v>3.794985594258407</v>
      </c>
      <c r="W11" s="163">
        <f>IF(W10=0,0,(W10)/((D10/1000000)*8.34))</f>
        <v>0</v>
      </c>
      <c r="X11" s="276"/>
      <c r="Y11" s="178">
        <f>IF(Y10=0,0,(Y10)/((C10/1000000)*8.34))</f>
        <v>1.897762365647051</v>
      </c>
      <c r="Z11" s="178">
        <f>IF(Z10=0,0,(Z10)/((D10/1000000)*8.34))</f>
        <v>0</v>
      </c>
      <c r="AA11" s="276"/>
      <c r="AB11" s="178">
        <f>IF(AB10=0,0,(AB10)/((C10/1000000)*8.34))</f>
        <v>0</v>
      </c>
      <c r="AC11" s="178">
        <f>IF(AC9=0,0,(AC9)/((C10/1000000)*8.34))</f>
        <v>1.0063891332976784</v>
      </c>
      <c r="AD11" s="178">
        <f>IF(AD9=0,0,(AD9)/((D10/1000000)*8.34))</f>
        <v>0</v>
      </c>
      <c r="AE11" s="279"/>
      <c r="AF11" s="11"/>
      <c r="AG11" s="18" t="s">
        <v>22</v>
      </c>
      <c r="AH11" s="6">
        <v>7.45</v>
      </c>
      <c r="AI11" s="6">
        <v>7.77</v>
      </c>
    </row>
    <row r="12" spans="1:35" ht="15.75" x14ac:dyDescent="0.25">
      <c r="A12" s="288">
        <v>4</v>
      </c>
      <c r="B12" s="38" t="s">
        <v>7</v>
      </c>
      <c r="C12" s="134">
        <v>204061</v>
      </c>
      <c r="D12" s="2">
        <v>421815</v>
      </c>
      <c r="E12" s="287">
        <f t="shared" ref="E12" si="4">(C13+D13)</f>
        <v>1106000</v>
      </c>
      <c r="F12" s="2">
        <v>157128</v>
      </c>
      <c r="G12" s="2">
        <v>124676</v>
      </c>
      <c r="H12" s="287">
        <f>F13+G13</f>
        <v>36000</v>
      </c>
      <c r="I12" s="2">
        <v>650082100</v>
      </c>
      <c r="J12" s="3">
        <v>5323.9</v>
      </c>
      <c r="K12" s="3">
        <v>42891.4</v>
      </c>
      <c r="L12" s="3">
        <v>37603.9</v>
      </c>
      <c r="M12" s="3">
        <v>396.4</v>
      </c>
      <c r="N12" s="4">
        <v>939.5</v>
      </c>
      <c r="O12" s="4">
        <v>335</v>
      </c>
      <c r="P12" s="4">
        <v>696.8</v>
      </c>
      <c r="Q12" s="3">
        <v>228.2</v>
      </c>
      <c r="R12" s="270">
        <v>0.95</v>
      </c>
      <c r="S12" s="270">
        <v>0.01</v>
      </c>
      <c r="T12" s="39"/>
      <c r="U12" s="40" t="s">
        <v>14</v>
      </c>
      <c r="V12" s="164">
        <v>0.75</v>
      </c>
      <c r="W12" s="164">
        <v>0</v>
      </c>
      <c r="X12" s="282">
        <f>(V13+W13)</f>
        <v>26.396250000000002</v>
      </c>
      <c r="Y12" s="179">
        <v>8.25</v>
      </c>
      <c r="Z12" s="179">
        <v>0</v>
      </c>
      <c r="AA12" s="282">
        <f>(Y13+Z13)</f>
        <v>18.150000000000002</v>
      </c>
      <c r="AB12" s="179">
        <v>5</v>
      </c>
      <c r="AC12" s="357">
        <v>11</v>
      </c>
      <c r="AD12" s="357">
        <v>0</v>
      </c>
      <c r="AE12" s="278">
        <f>AC12+AD12</f>
        <v>11</v>
      </c>
      <c r="AF12" s="11"/>
      <c r="AG12" s="19" t="s">
        <v>21</v>
      </c>
      <c r="AH12" s="7">
        <v>1.59</v>
      </c>
      <c r="AI12" s="8">
        <v>4.5999999999999999E-2</v>
      </c>
    </row>
    <row r="13" spans="1:35" ht="15.75" x14ac:dyDescent="0.25">
      <c r="A13" s="264"/>
      <c r="B13" s="283" t="s">
        <v>9</v>
      </c>
      <c r="C13" s="266">
        <f>((C12-C9)*1000)</f>
        <v>1106000</v>
      </c>
      <c r="D13" s="266">
        <f>((D12-D9)*1000)</f>
        <v>0</v>
      </c>
      <c r="E13" s="267"/>
      <c r="F13" s="266">
        <f>((F12-F9)*1000)</f>
        <v>36000</v>
      </c>
      <c r="G13" s="266">
        <f>((G12-G9)*1000)</f>
        <v>0</v>
      </c>
      <c r="H13" s="267"/>
      <c r="I13" s="266">
        <f>(I12-I9)</f>
        <v>974300</v>
      </c>
      <c r="J13" s="285">
        <f t="shared" ref="J13:Q13" si="5">(J12-J9)</f>
        <v>13.399999999999636</v>
      </c>
      <c r="K13" s="285">
        <f t="shared" si="5"/>
        <v>0</v>
      </c>
      <c r="L13" s="285">
        <f t="shared" si="5"/>
        <v>0</v>
      </c>
      <c r="M13" s="285">
        <f t="shared" si="5"/>
        <v>9.9999999999965894E-2</v>
      </c>
      <c r="N13" s="285">
        <f t="shared" si="5"/>
        <v>0</v>
      </c>
      <c r="O13" s="285">
        <f t="shared" si="5"/>
        <v>0</v>
      </c>
      <c r="P13" s="285">
        <f t="shared" si="5"/>
        <v>0</v>
      </c>
      <c r="Q13" s="285">
        <f t="shared" si="5"/>
        <v>0</v>
      </c>
      <c r="R13" s="270"/>
      <c r="S13" s="270"/>
      <c r="T13" s="39"/>
      <c r="U13" s="149" t="s">
        <v>16</v>
      </c>
      <c r="V13" s="162">
        <f>(V12*35.195)</f>
        <v>26.396250000000002</v>
      </c>
      <c r="W13" s="162">
        <f>(W12*5.25)</f>
        <v>0</v>
      </c>
      <c r="X13" s="275"/>
      <c r="Y13" s="177">
        <f>(Y12*2.2)</f>
        <v>18.150000000000002</v>
      </c>
      <c r="Z13" s="177">
        <f>(Z12*2.2)</f>
        <v>0</v>
      </c>
      <c r="AA13" s="275"/>
      <c r="AB13" s="177">
        <f>(AB12*0.25)</f>
        <v>1.25</v>
      </c>
      <c r="AC13" s="358"/>
      <c r="AD13" s="358"/>
      <c r="AE13" s="278"/>
      <c r="AF13" s="11"/>
      <c r="AG13" s="17" t="s">
        <v>23</v>
      </c>
      <c r="AH13" s="5">
        <v>11.5</v>
      </c>
      <c r="AI13" s="5">
        <v>10.9</v>
      </c>
    </row>
    <row r="14" spans="1:35" ht="16.5" thickBot="1" x14ac:dyDescent="0.3">
      <c r="A14" s="265"/>
      <c r="B14" s="284"/>
      <c r="C14" s="268"/>
      <c r="D14" s="268"/>
      <c r="E14" s="268"/>
      <c r="F14" s="268"/>
      <c r="G14" s="268"/>
      <c r="H14" s="268"/>
      <c r="I14" s="268"/>
      <c r="J14" s="286"/>
      <c r="K14" s="286"/>
      <c r="L14" s="286"/>
      <c r="M14" s="286"/>
      <c r="N14" s="286"/>
      <c r="O14" s="286"/>
      <c r="P14" s="286"/>
      <c r="Q14" s="286"/>
      <c r="R14" s="271"/>
      <c r="S14" s="271"/>
      <c r="T14" s="39"/>
      <c r="U14" s="150" t="s">
        <v>15</v>
      </c>
      <c r="V14" s="163">
        <f>IF(V13=0,0,(V13)/((C13/1000000)*8.34))</f>
        <v>2.8616799146577856</v>
      </c>
      <c r="W14" s="163">
        <f>IF(W13=0,0,(W13)/((D13/1000000)*8.34))</f>
        <v>0</v>
      </c>
      <c r="X14" s="276"/>
      <c r="Y14" s="178">
        <f>IF(Y13=0,0,(Y13)/((C13/1000000)*8.34))</f>
        <v>1.9676844419581876</v>
      </c>
      <c r="Z14" s="178">
        <f>IF(Z13=0,0,(Z13)/((D13/1000000)*8.34))</f>
        <v>0</v>
      </c>
      <c r="AA14" s="276"/>
      <c r="AB14" s="178">
        <f>IF(AB13=0,0,(AB13)/((C13/1000000)*8.34))</f>
        <v>0.13551545743513688</v>
      </c>
      <c r="AC14" s="178">
        <f>IF(AC12=0,0,(AC12)/((C13/1000000)*8.34))</f>
        <v>1.1925360254292046</v>
      </c>
      <c r="AD14" s="178">
        <f>IF(AD12=0,0,(AD12)/((D13/1000000)*8.34))</f>
        <v>0</v>
      </c>
      <c r="AE14" s="279"/>
      <c r="AF14" s="11"/>
      <c r="AG14" s="18" t="s">
        <v>22</v>
      </c>
      <c r="AH14" s="6">
        <v>7.5</v>
      </c>
      <c r="AI14" s="6">
        <v>7.77</v>
      </c>
    </row>
    <row r="15" spans="1:35" ht="15.75" x14ac:dyDescent="0.25">
      <c r="A15" s="288">
        <v>5</v>
      </c>
      <c r="B15" s="38" t="s">
        <v>7</v>
      </c>
      <c r="C15" s="134">
        <v>204927</v>
      </c>
      <c r="D15" s="2">
        <v>421815</v>
      </c>
      <c r="E15" s="287">
        <f t="shared" ref="E15" si="6">(C16+D16)</f>
        <v>866000</v>
      </c>
      <c r="F15" s="2">
        <v>157128</v>
      </c>
      <c r="G15" s="2">
        <v>124676</v>
      </c>
      <c r="H15" s="287">
        <f>F16+G16</f>
        <v>0</v>
      </c>
      <c r="I15" s="2">
        <v>651072300</v>
      </c>
      <c r="J15" s="3">
        <v>5334.7</v>
      </c>
      <c r="K15" s="3">
        <v>42891.4</v>
      </c>
      <c r="L15" s="3">
        <v>37603.9</v>
      </c>
      <c r="M15" s="3">
        <v>396.4</v>
      </c>
      <c r="N15" s="4">
        <v>939.5</v>
      </c>
      <c r="O15" s="4">
        <v>335</v>
      </c>
      <c r="P15" s="4">
        <v>696.8</v>
      </c>
      <c r="Q15" s="3">
        <v>228.2</v>
      </c>
      <c r="R15" s="270">
        <v>1.02</v>
      </c>
      <c r="S15" s="270">
        <v>0.1</v>
      </c>
      <c r="T15" s="39"/>
      <c r="U15" s="40" t="s">
        <v>14</v>
      </c>
      <c r="V15" s="164">
        <v>0.5625</v>
      </c>
      <c r="W15" s="164">
        <v>0</v>
      </c>
      <c r="X15" s="282">
        <f>(V16+W16)</f>
        <v>19.7971875</v>
      </c>
      <c r="Y15" s="179">
        <v>6.375</v>
      </c>
      <c r="Z15" s="179">
        <v>0</v>
      </c>
      <c r="AA15" s="282">
        <f>(Y16+Z16)</f>
        <v>14.025</v>
      </c>
      <c r="AB15" s="179">
        <v>3.125</v>
      </c>
      <c r="AC15" s="357">
        <v>9</v>
      </c>
      <c r="AD15" s="357">
        <v>0</v>
      </c>
      <c r="AE15" s="278">
        <f>AC15+AD15</f>
        <v>9</v>
      </c>
      <c r="AF15" s="11"/>
      <c r="AG15" s="19" t="s">
        <v>21</v>
      </c>
      <c r="AH15" s="7">
        <v>1.48</v>
      </c>
      <c r="AI15" s="8">
        <v>4.8000000000000001E-2</v>
      </c>
    </row>
    <row r="16" spans="1:35" ht="15.75" x14ac:dyDescent="0.25">
      <c r="A16" s="264"/>
      <c r="B16" s="283" t="s">
        <v>9</v>
      </c>
      <c r="C16" s="266">
        <f>((C15-C12)*1000)</f>
        <v>866000</v>
      </c>
      <c r="D16" s="266">
        <f>((D15-D12)*1000)</f>
        <v>0</v>
      </c>
      <c r="E16" s="267"/>
      <c r="F16" s="266">
        <f>((F15-F12)*1000)</f>
        <v>0</v>
      </c>
      <c r="G16" s="266">
        <f>((G15-G12)*1000)</f>
        <v>0</v>
      </c>
      <c r="H16" s="267"/>
      <c r="I16" s="266">
        <f>(I15-I12)</f>
        <v>990200</v>
      </c>
      <c r="J16" s="285">
        <f t="shared" ref="J16:Q16" si="7">(J15-J12)</f>
        <v>10.800000000000182</v>
      </c>
      <c r="K16" s="285">
        <f t="shared" si="7"/>
        <v>0</v>
      </c>
      <c r="L16" s="285">
        <f t="shared" si="7"/>
        <v>0</v>
      </c>
      <c r="M16" s="285">
        <f t="shared" si="7"/>
        <v>0</v>
      </c>
      <c r="N16" s="285">
        <f t="shared" si="7"/>
        <v>0</v>
      </c>
      <c r="O16" s="285">
        <f t="shared" si="7"/>
        <v>0</v>
      </c>
      <c r="P16" s="285">
        <f t="shared" si="7"/>
        <v>0</v>
      </c>
      <c r="Q16" s="285">
        <f t="shared" si="7"/>
        <v>0</v>
      </c>
      <c r="R16" s="270"/>
      <c r="S16" s="270"/>
      <c r="T16" s="39"/>
      <c r="U16" s="149" t="s">
        <v>16</v>
      </c>
      <c r="V16" s="162">
        <f>(V15*35.195)</f>
        <v>19.7971875</v>
      </c>
      <c r="W16" s="162">
        <f>(W15*5.25)</f>
        <v>0</v>
      </c>
      <c r="X16" s="275"/>
      <c r="Y16" s="177">
        <f>(Y15*2.2)</f>
        <v>14.025</v>
      </c>
      <c r="Z16" s="177">
        <f>(Z15*2.2)</f>
        <v>0</v>
      </c>
      <c r="AA16" s="275"/>
      <c r="AB16" s="177">
        <f>(AB15*0.25)</f>
        <v>0.78125</v>
      </c>
      <c r="AC16" s="358"/>
      <c r="AD16" s="358"/>
      <c r="AE16" s="278"/>
      <c r="AF16" s="11"/>
      <c r="AG16" s="17" t="s">
        <v>23</v>
      </c>
      <c r="AH16" s="5">
        <v>12.3</v>
      </c>
      <c r="AI16" s="5">
        <v>12.9</v>
      </c>
    </row>
    <row r="17" spans="1:35" ht="16.5" thickBot="1" x14ac:dyDescent="0.3">
      <c r="A17" s="265"/>
      <c r="B17" s="284"/>
      <c r="C17" s="268"/>
      <c r="D17" s="268"/>
      <c r="E17" s="268"/>
      <c r="F17" s="268"/>
      <c r="G17" s="268"/>
      <c r="H17" s="268"/>
      <c r="I17" s="268"/>
      <c r="J17" s="286"/>
      <c r="K17" s="286"/>
      <c r="L17" s="286"/>
      <c r="M17" s="286"/>
      <c r="N17" s="286"/>
      <c r="O17" s="286"/>
      <c r="P17" s="286"/>
      <c r="Q17" s="286"/>
      <c r="R17" s="271"/>
      <c r="S17" s="271"/>
      <c r="T17" s="39"/>
      <c r="U17" s="150" t="s">
        <v>15</v>
      </c>
      <c r="V17" s="163">
        <f>IF(V16=0,0,(V16)/((C16/1000000)*8.34))</f>
        <v>2.7410663847674748</v>
      </c>
      <c r="W17" s="163">
        <f>IF(W16=0,0,(W16)/((D16/1000000)*8.34))</f>
        <v>0</v>
      </c>
      <c r="X17" s="276"/>
      <c r="Y17" s="178">
        <f>IF(Y16=0,0,(Y16)/((C16/1000000)*8.34))</f>
        <v>1.9418645222390218</v>
      </c>
      <c r="Z17" s="178">
        <f>IF(Z16=0,0,(Z16)/((D16/1000000)*8.34))</f>
        <v>0</v>
      </c>
      <c r="AA17" s="276"/>
      <c r="AB17" s="178">
        <f>IF(AB16=0,0,(AB16)/((C16/1000000)*8.34))</f>
        <v>0.10816981518711129</v>
      </c>
      <c r="AC17" s="178">
        <f>IF(AC15=0,0,(AC15)/((C16/1000000)*8.34))</f>
        <v>1.246116270955522</v>
      </c>
      <c r="AD17" s="178">
        <f>IF(AD15=0,0,(AD15)/((D16/1000000)*8.34))</f>
        <v>0</v>
      </c>
      <c r="AE17" s="279"/>
      <c r="AF17" s="11"/>
      <c r="AG17" s="18" t="s">
        <v>22</v>
      </c>
      <c r="AH17" s="6">
        <v>7.51</v>
      </c>
      <c r="AI17" s="6">
        <v>7.55</v>
      </c>
    </row>
    <row r="18" spans="1:35" ht="15.75" x14ac:dyDescent="0.25">
      <c r="A18" s="288">
        <v>6</v>
      </c>
      <c r="B18" s="38" t="s">
        <v>7</v>
      </c>
      <c r="C18" s="134">
        <v>205875</v>
      </c>
      <c r="D18" s="2">
        <v>421815</v>
      </c>
      <c r="E18" s="287">
        <f t="shared" ref="E18" si="8">(C19+D19)</f>
        <v>948000</v>
      </c>
      <c r="F18" s="2">
        <v>157165</v>
      </c>
      <c r="G18" s="2">
        <v>124676</v>
      </c>
      <c r="H18" s="287">
        <f>F19+G19</f>
        <v>37000</v>
      </c>
      <c r="I18" s="2">
        <v>652014600</v>
      </c>
      <c r="J18" s="3">
        <v>5346.2</v>
      </c>
      <c r="K18" s="3">
        <v>42891.4</v>
      </c>
      <c r="L18" s="3">
        <v>37603.9</v>
      </c>
      <c r="M18" s="3">
        <v>396.5</v>
      </c>
      <c r="N18" s="4">
        <v>939.5</v>
      </c>
      <c r="O18" s="4">
        <v>335.1</v>
      </c>
      <c r="P18" s="4">
        <v>696.8</v>
      </c>
      <c r="Q18" s="3">
        <v>228.3</v>
      </c>
      <c r="R18" s="270">
        <v>0.99</v>
      </c>
      <c r="S18" s="270">
        <v>7.0000000000000007E-2</v>
      </c>
      <c r="T18" s="39"/>
      <c r="U18" s="40" t="s">
        <v>14</v>
      </c>
      <c r="V18" s="164">
        <v>0.625</v>
      </c>
      <c r="W18" s="164">
        <v>0</v>
      </c>
      <c r="X18" s="282">
        <f>(V19+W19)</f>
        <v>21.996874999999999</v>
      </c>
      <c r="Y18" s="179">
        <v>6.875</v>
      </c>
      <c r="Z18" s="179">
        <v>0</v>
      </c>
      <c r="AA18" s="282">
        <f>(Y19+Z19)</f>
        <v>15.125000000000002</v>
      </c>
      <c r="AB18" s="179">
        <v>2</v>
      </c>
      <c r="AC18" s="357">
        <v>10</v>
      </c>
      <c r="AD18" s="357">
        <v>0</v>
      </c>
      <c r="AE18" s="278">
        <f>AC18+AD18</f>
        <v>10</v>
      </c>
      <c r="AF18" s="11"/>
      <c r="AG18" s="19" t="s">
        <v>21</v>
      </c>
      <c r="AH18" s="7">
        <v>1.37</v>
      </c>
      <c r="AI18" s="8">
        <v>4.9000000000000002E-2</v>
      </c>
    </row>
    <row r="19" spans="1:35" ht="15.75" x14ac:dyDescent="0.25">
      <c r="A19" s="264"/>
      <c r="B19" s="283" t="s">
        <v>9</v>
      </c>
      <c r="C19" s="266">
        <f>((C18-C15)*1000)</f>
        <v>948000</v>
      </c>
      <c r="D19" s="266">
        <f>((D18-D15)*1000)</f>
        <v>0</v>
      </c>
      <c r="E19" s="267"/>
      <c r="F19" s="266">
        <f>((F18-F15)*1000)</f>
        <v>37000</v>
      </c>
      <c r="G19" s="266">
        <f>((G18-G15)*1000)</f>
        <v>0</v>
      </c>
      <c r="H19" s="267"/>
      <c r="I19" s="266">
        <f>(I18-I15)</f>
        <v>942300</v>
      </c>
      <c r="J19" s="285">
        <f t="shared" ref="J19:Q19" si="9">(J18-J15)</f>
        <v>11.5</v>
      </c>
      <c r="K19" s="285">
        <f t="shared" si="9"/>
        <v>0</v>
      </c>
      <c r="L19" s="285">
        <f t="shared" si="9"/>
        <v>0</v>
      </c>
      <c r="M19" s="285">
        <f t="shared" si="9"/>
        <v>0.10000000000002274</v>
      </c>
      <c r="N19" s="285">
        <f t="shared" si="9"/>
        <v>0</v>
      </c>
      <c r="O19" s="285">
        <f t="shared" si="9"/>
        <v>0.10000000000002274</v>
      </c>
      <c r="P19" s="285">
        <f t="shared" si="9"/>
        <v>0</v>
      </c>
      <c r="Q19" s="285">
        <f t="shared" si="9"/>
        <v>0.10000000000002274</v>
      </c>
      <c r="R19" s="270"/>
      <c r="S19" s="270"/>
      <c r="T19" s="39"/>
      <c r="U19" s="149" t="s">
        <v>16</v>
      </c>
      <c r="V19" s="162">
        <f>(V18*35.195)</f>
        <v>21.996874999999999</v>
      </c>
      <c r="W19" s="162">
        <f>(W18*5.25)</f>
        <v>0</v>
      </c>
      <c r="X19" s="275"/>
      <c r="Y19" s="177">
        <f>(Y18*2.2)</f>
        <v>15.125000000000002</v>
      </c>
      <c r="Z19" s="177">
        <f>(Z18*2.2)</f>
        <v>0</v>
      </c>
      <c r="AA19" s="275"/>
      <c r="AB19" s="177">
        <f>(AB18*0.25)</f>
        <v>0.5</v>
      </c>
      <c r="AC19" s="358"/>
      <c r="AD19" s="358"/>
      <c r="AE19" s="278"/>
      <c r="AF19" s="11"/>
      <c r="AG19" s="17" t="s">
        <v>23</v>
      </c>
      <c r="AH19" s="5">
        <v>12.5</v>
      </c>
      <c r="AI19" s="5">
        <v>13.8</v>
      </c>
    </row>
    <row r="20" spans="1:35" ht="16.5" thickBot="1" x14ac:dyDescent="0.3">
      <c r="A20" s="265"/>
      <c r="B20" s="284"/>
      <c r="C20" s="268"/>
      <c r="D20" s="268"/>
      <c r="E20" s="268"/>
      <c r="F20" s="268"/>
      <c r="G20" s="268"/>
      <c r="H20" s="268"/>
      <c r="I20" s="268"/>
      <c r="J20" s="286"/>
      <c r="K20" s="286"/>
      <c r="L20" s="286"/>
      <c r="M20" s="286"/>
      <c r="N20" s="286"/>
      <c r="O20" s="286"/>
      <c r="P20" s="286"/>
      <c r="Q20" s="286"/>
      <c r="R20" s="271"/>
      <c r="S20" s="271"/>
      <c r="T20" s="39"/>
      <c r="U20" s="150" t="s">
        <v>15</v>
      </c>
      <c r="V20" s="163">
        <f>IF(V19=0,0,(V19)/((C19/1000000)*8.34))</f>
        <v>2.7821888059172917</v>
      </c>
      <c r="W20" s="163">
        <f>IF(W19=0,0,(W19)/((D19/1000000)*8.34))</f>
        <v>0</v>
      </c>
      <c r="X20" s="276"/>
      <c r="Y20" s="178">
        <f>IF(Y19=0,0,(Y19)/((C19/1000000)*8.34))</f>
        <v>1.9130265407926828</v>
      </c>
      <c r="Z20" s="178">
        <f>IF(Z19=0,0,(Z19)/((D19/1000000)*8.34))</f>
        <v>0</v>
      </c>
      <c r="AA20" s="276"/>
      <c r="AB20" s="178">
        <f>IF(AB19=0,0,(AB19)/((C19/1000000)*8.34))</f>
        <v>6.3240546803063888E-2</v>
      </c>
      <c r="AC20" s="178">
        <f>IF(AC18=0,0,(AC18)/((C19/1000000)*8.34))</f>
        <v>1.2648109360612776</v>
      </c>
      <c r="AD20" s="178">
        <f>IF(AD18=0,0,(AD18)/((D19/1000000)*8.34))</f>
        <v>0</v>
      </c>
      <c r="AE20" s="279"/>
      <c r="AF20" s="11"/>
      <c r="AG20" s="18" t="s">
        <v>22</v>
      </c>
      <c r="AH20" s="6">
        <v>7.51</v>
      </c>
      <c r="AI20" s="6">
        <v>7.6</v>
      </c>
    </row>
    <row r="21" spans="1:35" ht="15.75" x14ac:dyDescent="0.25">
      <c r="A21" s="288">
        <v>7</v>
      </c>
      <c r="B21" s="38" t="s">
        <v>7</v>
      </c>
      <c r="C21" s="134">
        <v>206966</v>
      </c>
      <c r="D21" s="2">
        <v>421815</v>
      </c>
      <c r="E21" s="287">
        <f t="shared" ref="E21" si="10">(C22+D22)</f>
        <v>1091000</v>
      </c>
      <c r="F21" s="2">
        <v>157200</v>
      </c>
      <c r="G21" s="2">
        <v>124676</v>
      </c>
      <c r="H21" s="287">
        <f>F22+G22</f>
        <v>35000</v>
      </c>
      <c r="I21" s="2">
        <v>653120600</v>
      </c>
      <c r="J21" s="3">
        <v>5359.5</v>
      </c>
      <c r="K21" s="3">
        <v>42891.4</v>
      </c>
      <c r="L21" s="3">
        <v>37603.9</v>
      </c>
      <c r="M21" s="3">
        <v>396.7</v>
      </c>
      <c r="N21" s="4">
        <v>939.5</v>
      </c>
      <c r="O21" s="4">
        <v>335.1</v>
      </c>
      <c r="P21" s="4">
        <v>696.8</v>
      </c>
      <c r="Q21" s="3">
        <v>228.4</v>
      </c>
      <c r="R21" s="270">
        <v>1.0900000000000001</v>
      </c>
      <c r="S21" s="270">
        <v>0</v>
      </c>
      <c r="T21" s="39"/>
      <c r="U21" s="40" t="s">
        <v>14</v>
      </c>
      <c r="V21" s="164">
        <v>0.625</v>
      </c>
      <c r="W21" s="164">
        <v>0</v>
      </c>
      <c r="X21" s="282">
        <f>(V22+W22)</f>
        <v>21.996874999999999</v>
      </c>
      <c r="Y21" s="179">
        <v>7.875</v>
      </c>
      <c r="Z21" s="179">
        <v>0</v>
      </c>
      <c r="AA21" s="282">
        <f>(Y22+Z22)</f>
        <v>17.325000000000003</v>
      </c>
      <c r="AB21" s="179">
        <v>2</v>
      </c>
      <c r="AC21" s="357">
        <v>12</v>
      </c>
      <c r="AD21" s="357">
        <v>0</v>
      </c>
      <c r="AE21" s="278">
        <f>AC21+AD21</f>
        <v>12</v>
      </c>
      <c r="AF21" s="11"/>
      <c r="AG21" s="19" t="s">
        <v>21</v>
      </c>
      <c r="AH21" s="7">
        <v>1.25</v>
      </c>
      <c r="AI21" s="8">
        <v>4.8000000000000001E-2</v>
      </c>
    </row>
    <row r="22" spans="1:35" ht="15.75" x14ac:dyDescent="0.25">
      <c r="A22" s="264"/>
      <c r="B22" s="283" t="s">
        <v>9</v>
      </c>
      <c r="C22" s="266">
        <f>((C21-C18)*1000)</f>
        <v>1091000</v>
      </c>
      <c r="D22" s="266">
        <f>((D21-D18)*1000)</f>
        <v>0</v>
      </c>
      <c r="E22" s="267"/>
      <c r="F22" s="266">
        <f>((F21-F18)*1000)</f>
        <v>35000</v>
      </c>
      <c r="G22" s="266">
        <f>((G21-G18)*1000)</f>
        <v>0</v>
      </c>
      <c r="H22" s="267"/>
      <c r="I22" s="266">
        <f t="shared" ref="I22:Q22" si="11">(I21-I18)</f>
        <v>1106000</v>
      </c>
      <c r="J22" s="285">
        <f t="shared" si="11"/>
        <v>13.300000000000182</v>
      </c>
      <c r="K22" s="285">
        <f t="shared" si="11"/>
        <v>0</v>
      </c>
      <c r="L22" s="285">
        <f t="shared" si="11"/>
        <v>0</v>
      </c>
      <c r="M22" s="285">
        <f t="shared" si="11"/>
        <v>0.19999999999998863</v>
      </c>
      <c r="N22" s="285">
        <f t="shared" si="11"/>
        <v>0</v>
      </c>
      <c r="O22" s="285">
        <f t="shared" si="11"/>
        <v>0</v>
      </c>
      <c r="P22" s="285">
        <f t="shared" si="11"/>
        <v>0</v>
      </c>
      <c r="Q22" s="285">
        <f t="shared" si="11"/>
        <v>9.9999999999994316E-2</v>
      </c>
      <c r="R22" s="270"/>
      <c r="S22" s="270"/>
      <c r="T22" s="39"/>
      <c r="U22" s="149" t="s">
        <v>16</v>
      </c>
      <c r="V22" s="162">
        <f>(V21*35.195)</f>
        <v>21.996874999999999</v>
      </c>
      <c r="W22" s="162">
        <f>(W21*5.25)</f>
        <v>0</v>
      </c>
      <c r="X22" s="275"/>
      <c r="Y22" s="177">
        <f>(Y21*2.2)</f>
        <v>17.325000000000003</v>
      </c>
      <c r="Z22" s="177">
        <f>(Z21*2.2)</f>
        <v>0</v>
      </c>
      <c r="AA22" s="275"/>
      <c r="AB22" s="177">
        <f>(AB21*0.25)</f>
        <v>0.5</v>
      </c>
      <c r="AC22" s="358"/>
      <c r="AD22" s="358"/>
      <c r="AE22" s="278"/>
      <c r="AF22" s="11"/>
      <c r="AG22" s="17" t="s">
        <v>23</v>
      </c>
      <c r="AH22" s="5">
        <v>11</v>
      </c>
      <c r="AI22" s="5">
        <v>13.6</v>
      </c>
    </row>
    <row r="23" spans="1:35" ht="16.5" thickBot="1" x14ac:dyDescent="0.3">
      <c r="A23" s="265"/>
      <c r="B23" s="284"/>
      <c r="C23" s="268"/>
      <c r="D23" s="268"/>
      <c r="E23" s="268"/>
      <c r="F23" s="268"/>
      <c r="G23" s="268"/>
      <c r="H23" s="268"/>
      <c r="I23" s="268"/>
      <c r="J23" s="286"/>
      <c r="K23" s="286"/>
      <c r="L23" s="286"/>
      <c r="M23" s="286"/>
      <c r="N23" s="286"/>
      <c r="O23" s="286"/>
      <c r="P23" s="286"/>
      <c r="Q23" s="286"/>
      <c r="R23" s="271"/>
      <c r="S23" s="271"/>
      <c r="T23" s="39"/>
      <c r="U23" s="150" t="s">
        <v>15</v>
      </c>
      <c r="V23" s="163">
        <f>IF(V22=0,0,(V22)/((C22/1000000)*8.34))</f>
        <v>2.4175206122911024</v>
      </c>
      <c r="W23" s="163">
        <f>IF(W22=0,0,(W22)/((D22/1000000)*8.34))</f>
        <v>0</v>
      </c>
      <c r="X23" s="276"/>
      <c r="Y23" s="178">
        <f>IF(Y22=0,0,(Y22)/((C22/1000000)*8.34))</f>
        <v>1.9040679463761718</v>
      </c>
      <c r="Z23" s="178">
        <f>IF(Z22=0,0,(Z22)/((D22/1000000)*8.34))</f>
        <v>0</v>
      </c>
      <c r="AA23" s="276"/>
      <c r="AB23" s="178">
        <f>IF(AB22=0,0,(AB22)/((C22/1000000)*8.34))</f>
        <v>5.4951455883872194E-2</v>
      </c>
      <c r="AC23" s="178">
        <f>IF(AC21=0,0,(AC21)/((C22/1000000)*8.34))</f>
        <v>1.3188349412129325</v>
      </c>
      <c r="AD23" s="178">
        <f>IF(AD21=0,0,(AD21)/((D22/1000000)*8.34))</f>
        <v>0</v>
      </c>
      <c r="AE23" s="279"/>
      <c r="AF23" s="11"/>
      <c r="AG23" s="18" t="s">
        <v>22</v>
      </c>
      <c r="AH23" s="6">
        <v>7.57</v>
      </c>
      <c r="AI23" s="6">
        <v>7.75</v>
      </c>
    </row>
    <row r="24" spans="1:35" ht="15.75" x14ac:dyDescent="0.25">
      <c r="A24" s="288">
        <v>8</v>
      </c>
      <c r="B24" s="38" t="s">
        <v>7</v>
      </c>
      <c r="C24" s="134">
        <v>208200</v>
      </c>
      <c r="D24" s="2">
        <v>421815</v>
      </c>
      <c r="E24" s="287">
        <f t="shared" ref="E24" si="12">(C25+D25)</f>
        <v>1234000</v>
      </c>
      <c r="F24" s="2">
        <v>157200</v>
      </c>
      <c r="G24" s="2">
        <v>124676</v>
      </c>
      <c r="H24" s="287">
        <f>F25+G25</f>
        <v>0</v>
      </c>
      <c r="I24" s="2">
        <v>654389600</v>
      </c>
      <c r="J24" s="3">
        <v>5374.8</v>
      </c>
      <c r="K24" s="3">
        <v>42891.4</v>
      </c>
      <c r="L24" s="3">
        <v>37603.9</v>
      </c>
      <c r="M24" s="3">
        <v>396.7</v>
      </c>
      <c r="N24" s="4">
        <v>939.5</v>
      </c>
      <c r="O24" s="4">
        <v>335.1</v>
      </c>
      <c r="P24" s="4">
        <v>696.8</v>
      </c>
      <c r="Q24" s="3">
        <v>228.4</v>
      </c>
      <c r="R24" s="270">
        <v>1.05</v>
      </c>
      <c r="S24" s="270">
        <v>0</v>
      </c>
      <c r="T24" s="39"/>
      <c r="U24" s="40" t="s">
        <v>14</v>
      </c>
      <c r="V24" s="164">
        <v>0.75</v>
      </c>
      <c r="W24" s="164">
        <v>0</v>
      </c>
      <c r="X24" s="282">
        <f>(V25+W25)</f>
        <v>26.396250000000002</v>
      </c>
      <c r="Y24" s="179">
        <v>9.25</v>
      </c>
      <c r="Z24" s="179">
        <v>0</v>
      </c>
      <c r="AA24" s="282">
        <f>(Y25+Z25)</f>
        <v>20.350000000000001</v>
      </c>
      <c r="AB24" s="179">
        <v>2.25</v>
      </c>
      <c r="AC24" s="357">
        <v>13</v>
      </c>
      <c r="AD24" s="357">
        <v>0</v>
      </c>
      <c r="AE24" s="278">
        <f>AC24+AD24</f>
        <v>13</v>
      </c>
      <c r="AF24" s="11"/>
      <c r="AG24" s="19" t="s">
        <v>21</v>
      </c>
      <c r="AH24" s="7">
        <v>1.34</v>
      </c>
      <c r="AI24" s="8">
        <v>4.9000000000000002E-2</v>
      </c>
    </row>
    <row r="25" spans="1:35" ht="15.75" x14ac:dyDescent="0.25">
      <c r="A25" s="264"/>
      <c r="B25" s="283" t="s">
        <v>9</v>
      </c>
      <c r="C25" s="266">
        <f>((C24-C21)*1000)</f>
        <v>1234000</v>
      </c>
      <c r="D25" s="266">
        <f>((D24-D21)*1000)</f>
        <v>0</v>
      </c>
      <c r="E25" s="267"/>
      <c r="F25" s="266">
        <f t="shared" ref="F25:G25" si="13">((F24-F21)*1000)</f>
        <v>0</v>
      </c>
      <c r="G25" s="266">
        <f t="shared" si="13"/>
        <v>0</v>
      </c>
      <c r="H25" s="267"/>
      <c r="I25" s="266">
        <f t="shared" ref="I25:Q25" si="14">(I24-I21)</f>
        <v>1269000</v>
      </c>
      <c r="J25" s="285">
        <f t="shared" si="14"/>
        <v>15.300000000000182</v>
      </c>
      <c r="K25" s="285">
        <f t="shared" si="14"/>
        <v>0</v>
      </c>
      <c r="L25" s="285">
        <f t="shared" si="14"/>
        <v>0</v>
      </c>
      <c r="M25" s="285">
        <f t="shared" si="14"/>
        <v>0</v>
      </c>
      <c r="N25" s="285">
        <f t="shared" si="14"/>
        <v>0</v>
      </c>
      <c r="O25" s="285">
        <f t="shared" si="14"/>
        <v>0</v>
      </c>
      <c r="P25" s="285">
        <f t="shared" si="14"/>
        <v>0</v>
      </c>
      <c r="Q25" s="285">
        <f t="shared" si="14"/>
        <v>0</v>
      </c>
      <c r="R25" s="270"/>
      <c r="S25" s="270"/>
      <c r="T25" s="39"/>
      <c r="U25" s="149" t="s">
        <v>16</v>
      </c>
      <c r="V25" s="162">
        <f>(V24*35.195)</f>
        <v>26.396250000000002</v>
      </c>
      <c r="W25" s="162">
        <f>(W24*5.25)</f>
        <v>0</v>
      </c>
      <c r="X25" s="275"/>
      <c r="Y25" s="177">
        <f>(Y24*2.2)</f>
        <v>20.350000000000001</v>
      </c>
      <c r="Z25" s="177">
        <f>(Z24*2.2)</f>
        <v>0</v>
      </c>
      <c r="AA25" s="275"/>
      <c r="AB25" s="177">
        <f>(AB24*0.25)</f>
        <v>0.5625</v>
      </c>
      <c r="AC25" s="358"/>
      <c r="AD25" s="358"/>
      <c r="AE25" s="278"/>
      <c r="AF25" s="11"/>
      <c r="AG25" s="17" t="s">
        <v>23</v>
      </c>
      <c r="AH25" s="5">
        <v>13.3</v>
      </c>
      <c r="AI25" s="5">
        <v>13.8</v>
      </c>
    </row>
    <row r="26" spans="1:35" ht="16.5" thickBot="1" x14ac:dyDescent="0.3">
      <c r="A26" s="265"/>
      <c r="B26" s="284"/>
      <c r="C26" s="268"/>
      <c r="D26" s="268"/>
      <c r="E26" s="268"/>
      <c r="F26" s="268"/>
      <c r="G26" s="268"/>
      <c r="H26" s="268"/>
      <c r="I26" s="268"/>
      <c r="J26" s="286"/>
      <c r="K26" s="286"/>
      <c r="L26" s="286"/>
      <c r="M26" s="286"/>
      <c r="N26" s="286"/>
      <c r="O26" s="286"/>
      <c r="P26" s="286"/>
      <c r="Q26" s="286"/>
      <c r="R26" s="271"/>
      <c r="S26" s="271"/>
      <c r="T26" s="39"/>
      <c r="U26" s="150" t="s">
        <v>15</v>
      </c>
      <c r="V26" s="163">
        <f>IF(V25=0,0,(V25)/((C25/1000000)*8.34))</f>
        <v>2.5648443967678372</v>
      </c>
      <c r="W26" s="163">
        <f>IF(W25=0,0,(W25)/((D25/1000000)*8.34))</f>
        <v>0</v>
      </c>
      <c r="X26" s="276"/>
      <c r="Y26" s="178">
        <f>IF(Y25=0,0,(Y25)/((C25/1000000)*8.34))</f>
        <v>1.9773484291982946</v>
      </c>
      <c r="Z26" s="178">
        <f>IF(Z25=0,0,(Z25)/((D25/1000000)*8.34))</f>
        <v>0</v>
      </c>
      <c r="AA26" s="276"/>
      <c r="AB26" s="178">
        <f>IF(AB25=0,0,(AB25)/((C25/1000000)*8.34))</f>
        <v>5.4656436925014283E-2</v>
      </c>
      <c r="AC26" s="178">
        <f>IF(AC24=0,0,(AC24)/((C25/1000000)*8.34))</f>
        <v>1.2631709867114411</v>
      </c>
      <c r="AD26" s="178">
        <f>IF(AD24=0,0,(AD24)/((D25/1000000)*8.34))</f>
        <v>0</v>
      </c>
      <c r="AE26" s="279"/>
      <c r="AF26" s="11"/>
      <c r="AG26" s="18" t="s">
        <v>22</v>
      </c>
      <c r="AH26" s="6">
        <v>7.58</v>
      </c>
      <c r="AI26" s="6">
        <v>7.72</v>
      </c>
    </row>
    <row r="27" spans="1:35" ht="15.75" x14ac:dyDescent="0.25">
      <c r="A27" s="288">
        <v>9</v>
      </c>
      <c r="B27" s="38" t="s">
        <v>7</v>
      </c>
      <c r="C27" s="134">
        <v>209460</v>
      </c>
      <c r="D27" s="2">
        <v>421815</v>
      </c>
      <c r="E27" s="287">
        <f t="shared" ref="E27" si="15">(C28+D28)</f>
        <v>1260000</v>
      </c>
      <c r="F27" s="2">
        <v>157236</v>
      </c>
      <c r="G27" s="2">
        <v>124676</v>
      </c>
      <c r="H27" s="287">
        <f>F28+G28</f>
        <v>36000</v>
      </c>
      <c r="I27" s="2">
        <v>655549000</v>
      </c>
      <c r="J27" s="3">
        <v>5390.4</v>
      </c>
      <c r="K27" s="3">
        <v>42891.4</v>
      </c>
      <c r="L27" s="3">
        <v>37603.9</v>
      </c>
      <c r="M27" s="3">
        <v>396.9</v>
      </c>
      <c r="N27" s="4">
        <v>939.5</v>
      </c>
      <c r="O27" s="4">
        <v>335.2</v>
      </c>
      <c r="P27" s="4">
        <v>696.8</v>
      </c>
      <c r="Q27" s="3">
        <v>228.4</v>
      </c>
      <c r="R27" s="270">
        <v>1.03</v>
      </c>
      <c r="S27" s="270">
        <v>0</v>
      </c>
      <c r="T27" s="39"/>
      <c r="U27" s="40" t="s">
        <v>14</v>
      </c>
      <c r="V27" s="164">
        <v>0.75</v>
      </c>
      <c r="W27" s="164">
        <v>0</v>
      </c>
      <c r="X27" s="282">
        <f>(V28+W28)</f>
        <v>26.396250000000002</v>
      </c>
      <c r="Y27" s="179">
        <v>9.625</v>
      </c>
      <c r="Z27" s="179">
        <v>0</v>
      </c>
      <c r="AA27" s="282">
        <f>(Y28+Z28)</f>
        <v>21.175000000000001</v>
      </c>
      <c r="AB27" s="179">
        <v>2.375</v>
      </c>
      <c r="AC27" s="357">
        <v>13</v>
      </c>
      <c r="AD27" s="357">
        <v>0</v>
      </c>
      <c r="AE27" s="278">
        <f>AC27+AD27</f>
        <v>13</v>
      </c>
      <c r="AF27" s="11"/>
      <c r="AG27" s="19" t="s">
        <v>21</v>
      </c>
      <c r="AH27" s="7">
        <v>1.1200000000000001</v>
      </c>
      <c r="AI27" s="8">
        <v>0.05</v>
      </c>
    </row>
    <row r="28" spans="1:35" ht="15.75" x14ac:dyDescent="0.25">
      <c r="A28" s="264"/>
      <c r="B28" s="283" t="s">
        <v>9</v>
      </c>
      <c r="C28" s="266">
        <f>((C27-C24)*1000)</f>
        <v>1260000</v>
      </c>
      <c r="D28" s="266">
        <f>((D27-D24)*1000)</f>
        <v>0</v>
      </c>
      <c r="E28" s="267"/>
      <c r="F28" s="266">
        <f>((F27-F24)*1000)</f>
        <v>36000</v>
      </c>
      <c r="G28" s="266">
        <f>((G27-G24)*1000)</f>
        <v>0</v>
      </c>
      <c r="H28" s="267"/>
      <c r="I28" s="266">
        <f t="shared" ref="I28:Q28" si="16">(I27-I24)</f>
        <v>1159400</v>
      </c>
      <c r="J28" s="285">
        <f t="shared" si="16"/>
        <v>15.599999999999454</v>
      </c>
      <c r="K28" s="285">
        <f t="shared" si="16"/>
        <v>0</v>
      </c>
      <c r="L28" s="285">
        <f t="shared" si="16"/>
        <v>0</v>
      </c>
      <c r="M28" s="285">
        <f t="shared" si="16"/>
        <v>0.19999999999998863</v>
      </c>
      <c r="N28" s="285">
        <f t="shared" si="16"/>
        <v>0</v>
      </c>
      <c r="O28" s="285">
        <f t="shared" si="16"/>
        <v>9.9999999999965894E-2</v>
      </c>
      <c r="P28" s="285">
        <f t="shared" si="16"/>
        <v>0</v>
      </c>
      <c r="Q28" s="285">
        <f t="shared" si="16"/>
        <v>0</v>
      </c>
      <c r="R28" s="270"/>
      <c r="S28" s="270"/>
      <c r="T28" s="39"/>
      <c r="U28" s="149" t="s">
        <v>16</v>
      </c>
      <c r="V28" s="162">
        <f>(V27*35.195)</f>
        <v>26.396250000000002</v>
      </c>
      <c r="W28" s="162">
        <f>(W27*5.25)</f>
        <v>0</v>
      </c>
      <c r="X28" s="275"/>
      <c r="Y28" s="177">
        <f>(Y27*2.2)</f>
        <v>21.175000000000001</v>
      </c>
      <c r="Z28" s="177">
        <f>(Z27*2.2)</f>
        <v>0</v>
      </c>
      <c r="AA28" s="275"/>
      <c r="AB28" s="177">
        <f>(AB27*0.25)</f>
        <v>0.59375</v>
      </c>
      <c r="AC28" s="358"/>
      <c r="AD28" s="358"/>
      <c r="AE28" s="278"/>
      <c r="AF28" s="11"/>
      <c r="AG28" s="17" t="s">
        <v>23</v>
      </c>
      <c r="AH28" s="5">
        <v>14.1</v>
      </c>
      <c r="AI28" s="5">
        <v>14.9</v>
      </c>
    </row>
    <row r="29" spans="1:35" ht="16.5" thickBot="1" x14ac:dyDescent="0.3">
      <c r="A29" s="265"/>
      <c r="B29" s="284"/>
      <c r="C29" s="268"/>
      <c r="D29" s="268"/>
      <c r="E29" s="268"/>
      <c r="F29" s="268"/>
      <c r="G29" s="268"/>
      <c r="H29" s="268"/>
      <c r="I29" s="268"/>
      <c r="J29" s="286"/>
      <c r="K29" s="286"/>
      <c r="L29" s="286"/>
      <c r="M29" s="286"/>
      <c r="N29" s="286"/>
      <c r="O29" s="286"/>
      <c r="P29" s="286"/>
      <c r="Q29" s="286"/>
      <c r="R29" s="271"/>
      <c r="S29" s="271"/>
      <c r="T29" s="39"/>
      <c r="U29" s="150" t="s">
        <v>15</v>
      </c>
      <c r="V29" s="163">
        <f>IF(V28=0,0,(V28)/((C28/1000000)*8.34))</f>
        <v>2.511919036199612</v>
      </c>
      <c r="W29" s="163">
        <f>IF(W28=0,0,(W28)/((D28/1000000)*8.34))</f>
        <v>0</v>
      </c>
      <c r="X29" s="276"/>
      <c r="Y29" s="178">
        <f>IF(Y28=0,0,(Y28)/((C28/1000000)*8.34))</f>
        <v>2.0150546229682922</v>
      </c>
      <c r="Z29" s="178">
        <f>IF(Z28=0,0,(Z28)/((D28/1000000)*8.34))</f>
        <v>0</v>
      </c>
      <c r="AA29" s="276"/>
      <c r="AB29" s="178">
        <f>IF(AB28=0,0,(AB28)/((C28/1000000)*8.34))</f>
        <v>5.6502417113927908E-2</v>
      </c>
      <c r="AC29" s="178">
        <f>IF(AC27=0,0,(AC27)/((C28/1000000)*8.34))</f>
        <v>1.2371055536523163</v>
      </c>
      <c r="AD29" s="178">
        <f>IF(AD27=0,0,(AD27)/((D28/1000000)*8.34))</f>
        <v>0</v>
      </c>
      <c r="AE29" s="279"/>
      <c r="AF29" s="11"/>
      <c r="AG29" s="18" t="s">
        <v>22</v>
      </c>
      <c r="AH29" s="6">
        <v>7.62</v>
      </c>
      <c r="AI29" s="6">
        <v>7.77</v>
      </c>
    </row>
    <row r="30" spans="1:35" ht="15.75" x14ac:dyDescent="0.25">
      <c r="A30" s="288">
        <v>10</v>
      </c>
      <c r="B30" s="38" t="s">
        <v>7</v>
      </c>
      <c r="C30" s="134">
        <v>210550</v>
      </c>
      <c r="D30" s="2">
        <v>421815</v>
      </c>
      <c r="E30" s="287">
        <f t="shared" ref="E30" si="17">(C31+D31)</f>
        <v>1090000</v>
      </c>
      <c r="F30" s="2">
        <v>157272</v>
      </c>
      <c r="G30" s="2">
        <v>124676</v>
      </c>
      <c r="H30" s="287">
        <f>F31+G31</f>
        <v>36000</v>
      </c>
      <c r="I30" s="2">
        <v>656654000</v>
      </c>
      <c r="J30" s="3">
        <v>5403.9</v>
      </c>
      <c r="K30" s="3">
        <v>42891.4</v>
      </c>
      <c r="L30" s="3">
        <v>37603.9</v>
      </c>
      <c r="M30" s="3">
        <v>397.1</v>
      </c>
      <c r="N30" s="4">
        <v>939.5</v>
      </c>
      <c r="O30" s="4">
        <v>335.3</v>
      </c>
      <c r="P30" s="4">
        <v>696.8</v>
      </c>
      <c r="Q30" s="3">
        <v>228.6</v>
      </c>
      <c r="R30" s="270">
        <v>1.05</v>
      </c>
      <c r="S30" s="270">
        <v>0</v>
      </c>
      <c r="T30" s="39"/>
      <c r="U30" s="40" t="s">
        <v>14</v>
      </c>
      <c r="V30" s="164">
        <v>0.625</v>
      </c>
      <c r="W30" s="164">
        <v>0</v>
      </c>
      <c r="X30" s="282">
        <f>(V31+W31)</f>
        <v>21.996874999999999</v>
      </c>
      <c r="Y30" s="179">
        <v>8.25</v>
      </c>
      <c r="Z30" s="179">
        <v>0</v>
      </c>
      <c r="AA30" s="282">
        <f>(Y31+Z31)</f>
        <v>18.150000000000002</v>
      </c>
      <c r="AB30" s="179">
        <v>2.0625</v>
      </c>
      <c r="AC30" s="357">
        <v>9</v>
      </c>
      <c r="AD30" s="357">
        <v>0</v>
      </c>
      <c r="AE30" s="278">
        <f>AC30+AD30</f>
        <v>9</v>
      </c>
      <c r="AF30" s="11"/>
      <c r="AG30" s="19" t="s">
        <v>21</v>
      </c>
      <c r="AH30" s="7">
        <v>1.21</v>
      </c>
      <c r="AI30" s="8">
        <v>3.3000000000000002E-2</v>
      </c>
    </row>
    <row r="31" spans="1:35" ht="15.75" x14ac:dyDescent="0.25">
      <c r="A31" s="264"/>
      <c r="B31" s="283" t="s">
        <v>9</v>
      </c>
      <c r="C31" s="266">
        <f>((C30-C27)*1000)</f>
        <v>1090000</v>
      </c>
      <c r="D31" s="266">
        <f>((D30-D27)*1000)</f>
        <v>0</v>
      </c>
      <c r="E31" s="267"/>
      <c r="F31" s="266">
        <f>((F30-F27)*1000)</f>
        <v>36000</v>
      </c>
      <c r="G31" s="266">
        <f>((G30-G27)*1000)</f>
        <v>0</v>
      </c>
      <c r="H31" s="267"/>
      <c r="I31" s="266">
        <f t="shared" ref="I31:Q31" si="18">(I30-I27)</f>
        <v>1105000</v>
      </c>
      <c r="J31" s="285">
        <f t="shared" si="18"/>
        <v>13.5</v>
      </c>
      <c r="K31" s="285">
        <f t="shared" si="18"/>
        <v>0</v>
      </c>
      <c r="L31" s="285">
        <f t="shared" si="18"/>
        <v>0</v>
      </c>
      <c r="M31" s="285">
        <f t="shared" si="18"/>
        <v>0.20000000000004547</v>
      </c>
      <c r="N31" s="285">
        <f t="shared" si="18"/>
        <v>0</v>
      </c>
      <c r="O31" s="285">
        <f t="shared" si="18"/>
        <v>0.10000000000002274</v>
      </c>
      <c r="P31" s="285">
        <f t="shared" si="18"/>
        <v>0</v>
      </c>
      <c r="Q31" s="285">
        <f t="shared" si="18"/>
        <v>0.19999999999998863</v>
      </c>
      <c r="R31" s="270"/>
      <c r="S31" s="270"/>
      <c r="T31" s="39"/>
      <c r="U31" s="149" t="s">
        <v>16</v>
      </c>
      <c r="V31" s="162">
        <f>(V30*35.195)</f>
        <v>21.996874999999999</v>
      </c>
      <c r="W31" s="162">
        <f>(W30*5.25)</f>
        <v>0</v>
      </c>
      <c r="X31" s="275"/>
      <c r="Y31" s="177">
        <f>(Y30*2.2)</f>
        <v>18.150000000000002</v>
      </c>
      <c r="Z31" s="177">
        <f>(Z30*2.2)</f>
        <v>0</v>
      </c>
      <c r="AA31" s="275"/>
      <c r="AB31" s="177">
        <f>(AB30*0.25)</f>
        <v>0.515625</v>
      </c>
      <c r="AC31" s="358"/>
      <c r="AD31" s="358"/>
      <c r="AE31" s="278"/>
      <c r="AF31" s="11"/>
      <c r="AG31" s="17" t="s">
        <v>23</v>
      </c>
      <c r="AH31" s="5">
        <v>14.2</v>
      </c>
      <c r="AI31" s="5">
        <v>14.6</v>
      </c>
    </row>
    <row r="32" spans="1:35" ht="16.5" thickBot="1" x14ac:dyDescent="0.3">
      <c r="A32" s="265"/>
      <c r="B32" s="284"/>
      <c r="C32" s="268"/>
      <c r="D32" s="268"/>
      <c r="E32" s="268"/>
      <c r="F32" s="268"/>
      <c r="G32" s="268"/>
      <c r="H32" s="268"/>
      <c r="I32" s="268"/>
      <c r="J32" s="286"/>
      <c r="K32" s="286"/>
      <c r="L32" s="286"/>
      <c r="M32" s="286"/>
      <c r="N32" s="286"/>
      <c r="O32" s="286"/>
      <c r="P32" s="286"/>
      <c r="Q32" s="286"/>
      <c r="R32" s="271"/>
      <c r="S32" s="271"/>
      <c r="T32" s="39"/>
      <c r="U32" s="150" t="s">
        <v>15</v>
      </c>
      <c r="V32" s="163">
        <f>IF(V31=0,0,(V31)/((C31/1000000)*8.34))</f>
        <v>2.4197385211097178</v>
      </c>
      <c r="W32" s="163">
        <f>IF(W31=0,0,(W31)/((D31/1000000)*8.34))</f>
        <v>0</v>
      </c>
      <c r="X32" s="276"/>
      <c r="Y32" s="178">
        <f>IF(Y31=0,0,(Y31)/((C31/1000000)*8.34))</f>
        <v>1.9965678833080327</v>
      </c>
      <c r="Z32" s="178">
        <f>IF(Z31=0,0,(Z31)/((D31/1000000)*8.34))</f>
        <v>0</v>
      </c>
      <c r="AA32" s="276"/>
      <c r="AB32" s="178">
        <f>IF(AB31=0,0,(AB31)/((C31/1000000)*8.34))</f>
        <v>5.6720678503069104E-2</v>
      </c>
      <c r="AC32" s="178">
        <f>IF(AC30=0,0,(AC30)/((C31/1000000)*8.34))</f>
        <v>0.99003366114447888</v>
      </c>
      <c r="AD32" s="178">
        <f>IF(AD30=0,0,(AD30)/((D31/1000000)*8.34))</f>
        <v>0</v>
      </c>
      <c r="AE32" s="279"/>
      <c r="AF32" s="11"/>
      <c r="AG32" s="18" t="s">
        <v>22</v>
      </c>
      <c r="AH32" s="6">
        <v>7.57</v>
      </c>
      <c r="AI32" s="6">
        <v>7.74</v>
      </c>
    </row>
    <row r="33" spans="1:35" ht="15.75" x14ac:dyDescent="0.25">
      <c r="A33" s="288">
        <v>11</v>
      </c>
      <c r="B33" s="38" t="s">
        <v>7</v>
      </c>
      <c r="C33" s="134">
        <v>211148</v>
      </c>
      <c r="D33" s="2">
        <v>421815</v>
      </c>
      <c r="E33" s="287">
        <f t="shared" ref="E33" si="19">(C34+D34)</f>
        <v>598000</v>
      </c>
      <c r="F33" s="2">
        <v>157272</v>
      </c>
      <c r="G33" s="2">
        <v>124676</v>
      </c>
      <c r="H33" s="287">
        <f>F34+G34</f>
        <v>0</v>
      </c>
      <c r="I33" s="2">
        <v>657736200</v>
      </c>
      <c r="J33" s="3">
        <v>5411.1</v>
      </c>
      <c r="K33" s="3">
        <v>42891.4</v>
      </c>
      <c r="L33" s="3">
        <v>37603.9</v>
      </c>
      <c r="M33" s="3">
        <v>397.1</v>
      </c>
      <c r="N33" s="4">
        <v>939.5</v>
      </c>
      <c r="O33" s="4">
        <v>335.3</v>
      </c>
      <c r="P33" s="4">
        <v>696.8</v>
      </c>
      <c r="Q33" s="3">
        <v>228.6</v>
      </c>
      <c r="R33" s="270">
        <v>0.88</v>
      </c>
      <c r="S33" s="270">
        <v>0.3</v>
      </c>
      <c r="T33" s="39"/>
      <c r="U33" s="40" t="s">
        <v>14</v>
      </c>
      <c r="V33" s="164">
        <v>0.5</v>
      </c>
      <c r="W33" s="164">
        <v>0</v>
      </c>
      <c r="X33" s="282">
        <f>(V34+W34)</f>
        <v>17.5975</v>
      </c>
      <c r="Y33" s="179">
        <v>4</v>
      </c>
      <c r="Z33" s="179">
        <v>0</v>
      </c>
      <c r="AA33" s="282">
        <f>(Y34+Z34)</f>
        <v>8.8000000000000007</v>
      </c>
      <c r="AB33" s="179">
        <v>0.75</v>
      </c>
      <c r="AC33" s="357">
        <v>6</v>
      </c>
      <c r="AD33" s="357">
        <v>0</v>
      </c>
      <c r="AE33" s="278">
        <f>AC33+AD33</f>
        <v>6</v>
      </c>
      <c r="AF33" s="11"/>
      <c r="AG33" s="19" t="s">
        <v>21</v>
      </c>
      <c r="AH33" s="7">
        <v>1.92</v>
      </c>
      <c r="AI33" s="8">
        <v>0.05</v>
      </c>
    </row>
    <row r="34" spans="1:35" ht="15.75" x14ac:dyDescent="0.25">
      <c r="A34" s="264"/>
      <c r="B34" s="283" t="s">
        <v>9</v>
      </c>
      <c r="C34" s="266">
        <f>((C33-C30)*1000)</f>
        <v>598000</v>
      </c>
      <c r="D34" s="266">
        <f>((D33-D30)*1000)</f>
        <v>0</v>
      </c>
      <c r="E34" s="267"/>
      <c r="F34" s="266">
        <f>((F33-F30)*1000)</f>
        <v>0</v>
      </c>
      <c r="G34" s="266">
        <f>((G33-G30)*1000)</f>
        <v>0</v>
      </c>
      <c r="H34" s="267"/>
      <c r="I34" s="266">
        <f t="shared" ref="I34:Q34" si="20">(I33-I30)</f>
        <v>1082200</v>
      </c>
      <c r="J34" s="285">
        <f t="shared" si="20"/>
        <v>7.2000000000007276</v>
      </c>
      <c r="K34" s="285">
        <f t="shared" si="20"/>
        <v>0</v>
      </c>
      <c r="L34" s="285">
        <f t="shared" si="20"/>
        <v>0</v>
      </c>
      <c r="M34" s="285">
        <f t="shared" si="20"/>
        <v>0</v>
      </c>
      <c r="N34" s="285">
        <f t="shared" si="20"/>
        <v>0</v>
      </c>
      <c r="O34" s="285">
        <f t="shared" si="20"/>
        <v>0</v>
      </c>
      <c r="P34" s="285">
        <f t="shared" si="20"/>
        <v>0</v>
      </c>
      <c r="Q34" s="285">
        <f t="shared" si="20"/>
        <v>0</v>
      </c>
      <c r="R34" s="270"/>
      <c r="S34" s="270"/>
      <c r="T34" s="39"/>
      <c r="U34" s="149" t="s">
        <v>16</v>
      </c>
      <c r="V34" s="162">
        <f>(V33*35.195)</f>
        <v>17.5975</v>
      </c>
      <c r="W34" s="162">
        <f>(W33*5.25)</f>
        <v>0</v>
      </c>
      <c r="X34" s="275"/>
      <c r="Y34" s="177">
        <f>(Y33*2.2)</f>
        <v>8.8000000000000007</v>
      </c>
      <c r="Z34" s="177">
        <f>(Z33*2.2)</f>
        <v>0</v>
      </c>
      <c r="AA34" s="275"/>
      <c r="AB34" s="177">
        <f>(AB33*0.25)</f>
        <v>0.1875</v>
      </c>
      <c r="AC34" s="358"/>
      <c r="AD34" s="358"/>
      <c r="AE34" s="278"/>
      <c r="AF34" s="11"/>
      <c r="AG34" s="17" t="s">
        <v>23</v>
      </c>
      <c r="AH34" s="5">
        <v>15.9</v>
      </c>
      <c r="AI34" s="5">
        <v>15.3</v>
      </c>
    </row>
    <row r="35" spans="1:35" ht="16.5" thickBot="1" x14ac:dyDescent="0.3">
      <c r="A35" s="265"/>
      <c r="B35" s="284"/>
      <c r="C35" s="268"/>
      <c r="D35" s="268"/>
      <c r="E35" s="268"/>
      <c r="F35" s="268"/>
      <c r="G35" s="268"/>
      <c r="H35" s="268"/>
      <c r="I35" s="268"/>
      <c r="J35" s="286"/>
      <c r="K35" s="286"/>
      <c r="L35" s="286"/>
      <c r="M35" s="286"/>
      <c r="N35" s="286"/>
      <c r="O35" s="286"/>
      <c r="P35" s="286"/>
      <c r="Q35" s="286"/>
      <c r="R35" s="271"/>
      <c r="S35" s="271"/>
      <c r="T35" s="39"/>
      <c r="U35" s="150" t="s">
        <v>15</v>
      </c>
      <c r="V35" s="163">
        <f>IF(V34=0,0,(V34)/((C34/1000000)*8.34))</f>
        <v>3.5284481444944382</v>
      </c>
      <c r="W35" s="163">
        <f>IF(W34=0,0,(W34)/((D34/1000000)*8.34))</f>
        <v>0</v>
      </c>
      <c r="X35" s="276"/>
      <c r="Y35" s="178">
        <f>IF(Y34=0,0,(Y34)/((C34/1000000)*8.34))</f>
        <v>1.764474707859131</v>
      </c>
      <c r="Z35" s="178">
        <f>IF(Z34=0,0,(Z34)/((D34/1000000)*8.34))</f>
        <v>0</v>
      </c>
      <c r="AA35" s="276"/>
      <c r="AB35" s="178">
        <f>IF(AB34=0,0,(AB34)/((C34/1000000)*8.34))</f>
        <v>3.7595341786771257E-2</v>
      </c>
      <c r="AC35" s="178">
        <f>IF(AC33=0,0,(AC33)/((C34/1000000)*8.34))</f>
        <v>1.2030509371766802</v>
      </c>
      <c r="AD35" s="178">
        <f>IF(AD33=0,0,(AD33)/((D34/1000000)*8.34))</f>
        <v>0</v>
      </c>
      <c r="AE35" s="279"/>
      <c r="AF35" s="11"/>
      <c r="AG35" s="18" t="s">
        <v>22</v>
      </c>
      <c r="AH35" s="6">
        <v>7.55</v>
      </c>
      <c r="AI35" s="6">
        <v>7.86</v>
      </c>
    </row>
    <row r="36" spans="1:35" ht="15.75" x14ac:dyDescent="0.25">
      <c r="A36" s="288">
        <v>12</v>
      </c>
      <c r="B36" s="38" t="s">
        <v>7</v>
      </c>
      <c r="C36" s="134">
        <v>211148</v>
      </c>
      <c r="D36" s="2">
        <v>423083</v>
      </c>
      <c r="E36" s="287">
        <f t="shared" ref="E36" si="21">(C37+D37)</f>
        <v>1268000</v>
      </c>
      <c r="F36" s="2">
        <v>157272</v>
      </c>
      <c r="G36" s="2">
        <v>124694</v>
      </c>
      <c r="H36" s="287">
        <f>F37+G37</f>
        <v>18000</v>
      </c>
      <c r="I36" s="2">
        <v>658564300</v>
      </c>
      <c r="J36" s="3">
        <v>5411.1</v>
      </c>
      <c r="K36" s="3">
        <v>42907.4</v>
      </c>
      <c r="L36" s="3">
        <v>37619.9</v>
      </c>
      <c r="M36" s="3">
        <v>397.1</v>
      </c>
      <c r="N36" s="4">
        <v>939.6</v>
      </c>
      <c r="O36" s="4">
        <v>335.3</v>
      </c>
      <c r="P36" s="4">
        <v>696.9</v>
      </c>
      <c r="Q36" s="3">
        <v>228.6</v>
      </c>
      <c r="R36" s="270">
        <v>1.1100000000000001</v>
      </c>
      <c r="S36" s="270">
        <v>0.12</v>
      </c>
      <c r="T36" s="39"/>
      <c r="U36" s="40" t="s">
        <v>14</v>
      </c>
      <c r="V36" s="164">
        <v>0</v>
      </c>
      <c r="W36" s="164">
        <v>5.875</v>
      </c>
      <c r="X36" s="282">
        <f>(V37+W37)</f>
        <v>30.84375</v>
      </c>
      <c r="Y36" s="179">
        <v>0</v>
      </c>
      <c r="Z36" s="179">
        <v>8</v>
      </c>
      <c r="AA36" s="282">
        <f>(Y37+Z37)</f>
        <v>17.600000000000001</v>
      </c>
      <c r="AB36" s="179">
        <v>0.375</v>
      </c>
      <c r="AC36" s="357">
        <v>0</v>
      </c>
      <c r="AD36" s="357">
        <v>16</v>
      </c>
      <c r="AE36" s="278">
        <f>AC36+AD36</f>
        <v>16</v>
      </c>
      <c r="AF36" s="11"/>
      <c r="AG36" s="19" t="s">
        <v>21</v>
      </c>
      <c r="AH36" s="7">
        <v>1.35</v>
      </c>
      <c r="AI36" s="8">
        <v>0.05</v>
      </c>
    </row>
    <row r="37" spans="1:35" ht="15.75" x14ac:dyDescent="0.25">
      <c r="A37" s="264"/>
      <c r="B37" s="289" t="s">
        <v>9</v>
      </c>
      <c r="C37" s="266">
        <f>((C36-C33)*1000)</f>
        <v>0</v>
      </c>
      <c r="D37" s="266">
        <f>((D36-D33)*1000)</f>
        <v>1268000</v>
      </c>
      <c r="E37" s="267"/>
      <c r="F37" s="266">
        <f>((F36-F33)*1000)</f>
        <v>0</v>
      </c>
      <c r="G37" s="266">
        <f>((G36-G33)*1000)</f>
        <v>18000</v>
      </c>
      <c r="H37" s="267"/>
      <c r="I37" s="266">
        <f t="shared" ref="I37:Q37" si="22">(I36-I33)</f>
        <v>828100</v>
      </c>
      <c r="J37" s="285">
        <f t="shared" si="22"/>
        <v>0</v>
      </c>
      <c r="K37" s="285">
        <f t="shared" si="22"/>
        <v>16</v>
      </c>
      <c r="L37" s="285">
        <f t="shared" si="22"/>
        <v>16</v>
      </c>
      <c r="M37" s="285">
        <f t="shared" si="22"/>
        <v>0</v>
      </c>
      <c r="N37" s="285">
        <f t="shared" si="22"/>
        <v>0.10000000000002274</v>
      </c>
      <c r="O37" s="285">
        <f t="shared" si="22"/>
        <v>0</v>
      </c>
      <c r="P37" s="285">
        <f t="shared" si="22"/>
        <v>0.10000000000002274</v>
      </c>
      <c r="Q37" s="285">
        <f t="shared" si="22"/>
        <v>0</v>
      </c>
      <c r="R37" s="270"/>
      <c r="S37" s="270"/>
      <c r="T37" s="39"/>
      <c r="U37" s="149" t="s">
        <v>16</v>
      </c>
      <c r="V37" s="162">
        <f>(V36*35.195)</f>
        <v>0</v>
      </c>
      <c r="W37" s="162">
        <f>(W36*5.25)</f>
        <v>30.84375</v>
      </c>
      <c r="X37" s="275"/>
      <c r="Y37" s="177">
        <f>(Y36*2.2)</f>
        <v>0</v>
      </c>
      <c r="Z37" s="177">
        <f>(Z36*2.2)</f>
        <v>17.600000000000001</v>
      </c>
      <c r="AA37" s="275"/>
      <c r="AB37" s="177">
        <f>(AB36*0.25)</f>
        <v>9.375E-2</v>
      </c>
      <c r="AC37" s="358"/>
      <c r="AD37" s="358"/>
      <c r="AE37" s="278"/>
      <c r="AF37" s="11"/>
      <c r="AG37" s="17" t="s">
        <v>23</v>
      </c>
      <c r="AH37" s="5">
        <v>14.1</v>
      </c>
      <c r="AI37" s="5">
        <v>15.4</v>
      </c>
    </row>
    <row r="38" spans="1:35" ht="16.5" thickBot="1" x14ac:dyDescent="0.3">
      <c r="A38" s="265"/>
      <c r="B38" s="290"/>
      <c r="C38" s="268"/>
      <c r="D38" s="268"/>
      <c r="E38" s="268"/>
      <c r="F38" s="268"/>
      <c r="G38" s="268"/>
      <c r="H38" s="268"/>
      <c r="I38" s="268"/>
      <c r="J38" s="286"/>
      <c r="K38" s="286"/>
      <c r="L38" s="286"/>
      <c r="M38" s="286"/>
      <c r="N38" s="286"/>
      <c r="O38" s="286"/>
      <c r="P38" s="286"/>
      <c r="Q38" s="286"/>
      <c r="R38" s="271"/>
      <c r="S38" s="271"/>
      <c r="T38" s="39"/>
      <c r="U38" s="150" t="s">
        <v>15</v>
      </c>
      <c r="V38" s="163">
        <f>IF(V37=0,0,(V37)/((C37/1000000)*8.34))</f>
        <v>0</v>
      </c>
      <c r="W38" s="163">
        <f>IF(W37=0,0,(W37)/((D37/1000000)*8.34))</f>
        <v>2.9166335701155166</v>
      </c>
      <c r="X38" s="276"/>
      <c r="Y38" s="178">
        <f>IF(Y37=0,0,(Y37)/((C37/1000000)*8.34))</f>
        <v>0</v>
      </c>
      <c r="Z38" s="178">
        <f>IF(Z37=0,0,(Z37)/((D37/1000000)*8.34))</f>
        <v>1.664283714983849</v>
      </c>
      <c r="AA38" s="276"/>
      <c r="AB38" s="178">
        <f>IF(AB37=0,0,(AB37)/((D37/1000000)*8.34))</f>
        <v>8.8651476295304454E-3</v>
      </c>
      <c r="AC38" s="178">
        <f>IF(AC36=0,0,(AC36)/((C37/1000000)*8.34))</f>
        <v>0</v>
      </c>
      <c r="AD38" s="178">
        <f>IF(AD36=0,0,(AD36)/((D37/1000000)*8.34))</f>
        <v>1.5129851954398625</v>
      </c>
      <c r="AE38" s="279"/>
      <c r="AF38" s="11"/>
      <c r="AG38" s="18" t="s">
        <v>22</v>
      </c>
      <c r="AH38" s="6">
        <v>7.52</v>
      </c>
      <c r="AI38" s="6">
        <v>7.62</v>
      </c>
    </row>
    <row r="39" spans="1:35" ht="15.75" x14ac:dyDescent="0.25">
      <c r="A39" s="288">
        <v>13</v>
      </c>
      <c r="B39" s="122" t="s">
        <v>7</v>
      </c>
      <c r="C39" s="134">
        <v>211970</v>
      </c>
      <c r="D39" s="2">
        <v>423234</v>
      </c>
      <c r="E39" s="287">
        <f t="shared" ref="E39" si="23">(C40+D40)</f>
        <v>973000</v>
      </c>
      <c r="F39" s="2">
        <v>157308</v>
      </c>
      <c r="G39" s="2">
        <v>124712</v>
      </c>
      <c r="H39" s="287">
        <f>F40+G40</f>
        <v>54000</v>
      </c>
      <c r="I39" s="2">
        <v>659449900</v>
      </c>
      <c r="J39" s="3">
        <v>5421.4</v>
      </c>
      <c r="K39" s="3">
        <v>42909.3</v>
      </c>
      <c r="L39" s="3">
        <v>37621.800000000003</v>
      </c>
      <c r="M39" s="3">
        <v>397.3</v>
      </c>
      <c r="N39" s="4">
        <v>939.7</v>
      </c>
      <c r="O39" s="4">
        <v>335.4</v>
      </c>
      <c r="P39" s="4">
        <v>697</v>
      </c>
      <c r="Q39" s="3">
        <v>228.6</v>
      </c>
      <c r="R39" s="270">
        <v>1.06</v>
      </c>
      <c r="S39" s="270">
        <v>0.02</v>
      </c>
      <c r="T39" s="39"/>
      <c r="U39" s="40" t="s">
        <v>14</v>
      </c>
      <c r="V39" s="164">
        <v>0.5625</v>
      </c>
      <c r="W39" s="164">
        <v>1</v>
      </c>
      <c r="X39" s="282">
        <f>(V40+W40)</f>
        <v>25.0471875</v>
      </c>
      <c r="Y39" s="179">
        <v>6.25</v>
      </c>
      <c r="Z39" s="179">
        <v>0</v>
      </c>
      <c r="AA39" s="282">
        <f>(Y40+Z40)</f>
        <v>13.750000000000002</v>
      </c>
      <c r="AB39" s="179">
        <v>0.375</v>
      </c>
      <c r="AC39" s="357">
        <v>14</v>
      </c>
      <c r="AD39" s="357">
        <v>2</v>
      </c>
      <c r="AE39" s="278">
        <f>AC39+AD39</f>
        <v>16</v>
      </c>
      <c r="AF39" s="11"/>
      <c r="AG39" s="19" t="s">
        <v>21</v>
      </c>
      <c r="AH39" s="7">
        <v>1.43</v>
      </c>
      <c r="AI39" s="8">
        <v>4.5999999999999999E-2</v>
      </c>
    </row>
    <row r="40" spans="1:35" ht="15.75" x14ac:dyDescent="0.25">
      <c r="A40" s="264"/>
      <c r="B40" s="283" t="s">
        <v>9</v>
      </c>
      <c r="C40" s="266">
        <f>((C39-C36)*1000)</f>
        <v>822000</v>
      </c>
      <c r="D40" s="266">
        <f>((D39-D36)*1000)</f>
        <v>151000</v>
      </c>
      <c r="E40" s="267"/>
      <c r="F40" s="266">
        <f>((F39-F36)*1000)</f>
        <v>36000</v>
      </c>
      <c r="G40" s="266">
        <f>((G39-G36)*1000)</f>
        <v>18000</v>
      </c>
      <c r="H40" s="267"/>
      <c r="I40" s="266">
        <f t="shared" ref="I40:Q40" si="24">(I39-I36)</f>
        <v>885600</v>
      </c>
      <c r="J40" s="285">
        <f t="shared" si="24"/>
        <v>10.299999999999272</v>
      </c>
      <c r="K40" s="285">
        <f t="shared" si="24"/>
        <v>1.9000000000014552</v>
      </c>
      <c r="L40" s="285">
        <f t="shared" si="24"/>
        <v>1.9000000000014552</v>
      </c>
      <c r="M40" s="285">
        <f t="shared" si="24"/>
        <v>0.19999999999998863</v>
      </c>
      <c r="N40" s="285">
        <f t="shared" si="24"/>
        <v>0.10000000000002274</v>
      </c>
      <c r="O40" s="285">
        <f t="shared" si="24"/>
        <v>9.9999999999965894E-2</v>
      </c>
      <c r="P40" s="285">
        <f t="shared" si="24"/>
        <v>0.10000000000002274</v>
      </c>
      <c r="Q40" s="285">
        <f t="shared" si="24"/>
        <v>0</v>
      </c>
      <c r="R40" s="270"/>
      <c r="S40" s="270"/>
      <c r="T40" s="39"/>
      <c r="U40" s="149" t="s">
        <v>16</v>
      </c>
      <c r="V40" s="162">
        <f>(V39*35.195)</f>
        <v>19.7971875</v>
      </c>
      <c r="W40" s="162">
        <f>(W39*5.25)</f>
        <v>5.25</v>
      </c>
      <c r="X40" s="275"/>
      <c r="Y40" s="177">
        <f>(Y39*2.2)</f>
        <v>13.750000000000002</v>
      </c>
      <c r="Z40" s="177">
        <f>(Z39*2.2)</f>
        <v>0</v>
      </c>
      <c r="AA40" s="275"/>
      <c r="AB40" s="177">
        <f>(AB39*0.25)</f>
        <v>9.375E-2</v>
      </c>
      <c r="AC40" s="358"/>
      <c r="AD40" s="358"/>
      <c r="AE40" s="278"/>
      <c r="AF40" s="11"/>
      <c r="AG40" s="17" t="s">
        <v>23</v>
      </c>
      <c r="AH40" s="5">
        <v>13</v>
      </c>
      <c r="AI40" s="5">
        <v>13.8</v>
      </c>
    </row>
    <row r="41" spans="1:35" ht="16.5" thickBot="1" x14ac:dyDescent="0.3">
      <c r="A41" s="265"/>
      <c r="B41" s="284"/>
      <c r="C41" s="268"/>
      <c r="D41" s="268"/>
      <c r="E41" s="268"/>
      <c r="F41" s="268"/>
      <c r="G41" s="268"/>
      <c r="H41" s="268"/>
      <c r="I41" s="268"/>
      <c r="J41" s="286"/>
      <c r="K41" s="286"/>
      <c r="L41" s="286"/>
      <c r="M41" s="286"/>
      <c r="N41" s="286"/>
      <c r="O41" s="286"/>
      <c r="P41" s="286"/>
      <c r="Q41" s="286"/>
      <c r="R41" s="271"/>
      <c r="S41" s="271"/>
      <c r="T41" s="39"/>
      <c r="U41" s="150" t="s">
        <v>15</v>
      </c>
      <c r="V41" s="163">
        <f>IF(V40=0,0,(V40)/((C40/1000000)*8.34))</f>
        <v>2.8877901328572184</v>
      </c>
      <c r="W41" s="163">
        <f>IF(W40=0,0,(W40)/((D40/1000000)*8.34))</f>
        <v>4.1688503501834298</v>
      </c>
      <c r="X41" s="276"/>
      <c r="Y41" s="178">
        <f>IF(Y40=0,0,(Y40)/((C40/1000000)*8.34))</f>
        <v>2.0056947143015518</v>
      </c>
      <c r="Z41" s="178">
        <f>IF(Z40=0,0,(Z40)/((D40/1000000)*8.34))</f>
        <v>0</v>
      </c>
      <c r="AA41" s="276"/>
      <c r="AB41" s="178">
        <f>IF(AB40=0,0,(AB40)/((D40/1000000)*8.34))</f>
        <v>7.4443756253275525E-2</v>
      </c>
      <c r="AC41" s="178">
        <f>IF(AC39=0,0,(AC39)/((C40/1000000)*8.34))</f>
        <v>2.0421618909252164</v>
      </c>
      <c r="AD41" s="178">
        <f>IF(AD39=0,0,(AD39)/((D40/1000000)*8.34))</f>
        <v>1.5881334667365448</v>
      </c>
      <c r="AE41" s="279"/>
      <c r="AF41" s="11"/>
      <c r="AG41" s="18" t="s">
        <v>22</v>
      </c>
      <c r="AH41" s="6">
        <v>7.54</v>
      </c>
      <c r="AI41" s="6">
        <v>7.73</v>
      </c>
    </row>
    <row r="42" spans="1:35" ht="15.75" x14ac:dyDescent="0.25">
      <c r="A42" s="288">
        <v>14</v>
      </c>
      <c r="B42" s="38" t="s">
        <v>7</v>
      </c>
      <c r="C42" s="134">
        <v>213039</v>
      </c>
      <c r="D42" s="2">
        <v>423234</v>
      </c>
      <c r="E42" s="287">
        <f t="shared" ref="E42" si="25">(C43+D43)</f>
        <v>1069000</v>
      </c>
      <c r="F42" s="2">
        <v>157344</v>
      </c>
      <c r="G42" s="2">
        <v>124712</v>
      </c>
      <c r="H42" s="287">
        <f>F43+G43</f>
        <v>36000</v>
      </c>
      <c r="I42" s="2">
        <v>660380000</v>
      </c>
      <c r="J42" s="3">
        <v>5434.3</v>
      </c>
      <c r="K42" s="3">
        <v>42909.3</v>
      </c>
      <c r="L42" s="3">
        <v>37621.800000000003</v>
      </c>
      <c r="M42" s="3">
        <v>397.4</v>
      </c>
      <c r="N42" s="4">
        <v>939.7</v>
      </c>
      <c r="O42" s="4">
        <v>335.4</v>
      </c>
      <c r="P42" s="4">
        <v>697</v>
      </c>
      <c r="Q42" s="3">
        <v>228.7</v>
      </c>
      <c r="R42" s="270">
        <v>1.06</v>
      </c>
      <c r="S42" s="270">
        <v>0.19</v>
      </c>
      <c r="T42" s="39"/>
      <c r="U42" s="40" t="s">
        <v>14</v>
      </c>
      <c r="V42" s="164">
        <v>0.75</v>
      </c>
      <c r="W42" s="164">
        <v>0</v>
      </c>
      <c r="X42" s="282">
        <f>(V43+W43)</f>
        <v>26.396250000000002</v>
      </c>
      <c r="Y42" s="179">
        <v>8</v>
      </c>
      <c r="Z42" s="179">
        <v>0</v>
      </c>
      <c r="AA42" s="282">
        <f>(Y43+Z43)</f>
        <v>17.600000000000001</v>
      </c>
      <c r="AB42" s="179">
        <v>2</v>
      </c>
      <c r="AC42" s="357">
        <v>11</v>
      </c>
      <c r="AD42" s="357">
        <v>0</v>
      </c>
      <c r="AE42" s="278">
        <f>AC42+AD42</f>
        <v>11</v>
      </c>
      <c r="AF42" s="11"/>
      <c r="AG42" s="19" t="s">
        <v>21</v>
      </c>
      <c r="AH42" s="7">
        <v>1.28</v>
      </c>
      <c r="AI42" s="8">
        <v>4.8000000000000001E-2</v>
      </c>
    </row>
    <row r="43" spans="1:35" ht="15.75" x14ac:dyDescent="0.25">
      <c r="A43" s="264"/>
      <c r="B43" s="289" t="s">
        <v>9</v>
      </c>
      <c r="C43" s="266">
        <f>((C42-C39)*1000)</f>
        <v>1069000</v>
      </c>
      <c r="D43" s="266">
        <f>((D42-D39)*1000)</f>
        <v>0</v>
      </c>
      <c r="E43" s="267"/>
      <c r="F43" s="266">
        <f>((F42-F39)*1000)</f>
        <v>36000</v>
      </c>
      <c r="G43" s="266">
        <f>((G42-G39)*1000)</f>
        <v>0</v>
      </c>
      <c r="H43" s="267"/>
      <c r="I43" s="266">
        <f t="shared" ref="I43:P43" si="26">(I42-I39)</f>
        <v>930100</v>
      </c>
      <c r="J43" s="285">
        <f t="shared" si="26"/>
        <v>12.900000000000546</v>
      </c>
      <c r="K43" s="285">
        <f t="shared" si="26"/>
        <v>0</v>
      </c>
      <c r="L43" s="285">
        <f t="shared" si="26"/>
        <v>0</v>
      </c>
      <c r="M43" s="285">
        <f t="shared" si="26"/>
        <v>9.9999999999965894E-2</v>
      </c>
      <c r="N43" s="285">
        <f t="shared" si="26"/>
        <v>0</v>
      </c>
      <c r="O43" s="285">
        <f t="shared" si="26"/>
        <v>0</v>
      </c>
      <c r="P43" s="285">
        <f t="shared" si="26"/>
        <v>0</v>
      </c>
      <c r="Q43" s="285">
        <f>(Q42-Q39)</f>
        <v>9.9999999999994316E-2</v>
      </c>
      <c r="R43" s="270"/>
      <c r="S43" s="270"/>
      <c r="T43" s="39"/>
      <c r="U43" s="149" t="s">
        <v>16</v>
      </c>
      <c r="V43" s="162">
        <f>(V42*35.195)</f>
        <v>26.396250000000002</v>
      </c>
      <c r="W43" s="162">
        <f>(W42*5.25)</f>
        <v>0</v>
      </c>
      <c r="X43" s="275"/>
      <c r="Y43" s="177">
        <f>(Y42*2.2)</f>
        <v>17.600000000000001</v>
      </c>
      <c r="Z43" s="177">
        <f>(Z42*2.2)</f>
        <v>0</v>
      </c>
      <c r="AA43" s="275"/>
      <c r="AB43" s="177">
        <f>(AB42*0.25)</f>
        <v>0.5</v>
      </c>
      <c r="AC43" s="358"/>
      <c r="AD43" s="358"/>
      <c r="AE43" s="278"/>
      <c r="AF43" s="11"/>
      <c r="AG43" s="17" t="s">
        <v>23</v>
      </c>
      <c r="AH43" s="5">
        <v>13.2</v>
      </c>
      <c r="AI43" s="5">
        <v>13.5</v>
      </c>
    </row>
    <row r="44" spans="1:35" ht="16.5" thickBot="1" x14ac:dyDescent="0.3">
      <c r="A44" s="265"/>
      <c r="B44" s="290"/>
      <c r="C44" s="268"/>
      <c r="D44" s="268"/>
      <c r="E44" s="268"/>
      <c r="F44" s="268"/>
      <c r="G44" s="268"/>
      <c r="H44" s="268"/>
      <c r="I44" s="268"/>
      <c r="J44" s="286"/>
      <c r="K44" s="286"/>
      <c r="L44" s="286"/>
      <c r="M44" s="286"/>
      <c r="N44" s="286"/>
      <c r="O44" s="286"/>
      <c r="P44" s="286"/>
      <c r="Q44" s="286"/>
      <c r="R44" s="271"/>
      <c r="S44" s="271"/>
      <c r="T44" s="39"/>
      <c r="U44" s="150" t="s">
        <v>15</v>
      </c>
      <c r="V44" s="163">
        <f>IF(V43=0,0,(V43)/((C43/1000000)*8.34))</f>
        <v>2.9607277695149778</v>
      </c>
      <c r="W44" s="163">
        <f>IF(W43=0,0,(W43)/((D43/1000000)*8.34))</f>
        <v>0</v>
      </c>
      <c r="X44" s="276"/>
      <c r="Y44" s="178">
        <f>IF(Y43=0,0,(Y43)/((C43/1000000)*8.34))</f>
        <v>1.9740989247890746</v>
      </c>
      <c r="Z44" s="178">
        <f>IF(Z43=0,0,(Z43)/((D43/1000000)*8.34))</f>
        <v>0</v>
      </c>
      <c r="AA44" s="276"/>
      <c r="AB44" s="178">
        <f>IF(AB43=0,0,(AB43)/((C43/1000000)*8.34))</f>
        <v>5.6082355817871431E-2</v>
      </c>
      <c r="AC44" s="178">
        <f>IF(AC42=0,0,(AC42)/((C43/1000000)*8.34))</f>
        <v>1.2338118279931716</v>
      </c>
      <c r="AD44" s="178">
        <f>IF(AD42=0,0,(AD42)/((D43/1000000)*8.34))</f>
        <v>0</v>
      </c>
      <c r="AE44" s="279"/>
      <c r="AF44" s="11"/>
      <c r="AG44" s="18" t="s">
        <v>22</v>
      </c>
      <c r="AH44" s="6">
        <v>7.47</v>
      </c>
      <c r="AI44" s="6">
        <v>7.8</v>
      </c>
    </row>
    <row r="45" spans="1:35" ht="15.75" x14ac:dyDescent="0.25">
      <c r="A45" s="288">
        <v>15</v>
      </c>
      <c r="B45" s="122" t="s">
        <v>7</v>
      </c>
      <c r="C45" s="134">
        <v>213887</v>
      </c>
      <c r="D45" s="2">
        <v>423243</v>
      </c>
      <c r="E45" s="287">
        <f t="shared" ref="E45" si="27">(C46+D46)</f>
        <v>857000</v>
      </c>
      <c r="F45" s="2">
        <v>157344</v>
      </c>
      <c r="G45" s="2">
        <v>124712</v>
      </c>
      <c r="H45" s="287">
        <f>F46+G46</f>
        <v>0</v>
      </c>
      <c r="I45" s="2">
        <v>661425200</v>
      </c>
      <c r="J45" s="3">
        <v>5444.9</v>
      </c>
      <c r="K45" s="3">
        <v>42909.3</v>
      </c>
      <c r="L45" s="3">
        <v>37621.800000000003</v>
      </c>
      <c r="M45" s="3">
        <v>397.4</v>
      </c>
      <c r="N45" s="4">
        <v>939.7</v>
      </c>
      <c r="O45" s="4">
        <v>335.5</v>
      </c>
      <c r="P45" s="4">
        <v>697</v>
      </c>
      <c r="Q45" s="3">
        <v>228.7</v>
      </c>
      <c r="R45" s="270">
        <v>1.04</v>
      </c>
      <c r="S45" s="270">
        <v>0</v>
      </c>
      <c r="T45" s="39"/>
      <c r="U45" s="40" t="s">
        <v>14</v>
      </c>
      <c r="V45" s="164">
        <v>0.5625</v>
      </c>
      <c r="W45" s="164">
        <v>0</v>
      </c>
      <c r="X45" s="282">
        <f>(V46+W46)</f>
        <v>19.7971875</v>
      </c>
      <c r="Y45" s="179">
        <v>6.5</v>
      </c>
      <c r="Z45" s="179">
        <v>0</v>
      </c>
      <c r="AA45" s="282">
        <f>(Y46+Z46)</f>
        <v>14.3</v>
      </c>
      <c r="AB45" s="179">
        <v>0.75</v>
      </c>
      <c r="AC45" s="357">
        <v>9</v>
      </c>
      <c r="AD45" s="357">
        <v>0</v>
      </c>
      <c r="AE45" s="278">
        <f>AC45+AD45</f>
        <v>9</v>
      </c>
      <c r="AF45" s="11"/>
      <c r="AG45" s="19" t="s">
        <v>21</v>
      </c>
      <c r="AH45" s="7">
        <v>1.73</v>
      </c>
      <c r="AI45" s="8">
        <v>4.5999999999999999E-2</v>
      </c>
    </row>
    <row r="46" spans="1:35" ht="15.75" x14ac:dyDescent="0.25">
      <c r="A46" s="264"/>
      <c r="B46" s="283" t="s">
        <v>9</v>
      </c>
      <c r="C46" s="266">
        <f>((C45-C42)*1000)</f>
        <v>848000</v>
      </c>
      <c r="D46" s="266">
        <f>((D45-D42)*1000)</f>
        <v>9000</v>
      </c>
      <c r="E46" s="267"/>
      <c r="F46" s="266">
        <f>((F45-F42)*1000)</f>
        <v>0</v>
      </c>
      <c r="G46" s="266">
        <f>((G45-G42)*1000)</f>
        <v>0</v>
      </c>
      <c r="H46" s="267"/>
      <c r="I46" s="266">
        <f t="shared" ref="I46:Q46" si="28">(I45-I42)</f>
        <v>1045200</v>
      </c>
      <c r="J46" s="285">
        <f t="shared" si="28"/>
        <v>10.599999999999454</v>
      </c>
      <c r="K46" s="285">
        <f t="shared" si="28"/>
        <v>0</v>
      </c>
      <c r="L46" s="285">
        <f t="shared" si="28"/>
        <v>0</v>
      </c>
      <c r="M46" s="285">
        <f t="shared" si="28"/>
        <v>0</v>
      </c>
      <c r="N46" s="285">
        <f t="shared" si="28"/>
        <v>0</v>
      </c>
      <c r="O46" s="285">
        <f t="shared" si="28"/>
        <v>0.10000000000002274</v>
      </c>
      <c r="P46" s="285">
        <f t="shared" si="28"/>
        <v>0</v>
      </c>
      <c r="Q46" s="285">
        <f t="shared" si="28"/>
        <v>0</v>
      </c>
      <c r="R46" s="270"/>
      <c r="S46" s="270"/>
      <c r="T46" s="39"/>
      <c r="U46" s="149" t="s">
        <v>16</v>
      </c>
      <c r="V46" s="162">
        <f>(V45*35.195)</f>
        <v>19.7971875</v>
      </c>
      <c r="W46" s="162">
        <f>(W45*5.25)</f>
        <v>0</v>
      </c>
      <c r="X46" s="275"/>
      <c r="Y46" s="177">
        <f>(Y45*2.2)</f>
        <v>14.3</v>
      </c>
      <c r="Z46" s="177">
        <f>(Z45*2.2)</f>
        <v>0</v>
      </c>
      <c r="AA46" s="275"/>
      <c r="AB46" s="177">
        <f>(AB45*0.25)</f>
        <v>0.1875</v>
      </c>
      <c r="AC46" s="358"/>
      <c r="AD46" s="358"/>
      <c r="AE46" s="278"/>
      <c r="AF46" s="11"/>
      <c r="AG46" s="17" t="s">
        <v>23</v>
      </c>
      <c r="AH46" s="5">
        <v>12.1</v>
      </c>
      <c r="AI46" s="5">
        <v>13</v>
      </c>
    </row>
    <row r="47" spans="1:35" ht="16.5" thickBot="1" x14ac:dyDescent="0.3">
      <c r="A47" s="265"/>
      <c r="B47" s="284"/>
      <c r="C47" s="268"/>
      <c r="D47" s="268"/>
      <c r="E47" s="268"/>
      <c r="F47" s="268"/>
      <c r="G47" s="268"/>
      <c r="H47" s="268"/>
      <c r="I47" s="268"/>
      <c r="J47" s="286"/>
      <c r="K47" s="286"/>
      <c r="L47" s="286"/>
      <c r="M47" s="286"/>
      <c r="N47" s="286"/>
      <c r="O47" s="286"/>
      <c r="P47" s="286"/>
      <c r="Q47" s="286"/>
      <c r="R47" s="271"/>
      <c r="S47" s="271"/>
      <c r="T47" s="39"/>
      <c r="U47" s="150" t="s">
        <v>15</v>
      </c>
      <c r="V47" s="163">
        <f>IF(V46=0,0,(V46)/((C46/1000000)*8.34))</f>
        <v>2.7992493976516903</v>
      </c>
      <c r="W47" s="163">
        <f>IF(W46=0,0,(W46)/((D46/1000000)*8.34))</f>
        <v>0</v>
      </c>
      <c r="X47" s="276"/>
      <c r="Y47" s="178">
        <f>IF(Y46=0,0,(Y46)/((C46/1000000)*8.34))</f>
        <v>2.0219673317949418</v>
      </c>
      <c r="Z47" s="178">
        <f>IF(Z46=0,0,(Z46)/((D46/1000000)*8.34))</f>
        <v>0</v>
      </c>
      <c r="AA47" s="276"/>
      <c r="AB47" s="178">
        <f>IF(AB46=0,0,(AB46)/((C46/1000000)*8.34))</f>
        <v>2.6511809420388218E-2</v>
      </c>
      <c r="AC47" s="178">
        <f>IF(AC45=0,0,(AC45)/((C46/1000000)*8.34))</f>
        <v>1.2725668521786346</v>
      </c>
      <c r="AD47" s="178">
        <f>IF(AD45=0,0,(AD45)/((D46/1000000)*8.34))</f>
        <v>0</v>
      </c>
      <c r="AE47" s="279"/>
      <c r="AF47" s="11"/>
      <c r="AG47" s="18" t="s">
        <v>22</v>
      </c>
      <c r="AH47" s="6">
        <v>7.5</v>
      </c>
      <c r="AI47" s="6">
        <v>7.76</v>
      </c>
    </row>
    <row r="48" spans="1:35" ht="15.75" x14ac:dyDescent="0.25">
      <c r="A48" s="288">
        <v>16</v>
      </c>
      <c r="B48" s="38" t="s">
        <v>7</v>
      </c>
      <c r="C48" s="134">
        <v>214861</v>
      </c>
      <c r="D48" s="2">
        <v>423243</v>
      </c>
      <c r="E48" s="287">
        <f t="shared" ref="E48" si="29">(C49+D49)</f>
        <v>974000</v>
      </c>
      <c r="F48" s="2">
        <v>157380</v>
      </c>
      <c r="G48" s="2">
        <v>124712</v>
      </c>
      <c r="H48" s="287">
        <f>F49+G49</f>
        <v>36000</v>
      </c>
      <c r="I48" s="2">
        <v>662309000</v>
      </c>
      <c r="J48" s="3">
        <v>5456.8</v>
      </c>
      <c r="K48" s="3">
        <v>42909.3</v>
      </c>
      <c r="L48" s="3">
        <v>37621.800000000003</v>
      </c>
      <c r="M48" s="3">
        <v>397.6</v>
      </c>
      <c r="N48" s="4">
        <v>939.7</v>
      </c>
      <c r="O48" s="4">
        <v>335.5</v>
      </c>
      <c r="P48" s="4">
        <v>697</v>
      </c>
      <c r="Q48" s="3">
        <v>228.8</v>
      </c>
      <c r="R48" s="270">
        <v>0.97</v>
      </c>
      <c r="S48" s="270">
        <v>0.11</v>
      </c>
      <c r="T48" s="39"/>
      <c r="U48" s="40" t="s">
        <v>14</v>
      </c>
      <c r="V48" s="164">
        <v>0.625</v>
      </c>
      <c r="W48" s="164">
        <v>0</v>
      </c>
      <c r="X48" s="282">
        <f>(V49+W49)</f>
        <v>21.996874999999999</v>
      </c>
      <c r="Y48" s="179">
        <v>5.625</v>
      </c>
      <c r="Z48" s="179">
        <v>0</v>
      </c>
      <c r="AA48" s="282">
        <f>(Y49+Z49)</f>
        <v>12.375000000000002</v>
      </c>
      <c r="AB48" s="179">
        <v>1.25</v>
      </c>
      <c r="AC48" s="357">
        <v>11</v>
      </c>
      <c r="AD48" s="357">
        <v>0</v>
      </c>
      <c r="AE48" s="278">
        <f>AC48+AD48</f>
        <v>11</v>
      </c>
      <c r="AF48" s="11"/>
      <c r="AG48" s="19" t="s">
        <v>21</v>
      </c>
      <c r="AH48" s="7">
        <v>1.29</v>
      </c>
      <c r="AI48" s="8">
        <v>4.4999999999999998E-2</v>
      </c>
    </row>
    <row r="49" spans="1:35" ht="15.75" x14ac:dyDescent="0.25">
      <c r="A49" s="264"/>
      <c r="B49" s="289" t="s">
        <v>9</v>
      </c>
      <c r="C49" s="266">
        <f>((C48-C45)*1000)</f>
        <v>974000</v>
      </c>
      <c r="D49" s="266">
        <f>((D48-D45)*1000)</f>
        <v>0</v>
      </c>
      <c r="E49" s="267"/>
      <c r="F49" s="266">
        <f>((F48-F45)*1000)</f>
        <v>36000</v>
      </c>
      <c r="G49" s="266">
        <f>((G48-G45)*1000)</f>
        <v>0</v>
      </c>
      <c r="H49" s="267"/>
      <c r="I49" s="266">
        <f t="shared" ref="I49:Q49" si="30">(I48-I45)</f>
        <v>883800</v>
      </c>
      <c r="J49" s="285">
        <f t="shared" si="30"/>
        <v>11.900000000000546</v>
      </c>
      <c r="K49" s="285">
        <f t="shared" si="30"/>
        <v>0</v>
      </c>
      <c r="L49" s="285">
        <f t="shared" si="30"/>
        <v>0</v>
      </c>
      <c r="M49" s="285">
        <f t="shared" si="30"/>
        <v>0.20000000000004547</v>
      </c>
      <c r="N49" s="285">
        <f t="shared" si="30"/>
        <v>0</v>
      </c>
      <c r="O49" s="285">
        <f t="shared" si="30"/>
        <v>0</v>
      </c>
      <c r="P49" s="285">
        <f t="shared" si="30"/>
        <v>0</v>
      </c>
      <c r="Q49" s="285">
        <f t="shared" si="30"/>
        <v>0.10000000000002274</v>
      </c>
      <c r="R49" s="270"/>
      <c r="S49" s="270"/>
      <c r="T49" s="39"/>
      <c r="U49" s="149" t="s">
        <v>16</v>
      </c>
      <c r="V49" s="162">
        <f>(V48*35.195)</f>
        <v>21.996874999999999</v>
      </c>
      <c r="W49" s="162">
        <f>(W48*5.25)</f>
        <v>0</v>
      </c>
      <c r="X49" s="275"/>
      <c r="Y49" s="177">
        <f>(Y48*2.2)</f>
        <v>12.375000000000002</v>
      </c>
      <c r="Z49" s="177">
        <f>(Z48*2.2)</f>
        <v>0</v>
      </c>
      <c r="AA49" s="275"/>
      <c r="AB49" s="177">
        <f>(AB48*0.25)</f>
        <v>0.3125</v>
      </c>
      <c r="AC49" s="358"/>
      <c r="AD49" s="358"/>
      <c r="AE49" s="278"/>
      <c r="AF49" s="11"/>
      <c r="AG49" s="17" t="s">
        <v>23</v>
      </c>
      <c r="AH49" s="5">
        <v>12.9</v>
      </c>
      <c r="AI49" s="5">
        <v>13.5</v>
      </c>
    </row>
    <row r="50" spans="1:35" ht="16.5" thickBot="1" x14ac:dyDescent="0.3">
      <c r="A50" s="265"/>
      <c r="B50" s="290"/>
      <c r="C50" s="268"/>
      <c r="D50" s="268"/>
      <c r="E50" s="268"/>
      <c r="F50" s="268"/>
      <c r="G50" s="268"/>
      <c r="H50" s="268"/>
      <c r="I50" s="268"/>
      <c r="J50" s="286"/>
      <c r="K50" s="286"/>
      <c r="L50" s="286"/>
      <c r="M50" s="286"/>
      <c r="N50" s="286"/>
      <c r="O50" s="286"/>
      <c r="P50" s="286"/>
      <c r="Q50" s="286"/>
      <c r="R50" s="271"/>
      <c r="S50" s="271"/>
      <c r="T50" s="39"/>
      <c r="U50" s="150" t="s">
        <v>15</v>
      </c>
      <c r="V50" s="163">
        <f>IF(V49=0,0,(V49)/((C49/1000000)*8.34))</f>
        <v>2.7079209322480411</v>
      </c>
      <c r="W50" s="163">
        <f>IF(W49=0,0,(W49)/((D49/1000000)*8.34))</f>
        <v>0</v>
      </c>
      <c r="X50" s="276"/>
      <c r="Y50" s="178">
        <f>IF(Y49=0,0,(Y49)/((C49/1000000)*8.34))</f>
        <v>1.5234219195485503</v>
      </c>
      <c r="Z50" s="178">
        <f>IF(Z49=0,0,(Z49)/((D49/1000000)*8.34))</f>
        <v>0</v>
      </c>
      <c r="AA50" s="276"/>
      <c r="AB50" s="178">
        <f>IF(AB49=0,0,(AB49)/((C49/1000000)*8.34))</f>
        <v>3.847025049365025E-2</v>
      </c>
      <c r="AC50" s="178">
        <f>IF(AC48=0,0,(AC48)/((C49/1000000)*8.34))</f>
        <v>1.354152817376489</v>
      </c>
      <c r="AD50" s="178">
        <f>IF(AD48=0,0,(AD48)/((D49/1000000)*8.34))</f>
        <v>0</v>
      </c>
      <c r="AE50" s="279"/>
      <c r="AF50" s="11"/>
      <c r="AG50" s="18" t="s">
        <v>22</v>
      </c>
      <c r="AH50" s="6">
        <v>7.46</v>
      </c>
      <c r="AI50" s="6">
        <v>7.81</v>
      </c>
    </row>
    <row r="51" spans="1:35" ht="15.75" x14ac:dyDescent="0.25">
      <c r="A51" s="288">
        <v>17</v>
      </c>
      <c r="B51" s="122" t="s">
        <v>7</v>
      </c>
      <c r="C51" s="134">
        <v>215771</v>
      </c>
      <c r="D51" s="2">
        <v>423243</v>
      </c>
      <c r="E51" s="287">
        <f t="shared" ref="E51" si="31">(C52+D52)</f>
        <v>910000</v>
      </c>
      <c r="F51" s="2">
        <v>157380</v>
      </c>
      <c r="G51" s="2">
        <v>124712</v>
      </c>
      <c r="H51" s="287">
        <f>F52+G52</f>
        <v>0</v>
      </c>
      <c r="I51" s="2">
        <v>663178800</v>
      </c>
      <c r="J51" s="3">
        <v>5468</v>
      </c>
      <c r="K51" s="3">
        <v>42909.3</v>
      </c>
      <c r="L51" s="3">
        <v>37621.800000000003</v>
      </c>
      <c r="M51" s="3">
        <v>397.6</v>
      </c>
      <c r="N51" s="4">
        <v>939.7</v>
      </c>
      <c r="O51" s="4">
        <v>335.5</v>
      </c>
      <c r="P51" s="4">
        <v>697</v>
      </c>
      <c r="Q51" s="3">
        <v>228.9</v>
      </c>
      <c r="R51" s="270">
        <v>1.03</v>
      </c>
      <c r="S51" s="270">
        <v>0.38</v>
      </c>
      <c r="T51" s="39"/>
      <c r="U51" s="40" t="s">
        <v>14</v>
      </c>
      <c r="V51" s="164">
        <v>0.6875</v>
      </c>
      <c r="W51" s="164">
        <v>0</v>
      </c>
      <c r="X51" s="282">
        <f>(V52+W52)</f>
        <v>24.196562499999999</v>
      </c>
      <c r="Y51" s="179">
        <v>5.875</v>
      </c>
      <c r="Z51" s="179">
        <v>0</v>
      </c>
      <c r="AA51" s="282">
        <f>(Y52+Z52)</f>
        <v>12.925000000000001</v>
      </c>
      <c r="AB51" s="179">
        <v>1.125</v>
      </c>
      <c r="AC51" s="357">
        <v>10</v>
      </c>
      <c r="AD51" s="357">
        <v>0</v>
      </c>
      <c r="AE51" s="278">
        <f>AC51+AD51</f>
        <v>10</v>
      </c>
      <c r="AF51" s="11"/>
      <c r="AG51" s="19" t="s">
        <v>21</v>
      </c>
      <c r="AH51" s="7">
        <v>1.32</v>
      </c>
      <c r="AI51" s="8">
        <v>5.1999999999999998E-2</v>
      </c>
    </row>
    <row r="52" spans="1:35" ht="15.75" x14ac:dyDescent="0.25">
      <c r="A52" s="264"/>
      <c r="B52" s="283" t="s">
        <v>9</v>
      </c>
      <c r="C52" s="266">
        <f>((C51-C48)*1000)</f>
        <v>910000</v>
      </c>
      <c r="D52" s="266">
        <f>((D51-D48)*1000)</f>
        <v>0</v>
      </c>
      <c r="E52" s="267"/>
      <c r="F52" s="266">
        <f>((F51-F48)*1000)</f>
        <v>0</v>
      </c>
      <c r="G52" s="266">
        <f>((G51-G48)*1000)</f>
        <v>0</v>
      </c>
      <c r="H52" s="267"/>
      <c r="I52" s="266">
        <f t="shared" ref="I52:Q52" si="32">(I51-I48)</f>
        <v>869800</v>
      </c>
      <c r="J52" s="285">
        <f t="shared" si="32"/>
        <v>11.199999999999818</v>
      </c>
      <c r="K52" s="285">
        <f t="shared" si="32"/>
        <v>0</v>
      </c>
      <c r="L52" s="285">
        <f t="shared" si="32"/>
        <v>0</v>
      </c>
      <c r="M52" s="285">
        <f t="shared" si="32"/>
        <v>0</v>
      </c>
      <c r="N52" s="285">
        <f t="shared" si="32"/>
        <v>0</v>
      </c>
      <c r="O52" s="285">
        <f t="shared" si="32"/>
        <v>0</v>
      </c>
      <c r="P52" s="285">
        <f t="shared" si="32"/>
        <v>0</v>
      </c>
      <c r="Q52" s="285">
        <f t="shared" si="32"/>
        <v>9.9999999999994316E-2</v>
      </c>
      <c r="R52" s="270"/>
      <c r="S52" s="270"/>
      <c r="T52" s="39"/>
      <c r="U52" s="149" t="s">
        <v>16</v>
      </c>
      <c r="V52" s="162">
        <f>(V51*35.195)</f>
        <v>24.196562499999999</v>
      </c>
      <c r="W52" s="162">
        <f>(W51*5.25)</f>
        <v>0</v>
      </c>
      <c r="X52" s="275"/>
      <c r="Y52" s="177">
        <f>(Y51*2.2)</f>
        <v>12.925000000000001</v>
      </c>
      <c r="Z52" s="177">
        <f>(Z51*2.2)</f>
        <v>0</v>
      </c>
      <c r="AA52" s="275"/>
      <c r="AB52" s="177">
        <f>(AB51*0.25)</f>
        <v>0.28125</v>
      </c>
      <c r="AC52" s="358"/>
      <c r="AD52" s="358"/>
      <c r="AE52" s="278"/>
      <c r="AF52" s="11"/>
      <c r="AG52" s="17" t="s">
        <v>23</v>
      </c>
      <c r="AH52" s="5">
        <v>13.3</v>
      </c>
      <c r="AI52" s="5">
        <v>13.6</v>
      </c>
    </row>
    <row r="53" spans="1:35" ht="16.5" thickBot="1" x14ac:dyDescent="0.3">
      <c r="A53" s="265"/>
      <c r="B53" s="284"/>
      <c r="C53" s="268"/>
      <c r="D53" s="268"/>
      <c r="E53" s="268"/>
      <c r="F53" s="268"/>
      <c r="G53" s="268"/>
      <c r="H53" s="268"/>
      <c r="I53" s="268"/>
      <c r="J53" s="286"/>
      <c r="K53" s="286"/>
      <c r="L53" s="286"/>
      <c r="M53" s="286"/>
      <c r="N53" s="286"/>
      <c r="O53" s="286"/>
      <c r="P53" s="286"/>
      <c r="Q53" s="286"/>
      <c r="R53" s="271"/>
      <c r="S53" s="271"/>
      <c r="T53" s="39"/>
      <c r="U53" s="150" t="s">
        <v>15</v>
      </c>
      <c r="V53" s="163">
        <f>IF(V52=0,0,(V52)/((C52/1000000)*8.34))</f>
        <v>3.1882049305610454</v>
      </c>
      <c r="W53" s="163">
        <f>IF(W52=0,0,(W52)/((D52/1000000)*8.34))</f>
        <v>0</v>
      </c>
      <c r="X53" s="276"/>
      <c r="Y53" s="178">
        <f>IF(Y52=0,0,(Y52)/((C52/1000000)*8.34))</f>
        <v>1.7030331778533216</v>
      </c>
      <c r="Z53" s="178">
        <f>IF(Z52=0,0,(Z52)/((D52/1000000)*8.34))</f>
        <v>0</v>
      </c>
      <c r="AA53" s="276"/>
      <c r="AB53" s="178">
        <f>IF(AB52=0,0,(AB52)/((C52/1000000)*8.34))</f>
        <v>3.7058265475531663E-2</v>
      </c>
      <c r="AC53" s="178">
        <f>IF(AC51=0,0,(AC51)/((C52/1000000)*8.34))</f>
        <v>1.3176272169077923</v>
      </c>
      <c r="AD53" s="178">
        <f>IF(AD51=0,0,(AD51)/((D52/1000000)*8.34))</f>
        <v>0</v>
      </c>
      <c r="AE53" s="279"/>
      <c r="AF53" s="11"/>
      <c r="AG53" s="18" t="s">
        <v>22</v>
      </c>
      <c r="AH53" s="6">
        <v>7.62</v>
      </c>
      <c r="AI53" s="6">
        <v>7.84</v>
      </c>
    </row>
    <row r="54" spans="1:35" ht="15.75" x14ac:dyDescent="0.25">
      <c r="A54" s="288">
        <v>18</v>
      </c>
      <c r="B54" s="38" t="s">
        <v>7</v>
      </c>
      <c r="C54" s="134">
        <v>216510</v>
      </c>
      <c r="D54" s="2">
        <v>423243</v>
      </c>
      <c r="E54" s="287">
        <f t="shared" ref="E54" si="33">(C55+D55)</f>
        <v>739000</v>
      </c>
      <c r="F54" s="2">
        <v>157380</v>
      </c>
      <c r="G54" s="2">
        <v>124712</v>
      </c>
      <c r="H54" s="287">
        <f>F55+G55</f>
        <v>0</v>
      </c>
      <c r="I54" s="2">
        <v>664118200</v>
      </c>
      <c r="J54" s="3">
        <v>5477</v>
      </c>
      <c r="K54" s="3">
        <v>42909.3</v>
      </c>
      <c r="L54" s="3">
        <v>37621.800000000003</v>
      </c>
      <c r="M54" s="3">
        <v>397.6</v>
      </c>
      <c r="N54" s="4">
        <v>939.7</v>
      </c>
      <c r="O54" s="4">
        <v>335.5</v>
      </c>
      <c r="P54" s="4">
        <v>697</v>
      </c>
      <c r="Q54" s="3">
        <v>228.9</v>
      </c>
      <c r="R54" s="270">
        <v>1.01</v>
      </c>
      <c r="S54" s="270">
        <v>0.14000000000000001</v>
      </c>
      <c r="T54" s="39"/>
      <c r="U54" s="40" t="s">
        <v>14</v>
      </c>
      <c r="V54" s="164">
        <v>0.625</v>
      </c>
      <c r="W54" s="164">
        <v>0</v>
      </c>
      <c r="X54" s="282">
        <f>(V55+W55)</f>
        <v>21.996874999999999</v>
      </c>
      <c r="Y54" s="179">
        <v>5.5</v>
      </c>
      <c r="Z54" s="179">
        <v>0</v>
      </c>
      <c r="AA54" s="282">
        <f>(Y55+Z55)</f>
        <v>12.100000000000001</v>
      </c>
      <c r="AB54" s="179">
        <v>0</v>
      </c>
      <c r="AC54" s="357">
        <v>8</v>
      </c>
      <c r="AD54" s="357">
        <v>0</v>
      </c>
      <c r="AE54" s="278">
        <f>AC54+AD54</f>
        <v>8</v>
      </c>
      <c r="AF54" s="11"/>
      <c r="AG54" s="19" t="s">
        <v>21</v>
      </c>
      <c r="AH54" s="7">
        <v>2.74</v>
      </c>
      <c r="AI54" s="8">
        <v>3.9E-2</v>
      </c>
    </row>
    <row r="55" spans="1:35" ht="15.75" x14ac:dyDescent="0.25">
      <c r="A55" s="264"/>
      <c r="B55" s="289" t="s">
        <v>9</v>
      </c>
      <c r="C55" s="266">
        <f>((C54-C51)*1000)</f>
        <v>739000</v>
      </c>
      <c r="D55" s="266">
        <f>((D54-D51)*1000)</f>
        <v>0</v>
      </c>
      <c r="E55" s="267"/>
      <c r="F55" s="266">
        <f>((F54-F51)*1000)</f>
        <v>0</v>
      </c>
      <c r="G55" s="266">
        <f>((G54-G51)*1000)</f>
        <v>0</v>
      </c>
      <c r="H55" s="267"/>
      <c r="I55" s="266">
        <f t="shared" ref="I55:Q55" si="34">(I54-I51)</f>
        <v>939400</v>
      </c>
      <c r="J55" s="285">
        <f t="shared" si="34"/>
        <v>9</v>
      </c>
      <c r="K55" s="285">
        <f t="shared" si="34"/>
        <v>0</v>
      </c>
      <c r="L55" s="285">
        <f t="shared" si="34"/>
        <v>0</v>
      </c>
      <c r="M55" s="285">
        <f t="shared" si="34"/>
        <v>0</v>
      </c>
      <c r="N55" s="285">
        <f t="shared" si="34"/>
        <v>0</v>
      </c>
      <c r="O55" s="285">
        <f t="shared" si="34"/>
        <v>0</v>
      </c>
      <c r="P55" s="285">
        <f t="shared" si="34"/>
        <v>0</v>
      </c>
      <c r="Q55" s="285">
        <f t="shared" si="34"/>
        <v>0</v>
      </c>
      <c r="R55" s="270"/>
      <c r="S55" s="270"/>
      <c r="T55" s="39"/>
      <c r="U55" s="149" t="s">
        <v>16</v>
      </c>
      <c r="V55" s="162">
        <f>(V54*35.195)</f>
        <v>21.996874999999999</v>
      </c>
      <c r="W55" s="162">
        <f>(W54*5.25)</f>
        <v>0</v>
      </c>
      <c r="X55" s="275"/>
      <c r="Y55" s="177">
        <f>(Y54*2.2)</f>
        <v>12.100000000000001</v>
      </c>
      <c r="Z55" s="177">
        <f>(Z54*2.2)</f>
        <v>0</v>
      </c>
      <c r="AA55" s="275"/>
      <c r="AB55" s="177">
        <f>(AB54*0.25)</f>
        <v>0</v>
      </c>
      <c r="AC55" s="358"/>
      <c r="AD55" s="358"/>
      <c r="AE55" s="278"/>
      <c r="AF55" s="11"/>
      <c r="AG55" s="17" t="s">
        <v>23</v>
      </c>
      <c r="AH55" s="5">
        <v>13.1</v>
      </c>
      <c r="AI55" s="5">
        <v>13.5</v>
      </c>
    </row>
    <row r="56" spans="1:35" ht="16.5" thickBot="1" x14ac:dyDescent="0.3">
      <c r="A56" s="265"/>
      <c r="B56" s="290"/>
      <c r="C56" s="268"/>
      <c r="D56" s="268"/>
      <c r="E56" s="268"/>
      <c r="F56" s="268"/>
      <c r="G56" s="268"/>
      <c r="H56" s="268"/>
      <c r="I56" s="268"/>
      <c r="J56" s="286"/>
      <c r="K56" s="286"/>
      <c r="L56" s="286"/>
      <c r="M56" s="286"/>
      <c r="N56" s="286"/>
      <c r="O56" s="286"/>
      <c r="P56" s="286"/>
      <c r="Q56" s="286"/>
      <c r="R56" s="271"/>
      <c r="S56" s="271"/>
      <c r="T56" s="39"/>
      <c r="U56" s="150" t="s">
        <v>15</v>
      </c>
      <c r="V56" s="163">
        <f>IF(V55=0,0,(V55)/((C55/1000000)*8.34))</f>
        <v>3.5690324600941707</v>
      </c>
      <c r="W56" s="163">
        <f>IF(W55=0,0,(W55)/((D55/1000000)*8.34))</f>
        <v>0</v>
      </c>
      <c r="X56" s="276"/>
      <c r="Y56" s="178">
        <f>IF(Y55=0,0,(Y55)/((C55/1000000)*8.34))</f>
        <v>1.9632467233249937</v>
      </c>
      <c r="Z56" s="178">
        <f>IF(Z55=0,0,(Z55)/((D55/1000000)*8.34))</f>
        <v>0</v>
      </c>
      <c r="AA56" s="276"/>
      <c r="AB56" s="178">
        <f>IF(AB55=0,0,(AB55)/((C55/1000000)*8.34))</f>
        <v>0</v>
      </c>
      <c r="AC56" s="178">
        <f>IF(AC54=0,0,(AC54)/((C55/1000000)*8.34))</f>
        <v>1.2980143625289213</v>
      </c>
      <c r="AD56" s="178">
        <f>IF(AD54=0,0,(AD54)/((D55/1000000)*8.34))</f>
        <v>0</v>
      </c>
      <c r="AE56" s="279"/>
      <c r="AF56" s="11"/>
      <c r="AG56" s="18" t="s">
        <v>22</v>
      </c>
      <c r="AH56" s="6">
        <v>7.47</v>
      </c>
      <c r="AI56" s="6">
        <v>7.78</v>
      </c>
    </row>
    <row r="57" spans="1:35" ht="15.75" x14ac:dyDescent="0.25">
      <c r="A57" s="288">
        <v>19</v>
      </c>
      <c r="B57" s="122" t="s">
        <v>7</v>
      </c>
      <c r="C57" s="134">
        <v>217168</v>
      </c>
      <c r="D57" s="2">
        <v>423243</v>
      </c>
      <c r="E57" s="287">
        <f t="shared" ref="E57" si="35">(C58+D58)</f>
        <v>658000</v>
      </c>
      <c r="F57" s="2">
        <v>157416</v>
      </c>
      <c r="G57" s="2">
        <v>124712</v>
      </c>
      <c r="H57" s="287">
        <f>F58+G58</f>
        <v>36000</v>
      </c>
      <c r="I57" s="2">
        <v>665060600</v>
      </c>
      <c r="J57" s="3">
        <v>5484.9</v>
      </c>
      <c r="K57" s="3">
        <v>42909.3</v>
      </c>
      <c r="L57" s="3">
        <v>37621.800000000003</v>
      </c>
      <c r="M57" s="3">
        <v>397.7</v>
      </c>
      <c r="N57" s="4">
        <v>939.7</v>
      </c>
      <c r="O57" s="4">
        <v>335.6</v>
      </c>
      <c r="P57" s="4">
        <v>697</v>
      </c>
      <c r="Q57" s="3">
        <v>229</v>
      </c>
      <c r="R57" s="270">
        <v>1.08</v>
      </c>
      <c r="S57" s="270">
        <v>0.02</v>
      </c>
      <c r="T57" s="39"/>
      <c r="U57" s="40" t="s">
        <v>14</v>
      </c>
      <c r="V57" s="164">
        <v>0.625</v>
      </c>
      <c r="W57" s="164">
        <v>0</v>
      </c>
      <c r="X57" s="282">
        <f>(V58+W58)</f>
        <v>21.996874999999999</v>
      </c>
      <c r="Y57" s="179">
        <v>5.625</v>
      </c>
      <c r="Z57" s="179">
        <v>0</v>
      </c>
      <c r="AA57" s="282">
        <f>(Y58+Z58)</f>
        <v>12.375000000000002</v>
      </c>
      <c r="AB57" s="179">
        <v>0</v>
      </c>
      <c r="AC57" s="357">
        <v>7</v>
      </c>
      <c r="AD57" s="357">
        <v>0</v>
      </c>
      <c r="AE57" s="278">
        <f>AC57+AD57</f>
        <v>7</v>
      </c>
      <c r="AF57" s="11"/>
      <c r="AG57" s="19" t="s">
        <v>21</v>
      </c>
      <c r="AH57" s="7">
        <v>3.93</v>
      </c>
      <c r="AI57" s="8">
        <v>4.5999999999999999E-2</v>
      </c>
    </row>
    <row r="58" spans="1:35" ht="15.75" x14ac:dyDescent="0.25">
      <c r="A58" s="264"/>
      <c r="B58" s="283" t="s">
        <v>9</v>
      </c>
      <c r="C58" s="266">
        <f>((C57-C54)*1000)</f>
        <v>658000</v>
      </c>
      <c r="D58" s="266">
        <f>((D57-D54)*1000)</f>
        <v>0</v>
      </c>
      <c r="E58" s="267"/>
      <c r="F58" s="266">
        <f>((F57-F54)*1000)</f>
        <v>36000</v>
      </c>
      <c r="G58" s="266">
        <f>((G57-G54)*1000)</f>
        <v>0</v>
      </c>
      <c r="H58" s="267"/>
      <c r="I58" s="266">
        <f t="shared" ref="I58:Q58" si="36">(I57-I54)</f>
        <v>942400</v>
      </c>
      <c r="J58" s="285">
        <f t="shared" si="36"/>
        <v>7.8999999999996362</v>
      </c>
      <c r="K58" s="285">
        <f t="shared" si="36"/>
        <v>0</v>
      </c>
      <c r="L58" s="285">
        <f t="shared" si="36"/>
        <v>0</v>
      </c>
      <c r="M58" s="285">
        <f t="shared" si="36"/>
        <v>9.9999999999965894E-2</v>
      </c>
      <c r="N58" s="285">
        <f t="shared" si="36"/>
        <v>0</v>
      </c>
      <c r="O58" s="285">
        <f t="shared" si="36"/>
        <v>0.10000000000002274</v>
      </c>
      <c r="P58" s="285">
        <f t="shared" si="36"/>
        <v>0</v>
      </c>
      <c r="Q58" s="285">
        <f t="shared" si="36"/>
        <v>9.9999999999994316E-2</v>
      </c>
      <c r="R58" s="270"/>
      <c r="S58" s="270"/>
      <c r="T58" s="39"/>
      <c r="U58" s="151" t="s">
        <v>16</v>
      </c>
      <c r="V58" s="162">
        <f>(V57*35.195)</f>
        <v>21.996874999999999</v>
      </c>
      <c r="W58" s="162">
        <f>(W57*5.25)</f>
        <v>0</v>
      </c>
      <c r="X58" s="275"/>
      <c r="Y58" s="177">
        <f>(Y57*2.2)</f>
        <v>12.375000000000002</v>
      </c>
      <c r="Z58" s="177">
        <f>(Z57*2.2)</f>
        <v>0</v>
      </c>
      <c r="AA58" s="275"/>
      <c r="AB58" s="177">
        <f>(AB57*0.25)</f>
        <v>0</v>
      </c>
      <c r="AC58" s="358"/>
      <c r="AD58" s="358"/>
      <c r="AE58" s="278"/>
      <c r="AF58" s="11"/>
      <c r="AG58" s="17" t="s">
        <v>23</v>
      </c>
      <c r="AH58" s="5">
        <v>12.7</v>
      </c>
      <c r="AI58" s="5">
        <v>12.8</v>
      </c>
    </row>
    <row r="59" spans="1:35" ht="16.5" thickBot="1" x14ac:dyDescent="0.3">
      <c r="A59" s="265"/>
      <c r="B59" s="284"/>
      <c r="C59" s="268"/>
      <c r="D59" s="268"/>
      <c r="E59" s="268"/>
      <c r="F59" s="268"/>
      <c r="G59" s="268"/>
      <c r="H59" s="268"/>
      <c r="I59" s="268"/>
      <c r="J59" s="286"/>
      <c r="K59" s="286"/>
      <c r="L59" s="286"/>
      <c r="M59" s="286"/>
      <c r="N59" s="286"/>
      <c r="O59" s="286"/>
      <c r="P59" s="286"/>
      <c r="Q59" s="286"/>
      <c r="R59" s="271"/>
      <c r="S59" s="271"/>
      <c r="T59" s="39"/>
      <c r="U59" s="150" t="s">
        <v>15</v>
      </c>
      <c r="V59" s="163">
        <f>IF(V58=0,0,(V58)/((C58/1000000)*8.34))</f>
        <v>4.0083814407440608</v>
      </c>
      <c r="W59" s="163">
        <f>IF(W58=0,0,(W58)/((D58/1000000)*8.34))</f>
        <v>0</v>
      </c>
      <c r="X59" s="276"/>
      <c r="Y59" s="178">
        <f>IF(Y58=0,0,(Y58)/((C58/1000000)*8.34))</f>
        <v>2.2550348778727778</v>
      </c>
      <c r="Z59" s="178">
        <f>IF(Z58=0,0,(Z58)/((D58/1000000)*8.34))</f>
        <v>0</v>
      </c>
      <c r="AA59" s="276"/>
      <c r="AB59" s="178">
        <f>IF(AB58=0,0,(AB58)/((C58/1000000)*8.34))</f>
        <v>0</v>
      </c>
      <c r="AC59" s="178">
        <f>IF(AC57=0,0,(AC57)/((C58/1000000)*8.34))</f>
        <v>1.2755752844532884</v>
      </c>
      <c r="AD59" s="178">
        <f>IF(AD57=0,0,(AD57)/((D58/1000000)*8.34))</f>
        <v>0</v>
      </c>
      <c r="AE59" s="279"/>
      <c r="AF59" s="11"/>
      <c r="AG59" s="18" t="s">
        <v>22</v>
      </c>
      <c r="AH59" s="6">
        <v>7.52</v>
      </c>
      <c r="AI59" s="6">
        <v>7.77</v>
      </c>
    </row>
    <row r="60" spans="1:35" ht="15.75" x14ac:dyDescent="0.25">
      <c r="A60" s="288">
        <v>20</v>
      </c>
      <c r="B60" s="38" t="s">
        <v>7</v>
      </c>
      <c r="C60" s="134">
        <v>217821</v>
      </c>
      <c r="D60" s="2">
        <v>423847</v>
      </c>
      <c r="E60" s="287">
        <f t="shared" ref="E60" si="37">(C61+D61)</f>
        <v>1257000</v>
      </c>
      <c r="F60" s="2">
        <v>157416</v>
      </c>
      <c r="G60" s="2">
        <v>124747</v>
      </c>
      <c r="H60" s="287">
        <f>F61+G61</f>
        <v>35000</v>
      </c>
      <c r="I60" s="2">
        <v>665957500</v>
      </c>
      <c r="J60" s="3">
        <v>5493</v>
      </c>
      <c r="K60" s="3">
        <v>42917.1</v>
      </c>
      <c r="L60" s="3">
        <v>37629.599999999999</v>
      </c>
      <c r="M60" s="3">
        <v>397.7</v>
      </c>
      <c r="N60" s="4">
        <v>940</v>
      </c>
      <c r="O60" s="4">
        <v>335.6</v>
      </c>
      <c r="P60" s="4">
        <v>697.2</v>
      </c>
      <c r="Q60" s="3">
        <v>229</v>
      </c>
      <c r="R60" s="270">
        <v>1.02</v>
      </c>
      <c r="S60" s="270">
        <v>7.0000000000000007E-2</v>
      </c>
      <c r="T60" s="39"/>
      <c r="U60" s="40" t="s">
        <v>14</v>
      </c>
      <c r="V60" s="164">
        <v>0.625</v>
      </c>
      <c r="W60" s="164">
        <v>4.125</v>
      </c>
      <c r="X60" s="282">
        <f>(V61+W61)</f>
        <v>43.653125000000003</v>
      </c>
      <c r="Y60" s="179">
        <v>5.25</v>
      </c>
      <c r="Z60" s="179">
        <v>4</v>
      </c>
      <c r="AA60" s="282">
        <f>(Y61+Z61)</f>
        <v>20.350000000000001</v>
      </c>
      <c r="AB60" s="179">
        <v>0</v>
      </c>
      <c r="AC60" s="357">
        <v>8</v>
      </c>
      <c r="AD60" s="357">
        <v>8</v>
      </c>
      <c r="AE60" s="278">
        <f>AC60+AD60</f>
        <v>16</v>
      </c>
      <c r="AF60" s="11"/>
      <c r="AG60" s="19" t="s">
        <v>21</v>
      </c>
      <c r="AH60" s="7">
        <v>2.87</v>
      </c>
      <c r="AI60" s="8">
        <v>7.6999999999999999E-2</v>
      </c>
    </row>
    <row r="61" spans="1:35" ht="15.75" x14ac:dyDescent="0.25">
      <c r="A61" s="264"/>
      <c r="B61" s="289" t="s">
        <v>9</v>
      </c>
      <c r="C61" s="266">
        <f>((C60-C57)*1000)</f>
        <v>653000</v>
      </c>
      <c r="D61" s="266">
        <f>((D60-D57)*1000)</f>
        <v>604000</v>
      </c>
      <c r="E61" s="267"/>
      <c r="F61" s="266">
        <f>((F60-F57)*1000)</f>
        <v>0</v>
      </c>
      <c r="G61" s="266">
        <f>((G60-G57)*1000)</f>
        <v>35000</v>
      </c>
      <c r="H61" s="267"/>
      <c r="I61" s="266">
        <f t="shared" ref="I61:Q61" si="38">(I60-I57)</f>
        <v>896900</v>
      </c>
      <c r="J61" s="285">
        <f t="shared" si="38"/>
        <v>8.1000000000003638</v>
      </c>
      <c r="K61" s="285">
        <f t="shared" si="38"/>
        <v>7.7999999999956344</v>
      </c>
      <c r="L61" s="285">
        <f t="shared" si="38"/>
        <v>7.7999999999956344</v>
      </c>
      <c r="M61" s="285">
        <f t="shared" si="38"/>
        <v>0</v>
      </c>
      <c r="N61" s="285">
        <f t="shared" si="38"/>
        <v>0.29999999999995453</v>
      </c>
      <c r="O61" s="285">
        <f t="shared" si="38"/>
        <v>0</v>
      </c>
      <c r="P61" s="285">
        <f t="shared" si="38"/>
        <v>0.20000000000004547</v>
      </c>
      <c r="Q61" s="285">
        <f t="shared" si="38"/>
        <v>0</v>
      </c>
      <c r="R61" s="270"/>
      <c r="S61" s="270"/>
      <c r="T61" s="39"/>
      <c r="U61" s="149" t="s">
        <v>16</v>
      </c>
      <c r="V61" s="162">
        <f>(V60*35.195)</f>
        <v>21.996874999999999</v>
      </c>
      <c r="W61" s="162">
        <f>(W60*5.25)</f>
        <v>21.65625</v>
      </c>
      <c r="X61" s="275"/>
      <c r="Y61" s="177">
        <f>(Y60*2.2)</f>
        <v>11.55</v>
      </c>
      <c r="Z61" s="177">
        <f>(Z60*2.2)</f>
        <v>8.8000000000000007</v>
      </c>
      <c r="AA61" s="275"/>
      <c r="AB61" s="177">
        <f>(AB60*0.25)</f>
        <v>0</v>
      </c>
      <c r="AC61" s="358"/>
      <c r="AD61" s="358"/>
      <c r="AE61" s="278"/>
      <c r="AF61" s="11"/>
      <c r="AG61" s="17" t="s">
        <v>23</v>
      </c>
      <c r="AH61" s="5">
        <v>12.2</v>
      </c>
      <c r="AI61" s="5">
        <v>14.2</v>
      </c>
    </row>
    <row r="62" spans="1:35" ht="16.5" thickBot="1" x14ac:dyDescent="0.3">
      <c r="A62" s="265"/>
      <c r="B62" s="290"/>
      <c r="C62" s="268"/>
      <c r="D62" s="268"/>
      <c r="E62" s="268"/>
      <c r="F62" s="268"/>
      <c r="G62" s="268"/>
      <c r="H62" s="268"/>
      <c r="I62" s="268"/>
      <c r="J62" s="286"/>
      <c r="K62" s="286"/>
      <c r="L62" s="286"/>
      <c r="M62" s="286"/>
      <c r="N62" s="286"/>
      <c r="O62" s="286"/>
      <c r="P62" s="286"/>
      <c r="Q62" s="286"/>
      <c r="R62" s="271"/>
      <c r="S62" s="271"/>
      <c r="T62" s="39"/>
      <c r="U62" s="150" t="s">
        <v>15</v>
      </c>
      <c r="V62" s="163">
        <f>IF(V61=0,0,(V61)/((C61/1000000)*8.34))</f>
        <v>4.0390734885292376</v>
      </c>
      <c r="W62" s="163">
        <f>IF(W61=0,0,(W61)/((D61/1000000)*8.34))</f>
        <v>4.2991269236266616</v>
      </c>
      <c r="X62" s="276"/>
      <c r="Y62" s="178">
        <f>IF(Y61=0,0,(Y61)/((C61/1000000)*8.34))</f>
        <v>2.1208148335848933</v>
      </c>
      <c r="Z62" s="178">
        <f>IF(Z61=0,0,(Z61)/((D61/1000000)*8.34))</f>
        <v>1.7469468134101993</v>
      </c>
      <c r="AA62" s="276"/>
      <c r="AB62" s="178">
        <f>IF(AB61=0,0,(AB61)/((C61/1000000)*8.34))</f>
        <v>0</v>
      </c>
      <c r="AC62" s="178">
        <f>IF(AC60=0,0,(AC60)/((C61/1000000)*8.34))</f>
        <v>1.4689626552968957</v>
      </c>
      <c r="AD62" s="178">
        <f>IF(AD60=0,0,(AD60)/((D61/1000000)*8.34))</f>
        <v>1.5881334667365448</v>
      </c>
      <c r="AE62" s="279"/>
      <c r="AF62" s="11"/>
      <c r="AG62" s="18" t="s">
        <v>22</v>
      </c>
      <c r="AH62" s="6">
        <v>7.53</v>
      </c>
      <c r="AI62" s="6">
        <v>7.71</v>
      </c>
    </row>
    <row r="63" spans="1:35" ht="15.75" x14ac:dyDescent="0.25">
      <c r="A63" s="288">
        <v>21</v>
      </c>
      <c r="B63" s="122" t="s">
        <v>7</v>
      </c>
      <c r="C63" s="134">
        <v>218976</v>
      </c>
      <c r="D63" s="2">
        <v>423847</v>
      </c>
      <c r="E63" s="287">
        <f t="shared" ref="E63" si="39">(C64+D64)</f>
        <v>1155000</v>
      </c>
      <c r="F63" s="2">
        <v>157452</v>
      </c>
      <c r="G63" s="2">
        <v>124747</v>
      </c>
      <c r="H63" s="287">
        <f>F64+G64</f>
        <v>36000</v>
      </c>
      <c r="I63" s="2">
        <v>666893900</v>
      </c>
      <c r="J63" s="3">
        <v>5506.9</v>
      </c>
      <c r="K63" s="3">
        <v>42917.1</v>
      </c>
      <c r="L63" s="3">
        <v>37629.599999999999</v>
      </c>
      <c r="M63" s="3">
        <v>397.9</v>
      </c>
      <c r="N63" s="4">
        <v>940</v>
      </c>
      <c r="O63" s="4">
        <v>335.6</v>
      </c>
      <c r="P63" s="4">
        <v>697.2</v>
      </c>
      <c r="Q63" s="3">
        <v>229.1</v>
      </c>
      <c r="R63" s="270">
        <v>1.06</v>
      </c>
      <c r="S63" s="270">
        <v>0.12</v>
      </c>
      <c r="T63" s="39"/>
      <c r="U63" s="40" t="s">
        <v>14</v>
      </c>
      <c r="V63" s="164">
        <v>1.125</v>
      </c>
      <c r="W63" s="164">
        <v>0</v>
      </c>
      <c r="X63" s="282">
        <f>(V64+W64)</f>
        <v>39.594374999999999</v>
      </c>
      <c r="Y63" s="179">
        <v>8.5</v>
      </c>
      <c r="Z63" s="179">
        <v>0</v>
      </c>
      <c r="AA63" s="282">
        <f>(Y64+Z64)</f>
        <v>18.700000000000003</v>
      </c>
      <c r="AB63" s="179">
        <v>0</v>
      </c>
      <c r="AC63" s="357">
        <v>12</v>
      </c>
      <c r="AD63" s="357">
        <v>0</v>
      </c>
      <c r="AE63" s="278">
        <f>AC63+AD63</f>
        <v>12</v>
      </c>
      <c r="AF63" s="11"/>
      <c r="AG63" s="19" t="s">
        <v>21</v>
      </c>
      <c r="AH63" s="7">
        <v>3.49</v>
      </c>
      <c r="AI63" s="8">
        <v>5.2999999999999999E-2</v>
      </c>
    </row>
    <row r="64" spans="1:35" ht="15.75" x14ac:dyDescent="0.25">
      <c r="A64" s="264"/>
      <c r="B64" s="283" t="s">
        <v>9</v>
      </c>
      <c r="C64" s="266">
        <f>((C63-C60)*1000)</f>
        <v>1155000</v>
      </c>
      <c r="D64" s="266">
        <f>((D63-D60)*1000)</f>
        <v>0</v>
      </c>
      <c r="E64" s="267"/>
      <c r="F64" s="266">
        <f>((F63-F60)*1000)</f>
        <v>36000</v>
      </c>
      <c r="G64" s="266">
        <f>((G63-G60)*1000)</f>
        <v>0</v>
      </c>
      <c r="H64" s="267"/>
      <c r="I64" s="266">
        <f t="shared" ref="I64:Q64" si="40">(I63-I60)</f>
        <v>936400</v>
      </c>
      <c r="J64" s="285">
        <f t="shared" si="40"/>
        <v>13.899999999999636</v>
      </c>
      <c r="K64" s="285">
        <f t="shared" si="40"/>
        <v>0</v>
      </c>
      <c r="L64" s="285">
        <f t="shared" si="40"/>
        <v>0</v>
      </c>
      <c r="M64" s="285">
        <f t="shared" si="40"/>
        <v>0.19999999999998863</v>
      </c>
      <c r="N64" s="285">
        <f t="shared" si="40"/>
        <v>0</v>
      </c>
      <c r="O64" s="285">
        <f t="shared" si="40"/>
        <v>0</v>
      </c>
      <c r="P64" s="285">
        <f t="shared" si="40"/>
        <v>0</v>
      </c>
      <c r="Q64" s="285">
        <f t="shared" si="40"/>
        <v>9.9999999999994316E-2</v>
      </c>
      <c r="R64" s="270"/>
      <c r="S64" s="270"/>
      <c r="T64" s="39"/>
      <c r="U64" s="149" t="s">
        <v>16</v>
      </c>
      <c r="V64" s="162">
        <f>(V63*35.195)</f>
        <v>39.594374999999999</v>
      </c>
      <c r="W64" s="162">
        <f>(W63*5.25)</f>
        <v>0</v>
      </c>
      <c r="X64" s="275"/>
      <c r="Y64" s="177">
        <f>(Y63*2.2)</f>
        <v>18.700000000000003</v>
      </c>
      <c r="Z64" s="177">
        <f>(Z63*2.2)</f>
        <v>0</v>
      </c>
      <c r="AA64" s="275"/>
      <c r="AB64" s="177">
        <f>(AB63*0.25)</f>
        <v>0</v>
      </c>
      <c r="AC64" s="358"/>
      <c r="AD64" s="358"/>
      <c r="AE64" s="278"/>
      <c r="AF64" s="11"/>
      <c r="AG64" s="17" t="s">
        <v>23</v>
      </c>
      <c r="AH64" s="5">
        <v>12.6</v>
      </c>
      <c r="AI64" s="5">
        <v>14</v>
      </c>
    </row>
    <row r="65" spans="1:35" ht="16.5" thickBot="1" x14ac:dyDescent="0.3">
      <c r="A65" s="265"/>
      <c r="B65" s="284"/>
      <c r="C65" s="268"/>
      <c r="D65" s="268"/>
      <c r="E65" s="268"/>
      <c r="F65" s="268"/>
      <c r="G65" s="268"/>
      <c r="H65" s="268"/>
      <c r="I65" s="268"/>
      <c r="J65" s="286"/>
      <c r="K65" s="286"/>
      <c r="L65" s="286"/>
      <c r="M65" s="286"/>
      <c r="N65" s="286"/>
      <c r="O65" s="286"/>
      <c r="P65" s="286"/>
      <c r="Q65" s="286"/>
      <c r="R65" s="271"/>
      <c r="S65" s="271"/>
      <c r="T65" s="39"/>
      <c r="U65" s="150" t="s">
        <v>15</v>
      </c>
      <c r="V65" s="163">
        <f>IF(V64=0,0,(V64)/((C64/1000000)*8.34))</f>
        <v>4.1104129683266377</v>
      </c>
      <c r="W65" s="163">
        <f>IF(W64=0,0,(W64)/((D64/1000000)*8.34))</f>
        <v>0</v>
      </c>
      <c r="X65" s="276"/>
      <c r="Y65" s="178">
        <f>IF(Y64=0,0,(Y64)/((C64/1000000)*8.34))</f>
        <v>1.9413040995774813</v>
      </c>
      <c r="Z65" s="178">
        <f>IF(Z64=0,0,(Z64)/((D64/1000000)*8.34))</f>
        <v>0</v>
      </c>
      <c r="AA65" s="276"/>
      <c r="AB65" s="178">
        <f>IF(AB64=0,0,(AB64)/((C64/1000000)*8.34))</f>
        <v>0</v>
      </c>
      <c r="AC65" s="178">
        <f>IF(AC63=0,0,(AC63)/((C64/1000000)*8.34))</f>
        <v>1.2457566414400947</v>
      </c>
      <c r="AD65" s="178">
        <f>IF(AD63=0,0,(AD63)/((D64/1000000)*8.34))</f>
        <v>0</v>
      </c>
      <c r="AE65" s="279"/>
      <c r="AF65" s="11"/>
      <c r="AG65" s="18" t="s">
        <v>22</v>
      </c>
      <c r="AH65" s="6">
        <v>7.57</v>
      </c>
      <c r="AI65" s="6">
        <v>7.66</v>
      </c>
    </row>
    <row r="66" spans="1:35" ht="15.75" x14ac:dyDescent="0.25">
      <c r="A66" s="288">
        <v>22</v>
      </c>
      <c r="B66" s="38" t="s">
        <v>7</v>
      </c>
      <c r="C66" s="134">
        <v>219646</v>
      </c>
      <c r="D66" s="2">
        <v>423847</v>
      </c>
      <c r="E66" s="287">
        <f t="shared" ref="E66" si="41">(C67+D67)</f>
        <v>670000</v>
      </c>
      <c r="F66" s="2">
        <v>157487</v>
      </c>
      <c r="G66" s="2">
        <v>124747</v>
      </c>
      <c r="H66" s="287">
        <f>F67+G67</f>
        <v>35000</v>
      </c>
      <c r="I66" s="2">
        <v>667809400</v>
      </c>
      <c r="J66" s="3">
        <v>5515.1</v>
      </c>
      <c r="K66" s="3">
        <v>42917.1</v>
      </c>
      <c r="L66" s="3">
        <v>37629.599999999999</v>
      </c>
      <c r="M66" s="3">
        <v>398</v>
      </c>
      <c r="N66" s="4">
        <v>940</v>
      </c>
      <c r="O66" s="4">
        <v>335.7</v>
      </c>
      <c r="P66" s="4">
        <v>697.2</v>
      </c>
      <c r="Q66" s="3">
        <v>229.1</v>
      </c>
      <c r="R66" s="270">
        <v>1.04</v>
      </c>
      <c r="S66" s="270">
        <v>0.04</v>
      </c>
      <c r="T66" s="39"/>
      <c r="U66" s="40" t="s">
        <v>14</v>
      </c>
      <c r="V66" s="164">
        <v>0.5</v>
      </c>
      <c r="W66" s="164">
        <v>0</v>
      </c>
      <c r="X66" s="282">
        <f>(V67+W67)</f>
        <v>17.5975</v>
      </c>
      <c r="Y66" s="179">
        <v>4.75</v>
      </c>
      <c r="Z66" s="179">
        <v>0</v>
      </c>
      <c r="AA66" s="282">
        <f>(Y67+Z67)</f>
        <v>10.450000000000001</v>
      </c>
      <c r="AB66" s="179">
        <v>0</v>
      </c>
      <c r="AC66" s="357">
        <v>7</v>
      </c>
      <c r="AD66" s="357">
        <v>0</v>
      </c>
      <c r="AE66" s="278">
        <f>AC66+AD66</f>
        <v>7</v>
      </c>
      <c r="AF66" s="11"/>
      <c r="AG66" s="19" t="s">
        <v>21</v>
      </c>
      <c r="AH66" s="7">
        <v>3.3</v>
      </c>
      <c r="AI66" s="8">
        <v>4.9000000000000002E-2</v>
      </c>
    </row>
    <row r="67" spans="1:35" ht="15.75" x14ac:dyDescent="0.25">
      <c r="A67" s="264"/>
      <c r="B67" s="283" t="s">
        <v>9</v>
      </c>
      <c r="C67" s="266">
        <f>((C66-C63)*1000)</f>
        <v>670000</v>
      </c>
      <c r="D67" s="266">
        <f>((D66-D63)*1000)</f>
        <v>0</v>
      </c>
      <c r="E67" s="267"/>
      <c r="F67" s="266">
        <f>((F66-F63)*1000)</f>
        <v>35000</v>
      </c>
      <c r="G67" s="266">
        <f>((G66-G63)*1000)</f>
        <v>0</v>
      </c>
      <c r="H67" s="267"/>
      <c r="I67" s="266">
        <f t="shared" ref="I67:Q67" si="42">(I66-I63)</f>
        <v>915500</v>
      </c>
      <c r="J67" s="285">
        <f t="shared" si="42"/>
        <v>8.2000000000007276</v>
      </c>
      <c r="K67" s="285">
        <f t="shared" si="42"/>
        <v>0</v>
      </c>
      <c r="L67" s="285">
        <f t="shared" si="42"/>
        <v>0</v>
      </c>
      <c r="M67" s="285">
        <f t="shared" si="42"/>
        <v>0.10000000000002274</v>
      </c>
      <c r="N67" s="285">
        <f t="shared" si="42"/>
        <v>0</v>
      </c>
      <c r="O67" s="285">
        <f t="shared" si="42"/>
        <v>9.9999999999965894E-2</v>
      </c>
      <c r="P67" s="285">
        <f t="shared" si="42"/>
        <v>0</v>
      </c>
      <c r="Q67" s="285">
        <f t="shared" si="42"/>
        <v>0</v>
      </c>
      <c r="R67" s="270"/>
      <c r="S67" s="270"/>
      <c r="T67" s="39"/>
      <c r="U67" s="149" t="s">
        <v>16</v>
      </c>
      <c r="V67" s="162">
        <f>(V66*35.195)</f>
        <v>17.5975</v>
      </c>
      <c r="W67" s="162">
        <f>(W66*5.25)</f>
        <v>0</v>
      </c>
      <c r="X67" s="275"/>
      <c r="Y67" s="177">
        <f>(Y66*2.2)</f>
        <v>10.450000000000001</v>
      </c>
      <c r="Z67" s="177">
        <f>(Z66*2.2)</f>
        <v>0</v>
      </c>
      <c r="AA67" s="275"/>
      <c r="AB67" s="177">
        <f>(AB66*0.25)</f>
        <v>0</v>
      </c>
      <c r="AC67" s="358"/>
      <c r="AD67" s="358"/>
      <c r="AE67" s="278"/>
      <c r="AF67" s="11"/>
      <c r="AG67" s="17" t="s">
        <v>23</v>
      </c>
      <c r="AH67" s="5">
        <v>11.7</v>
      </c>
      <c r="AI67" s="5">
        <v>13</v>
      </c>
    </row>
    <row r="68" spans="1:35" ht="16.5" thickBot="1" x14ac:dyDescent="0.3">
      <c r="A68" s="265"/>
      <c r="B68" s="284"/>
      <c r="C68" s="268"/>
      <c r="D68" s="268"/>
      <c r="E68" s="268"/>
      <c r="F68" s="268"/>
      <c r="G68" s="268"/>
      <c r="H68" s="268"/>
      <c r="I68" s="268"/>
      <c r="J68" s="286"/>
      <c r="K68" s="286"/>
      <c r="L68" s="286"/>
      <c r="M68" s="286"/>
      <c r="N68" s="286"/>
      <c r="O68" s="286"/>
      <c r="P68" s="286"/>
      <c r="Q68" s="286"/>
      <c r="R68" s="271"/>
      <c r="S68" s="271"/>
      <c r="T68" s="39"/>
      <c r="U68" s="150" t="s">
        <v>15</v>
      </c>
      <c r="V68" s="163">
        <f>IF(V67=0,0,(V67)/((C67/1000000)*8.34))</f>
        <v>3.1492716274741399</v>
      </c>
      <c r="W68" s="163">
        <f>IF(W67=0,0,(W67)/((D67/1000000)*8.34))</f>
        <v>0</v>
      </c>
      <c r="X68" s="276"/>
      <c r="Y68" s="178">
        <f>IF(Y67=0,0,(Y67)/((C67/1000000)*8.34))</f>
        <v>1.8701456745051719</v>
      </c>
      <c r="Z68" s="178">
        <f>IF(Z67=0,0,(Z67)/((D67/1000000)*8.34))</f>
        <v>0</v>
      </c>
      <c r="AA68" s="276"/>
      <c r="AB68" s="178">
        <f>IF(AB67=0,0,(AB67)/((C67/1000000)*8.34))</f>
        <v>0</v>
      </c>
      <c r="AC68" s="178">
        <f>IF(AC66=0,0,(AC66)/((C67/1000000)*8.34))</f>
        <v>1.2527291599556174</v>
      </c>
      <c r="AD68" s="178">
        <f>IF(AD66=0,0,(AD66)/((D67/1000000)*8.34))</f>
        <v>0</v>
      </c>
      <c r="AE68" s="279"/>
      <c r="AF68" s="11"/>
      <c r="AG68" s="18" t="s">
        <v>22</v>
      </c>
      <c r="AH68" s="6">
        <v>7.56</v>
      </c>
      <c r="AI68" s="6">
        <v>7.7</v>
      </c>
    </row>
    <row r="69" spans="1:35" ht="15.75" x14ac:dyDescent="0.25">
      <c r="A69" s="288">
        <v>23</v>
      </c>
      <c r="B69" s="38" t="s">
        <v>7</v>
      </c>
      <c r="C69" s="134">
        <v>220838</v>
      </c>
      <c r="D69" s="2">
        <v>423847</v>
      </c>
      <c r="E69" s="287">
        <f t="shared" ref="E69" si="43">(C70+D70)</f>
        <v>1192000</v>
      </c>
      <c r="F69" s="2">
        <v>157524</v>
      </c>
      <c r="G69" s="2">
        <v>124747</v>
      </c>
      <c r="H69" s="287">
        <f>F70+G70</f>
        <v>37000</v>
      </c>
      <c r="I69" s="2">
        <v>668851200</v>
      </c>
      <c r="J69" s="3">
        <v>5529.7</v>
      </c>
      <c r="K69" s="3">
        <v>42917.1</v>
      </c>
      <c r="L69" s="3">
        <v>37629.599999999999</v>
      </c>
      <c r="M69" s="3">
        <v>398.2</v>
      </c>
      <c r="N69" s="4">
        <v>940</v>
      </c>
      <c r="O69" s="4">
        <v>335.8</v>
      </c>
      <c r="P69" s="4">
        <v>697.2</v>
      </c>
      <c r="Q69" s="3">
        <v>229.2</v>
      </c>
      <c r="R69" s="270">
        <v>0.99</v>
      </c>
      <c r="S69" s="270">
        <v>0</v>
      </c>
      <c r="T69" s="39"/>
      <c r="U69" s="40" t="s">
        <v>14</v>
      </c>
      <c r="V69" s="164">
        <v>0.75</v>
      </c>
      <c r="W69" s="164">
        <v>0</v>
      </c>
      <c r="X69" s="282">
        <f>(V70+W70)</f>
        <v>26.396250000000002</v>
      </c>
      <c r="Y69" s="179">
        <v>8.875</v>
      </c>
      <c r="Z69" s="179">
        <v>0</v>
      </c>
      <c r="AA69" s="282">
        <f>(Y70+Z70)</f>
        <v>19.525000000000002</v>
      </c>
      <c r="AB69" s="179">
        <v>0</v>
      </c>
      <c r="AC69" s="357">
        <v>14</v>
      </c>
      <c r="AD69" s="357">
        <v>0</v>
      </c>
      <c r="AE69" s="278">
        <f>AC69+AD69</f>
        <v>14</v>
      </c>
      <c r="AF69" s="11"/>
      <c r="AG69" s="19" t="s">
        <v>21</v>
      </c>
      <c r="AH69" s="7">
        <v>2.1</v>
      </c>
      <c r="AI69" s="8">
        <v>3.2000000000000001E-2</v>
      </c>
    </row>
    <row r="70" spans="1:35" ht="15.75" x14ac:dyDescent="0.25">
      <c r="A70" s="264"/>
      <c r="B70" s="283" t="s">
        <v>9</v>
      </c>
      <c r="C70" s="266">
        <f>((C69-C66)*1000)</f>
        <v>1192000</v>
      </c>
      <c r="D70" s="266">
        <f>((D69-D66)*1000)</f>
        <v>0</v>
      </c>
      <c r="E70" s="267"/>
      <c r="F70" s="266">
        <f>((F69-F66)*1000)</f>
        <v>37000</v>
      </c>
      <c r="G70" s="266">
        <f>((G69-G66)*1000)</f>
        <v>0</v>
      </c>
      <c r="H70" s="267"/>
      <c r="I70" s="266">
        <f t="shared" ref="I70:Q70" si="44">(I69-I66)</f>
        <v>1041800</v>
      </c>
      <c r="J70" s="285">
        <f t="shared" si="44"/>
        <v>14.599999999999454</v>
      </c>
      <c r="K70" s="285">
        <f t="shared" si="44"/>
        <v>0</v>
      </c>
      <c r="L70" s="285">
        <f t="shared" si="44"/>
        <v>0</v>
      </c>
      <c r="M70" s="285">
        <f t="shared" si="44"/>
        <v>0.19999999999998863</v>
      </c>
      <c r="N70" s="285">
        <f t="shared" si="44"/>
        <v>0</v>
      </c>
      <c r="O70" s="285">
        <f t="shared" si="44"/>
        <v>0.10000000000002274</v>
      </c>
      <c r="P70" s="285">
        <f t="shared" si="44"/>
        <v>0</v>
      </c>
      <c r="Q70" s="285">
        <f t="shared" si="44"/>
        <v>9.9999999999994316E-2</v>
      </c>
      <c r="R70" s="270"/>
      <c r="S70" s="270"/>
      <c r="T70" s="39"/>
      <c r="U70" s="149" t="s">
        <v>16</v>
      </c>
      <c r="V70" s="162">
        <f>(V69*35.195)</f>
        <v>26.396250000000002</v>
      </c>
      <c r="W70" s="162">
        <f>(W69*5.25)</f>
        <v>0</v>
      </c>
      <c r="X70" s="275"/>
      <c r="Y70" s="177">
        <f>(Y69*2.2)</f>
        <v>19.525000000000002</v>
      </c>
      <c r="Z70" s="177">
        <f>(Z69*2.2)</f>
        <v>0</v>
      </c>
      <c r="AA70" s="275"/>
      <c r="AB70" s="177">
        <f>(AB69*0.25)</f>
        <v>0</v>
      </c>
      <c r="AC70" s="358"/>
      <c r="AD70" s="358"/>
      <c r="AE70" s="278"/>
      <c r="AF70" s="11"/>
      <c r="AG70" s="17" t="s">
        <v>23</v>
      </c>
      <c r="AH70" s="5">
        <v>12</v>
      </c>
      <c r="AI70" s="5">
        <v>13.6</v>
      </c>
    </row>
    <row r="71" spans="1:35" ht="16.5" thickBot="1" x14ac:dyDescent="0.3">
      <c r="A71" s="265"/>
      <c r="B71" s="284"/>
      <c r="C71" s="268"/>
      <c r="D71" s="268"/>
      <c r="E71" s="268"/>
      <c r="F71" s="268"/>
      <c r="G71" s="268"/>
      <c r="H71" s="268"/>
      <c r="I71" s="268"/>
      <c r="J71" s="286"/>
      <c r="K71" s="286"/>
      <c r="L71" s="286"/>
      <c r="M71" s="286"/>
      <c r="N71" s="286"/>
      <c r="O71" s="286"/>
      <c r="P71" s="286"/>
      <c r="Q71" s="286"/>
      <c r="R71" s="271"/>
      <c r="S71" s="271"/>
      <c r="T71" s="39"/>
      <c r="U71" s="150" t="s">
        <v>15</v>
      </c>
      <c r="V71" s="163">
        <f>IF(V70=0,0,(V70)/((C70/1000000)*8.34))</f>
        <v>2.6552164308821404</v>
      </c>
      <c r="W71" s="163">
        <f>IF(W70=0,0,(W70)/((D70/1000000)*8.34))</f>
        <v>0</v>
      </c>
      <c r="X71" s="276"/>
      <c r="Y71" s="178">
        <f>IF(Y70=0,0,(Y70)/((C70/1000000)*8.34))</f>
        <v>1.964032800605154</v>
      </c>
      <c r="Z71" s="178">
        <f>IF(Z70=0,0,(Z70)/((D70/1000000)*8.34))</f>
        <v>0</v>
      </c>
      <c r="AA71" s="276"/>
      <c r="AB71" s="178">
        <f>IF(AB70=0,0,(AB70)/((C70/1000000)*8.34))</f>
        <v>0</v>
      </c>
      <c r="AC71" s="178">
        <f>IF(AC69=0,0,(AC69)/((C70/1000000)*8.34))</f>
        <v>1.4082693576682279</v>
      </c>
      <c r="AD71" s="178">
        <f>IF(AD69=0,0,(AD69)/((D70/1000000)*8.34))</f>
        <v>0</v>
      </c>
      <c r="AE71" s="279"/>
      <c r="AF71" s="11"/>
      <c r="AG71" s="18" t="s">
        <v>22</v>
      </c>
      <c r="AH71" s="6">
        <v>7.56</v>
      </c>
      <c r="AI71" s="6">
        <v>7.78</v>
      </c>
    </row>
    <row r="72" spans="1:35" ht="15.75" x14ac:dyDescent="0.25">
      <c r="A72" s="288">
        <v>24</v>
      </c>
      <c r="B72" s="38" t="s">
        <v>7</v>
      </c>
      <c r="C72" s="134">
        <v>221767</v>
      </c>
      <c r="D72" s="2">
        <v>423847</v>
      </c>
      <c r="E72" s="287">
        <f t="shared" ref="E72" si="45">(C73+D73)</f>
        <v>929000</v>
      </c>
      <c r="F72" s="2">
        <v>157524</v>
      </c>
      <c r="G72" s="2">
        <v>124747</v>
      </c>
      <c r="H72" s="287">
        <f>F73+G73</f>
        <v>0</v>
      </c>
      <c r="I72" s="2">
        <v>669874500</v>
      </c>
      <c r="J72" s="3">
        <v>5541.3</v>
      </c>
      <c r="K72" s="3">
        <v>42917.1</v>
      </c>
      <c r="L72" s="3">
        <v>37629.599999999999</v>
      </c>
      <c r="M72" s="3">
        <v>398.2</v>
      </c>
      <c r="N72" s="4">
        <v>940</v>
      </c>
      <c r="O72" s="4">
        <v>335.8</v>
      </c>
      <c r="P72" s="4">
        <v>697.2</v>
      </c>
      <c r="Q72" s="3">
        <v>229.2</v>
      </c>
      <c r="R72" s="270">
        <v>1.02</v>
      </c>
      <c r="S72" s="270">
        <v>0</v>
      </c>
      <c r="T72" s="39"/>
      <c r="U72" s="40" t="s">
        <v>14</v>
      </c>
      <c r="V72" s="164">
        <v>0.75</v>
      </c>
      <c r="W72" s="164">
        <v>0</v>
      </c>
      <c r="X72" s="282">
        <f>(V73+W73)</f>
        <v>26.396250000000002</v>
      </c>
      <c r="Y72" s="179">
        <v>7.25</v>
      </c>
      <c r="Z72" s="179">
        <v>0</v>
      </c>
      <c r="AA72" s="282">
        <f>(Y73+Z73)</f>
        <v>15.950000000000001</v>
      </c>
      <c r="AB72" s="179">
        <v>0</v>
      </c>
      <c r="AC72" s="357">
        <v>11</v>
      </c>
      <c r="AD72" s="357">
        <v>0</v>
      </c>
      <c r="AE72" s="278">
        <f>AC72+AD72</f>
        <v>11</v>
      </c>
      <c r="AF72" s="11"/>
      <c r="AG72" s="19" t="s">
        <v>21</v>
      </c>
      <c r="AH72" s="7">
        <v>1.8</v>
      </c>
      <c r="AI72" s="8">
        <v>3.4000000000000002E-2</v>
      </c>
    </row>
    <row r="73" spans="1:35" ht="15.75" x14ac:dyDescent="0.25">
      <c r="A73" s="264"/>
      <c r="B73" s="283" t="s">
        <v>9</v>
      </c>
      <c r="C73" s="266">
        <f>((C72-C69)*1000)</f>
        <v>929000</v>
      </c>
      <c r="D73" s="266">
        <f>((D72-D69)*1000)</f>
        <v>0</v>
      </c>
      <c r="E73" s="267"/>
      <c r="F73" s="266">
        <f>((F72-F69)*1000)</f>
        <v>0</v>
      </c>
      <c r="G73" s="266">
        <f>((G72-G69)*1000)</f>
        <v>0</v>
      </c>
      <c r="H73" s="267"/>
      <c r="I73" s="266">
        <f t="shared" ref="I73:Q73" si="46">(I72-I69)</f>
        <v>1023300</v>
      </c>
      <c r="J73" s="285">
        <f t="shared" si="46"/>
        <v>11.600000000000364</v>
      </c>
      <c r="K73" s="285">
        <f t="shared" si="46"/>
        <v>0</v>
      </c>
      <c r="L73" s="285">
        <f t="shared" si="46"/>
        <v>0</v>
      </c>
      <c r="M73" s="285">
        <f t="shared" si="46"/>
        <v>0</v>
      </c>
      <c r="N73" s="285">
        <f t="shared" si="46"/>
        <v>0</v>
      </c>
      <c r="O73" s="285">
        <f t="shared" si="46"/>
        <v>0</v>
      </c>
      <c r="P73" s="285">
        <f t="shared" si="46"/>
        <v>0</v>
      </c>
      <c r="Q73" s="285">
        <f t="shared" si="46"/>
        <v>0</v>
      </c>
      <c r="R73" s="270"/>
      <c r="S73" s="270"/>
      <c r="T73" s="39"/>
      <c r="U73" s="149" t="s">
        <v>16</v>
      </c>
      <c r="V73" s="162">
        <f>(V72*35.195)</f>
        <v>26.396250000000002</v>
      </c>
      <c r="W73" s="162">
        <f>(W72*5.25)</f>
        <v>0</v>
      </c>
      <c r="X73" s="275"/>
      <c r="Y73" s="177">
        <f>(Y72*2.2)</f>
        <v>15.950000000000001</v>
      </c>
      <c r="Z73" s="177">
        <f>(Z72*2.2)</f>
        <v>0</v>
      </c>
      <c r="AA73" s="275"/>
      <c r="AB73" s="177">
        <f>(AB72*0.25)</f>
        <v>0</v>
      </c>
      <c r="AC73" s="358"/>
      <c r="AD73" s="358"/>
      <c r="AE73" s="278"/>
      <c r="AF73" s="11"/>
      <c r="AG73" s="17" t="s">
        <v>23</v>
      </c>
      <c r="AH73" s="5">
        <v>14.1</v>
      </c>
      <c r="AI73" s="5">
        <v>14.9</v>
      </c>
    </row>
    <row r="74" spans="1:35" ht="16.5" thickBot="1" x14ac:dyDescent="0.3">
      <c r="A74" s="265"/>
      <c r="B74" s="284"/>
      <c r="C74" s="268"/>
      <c r="D74" s="268"/>
      <c r="E74" s="268"/>
      <c r="F74" s="268"/>
      <c r="G74" s="268"/>
      <c r="H74" s="268"/>
      <c r="I74" s="268"/>
      <c r="J74" s="286"/>
      <c r="K74" s="286"/>
      <c r="L74" s="286"/>
      <c r="M74" s="286"/>
      <c r="N74" s="286"/>
      <c r="O74" s="286"/>
      <c r="P74" s="286"/>
      <c r="Q74" s="286"/>
      <c r="R74" s="271"/>
      <c r="S74" s="271"/>
      <c r="T74" s="39"/>
      <c r="U74" s="150" t="s">
        <v>15</v>
      </c>
      <c r="V74" s="163">
        <f>IF(V73=0,0,(V73)/((C73/1000000)*8.34))</f>
        <v>3.4069084882793446</v>
      </c>
      <c r="W74" s="163">
        <f>IF(W73=0,0,(W73)/((D73/1000000)*8.34))</f>
        <v>0</v>
      </c>
      <c r="X74" s="276"/>
      <c r="Y74" s="178">
        <f>IF(Y73=0,0,(Y73)/((C73/1000000)*8.34))</f>
        <v>2.0586329644572823</v>
      </c>
      <c r="Z74" s="178">
        <f>IF(Z73=0,0,(Z73)/((D73/1000000)*8.34))</f>
        <v>0</v>
      </c>
      <c r="AA74" s="276"/>
      <c r="AB74" s="178">
        <f>IF(AB73=0,0,(AB73)/((C73/1000000)*8.34))</f>
        <v>0</v>
      </c>
      <c r="AC74" s="178">
        <f>IF(AC72=0,0,(AC72)/((C73/1000000)*8.34))</f>
        <v>1.419746872039505</v>
      </c>
      <c r="AD74" s="178">
        <f>IF(AD72=0,0,(AD72)/((D73/1000000)*8.34))</f>
        <v>0</v>
      </c>
      <c r="AE74" s="279"/>
      <c r="AF74" s="11"/>
      <c r="AG74" s="18" t="s">
        <v>22</v>
      </c>
      <c r="AH74" s="6">
        <v>7.6</v>
      </c>
      <c r="AI74" s="6">
        <v>7.88</v>
      </c>
    </row>
    <row r="75" spans="1:35" ht="15.75" x14ac:dyDescent="0.25">
      <c r="A75" s="288">
        <v>25</v>
      </c>
      <c r="B75" s="38" t="s">
        <v>7</v>
      </c>
      <c r="C75" s="134">
        <v>222618</v>
      </c>
      <c r="D75" s="2">
        <v>423847</v>
      </c>
      <c r="E75" s="287">
        <f t="shared" ref="E75" si="47">(C76+D76)</f>
        <v>851000</v>
      </c>
      <c r="F75" s="2">
        <v>157524</v>
      </c>
      <c r="G75" s="2">
        <v>124747</v>
      </c>
      <c r="H75" s="287">
        <f>F76+G76</f>
        <v>0</v>
      </c>
      <c r="I75" s="2">
        <v>670808100</v>
      </c>
      <c r="J75" s="3">
        <v>5551.8</v>
      </c>
      <c r="K75" s="3">
        <v>42917.1</v>
      </c>
      <c r="L75" s="3">
        <v>37629.599999999999</v>
      </c>
      <c r="M75" s="3">
        <v>398.2</v>
      </c>
      <c r="N75" s="4">
        <v>940</v>
      </c>
      <c r="O75" s="4">
        <v>335.8</v>
      </c>
      <c r="P75" s="4">
        <v>697.2</v>
      </c>
      <c r="Q75" s="3">
        <v>229.3</v>
      </c>
      <c r="R75" s="270">
        <v>1.03</v>
      </c>
      <c r="S75" s="270">
        <v>0.02</v>
      </c>
      <c r="T75" s="39"/>
      <c r="U75" s="40" t="s">
        <v>14</v>
      </c>
      <c r="V75" s="164">
        <v>0.5</v>
      </c>
      <c r="W75" s="164">
        <v>0</v>
      </c>
      <c r="X75" s="282">
        <f>(V76+W76)</f>
        <v>17.5975</v>
      </c>
      <c r="Y75" s="179">
        <v>6.5</v>
      </c>
      <c r="Z75" s="179">
        <v>0</v>
      </c>
      <c r="AA75" s="282">
        <f>(Y76+Z76)</f>
        <v>14.3</v>
      </c>
      <c r="AB75" s="179">
        <v>0</v>
      </c>
      <c r="AC75" s="357">
        <v>10</v>
      </c>
      <c r="AD75" s="357">
        <v>0</v>
      </c>
      <c r="AE75" s="278">
        <f>AC75+AD75</f>
        <v>10</v>
      </c>
      <c r="AF75" s="11"/>
      <c r="AG75" s="19" t="s">
        <v>21</v>
      </c>
      <c r="AH75" s="7">
        <v>1.73</v>
      </c>
      <c r="AI75" s="8">
        <v>3.1E-2</v>
      </c>
    </row>
    <row r="76" spans="1:35" ht="15.75" x14ac:dyDescent="0.25">
      <c r="A76" s="264"/>
      <c r="B76" s="283" t="s">
        <v>9</v>
      </c>
      <c r="C76" s="266">
        <f>((C75-C72)*1000)</f>
        <v>851000</v>
      </c>
      <c r="D76" s="266">
        <f>((D75-D72)*1000)</f>
        <v>0</v>
      </c>
      <c r="E76" s="267"/>
      <c r="F76" s="266">
        <f>((F75-F72)*1000)</f>
        <v>0</v>
      </c>
      <c r="G76" s="266">
        <f>((G75-G72)*1000)</f>
        <v>0</v>
      </c>
      <c r="H76" s="267"/>
      <c r="I76" s="266">
        <f t="shared" ref="I76:Q76" si="48">(I75-I72)</f>
        <v>933600</v>
      </c>
      <c r="J76" s="285">
        <f t="shared" si="48"/>
        <v>10.5</v>
      </c>
      <c r="K76" s="285">
        <f t="shared" si="48"/>
        <v>0</v>
      </c>
      <c r="L76" s="285">
        <f t="shared" si="48"/>
        <v>0</v>
      </c>
      <c r="M76" s="285">
        <f t="shared" si="48"/>
        <v>0</v>
      </c>
      <c r="N76" s="285">
        <f t="shared" si="48"/>
        <v>0</v>
      </c>
      <c r="O76" s="285">
        <f t="shared" si="48"/>
        <v>0</v>
      </c>
      <c r="P76" s="285">
        <f t="shared" si="48"/>
        <v>0</v>
      </c>
      <c r="Q76" s="285">
        <f t="shared" si="48"/>
        <v>0.10000000000002274</v>
      </c>
      <c r="R76" s="270"/>
      <c r="S76" s="270"/>
      <c r="T76" s="39"/>
      <c r="U76" s="149" t="s">
        <v>16</v>
      </c>
      <c r="V76" s="162">
        <f>(V75*35.195)</f>
        <v>17.5975</v>
      </c>
      <c r="W76" s="162">
        <f>(W75*5.25)</f>
        <v>0</v>
      </c>
      <c r="X76" s="275"/>
      <c r="Y76" s="177">
        <f>(Y75*2.2)</f>
        <v>14.3</v>
      </c>
      <c r="Z76" s="177">
        <f>(Z75*2.2)</f>
        <v>0</v>
      </c>
      <c r="AA76" s="275"/>
      <c r="AB76" s="177">
        <f>(AB75*0.25)</f>
        <v>0</v>
      </c>
      <c r="AC76" s="358"/>
      <c r="AD76" s="358"/>
      <c r="AE76" s="278"/>
      <c r="AF76" s="11"/>
      <c r="AG76" s="17" t="s">
        <v>23</v>
      </c>
      <c r="AH76" s="5">
        <v>15.5</v>
      </c>
      <c r="AI76" s="5">
        <v>15</v>
      </c>
    </row>
    <row r="77" spans="1:35" ht="16.5" thickBot="1" x14ac:dyDescent="0.3">
      <c r="A77" s="265"/>
      <c r="B77" s="284"/>
      <c r="C77" s="268"/>
      <c r="D77" s="268"/>
      <c r="E77" s="268"/>
      <c r="F77" s="268"/>
      <c r="G77" s="268"/>
      <c r="H77" s="268"/>
      <c r="I77" s="268"/>
      <c r="J77" s="286"/>
      <c r="K77" s="286"/>
      <c r="L77" s="286"/>
      <c r="M77" s="286"/>
      <c r="N77" s="286"/>
      <c r="O77" s="286"/>
      <c r="P77" s="286"/>
      <c r="Q77" s="286"/>
      <c r="R77" s="271"/>
      <c r="S77" s="271"/>
      <c r="T77" s="39"/>
      <c r="U77" s="150" t="s">
        <v>15</v>
      </c>
      <c r="V77" s="163">
        <f>IF(V76=0,0,(V76)/((C76/1000000)*8.34))</f>
        <v>2.4794500474825778</v>
      </c>
      <c r="W77" s="163">
        <f>IF(W76=0,0,(W76)/((D76/1000000)*8.34))</f>
        <v>0</v>
      </c>
      <c r="X77" s="276"/>
      <c r="Y77" s="178">
        <f>IF(Y76=0,0,(Y76)/((C76/1000000)*8.34))</f>
        <v>2.0148393623526561</v>
      </c>
      <c r="Z77" s="178">
        <f>IF(Z76=0,0,(Z76)/((D76/1000000)*8.34))</f>
        <v>0</v>
      </c>
      <c r="AA77" s="276"/>
      <c r="AB77" s="178">
        <f>IF(AB76=0,0,(AB76)/((C76/1000000)*8.34))</f>
        <v>0</v>
      </c>
      <c r="AC77" s="178">
        <f>IF(AC75=0,0,(AC75)/((C76/1000000)*8.34))</f>
        <v>1.4089785750717874</v>
      </c>
      <c r="AD77" s="178">
        <f>IF(AD75=0,0,(AD75)/((D76/1000000)*8.34))</f>
        <v>0</v>
      </c>
      <c r="AE77" s="279"/>
      <c r="AF77" s="11"/>
      <c r="AG77" s="18" t="s">
        <v>22</v>
      </c>
      <c r="AH77" s="6">
        <v>7.52</v>
      </c>
      <c r="AI77" s="6">
        <v>7.8</v>
      </c>
    </row>
    <row r="78" spans="1:35" ht="15.75" x14ac:dyDescent="0.25">
      <c r="A78" s="288">
        <v>26</v>
      </c>
      <c r="B78" s="38" t="s">
        <v>7</v>
      </c>
      <c r="C78" s="134">
        <v>222618</v>
      </c>
      <c r="D78" s="2">
        <v>425216</v>
      </c>
      <c r="E78" s="287">
        <f t="shared" ref="E78" si="49">(C79+D79)</f>
        <v>1369000</v>
      </c>
      <c r="F78" s="2">
        <v>157524</v>
      </c>
      <c r="G78" s="2">
        <v>124782</v>
      </c>
      <c r="H78" s="287">
        <f>F79+G79</f>
        <v>35000</v>
      </c>
      <c r="I78" s="2">
        <v>671892100</v>
      </c>
      <c r="J78" s="3">
        <v>5551.8</v>
      </c>
      <c r="K78" s="3">
        <v>42935.8</v>
      </c>
      <c r="L78" s="3">
        <v>37648.300000000003</v>
      </c>
      <c r="M78" s="3">
        <v>398.2</v>
      </c>
      <c r="N78" s="4">
        <v>940.3</v>
      </c>
      <c r="O78" s="4">
        <v>335.8</v>
      </c>
      <c r="P78" s="4">
        <v>697.4</v>
      </c>
      <c r="Q78" s="3">
        <v>229.3</v>
      </c>
      <c r="R78" s="270">
        <v>1</v>
      </c>
      <c r="S78" s="270">
        <v>0</v>
      </c>
      <c r="T78" s="39"/>
      <c r="U78" s="40" t="s">
        <v>14</v>
      </c>
      <c r="V78" s="164">
        <v>0</v>
      </c>
      <c r="W78" s="164">
        <v>5.375</v>
      </c>
      <c r="X78" s="282">
        <f>(V79+W79)</f>
        <v>28.21875</v>
      </c>
      <c r="Y78" s="179">
        <v>0</v>
      </c>
      <c r="Z78" s="179">
        <v>6</v>
      </c>
      <c r="AA78" s="282">
        <f>(Y79+Z79)</f>
        <v>13.200000000000001</v>
      </c>
      <c r="AB78" s="179">
        <v>0</v>
      </c>
      <c r="AC78" s="357">
        <v>0</v>
      </c>
      <c r="AD78" s="357">
        <v>16</v>
      </c>
      <c r="AE78" s="278">
        <f>AC78+AD78</f>
        <v>16</v>
      </c>
      <c r="AF78" s="11"/>
      <c r="AG78" s="19" t="s">
        <v>21</v>
      </c>
      <c r="AH78" s="7">
        <v>1.67</v>
      </c>
      <c r="AI78" s="8">
        <v>5.0999999999999997E-2</v>
      </c>
    </row>
    <row r="79" spans="1:35" ht="15.75" x14ac:dyDescent="0.25">
      <c r="A79" s="264"/>
      <c r="B79" s="283" t="s">
        <v>9</v>
      </c>
      <c r="C79" s="266">
        <f>((C78-C75)*1000)</f>
        <v>0</v>
      </c>
      <c r="D79" s="266">
        <f>((D78-D75)*1000)</f>
        <v>1369000</v>
      </c>
      <c r="E79" s="267"/>
      <c r="F79" s="266">
        <f>((F78-F75)*1000)</f>
        <v>0</v>
      </c>
      <c r="G79" s="266">
        <f>((G78-G75)*1000)</f>
        <v>35000</v>
      </c>
      <c r="H79" s="267"/>
      <c r="I79" s="266">
        <f t="shared" ref="I79:Q79" si="50">(I78-I75)</f>
        <v>1084000</v>
      </c>
      <c r="J79" s="285">
        <f t="shared" si="50"/>
        <v>0</v>
      </c>
      <c r="K79" s="285">
        <f t="shared" si="50"/>
        <v>18.700000000004366</v>
      </c>
      <c r="L79" s="285">
        <f t="shared" si="50"/>
        <v>18.700000000004366</v>
      </c>
      <c r="M79" s="285">
        <f t="shared" si="50"/>
        <v>0</v>
      </c>
      <c r="N79" s="285">
        <f t="shared" si="50"/>
        <v>0.29999999999995453</v>
      </c>
      <c r="O79" s="285">
        <f t="shared" si="50"/>
        <v>0</v>
      </c>
      <c r="P79" s="285">
        <f t="shared" si="50"/>
        <v>0.19999999999993179</v>
      </c>
      <c r="Q79" s="285">
        <f t="shared" si="50"/>
        <v>0</v>
      </c>
      <c r="R79" s="270"/>
      <c r="S79" s="270"/>
      <c r="T79" s="39"/>
      <c r="U79" s="149" t="s">
        <v>16</v>
      </c>
      <c r="V79" s="162">
        <f>(V78*35.195)</f>
        <v>0</v>
      </c>
      <c r="W79" s="162">
        <f>(W78*5.25)</f>
        <v>28.21875</v>
      </c>
      <c r="X79" s="275"/>
      <c r="Y79" s="177">
        <f>(Y78*2.2)</f>
        <v>0</v>
      </c>
      <c r="Z79" s="177">
        <f>(Z78*2.2)</f>
        <v>13.200000000000001</v>
      </c>
      <c r="AA79" s="275"/>
      <c r="AB79" s="177">
        <f>(AB78*0.25)</f>
        <v>0</v>
      </c>
      <c r="AC79" s="358"/>
      <c r="AD79" s="358"/>
      <c r="AE79" s="278"/>
      <c r="AF79" s="11"/>
      <c r="AG79" s="17" t="s">
        <v>23</v>
      </c>
      <c r="AH79" s="5">
        <v>13.6</v>
      </c>
      <c r="AI79" s="5">
        <v>13.9</v>
      </c>
    </row>
    <row r="80" spans="1:35" ht="16.5" thickBot="1" x14ac:dyDescent="0.3">
      <c r="A80" s="265"/>
      <c r="B80" s="284"/>
      <c r="C80" s="268"/>
      <c r="D80" s="268"/>
      <c r="E80" s="268"/>
      <c r="F80" s="268"/>
      <c r="G80" s="268"/>
      <c r="H80" s="268"/>
      <c r="I80" s="268"/>
      <c r="J80" s="286"/>
      <c r="K80" s="286"/>
      <c r="L80" s="286"/>
      <c r="M80" s="286"/>
      <c r="N80" s="286"/>
      <c r="O80" s="286"/>
      <c r="P80" s="286"/>
      <c r="Q80" s="286"/>
      <c r="R80" s="271"/>
      <c r="S80" s="271"/>
      <c r="T80" s="39"/>
      <c r="U80" s="150" t="s">
        <v>15</v>
      </c>
      <c r="V80" s="163">
        <f>IF(V79=0,0,(V79)/((C79/1000000)*8.34))</f>
        <v>0</v>
      </c>
      <c r="W80" s="163">
        <f>IF(W79=0,0,(W79)/((D79/1000000)*8.34))</f>
        <v>2.4715435832488137</v>
      </c>
      <c r="X80" s="276"/>
      <c r="Y80" s="178">
        <f>IF(Y79=0,0,(Y79)/((C79/1000000)*8.34))</f>
        <v>0</v>
      </c>
      <c r="Z80" s="178">
        <f>IF(Z79=0,0,(Z79)/((D79/1000000)*8.34))</f>
        <v>1.1561240415994452</v>
      </c>
      <c r="AA80" s="276"/>
      <c r="AB80" s="178">
        <f>IF(AB79=0,0,(AB79)/((C79/1000000)*8.34))</f>
        <v>0</v>
      </c>
      <c r="AC80" s="178">
        <f>IF(AC78=0,0,(AC78)/((C79/1000000)*8.34))</f>
        <v>0</v>
      </c>
      <c r="AD80" s="178">
        <f>IF(AD78=0,0,(AD78)/((D79/1000000)*8.34))</f>
        <v>1.4013624746659941</v>
      </c>
      <c r="AE80" s="279"/>
      <c r="AF80" s="11"/>
      <c r="AG80" s="18" t="s">
        <v>22</v>
      </c>
      <c r="AH80" s="6">
        <v>7.48</v>
      </c>
      <c r="AI80" s="6">
        <v>7.72</v>
      </c>
    </row>
    <row r="81" spans="1:35" ht="15.75" x14ac:dyDescent="0.25">
      <c r="A81" s="288">
        <v>27</v>
      </c>
      <c r="B81" s="38" t="s">
        <v>7</v>
      </c>
      <c r="C81" s="134">
        <v>223544</v>
      </c>
      <c r="D81" s="2">
        <v>425554</v>
      </c>
      <c r="E81" s="287">
        <f t="shared" ref="E81" si="51">(C82+D82)</f>
        <v>1264000</v>
      </c>
      <c r="F81" s="2">
        <v>157812</v>
      </c>
      <c r="G81" s="2">
        <v>124782</v>
      </c>
      <c r="H81" s="287">
        <f>F82+G82</f>
        <v>288000</v>
      </c>
      <c r="I81" s="2">
        <v>673191600</v>
      </c>
      <c r="J81" s="3">
        <v>5563</v>
      </c>
      <c r="K81" s="3">
        <v>42940.3</v>
      </c>
      <c r="L81" s="3">
        <v>37652.800000000003</v>
      </c>
      <c r="M81" s="3">
        <v>399</v>
      </c>
      <c r="N81" s="4">
        <v>940.3</v>
      </c>
      <c r="O81" s="4">
        <v>335.9</v>
      </c>
      <c r="P81" s="4">
        <v>697.4</v>
      </c>
      <c r="Q81" s="3">
        <v>229.4</v>
      </c>
      <c r="R81" s="270">
        <v>1.08</v>
      </c>
      <c r="S81" s="270">
        <v>0</v>
      </c>
      <c r="T81" s="39"/>
      <c r="U81" s="40" t="s">
        <v>14</v>
      </c>
      <c r="V81" s="164">
        <v>0.5</v>
      </c>
      <c r="W81" s="164">
        <v>1.5</v>
      </c>
      <c r="X81" s="282">
        <f>(V82+W82)</f>
        <v>25.4725</v>
      </c>
      <c r="Y81" s="179">
        <v>6.875</v>
      </c>
      <c r="Z81" s="179">
        <v>2.5</v>
      </c>
      <c r="AA81" s="282">
        <f>(Y82+Z82)</f>
        <v>20.625</v>
      </c>
      <c r="AB81" s="179">
        <v>0</v>
      </c>
      <c r="AC81" s="357">
        <v>11</v>
      </c>
      <c r="AD81" s="357">
        <v>3</v>
      </c>
      <c r="AE81" s="278">
        <f>AC81+AD81</f>
        <v>14</v>
      </c>
      <c r="AF81" s="11"/>
      <c r="AG81" s="19" t="s">
        <v>21</v>
      </c>
      <c r="AH81" s="7">
        <v>1.64</v>
      </c>
      <c r="AI81" s="8">
        <v>6.0999999999999999E-2</v>
      </c>
    </row>
    <row r="82" spans="1:35" ht="15.75" x14ac:dyDescent="0.25">
      <c r="A82" s="264"/>
      <c r="B82" s="283" t="s">
        <v>9</v>
      </c>
      <c r="C82" s="266">
        <f>((C81-C78)*1000)</f>
        <v>926000</v>
      </c>
      <c r="D82" s="266">
        <f>((D81-D78)*1000)</f>
        <v>338000</v>
      </c>
      <c r="E82" s="267"/>
      <c r="F82" s="266">
        <f>((F81-F78)*1000)</f>
        <v>288000</v>
      </c>
      <c r="G82" s="266">
        <f>((G81-G78)*1000)</f>
        <v>0</v>
      </c>
      <c r="H82" s="267"/>
      <c r="I82" s="266">
        <f t="shared" ref="I82:Q82" si="52">(I81-I78)</f>
        <v>1299500</v>
      </c>
      <c r="J82" s="285">
        <f t="shared" si="52"/>
        <v>11.199999999999818</v>
      </c>
      <c r="K82" s="285">
        <f t="shared" si="52"/>
        <v>4.5</v>
      </c>
      <c r="L82" s="285">
        <f t="shared" si="52"/>
        <v>4.5</v>
      </c>
      <c r="M82" s="285">
        <f t="shared" si="52"/>
        <v>0.80000000000001137</v>
      </c>
      <c r="N82" s="285">
        <f t="shared" si="52"/>
        <v>0</v>
      </c>
      <c r="O82" s="285">
        <f t="shared" si="52"/>
        <v>9.9999999999965894E-2</v>
      </c>
      <c r="P82" s="285">
        <f t="shared" si="52"/>
        <v>0</v>
      </c>
      <c r="Q82" s="285">
        <f t="shared" si="52"/>
        <v>9.9999999999994316E-2</v>
      </c>
      <c r="R82" s="270"/>
      <c r="S82" s="270"/>
      <c r="T82" s="39"/>
      <c r="U82" s="149" t="s">
        <v>16</v>
      </c>
      <c r="V82" s="162">
        <f>(V81*35.195)</f>
        <v>17.5975</v>
      </c>
      <c r="W82" s="162">
        <f>(W81*5.25)</f>
        <v>7.875</v>
      </c>
      <c r="X82" s="275"/>
      <c r="Y82" s="177">
        <f>(Y81*2.2)</f>
        <v>15.125000000000002</v>
      </c>
      <c r="Z82" s="177">
        <f>(Z81*2.2)</f>
        <v>5.5</v>
      </c>
      <c r="AA82" s="275"/>
      <c r="AB82" s="177">
        <f>(AB81*0.25)</f>
        <v>0</v>
      </c>
      <c r="AC82" s="358"/>
      <c r="AD82" s="358"/>
      <c r="AE82" s="278"/>
      <c r="AF82" s="11"/>
      <c r="AG82" s="17" t="s">
        <v>23</v>
      </c>
      <c r="AH82" s="5">
        <v>13</v>
      </c>
      <c r="AI82" s="5">
        <v>13.6</v>
      </c>
    </row>
    <row r="83" spans="1:35" ht="16.5" thickBot="1" x14ac:dyDescent="0.3">
      <c r="A83" s="265"/>
      <c r="B83" s="284"/>
      <c r="C83" s="268"/>
      <c r="D83" s="268"/>
      <c r="E83" s="268"/>
      <c r="F83" s="268"/>
      <c r="G83" s="268"/>
      <c r="H83" s="268"/>
      <c r="I83" s="268"/>
      <c r="J83" s="286"/>
      <c r="K83" s="286"/>
      <c r="L83" s="286"/>
      <c r="M83" s="286"/>
      <c r="N83" s="286"/>
      <c r="O83" s="286"/>
      <c r="P83" s="286"/>
      <c r="Q83" s="286"/>
      <c r="R83" s="271"/>
      <c r="S83" s="271"/>
      <c r="T83" s="39"/>
      <c r="U83" s="150" t="s">
        <v>15</v>
      </c>
      <c r="V83" s="163">
        <f>IF(V82=0,0,(V82)/((C82/1000000)*8.34))</f>
        <v>2.2786306591875527</v>
      </c>
      <c r="W83" s="163">
        <f>IF(W82=0,0,(W82)/((D82/1000000)*8.34))</f>
        <v>2.7936230896939249</v>
      </c>
      <c r="X83" s="276"/>
      <c r="Y83" s="178">
        <f>IF(Y82=0,0,(Y82)/((C82/1000000)*8.34))</f>
        <v>1.9584764154119469</v>
      </c>
      <c r="Z83" s="178">
        <f>IF(Z82=0,0,(Z82)/((D82/1000000)*8.34))</f>
        <v>1.951101840421154</v>
      </c>
      <c r="AA83" s="276"/>
      <c r="AB83" s="178">
        <f>IF(AB82=0,0,(AB82)/((C82/1000000)*8.34))</f>
        <v>0</v>
      </c>
      <c r="AC83" s="178">
        <f>IF(AC81=0,0,(AC81)/((C82/1000000)*8.34))</f>
        <v>1.4243464839359612</v>
      </c>
      <c r="AD83" s="178">
        <f>IF(AD81=0,0,(AD81)/((D82/1000000)*8.34))</f>
        <v>1.0642373675024477</v>
      </c>
      <c r="AE83" s="279"/>
      <c r="AF83" s="11"/>
      <c r="AG83" s="18" t="s">
        <v>22</v>
      </c>
      <c r="AH83" s="6">
        <v>7.54</v>
      </c>
      <c r="AI83" s="6">
        <v>7.76</v>
      </c>
    </row>
    <row r="84" spans="1:35" ht="15.75" x14ac:dyDescent="0.25">
      <c r="A84" s="288">
        <v>28</v>
      </c>
      <c r="B84" s="38" t="s">
        <v>7</v>
      </c>
      <c r="C84" s="134">
        <v>224807</v>
      </c>
      <c r="D84" s="2">
        <v>425554</v>
      </c>
      <c r="E84" s="287">
        <f t="shared" ref="E84" si="53">(C85+D85)</f>
        <v>1263000</v>
      </c>
      <c r="F84" s="2">
        <v>157848</v>
      </c>
      <c r="G84" s="2">
        <v>124782</v>
      </c>
      <c r="H84" s="287">
        <f>F85+G85</f>
        <v>36000</v>
      </c>
      <c r="I84" s="2">
        <v>674502200</v>
      </c>
      <c r="J84" s="3">
        <v>5578.5</v>
      </c>
      <c r="K84" s="3">
        <v>42940.3</v>
      </c>
      <c r="L84" s="3">
        <v>37652.800000000003</v>
      </c>
      <c r="M84" s="3">
        <v>399.3</v>
      </c>
      <c r="N84" s="4">
        <v>940.3</v>
      </c>
      <c r="O84" s="4">
        <v>336</v>
      </c>
      <c r="P84" s="4">
        <v>697.4</v>
      </c>
      <c r="Q84" s="3">
        <v>229.4</v>
      </c>
      <c r="R84" s="270">
        <v>1.1000000000000001</v>
      </c>
      <c r="S84" s="270">
        <v>0</v>
      </c>
      <c r="T84" s="39"/>
      <c r="U84" s="40" t="s">
        <v>14</v>
      </c>
      <c r="V84" s="164">
        <v>0.5625</v>
      </c>
      <c r="W84" s="164">
        <v>0</v>
      </c>
      <c r="X84" s="282">
        <f>(V85+W85)</f>
        <v>19.7971875</v>
      </c>
      <c r="Y84" s="179">
        <v>9.5</v>
      </c>
      <c r="Z84" s="179">
        <v>0</v>
      </c>
      <c r="AA84" s="282">
        <f>(Y85+Z85)</f>
        <v>20.900000000000002</v>
      </c>
      <c r="AB84" s="179">
        <v>0</v>
      </c>
      <c r="AC84" s="357">
        <v>14</v>
      </c>
      <c r="AD84" s="357">
        <v>0</v>
      </c>
      <c r="AE84" s="278">
        <f>AC84+AD84</f>
        <v>14</v>
      </c>
      <c r="AF84" s="11"/>
      <c r="AG84" s="19" t="s">
        <v>21</v>
      </c>
      <c r="AH84" s="7">
        <v>1.98</v>
      </c>
      <c r="AI84" s="8">
        <v>3.2000000000000001E-2</v>
      </c>
    </row>
    <row r="85" spans="1:35" ht="15.75" x14ac:dyDescent="0.25">
      <c r="A85" s="264"/>
      <c r="B85" s="283" t="s">
        <v>9</v>
      </c>
      <c r="C85" s="266">
        <f>((C84-C81)*1000)</f>
        <v>1263000</v>
      </c>
      <c r="D85" s="266">
        <f>((D84-D81)*1000)</f>
        <v>0</v>
      </c>
      <c r="E85" s="267"/>
      <c r="F85" s="266">
        <f>((F84-F81)*1000)</f>
        <v>36000</v>
      </c>
      <c r="G85" s="266">
        <f>((G84-G81)*1000)</f>
        <v>0</v>
      </c>
      <c r="H85" s="267"/>
      <c r="I85" s="266">
        <f t="shared" ref="I85:Q85" si="54">(I84-I81)</f>
        <v>1310600</v>
      </c>
      <c r="J85" s="285">
        <f t="shared" si="54"/>
        <v>15.5</v>
      </c>
      <c r="K85" s="285">
        <f t="shared" si="54"/>
        <v>0</v>
      </c>
      <c r="L85" s="285">
        <f t="shared" si="54"/>
        <v>0</v>
      </c>
      <c r="M85" s="285">
        <f t="shared" si="54"/>
        <v>0.30000000000001137</v>
      </c>
      <c r="N85" s="285">
        <f t="shared" si="54"/>
        <v>0</v>
      </c>
      <c r="O85" s="285">
        <f t="shared" si="54"/>
        <v>0.10000000000002274</v>
      </c>
      <c r="P85" s="285">
        <f t="shared" si="54"/>
        <v>0</v>
      </c>
      <c r="Q85" s="285">
        <f t="shared" si="54"/>
        <v>0</v>
      </c>
      <c r="R85" s="270"/>
      <c r="S85" s="270"/>
      <c r="T85" s="39"/>
      <c r="U85" s="149" t="s">
        <v>16</v>
      </c>
      <c r="V85" s="162">
        <f>(V84*35.195)</f>
        <v>19.7971875</v>
      </c>
      <c r="W85" s="162">
        <f>(W84*5.25)</f>
        <v>0</v>
      </c>
      <c r="X85" s="275"/>
      <c r="Y85" s="177">
        <f>(Y84*2.2)</f>
        <v>20.900000000000002</v>
      </c>
      <c r="Z85" s="177">
        <f>(Z84*2.2)</f>
        <v>0</v>
      </c>
      <c r="AA85" s="275"/>
      <c r="AB85" s="177">
        <f>(AB84*0.25)</f>
        <v>0</v>
      </c>
      <c r="AC85" s="358"/>
      <c r="AD85" s="358"/>
      <c r="AE85" s="278"/>
      <c r="AF85" s="11"/>
      <c r="AG85" s="17" t="s">
        <v>23</v>
      </c>
      <c r="AH85" s="5">
        <v>14.3</v>
      </c>
      <c r="AI85" s="5">
        <v>14.8</v>
      </c>
    </row>
    <row r="86" spans="1:35" ht="16.5" thickBot="1" x14ac:dyDescent="0.3">
      <c r="A86" s="265"/>
      <c r="B86" s="284"/>
      <c r="C86" s="268"/>
      <c r="D86" s="268"/>
      <c r="E86" s="268"/>
      <c r="F86" s="268"/>
      <c r="G86" s="268"/>
      <c r="H86" s="268"/>
      <c r="I86" s="268"/>
      <c r="J86" s="286"/>
      <c r="K86" s="286"/>
      <c r="L86" s="286"/>
      <c r="M86" s="286"/>
      <c r="N86" s="286"/>
      <c r="O86" s="286"/>
      <c r="P86" s="286"/>
      <c r="Q86" s="286"/>
      <c r="R86" s="271"/>
      <c r="S86" s="271"/>
      <c r="T86" s="39"/>
      <c r="U86" s="150" t="s">
        <v>15</v>
      </c>
      <c r="V86" s="163">
        <f>IF(V85=0,0,(V85)/((C85/1000000)*8.34))</f>
        <v>1.8794643620020848</v>
      </c>
      <c r="W86" s="163">
        <f>IF(W85=0,0,(W85)/((D85/1000000)*8.34))</f>
        <v>0</v>
      </c>
      <c r="X86" s="276"/>
      <c r="Y86" s="178">
        <f>IF(Y85=0,0,(Y85)/((C85/1000000)*8.34))</f>
        <v>1.9841608898154639</v>
      </c>
      <c r="Z86" s="178">
        <f>IF(Z85=0,0,(Z85)/((D85/1000000)*8.34))</f>
        <v>0</v>
      </c>
      <c r="AA86" s="276"/>
      <c r="AB86" s="178">
        <f>IF(AB85=0,0,(AB85)/((C85/1000000)*8.34))</f>
        <v>0</v>
      </c>
      <c r="AC86" s="178">
        <f>IF(AC84=0,0,(AC84)/((C85/1000000)*8.34))</f>
        <v>1.3291029883931336</v>
      </c>
      <c r="AD86" s="178">
        <f>IF(AD84=0,0,(AD84)/((D85/1000000)*8.34))</f>
        <v>0</v>
      </c>
      <c r="AE86" s="279"/>
      <c r="AF86" s="11"/>
      <c r="AG86" s="18" t="s">
        <v>22</v>
      </c>
      <c r="AH86" s="6">
        <v>7.58</v>
      </c>
      <c r="AI86" s="6">
        <v>7.64</v>
      </c>
    </row>
    <row r="87" spans="1:35" ht="15.75" x14ac:dyDescent="0.25">
      <c r="A87" s="288">
        <v>29</v>
      </c>
      <c r="B87" s="38" t="s">
        <v>7</v>
      </c>
      <c r="C87" s="134">
        <v>226227</v>
      </c>
      <c r="D87" s="2">
        <v>425554</v>
      </c>
      <c r="E87" s="287">
        <f t="shared" ref="E87" si="55">(C88+D88)</f>
        <v>1420000</v>
      </c>
      <c r="F87" s="2">
        <v>157883</v>
      </c>
      <c r="G87" s="2">
        <v>124782</v>
      </c>
      <c r="H87" s="287">
        <f>F88+G88</f>
        <v>35000</v>
      </c>
      <c r="I87" s="2">
        <v>675827500</v>
      </c>
      <c r="J87" s="3">
        <v>5596.1</v>
      </c>
      <c r="K87" s="3">
        <v>42940.3</v>
      </c>
      <c r="L87" s="3">
        <v>37652.800000000003</v>
      </c>
      <c r="M87" s="3">
        <v>399.3</v>
      </c>
      <c r="N87" s="4">
        <v>940.3</v>
      </c>
      <c r="O87" s="4">
        <v>336.1</v>
      </c>
      <c r="P87" s="4">
        <v>697.4</v>
      </c>
      <c r="Q87" s="3">
        <v>229.6</v>
      </c>
      <c r="R87" s="270">
        <v>1.01</v>
      </c>
      <c r="S87" s="270">
        <v>0</v>
      </c>
      <c r="T87" s="39"/>
      <c r="U87" s="40" t="s">
        <v>14</v>
      </c>
      <c r="V87" s="164">
        <v>0.875</v>
      </c>
      <c r="W87" s="164">
        <v>0</v>
      </c>
      <c r="X87" s="282">
        <f>(V88+W88)</f>
        <v>30.795625000000001</v>
      </c>
      <c r="Y87" s="179">
        <v>11</v>
      </c>
      <c r="Z87" s="179">
        <v>0</v>
      </c>
      <c r="AA87" s="282">
        <f>(Y88+Z88)</f>
        <v>24.200000000000003</v>
      </c>
      <c r="AB87" s="179">
        <v>0</v>
      </c>
      <c r="AC87" s="357">
        <v>17</v>
      </c>
      <c r="AD87" s="357">
        <v>0</v>
      </c>
      <c r="AE87" s="278">
        <f>AC87+AD87</f>
        <v>17</v>
      </c>
      <c r="AF87" s="11"/>
      <c r="AG87" s="19" t="s">
        <v>21</v>
      </c>
      <c r="AH87" s="7">
        <v>1.69</v>
      </c>
      <c r="AI87" s="8">
        <v>3.4000000000000002E-2</v>
      </c>
    </row>
    <row r="88" spans="1:35" ht="15.75" x14ac:dyDescent="0.25">
      <c r="A88" s="264"/>
      <c r="B88" s="283" t="s">
        <v>9</v>
      </c>
      <c r="C88" s="266">
        <f>((C87-C84)*1000)</f>
        <v>1420000</v>
      </c>
      <c r="D88" s="266">
        <f>((D87-D84)*1000)</f>
        <v>0</v>
      </c>
      <c r="E88" s="267"/>
      <c r="F88" s="266">
        <f>((F87-F84)*1000)</f>
        <v>35000</v>
      </c>
      <c r="G88" s="266">
        <f>((G87-G84)*1000)</f>
        <v>0</v>
      </c>
      <c r="H88" s="267"/>
      <c r="I88" s="266">
        <f t="shared" ref="I88:Q88" si="56">(I87-I84)</f>
        <v>1325300</v>
      </c>
      <c r="J88" s="285">
        <f t="shared" si="56"/>
        <v>17.600000000000364</v>
      </c>
      <c r="K88" s="285">
        <f t="shared" si="56"/>
        <v>0</v>
      </c>
      <c r="L88" s="285">
        <f t="shared" si="56"/>
        <v>0</v>
      </c>
      <c r="M88" s="285">
        <f t="shared" si="56"/>
        <v>0</v>
      </c>
      <c r="N88" s="285">
        <f t="shared" si="56"/>
        <v>0</v>
      </c>
      <c r="O88" s="285">
        <f t="shared" si="56"/>
        <v>0.10000000000002274</v>
      </c>
      <c r="P88" s="285">
        <f t="shared" si="56"/>
        <v>0</v>
      </c>
      <c r="Q88" s="285">
        <f t="shared" si="56"/>
        <v>0.19999999999998863</v>
      </c>
      <c r="R88" s="270"/>
      <c r="S88" s="270"/>
      <c r="T88" s="39"/>
      <c r="U88" s="149" t="s">
        <v>16</v>
      </c>
      <c r="V88" s="162">
        <f>(V87*35.195)</f>
        <v>30.795625000000001</v>
      </c>
      <c r="W88" s="162">
        <f>(W87*5.25)</f>
        <v>0</v>
      </c>
      <c r="X88" s="275"/>
      <c r="Y88" s="177">
        <f>(Y87*2.2)</f>
        <v>24.200000000000003</v>
      </c>
      <c r="Z88" s="177">
        <f>(Z87*2.2)</f>
        <v>0</v>
      </c>
      <c r="AA88" s="275"/>
      <c r="AB88" s="177">
        <f>(AB87*0.25)</f>
        <v>0</v>
      </c>
      <c r="AC88" s="358"/>
      <c r="AD88" s="358"/>
      <c r="AE88" s="278"/>
      <c r="AF88" s="11"/>
      <c r="AG88" s="17" t="s">
        <v>23</v>
      </c>
      <c r="AH88" s="5">
        <v>15.2</v>
      </c>
      <c r="AI88" s="5">
        <v>15.8</v>
      </c>
    </row>
    <row r="89" spans="1:35" ht="16.5" thickBot="1" x14ac:dyDescent="0.3">
      <c r="A89" s="265"/>
      <c r="B89" s="284"/>
      <c r="C89" s="268"/>
      <c r="D89" s="268"/>
      <c r="E89" s="268"/>
      <c r="F89" s="268"/>
      <c r="G89" s="268"/>
      <c r="H89" s="268"/>
      <c r="I89" s="268"/>
      <c r="J89" s="286"/>
      <c r="K89" s="286"/>
      <c r="L89" s="286"/>
      <c r="M89" s="286"/>
      <c r="N89" s="286"/>
      <c r="O89" s="286"/>
      <c r="P89" s="286"/>
      <c r="Q89" s="286"/>
      <c r="R89" s="271"/>
      <c r="S89" s="271"/>
      <c r="T89" s="39"/>
      <c r="U89" s="150" t="s">
        <v>15</v>
      </c>
      <c r="V89" s="163">
        <f>IF(V88=0,0,(V88)/((C88/1000000)*8.34))</f>
        <v>2.6003668895869225</v>
      </c>
      <c r="W89" s="163">
        <f>IF(W88=0,0,(W88)/((D88/1000000)*8.34))</f>
        <v>0</v>
      </c>
      <c r="X89" s="276"/>
      <c r="Y89" s="178">
        <f>IF(Y88=0,0,(Y88)/((C88/1000000)*8.34))</f>
        <v>2.0434356739960151</v>
      </c>
      <c r="Z89" s="178">
        <f>IF(Z88=0,0,(Z88)/((D88/1000000)*8.34))</f>
        <v>0</v>
      </c>
      <c r="AA89" s="276"/>
      <c r="AB89" s="178">
        <f>IF(AB88=0,0,(AB88)/((C88/1000000)*8.34))</f>
        <v>0</v>
      </c>
      <c r="AC89" s="178">
        <f>IF(AC87=0,0,(AC87)/((C88/1000000)*8.34))</f>
        <v>1.4354713412368698</v>
      </c>
      <c r="AD89" s="178">
        <f>IF(AD87=0,0,(AD87)/((D88/1000000)*8.34))</f>
        <v>0</v>
      </c>
      <c r="AE89" s="279"/>
      <c r="AF89" s="11"/>
      <c r="AG89" s="18" t="s">
        <v>22</v>
      </c>
      <c r="AH89" s="6">
        <v>7.5</v>
      </c>
      <c r="AI89" s="6">
        <v>7.88</v>
      </c>
    </row>
    <row r="90" spans="1:35" ht="15.75" x14ac:dyDescent="0.25">
      <c r="A90" s="288">
        <v>30</v>
      </c>
      <c r="B90" s="38" t="s">
        <v>7</v>
      </c>
      <c r="C90" s="134">
        <v>227395</v>
      </c>
      <c r="D90" s="2">
        <v>425554</v>
      </c>
      <c r="E90" s="287">
        <f t="shared" ref="E90" si="57">(C91+D91)</f>
        <v>1168000</v>
      </c>
      <c r="F90" s="2">
        <v>157883</v>
      </c>
      <c r="G90" s="2">
        <v>124782</v>
      </c>
      <c r="H90" s="287">
        <f>F91+G91</f>
        <v>0</v>
      </c>
      <c r="I90" s="2">
        <v>676852900</v>
      </c>
      <c r="J90" s="3">
        <v>5610.6</v>
      </c>
      <c r="K90" s="3">
        <v>42940.3</v>
      </c>
      <c r="L90" s="3">
        <v>37652.800000000003</v>
      </c>
      <c r="M90" s="3">
        <v>399.5</v>
      </c>
      <c r="N90" s="4">
        <v>940.3</v>
      </c>
      <c r="O90" s="4">
        <v>336.1</v>
      </c>
      <c r="P90" s="4">
        <v>697.4</v>
      </c>
      <c r="Q90" s="3">
        <v>229.6</v>
      </c>
      <c r="R90" s="270">
        <v>1.01</v>
      </c>
      <c r="S90" s="270">
        <v>0</v>
      </c>
      <c r="T90" s="39"/>
      <c r="U90" s="40" t="s">
        <v>14</v>
      </c>
      <c r="V90" s="164">
        <v>0.625</v>
      </c>
      <c r="W90" s="164">
        <v>0</v>
      </c>
      <c r="X90" s="282">
        <f>(V91+W91)</f>
        <v>21.996874999999999</v>
      </c>
      <c r="Y90" s="179">
        <v>8.875</v>
      </c>
      <c r="Z90" s="179">
        <v>0</v>
      </c>
      <c r="AA90" s="282">
        <f>(Y91+Z91)</f>
        <v>19.525000000000002</v>
      </c>
      <c r="AB90" s="179">
        <v>0</v>
      </c>
      <c r="AC90" s="357">
        <v>13</v>
      </c>
      <c r="AD90" s="357">
        <v>0</v>
      </c>
      <c r="AE90" s="278">
        <f>AC90+AD90</f>
        <v>13</v>
      </c>
      <c r="AF90" s="11"/>
      <c r="AG90" s="19" t="s">
        <v>21</v>
      </c>
      <c r="AH90" s="7">
        <v>1.4</v>
      </c>
      <c r="AI90" s="8">
        <v>5.0999999999999997E-2</v>
      </c>
    </row>
    <row r="91" spans="1:35" ht="15.75" x14ac:dyDescent="0.25">
      <c r="A91" s="264"/>
      <c r="B91" s="283" t="s">
        <v>9</v>
      </c>
      <c r="C91" s="266">
        <f>((C90-C87)*1000)</f>
        <v>1168000</v>
      </c>
      <c r="D91" s="266">
        <f>((D90-D87)*1000)</f>
        <v>0</v>
      </c>
      <c r="E91" s="267"/>
      <c r="F91" s="266">
        <f>((F90-F87)*1000)</f>
        <v>0</v>
      </c>
      <c r="G91" s="266">
        <f>((G90-G87)*1000)</f>
        <v>0</v>
      </c>
      <c r="H91" s="267"/>
      <c r="I91" s="266">
        <f t="shared" ref="I91:Q91" si="58">(I90-I87)</f>
        <v>1025400</v>
      </c>
      <c r="J91" s="285">
        <f t="shared" si="58"/>
        <v>14.5</v>
      </c>
      <c r="K91" s="285">
        <f t="shared" si="58"/>
        <v>0</v>
      </c>
      <c r="L91" s="285">
        <f t="shared" si="58"/>
        <v>0</v>
      </c>
      <c r="M91" s="285">
        <f t="shared" si="58"/>
        <v>0.19999999999998863</v>
      </c>
      <c r="N91" s="285">
        <f t="shared" si="58"/>
        <v>0</v>
      </c>
      <c r="O91" s="285">
        <f t="shared" si="58"/>
        <v>0</v>
      </c>
      <c r="P91" s="285">
        <f t="shared" si="58"/>
        <v>0</v>
      </c>
      <c r="Q91" s="285">
        <f t="shared" si="58"/>
        <v>0</v>
      </c>
      <c r="R91" s="270"/>
      <c r="S91" s="270"/>
      <c r="T91" s="39"/>
      <c r="U91" s="149" t="s">
        <v>16</v>
      </c>
      <c r="V91" s="162">
        <f>(V90*35.195)</f>
        <v>21.996874999999999</v>
      </c>
      <c r="W91" s="162">
        <f>(W90*5.25)</f>
        <v>0</v>
      </c>
      <c r="X91" s="275"/>
      <c r="Y91" s="177">
        <f>(Y90*2.2)</f>
        <v>19.525000000000002</v>
      </c>
      <c r="Z91" s="177">
        <f>(Z90*2.2)</f>
        <v>0</v>
      </c>
      <c r="AA91" s="275"/>
      <c r="AB91" s="177">
        <f>(AB90*0.25)</f>
        <v>0</v>
      </c>
      <c r="AC91" s="358"/>
      <c r="AD91" s="358"/>
      <c r="AE91" s="278"/>
      <c r="AF91" s="11"/>
      <c r="AG91" s="17" t="s">
        <v>23</v>
      </c>
      <c r="AH91" s="5">
        <v>16.5</v>
      </c>
      <c r="AI91" s="5">
        <v>16</v>
      </c>
    </row>
    <row r="92" spans="1:35" ht="16.5" thickBot="1" x14ac:dyDescent="0.3">
      <c r="A92" s="265"/>
      <c r="B92" s="284"/>
      <c r="C92" s="268"/>
      <c r="D92" s="268"/>
      <c r="E92" s="268"/>
      <c r="F92" s="268"/>
      <c r="G92" s="268"/>
      <c r="H92" s="268"/>
      <c r="I92" s="268"/>
      <c r="J92" s="286"/>
      <c r="K92" s="286"/>
      <c r="L92" s="286"/>
      <c r="M92" s="286"/>
      <c r="N92" s="286"/>
      <c r="O92" s="286"/>
      <c r="P92" s="286"/>
      <c r="Q92" s="286"/>
      <c r="R92" s="271"/>
      <c r="S92" s="271"/>
      <c r="T92" s="39"/>
      <c r="U92" s="150" t="s">
        <v>15</v>
      </c>
      <c r="V92" s="163">
        <f>IF(V91=0,0,(V91)/((C91/1000000)*8.34))</f>
        <v>2.2581463938438291</v>
      </c>
      <c r="W92" s="163">
        <f>IF(W91=0,0,(W91)/((D91/1000000)*8.34))</f>
        <v>0</v>
      </c>
      <c r="X92" s="276"/>
      <c r="Y92" s="178">
        <f>IF(Y91=0,0,(Y91)/((C91/1000000)*8.34))</f>
        <v>2.0043896389737532</v>
      </c>
      <c r="Z92" s="178">
        <f>IF(Z91=0,0,(Z91)/((D91/1000000)*8.34))</f>
        <v>0</v>
      </c>
      <c r="AA92" s="276"/>
      <c r="AB92" s="178">
        <f>IF(AB91=0,0,(AB91)/((C91/1000000)*8.34))</f>
        <v>0</v>
      </c>
      <c r="AC92" s="178">
        <f>IF(AC90=0,0,(AC90)/((C91/1000000)*8.34))</f>
        <v>1.3345487993167111</v>
      </c>
      <c r="AD92" s="178">
        <f>IF(AD90=0,0,(AD90)/((D91/1000000)*8.34))</f>
        <v>0</v>
      </c>
      <c r="AE92" s="279"/>
      <c r="AF92" s="11"/>
      <c r="AG92" s="18" t="s">
        <v>22</v>
      </c>
      <c r="AH92" s="6">
        <v>7.52</v>
      </c>
      <c r="AI92" s="6">
        <v>7.97</v>
      </c>
    </row>
    <row r="93" spans="1:35" ht="15.75" x14ac:dyDescent="0.25">
      <c r="A93" s="288">
        <v>31</v>
      </c>
      <c r="B93" s="38" t="s">
        <v>7</v>
      </c>
      <c r="C93" s="134">
        <v>228403</v>
      </c>
      <c r="D93" s="2">
        <v>425554</v>
      </c>
      <c r="E93" s="287">
        <f t="shared" ref="E93" si="59">(C94+D94)</f>
        <v>1008000</v>
      </c>
      <c r="F93" s="2">
        <v>157918</v>
      </c>
      <c r="G93" s="2">
        <v>124782</v>
      </c>
      <c r="H93" s="287">
        <f>F94+G94</f>
        <v>35000</v>
      </c>
      <c r="I93" s="2">
        <v>677808300</v>
      </c>
      <c r="J93" s="3">
        <v>5623.1</v>
      </c>
      <c r="K93" s="3">
        <v>42940.3</v>
      </c>
      <c r="L93" s="3">
        <v>37652.800000000003</v>
      </c>
      <c r="M93" s="3">
        <v>399.7</v>
      </c>
      <c r="N93" s="4">
        <v>940.3</v>
      </c>
      <c r="O93" s="4">
        <v>336.2</v>
      </c>
      <c r="P93" s="4">
        <v>697.4</v>
      </c>
      <c r="Q93" s="3">
        <v>229.6</v>
      </c>
      <c r="R93" s="270">
        <v>1.05</v>
      </c>
      <c r="S93" s="270">
        <v>0</v>
      </c>
      <c r="T93" s="39"/>
      <c r="U93" s="40" t="s">
        <v>14</v>
      </c>
      <c r="V93" s="164">
        <v>0.625</v>
      </c>
      <c r="W93" s="164">
        <v>0</v>
      </c>
      <c r="X93" s="282">
        <f>(V94+W94)</f>
        <v>21.996874999999999</v>
      </c>
      <c r="Y93" s="179">
        <v>7.75</v>
      </c>
      <c r="Z93" s="179">
        <v>0</v>
      </c>
      <c r="AA93" s="282">
        <f>(Y94+Z94)</f>
        <v>17.05</v>
      </c>
      <c r="AB93" s="179">
        <v>0</v>
      </c>
      <c r="AC93" s="357">
        <v>12</v>
      </c>
      <c r="AD93" s="357">
        <v>0</v>
      </c>
      <c r="AE93" s="278">
        <f>AC93+AD93</f>
        <v>12</v>
      </c>
      <c r="AF93" s="11"/>
      <c r="AG93" s="19" t="s">
        <v>21</v>
      </c>
      <c r="AH93" s="7">
        <v>1.48</v>
      </c>
      <c r="AI93" s="8">
        <v>4.2000000000000003E-2</v>
      </c>
    </row>
    <row r="94" spans="1:35" ht="15.75" x14ac:dyDescent="0.25">
      <c r="A94" s="264"/>
      <c r="B94" s="283" t="s">
        <v>9</v>
      </c>
      <c r="C94" s="266">
        <f>((C93-C90)*1000)</f>
        <v>1008000</v>
      </c>
      <c r="D94" s="266">
        <f>((D93-D90)*1000)</f>
        <v>0</v>
      </c>
      <c r="E94" s="267"/>
      <c r="F94" s="266">
        <f>((F93-F90)*1000)</f>
        <v>35000</v>
      </c>
      <c r="G94" s="266">
        <f>((G93-G90)*1000)</f>
        <v>0</v>
      </c>
      <c r="H94" s="267"/>
      <c r="I94" s="266">
        <f t="shared" ref="I94:Q94" si="60">(I93-I90)</f>
        <v>955400</v>
      </c>
      <c r="J94" s="285">
        <f t="shared" si="60"/>
        <v>12.5</v>
      </c>
      <c r="K94" s="285">
        <f t="shared" si="60"/>
        <v>0</v>
      </c>
      <c r="L94" s="285">
        <f t="shared" si="60"/>
        <v>0</v>
      </c>
      <c r="M94" s="285">
        <f t="shared" si="60"/>
        <v>0.19999999999998863</v>
      </c>
      <c r="N94" s="285">
        <f t="shared" si="60"/>
        <v>0</v>
      </c>
      <c r="O94" s="285">
        <f t="shared" si="60"/>
        <v>9.9999999999965894E-2</v>
      </c>
      <c r="P94" s="285">
        <f t="shared" si="60"/>
        <v>0</v>
      </c>
      <c r="Q94" s="285">
        <f t="shared" si="60"/>
        <v>0</v>
      </c>
      <c r="R94" s="270"/>
      <c r="S94" s="270"/>
      <c r="T94" s="39"/>
      <c r="U94" s="149" t="s">
        <v>16</v>
      </c>
      <c r="V94" s="162">
        <f>(V93*35.195)</f>
        <v>21.996874999999999</v>
      </c>
      <c r="W94" s="162">
        <f>(W93*5.25)</f>
        <v>0</v>
      </c>
      <c r="X94" s="275"/>
      <c r="Y94" s="177">
        <f>(Y93*2.2)</f>
        <v>17.05</v>
      </c>
      <c r="Z94" s="177">
        <f>(Z93*2.2)</f>
        <v>0</v>
      </c>
      <c r="AA94" s="275"/>
      <c r="AB94" s="177">
        <f>(AB93*0.25)</f>
        <v>0</v>
      </c>
      <c r="AC94" s="358"/>
      <c r="AD94" s="358"/>
      <c r="AE94" s="278"/>
      <c r="AF94" s="11"/>
      <c r="AG94" s="17" t="s">
        <v>23</v>
      </c>
      <c r="AH94" s="5">
        <v>13.6</v>
      </c>
      <c r="AI94" s="5">
        <v>14.8</v>
      </c>
    </row>
    <row r="95" spans="1:35" ht="16.5" thickBot="1" x14ac:dyDescent="0.3">
      <c r="A95" s="265"/>
      <c r="B95" s="284"/>
      <c r="C95" s="268"/>
      <c r="D95" s="268"/>
      <c r="E95" s="268"/>
      <c r="F95" s="268"/>
      <c r="G95" s="268"/>
      <c r="H95" s="268"/>
      <c r="I95" s="268"/>
      <c r="J95" s="286"/>
      <c r="K95" s="286"/>
      <c r="L95" s="286"/>
      <c r="M95" s="286"/>
      <c r="N95" s="286"/>
      <c r="O95" s="286"/>
      <c r="P95" s="286"/>
      <c r="Q95" s="286"/>
      <c r="R95" s="271"/>
      <c r="S95" s="271"/>
      <c r="T95" s="39"/>
      <c r="U95" s="150" t="s">
        <v>15</v>
      </c>
      <c r="V95" s="163">
        <f>IF(V94=0,0,(V94)/((C94/1000000)*8.34))</f>
        <v>2.6165823293745953</v>
      </c>
      <c r="W95" s="163">
        <f>IF(W94=0,0,(W94)/((D94/1000000)*8.34))</f>
        <v>0</v>
      </c>
      <c r="X95" s="276"/>
      <c r="Y95" s="178">
        <f>IF(Y94=0,0,(Y94)/((C94/1000000)*8.34))</f>
        <v>2.0281393932473071</v>
      </c>
      <c r="Z95" s="178">
        <f>IF(Z94=0,0,(Z94)/((D94/1000000)*8.34))</f>
        <v>0</v>
      </c>
      <c r="AA95" s="276"/>
      <c r="AB95" s="178">
        <f>IF(AB94=0,0,(AB94)/((C94/1000000)*8.34))</f>
        <v>0</v>
      </c>
      <c r="AC95" s="178">
        <f>IF(AC93=0,0,(AC93)/((C94/1000000)*8.34))</f>
        <v>1.4274294849834419</v>
      </c>
      <c r="AD95" s="178">
        <f>IF(AD93=0,0,(AD93)/((D94/1000000)*8.34))</f>
        <v>0</v>
      </c>
      <c r="AE95" s="279"/>
      <c r="AF95" s="11"/>
      <c r="AG95" s="18" t="s">
        <v>22</v>
      </c>
      <c r="AH95" s="6">
        <v>7.59</v>
      </c>
      <c r="AI95" s="6">
        <v>7.9</v>
      </c>
    </row>
    <row r="96" spans="1:35" ht="15.75" x14ac:dyDescent="0.25">
      <c r="A96" s="93"/>
      <c r="B96" s="43"/>
      <c r="C96" s="44"/>
      <c r="D96" s="44"/>
      <c r="E96" s="44"/>
      <c r="F96" s="45"/>
      <c r="G96" s="45"/>
      <c r="H96" s="45"/>
      <c r="I96" s="45"/>
      <c r="J96" s="46"/>
      <c r="K96" s="46"/>
      <c r="L96" s="46"/>
      <c r="M96" s="46"/>
      <c r="N96" s="46"/>
      <c r="O96" s="46"/>
      <c r="P96" s="46"/>
      <c r="Q96" s="47"/>
      <c r="R96" s="47"/>
      <c r="S96" s="48"/>
      <c r="T96" s="49"/>
      <c r="U96" s="50"/>
      <c r="V96" s="165"/>
      <c r="W96" s="165"/>
      <c r="X96" s="123"/>
      <c r="Y96" s="165"/>
      <c r="Z96" s="165"/>
      <c r="AA96" s="123"/>
      <c r="AB96" s="165"/>
      <c r="AC96" s="183"/>
      <c r="AD96" s="183"/>
      <c r="AE96" s="51"/>
      <c r="AF96" s="76"/>
      <c r="AG96" s="77"/>
      <c r="AH96" s="78"/>
      <c r="AI96" s="79"/>
    </row>
    <row r="97" spans="1:35" ht="15.75" x14ac:dyDescent="0.25">
      <c r="A97" s="93"/>
      <c r="B97" s="41" t="s">
        <v>9</v>
      </c>
      <c r="C97" s="52">
        <f>SUM(C94,C91,C88,C85,C82,C79,C76,C73,C70,C67,C64,C61,C58,C55,C52,C49,C46,C43,C40,C37,C34,C31,C28,C25,C22,C19,C16,C13,C10,C7,C5)</f>
        <v>28254000</v>
      </c>
      <c r="D97" s="52">
        <f>SUM(D94,D91,D88,D85,D82,D79,D76,D73,D70,D67,D64,D61,D58,D55,D52,D49,D46,D43,D40,D37,D34,D31,D28,D25,D22,D19,D16,D13,D10,D7,D5)</f>
        <v>3739000</v>
      </c>
      <c r="E97" s="52">
        <f>(E93+E90+E87+E84+E81+E78+E75+E72+E69+E66+E63+E60+E57+E54+E51+E48+E45+E42+E39+E36+E33+E30+E27+E24+E21+E18+E15+E12+E9+E6+E3)</f>
        <v>31993000</v>
      </c>
      <c r="F97" s="52">
        <f>SUM(F94,F91,F88,F85,F82,F79,F76,F73,F70,F67,F64,F61,F58,F55,F52,F49,F46,F43,F40,F37,F34,F31,F28,F25,F22,F19,F16,F13,F10,F7,F5)</f>
        <v>898000</v>
      </c>
      <c r="G97" s="52">
        <f>SUM(G94,G91,G88,G85,G82,G79,G76,G73,G70,G67,G64,G61,G58,G55,G52,G49,G46,G43,G40,G37,G34,G31,G28,G25,G22,G19,G16,G13,G10,G7,G5)</f>
        <v>106000</v>
      </c>
      <c r="H97" s="52">
        <f>(H93+H90+H87+H84+H81+H78+H75+H72+H69+H66+H63+H60+H57+H54+H51+H48+H45+H42+H39+H36+H33+H30+H27+H24+H21+H18+H15+H12+H9+H6+H3)</f>
        <v>1004000</v>
      </c>
      <c r="I97" s="52">
        <f t="shared" ref="I97:Q97" si="61">SUM(I94,I91,I88,I85,I82,I79,I76,I73,I70,I67,I64,I61,I58,I55,I52,I49,I46,I43,I40,I37,I34,I31,I28,I25,I22,I19,I16,I13,I10,I7,I5)</f>
        <v>31595800</v>
      </c>
      <c r="J97" s="53">
        <f t="shared" si="61"/>
        <v>347.30000000000018</v>
      </c>
      <c r="K97" s="53">
        <f t="shared" si="61"/>
        <v>48.900000000001455</v>
      </c>
      <c r="L97" s="53">
        <f t="shared" si="61"/>
        <v>48.900000000001455</v>
      </c>
      <c r="M97" s="53">
        <f t="shared" si="61"/>
        <v>3.8000000000000114</v>
      </c>
      <c r="N97" s="53">
        <f t="shared" si="61"/>
        <v>0.79999999999995453</v>
      </c>
      <c r="O97" s="53">
        <f t="shared" si="61"/>
        <v>1.3999999999999773</v>
      </c>
      <c r="P97" s="53">
        <f t="shared" si="61"/>
        <v>0.60000000000002274</v>
      </c>
      <c r="Q97" s="53">
        <f t="shared" si="61"/>
        <v>1.5</v>
      </c>
      <c r="R97" s="54" t="s">
        <v>31</v>
      </c>
      <c r="S97" s="54">
        <f>SUM(S3:S95)</f>
        <v>2.5900000000000003</v>
      </c>
      <c r="T97" s="55"/>
      <c r="U97" s="41" t="s">
        <v>18</v>
      </c>
      <c r="V97" s="168">
        <f>(V94+V91+V88+V85+V82+V79+V76+V73+V70+V67+V64+V61+V58+V55+V52+V49+V46+V43+V40+V37+V34+V31+V28+V25+V22+V19+V16+V13+V10+V7+V4)</f>
        <v>668.70500000000004</v>
      </c>
      <c r="W97" s="168">
        <f>(W94+W91+W88+W85+W82+W79+W76+W73+W70+W67+W64+W61+W58+W55+W52+W49+W46+W43+W40+W37+W34+W31+W28+W25+W22+W19+W16+W13+W10+W7+W4)</f>
        <v>93.84375</v>
      </c>
      <c r="X97" s="124">
        <f>(X93+X90+X87+X84+X81+X78+X75+X72+X69+X66+X63+X60+X57+X54+X51+X48+X45+X42+X39+X36+X33+X30+X27+X24+X21+X18+X15+X12+X9+X6+X3)</f>
        <v>762.54875000000015</v>
      </c>
      <c r="Y97" s="168">
        <f>(Y94+Y91+Y88+Y85+Y82+Y79+Y76+Y73+Y70+Y67+Y64+Y61+Y58+Y55+Y52+Y49+Y46+Y43+Y40+Y37+Y34+Y31+Y28+Y25+Y22+Y19+Y16+Y13+Y10+Y7+Y4)</f>
        <v>460.34999999999997</v>
      </c>
      <c r="Z97" s="168">
        <f>(Z94+Z91+Z88+Z85+Z82+Z79+Z76+Z73+Z70+Z67+Z64+Z61+Z58+Z55+Z52+Z49+Z46+Z43+Z40+Z37+Z34+Z31+Z28+Z25+Z22+Z19+Z16+Z13+Z10+Z7+Z4)</f>
        <v>45.100000000000009</v>
      </c>
      <c r="AA97" s="125">
        <f>(AA93+AA90+AA87+AA84+AA81+AA78+AA75+AA72+AA69+AA66+AA63+AA60+AA57+AA54+AA51+AA48+AA45+AA42+AA39+AA36+AA33+AA30+AA27+AA24+AA21+AA18+AA15+AA12+AA9+AA6+AA3)</f>
        <v>505.45</v>
      </c>
      <c r="AB97" s="168">
        <f>(AB94+AB91+AB88+AB85+AB82+AB79+AB76+AB73+AB70+AB67+AB64+AB61+AB58+AB55+AB52+AB49+AB46+AB43+AB40+AB37+AB34+AB31+AB28+AB25+AB22+AB19+AB16+AB13+AB10+AB7+AB4)</f>
        <v>6.359375</v>
      </c>
      <c r="AC97" s="168"/>
      <c r="AD97" s="168">
        <f>(AD93+AD90+AD87+AD84+AD81+AD78+AD75+AD72+AD69+AD66+AD63+AD60+AD57+AD54+AD51+AD48+AD45+AD42+AD39+AD36+AD33+AD30+AD27+AD24+AD21+AD18+AD15+AD12+AD9+AD6+AD3)</f>
        <v>45</v>
      </c>
      <c r="AE97" s="56">
        <f>SUM(AE93,AE90,AE87,AE84,AE81,AE78,AE75,AE72,AE69,AE66,AE63,AE60,AE57,AE54,AE51,AE48,AE45,AE42,AE39,AE36,AE33,AE30,AE27,AE24,AE21,AE18,AE15,AE12,AE9,AE6,AE3)</f>
        <v>351</v>
      </c>
      <c r="AF97" s="76"/>
      <c r="AG97" s="41" t="s">
        <v>26</v>
      </c>
      <c r="AH97" s="80">
        <f t="shared" ref="AH97:AI99" si="62">(AH93+AH87+AH84+AH81+AH78+AH75+AH72+AH69+AH66+AH63+AH60+AH57+AH54+AH51+AH48+AH45+AH42+AH39+AH36+AH33+AH30+AH27+AH24+AH21+AH18+AH15+AH12+AH9+AH6+AH3)/31</f>
        <v>1.7345161290322582</v>
      </c>
      <c r="AI97" s="81">
        <f t="shared" si="62"/>
        <v>4.5161290322580649E-2</v>
      </c>
    </row>
    <row r="98" spans="1:35" ht="15.75" x14ac:dyDescent="0.25">
      <c r="A98" s="93"/>
      <c r="B98" s="57" t="s">
        <v>10</v>
      </c>
      <c r="C98" s="58">
        <f t="shared" ref="C98:Q98" si="63">(C97/31)</f>
        <v>911419.3548387097</v>
      </c>
      <c r="D98" s="59">
        <f t="shared" si="63"/>
        <v>120612.90322580645</v>
      </c>
      <c r="E98" s="59">
        <f t="shared" si="63"/>
        <v>1032032.2580645161</v>
      </c>
      <c r="F98" s="60">
        <f t="shared" si="63"/>
        <v>28967.741935483871</v>
      </c>
      <c r="G98" s="60">
        <f t="shared" si="63"/>
        <v>3419.3548387096776</v>
      </c>
      <c r="H98" s="60">
        <f t="shared" si="63"/>
        <v>32387.096774193549</v>
      </c>
      <c r="I98" s="59">
        <f t="shared" si="63"/>
        <v>1019219.3548387097</v>
      </c>
      <c r="J98" s="61">
        <f t="shared" si="63"/>
        <v>11.203225806451618</v>
      </c>
      <c r="K98" s="61">
        <f t="shared" si="63"/>
        <v>1.5774193548387567</v>
      </c>
      <c r="L98" s="61">
        <f t="shared" si="63"/>
        <v>1.5774193548387567</v>
      </c>
      <c r="M98" s="61">
        <f t="shared" si="63"/>
        <v>0.12258064516129069</v>
      </c>
      <c r="N98" s="61">
        <f t="shared" si="63"/>
        <v>2.5806451612901758E-2</v>
      </c>
      <c r="O98" s="61">
        <f t="shared" si="63"/>
        <v>4.5161290322579914E-2</v>
      </c>
      <c r="P98" s="61">
        <f t="shared" si="63"/>
        <v>1.9354838709678152E-2</v>
      </c>
      <c r="Q98" s="61">
        <f t="shared" si="63"/>
        <v>4.8387096774193547E-2</v>
      </c>
      <c r="R98" s="62">
        <f>SUM(R3:R95)/31</f>
        <v>1.0280645161290323</v>
      </c>
      <c r="S98" s="62">
        <f>(S97/31)</f>
        <v>8.3548387096774201E-2</v>
      </c>
      <c r="T98" s="55"/>
      <c r="U98" s="57" t="s">
        <v>19</v>
      </c>
      <c r="V98" s="180">
        <f t="shared" ref="V98:AD98" si="64">(V97/31)</f>
        <v>21.571129032258067</v>
      </c>
      <c r="W98" s="180">
        <f t="shared" si="64"/>
        <v>3.027217741935484</v>
      </c>
      <c r="X98" s="126">
        <f t="shared" si="64"/>
        <v>24.598346774193555</v>
      </c>
      <c r="Y98" s="180">
        <f t="shared" si="64"/>
        <v>14.85</v>
      </c>
      <c r="Z98" s="180">
        <f t="shared" si="64"/>
        <v>1.4548387096774196</v>
      </c>
      <c r="AA98" s="127">
        <f t="shared" si="64"/>
        <v>16.304838709677419</v>
      </c>
      <c r="AB98" s="180">
        <f t="shared" si="64"/>
        <v>0.20514112903225806</v>
      </c>
      <c r="AC98" s="180">
        <f t="shared" si="64"/>
        <v>0</v>
      </c>
      <c r="AD98" s="168">
        <f t="shared" si="64"/>
        <v>1.4516129032258065</v>
      </c>
      <c r="AE98" s="56">
        <f>AVERAGE(AE93,AE90,AE87,AE84,AE81,AE78,AE75,AE72,AE69,AE66,AE63,AE60,AE57,AE54,AE51,AE48,AE45,AE42,AE39,AE36,AE33,AE30,AE27,AE24,AE21,AE18,AE15,AE12,AE9,AE6,AE3)</f>
        <v>11.32258064516129</v>
      </c>
      <c r="AF98" s="76"/>
      <c r="AG98" s="41" t="s">
        <v>27</v>
      </c>
      <c r="AH98" s="82">
        <f t="shared" si="62"/>
        <v>12.706451612903225</v>
      </c>
      <c r="AI98" s="82">
        <f t="shared" si="62"/>
        <v>13.36774193548387</v>
      </c>
    </row>
    <row r="99" spans="1:35" s="12" customFormat="1" ht="15.75" x14ac:dyDescent="0.25">
      <c r="A99" s="67"/>
      <c r="B99" s="41" t="s">
        <v>49</v>
      </c>
      <c r="C99" s="63">
        <f>MAX(C94,C91,C88,C85,C82,C79,C76,C73,C70,C67,C64,C61,C58,C55,C52,C49,C46,C43,C40,C37,C34,C31,C28,C25,C22,C19,C16,C13,C10,C7,C5)</f>
        <v>1420000</v>
      </c>
      <c r="D99" s="63">
        <f>MAX(D94,D91,D88,D85,D82,D79,D76,D73,D70,D67,D64,D61,D58,D55,D52,D49,D46,D43,D40,D37,D34,D31,D28,D25,D22,D19,D16,D13,D10,D7,D5)</f>
        <v>1369000</v>
      </c>
      <c r="E99" s="63">
        <f>MAX(E93,E90+E87,E84,E81,E78,E75,E72,E69,E66,E63,E60,E57,E54,E51,E48,E45,E42,E39,E36,E33,E30,E27,E24,E21,E18,E15,E12,E9,E6,E3)</f>
        <v>2588000</v>
      </c>
      <c r="F99" s="63">
        <f>MAX(F94,F91,F88,F85,F82,F79,F76,F73,F70,F67,F64,F61,F58,F55,F52,F49,F46,F43,F40,F37,F34,F31,F28,F25,F22,F19,F16,F13,F10,F7,F5)</f>
        <v>288000</v>
      </c>
      <c r="G99" s="63">
        <f>MAX(G94,G91,G88,G85,G82,G79,G76,G73,G70,G67,G64,G61,G58,G55,G52,G49,G46,G43,G40,G37,G34,G31,G28,G25,G22,G19,G16,G13,G10,G7,G5)</f>
        <v>35000</v>
      </c>
      <c r="H99" s="63">
        <f>MAX(H93,H90+H87,H84,H81,H78,H75,H72,H69,H66,H63,H60,H57,H54,H51,H48,H45,H42,H39,H36,H33,H30,H27,H24,H21,H18,H15,H12,H9,H6,H3)</f>
        <v>288000</v>
      </c>
      <c r="I99" s="63">
        <f t="shared" ref="I99:Q99" si="65">MAX(I94,I91,I88,I85,I82,I79,I76,I73,I70,I67,I64,I61,I58,I55,I52,I49,I46,I43,I40,I37,I34,I31,I28,I25,I22,I19,I16,I13,I10,I7,I5)</f>
        <v>1325300</v>
      </c>
      <c r="J99" s="63">
        <f t="shared" si="65"/>
        <v>17.600000000000364</v>
      </c>
      <c r="K99" s="63">
        <f t="shared" si="65"/>
        <v>18.700000000004366</v>
      </c>
      <c r="L99" s="63">
        <f t="shared" si="65"/>
        <v>18.700000000004366</v>
      </c>
      <c r="M99" s="63">
        <f t="shared" si="65"/>
        <v>0.80000000000001137</v>
      </c>
      <c r="N99" s="63">
        <f t="shared" si="65"/>
        <v>0.29999999999995453</v>
      </c>
      <c r="O99" s="63">
        <f t="shared" si="65"/>
        <v>0.10000000000002274</v>
      </c>
      <c r="P99" s="63">
        <f t="shared" si="65"/>
        <v>0.20000000000004547</v>
      </c>
      <c r="Q99" s="63">
        <f t="shared" si="65"/>
        <v>0.19999999999998863</v>
      </c>
      <c r="R99" s="65">
        <f>MAX(R3:R95)</f>
        <v>1.1100000000000001</v>
      </c>
      <c r="S99" s="65">
        <f>MAX(S3:S95)</f>
        <v>0.6</v>
      </c>
      <c r="T99" s="39"/>
      <c r="U99" s="42" t="s">
        <v>35</v>
      </c>
      <c r="V99" s="168">
        <f>MAX(V94,V91,V88,V85,V82,V79,V76,V73,V70,V67,V64,V61,V58,V55,V52,V49,V46,V43,V40,V37,V34,V31,V28,V25,V22,V19,V16,V13,V10,V7,V4)</f>
        <v>39.594374999999999</v>
      </c>
      <c r="W99" s="168">
        <f>MAX(W94,W91,W88,W85,W82,W79,W76,W73,W70,W67,W64,W61,W58,W55,W52,W49,W46,W43,W40,W37,W34,W31,W28,W25,W22,W19,W16,W13,W10,W7,W4)</f>
        <v>30.84375</v>
      </c>
      <c r="X99" s="125">
        <f>MAX(X93,X90,X87,X84,X81,X78,X75,X72,X69,X66,X63,X60,X57,X54,X51,X48,X45,X42,X39,X36,X33,X30,X27,X24,X21,X18,X15,X12,X9,X6,X3)</f>
        <v>43.653125000000003</v>
      </c>
      <c r="Y99" s="168">
        <f>MAX(Y94,Y91,Y88,Y85,Y82,Y79,Y76,Y73,Y70,Y67,Y64,Y61,Y58,Y55,Y52,Y49,Y46,Y43,Y40,Y37,Y34,Y31,Y28,Y25,Y22,Y19,Y16,Y13,Y10,Y7,Y4)</f>
        <v>24.200000000000003</v>
      </c>
      <c r="Z99" s="168">
        <f>MAX(Z94,Z91,Z88,Z85,Z82,Z79,Z76,Z73,Z70,Z67,Z64,Z61,Z58,Z55,Z52,Z49,Z46,Z43,Z40,Z37,Z34,Z31,Z28,Z25,Z22,Z19,Z16,Z13,Z10,Z7,Z4)</f>
        <v>17.600000000000001</v>
      </c>
      <c r="AA99" s="125">
        <f>MAX(AA93,AB90,AA87,AA84,AA81,AA78,AA75,AA72,AA69,AA66,AA63,AA60,AA57,AA54,AA51,AA48,AA45,AA42,AA39,AA36,AA33,AA30,AA27,AA24,AA21,AA18,AA15,AA12,AA9,AA6,AA3)</f>
        <v>24.200000000000003</v>
      </c>
      <c r="AB99" s="168">
        <f>MAX(AB94,AB91,AB88,AB85,AB82,AB79,AB76,AB73,AB70,AB67,AB64,AB61,AB58,AB55,AB52,AB49,AB46,AB43,AB40,AB37,AB34,AB31,AB28,AB25,AB22,AB19,AB16,AB13,AB10,AB7,AB4)</f>
        <v>1.25</v>
      </c>
      <c r="AC99" s="168">
        <f>MAX(AC93,AC90,AC87,AC84,AC81,AC78,AC75,AC72,AC69,AC66,AC63,AC60,AC57,AC54,AC51,AC48,AC45,AC42,AC39,AC36,AC33,AC30,AC27,AC24,AC21,AC18,AC15,AC12,AC9,AC6,AC3)</f>
        <v>17</v>
      </c>
      <c r="AD99" s="168">
        <f>MAX(AD93,AD90,AD87,AD84,AD81,AD78,AD75,AD72,AD69,AD66,AD63,AD60,AD57,AD54,AD51,AD48,AD45,AD42,AD39,AD36,AD33,AD30,AD27,AD24,AD21,AD18,AD15,AD12,AD9,AD6,AD3)</f>
        <v>16</v>
      </c>
      <c r="AE99" s="56">
        <f>MAX(AE93,AE90,AE87,AE84,AE81,AE78,AE75,AE72,AE69,AE66,AE63,AE60,AE57,AE54,AE51,AE48,AE45,AE42,AE39,AE36,AE33,AE30,AE27,AE24,AE21,AE18,AE15,AE12,AE9,AE6,AE3)</f>
        <v>17</v>
      </c>
      <c r="AF99" s="11"/>
      <c r="AG99" s="41" t="s">
        <v>28</v>
      </c>
      <c r="AH99" s="80">
        <f t="shared" si="62"/>
        <v>7.291290322580644</v>
      </c>
      <c r="AI99" s="80">
        <f t="shared" si="62"/>
        <v>7.4996774193548408</v>
      </c>
    </row>
    <row r="100" spans="1:35" s="12" customFormat="1" ht="15.75" x14ac:dyDescent="0.25">
      <c r="A100" s="67"/>
      <c r="B100" s="41" t="s">
        <v>50</v>
      </c>
      <c r="C100" s="63">
        <f>MIN(C94,C91,C88,C85,C82,C79,C76,C73,C70,C67,C64,C61,C58,C55,C52,C49,C46,C43,C40,C37,C34,C31,C28,C25,C22,C19,C16,C13,C10,C7,C5)</f>
        <v>0</v>
      </c>
      <c r="D100" s="63">
        <f>MIN(D94,D91,D88,D85,D82,D79,D76,D73,D70,D67,D64,D61,D58,D55,D52,D49,D46,D43,D40,D37,D34,D31,D28,D25,D22,D19,D16,D13,D10,D7,D5)</f>
        <v>0</v>
      </c>
      <c r="E100" s="63">
        <f>MIN(E93,E90,E87,E84,E81,E78,E75,E72,E69,E66,E63,E60,E57,E54,E51,E48,E45,E42,E39,E36,E33,E30,E27,E24,E21,E18,E15,E12,E9,E6,E3)</f>
        <v>598000</v>
      </c>
      <c r="F100" s="63">
        <f>MIN(F94,F91,F88,F85,F82,F79,F76,F73,F70,F67,F64,F61,F58,F55,F52,F49,F46,F43,F40,F37,F34,F31,F28,F25,F22,F19,F16,F13,F10,F7,F5)</f>
        <v>0</v>
      </c>
      <c r="G100" s="63">
        <f>MIN(G94,G91,G88,G85,G82,G79,G76,G73,G70,G67,G64,G61,G58,G55,G52,G49,G46,G43,G40,G37,G34,G31,G28,G25,G22,G19,G16,G13,G10,G7,G5)</f>
        <v>0</v>
      </c>
      <c r="H100" s="63">
        <f>MIN(H93,H90,H87,H84,H81,H78,H75,H72,H69,H66,H63,H60,H57,H54,H51,H48,H45,H42,H39,H36,H33,H30,H27,H24,H21,H18,H15,H12,H9,H6,H3)</f>
        <v>0</v>
      </c>
      <c r="I100" s="63">
        <f t="shared" ref="I100:Q100" si="66">MIN(I94,I91,I88,I85,I82,I79,I76,I73,I70,I67,I64,I61,I58,I55,I52,I49,I46,I43,I40,I37,I34,I31,I28,I25,I22,I19,I16,I13,I10,I7,I5)</f>
        <v>792200</v>
      </c>
      <c r="J100" s="63">
        <f t="shared" si="66"/>
        <v>0</v>
      </c>
      <c r="K100" s="63">
        <f t="shared" si="66"/>
        <v>0</v>
      </c>
      <c r="L100" s="63">
        <f t="shared" si="66"/>
        <v>0</v>
      </c>
      <c r="M100" s="63">
        <f t="shared" si="66"/>
        <v>0</v>
      </c>
      <c r="N100" s="63">
        <f t="shared" si="66"/>
        <v>0</v>
      </c>
      <c r="O100" s="63">
        <f t="shared" si="66"/>
        <v>0</v>
      </c>
      <c r="P100" s="63">
        <f t="shared" si="66"/>
        <v>0</v>
      </c>
      <c r="Q100" s="63">
        <f t="shared" si="66"/>
        <v>0</v>
      </c>
      <c r="R100" s="65">
        <f>MIN(R3:R95)</f>
        <v>0.88</v>
      </c>
      <c r="S100" s="66">
        <f>MIN(S3:S95)</f>
        <v>0</v>
      </c>
      <c r="T100" s="67"/>
      <c r="U100" s="41" t="s">
        <v>36</v>
      </c>
      <c r="V100" s="181">
        <f>MIN(V94,V91,V88,V85,V82,V79,V76,V73,V70,V67,V64,V61,V58,V55,V52,V49,V46,V43,V40,V37,V34,V31,V28,V25,V22,V19,V16,V13,V10,V7,V4)</f>
        <v>0</v>
      </c>
      <c r="W100" s="181">
        <f>MIN(W94,W91,W88,W85,W82,W79,W76,W73,W70,W67,W64,W61,W58,W55,W52,W49,W46,W43,W40,W37,W34,W31,W28,W25,W22,W19,W16,W13,W10,W7,W4)</f>
        <v>0</v>
      </c>
      <c r="X100" s="125">
        <f>MIN(X93,X90,X87,X84,X81,X78,X75,X72,X69,X66,X63,X60,X57,X54,X51,X48,X45,X42,X39,X36,X33,X30,X27,X24,X21,X18,X15,X12,X9,X6,X3)</f>
        <v>17.5975</v>
      </c>
      <c r="Y100" s="181">
        <f>MIN(Y94,Y91,Y88,Y85,Y82,Y79,Y76,Y73,Y70,Y67,Y64,Y61,Y58,Y55,Y52,Y49,Y46,Y43,Y40,Y37,Y34,Y31,Y28,Y25,Y22,Y19,Y16,Y13,Y10,Y7,Y4)</f>
        <v>0</v>
      </c>
      <c r="Z100" s="181">
        <f>MIN(Z94,Z91,Z88,Z85,Z82,Z79,Z76,Z73,Z70,Z67,Z64,Z61,Z58,Z55,Z52,Z49,Z46,Z43,Z40,Z37,Z34,Z31,Z28,Z25,Z22,Z19,Z16,Z13,Z10,Z7,Z4)</f>
        <v>0</v>
      </c>
      <c r="AA100" s="125">
        <f>MIN(AA93,AA90,AA87,AA84,AA81,AA78,AA75,AA72,AA69,AA66,AA63,AA60,AA57,AA54,AA51,AA48,AA45,AA42,AA39,AA36,AA33,AA30,AA27,AA24,AA21,AA18,AA15,AA12,AA9,AA6,AA3)</f>
        <v>8.8000000000000007</v>
      </c>
      <c r="AB100" s="181">
        <f>MIN(AB94,AB91,AB88,AB85,AB82,AB79,AB76,AB73,AB70,AB67,AB64,AB61,AB58,AB55,AB52,AB49,AB46,AB43,AB40,AB37,AB34,AB31,AB28,AB25,AB22,AB19,AB16,AB13,AB10,AB7,AB4)</f>
        <v>0</v>
      </c>
      <c r="AC100" s="184">
        <f>MIN(AC93,AC90,AC87,AC84,AC81,AC78,AC75,AC72,AC69,AC66,AC63,AC60,AC57,AC54,AC51,AC48,AC45,AC42,AC39,AC36,AC33,AC30,AC27,AC24,AC21,AC18,AC15,AC12,AC9,AC6,AC3)</f>
        <v>0</v>
      </c>
      <c r="AD100" s="184">
        <f>MIN(AD93,AD90,AD87,AD84,AD81,AD78,AD75,AD72,AD69,AD66,AD63,AD60,AD57,AD54,AD51,AD48,AD45,AD42,AD39,AD36,AD33,AD30,AD27,AD24,AD21,AD18,AD15,AD12,AD9,AD6,AD3)</f>
        <v>0</v>
      </c>
      <c r="AE100" s="68">
        <f>MIN(AE93,AE90,AE87,AE84,AE81,AE78,AE75,AE72,AE69,AE66,AE63,AE60,AE57,AE54,AE51,AE48,AE45,AE42,AE39,AE36,AE33,AE30,AE27,AE24,AE21,AE18,AE15,AE12,AE9,AE6,AE3)</f>
        <v>6</v>
      </c>
      <c r="AF100" s="67"/>
      <c r="AG100" s="67"/>
      <c r="AH100" s="67"/>
      <c r="AI100" s="67"/>
    </row>
    <row r="101" spans="1:35" s="12" customFormat="1" ht="15.75" x14ac:dyDescent="0.25">
      <c r="A101" s="67"/>
      <c r="B101" s="193"/>
      <c r="C101" s="69"/>
      <c r="D101" s="69"/>
      <c r="E101" s="69"/>
      <c r="F101" s="69"/>
      <c r="G101" s="69"/>
      <c r="H101" s="69"/>
      <c r="I101" s="69"/>
      <c r="J101" s="70"/>
      <c r="K101" s="70"/>
      <c r="L101" s="70"/>
      <c r="M101" s="70"/>
      <c r="N101" s="70"/>
      <c r="O101" s="71"/>
      <c r="P101" s="71"/>
      <c r="Q101" s="70"/>
      <c r="R101" s="72"/>
      <c r="S101" s="72"/>
      <c r="T101" s="39"/>
      <c r="U101" s="42" t="s">
        <v>17</v>
      </c>
      <c r="V101" s="168">
        <f>AVERAGE(V95,V92,V89,V86,V83,V80,V77,V74,V71,V68,V65,V62,V59,V56,V53,V50,V47,V44,V41,V38,V35,V32,V29,V26,V23,V20,V17,V14,V11,V8,V5)</f>
        <v>2.7192785910682371</v>
      </c>
      <c r="W101" s="168">
        <f>AVERAGE(W95,W92,W89,W86,W83,W80,W77,W74,W71,W68,W65,W62,W59,W56,W53,W50,W47,W44,W41,W38,W35,W32,W29,W26,W23,W20,W17,W14,W11,W8,W5)</f>
        <v>0.53708959731833383</v>
      </c>
      <c r="X101" s="128"/>
      <c r="Y101" s="168">
        <f>AVERAGE(Y95,Y92,Y89,Y86,Y83,Y80,Y77,Y74,Y71,Y68,Y65,Y62,Y59,Y56,Y53,Y50,Y47,Y44,Y41,Y38,Y35,Y32,Y29,Y26,Y23,Y20,Y17,Y14,Y11,Y8,Y5)</f>
        <v>1.8266062553005691</v>
      </c>
      <c r="Z101" s="168">
        <f>AVERAGE(Z95,Z92,Z89,Z86,Z83,Z80,Z77,Z74,Z71,Z68,Z65,Z62,Z59,Z56,Z53,Z50,Z47,Z44,Z41,Z38,Z35,Z32,Z29,Z26,Z23,Z20,Z17,Z14,Z11,Z8,Z5)</f>
        <v>0.21027278743273056</v>
      </c>
      <c r="AA101" s="128"/>
      <c r="AB101" s="168">
        <f>AVERAGE(AB95,AB92,AB89,AB86,AB83,AB80,AB77,AB74,AB71,AB68,AB65,AB62,AB59,AB56,AB53,AB50,AB47,AB44,AB41,AB38,AB35,AB32,AB29,AB26,AB23,AB20,AB17,AB14,AB11,AB8,AB5)</f>
        <v>2.6089797894458526E-2</v>
      </c>
      <c r="AC101" s="166">
        <f>AVERAGE(AC95,AC92,AC89,AC86,AC83,AC80,AC77,AC74,AC71,AC68,AC65,AC62,AC59,AC56,AC53,AC50,AC47,AC44,AC41,AC38,AC35,AC32,AC29,AC26,AC23,AC20,AC17,AC14,AC11,AC8,AC5)</f>
        <v>1.2173443512660607</v>
      </c>
      <c r="AD101" s="168">
        <f>AVERAGE(AD95,AD92,AD89,AD86,AD83,AD80,AD77,AD74,AD71,AD68,AD65,AD62,AD59,AD56,AD53,AD50,AD47,AD44,AD41,AD38,AD35,AD32,AD29,AD26,AD23,AD20,AD17,AD14,AD11,AD8,AD5)</f>
        <v>0.23080167648649658</v>
      </c>
      <c r="AE101" s="11"/>
      <c r="AF101" s="11"/>
      <c r="AG101" s="41" t="s">
        <v>32</v>
      </c>
      <c r="AH101" s="80">
        <f t="shared" ref="AH101:AI103" si="67">MAX(AH93,AH90,AH87,AH84,AH81,AH78,AH75,AH72,AH69,AH66,AH63,AH60,AH57,AH54,AH51,AH48,AH45,AH42,AH39,AH36,AH33,AH30,AH27,AH24,AH21,AH18,AH15,AH12,AH9,AH6,AH3)</f>
        <v>3.93</v>
      </c>
      <c r="AI101" s="81">
        <f t="shared" si="67"/>
        <v>7.6999999999999999E-2</v>
      </c>
    </row>
    <row r="102" spans="1:35" s="12" customFormat="1" ht="15.75" x14ac:dyDescent="0.25">
      <c r="A102" s="67"/>
      <c r="B102" s="297"/>
      <c r="C102" s="297"/>
      <c r="D102" s="297"/>
      <c r="E102" s="297"/>
      <c r="F102" s="69"/>
      <c r="G102" s="69"/>
      <c r="H102" s="69"/>
      <c r="I102" s="69"/>
      <c r="J102" s="70"/>
      <c r="K102" s="70"/>
      <c r="L102" s="70"/>
      <c r="M102" s="70"/>
      <c r="N102" s="70"/>
      <c r="O102" s="70"/>
      <c r="P102" s="70"/>
      <c r="Q102" s="70"/>
      <c r="R102" s="72"/>
      <c r="S102" s="73"/>
      <c r="T102" s="39"/>
      <c r="U102" s="42" t="s">
        <v>37</v>
      </c>
      <c r="V102" s="182">
        <f>MAX(V95,V92,V89,V86,V83,V80,V77,V74,V71,V68,V65,V62,V59,V56,V53,V50,V47,V44,V41,V38,V35,V32,V29,V26,V23,V20,V17,V14,V11,V8,V5)</f>
        <v>4.1104129683266377</v>
      </c>
      <c r="W102" s="182">
        <f>MAX(W95,W92,W89,W86,W83,W80,W77,W74,W71,W68,W65,W62,W59,W56,W53,W50,W47,W44,W41,W38,W35,W32,W29,W26,W23,W20,W17,W14,W11,W8,W5)</f>
        <v>4.2991269236266616</v>
      </c>
      <c r="X102" s="128"/>
      <c r="Y102" s="182">
        <f>MAX(Y95,Y92,Y89,Y86,Y83,Y80,Y77,Y74,Y71,Y68,Y65,Y62,Y59,Y56,Y53,Y50,Y47,Y44,Y41,Y38,Y35,Y32,Y29,Y26,Y23,Y20,Y17,Y14,Y11,Y8,Y5)</f>
        <v>2.2550348778727778</v>
      </c>
      <c r="Z102" s="182">
        <f>MAX(Z95,Z92,Z89,Z86,Z83,Z80,Z77,Z74,Z71,Z68,Z65,Z62,Z59,Z56,Z53,Z50,Z47,Z44,Z41,Z38,Z35,Z32,Z29,Z26,Z23,Z20,Z17,Z14,Z11,Z8,Z5)</f>
        <v>1.951101840421154</v>
      </c>
      <c r="AA102" s="128"/>
      <c r="AB102" s="182">
        <f>MAX(AB95,AB92,AB89,AB86,AB83,AB80,AB77,AB74,AB71,AB68,AB65,AB62,AB59,AB56,AB53,AB50,AB47,AB44,AB41,AB38,AB35,AB32,AB29,AB26,AB23,AB20,AB17,AB14,AB11,AB8,AB5)</f>
        <v>0.13551545743513688</v>
      </c>
      <c r="AC102" s="168">
        <f>MAX(AC95,AC92,AC89,AC86,AC83,AC80,AC77,AC74,AC71,AC68,AC65,AC62,AC59,AC56,AC53,AC50,AC47,AC44,AC41,AC38,AC35,AC32,AC29,AC26,AC23,AC20,AC17,AC14,AC11,AC8,AC5)</f>
        <v>2.0421618909252164</v>
      </c>
      <c r="AD102" s="168">
        <f>MAX(AD95,AD92,AD89,AD86,AD83,AD80,AD77,AD74,AD71,AD68,AD65,AD62,AD59,AD56,AD53,AD50,AD47,AD44,AD41,AD38,AD35,AD32,AD29,AD26,AD23,AD20,AD17,AD14,AD11,AD8,AD5)</f>
        <v>1.5881334667365448</v>
      </c>
      <c r="AE102" s="11"/>
      <c r="AF102" s="11"/>
      <c r="AG102" s="41" t="s">
        <v>33</v>
      </c>
      <c r="AH102" s="82">
        <f t="shared" si="67"/>
        <v>16.5</v>
      </c>
      <c r="AI102" s="82">
        <f t="shared" si="67"/>
        <v>16</v>
      </c>
    </row>
    <row r="103" spans="1:35" s="12" customFormat="1" ht="15.75" x14ac:dyDescent="0.25">
      <c r="A103" s="67"/>
      <c r="B103" s="297"/>
      <c r="C103" s="297"/>
      <c r="D103" s="297"/>
      <c r="E103" s="297"/>
      <c r="F103" s="297"/>
      <c r="G103" s="193"/>
      <c r="H103" s="193"/>
      <c r="I103" s="69"/>
      <c r="J103" s="69"/>
      <c r="K103" s="70"/>
      <c r="L103" s="70"/>
      <c r="M103" s="70"/>
      <c r="N103" s="70"/>
      <c r="O103" s="70"/>
      <c r="P103" s="70"/>
      <c r="Q103" s="70"/>
      <c r="R103" s="74"/>
      <c r="S103" s="73"/>
      <c r="T103" s="39"/>
      <c r="U103" s="42" t="s">
        <v>38</v>
      </c>
      <c r="V103" s="168">
        <f>MIN(V95,V92,V89,V86,V83,V80,V77,V74,V71,V68,V65,V62,V59,V56,V53,V50,V47,V44,V41,V38,V35,V32,V29,V26,V23,V20,V17,V14,V11,V8,V5)</f>
        <v>0</v>
      </c>
      <c r="W103" s="168">
        <f>MIN(W95,W92,W89,W86,W83,W80,W77,W74,W71,W68,W65,W62,W59,W56,W53,W50,W47,W44,W41,W38,W35,W32,W29,W26,W23,W20,W17,W14,W11,W8,W5)</f>
        <v>0</v>
      </c>
      <c r="X103" s="128"/>
      <c r="Y103" s="168">
        <f>MIN(Y95,Y92,Y89,Y86,Y83,Y80,Y77,Y74,Y71,Y68,Y65,Y62,Y59,Y56,Y53,Y50,Y47,Y44,Y41,Y38,Y35,Y32,Y29,Y26,Y23,Y20,Y17,Y14,Y11,Y8,Y5)</f>
        <v>0</v>
      </c>
      <c r="Z103" s="168">
        <f>MIN(Z95,Z92,Z89,Z86,Z83,Z80,Z77,Z74,Z71,Z68,Z65,Z62,Z59,Z56,Z53,Z50,Z47,Z44,Z41,Z38,Z35,Z32,Z29,Z26,Z23,Z20,Z17,Z14,Z11,Z8,Z5)</f>
        <v>0</v>
      </c>
      <c r="AA103" s="128"/>
      <c r="AB103" s="168">
        <f>MIN(AB95,AB92,AB89,AB86,AB83,AB80,AB77,AB74,AB71,AB68,AB65,AB62,AB59,AB56,AB53,AB50,AB47,AB44,AB41,AB38,AB35,AB32,AB29,AB26,AB23,AB20,AB17,AB14,AB11,AB8,AB5)</f>
        <v>0</v>
      </c>
      <c r="AC103" s="168">
        <f>MIN(AC95,AC92,AC89,AC86,AC83,AC80,AC77,AC74,AC71,AC68,AC65,AC62,AC59,AC56,AC53,AC50,AC47,AC44,AC41,AC38,AC35,AC32,AC29,AC26,AC23,AC20,AC17,AC14,AC11,AC8,AC5)</f>
        <v>0</v>
      </c>
      <c r="AD103" s="168">
        <f>MIN(AD95,AD92,AD89,AD86,AD83,AD80,AD77,AD74,AD71,AD68,AD65,AD62,AD59,AD56,AD53,AD50,AD47,AD44,AD41,AD38,AD35,AD32,AD29,AD26,AD23,AD20,AD17,AD14,AD11,AD8,AD5)</f>
        <v>0</v>
      </c>
      <c r="AE103" s="11"/>
      <c r="AF103" s="11"/>
      <c r="AG103" s="41" t="s">
        <v>34</v>
      </c>
      <c r="AH103" s="80">
        <f t="shared" si="67"/>
        <v>7.62</v>
      </c>
      <c r="AI103" s="80">
        <f t="shared" si="67"/>
        <v>7.97</v>
      </c>
    </row>
    <row r="104" spans="1:35" s="12" customFormat="1" ht="15.75" x14ac:dyDescent="0.25">
      <c r="A104" s="94"/>
      <c r="B104" s="299"/>
      <c r="C104" s="299"/>
      <c r="D104" s="75"/>
      <c r="E104" s="75"/>
      <c r="F104" s="75"/>
      <c r="G104" s="75"/>
      <c r="H104" s="75"/>
      <c r="I104" s="75"/>
      <c r="J104" s="75"/>
      <c r="K104" s="70"/>
      <c r="L104" s="70"/>
      <c r="M104" s="70"/>
      <c r="N104" s="70"/>
      <c r="O104" s="70"/>
      <c r="P104" s="70"/>
      <c r="Q104" s="70"/>
      <c r="R104" s="74"/>
      <c r="S104" s="73"/>
      <c r="T104" s="39"/>
      <c r="U104" s="291" t="s">
        <v>72</v>
      </c>
      <c r="V104" s="291"/>
      <c r="W104" s="291"/>
      <c r="X104" s="291"/>
      <c r="Y104" s="291"/>
      <c r="Z104" s="291"/>
      <c r="AA104" s="291"/>
      <c r="AB104" s="171"/>
      <c r="AC104" s="171"/>
      <c r="AD104" s="171"/>
      <c r="AE104" s="11"/>
      <c r="AF104" s="11"/>
      <c r="AG104" s="83"/>
      <c r="AH104" s="78"/>
      <c r="AI104" s="84"/>
    </row>
    <row r="105" spans="1:35" s="12" customFormat="1" ht="15.75" x14ac:dyDescent="0.25">
      <c r="A105" s="94"/>
      <c r="B105" s="292"/>
      <c r="C105" s="292"/>
      <c r="D105" s="75"/>
      <c r="E105" s="75"/>
      <c r="F105" s="75"/>
      <c r="G105" s="75"/>
      <c r="H105" s="75"/>
      <c r="I105" s="75"/>
      <c r="J105" s="75"/>
      <c r="K105" s="70"/>
      <c r="L105" s="70"/>
      <c r="M105" s="70"/>
      <c r="N105" s="70"/>
      <c r="O105" s="70"/>
      <c r="P105" s="70"/>
      <c r="Q105" s="70"/>
      <c r="R105" s="70"/>
      <c r="S105" s="73"/>
      <c r="T105" s="39"/>
      <c r="U105" s="70"/>
      <c r="V105" s="171"/>
      <c r="W105" s="171"/>
      <c r="X105" s="128"/>
      <c r="Y105" s="171"/>
      <c r="Z105" s="171"/>
      <c r="AA105" s="128"/>
      <c r="AB105" s="171"/>
      <c r="AC105" s="171"/>
      <c r="AD105" s="171"/>
      <c r="AE105" s="11"/>
      <c r="AF105" s="11"/>
      <c r="AG105" s="41" t="s">
        <v>39</v>
      </c>
      <c r="AH105" s="80">
        <f t="shared" ref="AH105:AI107" si="68">MIN(AH93,AH90,AH87,AH84,AH81,AH78,AH75,AH72,AH69,AH66,AH63,AH60,AH57,AH54,AH51,AH48,AH45,AH42,AH39,AH36,AH33,AH30,AH27,AH24,AH21,AH18,AH15,AH12,AH9,AH6,AH3)</f>
        <v>0.89</v>
      </c>
      <c r="AI105" s="81">
        <f t="shared" si="68"/>
        <v>3.1E-2</v>
      </c>
    </row>
    <row r="106" spans="1:35" s="12" customFormat="1" ht="15.75" x14ac:dyDescent="0.25">
      <c r="A106" s="67"/>
      <c r="B106" s="293"/>
      <c r="C106" s="293"/>
      <c r="D106" s="142"/>
      <c r="E106" s="142"/>
      <c r="F106" s="75"/>
      <c r="G106" s="75"/>
      <c r="H106" s="75"/>
      <c r="I106" s="142"/>
      <c r="J106" s="142"/>
      <c r="K106" s="70"/>
      <c r="L106" s="70"/>
      <c r="M106" s="70"/>
      <c r="N106" s="70"/>
      <c r="O106" s="70"/>
      <c r="P106" s="70"/>
      <c r="Q106" s="70"/>
      <c r="R106" s="70"/>
      <c r="S106" s="73"/>
      <c r="T106" s="39"/>
      <c r="U106" s="95"/>
      <c r="V106" s="172"/>
      <c r="W106" s="172"/>
      <c r="X106" s="129"/>
      <c r="Y106" s="172"/>
      <c r="Z106" s="172"/>
      <c r="AA106" s="129"/>
      <c r="AB106" s="172"/>
      <c r="AC106" s="172"/>
      <c r="AD106" s="172"/>
      <c r="AE106" s="85"/>
      <c r="AF106" s="11"/>
      <c r="AG106" s="41" t="s">
        <v>40</v>
      </c>
      <c r="AH106" s="82">
        <f t="shared" si="68"/>
        <v>11</v>
      </c>
      <c r="AI106" s="82">
        <f t="shared" si="68"/>
        <v>10.9</v>
      </c>
    </row>
    <row r="107" spans="1:35" s="12" customFormat="1" ht="15.75" x14ac:dyDescent="0.25">
      <c r="A107" s="67"/>
      <c r="B107" s="294"/>
      <c r="C107" s="294"/>
      <c r="D107" s="294"/>
      <c r="E107" s="194"/>
      <c r="F107" s="96"/>
      <c r="G107" s="96"/>
      <c r="H107" s="96"/>
      <c r="I107" s="97"/>
      <c r="J107" s="97"/>
      <c r="K107" s="98"/>
      <c r="L107" s="98"/>
      <c r="M107" s="99"/>
      <c r="N107" s="99"/>
      <c r="O107" s="99"/>
      <c r="P107" s="99"/>
      <c r="Q107" s="100"/>
      <c r="R107" s="101"/>
      <c r="S107" s="102"/>
      <c r="T107" s="39"/>
      <c r="U107" s="95"/>
      <c r="V107" s="172"/>
      <c r="W107" s="172"/>
      <c r="X107" s="129"/>
      <c r="Y107" s="172"/>
      <c r="Z107" s="172"/>
      <c r="AA107" s="129"/>
      <c r="AB107" s="172"/>
      <c r="AC107" s="172"/>
      <c r="AD107" s="172"/>
      <c r="AE107" s="85"/>
      <c r="AF107" s="11"/>
      <c r="AG107" s="41" t="s">
        <v>41</v>
      </c>
      <c r="AH107" s="80">
        <f t="shared" si="68"/>
        <v>7.44</v>
      </c>
      <c r="AI107" s="80">
        <f t="shared" si="68"/>
        <v>7.55</v>
      </c>
    </row>
    <row r="108" spans="1:35" s="12" customFormat="1" ht="15.75" x14ac:dyDescent="0.25">
      <c r="B108" s="295"/>
      <c r="C108" s="295"/>
      <c r="D108" s="295"/>
      <c r="E108" s="295"/>
      <c r="F108" s="295"/>
      <c r="G108" s="295"/>
      <c r="H108" s="195"/>
      <c r="I108" s="296"/>
      <c r="J108" s="296"/>
      <c r="K108" s="16"/>
      <c r="L108" s="16"/>
      <c r="M108" s="14"/>
      <c r="N108" s="14"/>
      <c r="O108" s="14"/>
      <c r="P108" s="14"/>
      <c r="S108" s="13"/>
      <c r="V108" s="173"/>
      <c r="W108" s="173"/>
      <c r="X108" s="118"/>
      <c r="Y108" s="173"/>
      <c r="Z108" s="173"/>
      <c r="AA108" s="118"/>
      <c r="AB108" s="173"/>
      <c r="AC108" s="173"/>
      <c r="AD108" s="173"/>
      <c r="AE108" s="31"/>
    </row>
    <row r="109" spans="1:35" s="12" customFormat="1" ht="15.75" x14ac:dyDescent="0.25">
      <c r="B109" s="15"/>
      <c r="C109" s="298"/>
      <c r="D109" s="298"/>
      <c r="E109" s="298"/>
      <c r="F109" s="298"/>
      <c r="G109" s="298"/>
      <c r="H109" s="298"/>
      <c r="I109" s="298"/>
      <c r="J109" s="298"/>
      <c r="K109" s="298"/>
      <c r="L109" s="298"/>
      <c r="M109" s="14"/>
      <c r="N109" s="14"/>
      <c r="O109" s="14"/>
      <c r="P109" s="14"/>
      <c r="S109" s="13"/>
      <c r="V109" s="173"/>
      <c r="W109" s="173"/>
      <c r="X109" s="118"/>
      <c r="Y109" s="173"/>
      <c r="Z109" s="173"/>
      <c r="AA109" s="118"/>
      <c r="AB109" s="173"/>
      <c r="AC109" s="173"/>
      <c r="AD109" s="173"/>
      <c r="AE109" s="31"/>
    </row>
    <row r="110" spans="1:35" s="12" customFormat="1" ht="15.75" x14ac:dyDescent="0.25">
      <c r="S110" s="13"/>
      <c r="V110" s="173"/>
      <c r="W110" s="173"/>
      <c r="X110" s="118"/>
      <c r="Y110" s="173"/>
      <c r="Z110" s="173"/>
      <c r="AA110" s="118"/>
      <c r="AB110" s="173"/>
      <c r="AC110" s="173"/>
      <c r="AD110" s="173"/>
      <c r="AE110" s="31"/>
    </row>
    <row r="111" spans="1:35" s="12" customFormat="1" ht="15.75" x14ac:dyDescent="0.25">
      <c r="S111" s="13"/>
      <c r="V111" s="173"/>
      <c r="W111" s="173"/>
      <c r="X111" s="118"/>
      <c r="Y111" s="173"/>
      <c r="Z111" s="173"/>
      <c r="AA111" s="118"/>
      <c r="AB111" s="173"/>
      <c r="AC111" s="173"/>
      <c r="AD111" s="173"/>
      <c r="AE111" s="31"/>
    </row>
    <row r="112" spans="1:35" s="12" customFormat="1" ht="15.75" x14ac:dyDescent="0.25">
      <c r="S112" s="13"/>
      <c r="V112" s="173"/>
      <c r="W112" s="173"/>
      <c r="X112" s="118"/>
      <c r="Y112" s="173"/>
      <c r="Z112" s="173"/>
      <c r="AA112" s="118"/>
      <c r="AB112" s="173"/>
      <c r="AC112" s="173"/>
      <c r="AD112" s="173"/>
      <c r="AE112" s="31"/>
    </row>
    <row r="113" spans="19:31" s="12" customFormat="1" ht="15.75" x14ac:dyDescent="0.25">
      <c r="S113" s="13"/>
      <c r="V113" s="173"/>
      <c r="W113" s="173"/>
      <c r="X113" s="118"/>
      <c r="Y113" s="173"/>
      <c r="Z113" s="173"/>
      <c r="AA113" s="118"/>
      <c r="AB113" s="173"/>
      <c r="AC113" s="173"/>
      <c r="AD113" s="173"/>
      <c r="AE113" s="31"/>
    </row>
    <row r="114" spans="19:31" s="12" customFormat="1" ht="15.75" x14ac:dyDescent="0.25">
      <c r="S114" s="13"/>
      <c r="V114" s="173"/>
      <c r="W114" s="173"/>
      <c r="X114" s="118"/>
      <c r="Y114" s="173"/>
      <c r="Z114" s="173"/>
      <c r="AA114" s="118"/>
      <c r="AB114" s="173"/>
      <c r="AC114" s="173"/>
      <c r="AD114" s="173"/>
      <c r="AE114" s="31"/>
    </row>
    <row r="115" spans="19:31" s="12" customFormat="1" ht="15.75" x14ac:dyDescent="0.25">
      <c r="S115" s="13"/>
      <c r="V115" s="173"/>
      <c r="W115" s="173"/>
      <c r="X115" s="118"/>
      <c r="Y115" s="173"/>
      <c r="Z115" s="173"/>
      <c r="AA115" s="118"/>
      <c r="AB115" s="173"/>
      <c r="AC115" s="173"/>
      <c r="AD115" s="173"/>
      <c r="AE115" s="31"/>
    </row>
    <row r="116" spans="19:31" s="12" customFormat="1" ht="15.75" x14ac:dyDescent="0.25">
      <c r="S116" s="13"/>
      <c r="V116" s="173"/>
      <c r="W116" s="173"/>
      <c r="X116" s="118"/>
      <c r="Y116" s="173"/>
      <c r="Z116" s="173"/>
      <c r="AA116" s="118"/>
      <c r="AB116" s="173"/>
      <c r="AC116" s="173"/>
      <c r="AD116" s="173"/>
      <c r="AE116" s="31"/>
    </row>
    <row r="117" spans="19:31" s="12" customFormat="1" ht="15.75" x14ac:dyDescent="0.25">
      <c r="S117" s="13"/>
      <c r="V117" s="173"/>
      <c r="W117" s="173"/>
      <c r="X117" s="118"/>
      <c r="Y117" s="173"/>
      <c r="Z117" s="173"/>
      <c r="AA117" s="118"/>
      <c r="AB117" s="173"/>
      <c r="AC117" s="173"/>
      <c r="AD117" s="173"/>
      <c r="AE117" s="31"/>
    </row>
    <row r="118" spans="19:31" s="12" customFormat="1" ht="15.75" x14ac:dyDescent="0.25">
      <c r="S118" s="13"/>
      <c r="V118" s="173"/>
      <c r="W118" s="173"/>
      <c r="X118" s="118"/>
      <c r="Y118" s="173"/>
      <c r="Z118" s="173"/>
      <c r="AA118" s="118"/>
      <c r="AB118" s="173"/>
      <c r="AC118" s="173"/>
      <c r="AD118" s="173"/>
      <c r="AE118" s="31"/>
    </row>
    <row r="119" spans="19:31" s="12" customFormat="1" ht="15.75" x14ac:dyDescent="0.25">
      <c r="S119" s="13"/>
      <c r="V119" s="173"/>
      <c r="W119" s="173"/>
      <c r="X119" s="118"/>
      <c r="Y119" s="173"/>
      <c r="Z119" s="173"/>
      <c r="AA119" s="118"/>
      <c r="AB119" s="173"/>
      <c r="AC119" s="173"/>
      <c r="AD119" s="173"/>
      <c r="AE119" s="31"/>
    </row>
    <row r="120" spans="19:31" s="12" customFormat="1" ht="15.75" x14ac:dyDescent="0.25">
      <c r="S120" s="13"/>
      <c r="V120" s="173"/>
      <c r="W120" s="173"/>
      <c r="X120" s="118"/>
      <c r="Y120" s="173"/>
      <c r="Z120" s="173"/>
      <c r="AA120" s="118"/>
      <c r="AB120" s="173"/>
      <c r="AC120" s="173"/>
      <c r="AD120" s="173"/>
      <c r="AE120" s="31"/>
    </row>
    <row r="121" spans="19:31" s="12" customFormat="1" ht="15.75" x14ac:dyDescent="0.25">
      <c r="S121" s="13"/>
      <c r="V121" s="173"/>
      <c r="W121" s="173"/>
      <c r="X121" s="118"/>
      <c r="Y121" s="173"/>
      <c r="Z121" s="173"/>
      <c r="AA121" s="118"/>
      <c r="AB121" s="173"/>
      <c r="AC121" s="173"/>
      <c r="AD121" s="173"/>
      <c r="AE121" s="31"/>
    </row>
    <row r="122" spans="19:31" s="12" customFormat="1" ht="15.75" x14ac:dyDescent="0.25">
      <c r="S122" s="13"/>
      <c r="V122" s="173"/>
      <c r="W122" s="173"/>
      <c r="X122" s="118"/>
      <c r="Y122" s="173"/>
      <c r="Z122" s="173"/>
      <c r="AA122" s="118"/>
      <c r="AB122" s="173"/>
      <c r="AC122" s="173"/>
      <c r="AD122" s="173"/>
      <c r="AE122" s="31"/>
    </row>
    <row r="123" spans="19:31" s="12" customFormat="1" ht="15.75" x14ac:dyDescent="0.25">
      <c r="S123" s="13"/>
      <c r="V123" s="173"/>
      <c r="W123" s="173"/>
      <c r="X123" s="118"/>
      <c r="Y123" s="173"/>
      <c r="Z123" s="173"/>
      <c r="AA123" s="118"/>
      <c r="AB123" s="173"/>
      <c r="AC123" s="173"/>
      <c r="AD123" s="173"/>
      <c r="AE123" s="31"/>
    </row>
  </sheetData>
  <sheetProtection algorithmName="SHA-512" hashValue="w1zQJXEtHzfIren3YFOsMoznQYb+W2d134wRdbu7GyFWU1pZ3HUj84x6qGNCiYCUS0KsvCHWEjVOODIQEgYerw==" saltValue="LwfIsKr+71EWBWylt3h70w==" spinCount="100000" sheet="1" selectLockedCells="1"/>
  <mergeCells count="741">
    <mergeCell ref="B107:D107"/>
    <mergeCell ref="B108:G108"/>
    <mergeCell ref="I108:J108"/>
    <mergeCell ref="C109:L109"/>
    <mergeCell ref="B102:E102"/>
    <mergeCell ref="B103:F103"/>
    <mergeCell ref="B104:C104"/>
    <mergeCell ref="U104:AA104"/>
    <mergeCell ref="B105:C105"/>
    <mergeCell ref="B106:C106"/>
    <mergeCell ref="AE93:AE95"/>
    <mergeCell ref="B94:B95"/>
    <mergeCell ref="C94:C95"/>
    <mergeCell ref="D94:D95"/>
    <mergeCell ref="F94:F95"/>
    <mergeCell ref="G94:G95"/>
    <mergeCell ref="N91:N92"/>
    <mergeCell ref="O91:O92"/>
    <mergeCell ref="P91:P92"/>
    <mergeCell ref="Q91:Q92"/>
    <mergeCell ref="AE90:AE92"/>
    <mergeCell ref="L94:L95"/>
    <mergeCell ref="M94:M95"/>
    <mergeCell ref="N94:N95"/>
    <mergeCell ref="O94:O95"/>
    <mergeCell ref="P94:P95"/>
    <mergeCell ref="Q94:Q95"/>
    <mergeCell ref="R93:R95"/>
    <mergeCell ref="S93:S95"/>
    <mergeCell ref="X93:X95"/>
    <mergeCell ref="AC93:AC94"/>
    <mergeCell ref="AD93:AD94"/>
    <mergeCell ref="AD90:AD91"/>
    <mergeCell ref="AC90:AC91"/>
    <mergeCell ref="A93:A95"/>
    <mergeCell ref="E93:E95"/>
    <mergeCell ref="H93:H95"/>
    <mergeCell ref="I94:I95"/>
    <mergeCell ref="J94:J95"/>
    <mergeCell ref="K94:K95"/>
    <mergeCell ref="S90:S92"/>
    <mergeCell ref="X90:X92"/>
    <mergeCell ref="AA90:AA92"/>
    <mergeCell ref="B91:B92"/>
    <mergeCell ref="C91:C92"/>
    <mergeCell ref="D91:D92"/>
    <mergeCell ref="F91:F92"/>
    <mergeCell ref="G91:G92"/>
    <mergeCell ref="I91:I92"/>
    <mergeCell ref="AA93:AA95"/>
    <mergeCell ref="A90:A92"/>
    <mergeCell ref="E90:E92"/>
    <mergeCell ref="H90:H92"/>
    <mergeCell ref="R90:R92"/>
    <mergeCell ref="J91:J92"/>
    <mergeCell ref="K91:K92"/>
    <mergeCell ref="L91:L92"/>
    <mergeCell ref="M91:M92"/>
    <mergeCell ref="A87:A89"/>
    <mergeCell ref="AA87:AA89"/>
    <mergeCell ref="AE87:AE89"/>
    <mergeCell ref="B88:B89"/>
    <mergeCell ref="C88:C89"/>
    <mergeCell ref="D88:D89"/>
    <mergeCell ref="F88:F89"/>
    <mergeCell ref="G88:G89"/>
    <mergeCell ref="I88:I89"/>
    <mergeCell ref="J88:J89"/>
    <mergeCell ref="K88:K89"/>
    <mergeCell ref="E87:E89"/>
    <mergeCell ref="H87:H89"/>
    <mergeCell ref="R87:R89"/>
    <mergeCell ref="S87:S89"/>
    <mergeCell ref="X87:X89"/>
    <mergeCell ref="L88:L89"/>
    <mergeCell ref="M88:M89"/>
    <mergeCell ref="N88:N89"/>
    <mergeCell ref="O88:O89"/>
    <mergeCell ref="P88:P89"/>
    <mergeCell ref="Q88:Q89"/>
    <mergeCell ref="AD87:AD88"/>
    <mergeCell ref="AC87:AC88"/>
    <mergeCell ref="AE84:AE86"/>
    <mergeCell ref="B85:B86"/>
    <mergeCell ref="C85:C86"/>
    <mergeCell ref="D85:D86"/>
    <mergeCell ref="F85:F86"/>
    <mergeCell ref="G85:G86"/>
    <mergeCell ref="N82:N83"/>
    <mergeCell ref="O82:O83"/>
    <mergeCell ref="P82:P83"/>
    <mergeCell ref="Q82:Q83"/>
    <mergeCell ref="AE81:AE83"/>
    <mergeCell ref="L85:L86"/>
    <mergeCell ref="M85:M86"/>
    <mergeCell ref="N85:N86"/>
    <mergeCell ref="O85:O86"/>
    <mergeCell ref="P85:P86"/>
    <mergeCell ref="Q85:Q86"/>
    <mergeCell ref="R84:R86"/>
    <mergeCell ref="S84:S86"/>
    <mergeCell ref="X84:X86"/>
    <mergeCell ref="AD81:AD82"/>
    <mergeCell ref="AD84:AD85"/>
    <mergeCell ref="AC84:AC85"/>
    <mergeCell ref="AC81:AC82"/>
    <mergeCell ref="A84:A86"/>
    <mergeCell ref="E84:E86"/>
    <mergeCell ref="H84:H86"/>
    <mergeCell ref="I85:I86"/>
    <mergeCell ref="J85:J86"/>
    <mergeCell ref="K85:K86"/>
    <mergeCell ref="S81:S83"/>
    <mergeCell ref="X81:X83"/>
    <mergeCell ref="AA81:AA83"/>
    <mergeCell ref="B82:B83"/>
    <mergeCell ref="C82:C83"/>
    <mergeCell ref="D82:D83"/>
    <mergeCell ref="F82:F83"/>
    <mergeCell ref="G82:G83"/>
    <mergeCell ref="I82:I83"/>
    <mergeCell ref="AA84:AA86"/>
    <mergeCell ref="A81:A83"/>
    <mergeCell ref="E81:E83"/>
    <mergeCell ref="H81:H83"/>
    <mergeCell ref="R81:R83"/>
    <mergeCell ref="J82:J83"/>
    <mergeCell ref="K82:K83"/>
    <mergeCell ref="L82:L83"/>
    <mergeCell ref="M82:M83"/>
    <mergeCell ref="A78:A80"/>
    <mergeCell ref="AA78:AA80"/>
    <mergeCell ref="AE78:AE80"/>
    <mergeCell ref="B79:B80"/>
    <mergeCell ref="C79:C80"/>
    <mergeCell ref="D79:D80"/>
    <mergeCell ref="F79:F80"/>
    <mergeCell ref="G79:G80"/>
    <mergeCell ref="I79:I80"/>
    <mergeCell ref="J79:J80"/>
    <mergeCell ref="K79:K80"/>
    <mergeCell ref="E78:E80"/>
    <mergeCell ref="H78:H80"/>
    <mergeCell ref="R78:R80"/>
    <mergeCell ref="S78:S80"/>
    <mergeCell ref="X78:X80"/>
    <mergeCell ref="L79:L80"/>
    <mergeCell ref="M79:M80"/>
    <mergeCell ref="N79:N80"/>
    <mergeCell ref="O79:O80"/>
    <mergeCell ref="P79:P80"/>
    <mergeCell ref="Q79:Q80"/>
    <mergeCell ref="AD78:AD79"/>
    <mergeCell ref="AC78:AC79"/>
    <mergeCell ref="AE75:AE77"/>
    <mergeCell ref="B76:B77"/>
    <mergeCell ref="C76:C77"/>
    <mergeCell ref="D76:D77"/>
    <mergeCell ref="F76:F77"/>
    <mergeCell ref="G76:G77"/>
    <mergeCell ref="N73:N74"/>
    <mergeCell ref="O73:O74"/>
    <mergeCell ref="P73:P74"/>
    <mergeCell ref="Q73:Q74"/>
    <mergeCell ref="AE72:AE74"/>
    <mergeCell ref="L76:L77"/>
    <mergeCell ref="M76:M77"/>
    <mergeCell ref="N76:N77"/>
    <mergeCell ref="O76:O77"/>
    <mergeCell ref="P76:P77"/>
    <mergeCell ref="Q76:Q77"/>
    <mergeCell ref="R75:R77"/>
    <mergeCell ref="S75:S77"/>
    <mergeCell ref="X75:X77"/>
    <mergeCell ref="AD75:AD76"/>
    <mergeCell ref="AD72:AD73"/>
    <mergeCell ref="AC75:AC76"/>
    <mergeCell ref="AC72:AC73"/>
    <mergeCell ref="A75:A77"/>
    <mergeCell ref="E75:E77"/>
    <mergeCell ref="H75:H77"/>
    <mergeCell ref="I76:I77"/>
    <mergeCell ref="J76:J77"/>
    <mergeCell ref="K76:K77"/>
    <mergeCell ref="S72:S74"/>
    <mergeCell ref="X72:X74"/>
    <mergeCell ref="AA72:AA74"/>
    <mergeCell ref="B73:B74"/>
    <mergeCell ref="C73:C74"/>
    <mergeCell ref="D73:D74"/>
    <mergeCell ref="F73:F74"/>
    <mergeCell ref="G73:G74"/>
    <mergeCell ref="I73:I74"/>
    <mergeCell ref="AA75:AA77"/>
    <mergeCell ref="A72:A74"/>
    <mergeCell ref="E72:E74"/>
    <mergeCell ref="H72:H74"/>
    <mergeCell ref="R72:R74"/>
    <mergeCell ref="J73:J74"/>
    <mergeCell ref="K73:K74"/>
    <mergeCell ref="L73:L74"/>
    <mergeCell ref="M73:M74"/>
    <mergeCell ref="A69:A71"/>
    <mergeCell ref="AA69:AA71"/>
    <mergeCell ref="AE69:AE71"/>
    <mergeCell ref="B70:B71"/>
    <mergeCell ref="C70:C71"/>
    <mergeCell ref="D70:D71"/>
    <mergeCell ref="F70:F71"/>
    <mergeCell ref="G70:G71"/>
    <mergeCell ref="I70:I71"/>
    <mergeCell ref="J70:J71"/>
    <mergeCell ref="K70:K71"/>
    <mergeCell ref="E69:E71"/>
    <mergeCell ref="H69:H71"/>
    <mergeCell ref="R69:R71"/>
    <mergeCell ref="S69:S71"/>
    <mergeCell ref="X69:X71"/>
    <mergeCell ref="L70:L71"/>
    <mergeCell ref="M70:M71"/>
    <mergeCell ref="N70:N71"/>
    <mergeCell ref="O70:O71"/>
    <mergeCell ref="P70:P71"/>
    <mergeCell ref="Q70:Q71"/>
    <mergeCell ref="AD69:AD70"/>
    <mergeCell ref="AC69:AC70"/>
    <mergeCell ref="AE66:AE68"/>
    <mergeCell ref="B67:B68"/>
    <mergeCell ref="C67:C68"/>
    <mergeCell ref="D67:D68"/>
    <mergeCell ref="F67:F68"/>
    <mergeCell ref="G67:G68"/>
    <mergeCell ref="N64:N65"/>
    <mergeCell ref="O64:O65"/>
    <mergeCell ref="P64:P65"/>
    <mergeCell ref="Q64:Q65"/>
    <mergeCell ref="AE63:AE65"/>
    <mergeCell ref="L67:L68"/>
    <mergeCell ref="M67:M68"/>
    <mergeCell ref="N67:N68"/>
    <mergeCell ref="O67:O68"/>
    <mergeCell ref="P67:P68"/>
    <mergeCell ref="Q67:Q68"/>
    <mergeCell ref="R66:R68"/>
    <mergeCell ref="S66:S68"/>
    <mergeCell ref="X66:X68"/>
    <mergeCell ref="AD66:AD67"/>
    <mergeCell ref="AD63:AD64"/>
    <mergeCell ref="AC66:AC67"/>
    <mergeCell ref="AC63:AC64"/>
    <mergeCell ref="A66:A68"/>
    <mergeCell ref="E66:E68"/>
    <mergeCell ref="H66:H68"/>
    <mergeCell ref="I67:I68"/>
    <mergeCell ref="J67:J68"/>
    <mergeCell ref="K67:K68"/>
    <mergeCell ref="S63:S65"/>
    <mergeCell ref="X63:X65"/>
    <mergeCell ref="AA63:AA65"/>
    <mergeCell ref="B64:B65"/>
    <mergeCell ref="C64:C65"/>
    <mergeCell ref="D64:D65"/>
    <mergeCell ref="F64:F65"/>
    <mergeCell ref="G64:G65"/>
    <mergeCell ref="I64:I65"/>
    <mergeCell ref="AA66:AA68"/>
    <mergeCell ref="A63:A65"/>
    <mergeCell ref="E63:E65"/>
    <mergeCell ref="H63:H65"/>
    <mergeCell ref="R63:R65"/>
    <mergeCell ref="J64:J65"/>
    <mergeCell ref="K64:K65"/>
    <mergeCell ref="L64:L65"/>
    <mergeCell ref="M64:M65"/>
    <mergeCell ref="A60:A62"/>
    <mergeCell ref="AA60:AA62"/>
    <mergeCell ref="AE60:AE62"/>
    <mergeCell ref="B61:B62"/>
    <mergeCell ref="C61:C62"/>
    <mergeCell ref="D61:D62"/>
    <mergeCell ref="F61:F62"/>
    <mergeCell ref="G61:G62"/>
    <mergeCell ref="I61:I62"/>
    <mergeCell ref="J61:J62"/>
    <mergeCell ref="K61:K62"/>
    <mergeCell ref="E60:E62"/>
    <mergeCell ref="H60:H62"/>
    <mergeCell ref="R60:R62"/>
    <mergeCell ref="S60:S62"/>
    <mergeCell ref="X60:X62"/>
    <mergeCell ref="L61:L62"/>
    <mergeCell ref="M61:M62"/>
    <mergeCell ref="N61:N62"/>
    <mergeCell ref="O61:O62"/>
    <mergeCell ref="P61:P62"/>
    <mergeCell ref="Q61:Q62"/>
    <mergeCell ref="AD60:AD61"/>
    <mergeCell ref="AC60:AC61"/>
    <mergeCell ref="AE57:AE59"/>
    <mergeCell ref="B58:B59"/>
    <mergeCell ref="C58:C59"/>
    <mergeCell ref="D58:D59"/>
    <mergeCell ref="F58:F59"/>
    <mergeCell ref="G58:G59"/>
    <mergeCell ref="N55:N56"/>
    <mergeCell ref="O55:O56"/>
    <mergeCell ref="P55:P56"/>
    <mergeCell ref="Q55:Q56"/>
    <mergeCell ref="AE54:AE56"/>
    <mergeCell ref="L58:L59"/>
    <mergeCell ref="M58:M59"/>
    <mergeCell ref="N58:N59"/>
    <mergeCell ref="O58:O59"/>
    <mergeCell ref="P58:P59"/>
    <mergeCell ref="Q58:Q59"/>
    <mergeCell ref="R57:R59"/>
    <mergeCell ref="S57:S59"/>
    <mergeCell ref="X57:X59"/>
    <mergeCell ref="AD57:AD58"/>
    <mergeCell ref="AC57:AC58"/>
    <mergeCell ref="AD54:AD55"/>
    <mergeCell ref="AC54:AC55"/>
    <mergeCell ref="A57:A59"/>
    <mergeCell ref="E57:E59"/>
    <mergeCell ref="H57:H59"/>
    <mergeCell ref="I58:I59"/>
    <mergeCell ref="J58:J59"/>
    <mergeCell ref="K58:K59"/>
    <mergeCell ref="S54:S56"/>
    <mergeCell ref="X54:X56"/>
    <mergeCell ref="AA54:AA56"/>
    <mergeCell ref="B55:B56"/>
    <mergeCell ref="C55:C56"/>
    <mergeCell ref="D55:D56"/>
    <mergeCell ref="F55:F56"/>
    <mergeCell ref="G55:G56"/>
    <mergeCell ref="I55:I56"/>
    <mergeCell ref="AA57:AA59"/>
    <mergeCell ref="A54:A56"/>
    <mergeCell ref="E54:E56"/>
    <mergeCell ref="H54:H56"/>
    <mergeCell ref="R54:R56"/>
    <mergeCell ref="J55:J56"/>
    <mergeCell ref="K55:K56"/>
    <mergeCell ref="L55:L56"/>
    <mergeCell ref="M55:M56"/>
    <mergeCell ref="A51:A53"/>
    <mergeCell ref="AA51:AA53"/>
    <mergeCell ref="AE51:AE53"/>
    <mergeCell ref="B52:B53"/>
    <mergeCell ref="C52:C53"/>
    <mergeCell ref="D52:D53"/>
    <mergeCell ref="F52:F53"/>
    <mergeCell ref="G52:G53"/>
    <mergeCell ref="I52:I53"/>
    <mergeCell ref="J52:J53"/>
    <mergeCell ref="K52:K53"/>
    <mergeCell ref="E51:E53"/>
    <mergeCell ref="H51:H53"/>
    <mergeCell ref="R51:R53"/>
    <mergeCell ref="S51:S53"/>
    <mergeCell ref="X51:X53"/>
    <mergeCell ref="L52:L53"/>
    <mergeCell ref="M52:M53"/>
    <mergeCell ref="N52:N53"/>
    <mergeCell ref="O52:O53"/>
    <mergeCell ref="P52:P53"/>
    <mergeCell ref="Q52:Q53"/>
    <mergeCell ref="AD51:AD52"/>
    <mergeCell ref="AC51:AC52"/>
    <mergeCell ref="AE48:AE50"/>
    <mergeCell ref="B49:B50"/>
    <mergeCell ref="C49:C50"/>
    <mergeCell ref="D49:D50"/>
    <mergeCell ref="F49:F50"/>
    <mergeCell ref="G49:G50"/>
    <mergeCell ref="N46:N47"/>
    <mergeCell ref="O46:O47"/>
    <mergeCell ref="P46:P47"/>
    <mergeCell ref="Q46:Q47"/>
    <mergeCell ref="AE45:AE47"/>
    <mergeCell ref="L49:L50"/>
    <mergeCell ref="M49:M50"/>
    <mergeCell ref="N49:N50"/>
    <mergeCell ref="O49:O50"/>
    <mergeCell ref="P49:P50"/>
    <mergeCell ref="Q49:Q50"/>
    <mergeCell ref="R48:R50"/>
    <mergeCell ref="S48:S50"/>
    <mergeCell ref="X48:X50"/>
    <mergeCell ref="AD48:AD49"/>
    <mergeCell ref="AD45:AD46"/>
    <mergeCell ref="AC48:AC49"/>
    <mergeCell ref="AC45:AC46"/>
    <mergeCell ref="A48:A50"/>
    <mergeCell ref="E48:E50"/>
    <mergeCell ref="H48:H50"/>
    <mergeCell ref="I49:I50"/>
    <mergeCell ref="J49:J50"/>
    <mergeCell ref="K49:K50"/>
    <mergeCell ref="S45:S47"/>
    <mergeCell ref="X45:X47"/>
    <mergeCell ref="AA45:AA47"/>
    <mergeCell ref="B46:B47"/>
    <mergeCell ref="C46:C47"/>
    <mergeCell ref="D46:D47"/>
    <mergeCell ref="F46:F47"/>
    <mergeCell ref="G46:G47"/>
    <mergeCell ref="I46:I47"/>
    <mergeCell ref="AA48:AA50"/>
    <mergeCell ref="A45:A47"/>
    <mergeCell ref="E45:E47"/>
    <mergeCell ref="H45:H47"/>
    <mergeCell ref="R45:R47"/>
    <mergeCell ref="J46:J47"/>
    <mergeCell ref="K46:K47"/>
    <mergeCell ref="L46:L47"/>
    <mergeCell ref="M46:M47"/>
    <mergeCell ref="A42:A44"/>
    <mergeCell ref="AA42:AA44"/>
    <mergeCell ref="AE42:AE44"/>
    <mergeCell ref="B43:B44"/>
    <mergeCell ref="C43:C44"/>
    <mergeCell ref="D43:D44"/>
    <mergeCell ref="F43:F44"/>
    <mergeCell ref="G43:G44"/>
    <mergeCell ref="I43:I44"/>
    <mergeCell ref="J43:J44"/>
    <mergeCell ref="K43:K44"/>
    <mergeCell ref="E42:E44"/>
    <mergeCell ref="H42:H44"/>
    <mergeCell ref="R42:R44"/>
    <mergeCell ref="S42:S44"/>
    <mergeCell ref="X42:X44"/>
    <mergeCell ref="L43:L44"/>
    <mergeCell ref="M43:M44"/>
    <mergeCell ref="N43:N44"/>
    <mergeCell ref="O43:O44"/>
    <mergeCell ref="P43:P44"/>
    <mergeCell ref="Q43:Q44"/>
    <mergeCell ref="AD42:AD43"/>
    <mergeCell ref="AC42:AC43"/>
    <mergeCell ref="AE39:AE41"/>
    <mergeCell ref="B40:B41"/>
    <mergeCell ref="C40:C41"/>
    <mergeCell ref="D40:D41"/>
    <mergeCell ref="F40:F41"/>
    <mergeCell ref="G40:G41"/>
    <mergeCell ref="N37:N38"/>
    <mergeCell ref="O37:O38"/>
    <mergeCell ref="P37:P38"/>
    <mergeCell ref="Q37:Q38"/>
    <mergeCell ref="AE36:AE38"/>
    <mergeCell ref="L40:L41"/>
    <mergeCell ref="M40:M41"/>
    <mergeCell ref="N40:N41"/>
    <mergeCell ref="O40:O41"/>
    <mergeCell ref="P40:P41"/>
    <mergeCell ref="Q40:Q41"/>
    <mergeCell ref="R39:R41"/>
    <mergeCell ref="S39:S41"/>
    <mergeCell ref="X39:X41"/>
    <mergeCell ref="AD39:AD40"/>
    <mergeCell ref="AD36:AD37"/>
    <mergeCell ref="AC39:AC40"/>
    <mergeCell ref="AC36:AC37"/>
    <mergeCell ref="A39:A41"/>
    <mergeCell ref="E39:E41"/>
    <mergeCell ref="H39:H41"/>
    <mergeCell ref="I40:I41"/>
    <mergeCell ref="J40:J41"/>
    <mergeCell ref="K40:K41"/>
    <mergeCell ref="S36:S38"/>
    <mergeCell ref="X36:X38"/>
    <mergeCell ref="AA36:AA38"/>
    <mergeCell ref="B37:B38"/>
    <mergeCell ref="C37:C38"/>
    <mergeCell ref="D37:D38"/>
    <mergeCell ref="F37:F38"/>
    <mergeCell ref="G37:G38"/>
    <mergeCell ref="I37:I38"/>
    <mergeCell ref="AA39:AA41"/>
    <mergeCell ref="A36:A38"/>
    <mergeCell ref="E36:E38"/>
    <mergeCell ref="H36:H38"/>
    <mergeCell ref="R36:R38"/>
    <mergeCell ref="J37:J38"/>
    <mergeCell ref="K37:K38"/>
    <mergeCell ref="L37:L38"/>
    <mergeCell ref="M37:M38"/>
    <mergeCell ref="A33:A35"/>
    <mergeCell ref="AA33:AA35"/>
    <mergeCell ref="AE33:AE35"/>
    <mergeCell ref="B34:B35"/>
    <mergeCell ref="C34:C35"/>
    <mergeCell ref="D34:D35"/>
    <mergeCell ref="F34:F35"/>
    <mergeCell ref="G34:G35"/>
    <mergeCell ref="I34:I35"/>
    <mergeCell ref="J34:J35"/>
    <mergeCell ref="K34:K35"/>
    <mergeCell ref="E33:E35"/>
    <mergeCell ref="H33:H35"/>
    <mergeCell ref="R33:R35"/>
    <mergeCell ref="S33:S35"/>
    <mergeCell ref="X33:X35"/>
    <mergeCell ref="L34:L35"/>
    <mergeCell ref="M34:M35"/>
    <mergeCell ref="N34:N35"/>
    <mergeCell ref="O34:O35"/>
    <mergeCell ref="P34:P35"/>
    <mergeCell ref="Q34:Q35"/>
    <mergeCell ref="AD33:AD34"/>
    <mergeCell ref="AC33:AC34"/>
    <mergeCell ref="AE30:AE32"/>
    <mergeCell ref="B31:B32"/>
    <mergeCell ref="C31:C32"/>
    <mergeCell ref="D31:D32"/>
    <mergeCell ref="F31:F32"/>
    <mergeCell ref="G31:G32"/>
    <mergeCell ref="N28:N29"/>
    <mergeCell ref="O28:O29"/>
    <mergeCell ref="P28:P29"/>
    <mergeCell ref="Q28:Q29"/>
    <mergeCell ref="AE27:AE29"/>
    <mergeCell ref="L31:L32"/>
    <mergeCell ref="M31:M32"/>
    <mergeCell ref="N31:N32"/>
    <mergeCell ref="O31:O32"/>
    <mergeCell ref="P31:P32"/>
    <mergeCell ref="Q31:Q32"/>
    <mergeCell ref="R30:R32"/>
    <mergeCell ref="S30:S32"/>
    <mergeCell ref="X30:X32"/>
    <mergeCell ref="AD30:AD31"/>
    <mergeCell ref="AC30:AC31"/>
    <mergeCell ref="AD27:AD28"/>
    <mergeCell ref="AC27:AC28"/>
    <mergeCell ref="A30:A32"/>
    <mergeCell ref="E30:E32"/>
    <mergeCell ref="H30:H32"/>
    <mergeCell ref="I31:I32"/>
    <mergeCell ref="J31:J32"/>
    <mergeCell ref="K31:K32"/>
    <mergeCell ref="S27:S29"/>
    <mergeCell ref="X27:X29"/>
    <mergeCell ref="AA27:AA29"/>
    <mergeCell ref="B28:B29"/>
    <mergeCell ref="C28:C29"/>
    <mergeCell ref="D28:D29"/>
    <mergeCell ref="F28:F29"/>
    <mergeCell ref="G28:G29"/>
    <mergeCell ref="I28:I29"/>
    <mergeCell ref="AA30:AA32"/>
    <mergeCell ref="A27:A29"/>
    <mergeCell ref="E27:E29"/>
    <mergeCell ref="H27:H29"/>
    <mergeCell ref="R27:R29"/>
    <mergeCell ref="J28:J29"/>
    <mergeCell ref="K28:K29"/>
    <mergeCell ref="L28:L29"/>
    <mergeCell ref="M28:M29"/>
    <mergeCell ref="A24:A26"/>
    <mergeCell ref="AA24:AA26"/>
    <mergeCell ref="AE24:AE26"/>
    <mergeCell ref="B25:B26"/>
    <mergeCell ref="C25:C26"/>
    <mergeCell ref="D25:D26"/>
    <mergeCell ref="F25:F26"/>
    <mergeCell ref="G25:G26"/>
    <mergeCell ref="I25:I26"/>
    <mergeCell ref="J25:J26"/>
    <mergeCell ref="K25:K26"/>
    <mergeCell ref="E24:E26"/>
    <mergeCell ref="H24:H26"/>
    <mergeCell ref="R24:R26"/>
    <mergeCell ref="S24:S26"/>
    <mergeCell ref="X24:X26"/>
    <mergeCell ref="L25:L26"/>
    <mergeCell ref="M25:M26"/>
    <mergeCell ref="N25:N26"/>
    <mergeCell ref="O25:O26"/>
    <mergeCell ref="P25:P26"/>
    <mergeCell ref="Q25:Q26"/>
    <mergeCell ref="AD24:AD25"/>
    <mergeCell ref="AC24:AC25"/>
    <mergeCell ref="AE21:AE23"/>
    <mergeCell ref="B22:B23"/>
    <mergeCell ref="C22:C23"/>
    <mergeCell ref="D22:D23"/>
    <mergeCell ref="F22:F23"/>
    <mergeCell ref="G22:G23"/>
    <mergeCell ref="N19:N20"/>
    <mergeCell ref="O19:O20"/>
    <mergeCell ref="P19:P20"/>
    <mergeCell ref="Q19:Q20"/>
    <mergeCell ref="AE18:AE20"/>
    <mergeCell ref="L22:L23"/>
    <mergeCell ref="M22:M23"/>
    <mergeCell ref="N22:N23"/>
    <mergeCell ref="O22:O23"/>
    <mergeCell ref="P22:P23"/>
    <mergeCell ref="Q22:Q23"/>
    <mergeCell ref="R21:R23"/>
    <mergeCell ref="S21:S23"/>
    <mergeCell ref="X21:X23"/>
    <mergeCell ref="AD21:AD22"/>
    <mergeCell ref="AC21:AC22"/>
    <mergeCell ref="AD18:AD19"/>
    <mergeCell ref="AC18:AC19"/>
    <mergeCell ref="A21:A23"/>
    <mergeCell ref="E21:E23"/>
    <mergeCell ref="H21:H23"/>
    <mergeCell ref="I22:I23"/>
    <mergeCell ref="J22:J23"/>
    <mergeCell ref="K22:K23"/>
    <mergeCell ref="S18:S20"/>
    <mergeCell ref="X18:X20"/>
    <mergeCell ref="AA18:AA20"/>
    <mergeCell ref="B19:B20"/>
    <mergeCell ref="C19:C20"/>
    <mergeCell ref="D19:D20"/>
    <mergeCell ref="F19:F20"/>
    <mergeCell ref="G19:G20"/>
    <mergeCell ref="I19:I20"/>
    <mergeCell ref="AA21:AA23"/>
    <mergeCell ref="A18:A20"/>
    <mergeCell ref="E18:E20"/>
    <mergeCell ref="H18:H20"/>
    <mergeCell ref="R18:R20"/>
    <mergeCell ref="J19:J20"/>
    <mergeCell ref="K19:K20"/>
    <mergeCell ref="L19:L20"/>
    <mergeCell ref="M19:M20"/>
    <mergeCell ref="A15:A17"/>
    <mergeCell ref="AA15:AA17"/>
    <mergeCell ref="AE15:AE17"/>
    <mergeCell ref="B16:B17"/>
    <mergeCell ref="C16:C17"/>
    <mergeCell ref="D16:D17"/>
    <mergeCell ref="F16:F17"/>
    <mergeCell ref="G16:G17"/>
    <mergeCell ref="I16:I17"/>
    <mergeCell ref="J16:J17"/>
    <mergeCell ref="K16:K17"/>
    <mergeCell ref="E15:E17"/>
    <mergeCell ref="H15:H17"/>
    <mergeCell ref="R15:R17"/>
    <mergeCell ref="S15:S17"/>
    <mergeCell ref="X15:X17"/>
    <mergeCell ref="L16:L17"/>
    <mergeCell ref="M16:M17"/>
    <mergeCell ref="N16:N17"/>
    <mergeCell ref="O16:O17"/>
    <mergeCell ref="P16:P17"/>
    <mergeCell ref="Q16:Q17"/>
    <mergeCell ref="AD15:AD16"/>
    <mergeCell ref="AC15:AC16"/>
    <mergeCell ref="AE12:AE14"/>
    <mergeCell ref="B13:B14"/>
    <mergeCell ref="C13:C14"/>
    <mergeCell ref="D13:D14"/>
    <mergeCell ref="F13:F14"/>
    <mergeCell ref="G13:G14"/>
    <mergeCell ref="N10:N11"/>
    <mergeCell ref="O10:O11"/>
    <mergeCell ref="P10:P11"/>
    <mergeCell ref="Q10:Q11"/>
    <mergeCell ref="AE9:AE11"/>
    <mergeCell ref="L13:L14"/>
    <mergeCell ref="M13:M14"/>
    <mergeCell ref="N13:N14"/>
    <mergeCell ref="O13:O14"/>
    <mergeCell ref="P13:P14"/>
    <mergeCell ref="Q13:Q14"/>
    <mergeCell ref="R12:R14"/>
    <mergeCell ref="S12:S14"/>
    <mergeCell ref="X12:X14"/>
    <mergeCell ref="AD12:AD13"/>
    <mergeCell ref="AC12:AC13"/>
    <mergeCell ref="AD9:AD10"/>
    <mergeCell ref="AC9:AC10"/>
    <mergeCell ref="A12:A14"/>
    <mergeCell ref="E12:E14"/>
    <mergeCell ref="H12:H14"/>
    <mergeCell ref="I13:I14"/>
    <mergeCell ref="J13:J14"/>
    <mergeCell ref="K13:K14"/>
    <mergeCell ref="S9:S11"/>
    <mergeCell ref="X9:X11"/>
    <mergeCell ref="AA9:AA11"/>
    <mergeCell ref="B10:B11"/>
    <mergeCell ref="C10:C11"/>
    <mergeCell ref="D10:D11"/>
    <mergeCell ref="F10:F11"/>
    <mergeCell ref="G10:G11"/>
    <mergeCell ref="I10:I11"/>
    <mergeCell ref="AA12:AA14"/>
    <mergeCell ref="A9:A11"/>
    <mergeCell ref="E9:E11"/>
    <mergeCell ref="H9:H11"/>
    <mergeCell ref="R9:R11"/>
    <mergeCell ref="J10:J11"/>
    <mergeCell ref="K10:K11"/>
    <mergeCell ref="L10:L11"/>
    <mergeCell ref="M10:M11"/>
    <mergeCell ref="A6:A8"/>
    <mergeCell ref="AA6:AA8"/>
    <mergeCell ref="AE6:AE8"/>
    <mergeCell ref="B7:B8"/>
    <mergeCell ref="C7:C8"/>
    <mergeCell ref="D7:D8"/>
    <mergeCell ref="F7:F8"/>
    <mergeCell ref="G7:G8"/>
    <mergeCell ref="I7:I8"/>
    <mergeCell ref="J7:J8"/>
    <mergeCell ref="K7:K8"/>
    <mergeCell ref="E6:E8"/>
    <mergeCell ref="H6:H8"/>
    <mergeCell ref="R6:R8"/>
    <mergeCell ref="S6:S8"/>
    <mergeCell ref="X6:X8"/>
    <mergeCell ref="L7:L8"/>
    <mergeCell ref="M7:M8"/>
    <mergeCell ref="N7:N8"/>
    <mergeCell ref="O7:O8"/>
    <mergeCell ref="P7:P8"/>
    <mergeCell ref="Q7:Q8"/>
    <mergeCell ref="AC6:AC7"/>
    <mergeCell ref="AD6:AD7"/>
    <mergeCell ref="A1:AI1"/>
    <mergeCell ref="A3:A5"/>
    <mergeCell ref="E3:E5"/>
    <mergeCell ref="H3:H5"/>
    <mergeCell ref="R3:R5"/>
    <mergeCell ref="S3:S5"/>
    <mergeCell ref="X3:X5"/>
    <mergeCell ref="AA3:AA5"/>
    <mergeCell ref="AE3:AE5"/>
    <mergeCell ref="AD3:AD4"/>
    <mergeCell ref="AC3:AC4"/>
  </mergeCell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15</vt:i4>
      </vt:variant>
    </vt:vector>
  </HeadingPairs>
  <TitlesOfParts>
    <vt:vector size="15" baseType="lpstr">
      <vt:lpstr>Jan</vt:lpstr>
      <vt:lpstr>JanTotals</vt:lpstr>
      <vt:lpstr>Feb</vt:lpstr>
      <vt:lpstr>FebTotals</vt:lpstr>
      <vt:lpstr>Mar</vt:lpstr>
      <vt:lpstr>MarTotals</vt:lpstr>
      <vt:lpstr>Apr</vt:lpstr>
      <vt:lpstr>AprTotals</vt:lpstr>
      <vt:lpstr>May</vt:lpstr>
      <vt:lpstr>MayTotals</vt:lpstr>
      <vt:lpstr>Jun</vt:lpstr>
      <vt:lpstr>JunTotals</vt:lpstr>
      <vt:lpstr>Jul</vt:lpstr>
      <vt:lpstr>JulTotals</vt:lpstr>
      <vt:lpstr>2020Totals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Jeff Mccrum</cp:lastModifiedBy>
  <cp:lastPrinted>2020-08-06T15:16:24Z</cp:lastPrinted>
  <dcterms:created xsi:type="dcterms:W3CDTF">2013-05-02T15:22:10Z</dcterms:created>
  <dcterms:modified xsi:type="dcterms:W3CDTF">2020-08-06T16:23:52Z</dcterms:modified>
</cp:coreProperties>
</file>